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48586277-7C85-4347-83DA-5E1EFDC0885F}" xr6:coauthVersionLast="47" xr6:coauthVersionMax="47" xr10:uidLastSave="{00000000-0000-0000-0000-000000000000}"/>
  <bookViews>
    <workbookView xWindow="28680" yWindow="-120" windowWidth="29040" windowHeight="15720" activeTab="1" xr2:uid="{BA9B207F-9240-4FB9-B291-EE877FC57D4A}"/>
  </bookViews>
  <sheets>
    <sheet name="SubSector Analysis" sheetId="3" r:id="rId1"/>
    <sheet name="Nifty 750 Analysis" sheetId="2" r:id="rId2"/>
    <sheet name="Price_Filter_25_09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F9" i="3" s="1"/>
  <c r="B11" i="3"/>
  <c r="G11" i="3" s="1"/>
  <c r="B22" i="3"/>
  <c r="D22" i="3" s="1"/>
  <c r="B8" i="3"/>
  <c r="F8" i="3" s="1"/>
  <c r="B23" i="3"/>
  <c r="E23" i="3" s="1"/>
  <c r="B17" i="3"/>
  <c r="B35" i="3"/>
  <c r="B59" i="3"/>
  <c r="G59" i="3" s="1"/>
  <c r="B81" i="3"/>
  <c r="H81" i="3" s="1"/>
  <c r="B36" i="3"/>
  <c r="H36" i="3" s="1"/>
  <c r="B28" i="3"/>
  <c r="B53" i="3"/>
  <c r="B20" i="3"/>
  <c r="B42" i="3"/>
  <c r="E42" i="3" s="1"/>
  <c r="B68" i="3"/>
  <c r="D68" i="3" s="1"/>
  <c r="B26" i="3"/>
  <c r="D26" i="3" s="1"/>
  <c r="B2" i="3"/>
  <c r="B44" i="3"/>
  <c r="B25" i="3"/>
  <c r="F25" i="3" s="1"/>
  <c r="B34" i="3"/>
  <c r="G34" i="3" s="1"/>
  <c r="B83" i="3"/>
  <c r="H83" i="3" s="1"/>
  <c r="B37" i="3"/>
  <c r="H37" i="3" s="1"/>
  <c r="B70" i="3"/>
  <c r="B80" i="3"/>
  <c r="B32" i="3"/>
  <c r="F32" i="3" s="1"/>
  <c r="B94" i="3"/>
  <c r="E94" i="3" s="1"/>
  <c r="B33" i="3"/>
  <c r="H33" i="3" s="1"/>
  <c r="B30" i="3"/>
  <c r="F30" i="3" s="1"/>
  <c r="B47" i="3"/>
  <c r="H47" i="3" s="1"/>
  <c r="B100" i="3"/>
  <c r="E100" i="3" s="1"/>
  <c r="B48" i="3"/>
  <c r="I48" i="3" s="1"/>
  <c r="B24" i="3"/>
  <c r="F24" i="3" s="1"/>
  <c r="B6" i="3"/>
  <c r="G6" i="3" s="1"/>
  <c r="B52" i="3"/>
  <c r="B4" i="3"/>
  <c r="I4" i="3" s="1"/>
  <c r="B91" i="3"/>
  <c r="B50" i="3"/>
  <c r="B69" i="3"/>
  <c r="G69" i="3" s="1"/>
  <c r="B5" i="3"/>
  <c r="D5" i="3" s="1"/>
  <c r="B106" i="3"/>
  <c r="D106" i="3" s="1"/>
  <c r="B77" i="3"/>
  <c r="B72" i="3"/>
  <c r="H72" i="3" s="1"/>
  <c r="B98" i="3"/>
  <c r="E98" i="3" s="1"/>
  <c r="B93" i="3"/>
  <c r="G93" i="3" s="1"/>
  <c r="B96" i="3"/>
  <c r="H96" i="3" s="1"/>
  <c r="B101" i="3"/>
  <c r="I101" i="3" s="1"/>
  <c r="B19" i="3"/>
  <c r="I19" i="3" s="1"/>
  <c r="B56" i="3"/>
  <c r="B55" i="3"/>
  <c r="B10" i="3"/>
  <c r="B46" i="3"/>
  <c r="D46" i="3" s="1"/>
  <c r="B29" i="3"/>
  <c r="D29" i="3" s="1"/>
  <c r="B18" i="3"/>
  <c r="B78" i="3"/>
  <c r="I78" i="3" s="1"/>
  <c r="B71" i="3"/>
  <c r="E71" i="3" s="1"/>
  <c r="B21" i="3"/>
  <c r="B82" i="3"/>
  <c r="G82" i="3" s="1"/>
  <c r="B73" i="3"/>
  <c r="F73" i="3" s="1"/>
  <c r="B27" i="3"/>
  <c r="B60" i="3"/>
  <c r="B7" i="3"/>
  <c r="B12" i="3"/>
  <c r="B85" i="3"/>
  <c r="F85" i="3" s="1"/>
  <c r="B43" i="3"/>
  <c r="F43" i="3" s="1"/>
  <c r="B114" i="3"/>
  <c r="E114" i="3" s="1"/>
  <c r="B117" i="3"/>
  <c r="H117" i="3" s="1"/>
  <c r="B40" i="3"/>
  <c r="I40" i="3" s="1"/>
  <c r="B84" i="3"/>
  <c r="F84" i="3" s="1"/>
  <c r="B90" i="3"/>
  <c r="H90" i="3" s="1"/>
  <c r="B86" i="3"/>
  <c r="H86" i="3" s="1"/>
  <c r="B115" i="3"/>
  <c r="I115" i="3" s="1"/>
  <c r="B74" i="3"/>
  <c r="F74" i="3" s="1"/>
  <c r="B13" i="3"/>
  <c r="F13" i="3" s="1"/>
  <c r="B54" i="3"/>
  <c r="G54" i="3" s="1"/>
  <c r="B65" i="3"/>
  <c r="D65" i="3" s="1"/>
  <c r="B112" i="3"/>
  <c r="D112" i="3" s="1"/>
  <c r="B92" i="3"/>
  <c r="E92" i="3" s="1"/>
  <c r="B61" i="3"/>
  <c r="H61" i="3" s="1"/>
  <c r="B104" i="3"/>
  <c r="I104" i="3" s="1"/>
  <c r="B3" i="3"/>
  <c r="F3" i="3" s="1"/>
  <c r="B99" i="3"/>
  <c r="H99" i="3" s="1"/>
  <c r="B39" i="3"/>
  <c r="I39" i="3" s="1"/>
  <c r="B15" i="3"/>
  <c r="I15" i="3" s="1"/>
  <c r="B45" i="3"/>
  <c r="B95" i="3"/>
  <c r="B102" i="3"/>
  <c r="D102" i="3" s="1"/>
  <c r="B116" i="3"/>
  <c r="H116" i="3" s="1"/>
  <c r="B31" i="3"/>
  <c r="D31" i="3" s="1"/>
  <c r="B63" i="3"/>
  <c r="E63" i="3" s="1"/>
  <c r="B41" i="3"/>
  <c r="I41" i="3" s="1"/>
  <c r="B14" i="3"/>
  <c r="I14" i="3" s="1"/>
  <c r="B97" i="3"/>
  <c r="G97" i="3" s="1"/>
  <c r="B66" i="3"/>
  <c r="H66" i="3" s="1"/>
  <c r="B87" i="3"/>
  <c r="H87" i="3" s="1"/>
  <c r="B62" i="3"/>
  <c r="B88" i="3"/>
  <c r="B113" i="3"/>
  <c r="E113" i="3" s="1"/>
  <c r="B38" i="3"/>
  <c r="E38" i="3" s="1"/>
  <c r="B16" i="3"/>
  <c r="D16" i="3" s="1"/>
  <c r="B51" i="3"/>
  <c r="D51" i="3" s="1"/>
  <c r="B103" i="3"/>
  <c r="E103" i="3" s="1"/>
  <c r="B67" i="3"/>
  <c r="H67" i="3" s="1"/>
  <c r="B89" i="3"/>
  <c r="I89" i="3" s="1"/>
  <c r="B64" i="3"/>
  <c r="F64" i="3" s="1"/>
  <c r="B49" i="3"/>
  <c r="H49" i="3" s="1"/>
  <c r="B107" i="3"/>
  <c r="I107" i="3" s="1"/>
  <c r="B57" i="3"/>
  <c r="E57" i="3" s="1"/>
  <c r="B118" i="3"/>
  <c r="F118" i="3" s="1"/>
  <c r="B108" i="3"/>
  <c r="D108" i="3" s="1"/>
  <c r="B79" i="3"/>
  <c r="E79" i="3" s="1"/>
  <c r="B120" i="3"/>
  <c r="F120" i="3" s="1"/>
  <c r="B109" i="3"/>
  <c r="F109" i="3" s="1"/>
  <c r="B75" i="3"/>
  <c r="E75" i="3" s="1"/>
  <c r="B76" i="3"/>
  <c r="I76" i="3" s="1"/>
  <c r="B58" i="3"/>
  <c r="F58" i="3" s="1"/>
  <c r="B110" i="3"/>
  <c r="D110" i="3" s="1"/>
  <c r="B105" i="3"/>
  <c r="Q105" i="3" s="1"/>
  <c r="B119" i="3"/>
  <c r="H119" i="3" s="1"/>
  <c r="B121" i="3"/>
  <c r="B111" i="3"/>
  <c r="B122" i="3"/>
  <c r="AQ607" i="2"/>
  <c r="AQ626" i="2"/>
  <c r="AQ586" i="2"/>
  <c r="AQ77" i="2"/>
  <c r="AQ315" i="2"/>
  <c r="AQ514" i="2"/>
  <c r="AQ452" i="2"/>
  <c r="AQ539" i="2"/>
  <c r="AQ379" i="2"/>
  <c r="AQ505" i="2"/>
  <c r="AQ390" i="2"/>
  <c r="AQ469" i="2"/>
  <c r="AQ678" i="2"/>
  <c r="AQ273" i="2"/>
  <c r="AQ129" i="2"/>
  <c r="AQ518" i="2"/>
  <c r="AQ432" i="2"/>
  <c r="AQ686" i="2"/>
  <c r="AQ352" i="2"/>
  <c r="AQ50" i="2"/>
  <c r="AQ353" i="2"/>
  <c r="AQ506" i="2"/>
  <c r="AQ65" i="2"/>
  <c r="AQ482" i="2"/>
  <c r="AQ376" i="2"/>
  <c r="AQ153" i="2"/>
  <c r="AQ553" i="2"/>
  <c r="AQ310" i="2"/>
  <c r="AQ340" i="2"/>
  <c r="AQ269" i="2"/>
  <c r="AQ657" i="2"/>
  <c r="AQ569" i="2"/>
  <c r="AQ68" i="2"/>
  <c r="AQ612" i="2"/>
  <c r="AQ5" i="2"/>
  <c r="AQ616" i="2"/>
  <c r="AQ156" i="2"/>
  <c r="AQ92" i="2"/>
  <c r="AQ103" i="2"/>
  <c r="AQ357" i="2"/>
  <c r="AQ481" i="2"/>
  <c r="AQ319" i="2"/>
  <c r="AQ522" i="2"/>
  <c r="AQ208" i="2"/>
  <c r="AQ56" i="2"/>
  <c r="AQ224" i="2"/>
  <c r="AQ226" i="2"/>
  <c r="AQ594" i="2"/>
  <c r="AQ130" i="2"/>
  <c r="AQ382" i="2"/>
  <c r="AQ143" i="2"/>
  <c r="AQ583" i="2"/>
  <c r="AQ409" i="2"/>
  <c r="AQ90" i="2"/>
  <c r="AQ567" i="2"/>
  <c r="AQ354" i="2"/>
  <c r="AQ142" i="2"/>
  <c r="AQ508" i="2"/>
  <c r="AQ636" i="2"/>
  <c r="AQ477" i="2"/>
  <c r="AQ215" i="2"/>
  <c r="AQ405" i="2"/>
  <c r="AQ248" i="2"/>
  <c r="AQ350" i="2"/>
  <c r="AQ428" i="2"/>
  <c r="AQ133" i="2"/>
  <c r="AQ160" i="2"/>
  <c r="AQ355" i="2"/>
  <c r="AQ259" i="2"/>
  <c r="AQ161" i="2"/>
  <c r="AQ81" i="2"/>
  <c r="AQ194" i="2"/>
  <c r="AQ345" i="2"/>
  <c r="AQ445" i="2"/>
  <c r="AQ121" i="2"/>
  <c r="AQ328" i="2"/>
  <c r="AQ489" i="2"/>
  <c r="AQ639" i="2"/>
  <c r="AQ184" i="2"/>
  <c r="AQ290" i="2"/>
  <c r="AQ84" i="2"/>
  <c r="AQ233" i="2"/>
  <c r="AQ504" i="2"/>
  <c r="AQ180" i="2"/>
  <c r="AQ462" i="2"/>
  <c r="AQ6" i="2"/>
  <c r="AQ302" i="2"/>
  <c r="AQ681" i="2"/>
  <c r="AQ473" i="2"/>
  <c r="AQ593" i="2"/>
  <c r="AQ614" i="2"/>
  <c r="AQ448" i="2"/>
  <c r="AQ10" i="2"/>
  <c r="AQ190" i="2"/>
  <c r="AQ425" i="2"/>
  <c r="AQ372" i="2"/>
  <c r="AQ108" i="2"/>
  <c r="AQ104" i="2"/>
  <c r="AQ292" i="2"/>
  <c r="AQ258" i="2"/>
  <c r="AQ271" i="2"/>
  <c r="AQ447" i="2"/>
  <c r="AQ146" i="2"/>
  <c r="AQ162" i="2"/>
  <c r="AQ274" i="2"/>
  <c r="AQ175" i="2"/>
  <c r="AQ282" i="2"/>
  <c r="AQ384" i="2"/>
  <c r="AQ163" i="2"/>
  <c r="AQ157" i="2"/>
  <c r="AQ460" i="2"/>
  <c r="AQ210" i="2"/>
  <c r="AQ478" i="2"/>
  <c r="AQ377" i="2"/>
  <c r="AQ78" i="2"/>
  <c r="AQ714" i="2"/>
  <c r="AQ279" i="2"/>
  <c r="AQ203" i="2"/>
  <c r="AQ75" i="2"/>
  <c r="AQ479" i="2"/>
  <c r="AQ171" i="2"/>
  <c r="AQ189" i="2"/>
  <c r="AQ656" i="2"/>
  <c r="AQ25" i="2"/>
  <c r="AQ39" i="2"/>
  <c r="AQ349" i="2"/>
  <c r="AQ165" i="2"/>
  <c r="AQ378" i="2"/>
  <c r="AQ43" i="2"/>
  <c r="AQ8" i="2"/>
  <c r="AQ181" i="2"/>
  <c r="AQ334" i="2"/>
  <c r="AQ211" i="2"/>
  <c r="AQ698" i="2"/>
  <c r="AQ701" i="2"/>
  <c r="AQ264" i="2"/>
  <c r="AQ722" i="2"/>
  <c r="AQ611" i="2"/>
  <c r="AQ675" i="2"/>
  <c r="AQ528" i="2"/>
  <c r="AQ399" i="2"/>
  <c r="AQ241" i="2"/>
  <c r="AQ254" i="2"/>
  <c r="AQ422" i="2"/>
  <c r="AQ309" i="2"/>
  <c r="AQ242" i="2"/>
  <c r="AQ339" i="2"/>
  <c r="AQ348" i="2"/>
  <c r="AQ72" i="2"/>
  <c r="AQ234" i="2"/>
  <c r="AQ116" i="2"/>
  <c r="AQ89" i="2"/>
  <c r="AQ139" i="2"/>
  <c r="AQ365" i="2"/>
  <c r="AQ294" i="2"/>
  <c r="AQ598" i="2"/>
  <c r="AQ314" i="2"/>
  <c r="AQ556" i="2"/>
  <c r="AQ494" i="2"/>
  <c r="AQ496" i="2"/>
  <c r="AQ176" i="2"/>
  <c r="AQ501" i="2"/>
  <c r="AQ652" i="2"/>
  <c r="AQ546" i="2"/>
  <c r="AQ530" i="2"/>
  <c r="AQ21" i="2"/>
  <c r="AQ463" i="2"/>
  <c r="AQ564" i="2"/>
  <c r="AQ664" i="2"/>
  <c r="AQ332" i="2"/>
  <c r="AQ653" i="2"/>
  <c r="AQ561" i="2"/>
  <c r="AQ613" i="2"/>
  <c r="AQ720" i="2"/>
  <c r="AQ23" i="2"/>
  <c r="AQ476" i="2"/>
  <c r="AQ608" i="2"/>
  <c r="AQ263" i="2"/>
  <c r="AQ414" i="2"/>
  <c r="AQ627" i="2"/>
  <c r="AQ193" i="2"/>
  <c r="AQ45" i="2"/>
  <c r="AQ177" i="2"/>
  <c r="AQ93" i="2"/>
  <c r="AQ298" i="2"/>
  <c r="AQ595" i="2"/>
  <c r="AQ287" i="2"/>
  <c r="AQ326" i="2"/>
  <c r="AQ430" i="2"/>
  <c r="AQ218" i="2"/>
  <c r="AQ642" i="2"/>
  <c r="AQ444" i="2"/>
  <c r="AQ9" i="2"/>
  <c r="AQ32" i="2"/>
  <c r="AQ552" i="2"/>
  <c r="AQ625" i="2"/>
  <c r="AQ158" i="2"/>
  <c r="AQ249" i="2"/>
  <c r="AQ659" i="2"/>
  <c r="AQ403" i="2"/>
  <c r="AQ654" i="2"/>
  <c r="AQ515" i="2"/>
  <c r="AQ526" i="2"/>
  <c r="AQ182" i="2"/>
  <c r="AQ289" i="2"/>
  <c r="AQ401" i="2"/>
  <c r="AQ42" i="2"/>
  <c r="AQ601" i="2"/>
  <c r="AQ578" i="2"/>
  <c r="AQ110" i="2"/>
  <c r="AQ465" i="2"/>
  <c r="AQ107" i="2"/>
  <c r="AQ542" i="2"/>
  <c r="AQ151" i="2"/>
  <c r="AQ397" i="2"/>
  <c r="AQ101" i="2"/>
  <c r="AQ545" i="2"/>
  <c r="AQ111" i="2"/>
  <c r="AQ420" i="2"/>
  <c r="AQ95" i="2"/>
  <c r="AQ449" i="2"/>
  <c r="AQ524" i="2"/>
  <c r="AQ178" i="2"/>
  <c r="AQ83" i="2"/>
  <c r="AQ402" i="2"/>
  <c r="AQ85" i="2"/>
  <c r="AQ297" i="2"/>
  <c r="AQ14" i="2"/>
  <c r="AQ260" i="2"/>
  <c r="AQ438" i="2"/>
  <c r="AQ435" i="2"/>
  <c r="AQ212" i="2"/>
  <c r="AQ729" i="2"/>
  <c r="AQ145" i="2"/>
  <c r="AQ666" i="2"/>
  <c r="AQ492" i="2"/>
  <c r="AQ141" i="2"/>
  <c r="AQ323" i="2"/>
  <c r="AQ342" i="2"/>
  <c r="AQ436" i="2"/>
  <c r="AQ322" i="2"/>
  <c r="AQ599" i="2"/>
  <c r="AQ699" i="2"/>
  <c r="AQ188" i="2"/>
  <c r="AQ313" i="2"/>
  <c r="AQ11" i="2"/>
  <c r="AQ67" i="2"/>
  <c r="AQ295" i="2"/>
  <c r="AQ17" i="2"/>
  <c r="AQ717" i="2"/>
  <c r="AQ7" i="2"/>
  <c r="AQ458" i="2"/>
  <c r="AQ554" i="2"/>
  <c r="AQ562" i="2"/>
  <c r="AQ79" i="2"/>
  <c r="AQ359" i="2"/>
  <c r="AQ61" i="2"/>
  <c r="AQ693" i="2"/>
  <c r="AQ71" i="2"/>
  <c r="AQ529" i="2"/>
  <c r="AQ46" i="2"/>
  <c r="AQ167" i="2"/>
  <c r="AQ388" i="2"/>
  <c r="AQ40" i="2"/>
  <c r="AQ439" i="2"/>
  <c r="AQ76" i="2"/>
  <c r="AQ480" i="2"/>
  <c r="AQ329" i="2"/>
  <c r="AQ570" i="2"/>
  <c r="AQ416" i="2"/>
  <c r="AQ362" i="2"/>
  <c r="AQ222" i="2"/>
  <c r="AQ571" i="2"/>
  <c r="AQ385" i="2"/>
  <c r="AQ400" i="2"/>
  <c r="AQ335" i="2"/>
  <c r="AQ74" i="2"/>
  <c r="AQ676" i="2"/>
  <c r="AQ406" i="2"/>
  <c r="AQ415" i="2"/>
  <c r="AQ443" i="2"/>
  <c r="AQ455" i="2"/>
  <c r="AQ52" i="2"/>
  <c r="AQ199" i="2"/>
  <c r="AQ231" i="2"/>
  <c r="AQ105" i="2"/>
  <c r="AQ275" i="2"/>
  <c r="AQ488" i="2"/>
  <c r="AQ261" i="2"/>
  <c r="AQ423" i="2"/>
  <c r="AQ123" i="2"/>
  <c r="AQ685" i="2"/>
  <c r="AQ617" i="2"/>
  <c r="AQ4" i="2"/>
  <c r="AQ266" i="2"/>
  <c r="AQ509" i="2"/>
  <c r="AQ185" i="2"/>
  <c r="AQ619" i="2"/>
  <c r="AQ191" i="2"/>
  <c r="AQ132" i="2"/>
  <c r="AQ563" i="2"/>
  <c r="AQ172" i="2"/>
  <c r="AQ387" i="2"/>
  <c r="AQ230" i="2"/>
  <c r="AQ380" i="2"/>
  <c r="AQ48" i="2"/>
  <c r="AQ91" i="2"/>
  <c r="AQ512" i="2"/>
  <c r="AQ94" i="2"/>
  <c r="AQ461" i="2"/>
  <c r="AQ155" i="2"/>
  <c r="AQ69" i="2"/>
  <c r="AQ206" i="2"/>
  <c r="AQ293" i="2"/>
  <c r="AQ605" i="2"/>
  <c r="AQ519" i="2"/>
  <c r="AQ303" i="2"/>
  <c r="AQ281" i="2"/>
  <c r="AQ333" i="2"/>
  <c r="AQ346" i="2"/>
  <c r="AQ256" i="2"/>
  <c r="AQ136" i="2"/>
  <c r="AQ369" i="2"/>
  <c r="AQ330" i="2"/>
  <c r="AQ707" i="2"/>
  <c r="AQ383" i="2"/>
  <c r="AQ174" i="2"/>
  <c r="AQ470" i="2"/>
  <c r="AQ82" i="2"/>
  <c r="AQ220" i="2"/>
  <c r="AQ115" i="2"/>
  <c r="AQ709" i="2"/>
  <c r="AQ24" i="2"/>
  <c r="AQ286" i="2"/>
  <c r="AQ285" i="2"/>
  <c r="AQ26" i="2"/>
  <c r="AQ243" i="2"/>
  <c r="AQ300" i="2"/>
  <c r="AQ632" i="2"/>
  <c r="AQ137" i="2"/>
  <c r="AQ587" i="2"/>
  <c r="AQ272" i="2"/>
  <c r="AQ195" i="2"/>
  <c r="AQ474" i="2"/>
  <c r="AQ73" i="2"/>
  <c r="AQ502" i="2"/>
  <c r="AQ87" i="2"/>
  <c r="AQ118" i="2"/>
  <c r="AQ169" i="2"/>
  <c r="AQ166" i="2"/>
  <c r="AQ13" i="2"/>
  <c r="AQ525" i="2"/>
  <c r="AQ726" i="2"/>
  <c r="AQ33" i="2"/>
  <c r="AQ119" i="2"/>
  <c r="AQ658" i="2"/>
  <c r="AQ351" i="2"/>
  <c r="AQ472" i="2"/>
  <c r="AQ311" i="2"/>
  <c r="AQ204" i="2"/>
  <c r="AQ35" i="2"/>
  <c r="AQ579" i="2"/>
  <c r="AQ2" i="2"/>
  <c r="AQ55" i="2"/>
  <c r="AQ565" i="2"/>
  <c r="AQ696" i="2"/>
  <c r="AQ252" i="2"/>
  <c r="AQ255" i="2"/>
  <c r="AQ3" i="2"/>
  <c r="AQ109" i="2"/>
  <c r="AQ591" i="2"/>
  <c r="AQ590" i="2"/>
  <c r="AQ511" i="2"/>
  <c r="AQ381" i="2"/>
  <c r="AQ228" i="2"/>
  <c r="AQ96" i="2"/>
  <c r="AQ584" i="2"/>
  <c r="AQ12" i="2"/>
  <c r="AQ592" i="2"/>
  <c r="AQ712" i="2"/>
  <c r="AQ543" i="2"/>
  <c r="AQ70" i="2"/>
  <c r="AQ134" i="2"/>
  <c r="AQ278" i="2"/>
  <c r="AQ643" i="2"/>
  <c r="AQ331" i="2"/>
  <c r="AQ152" i="2"/>
  <c r="AQ304" i="2"/>
  <c r="AQ456" i="2"/>
  <c r="AQ491" i="2"/>
  <c r="AQ15" i="2"/>
  <c r="AQ507" i="2"/>
  <c r="AQ29" i="2"/>
  <c r="AQ232" i="2"/>
  <c r="AQ147" i="2"/>
  <c r="AQ237" i="2"/>
  <c r="AQ270" i="2"/>
  <c r="AQ280" i="2"/>
  <c r="AQ54" i="2"/>
  <c r="AQ424" i="2"/>
  <c r="AQ495" i="2"/>
  <c r="AQ28" i="2"/>
  <c r="AQ683" i="2"/>
  <c r="AQ533" i="2"/>
  <c r="AQ106" i="2"/>
  <c r="AQ327" i="2"/>
  <c r="AQ125" i="2"/>
  <c r="AQ219" i="2"/>
  <c r="AQ16" i="2"/>
  <c r="AQ633" i="2"/>
  <c r="AQ187" i="2"/>
  <c r="AQ173" i="2"/>
  <c r="AQ124" i="2"/>
  <c r="AQ86" i="2"/>
  <c r="AQ360" i="2"/>
  <c r="AQ18" i="2"/>
  <c r="AQ419" i="2"/>
  <c r="AQ549" i="2"/>
  <c r="AQ34" i="2"/>
  <c r="AQ555" i="2"/>
  <c r="AQ296" i="2"/>
  <c r="AQ247" i="2"/>
  <c r="AQ417" i="2"/>
  <c r="AQ262" i="2"/>
  <c r="AQ575" i="2"/>
  <c r="AQ62" i="2"/>
  <c r="AQ312" i="2"/>
  <c r="AQ305" i="2"/>
  <c r="AQ114" i="2"/>
  <c r="AQ198" i="2"/>
  <c r="AQ277" i="2"/>
  <c r="AQ88" i="2"/>
  <c r="AQ216" i="2"/>
  <c r="AQ283" i="2"/>
  <c r="AQ580" i="2"/>
  <c r="AQ740" i="2"/>
  <c r="AQ60" i="2"/>
  <c r="AQ674" i="2"/>
  <c r="AQ520" i="2"/>
  <c r="AQ692" i="2"/>
  <c r="AQ344" i="2"/>
  <c r="AQ623" i="2"/>
  <c r="AQ582" i="2"/>
  <c r="AQ159" i="2"/>
  <c r="AQ668" i="2"/>
  <c r="AQ527" i="2"/>
  <c r="AQ268" i="2"/>
  <c r="AQ363" i="2"/>
  <c r="AQ63" i="2"/>
  <c r="AQ651" i="2"/>
  <c r="AQ306" i="2"/>
  <c r="AQ99" i="2"/>
  <c r="AQ288" i="2"/>
  <c r="AQ267" i="2"/>
  <c r="AQ47" i="2"/>
  <c r="AQ635" i="2"/>
  <c r="AQ560" i="2"/>
  <c r="AQ589" i="2"/>
  <c r="AQ467" i="2"/>
  <c r="AQ730" i="2"/>
  <c r="AQ186" i="2"/>
  <c r="AQ227" i="2"/>
  <c r="AQ375" i="2"/>
  <c r="AQ97" i="2"/>
  <c r="AQ645" i="2"/>
  <c r="AQ229" i="2"/>
  <c r="AQ370" i="2"/>
  <c r="AQ557" i="2"/>
  <c r="AQ637" i="2"/>
  <c r="AQ192" i="2"/>
  <c r="AQ49" i="2"/>
  <c r="AQ149" i="2"/>
  <c r="AQ531" i="2"/>
  <c r="AQ411" i="2"/>
  <c r="AQ441" i="2"/>
  <c r="AQ410" i="2"/>
  <c r="AQ394" i="2"/>
  <c r="AQ544" i="2"/>
  <c r="AQ366" i="2"/>
  <c r="AQ316" i="2"/>
  <c r="AQ534" i="2"/>
  <c r="AQ276" i="2"/>
  <c r="AQ127" i="2"/>
  <c r="AQ532" i="2"/>
  <c r="AQ64" i="2"/>
  <c r="AQ144" i="2"/>
  <c r="AQ225" i="2"/>
  <c r="AQ240" i="2"/>
  <c r="AQ459" i="2"/>
  <c r="AQ30" i="2"/>
  <c r="AQ140" i="2"/>
  <c r="AQ38" i="2"/>
  <c r="AQ574" i="2"/>
  <c r="AQ433" i="2"/>
  <c r="AQ318" i="2"/>
  <c r="AQ736" i="2"/>
  <c r="AQ719" i="2"/>
  <c r="AQ667" i="2"/>
  <c r="AQ568" i="2"/>
  <c r="AQ336" i="2"/>
  <c r="AQ708" i="2"/>
  <c r="AQ454" i="2"/>
  <c r="AQ535" i="2"/>
  <c r="AQ451" i="2"/>
  <c r="AQ20" i="2"/>
  <c r="AQ217" i="2"/>
  <c r="AQ138" i="2"/>
  <c r="AQ59" i="2"/>
  <c r="AQ440" i="2"/>
  <c r="AQ22" i="2"/>
  <c r="AQ207" i="2"/>
  <c r="AQ131" i="2"/>
  <c r="AQ677" i="2"/>
  <c r="AQ291" i="2"/>
  <c r="AQ41" i="2"/>
  <c r="AQ404" i="2"/>
  <c r="AQ324" i="2"/>
  <c r="AQ457" i="2"/>
  <c r="AQ19" i="2"/>
  <c r="AQ628" i="2"/>
  <c r="AQ521" i="2"/>
  <c r="AQ44" i="2"/>
  <c r="AQ51" i="2"/>
  <c r="AQ541" i="2"/>
  <c r="AQ536" i="2"/>
  <c r="AQ523" i="2"/>
  <c r="AQ395" i="2"/>
  <c r="AQ483" i="2"/>
  <c r="AQ485" i="2"/>
  <c r="AQ487" i="2"/>
  <c r="AQ499" i="2"/>
  <c r="AQ179" i="2"/>
  <c r="AQ581" i="2"/>
  <c r="AQ735" i="2"/>
  <c r="AQ364" i="2"/>
  <c r="AQ597" i="2"/>
  <c r="AQ57" i="2"/>
  <c r="AQ510" i="2"/>
  <c r="AQ126" i="2"/>
  <c r="AQ620" i="2"/>
  <c r="AQ503" i="2"/>
  <c r="AQ731" i="2"/>
  <c r="AQ606" i="2"/>
  <c r="AQ148" i="2"/>
  <c r="AQ670" i="2"/>
  <c r="AQ128" i="2"/>
  <c r="AQ737" i="2"/>
  <c r="AQ646" i="2"/>
  <c r="AQ630" i="2"/>
  <c r="AQ299" i="2"/>
  <c r="AQ498" i="2"/>
  <c r="AQ58" i="2"/>
  <c r="AQ615" i="2"/>
  <c r="AQ251" i="2"/>
  <c r="AQ250" i="2"/>
  <c r="AQ450" i="2"/>
  <c r="AQ618" i="2"/>
  <c r="AQ475" i="2"/>
  <c r="AQ31" i="2"/>
  <c r="AQ371" i="2"/>
  <c r="AQ205" i="2"/>
  <c r="AQ341" i="2"/>
  <c r="AQ246" i="2"/>
  <c r="AQ36" i="2"/>
  <c r="AQ396" i="2"/>
  <c r="AQ453" i="2"/>
  <c r="AQ665" i="2"/>
  <c r="AQ308" i="2"/>
  <c r="AQ723" i="2"/>
  <c r="AQ27" i="2"/>
  <c r="AQ120" i="2"/>
  <c r="AQ604" i="2"/>
  <c r="AQ679" i="2"/>
  <c r="AQ238" i="2"/>
  <c r="AQ446" i="2"/>
  <c r="AQ550" i="2"/>
  <c r="AQ135" i="2"/>
  <c r="AQ150" i="2"/>
  <c r="AQ442" i="2"/>
  <c r="AQ374" i="2"/>
  <c r="AQ53" i="2"/>
  <c r="AQ236" i="2"/>
  <c r="AQ196" i="2"/>
  <c r="AQ540" i="2"/>
  <c r="AQ490" i="2"/>
  <c r="AQ37" i="2"/>
  <c r="AQ221" i="2"/>
  <c r="AQ631" i="2"/>
  <c r="AQ80" i="2"/>
  <c r="AQ689" i="2"/>
  <c r="AQ734" i="2"/>
  <c r="AQ703" i="2"/>
  <c r="AQ98" i="2"/>
  <c r="AQ407" i="2"/>
  <c r="AQ516" i="2"/>
  <c r="AQ257" i="2"/>
  <c r="AQ183" i="2"/>
  <c r="AQ347" i="2"/>
  <c r="AQ170" i="2"/>
  <c r="AQ113" i="2"/>
  <c r="AQ437" i="2"/>
  <c r="AQ641" i="2"/>
  <c r="AQ558" i="2"/>
  <c r="AQ154" i="2"/>
  <c r="AQ655" i="2"/>
  <c r="AQ572" i="2"/>
  <c r="AQ358" i="2"/>
  <c r="AQ426" i="2"/>
  <c r="AQ728" i="2"/>
  <c r="AQ122" i="2"/>
  <c r="AQ200" i="2"/>
  <c r="AQ391" i="2"/>
  <c r="AQ711" i="2"/>
  <c r="AQ392" i="2"/>
  <c r="AQ733" i="2"/>
  <c r="AQ356" i="2"/>
  <c r="AQ239" i="2"/>
  <c r="AQ644" i="2"/>
  <c r="AQ576" i="2"/>
  <c r="AQ164" i="2"/>
  <c r="AQ112" i="2"/>
  <c r="AQ201" i="2"/>
  <c r="AQ690" i="2"/>
  <c r="AQ307" i="2"/>
  <c r="AQ66" i="2"/>
  <c r="AQ367" i="2"/>
  <c r="AQ265" i="2"/>
  <c r="AQ700" i="2"/>
  <c r="AQ493" i="2"/>
  <c r="AQ408" i="2"/>
  <c r="AQ721" i="2"/>
  <c r="AQ197" i="2"/>
  <c r="AQ650" i="2"/>
  <c r="AQ660" i="2"/>
  <c r="AQ100" i="2"/>
  <c r="AQ663" i="2"/>
  <c r="AQ235" i="2"/>
  <c r="AQ602" i="2"/>
  <c r="AQ547" i="2"/>
  <c r="AQ244" i="2"/>
  <c r="AQ638" i="2"/>
  <c r="AQ684" i="2"/>
  <c r="AQ742" i="2"/>
  <c r="AQ596" i="2"/>
  <c r="AQ610" i="2"/>
  <c r="AQ412" i="2"/>
  <c r="AQ337" i="2"/>
  <c r="AQ640" i="2"/>
  <c r="AQ301" i="2"/>
  <c r="AQ168" i="2"/>
  <c r="AQ284" i="2"/>
  <c r="AQ648" i="2"/>
  <c r="AQ434" i="2"/>
  <c r="AQ253" i="2"/>
  <c r="AQ245" i="2"/>
  <c r="AQ603" i="2"/>
  <c r="AQ484" i="2"/>
  <c r="AQ117" i="2"/>
  <c r="AQ389" i="2"/>
  <c r="AQ588" i="2"/>
  <c r="AQ673" i="2"/>
  <c r="AQ486" i="2"/>
  <c r="AQ497" i="2"/>
  <c r="AQ577" i="2"/>
  <c r="AQ321" i="2"/>
  <c r="AQ223" i="2"/>
  <c r="AQ338" i="2"/>
  <c r="AQ500" i="2"/>
  <c r="AQ413" i="2"/>
  <c r="AQ102" i="2"/>
  <c r="AQ661" i="2"/>
  <c r="AQ361" i="2"/>
  <c r="AQ398" i="2"/>
  <c r="AQ209" i="2"/>
  <c r="AQ727" i="2"/>
  <c r="AQ538" i="2"/>
  <c r="AQ368" i="2"/>
  <c r="AQ513" i="2"/>
  <c r="AQ622" i="2"/>
  <c r="AQ672" i="2"/>
  <c r="AQ202" i="2"/>
  <c r="AQ386" i="2"/>
  <c r="AQ317" i="2"/>
  <c r="AQ214" i="2"/>
  <c r="AQ629" i="2"/>
  <c r="AQ213" i="2"/>
  <c r="AQ537" i="2"/>
  <c r="AQ320" i="2"/>
  <c r="AQ466" i="2"/>
  <c r="AQ393" i="2"/>
  <c r="AQ706" i="2"/>
  <c r="AQ573" i="2"/>
  <c r="AQ418" i="2"/>
  <c r="AQ551" i="2"/>
  <c r="AQ691" i="2"/>
  <c r="AQ624" i="2"/>
  <c r="AQ343" i="2"/>
  <c r="AQ471" i="2"/>
  <c r="AQ429" i="2"/>
  <c r="AQ585" i="2"/>
  <c r="AQ421" i="2"/>
  <c r="AQ373" i="2"/>
  <c r="AQ464" i="2"/>
  <c r="AQ609" i="2"/>
  <c r="AQ710" i="2"/>
  <c r="AQ718" i="2"/>
  <c r="AQ662" i="2"/>
  <c r="AQ427" i="2"/>
  <c r="AQ621" i="2"/>
  <c r="AQ325" i="2"/>
  <c r="AQ600" i="2"/>
  <c r="AQ682" i="2"/>
  <c r="AQ649" i="2"/>
  <c r="AQ687" i="2"/>
  <c r="AQ559" i="2"/>
  <c r="AQ468" i="2"/>
  <c r="AQ517" i="2"/>
  <c r="AQ680" i="2"/>
  <c r="AQ566" i="2"/>
  <c r="AQ694" i="2"/>
  <c r="AQ741" i="2"/>
  <c r="AQ548" i="2"/>
  <c r="AQ431" i="2"/>
  <c r="AQ695" i="2"/>
  <c r="AQ713" i="2"/>
  <c r="AQ705" i="2"/>
  <c r="AQ634" i="2"/>
  <c r="AQ738" i="2"/>
  <c r="AQ647" i="2"/>
  <c r="AQ688" i="2"/>
  <c r="AQ725" i="2"/>
  <c r="AQ697" i="2"/>
  <c r="AQ716" i="2"/>
  <c r="AQ704" i="2"/>
  <c r="AQ732" i="2"/>
  <c r="AQ739" i="2"/>
  <c r="AQ671" i="2"/>
  <c r="AQ669" i="2"/>
  <c r="AQ702" i="2"/>
  <c r="AQ724" i="2"/>
  <c r="AQ715" i="2"/>
  <c r="AK607" i="2"/>
  <c r="AR607" i="2" s="1"/>
  <c r="AK626" i="2"/>
  <c r="AK586" i="2"/>
  <c r="AK77" i="2"/>
  <c r="AK315" i="2"/>
  <c r="AK514" i="2"/>
  <c r="AK452" i="2"/>
  <c r="AR452" i="2" s="1"/>
  <c r="AK539" i="2"/>
  <c r="AK379" i="2"/>
  <c r="AK505" i="2"/>
  <c r="AR505" i="2" s="1"/>
  <c r="AK390" i="2"/>
  <c r="AK469" i="2"/>
  <c r="AK678" i="2"/>
  <c r="AK273" i="2"/>
  <c r="AK129" i="2"/>
  <c r="AK518" i="2"/>
  <c r="AK432" i="2"/>
  <c r="AK686" i="2"/>
  <c r="AK352" i="2"/>
  <c r="AR352" i="2" s="1"/>
  <c r="AK50" i="2"/>
  <c r="AK353" i="2"/>
  <c r="AR353" i="2" s="1"/>
  <c r="AK506" i="2"/>
  <c r="AR506" i="2" s="1"/>
  <c r="AK65" i="2"/>
  <c r="AK482" i="2"/>
  <c r="AK376" i="2"/>
  <c r="AK153" i="2"/>
  <c r="AK553" i="2"/>
  <c r="AK310" i="2"/>
  <c r="AK340" i="2"/>
  <c r="AR340" i="2" s="1"/>
  <c r="AK269" i="2"/>
  <c r="AR269" i="2" s="1"/>
  <c r="AK657" i="2"/>
  <c r="AK569" i="2"/>
  <c r="AK68" i="2"/>
  <c r="AR68" i="2" s="1"/>
  <c r="AK612" i="2"/>
  <c r="AK5" i="2"/>
  <c r="AK616" i="2"/>
  <c r="AK156" i="2"/>
  <c r="AR156" i="2" s="1"/>
  <c r="AK92" i="2"/>
  <c r="AR92" i="2" s="1"/>
  <c r="AK103" i="2"/>
  <c r="AK357" i="2"/>
  <c r="AR357" i="2" s="1"/>
  <c r="AK481" i="2"/>
  <c r="AK319" i="2"/>
  <c r="AK522" i="2"/>
  <c r="AK208" i="2"/>
  <c r="AR208" i="2" s="1"/>
  <c r="AK56" i="2"/>
  <c r="AR56" i="2" s="1"/>
  <c r="AK224" i="2"/>
  <c r="AK226" i="2"/>
  <c r="AR226" i="2" s="1"/>
  <c r="AK594" i="2"/>
  <c r="AR594" i="2" s="1"/>
  <c r="AK130" i="2"/>
  <c r="AK382" i="2"/>
  <c r="AK143" i="2"/>
  <c r="AK583" i="2"/>
  <c r="AK409" i="2"/>
  <c r="AK90" i="2"/>
  <c r="AR90" i="2" s="1"/>
  <c r="AK567" i="2"/>
  <c r="AK354" i="2"/>
  <c r="AK142" i="2"/>
  <c r="AR142" i="2" s="1"/>
  <c r="AK508" i="2"/>
  <c r="AK636" i="2"/>
  <c r="AK477" i="2"/>
  <c r="AR477" i="2" s="1"/>
  <c r="AK215" i="2"/>
  <c r="AK405" i="2"/>
  <c r="AK248" i="2"/>
  <c r="AR248" i="2" s="1"/>
  <c r="AK350" i="2"/>
  <c r="AK428" i="2"/>
  <c r="AK133" i="2"/>
  <c r="AK160" i="2"/>
  <c r="AR160" i="2" s="1"/>
  <c r="AK355" i="2"/>
  <c r="AK259" i="2"/>
  <c r="AK161" i="2"/>
  <c r="AK81" i="2"/>
  <c r="AK194" i="2"/>
  <c r="AK345" i="2"/>
  <c r="AK445" i="2"/>
  <c r="AK121" i="2"/>
  <c r="AK328" i="2"/>
  <c r="AK489" i="2"/>
  <c r="AR489" i="2" s="1"/>
  <c r="AK639" i="2"/>
  <c r="AR639" i="2" s="1"/>
  <c r="AK184" i="2"/>
  <c r="AK290" i="2"/>
  <c r="AK84" i="2"/>
  <c r="AK233" i="2"/>
  <c r="AK504" i="2"/>
  <c r="AK180" i="2"/>
  <c r="AK462" i="2"/>
  <c r="AR462" i="2" s="1"/>
  <c r="AK6" i="2"/>
  <c r="AK302" i="2"/>
  <c r="AK681" i="2"/>
  <c r="AR681" i="2" s="1"/>
  <c r="AK473" i="2"/>
  <c r="AK593" i="2"/>
  <c r="AK614" i="2"/>
  <c r="AK448" i="2"/>
  <c r="AR448" i="2" s="1"/>
  <c r="AK10" i="2"/>
  <c r="AK190" i="2"/>
  <c r="AK425" i="2"/>
  <c r="AK372" i="2"/>
  <c r="AR372" i="2" s="1"/>
  <c r="AK108" i="2"/>
  <c r="AK104" i="2"/>
  <c r="AK292" i="2"/>
  <c r="AK258" i="2"/>
  <c r="C14" i="3" s="1"/>
  <c r="AK271" i="2"/>
  <c r="AK447" i="2"/>
  <c r="AK146" i="2"/>
  <c r="AK162" i="2"/>
  <c r="AK274" i="2"/>
  <c r="AK175" i="2"/>
  <c r="AK282" i="2"/>
  <c r="AK384" i="2"/>
  <c r="AR384" i="2" s="1"/>
  <c r="AK163" i="2"/>
  <c r="AR163" i="2" s="1"/>
  <c r="AK157" i="2"/>
  <c r="AK460" i="2"/>
  <c r="AR460" i="2" s="1"/>
  <c r="AK210" i="2"/>
  <c r="AK478" i="2"/>
  <c r="AR478" i="2" s="1"/>
  <c r="AK377" i="2"/>
  <c r="AK78" i="2"/>
  <c r="AK714" i="2"/>
  <c r="AR714" i="2" s="1"/>
  <c r="AK279" i="2"/>
  <c r="AR279" i="2" s="1"/>
  <c r="AK203" i="2"/>
  <c r="AK75" i="2"/>
  <c r="AK479" i="2"/>
  <c r="AK171" i="2"/>
  <c r="AK189" i="2"/>
  <c r="AK656" i="2"/>
  <c r="AR656" i="2" s="1"/>
  <c r="AK25" i="2"/>
  <c r="AR25" i="2" s="1"/>
  <c r="AK39" i="2"/>
  <c r="AK349" i="2"/>
  <c r="AK165" i="2"/>
  <c r="AK378" i="2"/>
  <c r="AK43" i="2"/>
  <c r="AK8" i="2"/>
  <c r="AK181" i="2"/>
  <c r="AK334" i="2"/>
  <c r="AK211" i="2"/>
  <c r="AK698" i="2"/>
  <c r="AK701" i="2"/>
  <c r="AR701" i="2" s="1"/>
  <c r="AK264" i="2"/>
  <c r="AR264" i="2" s="1"/>
  <c r="AK722" i="2"/>
  <c r="AR722" i="2" s="1"/>
  <c r="AK611" i="2"/>
  <c r="AR611" i="2" s="1"/>
  <c r="AK675" i="2"/>
  <c r="AK528" i="2"/>
  <c r="AR528" i="2" s="1"/>
  <c r="AK399" i="2"/>
  <c r="AR399" i="2" s="1"/>
  <c r="AK241" i="2"/>
  <c r="AK254" i="2"/>
  <c r="AK422" i="2"/>
  <c r="AK309" i="2"/>
  <c r="AK242" i="2"/>
  <c r="AK339" i="2"/>
  <c r="AR339" i="2" s="1"/>
  <c r="AK348" i="2"/>
  <c r="AR348" i="2" s="1"/>
  <c r="AK72" i="2"/>
  <c r="AK234" i="2"/>
  <c r="AK116" i="2"/>
  <c r="AK89" i="2"/>
  <c r="AK139" i="2"/>
  <c r="AK365" i="2"/>
  <c r="AK294" i="2"/>
  <c r="AR294" i="2" s="1"/>
  <c r="AK598" i="2"/>
  <c r="AK314" i="2"/>
  <c r="AK556" i="2"/>
  <c r="AK494" i="2"/>
  <c r="AK496" i="2"/>
  <c r="AK176" i="2"/>
  <c r="AK501" i="2"/>
  <c r="AR501" i="2" s="1"/>
  <c r="AK652" i="2"/>
  <c r="AK546" i="2"/>
  <c r="AK530" i="2"/>
  <c r="C120" i="3" s="1"/>
  <c r="AK21" i="2"/>
  <c r="AK463" i="2"/>
  <c r="AK564" i="2"/>
  <c r="AR564" i="2" s="1"/>
  <c r="AK664" i="2"/>
  <c r="AR664" i="2" s="1"/>
  <c r="AK332" i="2"/>
  <c r="AK653" i="2"/>
  <c r="AR653" i="2" s="1"/>
  <c r="AK561" i="2"/>
  <c r="AK613" i="2"/>
  <c r="AR613" i="2" s="1"/>
  <c r="AK720" i="2"/>
  <c r="AR720" i="2" s="1"/>
  <c r="AK23" i="2"/>
  <c r="AK476" i="2"/>
  <c r="AR476" i="2" s="1"/>
  <c r="AK608" i="2"/>
  <c r="AR608" i="2" s="1"/>
  <c r="AK263" i="2"/>
  <c r="AR263" i="2" s="1"/>
  <c r="AK414" i="2"/>
  <c r="AR414" i="2" s="1"/>
  <c r="AK627" i="2"/>
  <c r="AK193" i="2"/>
  <c r="AK45" i="2"/>
  <c r="AK177" i="2"/>
  <c r="AK93" i="2"/>
  <c r="AR93" i="2" s="1"/>
  <c r="AK298" i="2"/>
  <c r="AR298" i="2" s="1"/>
  <c r="AK595" i="2"/>
  <c r="AK287" i="2"/>
  <c r="AK326" i="2"/>
  <c r="AK430" i="2"/>
  <c r="AK218" i="2"/>
  <c r="AK642" i="2"/>
  <c r="AR642" i="2" s="1"/>
  <c r="AK444" i="2"/>
  <c r="AK9" i="2"/>
  <c r="AR9" i="2" s="1"/>
  <c r="AK32" i="2"/>
  <c r="AK552" i="2"/>
  <c r="AK625" i="2"/>
  <c r="AK158" i="2"/>
  <c r="AK249" i="2"/>
  <c r="AR249" i="2" s="1"/>
  <c r="AK659" i="2"/>
  <c r="AR659" i="2" s="1"/>
  <c r="AK403" i="2"/>
  <c r="AK654" i="2"/>
  <c r="AR654" i="2" s="1"/>
  <c r="AK515" i="2"/>
  <c r="AR515" i="2" s="1"/>
  <c r="AK526" i="2"/>
  <c r="AK182" i="2"/>
  <c r="AK289" i="2"/>
  <c r="AK401" i="2"/>
  <c r="AR401" i="2" s="1"/>
  <c r="AK42" i="2"/>
  <c r="AK601" i="2"/>
  <c r="AR601" i="2" s="1"/>
  <c r="AK578" i="2"/>
  <c r="AK110" i="2"/>
  <c r="AK465" i="2"/>
  <c r="AK107" i="2"/>
  <c r="AR107" i="2" s="1"/>
  <c r="AK542" i="2"/>
  <c r="AK151" i="2"/>
  <c r="AK397" i="2"/>
  <c r="AK101" i="2"/>
  <c r="AR101" i="2" s="1"/>
  <c r="AK545" i="2"/>
  <c r="AR545" i="2" s="1"/>
  <c r="AK111" i="2"/>
  <c r="AK420" i="2"/>
  <c r="AR420" i="2" s="1"/>
  <c r="AK95" i="2"/>
  <c r="AK449" i="2"/>
  <c r="AK524" i="2"/>
  <c r="AK178" i="2"/>
  <c r="AK83" i="2"/>
  <c r="AK402" i="2"/>
  <c r="AK85" i="2"/>
  <c r="AK297" i="2"/>
  <c r="AR297" i="2" s="1"/>
  <c r="AK14" i="2"/>
  <c r="AK260" i="2"/>
  <c r="AK438" i="2"/>
  <c r="AR438" i="2" s="1"/>
  <c r="AK435" i="2"/>
  <c r="AK212" i="2"/>
  <c r="AK729" i="2"/>
  <c r="AR729" i="2" s="1"/>
  <c r="AK145" i="2"/>
  <c r="AK666" i="2"/>
  <c r="AK492" i="2"/>
  <c r="AK141" i="2"/>
  <c r="AK323" i="2"/>
  <c r="AK342" i="2"/>
  <c r="AK436" i="2"/>
  <c r="AR436" i="2" s="1"/>
  <c r="AK322" i="2"/>
  <c r="AR322" i="2" s="1"/>
  <c r="AK599" i="2"/>
  <c r="AK699" i="2"/>
  <c r="AR699" i="2" s="1"/>
  <c r="AK188" i="2"/>
  <c r="C65" i="3" s="1"/>
  <c r="AK313" i="2"/>
  <c r="AK11" i="2"/>
  <c r="AK67" i="2"/>
  <c r="AK295" i="2"/>
  <c r="AK17" i="2"/>
  <c r="AK717" i="2"/>
  <c r="AK7" i="2"/>
  <c r="AK458" i="2"/>
  <c r="AK554" i="2"/>
  <c r="AR554" i="2" s="1"/>
  <c r="AK562" i="2"/>
  <c r="AR562" i="2" s="1"/>
  <c r="AK79" i="2"/>
  <c r="AK359" i="2"/>
  <c r="AR359" i="2" s="1"/>
  <c r="AK61" i="2"/>
  <c r="AK693" i="2"/>
  <c r="AR693" i="2" s="1"/>
  <c r="AK71" i="2"/>
  <c r="AK529" i="2"/>
  <c r="AK46" i="2"/>
  <c r="AK167" i="2"/>
  <c r="AK388" i="2"/>
  <c r="AK40" i="2"/>
  <c r="AK439" i="2"/>
  <c r="AK76" i="2"/>
  <c r="AK480" i="2"/>
  <c r="AK329" i="2"/>
  <c r="AR329" i="2" s="1"/>
  <c r="AK570" i="2"/>
  <c r="AR570" i="2" s="1"/>
  <c r="AK416" i="2"/>
  <c r="AR416" i="2" s="1"/>
  <c r="AK362" i="2"/>
  <c r="AK222" i="2"/>
  <c r="AK571" i="2"/>
  <c r="AR571" i="2" s="1"/>
  <c r="AK385" i="2"/>
  <c r="AK400" i="2"/>
  <c r="AK335" i="2"/>
  <c r="AK74" i="2"/>
  <c r="AK676" i="2"/>
  <c r="AR676" i="2" s="1"/>
  <c r="AK406" i="2"/>
  <c r="AR406" i="2" s="1"/>
  <c r="AK415" i="2"/>
  <c r="AK443" i="2"/>
  <c r="AR443" i="2" s="1"/>
  <c r="AK455" i="2"/>
  <c r="AR455" i="2" s="1"/>
  <c r="AK52" i="2"/>
  <c r="AR52" i="2" s="1"/>
  <c r="AK199" i="2"/>
  <c r="AK231" i="2"/>
  <c r="AK105" i="2"/>
  <c r="AK275" i="2"/>
  <c r="AK488" i="2"/>
  <c r="AK261" i="2"/>
  <c r="AK423" i="2"/>
  <c r="AK123" i="2"/>
  <c r="AR123" i="2" s="1"/>
  <c r="AK685" i="2"/>
  <c r="AK617" i="2"/>
  <c r="AK4" i="2"/>
  <c r="AK266" i="2"/>
  <c r="AK509" i="2"/>
  <c r="AK185" i="2"/>
  <c r="AK619" i="2"/>
  <c r="AK191" i="2"/>
  <c r="AK132" i="2"/>
  <c r="AK563" i="2"/>
  <c r="AK172" i="2"/>
  <c r="AK387" i="2"/>
  <c r="AR387" i="2" s="1"/>
  <c r="AK230" i="2"/>
  <c r="AK380" i="2"/>
  <c r="AK48" i="2"/>
  <c r="AK91" i="2"/>
  <c r="AK512" i="2"/>
  <c r="AR512" i="2" s="1"/>
  <c r="AK94" i="2"/>
  <c r="AK461" i="2"/>
  <c r="AK155" i="2"/>
  <c r="AK69" i="2"/>
  <c r="AR69" i="2" s="1"/>
  <c r="AK206" i="2"/>
  <c r="AR206" i="2" s="1"/>
  <c r="AK293" i="2"/>
  <c r="AK605" i="2"/>
  <c r="AK519" i="2"/>
  <c r="AK303" i="2"/>
  <c r="AK281" i="2"/>
  <c r="AK333" i="2"/>
  <c r="AK346" i="2"/>
  <c r="AR346" i="2" s="1"/>
  <c r="AK256" i="2"/>
  <c r="AK136" i="2"/>
  <c r="AK369" i="2"/>
  <c r="AK330" i="2"/>
  <c r="AR330" i="2" s="1"/>
  <c r="AK707" i="2"/>
  <c r="AR707" i="2" s="1"/>
  <c r="AK383" i="2"/>
  <c r="AR383" i="2" s="1"/>
  <c r="AK174" i="2"/>
  <c r="AR174" i="2" s="1"/>
  <c r="AK470" i="2"/>
  <c r="AK82" i="2"/>
  <c r="AK220" i="2"/>
  <c r="AK115" i="2"/>
  <c r="AR115" i="2" s="1"/>
  <c r="AK709" i="2"/>
  <c r="AR709" i="2" s="1"/>
  <c r="AK24" i="2"/>
  <c r="AK286" i="2"/>
  <c r="AK285" i="2"/>
  <c r="AK26" i="2"/>
  <c r="AR26" i="2" s="1"/>
  <c r="AK243" i="2"/>
  <c r="AK300" i="2"/>
  <c r="AK632" i="2"/>
  <c r="AR632" i="2" s="1"/>
  <c r="AK137" i="2"/>
  <c r="AR137" i="2" s="1"/>
  <c r="AK587" i="2"/>
  <c r="AR587" i="2" s="1"/>
  <c r="AK272" i="2"/>
  <c r="AK195" i="2"/>
  <c r="AK474" i="2"/>
  <c r="AK73" i="2"/>
  <c r="AK502" i="2"/>
  <c r="AR502" i="2" s="1"/>
  <c r="AK87" i="2"/>
  <c r="AK118" i="2"/>
  <c r="AK169" i="2"/>
  <c r="AK166" i="2"/>
  <c r="AK13" i="2"/>
  <c r="AK525" i="2"/>
  <c r="AK726" i="2"/>
  <c r="AR726" i="2" s="1"/>
  <c r="AK33" i="2"/>
  <c r="AK119" i="2"/>
  <c r="AK658" i="2"/>
  <c r="AR658" i="2" s="1"/>
  <c r="AK351" i="2"/>
  <c r="AK472" i="2"/>
  <c r="AR472" i="2" s="1"/>
  <c r="AK311" i="2"/>
  <c r="AR311" i="2" s="1"/>
  <c r="AK204" i="2"/>
  <c r="AK35" i="2"/>
  <c r="AK579" i="2"/>
  <c r="AK2" i="2"/>
  <c r="AK55" i="2"/>
  <c r="AR55" i="2" s="1"/>
  <c r="AK565" i="2"/>
  <c r="AR565" i="2" s="1"/>
  <c r="AK696" i="2"/>
  <c r="AK252" i="2"/>
  <c r="AK255" i="2"/>
  <c r="AR255" i="2" s="1"/>
  <c r="AK3" i="2"/>
  <c r="AK109" i="2"/>
  <c r="AR109" i="2" s="1"/>
  <c r="AK591" i="2"/>
  <c r="AR591" i="2" s="1"/>
  <c r="AK590" i="2"/>
  <c r="AR590" i="2" s="1"/>
  <c r="AK511" i="2"/>
  <c r="AK381" i="2"/>
  <c r="AK228" i="2"/>
  <c r="AK96" i="2"/>
  <c r="AK584" i="2"/>
  <c r="C58" i="3" s="1"/>
  <c r="AK12" i="2"/>
  <c r="AK592" i="2"/>
  <c r="AK712" i="2"/>
  <c r="AR712" i="2" s="1"/>
  <c r="AK543" i="2"/>
  <c r="AR543" i="2" s="1"/>
  <c r="AK70" i="2"/>
  <c r="AK134" i="2"/>
  <c r="AK278" i="2"/>
  <c r="AK643" i="2"/>
  <c r="AK331" i="2"/>
  <c r="AK152" i="2"/>
  <c r="AK304" i="2"/>
  <c r="AK456" i="2"/>
  <c r="AK491" i="2"/>
  <c r="AK15" i="2"/>
  <c r="AK507" i="2"/>
  <c r="AK29" i="2"/>
  <c r="AK232" i="2"/>
  <c r="AK147" i="2"/>
  <c r="AK237" i="2"/>
  <c r="AR237" i="2" s="1"/>
  <c r="AK270" i="2"/>
  <c r="AR270" i="2" s="1"/>
  <c r="AK280" i="2"/>
  <c r="C23" i="3" s="1"/>
  <c r="AK54" i="2"/>
  <c r="AK424" i="2"/>
  <c r="AK495" i="2"/>
  <c r="AR495" i="2" s="1"/>
  <c r="AK28" i="2"/>
  <c r="AK683" i="2"/>
  <c r="AR683" i="2" s="1"/>
  <c r="AK533" i="2"/>
  <c r="AK106" i="2"/>
  <c r="AK327" i="2"/>
  <c r="AK125" i="2"/>
  <c r="AK219" i="2"/>
  <c r="AK16" i="2"/>
  <c r="AK633" i="2"/>
  <c r="AR633" i="2" s="1"/>
  <c r="AK187" i="2"/>
  <c r="AR187" i="2" s="1"/>
  <c r="AK173" i="2"/>
  <c r="AK124" i="2"/>
  <c r="AR124" i="2" s="1"/>
  <c r="AK86" i="2"/>
  <c r="AK360" i="2"/>
  <c r="AK18" i="2"/>
  <c r="AK419" i="2"/>
  <c r="AR419" i="2" s="1"/>
  <c r="AK549" i="2"/>
  <c r="AR549" i="2" s="1"/>
  <c r="AK34" i="2"/>
  <c r="AK555" i="2"/>
  <c r="AK296" i="2"/>
  <c r="AK247" i="2"/>
  <c r="AR247" i="2" s="1"/>
  <c r="AK417" i="2"/>
  <c r="AR417" i="2" s="1"/>
  <c r="AK262" i="2"/>
  <c r="AR262" i="2" s="1"/>
  <c r="AK575" i="2"/>
  <c r="AR575" i="2" s="1"/>
  <c r="AK62" i="2"/>
  <c r="AR62" i="2" s="1"/>
  <c r="AK312" i="2"/>
  <c r="AK305" i="2"/>
  <c r="AR305" i="2" s="1"/>
  <c r="AK114" i="2"/>
  <c r="AK198" i="2"/>
  <c r="AK277" i="2"/>
  <c r="AR277" i="2" s="1"/>
  <c r="AK88" i="2"/>
  <c r="AK216" i="2"/>
  <c r="AK283" i="2"/>
  <c r="AK580" i="2"/>
  <c r="AR580" i="2" s="1"/>
  <c r="AK740" i="2"/>
  <c r="AR740" i="2" s="1"/>
  <c r="AK60" i="2"/>
  <c r="AK674" i="2"/>
  <c r="AK520" i="2"/>
  <c r="AR520" i="2" s="1"/>
  <c r="AK692" i="2"/>
  <c r="AR692" i="2" s="1"/>
  <c r="AK344" i="2"/>
  <c r="AK623" i="2"/>
  <c r="AK582" i="2"/>
  <c r="AR582" i="2" s="1"/>
  <c r="AK159" i="2"/>
  <c r="AR159" i="2" s="1"/>
  <c r="AK668" i="2"/>
  <c r="AR668" i="2" s="1"/>
  <c r="AK527" i="2"/>
  <c r="AK268" i="2"/>
  <c r="AK363" i="2"/>
  <c r="AR363" i="2" s="1"/>
  <c r="AK63" i="2"/>
  <c r="AK651" i="2"/>
  <c r="AR651" i="2" s="1"/>
  <c r="AK306" i="2"/>
  <c r="AK99" i="2"/>
  <c r="AK288" i="2"/>
  <c r="AK267" i="2"/>
  <c r="AR267" i="2" s="1"/>
  <c r="AK47" i="2"/>
  <c r="AK635" i="2"/>
  <c r="AK560" i="2"/>
  <c r="AR560" i="2" s="1"/>
  <c r="AK589" i="2"/>
  <c r="AK467" i="2"/>
  <c r="AK730" i="2"/>
  <c r="AR730" i="2" s="1"/>
  <c r="AK186" i="2"/>
  <c r="AK227" i="2"/>
  <c r="AK375" i="2"/>
  <c r="AK97" i="2"/>
  <c r="AR97" i="2" s="1"/>
  <c r="AK645" i="2"/>
  <c r="AR645" i="2" s="1"/>
  <c r="AK229" i="2"/>
  <c r="AK370" i="2"/>
  <c r="AR370" i="2" s="1"/>
  <c r="AK557" i="2"/>
  <c r="AK637" i="2"/>
  <c r="AR637" i="2" s="1"/>
  <c r="AK192" i="2"/>
  <c r="AK49" i="2"/>
  <c r="AK149" i="2"/>
  <c r="AK531" i="2"/>
  <c r="AR531" i="2" s="1"/>
  <c r="AK411" i="2"/>
  <c r="AK441" i="2"/>
  <c r="AK410" i="2"/>
  <c r="AK394" i="2"/>
  <c r="AR394" i="2" s="1"/>
  <c r="AK544" i="2"/>
  <c r="AK366" i="2"/>
  <c r="AK316" i="2"/>
  <c r="AK534" i="2"/>
  <c r="AR534" i="2" s="1"/>
  <c r="AK276" i="2"/>
  <c r="AK127" i="2"/>
  <c r="AK532" i="2"/>
  <c r="AK64" i="2"/>
  <c r="AK144" i="2"/>
  <c r="AK225" i="2"/>
  <c r="AK240" i="2"/>
  <c r="AR240" i="2" s="1"/>
  <c r="AK459" i="2"/>
  <c r="AR459" i="2" s="1"/>
  <c r="AK30" i="2"/>
  <c r="AK140" i="2"/>
  <c r="AR140" i="2" s="1"/>
  <c r="AK38" i="2"/>
  <c r="AR38" i="2" s="1"/>
  <c r="AK574" i="2"/>
  <c r="AK433" i="2"/>
  <c r="AK318" i="2"/>
  <c r="AK736" i="2"/>
  <c r="AR736" i="2" s="1"/>
  <c r="AK719" i="2"/>
  <c r="AR719" i="2" s="1"/>
  <c r="AK667" i="2"/>
  <c r="AR667" i="2" s="1"/>
  <c r="AK568" i="2"/>
  <c r="AR568" i="2" s="1"/>
  <c r="AK336" i="2"/>
  <c r="AK708" i="2"/>
  <c r="AR708" i="2" s="1"/>
  <c r="AK454" i="2"/>
  <c r="AR454" i="2" s="1"/>
  <c r="AK535" i="2"/>
  <c r="AR535" i="2" s="1"/>
  <c r="AK451" i="2"/>
  <c r="AK20" i="2"/>
  <c r="AK217" i="2"/>
  <c r="AR217" i="2" s="1"/>
  <c r="AK138" i="2"/>
  <c r="AK59" i="2"/>
  <c r="AK440" i="2"/>
  <c r="AK22" i="2"/>
  <c r="AK207" i="2"/>
  <c r="AK131" i="2"/>
  <c r="AK677" i="2"/>
  <c r="AR677" i="2" s="1"/>
  <c r="AK291" i="2"/>
  <c r="AK41" i="2"/>
  <c r="AK404" i="2"/>
  <c r="AK324" i="2"/>
  <c r="AK457" i="2"/>
  <c r="AK19" i="2"/>
  <c r="C2" i="3" s="1"/>
  <c r="AK628" i="2"/>
  <c r="AR628" i="2" s="1"/>
  <c r="AK521" i="2"/>
  <c r="AK44" i="2"/>
  <c r="AK51" i="2"/>
  <c r="AK541" i="2"/>
  <c r="AK536" i="2"/>
  <c r="AR536" i="2" s="1"/>
  <c r="AK523" i="2"/>
  <c r="AK395" i="2"/>
  <c r="AK483" i="2"/>
  <c r="AR483" i="2" s="1"/>
  <c r="AK485" i="2"/>
  <c r="AR485" i="2" s="1"/>
  <c r="AK487" i="2"/>
  <c r="AR487" i="2" s="1"/>
  <c r="AK499" i="2"/>
  <c r="AR499" i="2" s="1"/>
  <c r="AK179" i="2"/>
  <c r="AR179" i="2" s="1"/>
  <c r="AK581" i="2"/>
  <c r="AR581" i="2" s="1"/>
  <c r="AK735" i="2"/>
  <c r="AR735" i="2" s="1"/>
  <c r="AK364" i="2"/>
  <c r="AK597" i="2"/>
  <c r="AR597" i="2" s="1"/>
  <c r="AK57" i="2"/>
  <c r="AK510" i="2"/>
  <c r="AR510" i="2" s="1"/>
  <c r="AK126" i="2"/>
  <c r="AK620" i="2"/>
  <c r="AK503" i="2"/>
  <c r="AR503" i="2" s="1"/>
  <c r="AK731" i="2"/>
  <c r="AR731" i="2" s="1"/>
  <c r="AK606" i="2"/>
  <c r="AR606" i="2" s="1"/>
  <c r="AK148" i="2"/>
  <c r="AR148" i="2" s="1"/>
  <c r="AK670" i="2"/>
  <c r="AR670" i="2" s="1"/>
  <c r="AK128" i="2"/>
  <c r="AK737" i="2"/>
  <c r="AR737" i="2" s="1"/>
  <c r="AK646" i="2"/>
  <c r="AR646" i="2" s="1"/>
  <c r="AK630" i="2"/>
  <c r="AR630" i="2" s="1"/>
  <c r="AK299" i="2"/>
  <c r="AR299" i="2" s="1"/>
  <c r="AK498" i="2"/>
  <c r="AR498" i="2" s="1"/>
  <c r="AK58" i="2"/>
  <c r="AR58" i="2" s="1"/>
  <c r="AK615" i="2"/>
  <c r="AR615" i="2" s="1"/>
  <c r="AK251" i="2"/>
  <c r="C63" i="3" s="1"/>
  <c r="AK250" i="2"/>
  <c r="AR250" i="2" s="1"/>
  <c r="AK450" i="2"/>
  <c r="AK618" i="2"/>
  <c r="AR618" i="2" s="1"/>
  <c r="AK475" i="2"/>
  <c r="AR475" i="2" s="1"/>
  <c r="AK31" i="2"/>
  <c r="AK371" i="2"/>
  <c r="AK205" i="2"/>
  <c r="AK341" i="2"/>
  <c r="AR341" i="2" s="1"/>
  <c r="AK246" i="2"/>
  <c r="AK36" i="2"/>
  <c r="AK396" i="2"/>
  <c r="AK453" i="2"/>
  <c r="AK665" i="2"/>
  <c r="AK308" i="2"/>
  <c r="AK723" i="2"/>
  <c r="AR723" i="2" s="1"/>
  <c r="AK27" i="2"/>
  <c r="AK120" i="2"/>
  <c r="AK604" i="2"/>
  <c r="AR604" i="2" s="1"/>
  <c r="AK679" i="2"/>
  <c r="AK238" i="2"/>
  <c r="AK446" i="2"/>
  <c r="AK550" i="2"/>
  <c r="AR550" i="2" s="1"/>
  <c r="AK135" i="2"/>
  <c r="AK150" i="2"/>
  <c r="AR150" i="2" s="1"/>
  <c r="AK442" i="2"/>
  <c r="AR442" i="2" s="1"/>
  <c r="AK374" i="2"/>
  <c r="AK53" i="2"/>
  <c r="AK236" i="2"/>
  <c r="AK196" i="2"/>
  <c r="AK540" i="2"/>
  <c r="AK490" i="2"/>
  <c r="AR490" i="2" s="1"/>
  <c r="AK37" i="2"/>
  <c r="AK221" i="2"/>
  <c r="AR221" i="2" s="1"/>
  <c r="AK631" i="2"/>
  <c r="AK80" i="2"/>
  <c r="AK689" i="2"/>
  <c r="AK734" i="2"/>
  <c r="AR734" i="2" s="1"/>
  <c r="AK703" i="2"/>
  <c r="AR703" i="2" s="1"/>
  <c r="AK98" i="2"/>
  <c r="AK407" i="2"/>
  <c r="AK516" i="2"/>
  <c r="AR516" i="2" s="1"/>
  <c r="AK257" i="2"/>
  <c r="AK183" i="2"/>
  <c r="AR183" i="2" s="1"/>
  <c r="AK347" i="2"/>
  <c r="AK170" i="2"/>
  <c r="AK113" i="2"/>
  <c r="AK437" i="2"/>
  <c r="AK641" i="2"/>
  <c r="AR641" i="2" s="1"/>
  <c r="AK558" i="2"/>
  <c r="AR558" i="2" s="1"/>
  <c r="AK154" i="2"/>
  <c r="AK655" i="2"/>
  <c r="AR655" i="2" s="1"/>
  <c r="AK572" i="2"/>
  <c r="AR572" i="2" s="1"/>
  <c r="AK358" i="2"/>
  <c r="AK426" i="2"/>
  <c r="AR426" i="2" s="1"/>
  <c r="AK728" i="2"/>
  <c r="AR728" i="2" s="1"/>
  <c r="AK122" i="2"/>
  <c r="AK200" i="2"/>
  <c r="AR200" i="2" s="1"/>
  <c r="AK391" i="2"/>
  <c r="AK711" i="2"/>
  <c r="AR711" i="2" s="1"/>
  <c r="AK392" i="2"/>
  <c r="AK733" i="2"/>
  <c r="AR733" i="2" s="1"/>
  <c r="AK356" i="2"/>
  <c r="AK239" i="2"/>
  <c r="AK644" i="2"/>
  <c r="AK576" i="2"/>
  <c r="AK164" i="2"/>
  <c r="AR164" i="2" s="1"/>
  <c r="AK112" i="2"/>
  <c r="AK201" i="2"/>
  <c r="AR201" i="2" s="1"/>
  <c r="AK690" i="2"/>
  <c r="AR690" i="2" s="1"/>
  <c r="AK307" i="2"/>
  <c r="AK66" i="2"/>
  <c r="AK367" i="2"/>
  <c r="AK265" i="2"/>
  <c r="AR265" i="2" s="1"/>
  <c r="AK700" i="2"/>
  <c r="AR700" i="2" s="1"/>
  <c r="AK493" i="2"/>
  <c r="AR493" i="2" s="1"/>
  <c r="AK408" i="2"/>
  <c r="AR408" i="2" s="1"/>
  <c r="AK721" i="2"/>
  <c r="AR721" i="2" s="1"/>
  <c r="AK197" i="2"/>
  <c r="AK650" i="2"/>
  <c r="AR650" i="2" s="1"/>
  <c r="AK660" i="2"/>
  <c r="AR660" i="2" s="1"/>
  <c r="AK100" i="2"/>
  <c r="AK663" i="2"/>
  <c r="AR663" i="2" s="1"/>
  <c r="AK235" i="2"/>
  <c r="AK602" i="2"/>
  <c r="AR602" i="2" s="1"/>
  <c r="AK547" i="2"/>
  <c r="AK244" i="2"/>
  <c r="AR244" i="2" s="1"/>
  <c r="AK638" i="2"/>
  <c r="AK684" i="2"/>
  <c r="AR684" i="2" s="1"/>
  <c r="AK742" i="2"/>
  <c r="AR742" i="2" s="1"/>
  <c r="AK596" i="2"/>
  <c r="AK610" i="2"/>
  <c r="AR610" i="2" s="1"/>
  <c r="AK412" i="2"/>
  <c r="AK337" i="2"/>
  <c r="AK640" i="2"/>
  <c r="AR640" i="2" s="1"/>
  <c r="AK301" i="2"/>
  <c r="AK168" i="2"/>
  <c r="AK284" i="2"/>
  <c r="AK648" i="2"/>
  <c r="AK434" i="2"/>
  <c r="AR434" i="2" s="1"/>
  <c r="AK253" i="2"/>
  <c r="AK245" i="2"/>
  <c r="AK603" i="2"/>
  <c r="AR603" i="2" s="1"/>
  <c r="AK484" i="2"/>
  <c r="AR484" i="2" s="1"/>
  <c r="AK117" i="2"/>
  <c r="AK389" i="2"/>
  <c r="AK588" i="2"/>
  <c r="AK673" i="2"/>
  <c r="AR673" i="2" s="1"/>
  <c r="AK486" i="2"/>
  <c r="AK497" i="2"/>
  <c r="AK577" i="2"/>
  <c r="AK321" i="2"/>
  <c r="AR321" i="2" s="1"/>
  <c r="AK223" i="2"/>
  <c r="AK338" i="2"/>
  <c r="AK500" i="2"/>
  <c r="AR500" i="2" s="1"/>
  <c r="AK413" i="2"/>
  <c r="AR413" i="2" s="1"/>
  <c r="AK102" i="2"/>
  <c r="AK661" i="2"/>
  <c r="AR661" i="2" s="1"/>
  <c r="AK361" i="2"/>
  <c r="AR361" i="2" s="1"/>
  <c r="AK398" i="2"/>
  <c r="AK209" i="2"/>
  <c r="AR209" i="2" s="1"/>
  <c r="AK727" i="2"/>
  <c r="AR727" i="2" s="1"/>
  <c r="AK538" i="2"/>
  <c r="AR538" i="2" s="1"/>
  <c r="AK368" i="2"/>
  <c r="AK513" i="2"/>
  <c r="AK622" i="2"/>
  <c r="AR622" i="2" s="1"/>
  <c r="AK672" i="2"/>
  <c r="AR672" i="2" s="1"/>
  <c r="AK202" i="2"/>
  <c r="AK386" i="2"/>
  <c r="AK317" i="2"/>
  <c r="AK214" i="2"/>
  <c r="AK629" i="2"/>
  <c r="AR629" i="2" s="1"/>
  <c r="AK213" i="2"/>
  <c r="AK537" i="2"/>
  <c r="AR537" i="2" s="1"/>
  <c r="AK320" i="2"/>
  <c r="AK466" i="2"/>
  <c r="AK393" i="2"/>
  <c r="AR393" i="2" s="1"/>
  <c r="AK706" i="2"/>
  <c r="AR706" i="2" s="1"/>
  <c r="AK573" i="2"/>
  <c r="AR573" i="2" s="1"/>
  <c r="AK418" i="2"/>
  <c r="AR418" i="2" s="1"/>
  <c r="AK551" i="2"/>
  <c r="AK691" i="2"/>
  <c r="AR691" i="2" s="1"/>
  <c r="AK624" i="2"/>
  <c r="AR624" i="2" s="1"/>
  <c r="AK343" i="2"/>
  <c r="AK471" i="2"/>
  <c r="AR471" i="2" s="1"/>
  <c r="AK429" i="2"/>
  <c r="AK585" i="2"/>
  <c r="AK421" i="2"/>
  <c r="AR421" i="2" s="1"/>
  <c r="AK373" i="2"/>
  <c r="AK464" i="2"/>
  <c r="AR464" i="2" s="1"/>
  <c r="AK609" i="2"/>
  <c r="AR609" i="2" s="1"/>
  <c r="AK710" i="2"/>
  <c r="AR710" i="2" s="1"/>
  <c r="AK718" i="2"/>
  <c r="AR718" i="2" s="1"/>
  <c r="AK662" i="2"/>
  <c r="AK427" i="2"/>
  <c r="AK621" i="2"/>
  <c r="AR621" i="2" s="1"/>
  <c r="AK325" i="2"/>
  <c r="AK600" i="2"/>
  <c r="AR600" i="2" s="1"/>
  <c r="AK682" i="2"/>
  <c r="AR682" i="2" s="1"/>
  <c r="AK649" i="2"/>
  <c r="AR649" i="2" s="1"/>
  <c r="AK687" i="2"/>
  <c r="AR687" i="2" s="1"/>
  <c r="AK559" i="2"/>
  <c r="AK468" i="2"/>
  <c r="AR468" i="2" s="1"/>
  <c r="AK517" i="2"/>
  <c r="AR517" i="2" s="1"/>
  <c r="AK680" i="2"/>
  <c r="AK566" i="2"/>
  <c r="AK694" i="2"/>
  <c r="AK741" i="2"/>
  <c r="AR741" i="2" s="1"/>
  <c r="AK548" i="2"/>
  <c r="AK431" i="2"/>
  <c r="AK695" i="2"/>
  <c r="AR695" i="2" s="1"/>
  <c r="AK713" i="2"/>
  <c r="AR713" i="2" s="1"/>
  <c r="AK705" i="2"/>
  <c r="AR705" i="2" s="1"/>
  <c r="AK634" i="2"/>
  <c r="AK738" i="2"/>
  <c r="AR738" i="2" s="1"/>
  <c r="AK647" i="2"/>
  <c r="AK688" i="2"/>
  <c r="AR688" i="2" s="1"/>
  <c r="AK725" i="2"/>
  <c r="AR725" i="2" s="1"/>
  <c r="AK697" i="2"/>
  <c r="AR697" i="2" s="1"/>
  <c r="AK716" i="2"/>
  <c r="AR716" i="2" s="1"/>
  <c r="AK704" i="2"/>
  <c r="AR704" i="2" s="1"/>
  <c r="AK732" i="2"/>
  <c r="AR732" i="2" s="1"/>
  <c r="AK739" i="2"/>
  <c r="AR739" i="2" s="1"/>
  <c r="AK671" i="2"/>
  <c r="AR671" i="2" s="1"/>
  <c r="AK669" i="2"/>
  <c r="AR669" i="2" s="1"/>
  <c r="AK702" i="2"/>
  <c r="AR702" i="2" s="1"/>
  <c r="AK724" i="2"/>
  <c r="AR724" i="2" s="1"/>
  <c r="AK715" i="2"/>
  <c r="AR715" i="2" s="1"/>
  <c r="AH607" i="2"/>
  <c r="AH626" i="2"/>
  <c r="AH586" i="2"/>
  <c r="AH77" i="2"/>
  <c r="AH315" i="2"/>
  <c r="AH514" i="2"/>
  <c r="AH452" i="2"/>
  <c r="AH539" i="2"/>
  <c r="AH379" i="2"/>
  <c r="AH505" i="2"/>
  <c r="AH390" i="2"/>
  <c r="AH469" i="2"/>
  <c r="AH678" i="2"/>
  <c r="AH273" i="2"/>
  <c r="AH129" i="2"/>
  <c r="AH518" i="2"/>
  <c r="AH432" i="2"/>
  <c r="AH686" i="2"/>
  <c r="AH352" i="2"/>
  <c r="AH50" i="2"/>
  <c r="AH353" i="2"/>
  <c r="AH506" i="2"/>
  <c r="AH65" i="2"/>
  <c r="AH482" i="2"/>
  <c r="AH376" i="2"/>
  <c r="AH153" i="2"/>
  <c r="AH553" i="2"/>
  <c r="AH310" i="2"/>
  <c r="AH340" i="2"/>
  <c r="AH269" i="2"/>
  <c r="AH657" i="2"/>
  <c r="AH569" i="2"/>
  <c r="AH68" i="2"/>
  <c r="AH612" i="2"/>
  <c r="AH5" i="2"/>
  <c r="AH616" i="2"/>
  <c r="AH156" i="2"/>
  <c r="AH92" i="2"/>
  <c r="AH103" i="2"/>
  <c r="AH357" i="2"/>
  <c r="AH481" i="2"/>
  <c r="AH319" i="2"/>
  <c r="AH522" i="2"/>
  <c r="AH208" i="2"/>
  <c r="AH56" i="2"/>
  <c r="AH224" i="2"/>
  <c r="O15" i="3" s="1"/>
  <c r="AH226" i="2"/>
  <c r="AH594" i="2"/>
  <c r="AH130" i="2"/>
  <c r="AH382" i="2"/>
  <c r="AH143" i="2"/>
  <c r="AH583" i="2"/>
  <c r="AH409" i="2"/>
  <c r="AH90" i="2"/>
  <c r="AH567" i="2"/>
  <c r="AH354" i="2"/>
  <c r="AH142" i="2"/>
  <c r="AH508" i="2"/>
  <c r="AH636" i="2"/>
  <c r="AH477" i="2"/>
  <c r="AH215" i="2"/>
  <c r="AH405" i="2"/>
  <c r="AH248" i="2"/>
  <c r="AH350" i="2"/>
  <c r="AH428" i="2"/>
  <c r="AH133" i="2"/>
  <c r="AH160" i="2"/>
  <c r="AH355" i="2"/>
  <c r="AH259" i="2"/>
  <c r="AH161" i="2"/>
  <c r="AH81" i="2"/>
  <c r="AH194" i="2"/>
  <c r="AH345" i="2"/>
  <c r="AH445" i="2"/>
  <c r="AH121" i="2"/>
  <c r="AH328" i="2"/>
  <c r="AH489" i="2"/>
  <c r="AH639" i="2"/>
  <c r="AH184" i="2"/>
  <c r="AH290" i="2"/>
  <c r="AH84" i="2"/>
  <c r="AH233" i="2"/>
  <c r="AH504" i="2"/>
  <c r="AH180" i="2"/>
  <c r="AH462" i="2"/>
  <c r="AH6" i="2"/>
  <c r="AH302" i="2"/>
  <c r="AH681" i="2"/>
  <c r="AH473" i="2"/>
  <c r="AH593" i="2"/>
  <c r="AH614" i="2"/>
  <c r="AH448" i="2"/>
  <c r="AH10" i="2"/>
  <c r="AH190" i="2"/>
  <c r="AH425" i="2"/>
  <c r="AH372" i="2"/>
  <c r="AH108" i="2"/>
  <c r="AH104" i="2"/>
  <c r="AH292" i="2"/>
  <c r="AH258" i="2"/>
  <c r="O14" i="3" s="1"/>
  <c r="AH271" i="2"/>
  <c r="AH447" i="2"/>
  <c r="AH146" i="2"/>
  <c r="AH162" i="2"/>
  <c r="AH274" i="2"/>
  <c r="AH175" i="2"/>
  <c r="AH282" i="2"/>
  <c r="AH384" i="2"/>
  <c r="AH163" i="2"/>
  <c r="AH157" i="2"/>
  <c r="AH460" i="2"/>
  <c r="AH210" i="2"/>
  <c r="AH478" i="2"/>
  <c r="O108" i="3" s="1"/>
  <c r="AH377" i="2"/>
  <c r="AH78" i="2"/>
  <c r="AH714" i="2"/>
  <c r="AH279" i="2"/>
  <c r="AH203" i="2"/>
  <c r="AH75" i="2"/>
  <c r="AH479" i="2"/>
  <c r="AH171" i="2"/>
  <c r="AH189" i="2"/>
  <c r="AH656" i="2"/>
  <c r="AH25" i="2"/>
  <c r="AH39" i="2"/>
  <c r="AH349" i="2"/>
  <c r="AH165" i="2"/>
  <c r="AH378" i="2"/>
  <c r="O67" i="3" s="1"/>
  <c r="AH43" i="2"/>
  <c r="AH8" i="2"/>
  <c r="AH181" i="2"/>
  <c r="AH334" i="2"/>
  <c r="AH211" i="2"/>
  <c r="AH698" i="2"/>
  <c r="O121" i="3" s="1"/>
  <c r="AH701" i="2"/>
  <c r="AH264" i="2"/>
  <c r="AH722" i="2"/>
  <c r="AH611" i="2"/>
  <c r="AH675" i="2"/>
  <c r="AH528" i="2"/>
  <c r="AH399" i="2"/>
  <c r="AH241" i="2"/>
  <c r="AH254" i="2"/>
  <c r="AH422" i="2"/>
  <c r="AH309" i="2"/>
  <c r="AH242" i="2"/>
  <c r="AH339" i="2"/>
  <c r="AH348" i="2"/>
  <c r="O16" i="3" s="1"/>
  <c r="AH72" i="2"/>
  <c r="AH234" i="2"/>
  <c r="AH116" i="2"/>
  <c r="AH89" i="2"/>
  <c r="AH139" i="2"/>
  <c r="AH365" i="2"/>
  <c r="AH294" i="2"/>
  <c r="AH598" i="2"/>
  <c r="AH314" i="2"/>
  <c r="AH556" i="2"/>
  <c r="AH494" i="2"/>
  <c r="AH496" i="2"/>
  <c r="AH176" i="2"/>
  <c r="AH501" i="2"/>
  <c r="AH652" i="2"/>
  <c r="AH546" i="2"/>
  <c r="AH530" i="2"/>
  <c r="O120" i="3" s="1"/>
  <c r="AH21" i="2"/>
  <c r="AH463" i="2"/>
  <c r="AH564" i="2"/>
  <c r="AH664" i="2"/>
  <c r="AH332" i="2"/>
  <c r="AH653" i="2"/>
  <c r="AH561" i="2"/>
  <c r="AH613" i="2"/>
  <c r="AH720" i="2"/>
  <c r="AH23" i="2"/>
  <c r="AH476" i="2"/>
  <c r="AH608" i="2"/>
  <c r="AH263" i="2"/>
  <c r="AH414" i="2"/>
  <c r="AH627" i="2"/>
  <c r="AH193" i="2"/>
  <c r="AH45" i="2"/>
  <c r="AH177" i="2"/>
  <c r="AH93" i="2"/>
  <c r="AH298" i="2"/>
  <c r="AH595" i="2"/>
  <c r="AH287" i="2"/>
  <c r="AH326" i="2"/>
  <c r="AH430" i="2"/>
  <c r="AH218" i="2"/>
  <c r="AH642" i="2"/>
  <c r="AH444" i="2"/>
  <c r="AH9" i="2"/>
  <c r="AH32" i="2"/>
  <c r="AH552" i="2"/>
  <c r="AH625" i="2"/>
  <c r="AH158" i="2"/>
  <c r="AH249" i="2"/>
  <c r="AH659" i="2"/>
  <c r="AH403" i="2"/>
  <c r="O64" i="3" s="1"/>
  <c r="AH654" i="2"/>
  <c r="AH515" i="2"/>
  <c r="AH526" i="2"/>
  <c r="AH182" i="2"/>
  <c r="AH289" i="2"/>
  <c r="AH401" i="2"/>
  <c r="AH42" i="2"/>
  <c r="AH601" i="2"/>
  <c r="AH578" i="2"/>
  <c r="AH110" i="2"/>
  <c r="AH465" i="2"/>
  <c r="AH107" i="2"/>
  <c r="AH542" i="2"/>
  <c r="AH151" i="2"/>
  <c r="AH397" i="2"/>
  <c r="AH101" i="2"/>
  <c r="AH545" i="2"/>
  <c r="AH111" i="2"/>
  <c r="AH420" i="2"/>
  <c r="AH95" i="2"/>
  <c r="AH449" i="2"/>
  <c r="AH524" i="2"/>
  <c r="AH178" i="2"/>
  <c r="AH83" i="2"/>
  <c r="AH402" i="2"/>
  <c r="AH85" i="2"/>
  <c r="AH297" i="2"/>
  <c r="AH14" i="2"/>
  <c r="AH260" i="2"/>
  <c r="AH438" i="2"/>
  <c r="AH435" i="2"/>
  <c r="AH212" i="2"/>
  <c r="O3" i="3" s="1"/>
  <c r="AH729" i="2"/>
  <c r="AH145" i="2"/>
  <c r="AH666" i="2"/>
  <c r="AH492" i="2"/>
  <c r="AH141" i="2"/>
  <c r="AH323" i="2"/>
  <c r="AH342" i="2"/>
  <c r="AH436" i="2"/>
  <c r="AH322" i="2"/>
  <c r="AH599" i="2"/>
  <c r="AH699" i="2"/>
  <c r="AH188" i="2"/>
  <c r="O65" i="3" s="1"/>
  <c r="AH313" i="2"/>
  <c r="O113" i="3" s="1"/>
  <c r="AH11" i="2"/>
  <c r="AH67" i="2"/>
  <c r="AH295" i="2"/>
  <c r="AH17" i="2"/>
  <c r="AH717" i="2"/>
  <c r="AH7" i="2"/>
  <c r="AH458" i="2"/>
  <c r="AH554" i="2"/>
  <c r="AH562" i="2"/>
  <c r="AH79" i="2"/>
  <c r="AH359" i="2"/>
  <c r="AH61" i="2"/>
  <c r="AH693" i="2"/>
  <c r="AH71" i="2"/>
  <c r="AH529" i="2"/>
  <c r="AH46" i="2"/>
  <c r="AH167" i="2"/>
  <c r="AH388" i="2"/>
  <c r="AH40" i="2"/>
  <c r="AH439" i="2"/>
  <c r="AH76" i="2"/>
  <c r="AH480" i="2"/>
  <c r="AH329" i="2"/>
  <c r="AH570" i="2"/>
  <c r="AH416" i="2"/>
  <c r="AH362" i="2"/>
  <c r="AH222" i="2"/>
  <c r="AH571" i="2"/>
  <c r="AH385" i="2"/>
  <c r="AH400" i="2"/>
  <c r="AH335" i="2"/>
  <c r="AH74" i="2"/>
  <c r="AH676" i="2"/>
  <c r="AH406" i="2"/>
  <c r="AH415" i="2"/>
  <c r="AH443" i="2"/>
  <c r="AH455" i="2"/>
  <c r="AH52" i="2"/>
  <c r="O100" i="3" s="1"/>
  <c r="AH199" i="2"/>
  <c r="AH231" i="2"/>
  <c r="AH105" i="2"/>
  <c r="AH275" i="2"/>
  <c r="AH488" i="2"/>
  <c r="AH261" i="2"/>
  <c r="AH423" i="2"/>
  <c r="AH123" i="2"/>
  <c r="AH685" i="2"/>
  <c r="AH617" i="2"/>
  <c r="AH4" i="2"/>
  <c r="AH266" i="2"/>
  <c r="AH509" i="2"/>
  <c r="AH185" i="2"/>
  <c r="AH619" i="2"/>
  <c r="AH191" i="2"/>
  <c r="AH132" i="2"/>
  <c r="AH563" i="2"/>
  <c r="AH172" i="2"/>
  <c r="AH387" i="2"/>
  <c r="AH230" i="2"/>
  <c r="AH380" i="2"/>
  <c r="AH48" i="2"/>
  <c r="AH91" i="2"/>
  <c r="AH512" i="2"/>
  <c r="AH94" i="2"/>
  <c r="AH461" i="2"/>
  <c r="AH155" i="2"/>
  <c r="AH69" i="2"/>
  <c r="AH206" i="2"/>
  <c r="AH293" i="2"/>
  <c r="AH605" i="2"/>
  <c r="AH519" i="2"/>
  <c r="AH303" i="2"/>
  <c r="O62" i="3" s="1"/>
  <c r="AH281" i="2"/>
  <c r="AH333" i="2"/>
  <c r="AH346" i="2"/>
  <c r="AH256" i="2"/>
  <c r="AH136" i="2"/>
  <c r="AH369" i="2"/>
  <c r="AH330" i="2"/>
  <c r="AH707" i="2"/>
  <c r="AH383" i="2"/>
  <c r="AH174" i="2"/>
  <c r="AH470" i="2"/>
  <c r="AH82" i="2"/>
  <c r="AH220" i="2"/>
  <c r="AH115" i="2"/>
  <c r="AH709" i="2"/>
  <c r="AH24" i="2"/>
  <c r="AH286" i="2"/>
  <c r="AH285" i="2"/>
  <c r="AH26" i="2"/>
  <c r="AH243" i="2"/>
  <c r="AH300" i="2"/>
  <c r="AH632" i="2"/>
  <c r="AH137" i="2"/>
  <c r="AH587" i="2"/>
  <c r="AH272" i="2"/>
  <c r="AH195" i="2"/>
  <c r="AH474" i="2"/>
  <c r="AH73" i="2"/>
  <c r="AH502" i="2"/>
  <c r="AH87" i="2"/>
  <c r="AH118" i="2"/>
  <c r="AH169" i="2"/>
  <c r="AH166" i="2"/>
  <c r="AH13" i="2"/>
  <c r="AH525" i="2"/>
  <c r="AH726" i="2"/>
  <c r="AH33" i="2"/>
  <c r="AH119" i="2"/>
  <c r="AH658" i="2"/>
  <c r="AH351" i="2"/>
  <c r="AH472" i="2"/>
  <c r="AH311" i="2"/>
  <c r="AH204" i="2"/>
  <c r="AH35" i="2"/>
  <c r="AH579" i="2"/>
  <c r="AH2" i="2"/>
  <c r="AH55" i="2"/>
  <c r="AH565" i="2"/>
  <c r="AH696" i="2"/>
  <c r="AH252" i="2"/>
  <c r="AH255" i="2"/>
  <c r="AH3" i="2"/>
  <c r="O11" i="3" s="1"/>
  <c r="AH109" i="2"/>
  <c r="AH591" i="2"/>
  <c r="AH590" i="2"/>
  <c r="AH511" i="2"/>
  <c r="AH381" i="2"/>
  <c r="AH228" i="2"/>
  <c r="AH96" i="2"/>
  <c r="AH584" i="2"/>
  <c r="O58" i="3" s="1"/>
  <c r="AH12" i="2"/>
  <c r="AH592" i="2"/>
  <c r="AH712" i="2"/>
  <c r="AH543" i="2"/>
  <c r="AH70" i="2"/>
  <c r="AH134" i="2"/>
  <c r="AH278" i="2"/>
  <c r="AH643" i="2"/>
  <c r="AH331" i="2"/>
  <c r="AH152" i="2"/>
  <c r="AH304" i="2"/>
  <c r="AH456" i="2"/>
  <c r="AH491" i="2"/>
  <c r="AH15" i="2"/>
  <c r="AH507" i="2"/>
  <c r="AH29" i="2"/>
  <c r="AH232" i="2"/>
  <c r="AH147" i="2"/>
  <c r="AH237" i="2"/>
  <c r="AH270" i="2"/>
  <c r="AH280" i="2"/>
  <c r="AH54" i="2"/>
  <c r="AH424" i="2"/>
  <c r="AH495" i="2"/>
  <c r="AH28" i="2"/>
  <c r="AH683" i="2"/>
  <c r="AH533" i="2"/>
  <c r="AH106" i="2"/>
  <c r="AH327" i="2"/>
  <c r="AH125" i="2"/>
  <c r="AH219" i="2"/>
  <c r="AH16" i="2"/>
  <c r="AH633" i="2"/>
  <c r="AH187" i="2"/>
  <c r="AH173" i="2"/>
  <c r="AH124" i="2"/>
  <c r="AH86" i="2"/>
  <c r="AH360" i="2"/>
  <c r="AH18" i="2"/>
  <c r="AH419" i="2"/>
  <c r="AH549" i="2"/>
  <c r="AH34" i="2"/>
  <c r="AH555" i="2"/>
  <c r="AH296" i="2"/>
  <c r="AH247" i="2"/>
  <c r="AH417" i="2"/>
  <c r="AH262" i="2"/>
  <c r="AH575" i="2"/>
  <c r="AH62" i="2"/>
  <c r="AH312" i="2"/>
  <c r="AH305" i="2"/>
  <c r="AH114" i="2"/>
  <c r="AH198" i="2"/>
  <c r="AH277" i="2"/>
  <c r="AH88" i="2"/>
  <c r="AH216" i="2"/>
  <c r="AH283" i="2"/>
  <c r="AH580" i="2"/>
  <c r="AH740" i="2"/>
  <c r="AH60" i="2"/>
  <c r="AH674" i="2"/>
  <c r="AH520" i="2"/>
  <c r="AH692" i="2"/>
  <c r="AH344" i="2"/>
  <c r="AH623" i="2"/>
  <c r="AH582" i="2"/>
  <c r="AH159" i="2"/>
  <c r="AH668" i="2"/>
  <c r="AH527" i="2"/>
  <c r="AH268" i="2"/>
  <c r="AH363" i="2"/>
  <c r="AH63" i="2"/>
  <c r="O52" i="3" s="1"/>
  <c r="AH651" i="2"/>
  <c r="AH306" i="2"/>
  <c r="AH99" i="2"/>
  <c r="AH288" i="2"/>
  <c r="AH267" i="2"/>
  <c r="AH47" i="2"/>
  <c r="AH635" i="2"/>
  <c r="AH560" i="2"/>
  <c r="AH589" i="2"/>
  <c r="AH467" i="2"/>
  <c r="AH730" i="2"/>
  <c r="AH186" i="2"/>
  <c r="AH227" i="2"/>
  <c r="AH375" i="2"/>
  <c r="AH97" i="2"/>
  <c r="AH645" i="2"/>
  <c r="AH229" i="2"/>
  <c r="AH370" i="2"/>
  <c r="AH557" i="2"/>
  <c r="AH637" i="2"/>
  <c r="AH192" i="2"/>
  <c r="AH49" i="2"/>
  <c r="AH149" i="2"/>
  <c r="AH531" i="2"/>
  <c r="AH411" i="2"/>
  <c r="AH441" i="2"/>
  <c r="AH410" i="2"/>
  <c r="AH394" i="2"/>
  <c r="AH544" i="2"/>
  <c r="AH366" i="2"/>
  <c r="AH316" i="2"/>
  <c r="AH534" i="2"/>
  <c r="AH276" i="2"/>
  <c r="AH127" i="2"/>
  <c r="AH532" i="2"/>
  <c r="AH64" i="2"/>
  <c r="AH144" i="2"/>
  <c r="AH225" i="2"/>
  <c r="AH240" i="2"/>
  <c r="AH459" i="2"/>
  <c r="AH30" i="2"/>
  <c r="AH140" i="2"/>
  <c r="AH38" i="2"/>
  <c r="AH574" i="2"/>
  <c r="AH433" i="2"/>
  <c r="AH318" i="2"/>
  <c r="AH736" i="2"/>
  <c r="AH719" i="2"/>
  <c r="AH667" i="2"/>
  <c r="AH568" i="2"/>
  <c r="AH336" i="2"/>
  <c r="AH708" i="2"/>
  <c r="AH454" i="2"/>
  <c r="AH535" i="2"/>
  <c r="AH451" i="2"/>
  <c r="AH20" i="2"/>
  <c r="AH217" i="2"/>
  <c r="AH138" i="2"/>
  <c r="AH59" i="2"/>
  <c r="AH440" i="2"/>
  <c r="AH22" i="2"/>
  <c r="AH207" i="2"/>
  <c r="AH131" i="2"/>
  <c r="AH677" i="2"/>
  <c r="AH291" i="2"/>
  <c r="AH41" i="2"/>
  <c r="AH404" i="2"/>
  <c r="AH324" i="2"/>
  <c r="AH457" i="2"/>
  <c r="AH19" i="2"/>
  <c r="O2" i="3" s="1"/>
  <c r="AH628" i="2"/>
  <c r="AH521" i="2"/>
  <c r="AH44" i="2"/>
  <c r="AH51" i="2"/>
  <c r="AH541" i="2"/>
  <c r="AH536" i="2"/>
  <c r="AH523" i="2"/>
  <c r="AH395" i="2"/>
  <c r="AH483" i="2"/>
  <c r="AH485" i="2"/>
  <c r="AH487" i="2"/>
  <c r="AH499" i="2"/>
  <c r="AH179" i="2"/>
  <c r="AH581" i="2"/>
  <c r="AH735" i="2"/>
  <c r="AH364" i="2"/>
  <c r="AH597" i="2"/>
  <c r="AH57" i="2"/>
  <c r="AH510" i="2"/>
  <c r="AH126" i="2"/>
  <c r="AH620" i="2"/>
  <c r="AH503" i="2"/>
  <c r="AH731" i="2"/>
  <c r="AH606" i="2"/>
  <c r="AH148" i="2"/>
  <c r="O12" i="3" s="1"/>
  <c r="AH670" i="2"/>
  <c r="AH128" i="2"/>
  <c r="AH737" i="2"/>
  <c r="AH646" i="2"/>
  <c r="AH630" i="2"/>
  <c r="AH299" i="2"/>
  <c r="AH498" i="2"/>
  <c r="AH58" i="2"/>
  <c r="AH615" i="2"/>
  <c r="AH251" i="2"/>
  <c r="O63" i="3" s="1"/>
  <c r="AH250" i="2"/>
  <c r="AH450" i="2"/>
  <c r="AH618" i="2"/>
  <c r="AH475" i="2"/>
  <c r="AH31" i="2"/>
  <c r="AH371" i="2"/>
  <c r="AH205" i="2"/>
  <c r="AH341" i="2"/>
  <c r="AH246" i="2"/>
  <c r="AH36" i="2"/>
  <c r="AH396" i="2"/>
  <c r="AH453" i="2"/>
  <c r="AH665" i="2"/>
  <c r="AH308" i="2"/>
  <c r="AH723" i="2"/>
  <c r="AH27" i="2"/>
  <c r="AH120" i="2"/>
  <c r="AH604" i="2"/>
  <c r="O110" i="3" s="1"/>
  <c r="AH679" i="2"/>
  <c r="AH238" i="2"/>
  <c r="AH446" i="2"/>
  <c r="AH550" i="2"/>
  <c r="AH135" i="2"/>
  <c r="AH150" i="2"/>
  <c r="AH442" i="2"/>
  <c r="AH374" i="2"/>
  <c r="AH53" i="2"/>
  <c r="O48" i="3" s="1"/>
  <c r="AH236" i="2"/>
  <c r="AH196" i="2"/>
  <c r="AH540" i="2"/>
  <c r="O109" i="3" s="1"/>
  <c r="AH490" i="2"/>
  <c r="AH37" i="2"/>
  <c r="AH221" i="2"/>
  <c r="AH631" i="2"/>
  <c r="AH80" i="2"/>
  <c r="AH689" i="2"/>
  <c r="AH734" i="2"/>
  <c r="AH703" i="2"/>
  <c r="AH98" i="2"/>
  <c r="O55" i="3" s="1"/>
  <c r="AH407" i="2"/>
  <c r="AH516" i="2"/>
  <c r="AH257" i="2"/>
  <c r="AH183" i="2"/>
  <c r="AH347" i="2"/>
  <c r="AH170" i="2"/>
  <c r="AH113" i="2"/>
  <c r="AH437" i="2"/>
  <c r="AH641" i="2"/>
  <c r="AH558" i="2"/>
  <c r="AH154" i="2"/>
  <c r="AH655" i="2"/>
  <c r="AH572" i="2"/>
  <c r="AH358" i="2"/>
  <c r="AH426" i="2"/>
  <c r="AH728" i="2"/>
  <c r="AH122" i="2"/>
  <c r="AH200" i="2"/>
  <c r="AH391" i="2"/>
  <c r="AH711" i="2"/>
  <c r="AH392" i="2"/>
  <c r="AH733" i="2"/>
  <c r="AH356" i="2"/>
  <c r="AH239" i="2"/>
  <c r="AH644" i="2"/>
  <c r="AH576" i="2"/>
  <c r="AH164" i="2"/>
  <c r="AH112" i="2"/>
  <c r="AH201" i="2"/>
  <c r="AH690" i="2"/>
  <c r="AH307" i="2"/>
  <c r="AH66" i="2"/>
  <c r="AH367" i="2"/>
  <c r="AH265" i="2"/>
  <c r="AH700" i="2"/>
  <c r="AH493" i="2"/>
  <c r="AH408" i="2"/>
  <c r="AH721" i="2"/>
  <c r="AH197" i="2"/>
  <c r="O61" i="3" s="1"/>
  <c r="AH650" i="2"/>
  <c r="AH660" i="2"/>
  <c r="AH100" i="2"/>
  <c r="O10" i="3" s="1"/>
  <c r="AH663" i="2"/>
  <c r="AH235" i="2"/>
  <c r="O95" i="3" s="1"/>
  <c r="AH602" i="2"/>
  <c r="AH547" i="2"/>
  <c r="AH244" i="2"/>
  <c r="AH638" i="2"/>
  <c r="AH684" i="2"/>
  <c r="AH742" i="2"/>
  <c r="AH596" i="2"/>
  <c r="AH610" i="2"/>
  <c r="AH412" i="2"/>
  <c r="AH337" i="2"/>
  <c r="AH640" i="2"/>
  <c r="AH301" i="2"/>
  <c r="AH168" i="2"/>
  <c r="AH284" i="2"/>
  <c r="AH648" i="2"/>
  <c r="AH434" i="2"/>
  <c r="AH253" i="2"/>
  <c r="AH245" i="2"/>
  <c r="AH603" i="2"/>
  <c r="AH484" i="2"/>
  <c r="AH117" i="2"/>
  <c r="AH389" i="2"/>
  <c r="AH588" i="2"/>
  <c r="AH673" i="2"/>
  <c r="AH486" i="2"/>
  <c r="AH497" i="2"/>
  <c r="AH577" i="2"/>
  <c r="AH321" i="2"/>
  <c r="AH223" i="2"/>
  <c r="AH338" i="2"/>
  <c r="AH500" i="2"/>
  <c r="AH413" i="2"/>
  <c r="AH102" i="2"/>
  <c r="AH661" i="2"/>
  <c r="AH361" i="2"/>
  <c r="AH398" i="2"/>
  <c r="AH209" i="2"/>
  <c r="AH727" i="2"/>
  <c r="AH538" i="2"/>
  <c r="AH368" i="2"/>
  <c r="AH513" i="2"/>
  <c r="AH622" i="2"/>
  <c r="AH672" i="2"/>
  <c r="AH202" i="2"/>
  <c r="AH386" i="2"/>
  <c r="AH317" i="2"/>
  <c r="AH214" i="2"/>
  <c r="AH629" i="2"/>
  <c r="AH213" i="2"/>
  <c r="AH537" i="2"/>
  <c r="AH320" i="2"/>
  <c r="AH466" i="2"/>
  <c r="AH393" i="2"/>
  <c r="AH706" i="2"/>
  <c r="AH573" i="2"/>
  <c r="AH418" i="2"/>
  <c r="AH551" i="2"/>
  <c r="AH691" i="2"/>
  <c r="AH624" i="2"/>
  <c r="AH343" i="2"/>
  <c r="AH471" i="2"/>
  <c r="AH429" i="2"/>
  <c r="AH585" i="2"/>
  <c r="AH421" i="2"/>
  <c r="AH373" i="2"/>
  <c r="AH464" i="2"/>
  <c r="AH609" i="2"/>
  <c r="AH710" i="2"/>
  <c r="AH718" i="2"/>
  <c r="AH662" i="2"/>
  <c r="AH427" i="2"/>
  <c r="AH621" i="2"/>
  <c r="AH325" i="2"/>
  <c r="AH600" i="2"/>
  <c r="AH682" i="2"/>
  <c r="AH649" i="2"/>
  <c r="AH687" i="2"/>
  <c r="AH559" i="2"/>
  <c r="AH468" i="2"/>
  <c r="AH517" i="2"/>
  <c r="AH680" i="2"/>
  <c r="AH566" i="2"/>
  <c r="AH694" i="2"/>
  <c r="AH741" i="2"/>
  <c r="AH548" i="2"/>
  <c r="AH431" i="2"/>
  <c r="AH695" i="2"/>
  <c r="AH713" i="2"/>
  <c r="AH705" i="2"/>
  <c r="AH634" i="2"/>
  <c r="AH738" i="2"/>
  <c r="AH647" i="2"/>
  <c r="AH688" i="2"/>
  <c r="AH725" i="2"/>
  <c r="AH697" i="2"/>
  <c r="AH716" i="2"/>
  <c r="AH704" i="2"/>
  <c r="AH732" i="2"/>
  <c r="AH739" i="2"/>
  <c r="AH671" i="2"/>
  <c r="AH669" i="2"/>
  <c r="AH702" i="2"/>
  <c r="AH724" i="2"/>
  <c r="AH715" i="2"/>
  <c r="AG607" i="2"/>
  <c r="AG626" i="2"/>
  <c r="AG586" i="2"/>
  <c r="AG77" i="2"/>
  <c r="AG315" i="2"/>
  <c r="AG514" i="2"/>
  <c r="AG452" i="2"/>
  <c r="AG539" i="2"/>
  <c r="AG379" i="2"/>
  <c r="AG505" i="2"/>
  <c r="AG390" i="2"/>
  <c r="AG469" i="2"/>
  <c r="AG678" i="2"/>
  <c r="AG273" i="2"/>
  <c r="AG129" i="2"/>
  <c r="AG518" i="2"/>
  <c r="AG432" i="2"/>
  <c r="AG686" i="2"/>
  <c r="AG352" i="2"/>
  <c r="AG50" i="2"/>
  <c r="AG353" i="2"/>
  <c r="AG506" i="2"/>
  <c r="AG65" i="2"/>
  <c r="AG482" i="2"/>
  <c r="AG376" i="2"/>
  <c r="AG153" i="2"/>
  <c r="AG553" i="2"/>
  <c r="AG310" i="2"/>
  <c r="AG340" i="2"/>
  <c r="AG269" i="2"/>
  <c r="AG657" i="2"/>
  <c r="AG569" i="2"/>
  <c r="AG68" i="2"/>
  <c r="AG612" i="2"/>
  <c r="AG5" i="2"/>
  <c r="AG616" i="2"/>
  <c r="AG156" i="2"/>
  <c r="AG92" i="2"/>
  <c r="AG103" i="2"/>
  <c r="AG357" i="2"/>
  <c r="AG481" i="2"/>
  <c r="AG319" i="2"/>
  <c r="AG522" i="2"/>
  <c r="AG208" i="2"/>
  <c r="AG56" i="2"/>
  <c r="AG224" i="2"/>
  <c r="AG226" i="2"/>
  <c r="AG594" i="2"/>
  <c r="AG130" i="2"/>
  <c r="AG382" i="2"/>
  <c r="AG143" i="2"/>
  <c r="AG583" i="2"/>
  <c r="AG409" i="2"/>
  <c r="AG90" i="2"/>
  <c r="AG567" i="2"/>
  <c r="AG354" i="2"/>
  <c r="AG142" i="2"/>
  <c r="AG508" i="2"/>
  <c r="AG636" i="2"/>
  <c r="AG477" i="2"/>
  <c r="AG215" i="2"/>
  <c r="AG405" i="2"/>
  <c r="AG248" i="2"/>
  <c r="AG350" i="2"/>
  <c r="AG428" i="2"/>
  <c r="AG133" i="2"/>
  <c r="AG160" i="2"/>
  <c r="AG355" i="2"/>
  <c r="AG259" i="2"/>
  <c r="AG161" i="2"/>
  <c r="AG81" i="2"/>
  <c r="AG194" i="2"/>
  <c r="AG345" i="2"/>
  <c r="AG445" i="2"/>
  <c r="AG121" i="2"/>
  <c r="AG328" i="2"/>
  <c r="AG489" i="2"/>
  <c r="AG639" i="2"/>
  <c r="AG184" i="2"/>
  <c r="AG290" i="2"/>
  <c r="AG84" i="2"/>
  <c r="AG233" i="2"/>
  <c r="AG504" i="2"/>
  <c r="AG180" i="2"/>
  <c r="AG462" i="2"/>
  <c r="AG6" i="2"/>
  <c r="AG302" i="2"/>
  <c r="AG681" i="2"/>
  <c r="AG473" i="2"/>
  <c r="AG593" i="2"/>
  <c r="AG614" i="2"/>
  <c r="AG448" i="2"/>
  <c r="AG10" i="2"/>
  <c r="AG190" i="2"/>
  <c r="AG425" i="2"/>
  <c r="AG372" i="2"/>
  <c r="AG108" i="2"/>
  <c r="AG104" i="2"/>
  <c r="AG292" i="2"/>
  <c r="AG258" i="2"/>
  <c r="AG271" i="2"/>
  <c r="AG447" i="2"/>
  <c r="AG146" i="2"/>
  <c r="AG162" i="2"/>
  <c r="AG274" i="2"/>
  <c r="AG175" i="2"/>
  <c r="AG282" i="2"/>
  <c r="AG384" i="2"/>
  <c r="AG163" i="2"/>
  <c r="AG157" i="2"/>
  <c r="AG460" i="2"/>
  <c r="AG210" i="2"/>
  <c r="AG478" i="2"/>
  <c r="AG377" i="2"/>
  <c r="AG78" i="2"/>
  <c r="AG714" i="2"/>
  <c r="AG279" i="2"/>
  <c r="AG203" i="2"/>
  <c r="AG75" i="2"/>
  <c r="AG479" i="2"/>
  <c r="AG171" i="2"/>
  <c r="AG189" i="2"/>
  <c r="AG656" i="2"/>
  <c r="AG25" i="2"/>
  <c r="AG39" i="2"/>
  <c r="AG349" i="2"/>
  <c r="AG165" i="2"/>
  <c r="AG378" i="2"/>
  <c r="AG43" i="2"/>
  <c r="AG8" i="2"/>
  <c r="AG181" i="2"/>
  <c r="AG334" i="2"/>
  <c r="AG211" i="2"/>
  <c r="AG698" i="2"/>
  <c r="AG701" i="2"/>
  <c r="AG264" i="2"/>
  <c r="AG722" i="2"/>
  <c r="AG611" i="2"/>
  <c r="AG675" i="2"/>
  <c r="AG528" i="2"/>
  <c r="AG399" i="2"/>
  <c r="AG241" i="2"/>
  <c r="AG254" i="2"/>
  <c r="AG422" i="2"/>
  <c r="AG309" i="2"/>
  <c r="AG242" i="2"/>
  <c r="AG339" i="2"/>
  <c r="AG348" i="2"/>
  <c r="AG72" i="2"/>
  <c r="AG234" i="2"/>
  <c r="AG116" i="2"/>
  <c r="AG89" i="2"/>
  <c r="AG139" i="2"/>
  <c r="AG365" i="2"/>
  <c r="AG294" i="2"/>
  <c r="AG598" i="2"/>
  <c r="AG314" i="2"/>
  <c r="AG556" i="2"/>
  <c r="AG494" i="2"/>
  <c r="AG496" i="2"/>
  <c r="AG176" i="2"/>
  <c r="AG501" i="2"/>
  <c r="AG652" i="2"/>
  <c r="AG546" i="2"/>
  <c r="AG530" i="2"/>
  <c r="AG21" i="2"/>
  <c r="AG463" i="2"/>
  <c r="AG564" i="2"/>
  <c r="AG664" i="2"/>
  <c r="AG332" i="2"/>
  <c r="AG653" i="2"/>
  <c r="AG561" i="2"/>
  <c r="AG613" i="2"/>
  <c r="AG720" i="2"/>
  <c r="AG23" i="2"/>
  <c r="AG476" i="2"/>
  <c r="AG608" i="2"/>
  <c r="AG263" i="2"/>
  <c r="AG414" i="2"/>
  <c r="AG627" i="2"/>
  <c r="AG193" i="2"/>
  <c r="AG45" i="2"/>
  <c r="AG177" i="2"/>
  <c r="AG93" i="2"/>
  <c r="AG298" i="2"/>
  <c r="AG595" i="2"/>
  <c r="AG287" i="2"/>
  <c r="AG326" i="2"/>
  <c r="AG430" i="2"/>
  <c r="AG218" i="2"/>
  <c r="AG642" i="2"/>
  <c r="AG444" i="2"/>
  <c r="AG9" i="2"/>
  <c r="AG32" i="2"/>
  <c r="AG552" i="2"/>
  <c r="AG625" i="2"/>
  <c r="AG158" i="2"/>
  <c r="AG249" i="2"/>
  <c r="AG659" i="2"/>
  <c r="AG403" i="2"/>
  <c r="AG654" i="2"/>
  <c r="AG515" i="2"/>
  <c r="AG526" i="2"/>
  <c r="AG182" i="2"/>
  <c r="AG289" i="2"/>
  <c r="AG401" i="2"/>
  <c r="AG42" i="2"/>
  <c r="AG601" i="2"/>
  <c r="AG578" i="2"/>
  <c r="AG110" i="2"/>
  <c r="AG465" i="2"/>
  <c r="AG107" i="2"/>
  <c r="AG542" i="2"/>
  <c r="AG151" i="2"/>
  <c r="AG397" i="2"/>
  <c r="AG101" i="2"/>
  <c r="AG545" i="2"/>
  <c r="AG111" i="2"/>
  <c r="AG420" i="2"/>
  <c r="AG95" i="2"/>
  <c r="AG449" i="2"/>
  <c r="AG524" i="2"/>
  <c r="AG178" i="2"/>
  <c r="AG83" i="2"/>
  <c r="AG402" i="2"/>
  <c r="AG85" i="2"/>
  <c r="AG297" i="2"/>
  <c r="AG14" i="2"/>
  <c r="AG260" i="2"/>
  <c r="AG438" i="2"/>
  <c r="AG435" i="2"/>
  <c r="AG212" i="2"/>
  <c r="AG729" i="2"/>
  <c r="AG145" i="2"/>
  <c r="AG666" i="2"/>
  <c r="AG492" i="2"/>
  <c r="AG141" i="2"/>
  <c r="AG323" i="2"/>
  <c r="AG342" i="2"/>
  <c r="AG436" i="2"/>
  <c r="AG322" i="2"/>
  <c r="AG599" i="2"/>
  <c r="AG699" i="2"/>
  <c r="AG188" i="2"/>
  <c r="AG313" i="2"/>
  <c r="AG11" i="2"/>
  <c r="AG67" i="2"/>
  <c r="AG295" i="2"/>
  <c r="AG17" i="2"/>
  <c r="AG717" i="2"/>
  <c r="AG7" i="2"/>
  <c r="AG458" i="2"/>
  <c r="AG554" i="2"/>
  <c r="AG562" i="2"/>
  <c r="AG79" i="2"/>
  <c r="AG359" i="2"/>
  <c r="AG61" i="2"/>
  <c r="AG693" i="2"/>
  <c r="AG71" i="2"/>
  <c r="AG529" i="2"/>
  <c r="AG46" i="2"/>
  <c r="AG167" i="2"/>
  <c r="AG388" i="2"/>
  <c r="AG40" i="2"/>
  <c r="AG439" i="2"/>
  <c r="AG76" i="2"/>
  <c r="AG480" i="2"/>
  <c r="AG329" i="2"/>
  <c r="AG570" i="2"/>
  <c r="AG416" i="2"/>
  <c r="AG362" i="2"/>
  <c r="AG222" i="2"/>
  <c r="AG571" i="2"/>
  <c r="AG385" i="2"/>
  <c r="AG400" i="2"/>
  <c r="AG335" i="2"/>
  <c r="AG74" i="2"/>
  <c r="AG676" i="2"/>
  <c r="AG406" i="2"/>
  <c r="AG415" i="2"/>
  <c r="AG443" i="2"/>
  <c r="AG455" i="2"/>
  <c r="AG52" i="2"/>
  <c r="AG199" i="2"/>
  <c r="AG231" i="2"/>
  <c r="AG105" i="2"/>
  <c r="AG275" i="2"/>
  <c r="AG488" i="2"/>
  <c r="AG261" i="2"/>
  <c r="AG423" i="2"/>
  <c r="AG123" i="2"/>
  <c r="AG685" i="2"/>
  <c r="AG617" i="2"/>
  <c r="AG4" i="2"/>
  <c r="AG266" i="2"/>
  <c r="AG509" i="2"/>
  <c r="AG185" i="2"/>
  <c r="AG619" i="2"/>
  <c r="AG191" i="2"/>
  <c r="AG132" i="2"/>
  <c r="AG563" i="2"/>
  <c r="AG172" i="2"/>
  <c r="AG387" i="2"/>
  <c r="AG230" i="2"/>
  <c r="AG380" i="2"/>
  <c r="AG48" i="2"/>
  <c r="AG91" i="2"/>
  <c r="AG512" i="2"/>
  <c r="AG94" i="2"/>
  <c r="AG461" i="2"/>
  <c r="AG155" i="2"/>
  <c r="AG69" i="2"/>
  <c r="AG206" i="2"/>
  <c r="AG293" i="2"/>
  <c r="AG605" i="2"/>
  <c r="AG519" i="2"/>
  <c r="AG303" i="2"/>
  <c r="AG281" i="2"/>
  <c r="AG333" i="2"/>
  <c r="AG346" i="2"/>
  <c r="AG256" i="2"/>
  <c r="AG136" i="2"/>
  <c r="AG369" i="2"/>
  <c r="AG330" i="2"/>
  <c r="AG707" i="2"/>
  <c r="AG383" i="2"/>
  <c r="AG174" i="2"/>
  <c r="AG470" i="2"/>
  <c r="AG82" i="2"/>
  <c r="AG220" i="2"/>
  <c r="AG115" i="2"/>
  <c r="AG709" i="2"/>
  <c r="AG24" i="2"/>
  <c r="AG286" i="2"/>
  <c r="AG285" i="2"/>
  <c r="AG26" i="2"/>
  <c r="AG243" i="2"/>
  <c r="AG300" i="2"/>
  <c r="AG632" i="2"/>
  <c r="AG137" i="2"/>
  <c r="AG587" i="2"/>
  <c r="AG272" i="2"/>
  <c r="AG195" i="2"/>
  <c r="AG474" i="2"/>
  <c r="AG73" i="2"/>
  <c r="AG502" i="2"/>
  <c r="AG87" i="2"/>
  <c r="AG118" i="2"/>
  <c r="AG169" i="2"/>
  <c r="AG166" i="2"/>
  <c r="AG13" i="2"/>
  <c r="AG525" i="2"/>
  <c r="AG726" i="2"/>
  <c r="AG33" i="2"/>
  <c r="AG119" i="2"/>
  <c r="AG658" i="2"/>
  <c r="AG351" i="2"/>
  <c r="AG472" i="2"/>
  <c r="AG311" i="2"/>
  <c r="AG204" i="2"/>
  <c r="AG35" i="2"/>
  <c r="AG579" i="2"/>
  <c r="AG2" i="2"/>
  <c r="AG55" i="2"/>
  <c r="AG565" i="2"/>
  <c r="AG696" i="2"/>
  <c r="AG252" i="2"/>
  <c r="AG255" i="2"/>
  <c r="AG3" i="2"/>
  <c r="AG109" i="2"/>
  <c r="AG591" i="2"/>
  <c r="AG590" i="2"/>
  <c r="AG511" i="2"/>
  <c r="AG381" i="2"/>
  <c r="AG228" i="2"/>
  <c r="AG96" i="2"/>
  <c r="AG584" i="2"/>
  <c r="AG12" i="2"/>
  <c r="AG592" i="2"/>
  <c r="AG712" i="2"/>
  <c r="AG543" i="2"/>
  <c r="AG70" i="2"/>
  <c r="AG134" i="2"/>
  <c r="AG278" i="2"/>
  <c r="AG643" i="2"/>
  <c r="AG331" i="2"/>
  <c r="AG152" i="2"/>
  <c r="AG304" i="2"/>
  <c r="AG456" i="2"/>
  <c r="AG491" i="2"/>
  <c r="AG15" i="2"/>
  <c r="AG507" i="2"/>
  <c r="AG29" i="2"/>
  <c r="AG232" i="2"/>
  <c r="AG147" i="2"/>
  <c r="AG237" i="2"/>
  <c r="AG270" i="2"/>
  <c r="AG280" i="2"/>
  <c r="AG54" i="2"/>
  <c r="AG424" i="2"/>
  <c r="AG495" i="2"/>
  <c r="AG28" i="2"/>
  <c r="AG683" i="2"/>
  <c r="AG533" i="2"/>
  <c r="AG106" i="2"/>
  <c r="AG327" i="2"/>
  <c r="AG125" i="2"/>
  <c r="AG219" i="2"/>
  <c r="AG16" i="2"/>
  <c r="AG633" i="2"/>
  <c r="AG187" i="2"/>
  <c r="AG173" i="2"/>
  <c r="AG124" i="2"/>
  <c r="AG86" i="2"/>
  <c r="AG360" i="2"/>
  <c r="AG18" i="2"/>
  <c r="AG419" i="2"/>
  <c r="AG549" i="2"/>
  <c r="AG34" i="2"/>
  <c r="AG555" i="2"/>
  <c r="AG296" i="2"/>
  <c r="AG247" i="2"/>
  <c r="AG417" i="2"/>
  <c r="AG262" i="2"/>
  <c r="AG575" i="2"/>
  <c r="AG62" i="2"/>
  <c r="AG312" i="2"/>
  <c r="AG305" i="2"/>
  <c r="AG114" i="2"/>
  <c r="AG198" i="2"/>
  <c r="AG277" i="2"/>
  <c r="AG88" i="2"/>
  <c r="AG216" i="2"/>
  <c r="AG283" i="2"/>
  <c r="AG580" i="2"/>
  <c r="AG740" i="2"/>
  <c r="AG60" i="2"/>
  <c r="AG674" i="2"/>
  <c r="AG520" i="2"/>
  <c r="AG692" i="2"/>
  <c r="AG344" i="2"/>
  <c r="AG623" i="2"/>
  <c r="AG582" i="2"/>
  <c r="AG159" i="2"/>
  <c r="AG668" i="2"/>
  <c r="AG527" i="2"/>
  <c r="AG268" i="2"/>
  <c r="AG363" i="2"/>
  <c r="AG63" i="2"/>
  <c r="AG651" i="2"/>
  <c r="AG306" i="2"/>
  <c r="AG99" i="2"/>
  <c r="AG288" i="2"/>
  <c r="AG267" i="2"/>
  <c r="AG47" i="2"/>
  <c r="AG635" i="2"/>
  <c r="AG560" i="2"/>
  <c r="AG589" i="2"/>
  <c r="AG467" i="2"/>
  <c r="AG730" i="2"/>
  <c r="AG186" i="2"/>
  <c r="AG227" i="2"/>
  <c r="AG375" i="2"/>
  <c r="AG97" i="2"/>
  <c r="AG645" i="2"/>
  <c r="AG229" i="2"/>
  <c r="AG370" i="2"/>
  <c r="AG557" i="2"/>
  <c r="AG637" i="2"/>
  <c r="AG192" i="2"/>
  <c r="AG49" i="2"/>
  <c r="AG149" i="2"/>
  <c r="AG531" i="2"/>
  <c r="AG411" i="2"/>
  <c r="AG441" i="2"/>
  <c r="AG410" i="2"/>
  <c r="AG394" i="2"/>
  <c r="AG544" i="2"/>
  <c r="AG366" i="2"/>
  <c r="AG316" i="2"/>
  <c r="AG534" i="2"/>
  <c r="AG276" i="2"/>
  <c r="AG127" i="2"/>
  <c r="AG532" i="2"/>
  <c r="AG64" i="2"/>
  <c r="AG144" i="2"/>
  <c r="AG225" i="2"/>
  <c r="AG240" i="2"/>
  <c r="AG459" i="2"/>
  <c r="AG30" i="2"/>
  <c r="AG140" i="2"/>
  <c r="AG38" i="2"/>
  <c r="AG574" i="2"/>
  <c r="AG433" i="2"/>
  <c r="AG318" i="2"/>
  <c r="AG736" i="2"/>
  <c r="AG719" i="2"/>
  <c r="AG667" i="2"/>
  <c r="AG568" i="2"/>
  <c r="AG336" i="2"/>
  <c r="AG708" i="2"/>
  <c r="AG454" i="2"/>
  <c r="AG535" i="2"/>
  <c r="AG451" i="2"/>
  <c r="AG20" i="2"/>
  <c r="AG217" i="2"/>
  <c r="AG138" i="2"/>
  <c r="AG59" i="2"/>
  <c r="AG440" i="2"/>
  <c r="AG22" i="2"/>
  <c r="AG207" i="2"/>
  <c r="AG131" i="2"/>
  <c r="AG677" i="2"/>
  <c r="AG291" i="2"/>
  <c r="AG41" i="2"/>
  <c r="AG404" i="2"/>
  <c r="AG324" i="2"/>
  <c r="AG457" i="2"/>
  <c r="AG19" i="2"/>
  <c r="AG628" i="2"/>
  <c r="AG521" i="2"/>
  <c r="AG44" i="2"/>
  <c r="AG51" i="2"/>
  <c r="AG541" i="2"/>
  <c r="AG536" i="2"/>
  <c r="AG523" i="2"/>
  <c r="AG395" i="2"/>
  <c r="AG483" i="2"/>
  <c r="AG485" i="2"/>
  <c r="AG487" i="2"/>
  <c r="AG499" i="2"/>
  <c r="AG179" i="2"/>
  <c r="AG581" i="2"/>
  <c r="AG735" i="2"/>
  <c r="AG364" i="2"/>
  <c r="AG597" i="2"/>
  <c r="AG57" i="2"/>
  <c r="AG510" i="2"/>
  <c r="AG126" i="2"/>
  <c r="AG620" i="2"/>
  <c r="AG503" i="2"/>
  <c r="AG731" i="2"/>
  <c r="AG606" i="2"/>
  <c r="AG148" i="2"/>
  <c r="AG670" i="2"/>
  <c r="AG128" i="2"/>
  <c r="AG737" i="2"/>
  <c r="AG646" i="2"/>
  <c r="AG630" i="2"/>
  <c r="AG299" i="2"/>
  <c r="AG498" i="2"/>
  <c r="AG58" i="2"/>
  <c r="AG615" i="2"/>
  <c r="AG251" i="2"/>
  <c r="AG250" i="2"/>
  <c r="AG450" i="2"/>
  <c r="AG618" i="2"/>
  <c r="AG475" i="2"/>
  <c r="AG31" i="2"/>
  <c r="AG371" i="2"/>
  <c r="AG205" i="2"/>
  <c r="AG341" i="2"/>
  <c r="AG246" i="2"/>
  <c r="AG36" i="2"/>
  <c r="AG396" i="2"/>
  <c r="AG453" i="2"/>
  <c r="AG665" i="2"/>
  <c r="AG308" i="2"/>
  <c r="AG723" i="2"/>
  <c r="AG27" i="2"/>
  <c r="AG120" i="2"/>
  <c r="AG604" i="2"/>
  <c r="AG679" i="2"/>
  <c r="AG238" i="2"/>
  <c r="AG446" i="2"/>
  <c r="AG550" i="2"/>
  <c r="AG135" i="2"/>
  <c r="AG150" i="2"/>
  <c r="AG442" i="2"/>
  <c r="AG374" i="2"/>
  <c r="AG53" i="2"/>
  <c r="AG236" i="2"/>
  <c r="AG196" i="2"/>
  <c r="AG540" i="2"/>
  <c r="AG490" i="2"/>
  <c r="AG37" i="2"/>
  <c r="AG221" i="2"/>
  <c r="AG631" i="2"/>
  <c r="AG80" i="2"/>
  <c r="AG689" i="2"/>
  <c r="AG734" i="2"/>
  <c r="AG703" i="2"/>
  <c r="AG98" i="2"/>
  <c r="AG407" i="2"/>
  <c r="AG516" i="2"/>
  <c r="AG257" i="2"/>
  <c r="AG183" i="2"/>
  <c r="AG347" i="2"/>
  <c r="AG170" i="2"/>
  <c r="AG113" i="2"/>
  <c r="AG437" i="2"/>
  <c r="AG641" i="2"/>
  <c r="AG558" i="2"/>
  <c r="AG154" i="2"/>
  <c r="AG655" i="2"/>
  <c r="AG572" i="2"/>
  <c r="AG358" i="2"/>
  <c r="AG426" i="2"/>
  <c r="AG728" i="2"/>
  <c r="AG122" i="2"/>
  <c r="AG200" i="2"/>
  <c r="AG391" i="2"/>
  <c r="AG711" i="2"/>
  <c r="AG392" i="2"/>
  <c r="AG733" i="2"/>
  <c r="AG356" i="2"/>
  <c r="AG239" i="2"/>
  <c r="AG644" i="2"/>
  <c r="AG576" i="2"/>
  <c r="AG164" i="2"/>
  <c r="AG112" i="2"/>
  <c r="AG201" i="2"/>
  <c r="AG690" i="2"/>
  <c r="AG307" i="2"/>
  <c r="AG66" i="2"/>
  <c r="AG367" i="2"/>
  <c r="AG265" i="2"/>
  <c r="AG700" i="2"/>
  <c r="AG493" i="2"/>
  <c r="AG408" i="2"/>
  <c r="AG721" i="2"/>
  <c r="AG197" i="2"/>
  <c r="AG650" i="2"/>
  <c r="AG660" i="2"/>
  <c r="AG100" i="2"/>
  <c r="AG663" i="2"/>
  <c r="AG235" i="2"/>
  <c r="AG602" i="2"/>
  <c r="AG547" i="2"/>
  <c r="AG244" i="2"/>
  <c r="AG638" i="2"/>
  <c r="AG684" i="2"/>
  <c r="AG742" i="2"/>
  <c r="AG596" i="2"/>
  <c r="AG610" i="2"/>
  <c r="AG412" i="2"/>
  <c r="AG337" i="2"/>
  <c r="AG640" i="2"/>
  <c r="AG301" i="2"/>
  <c r="AG168" i="2"/>
  <c r="AG284" i="2"/>
  <c r="AG648" i="2"/>
  <c r="AG434" i="2"/>
  <c r="AG253" i="2"/>
  <c r="AG245" i="2"/>
  <c r="AG603" i="2"/>
  <c r="AG484" i="2"/>
  <c r="AG117" i="2"/>
  <c r="AG389" i="2"/>
  <c r="AG588" i="2"/>
  <c r="AG673" i="2"/>
  <c r="AG486" i="2"/>
  <c r="AG497" i="2"/>
  <c r="AG577" i="2"/>
  <c r="AG321" i="2"/>
  <c r="AG223" i="2"/>
  <c r="AG338" i="2"/>
  <c r="AG500" i="2"/>
  <c r="AG413" i="2"/>
  <c r="AG102" i="2"/>
  <c r="AG661" i="2"/>
  <c r="AG361" i="2"/>
  <c r="AG398" i="2"/>
  <c r="AG209" i="2"/>
  <c r="AG727" i="2"/>
  <c r="AG538" i="2"/>
  <c r="AG368" i="2"/>
  <c r="AG513" i="2"/>
  <c r="AG622" i="2"/>
  <c r="AG672" i="2"/>
  <c r="AG202" i="2"/>
  <c r="AG386" i="2"/>
  <c r="AG317" i="2"/>
  <c r="AG214" i="2"/>
  <c r="AG629" i="2"/>
  <c r="AG213" i="2"/>
  <c r="AG537" i="2"/>
  <c r="AG320" i="2"/>
  <c r="AG466" i="2"/>
  <c r="AG393" i="2"/>
  <c r="AG706" i="2"/>
  <c r="AG573" i="2"/>
  <c r="AG418" i="2"/>
  <c r="AG551" i="2"/>
  <c r="AG691" i="2"/>
  <c r="AG624" i="2"/>
  <c r="AG343" i="2"/>
  <c r="AG471" i="2"/>
  <c r="AG429" i="2"/>
  <c r="AG585" i="2"/>
  <c r="AG421" i="2"/>
  <c r="AG373" i="2"/>
  <c r="AG464" i="2"/>
  <c r="AG609" i="2"/>
  <c r="AG710" i="2"/>
  <c r="AG718" i="2"/>
  <c r="AG662" i="2"/>
  <c r="AG427" i="2"/>
  <c r="AG621" i="2"/>
  <c r="AG325" i="2"/>
  <c r="AG600" i="2"/>
  <c r="AG682" i="2"/>
  <c r="AG649" i="2"/>
  <c r="AG687" i="2"/>
  <c r="AG559" i="2"/>
  <c r="AG468" i="2"/>
  <c r="AG517" i="2"/>
  <c r="AG680" i="2"/>
  <c r="AG566" i="2"/>
  <c r="AG694" i="2"/>
  <c r="AG741" i="2"/>
  <c r="AG548" i="2"/>
  <c r="AG431" i="2"/>
  <c r="AG695" i="2"/>
  <c r="AG713" i="2"/>
  <c r="AG705" i="2"/>
  <c r="AG634" i="2"/>
  <c r="AG738" i="2"/>
  <c r="AG647" i="2"/>
  <c r="AG688" i="2"/>
  <c r="AG725" i="2"/>
  <c r="AG697" i="2"/>
  <c r="AG716" i="2"/>
  <c r="AG704" i="2"/>
  <c r="AG732" i="2"/>
  <c r="AG739" i="2"/>
  <c r="AG671" i="2"/>
  <c r="AG669" i="2"/>
  <c r="AG702" i="2"/>
  <c r="AG724" i="2"/>
  <c r="AG715" i="2"/>
  <c r="AF607" i="2"/>
  <c r="AF626" i="2"/>
  <c r="AF586" i="2"/>
  <c r="AF77" i="2"/>
  <c r="AF315" i="2"/>
  <c r="AF514" i="2"/>
  <c r="AF452" i="2"/>
  <c r="AF539" i="2"/>
  <c r="AF379" i="2"/>
  <c r="AF505" i="2"/>
  <c r="AF390" i="2"/>
  <c r="AF469" i="2"/>
  <c r="AF678" i="2"/>
  <c r="AF273" i="2"/>
  <c r="AF129" i="2"/>
  <c r="AF518" i="2"/>
  <c r="AF432" i="2"/>
  <c r="AF686" i="2"/>
  <c r="AF352" i="2"/>
  <c r="AF50" i="2"/>
  <c r="AF353" i="2"/>
  <c r="AF506" i="2"/>
  <c r="AF65" i="2"/>
  <c r="AF482" i="2"/>
  <c r="AF376" i="2"/>
  <c r="AF153" i="2"/>
  <c r="AF553" i="2"/>
  <c r="AF310" i="2"/>
  <c r="AF340" i="2"/>
  <c r="AF269" i="2"/>
  <c r="AF657" i="2"/>
  <c r="AF569" i="2"/>
  <c r="AF68" i="2"/>
  <c r="AF612" i="2"/>
  <c r="AF5" i="2"/>
  <c r="AF616" i="2"/>
  <c r="AF156" i="2"/>
  <c r="AF92" i="2"/>
  <c r="AF103" i="2"/>
  <c r="AF357" i="2"/>
  <c r="AF481" i="2"/>
  <c r="AF319" i="2"/>
  <c r="AF522" i="2"/>
  <c r="AF208" i="2"/>
  <c r="AF56" i="2"/>
  <c r="AF224" i="2"/>
  <c r="AF226" i="2"/>
  <c r="AF594" i="2"/>
  <c r="AF130" i="2"/>
  <c r="AF382" i="2"/>
  <c r="AF143" i="2"/>
  <c r="AF583" i="2"/>
  <c r="AF409" i="2"/>
  <c r="AF90" i="2"/>
  <c r="AF567" i="2"/>
  <c r="AF354" i="2"/>
  <c r="AF142" i="2"/>
  <c r="AF508" i="2"/>
  <c r="AF636" i="2"/>
  <c r="AF477" i="2"/>
  <c r="AF215" i="2"/>
  <c r="AF405" i="2"/>
  <c r="AF248" i="2"/>
  <c r="AF350" i="2"/>
  <c r="AF428" i="2"/>
  <c r="AF133" i="2"/>
  <c r="AF160" i="2"/>
  <c r="AF355" i="2"/>
  <c r="AF259" i="2"/>
  <c r="AF161" i="2"/>
  <c r="AF81" i="2"/>
  <c r="AF194" i="2"/>
  <c r="AF345" i="2"/>
  <c r="AF445" i="2"/>
  <c r="AF121" i="2"/>
  <c r="AF328" i="2"/>
  <c r="AF489" i="2"/>
  <c r="AF639" i="2"/>
  <c r="AF184" i="2"/>
  <c r="AF290" i="2"/>
  <c r="AF84" i="2"/>
  <c r="AF233" i="2"/>
  <c r="AF504" i="2"/>
  <c r="AF180" i="2"/>
  <c r="AF462" i="2"/>
  <c r="AF6" i="2"/>
  <c r="AF302" i="2"/>
  <c r="AF681" i="2"/>
  <c r="AF473" i="2"/>
  <c r="AF593" i="2"/>
  <c r="AF614" i="2"/>
  <c r="AF448" i="2"/>
  <c r="AF10" i="2"/>
  <c r="AF190" i="2"/>
  <c r="AF425" i="2"/>
  <c r="AF372" i="2"/>
  <c r="AF108" i="2"/>
  <c r="AF104" i="2"/>
  <c r="AF292" i="2"/>
  <c r="AF258" i="2"/>
  <c r="AF271" i="2"/>
  <c r="AF447" i="2"/>
  <c r="AF146" i="2"/>
  <c r="AF162" i="2"/>
  <c r="AF274" i="2"/>
  <c r="AF175" i="2"/>
  <c r="AF282" i="2"/>
  <c r="AF384" i="2"/>
  <c r="AF163" i="2"/>
  <c r="AF157" i="2"/>
  <c r="AF460" i="2"/>
  <c r="AF210" i="2"/>
  <c r="AF478" i="2"/>
  <c r="AF377" i="2"/>
  <c r="AF78" i="2"/>
  <c r="AF714" i="2"/>
  <c r="AF279" i="2"/>
  <c r="AF203" i="2"/>
  <c r="AF75" i="2"/>
  <c r="AF479" i="2"/>
  <c r="AF171" i="2"/>
  <c r="AF189" i="2"/>
  <c r="AF656" i="2"/>
  <c r="AF25" i="2"/>
  <c r="AF39" i="2"/>
  <c r="AF349" i="2"/>
  <c r="AF165" i="2"/>
  <c r="AF378" i="2"/>
  <c r="AF43" i="2"/>
  <c r="AF8" i="2"/>
  <c r="AF181" i="2"/>
  <c r="AF334" i="2"/>
  <c r="AF211" i="2"/>
  <c r="AF698" i="2"/>
  <c r="AF701" i="2"/>
  <c r="AF264" i="2"/>
  <c r="AF722" i="2"/>
  <c r="AF611" i="2"/>
  <c r="AF675" i="2"/>
  <c r="AF528" i="2"/>
  <c r="AF399" i="2"/>
  <c r="AF241" i="2"/>
  <c r="AF254" i="2"/>
  <c r="AF422" i="2"/>
  <c r="AF309" i="2"/>
  <c r="AF242" i="2"/>
  <c r="AF339" i="2"/>
  <c r="AF348" i="2"/>
  <c r="AF72" i="2"/>
  <c r="AF234" i="2"/>
  <c r="AF116" i="2"/>
  <c r="AF89" i="2"/>
  <c r="AF139" i="2"/>
  <c r="AF365" i="2"/>
  <c r="AF294" i="2"/>
  <c r="AF598" i="2"/>
  <c r="AF314" i="2"/>
  <c r="AF556" i="2"/>
  <c r="AF494" i="2"/>
  <c r="AF496" i="2"/>
  <c r="AF176" i="2"/>
  <c r="AF501" i="2"/>
  <c r="AF652" i="2"/>
  <c r="AF546" i="2"/>
  <c r="AF530" i="2"/>
  <c r="AF21" i="2"/>
  <c r="AF463" i="2"/>
  <c r="AF564" i="2"/>
  <c r="AF664" i="2"/>
  <c r="AF332" i="2"/>
  <c r="AF653" i="2"/>
  <c r="AF561" i="2"/>
  <c r="AF613" i="2"/>
  <c r="AF720" i="2"/>
  <c r="AF23" i="2"/>
  <c r="AF476" i="2"/>
  <c r="AF608" i="2"/>
  <c r="AF263" i="2"/>
  <c r="AF414" i="2"/>
  <c r="AF627" i="2"/>
  <c r="AF193" i="2"/>
  <c r="AF45" i="2"/>
  <c r="AF177" i="2"/>
  <c r="AF93" i="2"/>
  <c r="AF298" i="2"/>
  <c r="AF595" i="2"/>
  <c r="AF287" i="2"/>
  <c r="AF326" i="2"/>
  <c r="AF430" i="2"/>
  <c r="AF218" i="2"/>
  <c r="AF642" i="2"/>
  <c r="AF444" i="2"/>
  <c r="AF9" i="2"/>
  <c r="AF32" i="2"/>
  <c r="AF552" i="2"/>
  <c r="AF625" i="2"/>
  <c r="AF158" i="2"/>
  <c r="AF249" i="2"/>
  <c r="AF659" i="2"/>
  <c r="AF403" i="2"/>
  <c r="AF654" i="2"/>
  <c r="AF515" i="2"/>
  <c r="AF526" i="2"/>
  <c r="AF182" i="2"/>
  <c r="AF289" i="2"/>
  <c r="AF401" i="2"/>
  <c r="AF42" i="2"/>
  <c r="AF601" i="2"/>
  <c r="AF578" i="2"/>
  <c r="AF110" i="2"/>
  <c r="AF465" i="2"/>
  <c r="AF107" i="2"/>
  <c r="AF542" i="2"/>
  <c r="AF151" i="2"/>
  <c r="AF397" i="2"/>
  <c r="AF101" i="2"/>
  <c r="AF545" i="2"/>
  <c r="AF111" i="2"/>
  <c r="AF420" i="2"/>
  <c r="AF95" i="2"/>
  <c r="AF449" i="2"/>
  <c r="AF524" i="2"/>
  <c r="AF178" i="2"/>
  <c r="AF83" i="2"/>
  <c r="AF402" i="2"/>
  <c r="AF85" i="2"/>
  <c r="AF297" i="2"/>
  <c r="AF14" i="2"/>
  <c r="AF260" i="2"/>
  <c r="AF438" i="2"/>
  <c r="AF435" i="2"/>
  <c r="AF212" i="2"/>
  <c r="AF729" i="2"/>
  <c r="AF145" i="2"/>
  <c r="AF666" i="2"/>
  <c r="AF492" i="2"/>
  <c r="AF141" i="2"/>
  <c r="AF323" i="2"/>
  <c r="AF342" i="2"/>
  <c r="AF436" i="2"/>
  <c r="AF322" i="2"/>
  <c r="AF599" i="2"/>
  <c r="AF699" i="2"/>
  <c r="AF188" i="2"/>
  <c r="AF313" i="2"/>
  <c r="AF11" i="2"/>
  <c r="AF67" i="2"/>
  <c r="AF295" i="2"/>
  <c r="AF17" i="2"/>
  <c r="AF717" i="2"/>
  <c r="AF7" i="2"/>
  <c r="AF458" i="2"/>
  <c r="AF554" i="2"/>
  <c r="AF562" i="2"/>
  <c r="AF79" i="2"/>
  <c r="AF359" i="2"/>
  <c r="AF61" i="2"/>
  <c r="AF693" i="2"/>
  <c r="AF71" i="2"/>
  <c r="AF529" i="2"/>
  <c r="AF46" i="2"/>
  <c r="AF167" i="2"/>
  <c r="AF388" i="2"/>
  <c r="AF40" i="2"/>
  <c r="AF439" i="2"/>
  <c r="AF76" i="2"/>
  <c r="AF480" i="2"/>
  <c r="AF329" i="2"/>
  <c r="AF570" i="2"/>
  <c r="AF416" i="2"/>
  <c r="AF362" i="2"/>
  <c r="AF222" i="2"/>
  <c r="AF571" i="2"/>
  <c r="AF385" i="2"/>
  <c r="AF400" i="2"/>
  <c r="AF335" i="2"/>
  <c r="AF74" i="2"/>
  <c r="AF676" i="2"/>
  <c r="AF406" i="2"/>
  <c r="AF415" i="2"/>
  <c r="AF443" i="2"/>
  <c r="AF455" i="2"/>
  <c r="AF52" i="2"/>
  <c r="AF199" i="2"/>
  <c r="AF231" i="2"/>
  <c r="AF105" i="2"/>
  <c r="AF275" i="2"/>
  <c r="AF488" i="2"/>
  <c r="AF261" i="2"/>
  <c r="AF423" i="2"/>
  <c r="AF123" i="2"/>
  <c r="AF685" i="2"/>
  <c r="AF617" i="2"/>
  <c r="AF4" i="2"/>
  <c r="AF266" i="2"/>
  <c r="AF509" i="2"/>
  <c r="AF185" i="2"/>
  <c r="AF619" i="2"/>
  <c r="AF191" i="2"/>
  <c r="AF132" i="2"/>
  <c r="AF563" i="2"/>
  <c r="AF172" i="2"/>
  <c r="AF387" i="2"/>
  <c r="AF230" i="2"/>
  <c r="AF380" i="2"/>
  <c r="AF48" i="2"/>
  <c r="AF91" i="2"/>
  <c r="AF512" i="2"/>
  <c r="AF94" i="2"/>
  <c r="AF461" i="2"/>
  <c r="AF155" i="2"/>
  <c r="AF69" i="2"/>
  <c r="AF206" i="2"/>
  <c r="AF293" i="2"/>
  <c r="AF605" i="2"/>
  <c r="AF519" i="2"/>
  <c r="AF303" i="2"/>
  <c r="AF281" i="2"/>
  <c r="AF333" i="2"/>
  <c r="AF346" i="2"/>
  <c r="AF256" i="2"/>
  <c r="AF136" i="2"/>
  <c r="AF369" i="2"/>
  <c r="AF330" i="2"/>
  <c r="AF707" i="2"/>
  <c r="AF383" i="2"/>
  <c r="AF174" i="2"/>
  <c r="AF470" i="2"/>
  <c r="AF82" i="2"/>
  <c r="AF220" i="2"/>
  <c r="AF115" i="2"/>
  <c r="AF709" i="2"/>
  <c r="AF24" i="2"/>
  <c r="AF286" i="2"/>
  <c r="AF285" i="2"/>
  <c r="AF26" i="2"/>
  <c r="AF243" i="2"/>
  <c r="AF300" i="2"/>
  <c r="AF632" i="2"/>
  <c r="AF137" i="2"/>
  <c r="AF587" i="2"/>
  <c r="AF272" i="2"/>
  <c r="AF195" i="2"/>
  <c r="AF474" i="2"/>
  <c r="AF73" i="2"/>
  <c r="AF502" i="2"/>
  <c r="AF87" i="2"/>
  <c r="AF118" i="2"/>
  <c r="AF169" i="2"/>
  <c r="AF166" i="2"/>
  <c r="AF13" i="2"/>
  <c r="AF525" i="2"/>
  <c r="AF726" i="2"/>
  <c r="AF33" i="2"/>
  <c r="AF119" i="2"/>
  <c r="AF658" i="2"/>
  <c r="AF351" i="2"/>
  <c r="AF472" i="2"/>
  <c r="AF311" i="2"/>
  <c r="AF204" i="2"/>
  <c r="AF35" i="2"/>
  <c r="AF579" i="2"/>
  <c r="AF2" i="2"/>
  <c r="AF55" i="2"/>
  <c r="AF565" i="2"/>
  <c r="AF696" i="2"/>
  <c r="AF252" i="2"/>
  <c r="AF255" i="2"/>
  <c r="AF3" i="2"/>
  <c r="AF109" i="2"/>
  <c r="AF591" i="2"/>
  <c r="AF590" i="2"/>
  <c r="AF511" i="2"/>
  <c r="AF381" i="2"/>
  <c r="AF228" i="2"/>
  <c r="AF96" i="2"/>
  <c r="AF584" i="2"/>
  <c r="AF12" i="2"/>
  <c r="AF592" i="2"/>
  <c r="AF712" i="2"/>
  <c r="AF543" i="2"/>
  <c r="AF70" i="2"/>
  <c r="AF134" i="2"/>
  <c r="AF278" i="2"/>
  <c r="AF643" i="2"/>
  <c r="AF331" i="2"/>
  <c r="AF152" i="2"/>
  <c r="AF304" i="2"/>
  <c r="AF456" i="2"/>
  <c r="AF491" i="2"/>
  <c r="AF15" i="2"/>
  <c r="AF507" i="2"/>
  <c r="AF29" i="2"/>
  <c r="AF232" i="2"/>
  <c r="AF147" i="2"/>
  <c r="AF237" i="2"/>
  <c r="AF270" i="2"/>
  <c r="AF280" i="2"/>
  <c r="AF54" i="2"/>
  <c r="AF424" i="2"/>
  <c r="AF495" i="2"/>
  <c r="AF28" i="2"/>
  <c r="AF683" i="2"/>
  <c r="AF533" i="2"/>
  <c r="AF106" i="2"/>
  <c r="AF327" i="2"/>
  <c r="AF125" i="2"/>
  <c r="AF219" i="2"/>
  <c r="AF16" i="2"/>
  <c r="AF633" i="2"/>
  <c r="AF187" i="2"/>
  <c r="AF173" i="2"/>
  <c r="AF124" i="2"/>
  <c r="AF86" i="2"/>
  <c r="AF360" i="2"/>
  <c r="AF18" i="2"/>
  <c r="AF419" i="2"/>
  <c r="AF549" i="2"/>
  <c r="AF34" i="2"/>
  <c r="AF555" i="2"/>
  <c r="AF296" i="2"/>
  <c r="AF247" i="2"/>
  <c r="AF417" i="2"/>
  <c r="AF262" i="2"/>
  <c r="AF575" i="2"/>
  <c r="AF62" i="2"/>
  <c r="AF312" i="2"/>
  <c r="AF305" i="2"/>
  <c r="AF114" i="2"/>
  <c r="AF198" i="2"/>
  <c r="AF277" i="2"/>
  <c r="AF88" i="2"/>
  <c r="AF216" i="2"/>
  <c r="AF283" i="2"/>
  <c r="AF580" i="2"/>
  <c r="AF740" i="2"/>
  <c r="AF60" i="2"/>
  <c r="AF674" i="2"/>
  <c r="AF520" i="2"/>
  <c r="AF692" i="2"/>
  <c r="AF344" i="2"/>
  <c r="AF623" i="2"/>
  <c r="AF582" i="2"/>
  <c r="AF159" i="2"/>
  <c r="AF668" i="2"/>
  <c r="AF527" i="2"/>
  <c r="AF268" i="2"/>
  <c r="AF363" i="2"/>
  <c r="AF63" i="2"/>
  <c r="AF651" i="2"/>
  <c r="AF306" i="2"/>
  <c r="AF99" i="2"/>
  <c r="AF288" i="2"/>
  <c r="AF267" i="2"/>
  <c r="AF47" i="2"/>
  <c r="AF635" i="2"/>
  <c r="AF560" i="2"/>
  <c r="AF589" i="2"/>
  <c r="AF467" i="2"/>
  <c r="AF730" i="2"/>
  <c r="AF186" i="2"/>
  <c r="AF227" i="2"/>
  <c r="AF375" i="2"/>
  <c r="AF97" i="2"/>
  <c r="AF645" i="2"/>
  <c r="AF229" i="2"/>
  <c r="AF370" i="2"/>
  <c r="AF557" i="2"/>
  <c r="AF637" i="2"/>
  <c r="AF192" i="2"/>
  <c r="AF49" i="2"/>
  <c r="AF149" i="2"/>
  <c r="AF531" i="2"/>
  <c r="AF411" i="2"/>
  <c r="AF441" i="2"/>
  <c r="AF410" i="2"/>
  <c r="AF394" i="2"/>
  <c r="AF544" i="2"/>
  <c r="AF366" i="2"/>
  <c r="AF316" i="2"/>
  <c r="AF534" i="2"/>
  <c r="AF276" i="2"/>
  <c r="AF127" i="2"/>
  <c r="AF532" i="2"/>
  <c r="AF64" i="2"/>
  <c r="AF144" i="2"/>
  <c r="AF225" i="2"/>
  <c r="AF240" i="2"/>
  <c r="AF459" i="2"/>
  <c r="AF30" i="2"/>
  <c r="AF140" i="2"/>
  <c r="AF38" i="2"/>
  <c r="AF574" i="2"/>
  <c r="AF433" i="2"/>
  <c r="AF318" i="2"/>
  <c r="AF736" i="2"/>
  <c r="AF719" i="2"/>
  <c r="AF667" i="2"/>
  <c r="AF568" i="2"/>
  <c r="AF336" i="2"/>
  <c r="AF708" i="2"/>
  <c r="AF454" i="2"/>
  <c r="AF535" i="2"/>
  <c r="AF451" i="2"/>
  <c r="AF20" i="2"/>
  <c r="AF217" i="2"/>
  <c r="AF138" i="2"/>
  <c r="AF59" i="2"/>
  <c r="AF440" i="2"/>
  <c r="AF22" i="2"/>
  <c r="AF207" i="2"/>
  <c r="AF131" i="2"/>
  <c r="AF677" i="2"/>
  <c r="AF291" i="2"/>
  <c r="AF41" i="2"/>
  <c r="AF404" i="2"/>
  <c r="AF324" i="2"/>
  <c r="AF457" i="2"/>
  <c r="AF19" i="2"/>
  <c r="AF628" i="2"/>
  <c r="AF521" i="2"/>
  <c r="AF44" i="2"/>
  <c r="AF51" i="2"/>
  <c r="AF541" i="2"/>
  <c r="AF536" i="2"/>
  <c r="AF523" i="2"/>
  <c r="AF395" i="2"/>
  <c r="AF483" i="2"/>
  <c r="AF485" i="2"/>
  <c r="AF487" i="2"/>
  <c r="AF499" i="2"/>
  <c r="AF179" i="2"/>
  <c r="AF581" i="2"/>
  <c r="AF735" i="2"/>
  <c r="AF364" i="2"/>
  <c r="AF597" i="2"/>
  <c r="AF57" i="2"/>
  <c r="AF510" i="2"/>
  <c r="AF126" i="2"/>
  <c r="AF620" i="2"/>
  <c r="AF503" i="2"/>
  <c r="AF731" i="2"/>
  <c r="AF606" i="2"/>
  <c r="AF148" i="2"/>
  <c r="AF670" i="2"/>
  <c r="AF128" i="2"/>
  <c r="AF737" i="2"/>
  <c r="AF646" i="2"/>
  <c r="AF630" i="2"/>
  <c r="AF299" i="2"/>
  <c r="AF498" i="2"/>
  <c r="AF58" i="2"/>
  <c r="AF615" i="2"/>
  <c r="AF251" i="2"/>
  <c r="AF250" i="2"/>
  <c r="AF450" i="2"/>
  <c r="AF618" i="2"/>
  <c r="AF475" i="2"/>
  <c r="AF31" i="2"/>
  <c r="AF371" i="2"/>
  <c r="AF205" i="2"/>
  <c r="AF341" i="2"/>
  <c r="AF246" i="2"/>
  <c r="AF36" i="2"/>
  <c r="AF396" i="2"/>
  <c r="AF453" i="2"/>
  <c r="AF665" i="2"/>
  <c r="AF308" i="2"/>
  <c r="AF723" i="2"/>
  <c r="AF27" i="2"/>
  <c r="AF120" i="2"/>
  <c r="AF604" i="2"/>
  <c r="AF679" i="2"/>
  <c r="AF238" i="2"/>
  <c r="AF446" i="2"/>
  <c r="AF550" i="2"/>
  <c r="AF135" i="2"/>
  <c r="AF150" i="2"/>
  <c r="AF442" i="2"/>
  <c r="AF374" i="2"/>
  <c r="AF53" i="2"/>
  <c r="AF236" i="2"/>
  <c r="AF196" i="2"/>
  <c r="AF540" i="2"/>
  <c r="AF490" i="2"/>
  <c r="AF37" i="2"/>
  <c r="AF221" i="2"/>
  <c r="AF631" i="2"/>
  <c r="AF80" i="2"/>
  <c r="AF689" i="2"/>
  <c r="AF734" i="2"/>
  <c r="AF703" i="2"/>
  <c r="AF98" i="2"/>
  <c r="AF407" i="2"/>
  <c r="AF516" i="2"/>
  <c r="AF257" i="2"/>
  <c r="AF183" i="2"/>
  <c r="AF347" i="2"/>
  <c r="AF170" i="2"/>
  <c r="AF113" i="2"/>
  <c r="AF437" i="2"/>
  <c r="AF641" i="2"/>
  <c r="AF558" i="2"/>
  <c r="AF154" i="2"/>
  <c r="AF655" i="2"/>
  <c r="AF572" i="2"/>
  <c r="AF358" i="2"/>
  <c r="AF426" i="2"/>
  <c r="AF728" i="2"/>
  <c r="AF122" i="2"/>
  <c r="AF200" i="2"/>
  <c r="AF391" i="2"/>
  <c r="AF711" i="2"/>
  <c r="AF392" i="2"/>
  <c r="AF733" i="2"/>
  <c r="AF356" i="2"/>
  <c r="AF239" i="2"/>
  <c r="AF644" i="2"/>
  <c r="AF576" i="2"/>
  <c r="AF164" i="2"/>
  <c r="AF112" i="2"/>
  <c r="AF201" i="2"/>
  <c r="AF690" i="2"/>
  <c r="AF307" i="2"/>
  <c r="AF66" i="2"/>
  <c r="AF367" i="2"/>
  <c r="AF265" i="2"/>
  <c r="AF700" i="2"/>
  <c r="AF493" i="2"/>
  <c r="AF408" i="2"/>
  <c r="AF721" i="2"/>
  <c r="AF197" i="2"/>
  <c r="AF650" i="2"/>
  <c r="AF660" i="2"/>
  <c r="AF100" i="2"/>
  <c r="AF663" i="2"/>
  <c r="AF235" i="2"/>
  <c r="AF602" i="2"/>
  <c r="AF547" i="2"/>
  <c r="AF244" i="2"/>
  <c r="AF638" i="2"/>
  <c r="AF684" i="2"/>
  <c r="AF742" i="2"/>
  <c r="AF596" i="2"/>
  <c r="AF610" i="2"/>
  <c r="AF412" i="2"/>
  <c r="AF337" i="2"/>
  <c r="AF640" i="2"/>
  <c r="AF301" i="2"/>
  <c r="AF168" i="2"/>
  <c r="AF284" i="2"/>
  <c r="AF648" i="2"/>
  <c r="AF434" i="2"/>
  <c r="AF253" i="2"/>
  <c r="AF245" i="2"/>
  <c r="AF603" i="2"/>
  <c r="AF484" i="2"/>
  <c r="AF117" i="2"/>
  <c r="AF389" i="2"/>
  <c r="AF588" i="2"/>
  <c r="AF673" i="2"/>
  <c r="AF486" i="2"/>
  <c r="AF497" i="2"/>
  <c r="AF577" i="2"/>
  <c r="AF321" i="2"/>
  <c r="AF223" i="2"/>
  <c r="AF338" i="2"/>
  <c r="AF500" i="2"/>
  <c r="AF413" i="2"/>
  <c r="AF102" i="2"/>
  <c r="AF661" i="2"/>
  <c r="AF361" i="2"/>
  <c r="AF398" i="2"/>
  <c r="AF209" i="2"/>
  <c r="AF727" i="2"/>
  <c r="AF538" i="2"/>
  <c r="AF368" i="2"/>
  <c r="AF513" i="2"/>
  <c r="AF622" i="2"/>
  <c r="AF672" i="2"/>
  <c r="AF202" i="2"/>
  <c r="AF386" i="2"/>
  <c r="AF317" i="2"/>
  <c r="AF214" i="2"/>
  <c r="AF629" i="2"/>
  <c r="AF213" i="2"/>
  <c r="AF537" i="2"/>
  <c r="AF320" i="2"/>
  <c r="AF466" i="2"/>
  <c r="AF393" i="2"/>
  <c r="AF706" i="2"/>
  <c r="AF573" i="2"/>
  <c r="AF418" i="2"/>
  <c r="AF551" i="2"/>
  <c r="AF691" i="2"/>
  <c r="AF624" i="2"/>
  <c r="AF343" i="2"/>
  <c r="AF471" i="2"/>
  <c r="AF429" i="2"/>
  <c r="AF585" i="2"/>
  <c r="AF421" i="2"/>
  <c r="AF373" i="2"/>
  <c r="AF464" i="2"/>
  <c r="AF609" i="2"/>
  <c r="AF710" i="2"/>
  <c r="AF718" i="2"/>
  <c r="AF662" i="2"/>
  <c r="AF427" i="2"/>
  <c r="AF621" i="2"/>
  <c r="AF325" i="2"/>
  <c r="AF600" i="2"/>
  <c r="AF682" i="2"/>
  <c r="AF649" i="2"/>
  <c r="AF687" i="2"/>
  <c r="AF559" i="2"/>
  <c r="AF468" i="2"/>
  <c r="AF517" i="2"/>
  <c r="AF680" i="2"/>
  <c r="AF566" i="2"/>
  <c r="AF694" i="2"/>
  <c r="AF741" i="2"/>
  <c r="AF548" i="2"/>
  <c r="AF431" i="2"/>
  <c r="AF695" i="2"/>
  <c r="AF713" i="2"/>
  <c r="AF705" i="2"/>
  <c r="AF634" i="2"/>
  <c r="AF738" i="2"/>
  <c r="AF647" i="2"/>
  <c r="AF688" i="2"/>
  <c r="AF725" i="2"/>
  <c r="AF697" i="2"/>
  <c r="AF716" i="2"/>
  <c r="AF704" i="2"/>
  <c r="AF732" i="2"/>
  <c r="AF739" i="2"/>
  <c r="AF671" i="2"/>
  <c r="AF669" i="2"/>
  <c r="AF702" i="2"/>
  <c r="AF724" i="2"/>
  <c r="AF715" i="2"/>
  <c r="AE607" i="2"/>
  <c r="AE626" i="2"/>
  <c r="AE586" i="2"/>
  <c r="AE77" i="2"/>
  <c r="AE315" i="2"/>
  <c r="AE514" i="2"/>
  <c r="AE452" i="2"/>
  <c r="AE539" i="2"/>
  <c r="AE379" i="2"/>
  <c r="AE505" i="2"/>
  <c r="AE390" i="2"/>
  <c r="AE469" i="2"/>
  <c r="AE678" i="2"/>
  <c r="AE273" i="2"/>
  <c r="AE129" i="2"/>
  <c r="AE518" i="2"/>
  <c r="AE432" i="2"/>
  <c r="AE686" i="2"/>
  <c r="AE352" i="2"/>
  <c r="AE50" i="2"/>
  <c r="AE353" i="2"/>
  <c r="AE506" i="2"/>
  <c r="AE65" i="2"/>
  <c r="AE482" i="2"/>
  <c r="AE376" i="2"/>
  <c r="AE153" i="2"/>
  <c r="AE553" i="2"/>
  <c r="AE310" i="2"/>
  <c r="AE340" i="2"/>
  <c r="AE269" i="2"/>
  <c r="AE657" i="2"/>
  <c r="AE569" i="2"/>
  <c r="AE68" i="2"/>
  <c r="AE612" i="2"/>
  <c r="AE5" i="2"/>
  <c r="AE616" i="2"/>
  <c r="AE156" i="2"/>
  <c r="AE92" i="2"/>
  <c r="AE103" i="2"/>
  <c r="AE357" i="2"/>
  <c r="AE481" i="2"/>
  <c r="AE319" i="2"/>
  <c r="AE522" i="2"/>
  <c r="AE208" i="2"/>
  <c r="AE56" i="2"/>
  <c r="AE224" i="2"/>
  <c r="AE226" i="2"/>
  <c r="AE594" i="2"/>
  <c r="AE130" i="2"/>
  <c r="AE382" i="2"/>
  <c r="AE143" i="2"/>
  <c r="AE583" i="2"/>
  <c r="AE409" i="2"/>
  <c r="AE90" i="2"/>
  <c r="AE567" i="2"/>
  <c r="AE354" i="2"/>
  <c r="AE142" i="2"/>
  <c r="AE508" i="2"/>
  <c r="AE636" i="2"/>
  <c r="AE477" i="2"/>
  <c r="AE215" i="2"/>
  <c r="AE405" i="2"/>
  <c r="AE248" i="2"/>
  <c r="AE350" i="2"/>
  <c r="AE428" i="2"/>
  <c r="AE133" i="2"/>
  <c r="AE160" i="2"/>
  <c r="AE355" i="2"/>
  <c r="AE259" i="2"/>
  <c r="AE161" i="2"/>
  <c r="AE81" i="2"/>
  <c r="AE194" i="2"/>
  <c r="AE345" i="2"/>
  <c r="AE445" i="2"/>
  <c r="AE121" i="2"/>
  <c r="AE328" i="2"/>
  <c r="AE489" i="2"/>
  <c r="AE639" i="2"/>
  <c r="AE184" i="2"/>
  <c r="AE290" i="2"/>
  <c r="AE84" i="2"/>
  <c r="AE233" i="2"/>
  <c r="AE504" i="2"/>
  <c r="AE180" i="2"/>
  <c r="AE462" i="2"/>
  <c r="AE6" i="2"/>
  <c r="AE302" i="2"/>
  <c r="AE681" i="2"/>
  <c r="AE473" i="2"/>
  <c r="AE593" i="2"/>
  <c r="AE614" i="2"/>
  <c r="AE448" i="2"/>
  <c r="AE10" i="2"/>
  <c r="AE190" i="2"/>
  <c r="AE425" i="2"/>
  <c r="AE372" i="2"/>
  <c r="AE108" i="2"/>
  <c r="AE104" i="2"/>
  <c r="AE292" i="2"/>
  <c r="AE258" i="2"/>
  <c r="AE271" i="2"/>
  <c r="AE447" i="2"/>
  <c r="AE146" i="2"/>
  <c r="AE162" i="2"/>
  <c r="AE274" i="2"/>
  <c r="AE175" i="2"/>
  <c r="AE282" i="2"/>
  <c r="AE384" i="2"/>
  <c r="AE163" i="2"/>
  <c r="AE157" i="2"/>
  <c r="AE460" i="2"/>
  <c r="AE210" i="2"/>
  <c r="AE478" i="2"/>
  <c r="AE377" i="2"/>
  <c r="AE78" i="2"/>
  <c r="AE714" i="2"/>
  <c r="AE279" i="2"/>
  <c r="AE203" i="2"/>
  <c r="AE75" i="2"/>
  <c r="AE479" i="2"/>
  <c r="AE171" i="2"/>
  <c r="AE189" i="2"/>
  <c r="AE656" i="2"/>
  <c r="AE25" i="2"/>
  <c r="AE39" i="2"/>
  <c r="AE349" i="2"/>
  <c r="AE165" i="2"/>
  <c r="AE378" i="2"/>
  <c r="AE43" i="2"/>
  <c r="AE8" i="2"/>
  <c r="AE181" i="2"/>
  <c r="AE334" i="2"/>
  <c r="AE211" i="2"/>
  <c r="AE698" i="2"/>
  <c r="AE701" i="2"/>
  <c r="AE264" i="2"/>
  <c r="AE722" i="2"/>
  <c r="AE611" i="2"/>
  <c r="AE675" i="2"/>
  <c r="AE528" i="2"/>
  <c r="AE399" i="2"/>
  <c r="AE241" i="2"/>
  <c r="AE254" i="2"/>
  <c r="AE422" i="2"/>
  <c r="AE309" i="2"/>
  <c r="AE242" i="2"/>
  <c r="AE339" i="2"/>
  <c r="AE348" i="2"/>
  <c r="AE72" i="2"/>
  <c r="AE234" i="2"/>
  <c r="AE116" i="2"/>
  <c r="AE89" i="2"/>
  <c r="AE139" i="2"/>
  <c r="AE365" i="2"/>
  <c r="AE294" i="2"/>
  <c r="AE598" i="2"/>
  <c r="AE314" i="2"/>
  <c r="AE556" i="2"/>
  <c r="AE494" i="2"/>
  <c r="AE496" i="2"/>
  <c r="AE176" i="2"/>
  <c r="AE501" i="2"/>
  <c r="AE652" i="2"/>
  <c r="AE546" i="2"/>
  <c r="AE530" i="2"/>
  <c r="AE21" i="2"/>
  <c r="AE463" i="2"/>
  <c r="AE564" i="2"/>
  <c r="AE664" i="2"/>
  <c r="AE332" i="2"/>
  <c r="AE653" i="2"/>
  <c r="AE561" i="2"/>
  <c r="AE613" i="2"/>
  <c r="AE720" i="2"/>
  <c r="AE23" i="2"/>
  <c r="AE476" i="2"/>
  <c r="AE608" i="2"/>
  <c r="AE263" i="2"/>
  <c r="AE414" i="2"/>
  <c r="AE627" i="2"/>
  <c r="AE193" i="2"/>
  <c r="AE45" i="2"/>
  <c r="AE177" i="2"/>
  <c r="AE93" i="2"/>
  <c r="AE298" i="2"/>
  <c r="AE595" i="2"/>
  <c r="AE287" i="2"/>
  <c r="AE326" i="2"/>
  <c r="AE430" i="2"/>
  <c r="AE218" i="2"/>
  <c r="AE642" i="2"/>
  <c r="AE444" i="2"/>
  <c r="AE9" i="2"/>
  <c r="AE32" i="2"/>
  <c r="AE552" i="2"/>
  <c r="AE625" i="2"/>
  <c r="AE158" i="2"/>
  <c r="AE249" i="2"/>
  <c r="AE659" i="2"/>
  <c r="AE403" i="2"/>
  <c r="AE654" i="2"/>
  <c r="AE515" i="2"/>
  <c r="AE526" i="2"/>
  <c r="AE182" i="2"/>
  <c r="AE289" i="2"/>
  <c r="AE401" i="2"/>
  <c r="AE42" i="2"/>
  <c r="AE601" i="2"/>
  <c r="AE578" i="2"/>
  <c r="AE110" i="2"/>
  <c r="AE465" i="2"/>
  <c r="AE107" i="2"/>
  <c r="AE542" i="2"/>
  <c r="AE151" i="2"/>
  <c r="AE397" i="2"/>
  <c r="AE101" i="2"/>
  <c r="AE545" i="2"/>
  <c r="AE111" i="2"/>
  <c r="AE420" i="2"/>
  <c r="AE95" i="2"/>
  <c r="AE449" i="2"/>
  <c r="AE524" i="2"/>
  <c r="AE178" i="2"/>
  <c r="AE83" i="2"/>
  <c r="AE402" i="2"/>
  <c r="AE85" i="2"/>
  <c r="AE297" i="2"/>
  <c r="AE14" i="2"/>
  <c r="AE260" i="2"/>
  <c r="AE438" i="2"/>
  <c r="AE435" i="2"/>
  <c r="AE212" i="2"/>
  <c r="AE729" i="2"/>
  <c r="AE145" i="2"/>
  <c r="AE666" i="2"/>
  <c r="AE492" i="2"/>
  <c r="AE141" i="2"/>
  <c r="AE323" i="2"/>
  <c r="AE342" i="2"/>
  <c r="AE436" i="2"/>
  <c r="AE322" i="2"/>
  <c r="AE599" i="2"/>
  <c r="AE699" i="2"/>
  <c r="AE188" i="2"/>
  <c r="AE313" i="2"/>
  <c r="AE11" i="2"/>
  <c r="AE67" i="2"/>
  <c r="AE295" i="2"/>
  <c r="AE17" i="2"/>
  <c r="AE717" i="2"/>
  <c r="AE7" i="2"/>
  <c r="AE458" i="2"/>
  <c r="AE554" i="2"/>
  <c r="AE562" i="2"/>
  <c r="AE79" i="2"/>
  <c r="AE359" i="2"/>
  <c r="AE61" i="2"/>
  <c r="AE693" i="2"/>
  <c r="AE71" i="2"/>
  <c r="AE529" i="2"/>
  <c r="AE46" i="2"/>
  <c r="AE167" i="2"/>
  <c r="AE388" i="2"/>
  <c r="AE40" i="2"/>
  <c r="AE439" i="2"/>
  <c r="AE76" i="2"/>
  <c r="AE480" i="2"/>
  <c r="AE329" i="2"/>
  <c r="AE570" i="2"/>
  <c r="AE416" i="2"/>
  <c r="AE362" i="2"/>
  <c r="AE222" i="2"/>
  <c r="AE571" i="2"/>
  <c r="AE385" i="2"/>
  <c r="AE400" i="2"/>
  <c r="AE335" i="2"/>
  <c r="AE74" i="2"/>
  <c r="AE676" i="2"/>
  <c r="AE406" i="2"/>
  <c r="AE415" i="2"/>
  <c r="AE443" i="2"/>
  <c r="AE455" i="2"/>
  <c r="AE52" i="2"/>
  <c r="AE199" i="2"/>
  <c r="AE231" i="2"/>
  <c r="AE105" i="2"/>
  <c r="AE275" i="2"/>
  <c r="AE488" i="2"/>
  <c r="AE261" i="2"/>
  <c r="AE423" i="2"/>
  <c r="AE123" i="2"/>
  <c r="AE685" i="2"/>
  <c r="AE617" i="2"/>
  <c r="AE4" i="2"/>
  <c r="AE266" i="2"/>
  <c r="AE509" i="2"/>
  <c r="AE185" i="2"/>
  <c r="AE619" i="2"/>
  <c r="AE191" i="2"/>
  <c r="AE132" i="2"/>
  <c r="AE563" i="2"/>
  <c r="AE172" i="2"/>
  <c r="AE387" i="2"/>
  <c r="AE230" i="2"/>
  <c r="AE380" i="2"/>
  <c r="AE48" i="2"/>
  <c r="AE91" i="2"/>
  <c r="AE512" i="2"/>
  <c r="AE94" i="2"/>
  <c r="AE461" i="2"/>
  <c r="AE155" i="2"/>
  <c r="AE69" i="2"/>
  <c r="AE206" i="2"/>
  <c r="AE293" i="2"/>
  <c r="AE605" i="2"/>
  <c r="AE519" i="2"/>
  <c r="AE303" i="2"/>
  <c r="AE281" i="2"/>
  <c r="AE333" i="2"/>
  <c r="AE346" i="2"/>
  <c r="AE256" i="2"/>
  <c r="AE136" i="2"/>
  <c r="AE369" i="2"/>
  <c r="AE330" i="2"/>
  <c r="AE707" i="2"/>
  <c r="AE383" i="2"/>
  <c r="AE174" i="2"/>
  <c r="AE470" i="2"/>
  <c r="AE82" i="2"/>
  <c r="AE220" i="2"/>
  <c r="AE115" i="2"/>
  <c r="AE709" i="2"/>
  <c r="AE24" i="2"/>
  <c r="AE286" i="2"/>
  <c r="AE285" i="2"/>
  <c r="AE26" i="2"/>
  <c r="AE243" i="2"/>
  <c r="AE300" i="2"/>
  <c r="AE632" i="2"/>
  <c r="AE137" i="2"/>
  <c r="AE587" i="2"/>
  <c r="AE272" i="2"/>
  <c r="AE195" i="2"/>
  <c r="AE474" i="2"/>
  <c r="AE73" i="2"/>
  <c r="AE502" i="2"/>
  <c r="AE87" i="2"/>
  <c r="AE118" i="2"/>
  <c r="AE169" i="2"/>
  <c r="AE166" i="2"/>
  <c r="AE13" i="2"/>
  <c r="AE525" i="2"/>
  <c r="AE726" i="2"/>
  <c r="AE33" i="2"/>
  <c r="AE119" i="2"/>
  <c r="AE658" i="2"/>
  <c r="AE351" i="2"/>
  <c r="AE472" i="2"/>
  <c r="AE311" i="2"/>
  <c r="AE204" i="2"/>
  <c r="AE35" i="2"/>
  <c r="AE579" i="2"/>
  <c r="AE2" i="2"/>
  <c r="AE55" i="2"/>
  <c r="AE565" i="2"/>
  <c r="AE696" i="2"/>
  <c r="AE252" i="2"/>
  <c r="AE255" i="2"/>
  <c r="AE3" i="2"/>
  <c r="AE109" i="2"/>
  <c r="AE591" i="2"/>
  <c r="AE590" i="2"/>
  <c r="AE511" i="2"/>
  <c r="AE381" i="2"/>
  <c r="AE228" i="2"/>
  <c r="AE96" i="2"/>
  <c r="AE584" i="2"/>
  <c r="AE12" i="2"/>
  <c r="AE592" i="2"/>
  <c r="AE712" i="2"/>
  <c r="AE543" i="2"/>
  <c r="AE70" i="2"/>
  <c r="AE134" i="2"/>
  <c r="AE278" i="2"/>
  <c r="AE643" i="2"/>
  <c r="AE331" i="2"/>
  <c r="AE152" i="2"/>
  <c r="AE304" i="2"/>
  <c r="AE456" i="2"/>
  <c r="AE491" i="2"/>
  <c r="AE15" i="2"/>
  <c r="AE507" i="2"/>
  <c r="AE29" i="2"/>
  <c r="AE232" i="2"/>
  <c r="AE147" i="2"/>
  <c r="AE237" i="2"/>
  <c r="AE270" i="2"/>
  <c r="AE280" i="2"/>
  <c r="AE54" i="2"/>
  <c r="AE424" i="2"/>
  <c r="AE495" i="2"/>
  <c r="AE28" i="2"/>
  <c r="AE683" i="2"/>
  <c r="AE533" i="2"/>
  <c r="AE106" i="2"/>
  <c r="AE327" i="2"/>
  <c r="AE125" i="2"/>
  <c r="AE219" i="2"/>
  <c r="AE16" i="2"/>
  <c r="AE633" i="2"/>
  <c r="AE187" i="2"/>
  <c r="AE173" i="2"/>
  <c r="AE124" i="2"/>
  <c r="AE86" i="2"/>
  <c r="AE360" i="2"/>
  <c r="AE18" i="2"/>
  <c r="AE419" i="2"/>
  <c r="AE549" i="2"/>
  <c r="AE34" i="2"/>
  <c r="AE555" i="2"/>
  <c r="AE296" i="2"/>
  <c r="AE247" i="2"/>
  <c r="AE417" i="2"/>
  <c r="AE262" i="2"/>
  <c r="AE575" i="2"/>
  <c r="AE62" i="2"/>
  <c r="AE312" i="2"/>
  <c r="AE305" i="2"/>
  <c r="AE114" i="2"/>
  <c r="AE198" i="2"/>
  <c r="AE277" i="2"/>
  <c r="AE88" i="2"/>
  <c r="AE216" i="2"/>
  <c r="AE283" i="2"/>
  <c r="AE580" i="2"/>
  <c r="AE740" i="2"/>
  <c r="AE60" i="2"/>
  <c r="AE674" i="2"/>
  <c r="AE520" i="2"/>
  <c r="AE692" i="2"/>
  <c r="AE344" i="2"/>
  <c r="AE623" i="2"/>
  <c r="AE582" i="2"/>
  <c r="AE159" i="2"/>
  <c r="AE668" i="2"/>
  <c r="AE527" i="2"/>
  <c r="AE268" i="2"/>
  <c r="AE363" i="2"/>
  <c r="AE63" i="2"/>
  <c r="AE651" i="2"/>
  <c r="AE306" i="2"/>
  <c r="AE99" i="2"/>
  <c r="AE288" i="2"/>
  <c r="AE267" i="2"/>
  <c r="AE47" i="2"/>
  <c r="AE635" i="2"/>
  <c r="AE560" i="2"/>
  <c r="AE589" i="2"/>
  <c r="AE467" i="2"/>
  <c r="AE730" i="2"/>
  <c r="AE186" i="2"/>
  <c r="AE227" i="2"/>
  <c r="AE375" i="2"/>
  <c r="AE97" i="2"/>
  <c r="AE645" i="2"/>
  <c r="AE229" i="2"/>
  <c r="AE370" i="2"/>
  <c r="AE557" i="2"/>
  <c r="AE637" i="2"/>
  <c r="AE192" i="2"/>
  <c r="AE49" i="2"/>
  <c r="AE149" i="2"/>
  <c r="AE531" i="2"/>
  <c r="AE411" i="2"/>
  <c r="AE441" i="2"/>
  <c r="AE410" i="2"/>
  <c r="AE394" i="2"/>
  <c r="AE544" i="2"/>
  <c r="AE366" i="2"/>
  <c r="AE316" i="2"/>
  <c r="AE534" i="2"/>
  <c r="AE276" i="2"/>
  <c r="AE127" i="2"/>
  <c r="AE532" i="2"/>
  <c r="AE64" i="2"/>
  <c r="AE144" i="2"/>
  <c r="AE225" i="2"/>
  <c r="AE240" i="2"/>
  <c r="AE459" i="2"/>
  <c r="AE30" i="2"/>
  <c r="AE140" i="2"/>
  <c r="AE38" i="2"/>
  <c r="AE574" i="2"/>
  <c r="AE433" i="2"/>
  <c r="AE318" i="2"/>
  <c r="AE736" i="2"/>
  <c r="AE719" i="2"/>
  <c r="AE667" i="2"/>
  <c r="AE568" i="2"/>
  <c r="AE336" i="2"/>
  <c r="AE708" i="2"/>
  <c r="AE454" i="2"/>
  <c r="AE535" i="2"/>
  <c r="AE451" i="2"/>
  <c r="AE20" i="2"/>
  <c r="AE217" i="2"/>
  <c r="AE138" i="2"/>
  <c r="AE59" i="2"/>
  <c r="AE440" i="2"/>
  <c r="AE22" i="2"/>
  <c r="AE207" i="2"/>
  <c r="AE131" i="2"/>
  <c r="AE677" i="2"/>
  <c r="AE291" i="2"/>
  <c r="AE41" i="2"/>
  <c r="AE404" i="2"/>
  <c r="AE324" i="2"/>
  <c r="AE457" i="2"/>
  <c r="AE19" i="2"/>
  <c r="AE628" i="2"/>
  <c r="AE521" i="2"/>
  <c r="AE44" i="2"/>
  <c r="AE51" i="2"/>
  <c r="AE541" i="2"/>
  <c r="AE536" i="2"/>
  <c r="AE523" i="2"/>
  <c r="AE395" i="2"/>
  <c r="AE483" i="2"/>
  <c r="AE485" i="2"/>
  <c r="AE487" i="2"/>
  <c r="AE499" i="2"/>
  <c r="AE179" i="2"/>
  <c r="AE581" i="2"/>
  <c r="AE735" i="2"/>
  <c r="AE364" i="2"/>
  <c r="AE597" i="2"/>
  <c r="AE57" i="2"/>
  <c r="AE510" i="2"/>
  <c r="AE126" i="2"/>
  <c r="AE620" i="2"/>
  <c r="AE503" i="2"/>
  <c r="AE731" i="2"/>
  <c r="AE606" i="2"/>
  <c r="AE148" i="2"/>
  <c r="AE670" i="2"/>
  <c r="AE128" i="2"/>
  <c r="AE737" i="2"/>
  <c r="AE646" i="2"/>
  <c r="AE630" i="2"/>
  <c r="AE299" i="2"/>
  <c r="AE498" i="2"/>
  <c r="AE58" i="2"/>
  <c r="AE615" i="2"/>
  <c r="AE251" i="2"/>
  <c r="AE250" i="2"/>
  <c r="AE450" i="2"/>
  <c r="AE618" i="2"/>
  <c r="AE475" i="2"/>
  <c r="AE31" i="2"/>
  <c r="AE371" i="2"/>
  <c r="AE205" i="2"/>
  <c r="AE341" i="2"/>
  <c r="AE246" i="2"/>
  <c r="AE36" i="2"/>
  <c r="AE396" i="2"/>
  <c r="AE453" i="2"/>
  <c r="AE665" i="2"/>
  <c r="AE308" i="2"/>
  <c r="AE723" i="2"/>
  <c r="AE27" i="2"/>
  <c r="AE120" i="2"/>
  <c r="AE604" i="2"/>
  <c r="AE679" i="2"/>
  <c r="AE238" i="2"/>
  <c r="AE446" i="2"/>
  <c r="AE550" i="2"/>
  <c r="AE135" i="2"/>
  <c r="AE150" i="2"/>
  <c r="AE442" i="2"/>
  <c r="AE374" i="2"/>
  <c r="AE53" i="2"/>
  <c r="AE236" i="2"/>
  <c r="AE196" i="2"/>
  <c r="AE540" i="2"/>
  <c r="AE490" i="2"/>
  <c r="AE37" i="2"/>
  <c r="AE221" i="2"/>
  <c r="AE631" i="2"/>
  <c r="AE80" i="2"/>
  <c r="AE689" i="2"/>
  <c r="AE734" i="2"/>
  <c r="AE703" i="2"/>
  <c r="AE98" i="2"/>
  <c r="AE407" i="2"/>
  <c r="AE516" i="2"/>
  <c r="AE257" i="2"/>
  <c r="AE183" i="2"/>
  <c r="AE347" i="2"/>
  <c r="AE170" i="2"/>
  <c r="AE113" i="2"/>
  <c r="AE437" i="2"/>
  <c r="AE641" i="2"/>
  <c r="AE558" i="2"/>
  <c r="AE154" i="2"/>
  <c r="AE655" i="2"/>
  <c r="AE572" i="2"/>
  <c r="AE358" i="2"/>
  <c r="AE426" i="2"/>
  <c r="AE728" i="2"/>
  <c r="AE122" i="2"/>
  <c r="AE200" i="2"/>
  <c r="AE391" i="2"/>
  <c r="AE711" i="2"/>
  <c r="AE392" i="2"/>
  <c r="AE733" i="2"/>
  <c r="AE356" i="2"/>
  <c r="AE239" i="2"/>
  <c r="AE644" i="2"/>
  <c r="AE576" i="2"/>
  <c r="AE164" i="2"/>
  <c r="AE112" i="2"/>
  <c r="AE201" i="2"/>
  <c r="AE690" i="2"/>
  <c r="AE307" i="2"/>
  <c r="AE66" i="2"/>
  <c r="AE367" i="2"/>
  <c r="AE265" i="2"/>
  <c r="AE700" i="2"/>
  <c r="AE493" i="2"/>
  <c r="AE408" i="2"/>
  <c r="AE721" i="2"/>
  <c r="AE197" i="2"/>
  <c r="AE650" i="2"/>
  <c r="AE660" i="2"/>
  <c r="AE100" i="2"/>
  <c r="AE663" i="2"/>
  <c r="AE235" i="2"/>
  <c r="AE602" i="2"/>
  <c r="AE547" i="2"/>
  <c r="AE244" i="2"/>
  <c r="AE638" i="2"/>
  <c r="AE684" i="2"/>
  <c r="AE742" i="2"/>
  <c r="AE596" i="2"/>
  <c r="AE610" i="2"/>
  <c r="AE412" i="2"/>
  <c r="AE337" i="2"/>
  <c r="AE640" i="2"/>
  <c r="AE301" i="2"/>
  <c r="AE168" i="2"/>
  <c r="AE284" i="2"/>
  <c r="AE648" i="2"/>
  <c r="AE434" i="2"/>
  <c r="AE253" i="2"/>
  <c r="AE245" i="2"/>
  <c r="AE603" i="2"/>
  <c r="AE484" i="2"/>
  <c r="AE117" i="2"/>
  <c r="AE389" i="2"/>
  <c r="AE588" i="2"/>
  <c r="AE673" i="2"/>
  <c r="AE486" i="2"/>
  <c r="AE497" i="2"/>
  <c r="AE577" i="2"/>
  <c r="AE321" i="2"/>
  <c r="AE223" i="2"/>
  <c r="AE338" i="2"/>
  <c r="AE500" i="2"/>
  <c r="AE413" i="2"/>
  <c r="AE102" i="2"/>
  <c r="AE661" i="2"/>
  <c r="AE361" i="2"/>
  <c r="AE398" i="2"/>
  <c r="AE209" i="2"/>
  <c r="AE727" i="2"/>
  <c r="AE538" i="2"/>
  <c r="AE368" i="2"/>
  <c r="AE513" i="2"/>
  <c r="AE622" i="2"/>
  <c r="AE672" i="2"/>
  <c r="AE202" i="2"/>
  <c r="AE386" i="2"/>
  <c r="AE317" i="2"/>
  <c r="AE214" i="2"/>
  <c r="AE629" i="2"/>
  <c r="AE213" i="2"/>
  <c r="AE537" i="2"/>
  <c r="AE320" i="2"/>
  <c r="AE466" i="2"/>
  <c r="AE393" i="2"/>
  <c r="AE706" i="2"/>
  <c r="AE573" i="2"/>
  <c r="AE418" i="2"/>
  <c r="AE551" i="2"/>
  <c r="AE691" i="2"/>
  <c r="AE624" i="2"/>
  <c r="AE343" i="2"/>
  <c r="AE471" i="2"/>
  <c r="AE429" i="2"/>
  <c r="AE585" i="2"/>
  <c r="AE421" i="2"/>
  <c r="AE373" i="2"/>
  <c r="AE464" i="2"/>
  <c r="AE609" i="2"/>
  <c r="AE710" i="2"/>
  <c r="AE718" i="2"/>
  <c r="AE662" i="2"/>
  <c r="AE427" i="2"/>
  <c r="AE621" i="2"/>
  <c r="AE325" i="2"/>
  <c r="AE600" i="2"/>
  <c r="AE682" i="2"/>
  <c r="AE649" i="2"/>
  <c r="AE687" i="2"/>
  <c r="AE559" i="2"/>
  <c r="AE468" i="2"/>
  <c r="AE517" i="2"/>
  <c r="AE680" i="2"/>
  <c r="AE566" i="2"/>
  <c r="AE694" i="2"/>
  <c r="AE741" i="2"/>
  <c r="AE548" i="2"/>
  <c r="AE431" i="2"/>
  <c r="AE695" i="2"/>
  <c r="AE713" i="2"/>
  <c r="AE705" i="2"/>
  <c r="AE634" i="2"/>
  <c r="AE738" i="2"/>
  <c r="AE647" i="2"/>
  <c r="AE688" i="2"/>
  <c r="AE725" i="2"/>
  <c r="AE697" i="2"/>
  <c r="AE716" i="2"/>
  <c r="AE704" i="2"/>
  <c r="AE732" i="2"/>
  <c r="AE739" i="2"/>
  <c r="AE671" i="2"/>
  <c r="AE669" i="2"/>
  <c r="AE702" i="2"/>
  <c r="AE724" i="2"/>
  <c r="AE715" i="2"/>
  <c r="AD607" i="2"/>
  <c r="AD626" i="2"/>
  <c r="AD586" i="2"/>
  <c r="AD77" i="2"/>
  <c r="AD315" i="2"/>
  <c r="AD514" i="2"/>
  <c r="AD452" i="2"/>
  <c r="AD539" i="2"/>
  <c r="AD379" i="2"/>
  <c r="AD505" i="2"/>
  <c r="AD390" i="2"/>
  <c r="AD469" i="2"/>
  <c r="AD678" i="2"/>
  <c r="AD273" i="2"/>
  <c r="AD129" i="2"/>
  <c r="AD518" i="2"/>
  <c r="AD432" i="2"/>
  <c r="AD686" i="2"/>
  <c r="AD352" i="2"/>
  <c r="AD50" i="2"/>
  <c r="AD353" i="2"/>
  <c r="AD506" i="2"/>
  <c r="AD65" i="2"/>
  <c r="AD482" i="2"/>
  <c r="AD376" i="2"/>
  <c r="AD153" i="2"/>
  <c r="AD553" i="2"/>
  <c r="AD310" i="2"/>
  <c r="AD340" i="2"/>
  <c r="AD269" i="2"/>
  <c r="AD657" i="2"/>
  <c r="AD569" i="2"/>
  <c r="AD68" i="2"/>
  <c r="AD612" i="2"/>
  <c r="AD5" i="2"/>
  <c r="AD616" i="2"/>
  <c r="AD156" i="2"/>
  <c r="AD92" i="2"/>
  <c r="AD103" i="2"/>
  <c r="AD357" i="2"/>
  <c r="AD481" i="2"/>
  <c r="AD319" i="2"/>
  <c r="AD522" i="2"/>
  <c r="AD208" i="2"/>
  <c r="AD56" i="2"/>
  <c r="AD224" i="2"/>
  <c r="AD226" i="2"/>
  <c r="AD594" i="2"/>
  <c r="AD130" i="2"/>
  <c r="AD382" i="2"/>
  <c r="AD143" i="2"/>
  <c r="AD583" i="2"/>
  <c r="AD409" i="2"/>
  <c r="AD90" i="2"/>
  <c r="AD567" i="2"/>
  <c r="AD354" i="2"/>
  <c r="AD142" i="2"/>
  <c r="AD508" i="2"/>
  <c r="AD636" i="2"/>
  <c r="AD477" i="2"/>
  <c r="AD215" i="2"/>
  <c r="AD405" i="2"/>
  <c r="AD248" i="2"/>
  <c r="AD350" i="2"/>
  <c r="AD428" i="2"/>
  <c r="AD133" i="2"/>
  <c r="AD160" i="2"/>
  <c r="AD355" i="2"/>
  <c r="AD259" i="2"/>
  <c r="AD161" i="2"/>
  <c r="AD81" i="2"/>
  <c r="AD194" i="2"/>
  <c r="AD345" i="2"/>
  <c r="AD445" i="2"/>
  <c r="AD121" i="2"/>
  <c r="AD328" i="2"/>
  <c r="AD489" i="2"/>
  <c r="AD639" i="2"/>
  <c r="AD184" i="2"/>
  <c r="AD290" i="2"/>
  <c r="AD84" i="2"/>
  <c r="AD233" i="2"/>
  <c r="AD504" i="2"/>
  <c r="AD180" i="2"/>
  <c r="AD462" i="2"/>
  <c r="AD6" i="2"/>
  <c r="AD302" i="2"/>
  <c r="AD681" i="2"/>
  <c r="AD473" i="2"/>
  <c r="AD593" i="2"/>
  <c r="AD614" i="2"/>
  <c r="AD448" i="2"/>
  <c r="AD10" i="2"/>
  <c r="AD190" i="2"/>
  <c r="AD425" i="2"/>
  <c r="AD372" i="2"/>
  <c r="AD108" i="2"/>
  <c r="AD104" i="2"/>
  <c r="AD292" i="2"/>
  <c r="AD258" i="2"/>
  <c r="AD271" i="2"/>
  <c r="AD447" i="2"/>
  <c r="AD146" i="2"/>
  <c r="AD162" i="2"/>
  <c r="AD274" i="2"/>
  <c r="AD175" i="2"/>
  <c r="AD282" i="2"/>
  <c r="AD384" i="2"/>
  <c r="AD163" i="2"/>
  <c r="AD157" i="2"/>
  <c r="AD460" i="2"/>
  <c r="AD210" i="2"/>
  <c r="AD478" i="2"/>
  <c r="AD377" i="2"/>
  <c r="AD78" i="2"/>
  <c r="AD714" i="2"/>
  <c r="AD279" i="2"/>
  <c r="AD203" i="2"/>
  <c r="AD75" i="2"/>
  <c r="AD479" i="2"/>
  <c r="AD171" i="2"/>
  <c r="AD189" i="2"/>
  <c r="AD656" i="2"/>
  <c r="AD25" i="2"/>
  <c r="AD39" i="2"/>
  <c r="AD349" i="2"/>
  <c r="AD165" i="2"/>
  <c r="AD378" i="2"/>
  <c r="AD43" i="2"/>
  <c r="AD8" i="2"/>
  <c r="AD181" i="2"/>
  <c r="AD334" i="2"/>
  <c r="AD211" i="2"/>
  <c r="AD698" i="2"/>
  <c r="AD701" i="2"/>
  <c r="AD264" i="2"/>
  <c r="AD722" i="2"/>
  <c r="AD611" i="2"/>
  <c r="AD675" i="2"/>
  <c r="AD528" i="2"/>
  <c r="AD399" i="2"/>
  <c r="AD241" i="2"/>
  <c r="AD254" i="2"/>
  <c r="AD422" i="2"/>
  <c r="AD309" i="2"/>
  <c r="AD242" i="2"/>
  <c r="AD339" i="2"/>
  <c r="AD348" i="2"/>
  <c r="AD72" i="2"/>
  <c r="AD234" i="2"/>
  <c r="AD116" i="2"/>
  <c r="AD89" i="2"/>
  <c r="AD139" i="2"/>
  <c r="AD365" i="2"/>
  <c r="AD294" i="2"/>
  <c r="AD598" i="2"/>
  <c r="AD314" i="2"/>
  <c r="AD556" i="2"/>
  <c r="AD494" i="2"/>
  <c r="AD496" i="2"/>
  <c r="AD176" i="2"/>
  <c r="AD501" i="2"/>
  <c r="AD652" i="2"/>
  <c r="AD546" i="2"/>
  <c r="AD530" i="2"/>
  <c r="AD21" i="2"/>
  <c r="AD463" i="2"/>
  <c r="AD564" i="2"/>
  <c r="AD664" i="2"/>
  <c r="AD332" i="2"/>
  <c r="AD653" i="2"/>
  <c r="AD561" i="2"/>
  <c r="AD613" i="2"/>
  <c r="AD720" i="2"/>
  <c r="AD23" i="2"/>
  <c r="AD476" i="2"/>
  <c r="AD608" i="2"/>
  <c r="AD263" i="2"/>
  <c r="AD414" i="2"/>
  <c r="AD627" i="2"/>
  <c r="AD193" i="2"/>
  <c r="AD45" i="2"/>
  <c r="AD177" i="2"/>
  <c r="AD93" i="2"/>
  <c r="AD298" i="2"/>
  <c r="AD595" i="2"/>
  <c r="AD287" i="2"/>
  <c r="AD326" i="2"/>
  <c r="AD430" i="2"/>
  <c r="AD218" i="2"/>
  <c r="AD642" i="2"/>
  <c r="AD444" i="2"/>
  <c r="AD9" i="2"/>
  <c r="AD32" i="2"/>
  <c r="AD552" i="2"/>
  <c r="AD625" i="2"/>
  <c r="AD158" i="2"/>
  <c r="AD249" i="2"/>
  <c r="AD659" i="2"/>
  <c r="AD403" i="2"/>
  <c r="AD654" i="2"/>
  <c r="AD515" i="2"/>
  <c r="AD526" i="2"/>
  <c r="AD182" i="2"/>
  <c r="AD289" i="2"/>
  <c r="AD401" i="2"/>
  <c r="AD42" i="2"/>
  <c r="AD601" i="2"/>
  <c r="AD578" i="2"/>
  <c r="AD110" i="2"/>
  <c r="AD465" i="2"/>
  <c r="AD107" i="2"/>
  <c r="AD542" i="2"/>
  <c r="AD151" i="2"/>
  <c r="AD397" i="2"/>
  <c r="AD101" i="2"/>
  <c r="AD545" i="2"/>
  <c r="AD111" i="2"/>
  <c r="AD420" i="2"/>
  <c r="AD95" i="2"/>
  <c r="AD449" i="2"/>
  <c r="AD524" i="2"/>
  <c r="AD178" i="2"/>
  <c r="AD83" i="2"/>
  <c r="AD402" i="2"/>
  <c r="AD85" i="2"/>
  <c r="AD297" i="2"/>
  <c r="AD14" i="2"/>
  <c r="AD260" i="2"/>
  <c r="AD438" i="2"/>
  <c r="AD435" i="2"/>
  <c r="AD212" i="2"/>
  <c r="AD729" i="2"/>
  <c r="AD145" i="2"/>
  <c r="AD666" i="2"/>
  <c r="AD492" i="2"/>
  <c r="AD141" i="2"/>
  <c r="AD323" i="2"/>
  <c r="AD342" i="2"/>
  <c r="AD436" i="2"/>
  <c r="AD322" i="2"/>
  <c r="AD599" i="2"/>
  <c r="AD699" i="2"/>
  <c r="AD188" i="2"/>
  <c r="AD313" i="2"/>
  <c r="AD11" i="2"/>
  <c r="AD67" i="2"/>
  <c r="AD295" i="2"/>
  <c r="AD17" i="2"/>
  <c r="AD717" i="2"/>
  <c r="AD7" i="2"/>
  <c r="AD458" i="2"/>
  <c r="AD554" i="2"/>
  <c r="AD562" i="2"/>
  <c r="AD79" i="2"/>
  <c r="AD359" i="2"/>
  <c r="AD61" i="2"/>
  <c r="AD693" i="2"/>
  <c r="AD71" i="2"/>
  <c r="AD529" i="2"/>
  <c r="AD46" i="2"/>
  <c r="AD167" i="2"/>
  <c r="AD388" i="2"/>
  <c r="AD40" i="2"/>
  <c r="AD439" i="2"/>
  <c r="AD76" i="2"/>
  <c r="AD480" i="2"/>
  <c r="AD329" i="2"/>
  <c r="AD570" i="2"/>
  <c r="AD416" i="2"/>
  <c r="AD362" i="2"/>
  <c r="AD222" i="2"/>
  <c r="AD571" i="2"/>
  <c r="AD385" i="2"/>
  <c r="AD400" i="2"/>
  <c r="AD335" i="2"/>
  <c r="AD74" i="2"/>
  <c r="AD676" i="2"/>
  <c r="AD406" i="2"/>
  <c r="AD415" i="2"/>
  <c r="AD443" i="2"/>
  <c r="AD455" i="2"/>
  <c r="AD52" i="2"/>
  <c r="AD199" i="2"/>
  <c r="AD231" i="2"/>
  <c r="AD105" i="2"/>
  <c r="AD275" i="2"/>
  <c r="AD488" i="2"/>
  <c r="AD261" i="2"/>
  <c r="AD423" i="2"/>
  <c r="AD123" i="2"/>
  <c r="AD685" i="2"/>
  <c r="AD617" i="2"/>
  <c r="AD4" i="2"/>
  <c r="AD266" i="2"/>
  <c r="AD509" i="2"/>
  <c r="AD185" i="2"/>
  <c r="AD619" i="2"/>
  <c r="AD191" i="2"/>
  <c r="AD132" i="2"/>
  <c r="AD563" i="2"/>
  <c r="AD172" i="2"/>
  <c r="AD387" i="2"/>
  <c r="AD230" i="2"/>
  <c r="AD380" i="2"/>
  <c r="AD48" i="2"/>
  <c r="AD91" i="2"/>
  <c r="AD512" i="2"/>
  <c r="AD94" i="2"/>
  <c r="AD461" i="2"/>
  <c r="AD155" i="2"/>
  <c r="AD69" i="2"/>
  <c r="AD206" i="2"/>
  <c r="AD293" i="2"/>
  <c r="AD605" i="2"/>
  <c r="AD519" i="2"/>
  <c r="AD303" i="2"/>
  <c r="AD281" i="2"/>
  <c r="AD333" i="2"/>
  <c r="AD346" i="2"/>
  <c r="AD256" i="2"/>
  <c r="AD136" i="2"/>
  <c r="AD369" i="2"/>
  <c r="AD330" i="2"/>
  <c r="AD707" i="2"/>
  <c r="AD383" i="2"/>
  <c r="AD174" i="2"/>
  <c r="AD470" i="2"/>
  <c r="AD82" i="2"/>
  <c r="AD220" i="2"/>
  <c r="AD115" i="2"/>
  <c r="AD709" i="2"/>
  <c r="AD24" i="2"/>
  <c r="AD286" i="2"/>
  <c r="AD285" i="2"/>
  <c r="AD26" i="2"/>
  <c r="AD243" i="2"/>
  <c r="AD300" i="2"/>
  <c r="AD632" i="2"/>
  <c r="AD137" i="2"/>
  <c r="AD587" i="2"/>
  <c r="AD272" i="2"/>
  <c r="AD195" i="2"/>
  <c r="AD474" i="2"/>
  <c r="AD73" i="2"/>
  <c r="AD502" i="2"/>
  <c r="AD87" i="2"/>
  <c r="AD118" i="2"/>
  <c r="AD169" i="2"/>
  <c r="AD166" i="2"/>
  <c r="AD13" i="2"/>
  <c r="AD525" i="2"/>
  <c r="AD726" i="2"/>
  <c r="K118" i="3" s="1"/>
  <c r="AD33" i="2"/>
  <c r="AD119" i="2"/>
  <c r="AD658" i="2"/>
  <c r="AD351" i="2"/>
  <c r="AD472" i="2"/>
  <c r="AD311" i="2"/>
  <c r="AD204" i="2"/>
  <c r="AD35" i="2"/>
  <c r="AD579" i="2"/>
  <c r="AD2" i="2"/>
  <c r="AD55" i="2"/>
  <c r="AD565" i="2"/>
  <c r="AD696" i="2"/>
  <c r="AD252" i="2"/>
  <c r="AD255" i="2"/>
  <c r="AD3" i="2"/>
  <c r="AD109" i="2"/>
  <c r="AD591" i="2"/>
  <c r="AD590" i="2"/>
  <c r="AD511" i="2"/>
  <c r="AD381" i="2"/>
  <c r="AD228" i="2"/>
  <c r="AD96" i="2"/>
  <c r="AD584" i="2"/>
  <c r="AD12" i="2"/>
  <c r="AD592" i="2"/>
  <c r="AD712" i="2"/>
  <c r="AD543" i="2"/>
  <c r="AD70" i="2"/>
  <c r="AD134" i="2"/>
  <c r="AD278" i="2"/>
  <c r="AD643" i="2"/>
  <c r="AD331" i="2"/>
  <c r="AD152" i="2"/>
  <c r="AD304" i="2"/>
  <c r="AD456" i="2"/>
  <c r="AD491" i="2"/>
  <c r="AD15" i="2"/>
  <c r="AD507" i="2"/>
  <c r="AD29" i="2"/>
  <c r="AD232" i="2"/>
  <c r="AD147" i="2"/>
  <c r="AD237" i="2"/>
  <c r="AD270" i="2"/>
  <c r="AD280" i="2"/>
  <c r="AD54" i="2"/>
  <c r="AD424" i="2"/>
  <c r="AD495" i="2"/>
  <c r="AD28" i="2"/>
  <c r="AD683" i="2"/>
  <c r="AD533" i="2"/>
  <c r="AD106" i="2"/>
  <c r="AD327" i="2"/>
  <c r="AD125" i="2"/>
  <c r="AD219" i="2"/>
  <c r="AD16" i="2"/>
  <c r="AD633" i="2"/>
  <c r="AD187" i="2"/>
  <c r="AD173" i="2"/>
  <c r="AD124" i="2"/>
  <c r="AD86" i="2"/>
  <c r="AD360" i="2"/>
  <c r="AD18" i="2"/>
  <c r="AD419" i="2"/>
  <c r="AD549" i="2"/>
  <c r="AD34" i="2"/>
  <c r="AD555" i="2"/>
  <c r="AD296" i="2"/>
  <c r="AD247" i="2"/>
  <c r="AD417" i="2"/>
  <c r="AD262" i="2"/>
  <c r="AD575" i="2"/>
  <c r="AD62" i="2"/>
  <c r="AD312" i="2"/>
  <c r="AD305" i="2"/>
  <c r="AD114" i="2"/>
  <c r="AD198" i="2"/>
  <c r="AD277" i="2"/>
  <c r="AD88" i="2"/>
  <c r="AD216" i="2"/>
  <c r="AD283" i="2"/>
  <c r="AD580" i="2"/>
  <c r="AD740" i="2"/>
  <c r="AD60" i="2"/>
  <c r="AD674" i="2"/>
  <c r="AD520" i="2"/>
  <c r="AD692" i="2"/>
  <c r="AD344" i="2"/>
  <c r="AD623" i="2"/>
  <c r="AD582" i="2"/>
  <c r="AD159" i="2"/>
  <c r="AD668" i="2"/>
  <c r="AD527" i="2"/>
  <c r="AD268" i="2"/>
  <c r="AD363" i="2"/>
  <c r="AD63" i="2"/>
  <c r="AD651" i="2"/>
  <c r="AD306" i="2"/>
  <c r="AD99" i="2"/>
  <c r="AD288" i="2"/>
  <c r="AD267" i="2"/>
  <c r="AD47" i="2"/>
  <c r="AD635" i="2"/>
  <c r="AD560" i="2"/>
  <c r="AD589" i="2"/>
  <c r="AD467" i="2"/>
  <c r="AD730" i="2"/>
  <c r="AD186" i="2"/>
  <c r="AD227" i="2"/>
  <c r="AD375" i="2"/>
  <c r="AD97" i="2"/>
  <c r="AD645" i="2"/>
  <c r="AD229" i="2"/>
  <c r="AD370" i="2"/>
  <c r="AD557" i="2"/>
  <c r="AD637" i="2"/>
  <c r="AD192" i="2"/>
  <c r="AD49" i="2"/>
  <c r="AD149" i="2"/>
  <c r="AD531" i="2"/>
  <c r="AD411" i="2"/>
  <c r="AD441" i="2"/>
  <c r="AD410" i="2"/>
  <c r="AD394" i="2"/>
  <c r="AD544" i="2"/>
  <c r="AD366" i="2"/>
  <c r="AD316" i="2"/>
  <c r="AD534" i="2"/>
  <c r="AD276" i="2"/>
  <c r="AD127" i="2"/>
  <c r="AD532" i="2"/>
  <c r="AD64" i="2"/>
  <c r="AD144" i="2"/>
  <c r="AD225" i="2"/>
  <c r="AD240" i="2"/>
  <c r="AD459" i="2"/>
  <c r="AD30" i="2"/>
  <c r="AD140" i="2"/>
  <c r="AD38" i="2"/>
  <c r="AD574" i="2"/>
  <c r="AD433" i="2"/>
  <c r="AD318" i="2"/>
  <c r="AD736" i="2"/>
  <c r="AD719" i="2"/>
  <c r="AD667" i="2"/>
  <c r="AD568" i="2"/>
  <c r="AD336" i="2"/>
  <c r="AD708" i="2"/>
  <c r="AD454" i="2"/>
  <c r="AD535" i="2"/>
  <c r="AD451" i="2"/>
  <c r="AD20" i="2"/>
  <c r="AD217" i="2"/>
  <c r="AD138" i="2"/>
  <c r="AD59" i="2"/>
  <c r="AD440" i="2"/>
  <c r="AD22" i="2"/>
  <c r="AD207" i="2"/>
  <c r="AD131" i="2"/>
  <c r="AD677" i="2"/>
  <c r="AD291" i="2"/>
  <c r="AD41" i="2"/>
  <c r="AD404" i="2"/>
  <c r="AD324" i="2"/>
  <c r="AD457" i="2"/>
  <c r="AD19" i="2"/>
  <c r="AD628" i="2"/>
  <c r="AD521" i="2"/>
  <c r="AD44" i="2"/>
  <c r="AD51" i="2"/>
  <c r="AD541" i="2"/>
  <c r="AD536" i="2"/>
  <c r="AD523" i="2"/>
  <c r="AD395" i="2"/>
  <c r="AD483" i="2"/>
  <c r="AD485" i="2"/>
  <c r="AD487" i="2"/>
  <c r="AD499" i="2"/>
  <c r="AD179" i="2"/>
  <c r="AD581" i="2"/>
  <c r="AD735" i="2"/>
  <c r="AD364" i="2"/>
  <c r="AD597" i="2"/>
  <c r="AD57" i="2"/>
  <c r="AD510" i="2"/>
  <c r="AD126" i="2"/>
  <c r="AD620" i="2"/>
  <c r="AD503" i="2"/>
  <c r="AD731" i="2"/>
  <c r="AD606" i="2"/>
  <c r="AD148" i="2"/>
  <c r="AD670" i="2"/>
  <c r="AD128" i="2"/>
  <c r="AD737" i="2"/>
  <c r="AD646" i="2"/>
  <c r="AD630" i="2"/>
  <c r="AD299" i="2"/>
  <c r="AD498" i="2"/>
  <c r="AD58" i="2"/>
  <c r="AD615" i="2"/>
  <c r="AD251" i="2"/>
  <c r="AD250" i="2"/>
  <c r="AD450" i="2"/>
  <c r="AD618" i="2"/>
  <c r="AD475" i="2"/>
  <c r="AD31" i="2"/>
  <c r="AD371" i="2"/>
  <c r="AD205" i="2"/>
  <c r="AD341" i="2"/>
  <c r="AD246" i="2"/>
  <c r="AD36" i="2"/>
  <c r="AD396" i="2"/>
  <c r="AD453" i="2"/>
  <c r="AD665" i="2"/>
  <c r="AD308" i="2"/>
  <c r="AD723" i="2"/>
  <c r="AD27" i="2"/>
  <c r="AD120" i="2"/>
  <c r="AD604" i="2"/>
  <c r="AD679" i="2"/>
  <c r="AD238" i="2"/>
  <c r="AD446" i="2"/>
  <c r="AD550" i="2"/>
  <c r="AD135" i="2"/>
  <c r="AD150" i="2"/>
  <c r="AD442" i="2"/>
  <c r="AD374" i="2"/>
  <c r="AD53" i="2"/>
  <c r="AD236" i="2"/>
  <c r="AD196" i="2"/>
  <c r="AD540" i="2"/>
  <c r="AD490" i="2"/>
  <c r="AD37" i="2"/>
  <c r="AD221" i="2"/>
  <c r="AD631" i="2"/>
  <c r="AD80" i="2"/>
  <c r="AD689" i="2"/>
  <c r="AD734" i="2"/>
  <c r="AD703" i="2"/>
  <c r="AD98" i="2"/>
  <c r="AD407" i="2"/>
  <c r="AD516" i="2"/>
  <c r="AD257" i="2"/>
  <c r="AD183" i="2"/>
  <c r="AD347" i="2"/>
  <c r="AD170" i="2"/>
  <c r="AD113" i="2"/>
  <c r="AD437" i="2"/>
  <c r="AD641" i="2"/>
  <c r="AD558" i="2"/>
  <c r="AD154" i="2"/>
  <c r="AD655" i="2"/>
  <c r="AD572" i="2"/>
  <c r="AD358" i="2"/>
  <c r="AD426" i="2"/>
  <c r="AD728" i="2"/>
  <c r="AD122" i="2"/>
  <c r="AD200" i="2"/>
  <c r="AD391" i="2"/>
  <c r="AD711" i="2"/>
  <c r="AD392" i="2"/>
  <c r="AD733" i="2"/>
  <c r="AD356" i="2"/>
  <c r="AD239" i="2"/>
  <c r="AD644" i="2"/>
  <c r="AD576" i="2"/>
  <c r="AD164" i="2"/>
  <c r="AD112" i="2"/>
  <c r="AD201" i="2"/>
  <c r="AD690" i="2"/>
  <c r="AD307" i="2"/>
  <c r="AD66" i="2"/>
  <c r="AD367" i="2"/>
  <c r="AD265" i="2"/>
  <c r="AD700" i="2"/>
  <c r="AD493" i="2"/>
  <c r="AD408" i="2"/>
  <c r="AD721" i="2"/>
  <c r="AD197" i="2"/>
  <c r="AD650" i="2"/>
  <c r="AD660" i="2"/>
  <c r="AD100" i="2"/>
  <c r="AD663" i="2"/>
  <c r="AD235" i="2"/>
  <c r="AD602" i="2"/>
  <c r="AD547" i="2"/>
  <c r="AD244" i="2"/>
  <c r="AD638" i="2"/>
  <c r="AD684" i="2"/>
  <c r="AD742" i="2"/>
  <c r="AD596" i="2"/>
  <c r="AD610" i="2"/>
  <c r="AD412" i="2"/>
  <c r="AD337" i="2"/>
  <c r="AD640" i="2"/>
  <c r="AD301" i="2"/>
  <c r="AD168" i="2"/>
  <c r="AD284" i="2"/>
  <c r="AD648" i="2"/>
  <c r="AD434" i="2"/>
  <c r="AD253" i="2"/>
  <c r="AD245" i="2"/>
  <c r="AD603" i="2"/>
  <c r="AD484" i="2"/>
  <c r="AD117" i="2"/>
  <c r="AD389" i="2"/>
  <c r="AD588" i="2"/>
  <c r="AD673" i="2"/>
  <c r="AD486" i="2"/>
  <c r="AD497" i="2"/>
  <c r="AD577" i="2"/>
  <c r="AD321" i="2"/>
  <c r="AD223" i="2"/>
  <c r="AD338" i="2"/>
  <c r="AD500" i="2"/>
  <c r="AD413" i="2"/>
  <c r="AD102" i="2"/>
  <c r="AD661" i="2"/>
  <c r="AD361" i="2"/>
  <c r="AD398" i="2"/>
  <c r="AD209" i="2"/>
  <c r="AD727" i="2"/>
  <c r="AD538" i="2"/>
  <c r="AD368" i="2"/>
  <c r="AD513" i="2"/>
  <c r="AD622" i="2"/>
  <c r="AD672" i="2"/>
  <c r="AD202" i="2"/>
  <c r="AD386" i="2"/>
  <c r="AD317" i="2"/>
  <c r="AD214" i="2"/>
  <c r="AD629" i="2"/>
  <c r="AD213" i="2"/>
  <c r="AD537" i="2"/>
  <c r="AD320" i="2"/>
  <c r="AD466" i="2"/>
  <c r="AD393" i="2"/>
  <c r="AD706" i="2"/>
  <c r="AD573" i="2"/>
  <c r="AD418" i="2"/>
  <c r="AD551" i="2"/>
  <c r="AD691" i="2"/>
  <c r="AD624" i="2"/>
  <c r="AD343" i="2"/>
  <c r="AD471" i="2"/>
  <c r="AD429" i="2"/>
  <c r="AD585" i="2"/>
  <c r="AD421" i="2"/>
  <c r="AD373" i="2"/>
  <c r="AD464" i="2"/>
  <c r="AD609" i="2"/>
  <c r="AD710" i="2"/>
  <c r="AD718" i="2"/>
  <c r="AD662" i="2"/>
  <c r="AD427" i="2"/>
  <c r="AD621" i="2"/>
  <c r="AD325" i="2"/>
  <c r="AD600" i="2"/>
  <c r="AD682" i="2"/>
  <c r="AD649" i="2"/>
  <c r="AD687" i="2"/>
  <c r="AD559" i="2"/>
  <c r="AD468" i="2"/>
  <c r="AD517" i="2"/>
  <c r="AD680" i="2"/>
  <c r="AD566" i="2"/>
  <c r="AD694" i="2"/>
  <c r="AD741" i="2"/>
  <c r="AD548" i="2"/>
  <c r="AD431" i="2"/>
  <c r="AD695" i="2"/>
  <c r="AD713" i="2"/>
  <c r="AD705" i="2"/>
  <c r="AD634" i="2"/>
  <c r="AD738" i="2"/>
  <c r="AD647" i="2"/>
  <c r="AD688" i="2"/>
  <c r="AD725" i="2"/>
  <c r="AD697" i="2"/>
  <c r="AD716" i="2"/>
  <c r="AD704" i="2"/>
  <c r="AD732" i="2"/>
  <c r="AD739" i="2"/>
  <c r="AD671" i="2"/>
  <c r="AD669" i="2"/>
  <c r="AD702" i="2"/>
  <c r="AD724" i="2"/>
  <c r="AD715" i="2"/>
  <c r="AC607" i="2"/>
  <c r="AC626" i="2"/>
  <c r="AC586" i="2"/>
  <c r="AC77" i="2"/>
  <c r="AC315" i="2"/>
  <c r="AC514" i="2"/>
  <c r="AC452" i="2"/>
  <c r="AC539" i="2"/>
  <c r="AC379" i="2"/>
  <c r="AC505" i="2"/>
  <c r="AC390" i="2"/>
  <c r="AC469" i="2"/>
  <c r="AC678" i="2"/>
  <c r="AC273" i="2"/>
  <c r="AC129" i="2"/>
  <c r="AC518" i="2"/>
  <c r="AC432" i="2"/>
  <c r="AC686" i="2"/>
  <c r="AC352" i="2"/>
  <c r="AC50" i="2"/>
  <c r="AC353" i="2"/>
  <c r="AC506" i="2"/>
  <c r="AC65" i="2"/>
  <c r="AC482" i="2"/>
  <c r="AC376" i="2"/>
  <c r="AC153" i="2"/>
  <c r="AC553" i="2"/>
  <c r="AC310" i="2"/>
  <c r="AC340" i="2"/>
  <c r="AC269" i="2"/>
  <c r="AC657" i="2"/>
  <c r="AC569" i="2"/>
  <c r="AC68" i="2"/>
  <c r="AC612" i="2"/>
  <c r="AC5" i="2"/>
  <c r="AC616" i="2"/>
  <c r="AC156" i="2"/>
  <c r="AC92" i="2"/>
  <c r="AC103" i="2"/>
  <c r="AC357" i="2"/>
  <c r="AC481" i="2"/>
  <c r="AC319" i="2"/>
  <c r="AC522" i="2"/>
  <c r="AC208" i="2"/>
  <c r="AC56" i="2"/>
  <c r="AC224" i="2"/>
  <c r="AC226" i="2"/>
  <c r="AC594" i="2"/>
  <c r="AC130" i="2"/>
  <c r="AC382" i="2"/>
  <c r="AC143" i="2"/>
  <c r="AC583" i="2"/>
  <c r="AC409" i="2"/>
  <c r="AC90" i="2"/>
  <c r="AC567" i="2"/>
  <c r="AC354" i="2"/>
  <c r="AC142" i="2"/>
  <c r="AC508" i="2"/>
  <c r="AC636" i="2"/>
  <c r="AC477" i="2"/>
  <c r="AC215" i="2"/>
  <c r="AC405" i="2"/>
  <c r="AC248" i="2"/>
  <c r="AC350" i="2"/>
  <c r="AC428" i="2"/>
  <c r="AC133" i="2"/>
  <c r="AC160" i="2"/>
  <c r="AC355" i="2"/>
  <c r="AC259" i="2"/>
  <c r="AC161" i="2"/>
  <c r="AC81" i="2"/>
  <c r="AC194" i="2"/>
  <c r="AC345" i="2"/>
  <c r="AC445" i="2"/>
  <c r="AC121" i="2"/>
  <c r="AC328" i="2"/>
  <c r="AC489" i="2"/>
  <c r="AC639" i="2"/>
  <c r="AC184" i="2"/>
  <c r="AC290" i="2"/>
  <c r="AC84" i="2"/>
  <c r="AC233" i="2"/>
  <c r="AC504" i="2"/>
  <c r="AC180" i="2"/>
  <c r="AC462" i="2"/>
  <c r="AC6" i="2"/>
  <c r="AC302" i="2"/>
  <c r="AC681" i="2"/>
  <c r="AC473" i="2"/>
  <c r="AC593" i="2"/>
  <c r="AC614" i="2"/>
  <c r="AC448" i="2"/>
  <c r="AC10" i="2"/>
  <c r="AC190" i="2"/>
  <c r="AC425" i="2"/>
  <c r="AC372" i="2"/>
  <c r="AC108" i="2"/>
  <c r="AC104" i="2"/>
  <c r="AC292" i="2"/>
  <c r="AC258" i="2"/>
  <c r="AC271" i="2"/>
  <c r="AC447" i="2"/>
  <c r="AC146" i="2"/>
  <c r="AC162" i="2"/>
  <c r="AC274" i="2"/>
  <c r="AC175" i="2"/>
  <c r="AC282" i="2"/>
  <c r="AC384" i="2"/>
  <c r="AC163" i="2"/>
  <c r="AC157" i="2"/>
  <c r="AC460" i="2"/>
  <c r="AC210" i="2"/>
  <c r="AC478" i="2"/>
  <c r="AC377" i="2"/>
  <c r="AC78" i="2"/>
  <c r="AC714" i="2"/>
  <c r="AC279" i="2"/>
  <c r="AC203" i="2"/>
  <c r="AC75" i="2"/>
  <c r="AC479" i="2"/>
  <c r="AC171" i="2"/>
  <c r="AC189" i="2"/>
  <c r="AC656" i="2"/>
  <c r="AC25" i="2"/>
  <c r="AC39" i="2"/>
  <c r="AC349" i="2"/>
  <c r="AC165" i="2"/>
  <c r="AC378" i="2"/>
  <c r="AC43" i="2"/>
  <c r="AC8" i="2"/>
  <c r="AC181" i="2"/>
  <c r="AC334" i="2"/>
  <c r="AC211" i="2"/>
  <c r="AC698" i="2"/>
  <c r="AC701" i="2"/>
  <c r="AC264" i="2"/>
  <c r="AC722" i="2"/>
  <c r="AC611" i="2"/>
  <c r="AC675" i="2"/>
  <c r="AC528" i="2"/>
  <c r="AC399" i="2"/>
  <c r="AC241" i="2"/>
  <c r="AC254" i="2"/>
  <c r="AC422" i="2"/>
  <c r="AC309" i="2"/>
  <c r="AC242" i="2"/>
  <c r="AC339" i="2"/>
  <c r="AC348" i="2"/>
  <c r="AC72" i="2"/>
  <c r="AC234" i="2"/>
  <c r="AC116" i="2"/>
  <c r="AC89" i="2"/>
  <c r="AC139" i="2"/>
  <c r="AC365" i="2"/>
  <c r="AC294" i="2"/>
  <c r="AC598" i="2"/>
  <c r="AC314" i="2"/>
  <c r="AC556" i="2"/>
  <c r="AC494" i="2"/>
  <c r="AC496" i="2"/>
  <c r="AC176" i="2"/>
  <c r="AC501" i="2"/>
  <c r="AC652" i="2"/>
  <c r="AC546" i="2"/>
  <c r="AC530" i="2"/>
  <c r="AC21" i="2"/>
  <c r="AC463" i="2"/>
  <c r="AC564" i="2"/>
  <c r="AC664" i="2"/>
  <c r="AC332" i="2"/>
  <c r="AC653" i="2"/>
  <c r="AC561" i="2"/>
  <c r="AC613" i="2"/>
  <c r="AC720" i="2"/>
  <c r="AC23" i="2"/>
  <c r="AC476" i="2"/>
  <c r="AC608" i="2"/>
  <c r="AC263" i="2"/>
  <c r="AC414" i="2"/>
  <c r="AC627" i="2"/>
  <c r="AC193" i="2"/>
  <c r="AC45" i="2"/>
  <c r="AC177" i="2"/>
  <c r="AC93" i="2"/>
  <c r="AC298" i="2"/>
  <c r="AC595" i="2"/>
  <c r="AC287" i="2"/>
  <c r="AC326" i="2"/>
  <c r="AC430" i="2"/>
  <c r="AC218" i="2"/>
  <c r="AC642" i="2"/>
  <c r="AC444" i="2"/>
  <c r="AC9" i="2"/>
  <c r="AC32" i="2"/>
  <c r="AC552" i="2"/>
  <c r="AC625" i="2"/>
  <c r="AC158" i="2"/>
  <c r="AC249" i="2"/>
  <c r="AC659" i="2"/>
  <c r="AC403" i="2"/>
  <c r="AC654" i="2"/>
  <c r="AC515" i="2"/>
  <c r="AC526" i="2"/>
  <c r="AC182" i="2"/>
  <c r="AC289" i="2"/>
  <c r="AC401" i="2"/>
  <c r="AC42" i="2"/>
  <c r="AC601" i="2"/>
  <c r="AC578" i="2"/>
  <c r="AC110" i="2"/>
  <c r="AC465" i="2"/>
  <c r="AC107" i="2"/>
  <c r="AC542" i="2"/>
  <c r="AC151" i="2"/>
  <c r="AC397" i="2"/>
  <c r="AC101" i="2"/>
  <c r="AC545" i="2"/>
  <c r="AC111" i="2"/>
  <c r="AC420" i="2"/>
  <c r="AC95" i="2"/>
  <c r="AC449" i="2"/>
  <c r="AC524" i="2"/>
  <c r="AC178" i="2"/>
  <c r="AC83" i="2"/>
  <c r="AC402" i="2"/>
  <c r="AC85" i="2"/>
  <c r="AC297" i="2"/>
  <c r="AC14" i="2"/>
  <c r="AC260" i="2"/>
  <c r="AC438" i="2"/>
  <c r="AC435" i="2"/>
  <c r="AC212" i="2"/>
  <c r="AC729" i="2"/>
  <c r="AC145" i="2"/>
  <c r="AC666" i="2"/>
  <c r="AC492" i="2"/>
  <c r="AC141" i="2"/>
  <c r="AC323" i="2"/>
  <c r="AC342" i="2"/>
  <c r="AC436" i="2"/>
  <c r="AC322" i="2"/>
  <c r="AC599" i="2"/>
  <c r="AC699" i="2"/>
  <c r="AC188" i="2"/>
  <c r="AC313" i="2"/>
  <c r="AC11" i="2"/>
  <c r="AC67" i="2"/>
  <c r="AC295" i="2"/>
  <c r="AC17" i="2"/>
  <c r="AC717" i="2"/>
  <c r="AC7" i="2"/>
  <c r="AC458" i="2"/>
  <c r="AC554" i="2"/>
  <c r="AC562" i="2"/>
  <c r="AC79" i="2"/>
  <c r="AC359" i="2"/>
  <c r="AC61" i="2"/>
  <c r="AC693" i="2"/>
  <c r="AC71" i="2"/>
  <c r="AC529" i="2"/>
  <c r="AC46" i="2"/>
  <c r="AC167" i="2"/>
  <c r="AC388" i="2"/>
  <c r="AC40" i="2"/>
  <c r="AC439" i="2"/>
  <c r="AC76" i="2"/>
  <c r="AC480" i="2"/>
  <c r="AC329" i="2"/>
  <c r="AC570" i="2"/>
  <c r="AC416" i="2"/>
  <c r="AC362" i="2"/>
  <c r="AC222" i="2"/>
  <c r="AC571" i="2"/>
  <c r="AC385" i="2"/>
  <c r="AC400" i="2"/>
  <c r="AC335" i="2"/>
  <c r="AC74" i="2"/>
  <c r="AC676" i="2"/>
  <c r="AC406" i="2"/>
  <c r="AC415" i="2"/>
  <c r="AC443" i="2"/>
  <c r="AC455" i="2"/>
  <c r="AC52" i="2"/>
  <c r="AC199" i="2"/>
  <c r="AC231" i="2"/>
  <c r="AC105" i="2"/>
  <c r="AC275" i="2"/>
  <c r="AC488" i="2"/>
  <c r="AC261" i="2"/>
  <c r="AC423" i="2"/>
  <c r="AC123" i="2"/>
  <c r="AC685" i="2"/>
  <c r="AC617" i="2"/>
  <c r="AC4" i="2"/>
  <c r="AC266" i="2"/>
  <c r="AC509" i="2"/>
  <c r="AC185" i="2"/>
  <c r="AC619" i="2"/>
  <c r="AC191" i="2"/>
  <c r="AC132" i="2"/>
  <c r="AC563" i="2"/>
  <c r="AC172" i="2"/>
  <c r="AC387" i="2"/>
  <c r="AC230" i="2"/>
  <c r="AC380" i="2"/>
  <c r="AC48" i="2"/>
  <c r="AC91" i="2"/>
  <c r="AC512" i="2"/>
  <c r="AC94" i="2"/>
  <c r="AC461" i="2"/>
  <c r="AC155" i="2"/>
  <c r="AC69" i="2"/>
  <c r="AC206" i="2"/>
  <c r="AC293" i="2"/>
  <c r="AC605" i="2"/>
  <c r="AC519" i="2"/>
  <c r="AC303" i="2"/>
  <c r="AC281" i="2"/>
  <c r="AC333" i="2"/>
  <c r="AC346" i="2"/>
  <c r="AC256" i="2"/>
  <c r="AC136" i="2"/>
  <c r="AC369" i="2"/>
  <c r="AC330" i="2"/>
  <c r="AC707" i="2"/>
  <c r="AC383" i="2"/>
  <c r="AC174" i="2"/>
  <c r="AC470" i="2"/>
  <c r="AC82" i="2"/>
  <c r="AC220" i="2"/>
  <c r="AC115" i="2"/>
  <c r="AC709" i="2"/>
  <c r="AC24" i="2"/>
  <c r="AC286" i="2"/>
  <c r="AC285" i="2"/>
  <c r="AC26" i="2"/>
  <c r="AC243" i="2"/>
  <c r="AC300" i="2"/>
  <c r="AC632" i="2"/>
  <c r="AC137" i="2"/>
  <c r="AC587" i="2"/>
  <c r="AC272" i="2"/>
  <c r="AC195" i="2"/>
  <c r="AC474" i="2"/>
  <c r="AC73" i="2"/>
  <c r="AC502" i="2"/>
  <c r="AC87" i="2"/>
  <c r="AC118" i="2"/>
  <c r="AC169" i="2"/>
  <c r="AC166" i="2"/>
  <c r="AC13" i="2"/>
  <c r="AC525" i="2"/>
  <c r="AC726" i="2"/>
  <c r="AC33" i="2"/>
  <c r="AC119" i="2"/>
  <c r="AC658" i="2"/>
  <c r="AC351" i="2"/>
  <c r="AC472" i="2"/>
  <c r="AC311" i="2"/>
  <c r="AC204" i="2"/>
  <c r="AC35" i="2"/>
  <c r="AC579" i="2"/>
  <c r="AC2" i="2"/>
  <c r="AC55" i="2"/>
  <c r="AC565" i="2"/>
  <c r="AC696" i="2"/>
  <c r="AC252" i="2"/>
  <c r="AC255" i="2"/>
  <c r="AC3" i="2"/>
  <c r="AC109" i="2"/>
  <c r="AC591" i="2"/>
  <c r="AC590" i="2"/>
  <c r="AC511" i="2"/>
  <c r="AC381" i="2"/>
  <c r="AC228" i="2"/>
  <c r="AC96" i="2"/>
  <c r="AC584" i="2"/>
  <c r="AC12" i="2"/>
  <c r="AC592" i="2"/>
  <c r="AC712" i="2"/>
  <c r="AC543" i="2"/>
  <c r="AC70" i="2"/>
  <c r="AC134" i="2"/>
  <c r="AC278" i="2"/>
  <c r="AC643" i="2"/>
  <c r="AC331" i="2"/>
  <c r="AC152" i="2"/>
  <c r="AC304" i="2"/>
  <c r="AC456" i="2"/>
  <c r="AC491" i="2"/>
  <c r="AC15" i="2"/>
  <c r="AC507" i="2"/>
  <c r="AC29" i="2"/>
  <c r="AC232" i="2"/>
  <c r="AC147" i="2"/>
  <c r="AC237" i="2"/>
  <c r="AC270" i="2"/>
  <c r="AC280" i="2"/>
  <c r="AC54" i="2"/>
  <c r="AC424" i="2"/>
  <c r="AC495" i="2"/>
  <c r="AC28" i="2"/>
  <c r="AC683" i="2"/>
  <c r="AC533" i="2"/>
  <c r="AC106" i="2"/>
  <c r="AC327" i="2"/>
  <c r="AC125" i="2"/>
  <c r="AC219" i="2"/>
  <c r="AC16" i="2"/>
  <c r="AC633" i="2"/>
  <c r="AC187" i="2"/>
  <c r="AC173" i="2"/>
  <c r="AC124" i="2"/>
  <c r="AC86" i="2"/>
  <c r="AC360" i="2"/>
  <c r="AC18" i="2"/>
  <c r="AC419" i="2"/>
  <c r="AC549" i="2"/>
  <c r="AC34" i="2"/>
  <c r="AC555" i="2"/>
  <c r="AC296" i="2"/>
  <c r="AC247" i="2"/>
  <c r="AC417" i="2"/>
  <c r="AC262" i="2"/>
  <c r="AC575" i="2"/>
  <c r="AC62" i="2"/>
  <c r="AC312" i="2"/>
  <c r="AC305" i="2"/>
  <c r="AC114" i="2"/>
  <c r="AC198" i="2"/>
  <c r="AC277" i="2"/>
  <c r="AC88" i="2"/>
  <c r="AC216" i="2"/>
  <c r="AC283" i="2"/>
  <c r="AC580" i="2"/>
  <c r="AC740" i="2"/>
  <c r="AC60" i="2"/>
  <c r="AC674" i="2"/>
  <c r="AC520" i="2"/>
  <c r="AC692" i="2"/>
  <c r="AC344" i="2"/>
  <c r="AC623" i="2"/>
  <c r="AC582" i="2"/>
  <c r="AC159" i="2"/>
  <c r="AC668" i="2"/>
  <c r="AC527" i="2"/>
  <c r="AC268" i="2"/>
  <c r="AC363" i="2"/>
  <c r="AC63" i="2"/>
  <c r="AC651" i="2"/>
  <c r="AC306" i="2"/>
  <c r="AC99" i="2"/>
  <c r="AC288" i="2"/>
  <c r="AC267" i="2"/>
  <c r="AC47" i="2"/>
  <c r="AC635" i="2"/>
  <c r="AC560" i="2"/>
  <c r="AC589" i="2"/>
  <c r="AC467" i="2"/>
  <c r="AC730" i="2"/>
  <c r="AC186" i="2"/>
  <c r="AC227" i="2"/>
  <c r="AC375" i="2"/>
  <c r="AC97" i="2"/>
  <c r="AC645" i="2"/>
  <c r="AC229" i="2"/>
  <c r="AC370" i="2"/>
  <c r="AC557" i="2"/>
  <c r="AC637" i="2"/>
  <c r="AC192" i="2"/>
  <c r="AC49" i="2"/>
  <c r="AC149" i="2"/>
  <c r="AC531" i="2"/>
  <c r="AC411" i="2"/>
  <c r="AC441" i="2"/>
  <c r="AC410" i="2"/>
  <c r="AC394" i="2"/>
  <c r="AC544" i="2"/>
  <c r="AC366" i="2"/>
  <c r="AC316" i="2"/>
  <c r="AC534" i="2"/>
  <c r="AC276" i="2"/>
  <c r="AC127" i="2"/>
  <c r="AC532" i="2"/>
  <c r="AC64" i="2"/>
  <c r="AC144" i="2"/>
  <c r="AC225" i="2"/>
  <c r="AC240" i="2"/>
  <c r="AC459" i="2"/>
  <c r="AC30" i="2"/>
  <c r="AC140" i="2"/>
  <c r="AC38" i="2"/>
  <c r="AC574" i="2"/>
  <c r="AC433" i="2"/>
  <c r="AC318" i="2"/>
  <c r="AC736" i="2"/>
  <c r="AC719" i="2"/>
  <c r="AC667" i="2"/>
  <c r="AC568" i="2"/>
  <c r="AC336" i="2"/>
  <c r="AC708" i="2"/>
  <c r="AC454" i="2"/>
  <c r="AC535" i="2"/>
  <c r="AC451" i="2"/>
  <c r="AC20" i="2"/>
  <c r="AC217" i="2"/>
  <c r="AC138" i="2"/>
  <c r="AC59" i="2"/>
  <c r="AC440" i="2"/>
  <c r="AC22" i="2"/>
  <c r="AC207" i="2"/>
  <c r="AC131" i="2"/>
  <c r="AC677" i="2"/>
  <c r="AC291" i="2"/>
  <c r="AC41" i="2"/>
  <c r="AC404" i="2"/>
  <c r="AC324" i="2"/>
  <c r="AC457" i="2"/>
  <c r="AC19" i="2"/>
  <c r="AC628" i="2"/>
  <c r="AC521" i="2"/>
  <c r="AC44" i="2"/>
  <c r="AC51" i="2"/>
  <c r="AC541" i="2"/>
  <c r="AC536" i="2"/>
  <c r="AC523" i="2"/>
  <c r="AC395" i="2"/>
  <c r="AC483" i="2"/>
  <c r="AC485" i="2"/>
  <c r="AC487" i="2"/>
  <c r="AC499" i="2"/>
  <c r="AC179" i="2"/>
  <c r="AC581" i="2"/>
  <c r="AC735" i="2"/>
  <c r="AC364" i="2"/>
  <c r="AC597" i="2"/>
  <c r="AC57" i="2"/>
  <c r="AC510" i="2"/>
  <c r="AC126" i="2"/>
  <c r="AC620" i="2"/>
  <c r="AC503" i="2"/>
  <c r="AC731" i="2"/>
  <c r="AC606" i="2"/>
  <c r="AC148" i="2"/>
  <c r="AC670" i="2"/>
  <c r="AC128" i="2"/>
  <c r="AC737" i="2"/>
  <c r="AC646" i="2"/>
  <c r="AC630" i="2"/>
  <c r="AC299" i="2"/>
  <c r="AC498" i="2"/>
  <c r="AC58" i="2"/>
  <c r="AC615" i="2"/>
  <c r="AC251" i="2"/>
  <c r="AC250" i="2"/>
  <c r="AC450" i="2"/>
  <c r="AC618" i="2"/>
  <c r="AC475" i="2"/>
  <c r="AC31" i="2"/>
  <c r="AC371" i="2"/>
  <c r="AC205" i="2"/>
  <c r="AC341" i="2"/>
  <c r="AC246" i="2"/>
  <c r="AC36" i="2"/>
  <c r="AC396" i="2"/>
  <c r="AC453" i="2"/>
  <c r="AC665" i="2"/>
  <c r="AC308" i="2"/>
  <c r="AC723" i="2"/>
  <c r="AC27" i="2"/>
  <c r="AC120" i="2"/>
  <c r="AC604" i="2"/>
  <c r="AC679" i="2"/>
  <c r="AC238" i="2"/>
  <c r="AC446" i="2"/>
  <c r="AC550" i="2"/>
  <c r="AC135" i="2"/>
  <c r="AC150" i="2"/>
  <c r="AC442" i="2"/>
  <c r="AC374" i="2"/>
  <c r="AC53" i="2"/>
  <c r="AC236" i="2"/>
  <c r="AC196" i="2"/>
  <c r="AC540" i="2"/>
  <c r="AC490" i="2"/>
  <c r="AC37" i="2"/>
  <c r="AC221" i="2"/>
  <c r="AC631" i="2"/>
  <c r="AC80" i="2"/>
  <c r="AC689" i="2"/>
  <c r="AC734" i="2"/>
  <c r="AC703" i="2"/>
  <c r="AC98" i="2"/>
  <c r="AC407" i="2"/>
  <c r="AC516" i="2"/>
  <c r="AC257" i="2"/>
  <c r="AC183" i="2"/>
  <c r="AC347" i="2"/>
  <c r="AC170" i="2"/>
  <c r="AC113" i="2"/>
  <c r="AC437" i="2"/>
  <c r="AC641" i="2"/>
  <c r="AC558" i="2"/>
  <c r="AC154" i="2"/>
  <c r="AC655" i="2"/>
  <c r="AC572" i="2"/>
  <c r="AC358" i="2"/>
  <c r="AC426" i="2"/>
  <c r="AC728" i="2"/>
  <c r="AC122" i="2"/>
  <c r="AC200" i="2"/>
  <c r="AC391" i="2"/>
  <c r="AC711" i="2"/>
  <c r="AC392" i="2"/>
  <c r="AC733" i="2"/>
  <c r="AC356" i="2"/>
  <c r="AC239" i="2"/>
  <c r="AC644" i="2"/>
  <c r="AC576" i="2"/>
  <c r="AC164" i="2"/>
  <c r="AC112" i="2"/>
  <c r="AC201" i="2"/>
  <c r="AC690" i="2"/>
  <c r="AC307" i="2"/>
  <c r="AC66" i="2"/>
  <c r="AC367" i="2"/>
  <c r="AC265" i="2"/>
  <c r="AC700" i="2"/>
  <c r="AC493" i="2"/>
  <c r="AC408" i="2"/>
  <c r="AC721" i="2"/>
  <c r="AC197" i="2"/>
  <c r="AC650" i="2"/>
  <c r="AC660" i="2"/>
  <c r="AC100" i="2"/>
  <c r="AC663" i="2"/>
  <c r="AC235" i="2"/>
  <c r="AC602" i="2"/>
  <c r="AC547" i="2"/>
  <c r="AC244" i="2"/>
  <c r="AC638" i="2"/>
  <c r="AC684" i="2"/>
  <c r="AC742" i="2"/>
  <c r="AC596" i="2"/>
  <c r="AC610" i="2"/>
  <c r="AC412" i="2"/>
  <c r="AC337" i="2"/>
  <c r="AC640" i="2"/>
  <c r="AC301" i="2"/>
  <c r="AC168" i="2"/>
  <c r="AC284" i="2"/>
  <c r="AC648" i="2"/>
  <c r="AC434" i="2"/>
  <c r="AC253" i="2"/>
  <c r="AC245" i="2"/>
  <c r="AC603" i="2"/>
  <c r="AC484" i="2"/>
  <c r="AC117" i="2"/>
  <c r="AC389" i="2"/>
  <c r="AC588" i="2"/>
  <c r="AC673" i="2"/>
  <c r="AC486" i="2"/>
  <c r="AC497" i="2"/>
  <c r="AC577" i="2"/>
  <c r="AC321" i="2"/>
  <c r="AC223" i="2"/>
  <c r="AC338" i="2"/>
  <c r="AC500" i="2"/>
  <c r="AC413" i="2"/>
  <c r="AC102" i="2"/>
  <c r="AC661" i="2"/>
  <c r="AC361" i="2"/>
  <c r="AC398" i="2"/>
  <c r="AC209" i="2"/>
  <c r="AC727" i="2"/>
  <c r="AC538" i="2"/>
  <c r="AC368" i="2"/>
  <c r="AC513" i="2"/>
  <c r="AC622" i="2"/>
  <c r="AC672" i="2"/>
  <c r="AC202" i="2"/>
  <c r="AC386" i="2"/>
  <c r="AC317" i="2"/>
  <c r="AC214" i="2"/>
  <c r="AC629" i="2"/>
  <c r="AC213" i="2"/>
  <c r="AC537" i="2"/>
  <c r="AC320" i="2"/>
  <c r="AC466" i="2"/>
  <c r="AC393" i="2"/>
  <c r="AC706" i="2"/>
  <c r="AC573" i="2"/>
  <c r="AC418" i="2"/>
  <c r="AC551" i="2"/>
  <c r="AC691" i="2"/>
  <c r="AC624" i="2"/>
  <c r="AC343" i="2"/>
  <c r="AC471" i="2"/>
  <c r="AC429" i="2"/>
  <c r="AC585" i="2"/>
  <c r="AC421" i="2"/>
  <c r="AC373" i="2"/>
  <c r="AC464" i="2"/>
  <c r="AC609" i="2"/>
  <c r="AC710" i="2"/>
  <c r="AC718" i="2"/>
  <c r="AC662" i="2"/>
  <c r="AC427" i="2"/>
  <c r="AC621" i="2"/>
  <c r="AC325" i="2"/>
  <c r="AC600" i="2"/>
  <c r="AC682" i="2"/>
  <c r="AC649" i="2"/>
  <c r="AC687" i="2"/>
  <c r="AC559" i="2"/>
  <c r="AC468" i="2"/>
  <c r="AC517" i="2"/>
  <c r="AC680" i="2"/>
  <c r="AC566" i="2"/>
  <c r="AC694" i="2"/>
  <c r="AC741" i="2"/>
  <c r="AC548" i="2"/>
  <c r="AC431" i="2"/>
  <c r="AC695" i="2"/>
  <c r="AC713" i="2"/>
  <c r="AC705" i="2"/>
  <c r="AC634" i="2"/>
  <c r="AC738" i="2"/>
  <c r="AC647" i="2"/>
  <c r="AC688" i="2"/>
  <c r="AC725" i="2"/>
  <c r="AC697" i="2"/>
  <c r="AC716" i="2"/>
  <c r="AC704" i="2"/>
  <c r="AC732" i="2"/>
  <c r="AC739" i="2"/>
  <c r="AC671" i="2"/>
  <c r="AC669" i="2"/>
  <c r="AC702" i="2"/>
  <c r="AC724" i="2"/>
  <c r="AC715" i="2"/>
  <c r="U607" i="2"/>
  <c r="U626" i="2"/>
  <c r="U586" i="2"/>
  <c r="U77" i="2"/>
  <c r="U315" i="2"/>
  <c r="U514" i="2"/>
  <c r="U452" i="2"/>
  <c r="U539" i="2"/>
  <c r="U379" i="2"/>
  <c r="U505" i="2"/>
  <c r="U390" i="2"/>
  <c r="U469" i="2"/>
  <c r="U678" i="2"/>
  <c r="U273" i="2"/>
  <c r="U129" i="2"/>
  <c r="U518" i="2"/>
  <c r="U432" i="2"/>
  <c r="U686" i="2"/>
  <c r="U352" i="2"/>
  <c r="U50" i="2"/>
  <c r="U353" i="2"/>
  <c r="U506" i="2"/>
  <c r="U65" i="2"/>
  <c r="U482" i="2"/>
  <c r="U376" i="2"/>
  <c r="U153" i="2"/>
  <c r="U553" i="2"/>
  <c r="U310" i="2"/>
  <c r="U340" i="2"/>
  <c r="U269" i="2"/>
  <c r="U657" i="2"/>
  <c r="U569" i="2"/>
  <c r="U68" i="2"/>
  <c r="U612" i="2"/>
  <c r="U5" i="2"/>
  <c r="U616" i="2"/>
  <c r="U156" i="2"/>
  <c r="U92" i="2"/>
  <c r="U103" i="2"/>
  <c r="U357" i="2"/>
  <c r="U481" i="2"/>
  <c r="U319" i="2"/>
  <c r="U522" i="2"/>
  <c r="U208" i="2"/>
  <c r="U56" i="2"/>
  <c r="U224" i="2"/>
  <c r="U226" i="2"/>
  <c r="U594" i="2"/>
  <c r="U130" i="2"/>
  <c r="U382" i="2"/>
  <c r="U143" i="2"/>
  <c r="U583" i="2"/>
  <c r="U409" i="2"/>
  <c r="U90" i="2"/>
  <c r="U567" i="2"/>
  <c r="U354" i="2"/>
  <c r="U142" i="2"/>
  <c r="U508" i="2"/>
  <c r="U636" i="2"/>
  <c r="U477" i="2"/>
  <c r="U215" i="2"/>
  <c r="U405" i="2"/>
  <c r="U248" i="2"/>
  <c r="U350" i="2"/>
  <c r="U428" i="2"/>
  <c r="U133" i="2"/>
  <c r="U160" i="2"/>
  <c r="U355" i="2"/>
  <c r="U259" i="2"/>
  <c r="U161" i="2"/>
  <c r="U81" i="2"/>
  <c r="U194" i="2"/>
  <c r="U345" i="2"/>
  <c r="U445" i="2"/>
  <c r="U121" i="2"/>
  <c r="U328" i="2"/>
  <c r="U489" i="2"/>
  <c r="U639" i="2"/>
  <c r="U184" i="2"/>
  <c r="U290" i="2"/>
  <c r="U84" i="2"/>
  <c r="U233" i="2"/>
  <c r="U504" i="2"/>
  <c r="U180" i="2"/>
  <c r="U462" i="2"/>
  <c r="U6" i="2"/>
  <c r="U302" i="2"/>
  <c r="U681" i="2"/>
  <c r="U473" i="2"/>
  <c r="U593" i="2"/>
  <c r="U614" i="2"/>
  <c r="U448" i="2"/>
  <c r="U10" i="2"/>
  <c r="U190" i="2"/>
  <c r="U425" i="2"/>
  <c r="U372" i="2"/>
  <c r="U108" i="2"/>
  <c r="U104" i="2"/>
  <c r="U292" i="2"/>
  <c r="U258" i="2"/>
  <c r="U271" i="2"/>
  <c r="U447" i="2"/>
  <c r="U146" i="2"/>
  <c r="U162" i="2"/>
  <c r="U274" i="2"/>
  <c r="U175" i="2"/>
  <c r="U282" i="2"/>
  <c r="U384" i="2"/>
  <c r="U163" i="2"/>
  <c r="U157" i="2"/>
  <c r="U460" i="2"/>
  <c r="U210" i="2"/>
  <c r="U478" i="2"/>
  <c r="U377" i="2"/>
  <c r="U78" i="2"/>
  <c r="U714" i="2"/>
  <c r="U279" i="2"/>
  <c r="U203" i="2"/>
  <c r="U75" i="2"/>
  <c r="U479" i="2"/>
  <c r="U171" i="2"/>
  <c r="U189" i="2"/>
  <c r="U656" i="2"/>
  <c r="U25" i="2"/>
  <c r="U39" i="2"/>
  <c r="U349" i="2"/>
  <c r="U165" i="2"/>
  <c r="U378" i="2"/>
  <c r="U43" i="2"/>
  <c r="U8" i="2"/>
  <c r="U181" i="2"/>
  <c r="U334" i="2"/>
  <c r="U211" i="2"/>
  <c r="U698" i="2"/>
  <c r="U701" i="2"/>
  <c r="U264" i="2"/>
  <c r="U722" i="2"/>
  <c r="U611" i="2"/>
  <c r="U675" i="2"/>
  <c r="U528" i="2"/>
  <c r="U399" i="2"/>
  <c r="U241" i="2"/>
  <c r="U254" i="2"/>
  <c r="U422" i="2"/>
  <c r="U309" i="2"/>
  <c r="U242" i="2"/>
  <c r="U339" i="2"/>
  <c r="U348" i="2"/>
  <c r="U72" i="2"/>
  <c r="U234" i="2"/>
  <c r="U116" i="2"/>
  <c r="U89" i="2"/>
  <c r="U139" i="2"/>
  <c r="U365" i="2"/>
  <c r="U294" i="2"/>
  <c r="U598" i="2"/>
  <c r="U314" i="2"/>
  <c r="U556" i="2"/>
  <c r="U494" i="2"/>
  <c r="U496" i="2"/>
  <c r="U176" i="2"/>
  <c r="U501" i="2"/>
  <c r="U652" i="2"/>
  <c r="U546" i="2"/>
  <c r="U530" i="2"/>
  <c r="U21" i="2"/>
  <c r="U463" i="2"/>
  <c r="U564" i="2"/>
  <c r="U664" i="2"/>
  <c r="U332" i="2"/>
  <c r="U653" i="2"/>
  <c r="U561" i="2"/>
  <c r="U613" i="2"/>
  <c r="U720" i="2"/>
  <c r="U23" i="2"/>
  <c r="U476" i="2"/>
  <c r="U608" i="2"/>
  <c r="U263" i="2"/>
  <c r="U414" i="2"/>
  <c r="U627" i="2"/>
  <c r="U193" i="2"/>
  <c r="U45" i="2"/>
  <c r="U177" i="2"/>
  <c r="U93" i="2"/>
  <c r="U298" i="2"/>
  <c r="U595" i="2"/>
  <c r="U287" i="2"/>
  <c r="U326" i="2"/>
  <c r="U430" i="2"/>
  <c r="U218" i="2"/>
  <c r="U642" i="2"/>
  <c r="U444" i="2"/>
  <c r="U9" i="2"/>
  <c r="U32" i="2"/>
  <c r="U552" i="2"/>
  <c r="U625" i="2"/>
  <c r="U158" i="2"/>
  <c r="U249" i="2"/>
  <c r="U659" i="2"/>
  <c r="U403" i="2"/>
  <c r="U654" i="2"/>
  <c r="U515" i="2"/>
  <c r="U526" i="2"/>
  <c r="U182" i="2"/>
  <c r="U289" i="2"/>
  <c r="U401" i="2"/>
  <c r="U42" i="2"/>
  <c r="U601" i="2"/>
  <c r="U578" i="2"/>
  <c r="U110" i="2"/>
  <c r="U465" i="2"/>
  <c r="U107" i="2"/>
  <c r="U542" i="2"/>
  <c r="U151" i="2"/>
  <c r="U397" i="2"/>
  <c r="U101" i="2"/>
  <c r="U545" i="2"/>
  <c r="U111" i="2"/>
  <c r="U420" i="2"/>
  <c r="U95" i="2"/>
  <c r="U449" i="2"/>
  <c r="U524" i="2"/>
  <c r="U178" i="2"/>
  <c r="U83" i="2"/>
  <c r="U402" i="2"/>
  <c r="U85" i="2"/>
  <c r="U297" i="2"/>
  <c r="U14" i="2"/>
  <c r="U260" i="2"/>
  <c r="U438" i="2"/>
  <c r="U435" i="2"/>
  <c r="U212" i="2"/>
  <c r="U729" i="2"/>
  <c r="U145" i="2"/>
  <c r="U666" i="2"/>
  <c r="U492" i="2"/>
  <c r="U141" i="2"/>
  <c r="U323" i="2"/>
  <c r="U342" i="2"/>
  <c r="U436" i="2"/>
  <c r="U322" i="2"/>
  <c r="U599" i="2"/>
  <c r="U699" i="2"/>
  <c r="U188" i="2"/>
  <c r="U313" i="2"/>
  <c r="U11" i="2"/>
  <c r="U67" i="2"/>
  <c r="U295" i="2"/>
  <c r="U17" i="2"/>
  <c r="U717" i="2"/>
  <c r="U7" i="2"/>
  <c r="U458" i="2"/>
  <c r="U554" i="2"/>
  <c r="U562" i="2"/>
  <c r="U79" i="2"/>
  <c r="U359" i="2"/>
  <c r="U61" i="2"/>
  <c r="U693" i="2"/>
  <c r="U71" i="2"/>
  <c r="U529" i="2"/>
  <c r="U46" i="2"/>
  <c r="U167" i="2"/>
  <c r="U388" i="2"/>
  <c r="U40" i="2"/>
  <c r="U439" i="2"/>
  <c r="U76" i="2"/>
  <c r="U480" i="2"/>
  <c r="U329" i="2"/>
  <c r="U570" i="2"/>
  <c r="U416" i="2"/>
  <c r="U362" i="2"/>
  <c r="U222" i="2"/>
  <c r="U571" i="2"/>
  <c r="U385" i="2"/>
  <c r="U400" i="2"/>
  <c r="U335" i="2"/>
  <c r="U74" i="2"/>
  <c r="U676" i="2"/>
  <c r="U406" i="2"/>
  <c r="U415" i="2"/>
  <c r="U443" i="2"/>
  <c r="U455" i="2"/>
  <c r="U52" i="2"/>
  <c r="U199" i="2"/>
  <c r="U231" i="2"/>
  <c r="U105" i="2"/>
  <c r="U275" i="2"/>
  <c r="U488" i="2"/>
  <c r="U261" i="2"/>
  <c r="U423" i="2"/>
  <c r="U123" i="2"/>
  <c r="U685" i="2"/>
  <c r="U617" i="2"/>
  <c r="U4" i="2"/>
  <c r="U266" i="2"/>
  <c r="U509" i="2"/>
  <c r="U185" i="2"/>
  <c r="U619" i="2"/>
  <c r="U191" i="2"/>
  <c r="U132" i="2"/>
  <c r="U563" i="2"/>
  <c r="U172" i="2"/>
  <c r="U387" i="2"/>
  <c r="U230" i="2"/>
  <c r="U380" i="2"/>
  <c r="U48" i="2"/>
  <c r="U91" i="2"/>
  <c r="U512" i="2"/>
  <c r="U94" i="2"/>
  <c r="U461" i="2"/>
  <c r="U155" i="2"/>
  <c r="U69" i="2"/>
  <c r="U206" i="2"/>
  <c r="U293" i="2"/>
  <c r="U605" i="2"/>
  <c r="U519" i="2"/>
  <c r="U303" i="2"/>
  <c r="U281" i="2"/>
  <c r="U333" i="2"/>
  <c r="U346" i="2"/>
  <c r="U256" i="2"/>
  <c r="U136" i="2"/>
  <c r="U369" i="2"/>
  <c r="U330" i="2"/>
  <c r="U707" i="2"/>
  <c r="U383" i="2"/>
  <c r="U174" i="2"/>
  <c r="U470" i="2"/>
  <c r="U82" i="2"/>
  <c r="U220" i="2"/>
  <c r="U115" i="2"/>
  <c r="U709" i="2"/>
  <c r="U24" i="2"/>
  <c r="U286" i="2"/>
  <c r="U285" i="2"/>
  <c r="U26" i="2"/>
  <c r="U243" i="2"/>
  <c r="U300" i="2"/>
  <c r="U632" i="2"/>
  <c r="U137" i="2"/>
  <c r="U587" i="2"/>
  <c r="U272" i="2"/>
  <c r="U195" i="2"/>
  <c r="U474" i="2"/>
  <c r="U73" i="2"/>
  <c r="U502" i="2"/>
  <c r="U87" i="2"/>
  <c r="U118" i="2"/>
  <c r="U169" i="2"/>
  <c r="U166" i="2"/>
  <c r="U13" i="2"/>
  <c r="U525" i="2"/>
  <c r="U726" i="2"/>
  <c r="U33" i="2"/>
  <c r="U119" i="2"/>
  <c r="U658" i="2"/>
  <c r="U351" i="2"/>
  <c r="U472" i="2"/>
  <c r="U311" i="2"/>
  <c r="U204" i="2"/>
  <c r="U35" i="2"/>
  <c r="U579" i="2"/>
  <c r="U2" i="2"/>
  <c r="U55" i="2"/>
  <c r="U565" i="2"/>
  <c r="U696" i="2"/>
  <c r="U252" i="2"/>
  <c r="U255" i="2"/>
  <c r="U3" i="2"/>
  <c r="U109" i="2"/>
  <c r="U591" i="2"/>
  <c r="U590" i="2"/>
  <c r="U511" i="2"/>
  <c r="U381" i="2"/>
  <c r="U228" i="2"/>
  <c r="U96" i="2"/>
  <c r="U584" i="2"/>
  <c r="U12" i="2"/>
  <c r="U592" i="2"/>
  <c r="U712" i="2"/>
  <c r="U543" i="2"/>
  <c r="U70" i="2"/>
  <c r="U134" i="2"/>
  <c r="U278" i="2"/>
  <c r="U643" i="2"/>
  <c r="U331" i="2"/>
  <c r="U152" i="2"/>
  <c r="U304" i="2"/>
  <c r="U456" i="2"/>
  <c r="U491" i="2"/>
  <c r="U15" i="2"/>
  <c r="U507" i="2"/>
  <c r="U29" i="2"/>
  <c r="U232" i="2"/>
  <c r="U147" i="2"/>
  <c r="U237" i="2"/>
  <c r="U270" i="2"/>
  <c r="U280" i="2"/>
  <c r="U54" i="2"/>
  <c r="U424" i="2"/>
  <c r="U495" i="2"/>
  <c r="U28" i="2"/>
  <c r="U683" i="2"/>
  <c r="U533" i="2"/>
  <c r="U106" i="2"/>
  <c r="U327" i="2"/>
  <c r="U125" i="2"/>
  <c r="U219" i="2"/>
  <c r="U16" i="2"/>
  <c r="U633" i="2"/>
  <c r="U187" i="2"/>
  <c r="U173" i="2"/>
  <c r="U124" i="2"/>
  <c r="U86" i="2"/>
  <c r="U360" i="2"/>
  <c r="U18" i="2"/>
  <c r="U419" i="2"/>
  <c r="U549" i="2"/>
  <c r="U34" i="2"/>
  <c r="U555" i="2"/>
  <c r="U296" i="2"/>
  <c r="U247" i="2"/>
  <c r="U417" i="2"/>
  <c r="U262" i="2"/>
  <c r="U575" i="2"/>
  <c r="U62" i="2"/>
  <c r="U312" i="2"/>
  <c r="U305" i="2"/>
  <c r="U114" i="2"/>
  <c r="U198" i="2"/>
  <c r="U277" i="2"/>
  <c r="U88" i="2"/>
  <c r="U216" i="2"/>
  <c r="U283" i="2"/>
  <c r="U580" i="2"/>
  <c r="U740" i="2"/>
  <c r="U60" i="2"/>
  <c r="U674" i="2"/>
  <c r="U520" i="2"/>
  <c r="U692" i="2"/>
  <c r="U344" i="2"/>
  <c r="U623" i="2"/>
  <c r="U582" i="2"/>
  <c r="U159" i="2"/>
  <c r="U668" i="2"/>
  <c r="U527" i="2"/>
  <c r="U268" i="2"/>
  <c r="U363" i="2"/>
  <c r="U63" i="2"/>
  <c r="U651" i="2"/>
  <c r="U306" i="2"/>
  <c r="U99" i="2"/>
  <c r="U288" i="2"/>
  <c r="U267" i="2"/>
  <c r="U47" i="2"/>
  <c r="U635" i="2"/>
  <c r="U560" i="2"/>
  <c r="U589" i="2"/>
  <c r="U467" i="2"/>
  <c r="U730" i="2"/>
  <c r="U186" i="2"/>
  <c r="U227" i="2"/>
  <c r="U375" i="2"/>
  <c r="U97" i="2"/>
  <c r="U645" i="2"/>
  <c r="U229" i="2"/>
  <c r="U370" i="2"/>
  <c r="U557" i="2"/>
  <c r="U637" i="2"/>
  <c r="U192" i="2"/>
  <c r="U49" i="2"/>
  <c r="U149" i="2"/>
  <c r="U531" i="2"/>
  <c r="U411" i="2"/>
  <c r="U441" i="2"/>
  <c r="U410" i="2"/>
  <c r="U394" i="2"/>
  <c r="U544" i="2"/>
  <c r="U366" i="2"/>
  <c r="U316" i="2"/>
  <c r="U534" i="2"/>
  <c r="U276" i="2"/>
  <c r="U127" i="2"/>
  <c r="U532" i="2"/>
  <c r="U64" i="2"/>
  <c r="U144" i="2"/>
  <c r="U225" i="2"/>
  <c r="U240" i="2"/>
  <c r="U459" i="2"/>
  <c r="U30" i="2"/>
  <c r="U140" i="2"/>
  <c r="U38" i="2"/>
  <c r="U574" i="2"/>
  <c r="U433" i="2"/>
  <c r="U318" i="2"/>
  <c r="U736" i="2"/>
  <c r="U719" i="2"/>
  <c r="U667" i="2"/>
  <c r="U568" i="2"/>
  <c r="U336" i="2"/>
  <c r="U708" i="2"/>
  <c r="U454" i="2"/>
  <c r="U535" i="2"/>
  <c r="U451" i="2"/>
  <c r="U20" i="2"/>
  <c r="U217" i="2"/>
  <c r="U138" i="2"/>
  <c r="U59" i="2"/>
  <c r="U440" i="2"/>
  <c r="U22" i="2"/>
  <c r="U207" i="2"/>
  <c r="U131" i="2"/>
  <c r="U677" i="2"/>
  <c r="U291" i="2"/>
  <c r="U41" i="2"/>
  <c r="U404" i="2"/>
  <c r="U324" i="2"/>
  <c r="U457" i="2"/>
  <c r="U19" i="2"/>
  <c r="U628" i="2"/>
  <c r="U521" i="2"/>
  <c r="U44" i="2"/>
  <c r="U51" i="2"/>
  <c r="U541" i="2"/>
  <c r="U536" i="2"/>
  <c r="U523" i="2"/>
  <c r="U395" i="2"/>
  <c r="U483" i="2"/>
  <c r="U485" i="2"/>
  <c r="U487" i="2"/>
  <c r="U499" i="2"/>
  <c r="U179" i="2"/>
  <c r="U581" i="2"/>
  <c r="U735" i="2"/>
  <c r="U364" i="2"/>
  <c r="U597" i="2"/>
  <c r="U57" i="2"/>
  <c r="U510" i="2"/>
  <c r="U126" i="2"/>
  <c r="U620" i="2"/>
  <c r="U503" i="2"/>
  <c r="U731" i="2"/>
  <c r="U606" i="2"/>
  <c r="U148" i="2"/>
  <c r="U670" i="2"/>
  <c r="U128" i="2"/>
  <c r="U737" i="2"/>
  <c r="U646" i="2"/>
  <c r="U630" i="2"/>
  <c r="U299" i="2"/>
  <c r="U498" i="2"/>
  <c r="U58" i="2"/>
  <c r="U615" i="2"/>
  <c r="U251" i="2"/>
  <c r="U250" i="2"/>
  <c r="U450" i="2"/>
  <c r="U618" i="2"/>
  <c r="U475" i="2"/>
  <c r="U31" i="2"/>
  <c r="U371" i="2"/>
  <c r="U205" i="2"/>
  <c r="U341" i="2"/>
  <c r="U246" i="2"/>
  <c r="U36" i="2"/>
  <c r="U396" i="2"/>
  <c r="U453" i="2"/>
  <c r="U665" i="2"/>
  <c r="U308" i="2"/>
  <c r="U723" i="2"/>
  <c r="U27" i="2"/>
  <c r="U120" i="2"/>
  <c r="U604" i="2"/>
  <c r="U679" i="2"/>
  <c r="U238" i="2"/>
  <c r="U446" i="2"/>
  <c r="U550" i="2"/>
  <c r="U135" i="2"/>
  <c r="U150" i="2"/>
  <c r="U442" i="2"/>
  <c r="U374" i="2"/>
  <c r="U53" i="2"/>
  <c r="U236" i="2"/>
  <c r="U196" i="2"/>
  <c r="U540" i="2"/>
  <c r="U490" i="2"/>
  <c r="U37" i="2"/>
  <c r="U221" i="2"/>
  <c r="U631" i="2"/>
  <c r="U80" i="2"/>
  <c r="U689" i="2"/>
  <c r="U734" i="2"/>
  <c r="U703" i="2"/>
  <c r="U98" i="2"/>
  <c r="U407" i="2"/>
  <c r="U516" i="2"/>
  <c r="U257" i="2"/>
  <c r="U183" i="2"/>
  <c r="U347" i="2"/>
  <c r="U170" i="2"/>
  <c r="U113" i="2"/>
  <c r="U437" i="2"/>
  <c r="U641" i="2"/>
  <c r="U558" i="2"/>
  <c r="U154" i="2"/>
  <c r="U655" i="2"/>
  <c r="U572" i="2"/>
  <c r="U358" i="2"/>
  <c r="U426" i="2"/>
  <c r="U728" i="2"/>
  <c r="U122" i="2"/>
  <c r="U200" i="2"/>
  <c r="U391" i="2"/>
  <c r="U711" i="2"/>
  <c r="U392" i="2"/>
  <c r="U733" i="2"/>
  <c r="U356" i="2"/>
  <c r="U239" i="2"/>
  <c r="U644" i="2"/>
  <c r="U576" i="2"/>
  <c r="U164" i="2"/>
  <c r="U112" i="2"/>
  <c r="U201" i="2"/>
  <c r="U690" i="2"/>
  <c r="U307" i="2"/>
  <c r="U66" i="2"/>
  <c r="U367" i="2"/>
  <c r="U265" i="2"/>
  <c r="U700" i="2"/>
  <c r="U493" i="2"/>
  <c r="U408" i="2"/>
  <c r="U721" i="2"/>
  <c r="U197" i="2"/>
  <c r="U650" i="2"/>
  <c r="U660" i="2"/>
  <c r="U100" i="2"/>
  <c r="U663" i="2"/>
  <c r="U235" i="2"/>
  <c r="U602" i="2"/>
  <c r="U547" i="2"/>
  <c r="U244" i="2"/>
  <c r="U638" i="2"/>
  <c r="U684" i="2"/>
  <c r="U742" i="2"/>
  <c r="U596" i="2"/>
  <c r="U610" i="2"/>
  <c r="U412" i="2"/>
  <c r="U337" i="2"/>
  <c r="U640" i="2"/>
  <c r="U301" i="2"/>
  <c r="U168" i="2"/>
  <c r="U284" i="2"/>
  <c r="U648" i="2"/>
  <c r="U434" i="2"/>
  <c r="U253" i="2"/>
  <c r="U245" i="2"/>
  <c r="U603" i="2"/>
  <c r="U484" i="2"/>
  <c r="U117" i="2"/>
  <c r="U389" i="2"/>
  <c r="U588" i="2"/>
  <c r="U673" i="2"/>
  <c r="U486" i="2"/>
  <c r="U497" i="2"/>
  <c r="U577" i="2"/>
  <c r="U321" i="2"/>
  <c r="U223" i="2"/>
  <c r="U338" i="2"/>
  <c r="U500" i="2"/>
  <c r="U413" i="2"/>
  <c r="U102" i="2"/>
  <c r="U661" i="2"/>
  <c r="U361" i="2"/>
  <c r="U398" i="2"/>
  <c r="U209" i="2"/>
  <c r="U727" i="2"/>
  <c r="U538" i="2"/>
  <c r="U368" i="2"/>
  <c r="U513" i="2"/>
  <c r="U622" i="2"/>
  <c r="U672" i="2"/>
  <c r="U202" i="2"/>
  <c r="U386" i="2"/>
  <c r="U317" i="2"/>
  <c r="U214" i="2"/>
  <c r="U629" i="2"/>
  <c r="U213" i="2"/>
  <c r="U537" i="2"/>
  <c r="U320" i="2"/>
  <c r="U466" i="2"/>
  <c r="U393" i="2"/>
  <c r="U706" i="2"/>
  <c r="U573" i="2"/>
  <c r="U418" i="2"/>
  <c r="U551" i="2"/>
  <c r="U691" i="2"/>
  <c r="U624" i="2"/>
  <c r="U343" i="2"/>
  <c r="U471" i="2"/>
  <c r="U429" i="2"/>
  <c r="U585" i="2"/>
  <c r="U421" i="2"/>
  <c r="U373" i="2"/>
  <c r="U464" i="2"/>
  <c r="U609" i="2"/>
  <c r="U710" i="2"/>
  <c r="U718" i="2"/>
  <c r="U662" i="2"/>
  <c r="U427" i="2"/>
  <c r="U621" i="2"/>
  <c r="U325" i="2"/>
  <c r="U600" i="2"/>
  <c r="U682" i="2"/>
  <c r="U649" i="2"/>
  <c r="U687" i="2"/>
  <c r="U559" i="2"/>
  <c r="U468" i="2"/>
  <c r="U517" i="2"/>
  <c r="U680" i="2"/>
  <c r="U566" i="2"/>
  <c r="U694" i="2"/>
  <c r="U741" i="2"/>
  <c r="U548" i="2"/>
  <c r="U431" i="2"/>
  <c r="U695" i="2"/>
  <c r="U713" i="2"/>
  <c r="U705" i="2"/>
  <c r="U634" i="2"/>
  <c r="U738" i="2"/>
  <c r="U647" i="2"/>
  <c r="U688" i="2"/>
  <c r="U725" i="2"/>
  <c r="U697" i="2"/>
  <c r="U716" i="2"/>
  <c r="U704" i="2"/>
  <c r="U732" i="2"/>
  <c r="U739" i="2"/>
  <c r="U671" i="2"/>
  <c r="U669" i="2"/>
  <c r="U702" i="2"/>
  <c r="U724" i="2"/>
  <c r="U715" i="2"/>
  <c r="T607" i="2"/>
  <c r="T626" i="2"/>
  <c r="T586" i="2"/>
  <c r="T77" i="2"/>
  <c r="T315" i="2"/>
  <c r="T514" i="2"/>
  <c r="T452" i="2"/>
  <c r="T539" i="2"/>
  <c r="T379" i="2"/>
  <c r="T505" i="2"/>
  <c r="T390" i="2"/>
  <c r="T469" i="2"/>
  <c r="T678" i="2"/>
  <c r="T273" i="2"/>
  <c r="T129" i="2"/>
  <c r="T518" i="2"/>
  <c r="T432" i="2"/>
  <c r="T686" i="2"/>
  <c r="T352" i="2"/>
  <c r="T50" i="2"/>
  <c r="T353" i="2"/>
  <c r="T506" i="2"/>
  <c r="T65" i="2"/>
  <c r="T482" i="2"/>
  <c r="T376" i="2"/>
  <c r="T153" i="2"/>
  <c r="T553" i="2"/>
  <c r="T310" i="2"/>
  <c r="T340" i="2"/>
  <c r="T269" i="2"/>
  <c r="T657" i="2"/>
  <c r="T569" i="2"/>
  <c r="T68" i="2"/>
  <c r="T612" i="2"/>
  <c r="T5" i="2"/>
  <c r="T616" i="2"/>
  <c r="T156" i="2"/>
  <c r="T92" i="2"/>
  <c r="T103" i="2"/>
  <c r="T357" i="2"/>
  <c r="T481" i="2"/>
  <c r="T319" i="2"/>
  <c r="T522" i="2"/>
  <c r="T208" i="2"/>
  <c r="T56" i="2"/>
  <c r="T224" i="2"/>
  <c r="T226" i="2"/>
  <c r="T594" i="2"/>
  <c r="T130" i="2"/>
  <c r="T382" i="2"/>
  <c r="T143" i="2"/>
  <c r="T583" i="2"/>
  <c r="T409" i="2"/>
  <c r="T90" i="2"/>
  <c r="T567" i="2"/>
  <c r="T354" i="2"/>
  <c r="T142" i="2"/>
  <c r="T508" i="2"/>
  <c r="T636" i="2"/>
  <c r="T477" i="2"/>
  <c r="T215" i="2"/>
  <c r="T405" i="2"/>
  <c r="T248" i="2"/>
  <c r="T350" i="2"/>
  <c r="T428" i="2"/>
  <c r="T133" i="2"/>
  <c r="T160" i="2"/>
  <c r="T355" i="2"/>
  <c r="T259" i="2"/>
  <c r="T161" i="2"/>
  <c r="T81" i="2"/>
  <c r="T194" i="2"/>
  <c r="T345" i="2"/>
  <c r="T445" i="2"/>
  <c r="T121" i="2"/>
  <c r="T328" i="2"/>
  <c r="T489" i="2"/>
  <c r="T639" i="2"/>
  <c r="T184" i="2"/>
  <c r="T290" i="2"/>
  <c r="T84" i="2"/>
  <c r="T233" i="2"/>
  <c r="T504" i="2"/>
  <c r="T180" i="2"/>
  <c r="T462" i="2"/>
  <c r="T6" i="2"/>
  <c r="T302" i="2"/>
  <c r="T681" i="2"/>
  <c r="T473" i="2"/>
  <c r="T593" i="2"/>
  <c r="T614" i="2"/>
  <c r="T448" i="2"/>
  <c r="T10" i="2"/>
  <c r="T190" i="2"/>
  <c r="T425" i="2"/>
  <c r="T372" i="2"/>
  <c r="T108" i="2"/>
  <c r="T104" i="2"/>
  <c r="T292" i="2"/>
  <c r="T258" i="2"/>
  <c r="T271" i="2"/>
  <c r="T447" i="2"/>
  <c r="T146" i="2"/>
  <c r="T162" i="2"/>
  <c r="T274" i="2"/>
  <c r="T175" i="2"/>
  <c r="T282" i="2"/>
  <c r="T384" i="2"/>
  <c r="T163" i="2"/>
  <c r="T157" i="2"/>
  <c r="T460" i="2"/>
  <c r="T210" i="2"/>
  <c r="T478" i="2"/>
  <c r="T377" i="2"/>
  <c r="T78" i="2"/>
  <c r="T714" i="2"/>
  <c r="T279" i="2"/>
  <c r="T203" i="2"/>
  <c r="T75" i="2"/>
  <c r="T479" i="2"/>
  <c r="T171" i="2"/>
  <c r="T189" i="2"/>
  <c r="T656" i="2"/>
  <c r="T25" i="2"/>
  <c r="T39" i="2"/>
  <c r="T349" i="2"/>
  <c r="T165" i="2"/>
  <c r="T378" i="2"/>
  <c r="T43" i="2"/>
  <c r="T8" i="2"/>
  <c r="T181" i="2"/>
  <c r="T334" i="2"/>
  <c r="T211" i="2"/>
  <c r="T698" i="2"/>
  <c r="T701" i="2"/>
  <c r="T264" i="2"/>
  <c r="T722" i="2"/>
  <c r="T611" i="2"/>
  <c r="T675" i="2"/>
  <c r="T528" i="2"/>
  <c r="T399" i="2"/>
  <c r="T241" i="2"/>
  <c r="T254" i="2"/>
  <c r="T422" i="2"/>
  <c r="T309" i="2"/>
  <c r="T242" i="2"/>
  <c r="T339" i="2"/>
  <c r="T348" i="2"/>
  <c r="T72" i="2"/>
  <c r="T234" i="2"/>
  <c r="T116" i="2"/>
  <c r="T89" i="2"/>
  <c r="T139" i="2"/>
  <c r="T365" i="2"/>
  <c r="T294" i="2"/>
  <c r="T598" i="2"/>
  <c r="T314" i="2"/>
  <c r="T556" i="2"/>
  <c r="T494" i="2"/>
  <c r="T496" i="2"/>
  <c r="T176" i="2"/>
  <c r="T501" i="2"/>
  <c r="T652" i="2"/>
  <c r="T546" i="2"/>
  <c r="T530" i="2"/>
  <c r="T21" i="2"/>
  <c r="T463" i="2"/>
  <c r="T564" i="2"/>
  <c r="T664" i="2"/>
  <c r="T332" i="2"/>
  <c r="T653" i="2"/>
  <c r="T561" i="2"/>
  <c r="T613" i="2"/>
  <c r="T720" i="2"/>
  <c r="T23" i="2"/>
  <c r="T476" i="2"/>
  <c r="T608" i="2"/>
  <c r="T263" i="2"/>
  <c r="T414" i="2"/>
  <c r="T627" i="2"/>
  <c r="T193" i="2"/>
  <c r="T45" i="2"/>
  <c r="T177" i="2"/>
  <c r="T93" i="2"/>
  <c r="T298" i="2"/>
  <c r="T595" i="2"/>
  <c r="T287" i="2"/>
  <c r="T326" i="2"/>
  <c r="T430" i="2"/>
  <c r="T218" i="2"/>
  <c r="T642" i="2"/>
  <c r="T444" i="2"/>
  <c r="T9" i="2"/>
  <c r="T32" i="2"/>
  <c r="T552" i="2"/>
  <c r="T625" i="2"/>
  <c r="T158" i="2"/>
  <c r="T249" i="2"/>
  <c r="T659" i="2"/>
  <c r="T403" i="2"/>
  <c r="T654" i="2"/>
  <c r="T515" i="2"/>
  <c r="T526" i="2"/>
  <c r="T182" i="2"/>
  <c r="T289" i="2"/>
  <c r="T401" i="2"/>
  <c r="T42" i="2"/>
  <c r="T601" i="2"/>
  <c r="T578" i="2"/>
  <c r="T110" i="2"/>
  <c r="T465" i="2"/>
  <c r="T107" i="2"/>
  <c r="T542" i="2"/>
  <c r="T151" i="2"/>
  <c r="T397" i="2"/>
  <c r="T101" i="2"/>
  <c r="T545" i="2"/>
  <c r="T111" i="2"/>
  <c r="T420" i="2"/>
  <c r="T95" i="2"/>
  <c r="T449" i="2"/>
  <c r="T524" i="2"/>
  <c r="T178" i="2"/>
  <c r="T83" i="2"/>
  <c r="T402" i="2"/>
  <c r="T85" i="2"/>
  <c r="T297" i="2"/>
  <c r="T14" i="2"/>
  <c r="T260" i="2"/>
  <c r="T438" i="2"/>
  <c r="T435" i="2"/>
  <c r="T212" i="2"/>
  <c r="T729" i="2"/>
  <c r="T145" i="2"/>
  <c r="T666" i="2"/>
  <c r="T492" i="2"/>
  <c r="T141" i="2"/>
  <c r="T323" i="2"/>
  <c r="T342" i="2"/>
  <c r="T436" i="2"/>
  <c r="T322" i="2"/>
  <c r="T599" i="2"/>
  <c r="T699" i="2"/>
  <c r="T188" i="2"/>
  <c r="T313" i="2"/>
  <c r="T11" i="2"/>
  <c r="T67" i="2"/>
  <c r="T295" i="2"/>
  <c r="T17" i="2"/>
  <c r="T717" i="2"/>
  <c r="T7" i="2"/>
  <c r="T458" i="2"/>
  <c r="T554" i="2"/>
  <c r="T562" i="2"/>
  <c r="T79" i="2"/>
  <c r="T359" i="2"/>
  <c r="T61" i="2"/>
  <c r="T693" i="2"/>
  <c r="T71" i="2"/>
  <c r="T529" i="2"/>
  <c r="T46" i="2"/>
  <c r="T167" i="2"/>
  <c r="T388" i="2"/>
  <c r="T40" i="2"/>
  <c r="T439" i="2"/>
  <c r="T76" i="2"/>
  <c r="T480" i="2"/>
  <c r="T329" i="2"/>
  <c r="T570" i="2"/>
  <c r="T416" i="2"/>
  <c r="T362" i="2"/>
  <c r="T222" i="2"/>
  <c r="T571" i="2"/>
  <c r="T385" i="2"/>
  <c r="T400" i="2"/>
  <c r="T335" i="2"/>
  <c r="T74" i="2"/>
  <c r="T676" i="2"/>
  <c r="T406" i="2"/>
  <c r="T415" i="2"/>
  <c r="T443" i="2"/>
  <c r="T455" i="2"/>
  <c r="T52" i="2"/>
  <c r="T199" i="2"/>
  <c r="T231" i="2"/>
  <c r="T105" i="2"/>
  <c r="T275" i="2"/>
  <c r="T488" i="2"/>
  <c r="T261" i="2"/>
  <c r="T423" i="2"/>
  <c r="T123" i="2"/>
  <c r="T685" i="2"/>
  <c r="T617" i="2"/>
  <c r="T4" i="2"/>
  <c r="T266" i="2"/>
  <c r="T509" i="2"/>
  <c r="T185" i="2"/>
  <c r="T619" i="2"/>
  <c r="T191" i="2"/>
  <c r="T132" i="2"/>
  <c r="T563" i="2"/>
  <c r="T172" i="2"/>
  <c r="T387" i="2"/>
  <c r="T230" i="2"/>
  <c r="T380" i="2"/>
  <c r="T48" i="2"/>
  <c r="T91" i="2"/>
  <c r="T512" i="2"/>
  <c r="T94" i="2"/>
  <c r="T461" i="2"/>
  <c r="T155" i="2"/>
  <c r="T69" i="2"/>
  <c r="T206" i="2"/>
  <c r="T293" i="2"/>
  <c r="T605" i="2"/>
  <c r="T519" i="2"/>
  <c r="T303" i="2"/>
  <c r="T281" i="2"/>
  <c r="T333" i="2"/>
  <c r="T346" i="2"/>
  <c r="T256" i="2"/>
  <c r="T136" i="2"/>
  <c r="T369" i="2"/>
  <c r="T330" i="2"/>
  <c r="T707" i="2"/>
  <c r="T383" i="2"/>
  <c r="T174" i="2"/>
  <c r="T470" i="2"/>
  <c r="T82" i="2"/>
  <c r="T220" i="2"/>
  <c r="T115" i="2"/>
  <c r="T709" i="2"/>
  <c r="T24" i="2"/>
  <c r="T286" i="2"/>
  <c r="T285" i="2"/>
  <c r="T26" i="2"/>
  <c r="T243" i="2"/>
  <c r="T300" i="2"/>
  <c r="T632" i="2"/>
  <c r="T137" i="2"/>
  <c r="T587" i="2"/>
  <c r="T272" i="2"/>
  <c r="T195" i="2"/>
  <c r="T474" i="2"/>
  <c r="T73" i="2"/>
  <c r="T502" i="2"/>
  <c r="T87" i="2"/>
  <c r="T118" i="2"/>
  <c r="T169" i="2"/>
  <c r="T166" i="2"/>
  <c r="T13" i="2"/>
  <c r="T525" i="2"/>
  <c r="T726" i="2"/>
  <c r="T33" i="2"/>
  <c r="T119" i="2"/>
  <c r="T658" i="2"/>
  <c r="T351" i="2"/>
  <c r="T472" i="2"/>
  <c r="T311" i="2"/>
  <c r="T204" i="2"/>
  <c r="T35" i="2"/>
  <c r="T579" i="2"/>
  <c r="T2" i="2"/>
  <c r="T55" i="2"/>
  <c r="T565" i="2"/>
  <c r="T696" i="2"/>
  <c r="T252" i="2"/>
  <c r="T255" i="2"/>
  <c r="T3" i="2"/>
  <c r="T109" i="2"/>
  <c r="T591" i="2"/>
  <c r="T590" i="2"/>
  <c r="T511" i="2"/>
  <c r="T381" i="2"/>
  <c r="T228" i="2"/>
  <c r="T96" i="2"/>
  <c r="T584" i="2"/>
  <c r="T12" i="2"/>
  <c r="T592" i="2"/>
  <c r="T712" i="2"/>
  <c r="T543" i="2"/>
  <c r="T70" i="2"/>
  <c r="T134" i="2"/>
  <c r="T278" i="2"/>
  <c r="T643" i="2"/>
  <c r="T331" i="2"/>
  <c r="T152" i="2"/>
  <c r="T304" i="2"/>
  <c r="T456" i="2"/>
  <c r="T491" i="2"/>
  <c r="T15" i="2"/>
  <c r="T507" i="2"/>
  <c r="T29" i="2"/>
  <c r="T232" i="2"/>
  <c r="T147" i="2"/>
  <c r="T237" i="2"/>
  <c r="T270" i="2"/>
  <c r="T280" i="2"/>
  <c r="T54" i="2"/>
  <c r="T424" i="2"/>
  <c r="T495" i="2"/>
  <c r="T28" i="2"/>
  <c r="T683" i="2"/>
  <c r="T533" i="2"/>
  <c r="T106" i="2"/>
  <c r="T327" i="2"/>
  <c r="T125" i="2"/>
  <c r="T219" i="2"/>
  <c r="T16" i="2"/>
  <c r="T633" i="2"/>
  <c r="T187" i="2"/>
  <c r="T173" i="2"/>
  <c r="T124" i="2"/>
  <c r="T86" i="2"/>
  <c r="T360" i="2"/>
  <c r="T18" i="2"/>
  <c r="T419" i="2"/>
  <c r="T549" i="2"/>
  <c r="T34" i="2"/>
  <c r="T555" i="2"/>
  <c r="T296" i="2"/>
  <c r="T247" i="2"/>
  <c r="T417" i="2"/>
  <c r="T262" i="2"/>
  <c r="T575" i="2"/>
  <c r="T62" i="2"/>
  <c r="T312" i="2"/>
  <c r="T305" i="2"/>
  <c r="T114" i="2"/>
  <c r="T198" i="2"/>
  <c r="T277" i="2"/>
  <c r="T88" i="2"/>
  <c r="T216" i="2"/>
  <c r="T283" i="2"/>
  <c r="T580" i="2"/>
  <c r="T740" i="2"/>
  <c r="T60" i="2"/>
  <c r="T674" i="2"/>
  <c r="T520" i="2"/>
  <c r="T692" i="2"/>
  <c r="T344" i="2"/>
  <c r="T623" i="2"/>
  <c r="T582" i="2"/>
  <c r="T159" i="2"/>
  <c r="T668" i="2"/>
  <c r="T527" i="2"/>
  <c r="T268" i="2"/>
  <c r="T363" i="2"/>
  <c r="T63" i="2"/>
  <c r="T651" i="2"/>
  <c r="T306" i="2"/>
  <c r="T99" i="2"/>
  <c r="T288" i="2"/>
  <c r="T267" i="2"/>
  <c r="T47" i="2"/>
  <c r="T635" i="2"/>
  <c r="T560" i="2"/>
  <c r="T589" i="2"/>
  <c r="T467" i="2"/>
  <c r="T730" i="2"/>
  <c r="T186" i="2"/>
  <c r="T227" i="2"/>
  <c r="T375" i="2"/>
  <c r="T97" i="2"/>
  <c r="T645" i="2"/>
  <c r="T229" i="2"/>
  <c r="T370" i="2"/>
  <c r="T557" i="2"/>
  <c r="T637" i="2"/>
  <c r="T192" i="2"/>
  <c r="T49" i="2"/>
  <c r="T149" i="2"/>
  <c r="T531" i="2"/>
  <c r="T411" i="2"/>
  <c r="T441" i="2"/>
  <c r="T410" i="2"/>
  <c r="T394" i="2"/>
  <c r="T544" i="2"/>
  <c r="T366" i="2"/>
  <c r="T316" i="2"/>
  <c r="T534" i="2"/>
  <c r="T276" i="2"/>
  <c r="T127" i="2"/>
  <c r="T532" i="2"/>
  <c r="T64" i="2"/>
  <c r="T144" i="2"/>
  <c r="T225" i="2"/>
  <c r="T240" i="2"/>
  <c r="T459" i="2"/>
  <c r="T30" i="2"/>
  <c r="T140" i="2"/>
  <c r="T38" i="2"/>
  <c r="T574" i="2"/>
  <c r="T433" i="2"/>
  <c r="T318" i="2"/>
  <c r="T736" i="2"/>
  <c r="T719" i="2"/>
  <c r="T667" i="2"/>
  <c r="T568" i="2"/>
  <c r="T336" i="2"/>
  <c r="T708" i="2"/>
  <c r="T454" i="2"/>
  <c r="T535" i="2"/>
  <c r="T451" i="2"/>
  <c r="T20" i="2"/>
  <c r="T217" i="2"/>
  <c r="T138" i="2"/>
  <c r="T59" i="2"/>
  <c r="T440" i="2"/>
  <c r="T22" i="2"/>
  <c r="T207" i="2"/>
  <c r="T131" i="2"/>
  <c r="T677" i="2"/>
  <c r="T291" i="2"/>
  <c r="T41" i="2"/>
  <c r="T404" i="2"/>
  <c r="T324" i="2"/>
  <c r="T457" i="2"/>
  <c r="T19" i="2"/>
  <c r="T628" i="2"/>
  <c r="T521" i="2"/>
  <c r="T44" i="2"/>
  <c r="T51" i="2"/>
  <c r="T541" i="2"/>
  <c r="T536" i="2"/>
  <c r="T523" i="2"/>
  <c r="T395" i="2"/>
  <c r="T483" i="2"/>
  <c r="T485" i="2"/>
  <c r="T487" i="2"/>
  <c r="T499" i="2"/>
  <c r="T179" i="2"/>
  <c r="T581" i="2"/>
  <c r="T735" i="2"/>
  <c r="T364" i="2"/>
  <c r="T597" i="2"/>
  <c r="T57" i="2"/>
  <c r="T510" i="2"/>
  <c r="T126" i="2"/>
  <c r="T620" i="2"/>
  <c r="T503" i="2"/>
  <c r="T731" i="2"/>
  <c r="T606" i="2"/>
  <c r="T148" i="2"/>
  <c r="T670" i="2"/>
  <c r="T128" i="2"/>
  <c r="T737" i="2"/>
  <c r="T646" i="2"/>
  <c r="T630" i="2"/>
  <c r="T299" i="2"/>
  <c r="T498" i="2"/>
  <c r="T58" i="2"/>
  <c r="T615" i="2"/>
  <c r="T251" i="2"/>
  <c r="T250" i="2"/>
  <c r="T450" i="2"/>
  <c r="T618" i="2"/>
  <c r="T475" i="2"/>
  <c r="T31" i="2"/>
  <c r="T371" i="2"/>
  <c r="T205" i="2"/>
  <c r="T341" i="2"/>
  <c r="T246" i="2"/>
  <c r="T36" i="2"/>
  <c r="T396" i="2"/>
  <c r="T453" i="2"/>
  <c r="T665" i="2"/>
  <c r="T308" i="2"/>
  <c r="T723" i="2"/>
  <c r="T27" i="2"/>
  <c r="T120" i="2"/>
  <c r="T604" i="2"/>
  <c r="T679" i="2"/>
  <c r="T238" i="2"/>
  <c r="T446" i="2"/>
  <c r="T550" i="2"/>
  <c r="T135" i="2"/>
  <c r="T150" i="2"/>
  <c r="T442" i="2"/>
  <c r="T374" i="2"/>
  <c r="T53" i="2"/>
  <c r="T236" i="2"/>
  <c r="T196" i="2"/>
  <c r="T540" i="2"/>
  <c r="T490" i="2"/>
  <c r="T37" i="2"/>
  <c r="T221" i="2"/>
  <c r="T631" i="2"/>
  <c r="T80" i="2"/>
  <c r="T689" i="2"/>
  <c r="T734" i="2"/>
  <c r="T703" i="2"/>
  <c r="T98" i="2"/>
  <c r="T407" i="2"/>
  <c r="T516" i="2"/>
  <c r="T257" i="2"/>
  <c r="T183" i="2"/>
  <c r="T347" i="2"/>
  <c r="T170" i="2"/>
  <c r="T113" i="2"/>
  <c r="T437" i="2"/>
  <c r="T641" i="2"/>
  <c r="T558" i="2"/>
  <c r="T154" i="2"/>
  <c r="T655" i="2"/>
  <c r="T572" i="2"/>
  <c r="T358" i="2"/>
  <c r="T426" i="2"/>
  <c r="T728" i="2"/>
  <c r="T122" i="2"/>
  <c r="T200" i="2"/>
  <c r="T391" i="2"/>
  <c r="T711" i="2"/>
  <c r="T392" i="2"/>
  <c r="T733" i="2"/>
  <c r="T356" i="2"/>
  <c r="T239" i="2"/>
  <c r="T644" i="2"/>
  <c r="T576" i="2"/>
  <c r="T164" i="2"/>
  <c r="T112" i="2"/>
  <c r="T201" i="2"/>
  <c r="T690" i="2"/>
  <c r="T307" i="2"/>
  <c r="T66" i="2"/>
  <c r="T367" i="2"/>
  <c r="T265" i="2"/>
  <c r="T700" i="2"/>
  <c r="T493" i="2"/>
  <c r="T408" i="2"/>
  <c r="T721" i="2"/>
  <c r="T197" i="2"/>
  <c r="T650" i="2"/>
  <c r="T660" i="2"/>
  <c r="T100" i="2"/>
  <c r="T663" i="2"/>
  <c r="T235" i="2"/>
  <c r="T602" i="2"/>
  <c r="T547" i="2"/>
  <c r="T244" i="2"/>
  <c r="T638" i="2"/>
  <c r="T684" i="2"/>
  <c r="T742" i="2"/>
  <c r="T596" i="2"/>
  <c r="T610" i="2"/>
  <c r="T412" i="2"/>
  <c r="T337" i="2"/>
  <c r="T640" i="2"/>
  <c r="T301" i="2"/>
  <c r="T168" i="2"/>
  <c r="T284" i="2"/>
  <c r="T648" i="2"/>
  <c r="T434" i="2"/>
  <c r="T253" i="2"/>
  <c r="T245" i="2"/>
  <c r="T603" i="2"/>
  <c r="T484" i="2"/>
  <c r="T117" i="2"/>
  <c r="T389" i="2"/>
  <c r="T588" i="2"/>
  <c r="T673" i="2"/>
  <c r="T486" i="2"/>
  <c r="T497" i="2"/>
  <c r="T577" i="2"/>
  <c r="T321" i="2"/>
  <c r="T223" i="2"/>
  <c r="T338" i="2"/>
  <c r="T500" i="2"/>
  <c r="T413" i="2"/>
  <c r="T102" i="2"/>
  <c r="T661" i="2"/>
  <c r="T361" i="2"/>
  <c r="T398" i="2"/>
  <c r="T209" i="2"/>
  <c r="T727" i="2"/>
  <c r="T538" i="2"/>
  <c r="T368" i="2"/>
  <c r="T513" i="2"/>
  <c r="T622" i="2"/>
  <c r="T672" i="2"/>
  <c r="T202" i="2"/>
  <c r="T386" i="2"/>
  <c r="T317" i="2"/>
  <c r="T214" i="2"/>
  <c r="T629" i="2"/>
  <c r="T213" i="2"/>
  <c r="T537" i="2"/>
  <c r="T320" i="2"/>
  <c r="T466" i="2"/>
  <c r="T393" i="2"/>
  <c r="T706" i="2"/>
  <c r="T573" i="2"/>
  <c r="T418" i="2"/>
  <c r="T551" i="2"/>
  <c r="T691" i="2"/>
  <c r="T624" i="2"/>
  <c r="T343" i="2"/>
  <c r="T471" i="2"/>
  <c r="T429" i="2"/>
  <c r="T585" i="2"/>
  <c r="T421" i="2"/>
  <c r="T373" i="2"/>
  <c r="T464" i="2"/>
  <c r="T609" i="2"/>
  <c r="T710" i="2"/>
  <c r="T718" i="2"/>
  <c r="T662" i="2"/>
  <c r="T427" i="2"/>
  <c r="T621" i="2"/>
  <c r="T325" i="2"/>
  <c r="T600" i="2"/>
  <c r="T682" i="2"/>
  <c r="T649" i="2"/>
  <c r="T687" i="2"/>
  <c r="T559" i="2"/>
  <c r="T468" i="2"/>
  <c r="T517" i="2"/>
  <c r="T680" i="2"/>
  <c r="T566" i="2"/>
  <c r="T694" i="2"/>
  <c r="T741" i="2"/>
  <c r="T548" i="2"/>
  <c r="T431" i="2"/>
  <c r="T695" i="2"/>
  <c r="T713" i="2"/>
  <c r="T705" i="2"/>
  <c r="T634" i="2"/>
  <c r="T738" i="2"/>
  <c r="T647" i="2"/>
  <c r="T688" i="2"/>
  <c r="T725" i="2"/>
  <c r="T697" i="2"/>
  <c r="T716" i="2"/>
  <c r="T704" i="2"/>
  <c r="T732" i="2"/>
  <c r="T739" i="2"/>
  <c r="T671" i="2"/>
  <c r="T669" i="2"/>
  <c r="T702" i="2"/>
  <c r="T724" i="2"/>
  <c r="T715" i="2"/>
  <c r="S607" i="2"/>
  <c r="S626" i="2"/>
  <c r="S586" i="2"/>
  <c r="S77" i="2"/>
  <c r="S315" i="2"/>
  <c r="S514" i="2"/>
  <c r="S452" i="2"/>
  <c r="S539" i="2"/>
  <c r="S379" i="2"/>
  <c r="S505" i="2"/>
  <c r="S390" i="2"/>
  <c r="S469" i="2"/>
  <c r="S678" i="2"/>
  <c r="S273" i="2"/>
  <c r="S129" i="2"/>
  <c r="S518" i="2"/>
  <c r="S432" i="2"/>
  <c r="S686" i="2"/>
  <c r="S352" i="2"/>
  <c r="S50" i="2"/>
  <c r="S353" i="2"/>
  <c r="S506" i="2"/>
  <c r="S65" i="2"/>
  <c r="S482" i="2"/>
  <c r="S376" i="2"/>
  <c r="S153" i="2"/>
  <c r="S553" i="2"/>
  <c r="S310" i="2"/>
  <c r="S340" i="2"/>
  <c r="S269" i="2"/>
  <c r="S657" i="2"/>
  <c r="S569" i="2"/>
  <c r="S68" i="2"/>
  <c r="S612" i="2"/>
  <c r="S5" i="2"/>
  <c r="S616" i="2"/>
  <c r="S156" i="2"/>
  <c r="S92" i="2"/>
  <c r="S103" i="2"/>
  <c r="S357" i="2"/>
  <c r="S481" i="2"/>
  <c r="S319" i="2"/>
  <c r="S522" i="2"/>
  <c r="S208" i="2"/>
  <c r="S56" i="2"/>
  <c r="S224" i="2"/>
  <c r="S226" i="2"/>
  <c r="S594" i="2"/>
  <c r="S130" i="2"/>
  <c r="S382" i="2"/>
  <c r="S143" i="2"/>
  <c r="S583" i="2"/>
  <c r="S409" i="2"/>
  <c r="S90" i="2"/>
  <c r="S567" i="2"/>
  <c r="S354" i="2"/>
  <c r="S142" i="2"/>
  <c r="S508" i="2"/>
  <c r="S636" i="2"/>
  <c r="S477" i="2"/>
  <c r="S215" i="2"/>
  <c r="S405" i="2"/>
  <c r="S248" i="2"/>
  <c r="S350" i="2"/>
  <c r="S428" i="2"/>
  <c r="S133" i="2"/>
  <c r="S160" i="2"/>
  <c r="S355" i="2"/>
  <c r="S259" i="2"/>
  <c r="S161" i="2"/>
  <c r="S81" i="2"/>
  <c r="S194" i="2"/>
  <c r="S345" i="2"/>
  <c r="S445" i="2"/>
  <c r="S121" i="2"/>
  <c r="S328" i="2"/>
  <c r="S489" i="2"/>
  <c r="S639" i="2"/>
  <c r="S184" i="2"/>
  <c r="S290" i="2"/>
  <c r="S84" i="2"/>
  <c r="S233" i="2"/>
  <c r="S504" i="2"/>
  <c r="S180" i="2"/>
  <c r="S462" i="2"/>
  <c r="S6" i="2"/>
  <c r="S302" i="2"/>
  <c r="S681" i="2"/>
  <c r="S473" i="2"/>
  <c r="S593" i="2"/>
  <c r="S614" i="2"/>
  <c r="S448" i="2"/>
  <c r="S10" i="2"/>
  <c r="S190" i="2"/>
  <c r="S425" i="2"/>
  <c r="S372" i="2"/>
  <c r="S108" i="2"/>
  <c r="S104" i="2"/>
  <c r="S292" i="2"/>
  <c r="S258" i="2"/>
  <c r="S271" i="2"/>
  <c r="S447" i="2"/>
  <c r="S146" i="2"/>
  <c r="S162" i="2"/>
  <c r="S274" i="2"/>
  <c r="S175" i="2"/>
  <c r="S282" i="2"/>
  <c r="S384" i="2"/>
  <c r="S163" i="2"/>
  <c r="S157" i="2"/>
  <c r="S460" i="2"/>
  <c r="S210" i="2"/>
  <c r="S478" i="2"/>
  <c r="S377" i="2"/>
  <c r="S78" i="2"/>
  <c r="S714" i="2"/>
  <c r="S279" i="2"/>
  <c r="S203" i="2"/>
  <c r="S75" i="2"/>
  <c r="S479" i="2"/>
  <c r="S171" i="2"/>
  <c r="S189" i="2"/>
  <c r="S656" i="2"/>
  <c r="S25" i="2"/>
  <c r="S39" i="2"/>
  <c r="S349" i="2"/>
  <c r="S165" i="2"/>
  <c r="S378" i="2"/>
  <c r="S43" i="2"/>
  <c r="S8" i="2"/>
  <c r="S181" i="2"/>
  <c r="S334" i="2"/>
  <c r="S211" i="2"/>
  <c r="S698" i="2"/>
  <c r="S701" i="2"/>
  <c r="S264" i="2"/>
  <c r="S722" i="2"/>
  <c r="S611" i="2"/>
  <c r="S675" i="2"/>
  <c r="S528" i="2"/>
  <c r="S399" i="2"/>
  <c r="S241" i="2"/>
  <c r="S254" i="2"/>
  <c r="S422" i="2"/>
  <c r="S309" i="2"/>
  <c r="S242" i="2"/>
  <c r="S339" i="2"/>
  <c r="S348" i="2"/>
  <c r="S72" i="2"/>
  <c r="S234" i="2"/>
  <c r="S116" i="2"/>
  <c r="S89" i="2"/>
  <c r="S139" i="2"/>
  <c r="S365" i="2"/>
  <c r="S294" i="2"/>
  <c r="S598" i="2"/>
  <c r="S314" i="2"/>
  <c r="S556" i="2"/>
  <c r="S494" i="2"/>
  <c r="S496" i="2"/>
  <c r="S176" i="2"/>
  <c r="S501" i="2"/>
  <c r="S652" i="2"/>
  <c r="S546" i="2"/>
  <c r="S530" i="2"/>
  <c r="S21" i="2"/>
  <c r="S463" i="2"/>
  <c r="S564" i="2"/>
  <c r="S664" i="2"/>
  <c r="S332" i="2"/>
  <c r="S653" i="2"/>
  <c r="S561" i="2"/>
  <c r="S613" i="2"/>
  <c r="S720" i="2"/>
  <c r="S23" i="2"/>
  <c r="S476" i="2"/>
  <c r="S608" i="2"/>
  <c r="S263" i="2"/>
  <c r="S414" i="2"/>
  <c r="S627" i="2"/>
  <c r="S193" i="2"/>
  <c r="S45" i="2"/>
  <c r="S177" i="2"/>
  <c r="S93" i="2"/>
  <c r="S298" i="2"/>
  <c r="S595" i="2"/>
  <c r="S287" i="2"/>
  <c r="S326" i="2"/>
  <c r="S430" i="2"/>
  <c r="S218" i="2"/>
  <c r="S642" i="2"/>
  <c r="S444" i="2"/>
  <c r="S9" i="2"/>
  <c r="S32" i="2"/>
  <c r="S552" i="2"/>
  <c r="S625" i="2"/>
  <c r="S158" i="2"/>
  <c r="S249" i="2"/>
  <c r="S659" i="2"/>
  <c r="S403" i="2"/>
  <c r="S654" i="2"/>
  <c r="S515" i="2"/>
  <c r="S526" i="2"/>
  <c r="S182" i="2"/>
  <c r="S289" i="2"/>
  <c r="S401" i="2"/>
  <c r="S42" i="2"/>
  <c r="S601" i="2"/>
  <c r="S578" i="2"/>
  <c r="S110" i="2"/>
  <c r="S465" i="2"/>
  <c r="S107" i="2"/>
  <c r="S542" i="2"/>
  <c r="S151" i="2"/>
  <c r="S397" i="2"/>
  <c r="S101" i="2"/>
  <c r="S545" i="2"/>
  <c r="S111" i="2"/>
  <c r="S420" i="2"/>
  <c r="S95" i="2"/>
  <c r="S449" i="2"/>
  <c r="S524" i="2"/>
  <c r="S178" i="2"/>
  <c r="S83" i="2"/>
  <c r="S402" i="2"/>
  <c r="S85" i="2"/>
  <c r="S297" i="2"/>
  <c r="S14" i="2"/>
  <c r="S260" i="2"/>
  <c r="S438" i="2"/>
  <c r="S435" i="2"/>
  <c r="S212" i="2"/>
  <c r="S729" i="2"/>
  <c r="S145" i="2"/>
  <c r="S666" i="2"/>
  <c r="S492" i="2"/>
  <c r="S141" i="2"/>
  <c r="S323" i="2"/>
  <c r="S342" i="2"/>
  <c r="S436" i="2"/>
  <c r="S322" i="2"/>
  <c r="S599" i="2"/>
  <c r="S699" i="2"/>
  <c r="S188" i="2"/>
  <c r="S313" i="2"/>
  <c r="S11" i="2"/>
  <c r="S67" i="2"/>
  <c r="S295" i="2"/>
  <c r="S17" i="2"/>
  <c r="S717" i="2"/>
  <c r="S7" i="2"/>
  <c r="S458" i="2"/>
  <c r="S554" i="2"/>
  <c r="S562" i="2"/>
  <c r="S79" i="2"/>
  <c r="S359" i="2"/>
  <c r="S61" i="2"/>
  <c r="S693" i="2"/>
  <c r="S71" i="2"/>
  <c r="S529" i="2"/>
  <c r="S46" i="2"/>
  <c r="S167" i="2"/>
  <c r="S388" i="2"/>
  <c r="S40" i="2"/>
  <c r="S439" i="2"/>
  <c r="S76" i="2"/>
  <c r="S480" i="2"/>
  <c r="S329" i="2"/>
  <c r="S570" i="2"/>
  <c r="S416" i="2"/>
  <c r="S362" i="2"/>
  <c r="S222" i="2"/>
  <c r="S571" i="2"/>
  <c r="S385" i="2"/>
  <c r="S400" i="2"/>
  <c r="S335" i="2"/>
  <c r="S74" i="2"/>
  <c r="S676" i="2"/>
  <c r="S406" i="2"/>
  <c r="S415" i="2"/>
  <c r="S443" i="2"/>
  <c r="S455" i="2"/>
  <c r="S52" i="2"/>
  <c r="S199" i="2"/>
  <c r="S231" i="2"/>
  <c r="S105" i="2"/>
  <c r="S275" i="2"/>
  <c r="S488" i="2"/>
  <c r="S261" i="2"/>
  <c r="S423" i="2"/>
  <c r="S123" i="2"/>
  <c r="S685" i="2"/>
  <c r="S617" i="2"/>
  <c r="S4" i="2"/>
  <c r="S266" i="2"/>
  <c r="S509" i="2"/>
  <c r="S185" i="2"/>
  <c r="S619" i="2"/>
  <c r="S191" i="2"/>
  <c r="S132" i="2"/>
  <c r="S563" i="2"/>
  <c r="S172" i="2"/>
  <c r="S387" i="2"/>
  <c r="S230" i="2"/>
  <c r="S380" i="2"/>
  <c r="S48" i="2"/>
  <c r="S91" i="2"/>
  <c r="S512" i="2"/>
  <c r="S94" i="2"/>
  <c r="S461" i="2"/>
  <c r="S155" i="2"/>
  <c r="S69" i="2"/>
  <c r="S206" i="2"/>
  <c r="S293" i="2"/>
  <c r="S605" i="2"/>
  <c r="S519" i="2"/>
  <c r="S303" i="2"/>
  <c r="S281" i="2"/>
  <c r="S333" i="2"/>
  <c r="S346" i="2"/>
  <c r="S256" i="2"/>
  <c r="S136" i="2"/>
  <c r="S369" i="2"/>
  <c r="S330" i="2"/>
  <c r="S707" i="2"/>
  <c r="S383" i="2"/>
  <c r="S174" i="2"/>
  <c r="S470" i="2"/>
  <c r="S82" i="2"/>
  <c r="S220" i="2"/>
  <c r="S115" i="2"/>
  <c r="S709" i="2"/>
  <c r="S24" i="2"/>
  <c r="S286" i="2"/>
  <c r="S285" i="2"/>
  <c r="S26" i="2"/>
  <c r="S243" i="2"/>
  <c r="S300" i="2"/>
  <c r="S632" i="2"/>
  <c r="S137" i="2"/>
  <c r="S587" i="2"/>
  <c r="S272" i="2"/>
  <c r="S195" i="2"/>
  <c r="S474" i="2"/>
  <c r="S73" i="2"/>
  <c r="S502" i="2"/>
  <c r="S87" i="2"/>
  <c r="S118" i="2"/>
  <c r="S169" i="2"/>
  <c r="S166" i="2"/>
  <c r="S13" i="2"/>
  <c r="S525" i="2"/>
  <c r="S726" i="2"/>
  <c r="S33" i="2"/>
  <c r="S119" i="2"/>
  <c r="S658" i="2"/>
  <c r="S351" i="2"/>
  <c r="S472" i="2"/>
  <c r="S311" i="2"/>
  <c r="S204" i="2"/>
  <c r="S35" i="2"/>
  <c r="S579" i="2"/>
  <c r="S2" i="2"/>
  <c r="S55" i="2"/>
  <c r="S565" i="2"/>
  <c r="S696" i="2"/>
  <c r="S252" i="2"/>
  <c r="S255" i="2"/>
  <c r="S3" i="2"/>
  <c r="S109" i="2"/>
  <c r="S591" i="2"/>
  <c r="S590" i="2"/>
  <c r="S511" i="2"/>
  <c r="S381" i="2"/>
  <c r="S228" i="2"/>
  <c r="S96" i="2"/>
  <c r="S584" i="2"/>
  <c r="S12" i="2"/>
  <c r="S592" i="2"/>
  <c r="S712" i="2"/>
  <c r="S543" i="2"/>
  <c r="S70" i="2"/>
  <c r="S134" i="2"/>
  <c r="S278" i="2"/>
  <c r="S643" i="2"/>
  <c r="S331" i="2"/>
  <c r="S152" i="2"/>
  <c r="S304" i="2"/>
  <c r="S456" i="2"/>
  <c r="S491" i="2"/>
  <c r="S15" i="2"/>
  <c r="S507" i="2"/>
  <c r="S29" i="2"/>
  <c r="S232" i="2"/>
  <c r="S147" i="2"/>
  <c r="S237" i="2"/>
  <c r="S270" i="2"/>
  <c r="S280" i="2"/>
  <c r="S54" i="2"/>
  <c r="S424" i="2"/>
  <c r="S495" i="2"/>
  <c r="S28" i="2"/>
  <c r="S683" i="2"/>
  <c r="S533" i="2"/>
  <c r="S106" i="2"/>
  <c r="S327" i="2"/>
  <c r="S125" i="2"/>
  <c r="S219" i="2"/>
  <c r="S16" i="2"/>
  <c r="S633" i="2"/>
  <c r="S187" i="2"/>
  <c r="S173" i="2"/>
  <c r="S124" i="2"/>
  <c r="S86" i="2"/>
  <c r="S360" i="2"/>
  <c r="S18" i="2"/>
  <c r="S419" i="2"/>
  <c r="S549" i="2"/>
  <c r="S34" i="2"/>
  <c r="S555" i="2"/>
  <c r="S296" i="2"/>
  <c r="S247" i="2"/>
  <c r="S417" i="2"/>
  <c r="S262" i="2"/>
  <c r="S575" i="2"/>
  <c r="S62" i="2"/>
  <c r="S312" i="2"/>
  <c r="S305" i="2"/>
  <c r="S114" i="2"/>
  <c r="S198" i="2"/>
  <c r="S277" i="2"/>
  <c r="S88" i="2"/>
  <c r="S216" i="2"/>
  <c r="S283" i="2"/>
  <c r="S580" i="2"/>
  <c r="S740" i="2"/>
  <c r="S60" i="2"/>
  <c r="S674" i="2"/>
  <c r="S520" i="2"/>
  <c r="S692" i="2"/>
  <c r="S344" i="2"/>
  <c r="S623" i="2"/>
  <c r="S582" i="2"/>
  <c r="S159" i="2"/>
  <c r="S668" i="2"/>
  <c r="S527" i="2"/>
  <c r="S268" i="2"/>
  <c r="S363" i="2"/>
  <c r="S63" i="2"/>
  <c r="S651" i="2"/>
  <c r="S306" i="2"/>
  <c r="S99" i="2"/>
  <c r="S288" i="2"/>
  <c r="S267" i="2"/>
  <c r="S47" i="2"/>
  <c r="S635" i="2"/>
  <c r="S560" i="2"/>
  <c r="S589" i="2"/>
  <c r="S467" i="2"/>
  <c r="S730" i="2"/>
  <c r="S186" i="2"/>
  <c r="S227" i="2"/>
  <c r="S375" i="2"/>
  <c r="S97" i="2"/>
  <c r="S645" i="2"/>
  <c r="S229" i="2"/>
  <c r="S370" i="2"/>
  <c r="S557" i="2"/>
  <c r="S637" i="2"/>
  <c r="S192" i="2"/>
  <c r="S49" i="2"/>
  <c r="S149" i="2"/>
  <c r="S531" i="2"/>
  <c r="S411" i="2"/>
  <c r="S441" i="2"/>
  <c r="S410" i="2"/>
  <c r="S394" i="2"/>
  <c r="S544" i="2"/>
  <c r="S366" i="2"/>
  <c r="S316" i="2"/>
  <c r="S534" i="2"/>
  <c r="S276" i="2"/>
  <c r="S127" i="2"/>
  <c r="S532" i="2"/>
  <c r="S64" i="2"/>
  <c r="S144" i="2"/>
  <c r="S225" i="2"/>
  <c r="S240" i="2"/>
  <c r="S459" i="2"/>
  <c r="S30" i="2"/>
  <c r="S140" i="2"/>
  <c r="S38" i="2"/>
  <c r="S574" i="2"/>
  <c r="S433" i="2"/>
  <c r="S318" i="2"/>
  <c r="S736" i="2"/>
  <c r="S719" i="2"/>
  <c r="S667" i="2"/>
  <c r="S568" i="2"/>
  <c r="S336" i="2"/>
  <c r="S708" i="2"/>
  <c r="S454" i="2"/>
  <c r="S535" i="2"/>
  <c r="S451" i="2"/>
  <c r="S20" i="2"/>
  <c r="S217" i="2"/>
  <c r="S138" i="2"/>
  <c r="S59" i="2"/>
  <c r="S440" i="2"/>
  <c r="S22" i="2"/>
  <c r="S207" i="2"/>
  <c r="S131" i="2"/>
  <c r="S677" i="2"/>
  <c r="S291" i="2"/>
  <c r="S41" i="2"/>
  <c r="S404" i="2"/>
  <c r="S324" i="2"/>
  <c r="S457" i="2"/>
  <c r="S19" i="2"/>
  <c r="S628" i="2"/>
  <c r="S521" i="2"/>
  <c r="S44" i="2"/>
  <c r="S51" i="2"/>
  <c r="S541" i="2"/>
  <c r="S536" i="2"/>
  <c r="S523" i="2"/>
  <c r="S395" i="2"/>
  <c r="S483" i="2"/>
  <c r="S485" i="2"/>
  <c r="S487" i="2"/>
  <c r="S499" i="2"/>
  <c r="S179" i="2"/>
  <c r="S581" i="2"/>
  <c r="S735" i="2"/>
  <c r="S364" i="2"/>
  <c r="S597" i="2"/>
  <c r="S57" i="2"/>
  <c r="S510" i="2"/>
  <c r="S126" i="2"/>
  <c r="S620" i="2"/>
  <c r="S503" i="2"/>
  <c r="S731" i="2"/>
  <c r="S606" i="2"/>
  <c r="S148" i="2"/>
  <c r="S670" i="2"/>
  <c r="S128" i="2"/>
  <c r="S737" i="2"/>
  <c r="S646" i="2"/>
  <c r="S630" i="2"/>
  <c r="S299" i="2"/>
  <c r="S498" i="2"/>
  <c r="S58" i="2"/>
  <c r="S615" i="2"/>
  <c r="S251" i="2"/>
  <c r="S250" i="2"/>
  <c r="S450" i="2"/>
  <c r="S618" i="2"/>
  <c r="S475" i="2"/>
  <c r="S31" i="2"/>
  <c r="S371" i="2"/>
  <c r="S205" i="2"/>
  <c r="S341" i="2"/>
  <c r="S246" i="2"/>
  <c r="S36" i="2"/>
  <c r="S396" i="2"/>
  <c r="S453" i="2"/>
  <c r="S665" i="2"/>
  <c r="S308" i="2"/>
  <c r="S723" i="2"/>
  <c r="S27" i="2"/>
  <c r="S120" i="2"/>
  <c r="S604" i="2"/>
  <c r="S679" i="2"/>
  <c r="S238" i="2"/>
  <c r="S446" i="2"/>
  <c r="S550" i="2"/>
  <c r="S135" i="2"/>
  <c r="S150" i="2"/>
  <c r="S442" i="2"/>
  <c r="S374" i="2"/>
  <c r="S53" i="2"/>
  <c r="S236" i="2"/>
  <c r="S196" i="2"/>
  <c r="S540" i="2"/>
  <c r="S490" i="2"/>
  <c r="S37" i="2"/>
  <c r="S221" i="2"/>
  <c r="S631" i="2"/>
  <c r="S80" i="2"/>
  <c r="S689" i="2"/>
  <c r="S734" i="2"/>
  <c r="S703" i="2"/>
  <c r="S98" i="2"/>
  <c r="S407" i="2"/>
  <c r="S516" i="2"/>
  <c r="S257" i="2"/>
  <c r="S183" i="2"/>
  <c r="S347" i="2"/>
  <c r="S170" i="2"/>
  <c r="S113" i="2"/>
  <c r="S437" i="2"/>
  <c r="S641" i="2"/>
  <c r="S558" i="2"/>
  <c r="S154" i="2"/>
  <c r="S655" i="2"/>
  <c r="S572" i="2"/>
  <c r="S358" i="2"/>
  <c r="S426" i="2"/>
  <c r="S728" i="2"/>
  <c r="S122" i="2"/>
  <c r="S200" i="2"/>
  <c r="S391" i="2"/>
  <c r="S711" i="2"/>
  <c r="S392" i="2"/>
  <c r="S733" i="2"/>
  <c r="S356" i="2"/>
  <c r="S239" i="2"/>
  <c r="S644" i="2"/>
  <c r="S576" i="2"/>
  <c r="S164" i="2"/>
  <c r="S112" i="2"/>
  <c r="S201" i="2"/>
  <c r="S690" i="2"/>
  <c r="S307" i="2"/>
  <c r="S66" i="2"/>
  <c r="S367" i="2"/>
  <c r="S265" i="2"/>
  <c r="S700" i="2"/>
  <c r="S493" i="2"/>
  <c r="S408" i="2"/>
  <c r="S721" i="2"/>
  <c r="S197" i="2"/>
  <c r="S650" i="2"/>
  <c r="S660" i="2"/>
  <c r="S100" i="2"/>
  <c r="S663" i="2"/>
  <c r="S235" i="2"/>
  <c r="S602" i="2"/>
  <c r="S547" i="2"/>
  <c r="S244" i="2"/>
  <c r="S638" i="2"/>
  <c r="S684" i="2"/>
  <c r="S742" i="2"/>
  <c r="S596" i="2"/>
  <c r="S610" i="2"/>
  <c r="S412" i="2"/>
  <c r="S337" i="2"/>
  <c r="S640" i="2"/>
  <c r="S301" i="2"/>
  <c r="S168" i="2"/>
  <c r="S284" i="2"/>
  <c r="S648" i="2"/>
  <c r="S434" i="2"/>
  <c r="S253" i="2"/>
  <c r="S245" i="2"/>
  <c r="S603" i="2"/>
  <c r="S484" i="2"/>
  <c r="S117" i="2"/>
  <c r="S389" i="2"/>
  <c r="S588" i="2"/>
  <c r="S673" i="2"/>
  <c r="S486" i="2"/>
  <c r="S497" i="2"/>
  <c r="S577" i="2"/>
  <c r="S321" i="2"/>
  <c r="S223" i="2"/>
  <c r="S338" i="2"/>
  <c r="S500" i="2"/>
  <c r="S413" i="2"/>
  <c r="S102" i="2"/>
  <c r="S661" i="2"/>
  <c r="S361" i="2"/>
  <c r="S398" i="2"/>
  <c r="S209" i="2"/>
  <c r="S727" i="2"/>
  <c r="S538" i="2"/>
  <c r="S368" i="2"/>
  <c r="S513" i="2"/>
  <c r="S622" i="2"/>
  <c r="S672" i="2"/>
  <c r="S202" i="2"/>
  <c r="S386" i="2"/>
  <c r="S317" i="2"/>
  <c r="S214" i="2"/>
  <c r="S629" i="2"/>
  <c r="S213" i="2"/>
  <c r="S537" i="2"/>
  <c r="S320" i="2"/>
  <c r="S466" i="2"/>
  <c r="S393" i="2"/>
  <c r="S706" i="2"/>
  <c r="S573" i="2"/>
  <c r="S418" i="2"/>
  <c r="S551" i="2"/>
  <c r="S691" i="2"/>
  <c r="S624" i="2"/>
  <c r="S343" i="2"/>
  <c r="S471" i="2"/>
  <c r="S429" i="2"/>
  <c r="S585" i="2"/>
  <c r="S421" i="2"/>
  <c r="S373" i="2"/>
  <c r="S464" i="2"/>
  <c r="S609" i="2"/>
  <c r="S710" i="2"/>
  <c r="S718" i="2"/>
  <c r="S662" i="2"/>
  <c r="S427" i="2"/>
  <c r="S621" i="2"/>
  <c r="S325" i="2"/>
  <c r="S600" i="2"/>
  <c r="S682" i="2"/>
  <c r="S649" i="2"/>
  <c r="S687" i="2"/>
  <c r="S559" i="2"/>
  <c r="S468" i="2"/>
  <c r="S517" i="2"/>
  <c r="S680" i="2"/>
  <c r="S566" i="2"/>
  <c r="S694" i="2"/>
  <c r="S741" i="2"/>
  <c r="S548" i="2"/>
  <c r="S431" i="2"/>
  <c r="S695" i="2"/>
  <c r="S713" i="2"/>
  <c r="S705" i="2"/>
  <c r="S634" i="2"/>
  <c r="S738" i="2"/>
  <c r="S647" i="2"/>
  <c r="S688" i="2"/>
  <c r="S725" i="2"/>
  <c r="S697" i="2"/>
  <c r="S716" i="2"/>
  <c r="S704" i="2"/>
  <c r="S732" i="2"/>
  <c r="S739" i="2"/>
  <c r="S671" i="2"/>
  <c r="S669" i="2"/>
  <c r="S702" i="2"/>
  <c r="S724" i="2"/>
  <c r="S715" i="2"/>
  <c r="N607" i="2"/>
  <c r="N626" i="2"/>
  <c r="N586" i="2"/>
  <c r="N77" i="2"/>
  <c r="N315" i="2"/>
  <c r="N514" i="2"/>
  <c r="N452" i="2"/>
  <c r="N539" i="2"/>
  <c r="N379" i="2"/>
  <c r="N505" i="2"/>
  <c r="N390" i="2"/>
  <c r="N469" i="2"/>
  <c r="N678" i="2"/>
  <c r="N273" i="2"/>
  <c r="N129" i="2"/>
  <c r="N518" i="2"/>
  <c r="N432" i="2"/>
  <c r="N686" i="2"/>
  <c r="N352" i="2"/>
  <c r="N50" i="2"/>
  <c r="N353" i="2"/>
  <c r="N506" i="2"/>
  <c r="N65" i="2"/>
  <c r="N482" i="2"/>
  <c r="N376" i="2"/>
  <c r="N153" i="2"/>
  <c r="N553" i="2"/>
  <c r="N310" i="2"/>
  <c r="N340" i="2"/>
  <c r="N269" i="2"/>
  <c r="N657" i="2"/>
  <c r="N569" i="2"/>
  <c r="N68" i="2"/>
  <c r="N612" i="2"/>
  <c r="N5" i="2"/>
  <c r="N616" i="2"/>
  <c r="N156" i="2"/>
  <c r="N92" i="2"/>
  <c r="N103" i="2"/>
  <c r="N357" i="2"/>
  <c r="N481" i="2"/>
  <c r="N319" i="2"/>
  <c r="N522" i="2"/>
  <c r="N208" i="2"/>
  <c r="N56" i="2"/>
  <c r="N224" i="2"/>
  <c r="N226" i="2"/>
  <c r="N594" i="2"/>
  <c r="N130" i="2"/>
  <c r="N382" i="2"/>
  <c r="N143" i="2"/>
  <c r="N583" i="2"/>
  <c r="N409" i="2"/>
  <c r="N90" i="2"/>
  <c r="N567" i="2"/>
  <c r="N354" i="2"/>
  <c r="N142" i="2"/>
  <c r="N508" i="2"/>
  <c r="N636" i="2"/>
  <c r="N477" i="2"/>
  <c r="N215" i="2"/>
  <c r="N405" i="2"/>
  <c r="N248" i="2"/>
  <c r="N350" i="2"/>
  <c r="N428" i="2"/>
  <c r="N133" i="2"/>
  <c r="N160" i="2"/>
  <c r="N355" i="2"/>
  <c r="N259" i="2"/>
  <c r="N161" i="2"/>
  <c r="N81" i="2"/>
  <c r="N194" i="2"/>
  <c r="N345" i="2"/>
  <c r="N445" i="2"/>
  <c r="N121" i="2"/>
  <c r="N328" i="2"/>
  <c r="N489" i="2"/>
  <c r="N639" i="2"/>
  <c r="N184" i="2"/>
  <c r="N290" i="2"/>
  <c r="N84" i="2"/>
  <c r="N233" i="2"/>
  <c r="N504" i="2"/>
  <c r="N180" i="2"/>
  <c r="N462" i="2"/>
  <c r="N6" i="2"/>
  <c r="N302" i="2"/>
  <c r="N681" i="2"/>
  <c r="N473" i="2"/>
  <c r="N593" i="2"/>
  <c r="N614" i="2"/>
  <c r="N448" i="2"/>
  <c r="N10" i="2"/>
  <c r="N190" i="2"/>
  <c r="N425" i="2"/>
  <c r="N372" i="2"/>
  <c r="N108" i="2"/>
  <c r="N104" i="2"/>
  <c r="N292" i="2"/>
  <c r="N258" i="2"/>
  <c r="N271" i="2"/>
  <c r="N447" i="2"/>
  <c r="N146" i="2"/>
  <c r="N162" i="2"/>
  <c r="N274" i="2"/>
  <c r="N175" i="2"/>
  <c r="N282" i="2"/>
  <c r="N384" i="2"/>
  <c r="N163" i="2"/>
  <c r="N157" i="2"/>
  <c r="N460" i="2"/>
  <c r="N210" i="2"/>
  <c r="N478" i="2"/>
  <c r="N377" i="2"/>
  <c r="N78" i="2"/>
  <c r="N714" i="2"/>
  <c r="N279" i="2"/>
  <c r="N203" i="2"/>
  <c r="N75" i="2"/>
  <c r="N479" i="2"/>
  <c r="N171" i="2"/>
  <c r="N189" i="2"/>
  <c r="N656" i="2"/>
  <c r="N25" i="2"/>
  <c r="N39" i="2"/>
  <c r="N349" i="2"/>
  <c r="N165" i="2"/>
  <c r="N378" i="2"/>
  <c r="N43" i="2"/>
  <c r="N8" i="2"/>
  <c r="N181" i="2"/>
  <c r="N334" i="2"/>
  <c r="N211" i="2"/>
  <c r="N698" i="2"/>
  <c r="N701" i="2"/>
  <c r="N264" i="2"/>
  <c r="N722" i="2"/>
  <c r="N611" i="2"/>
  <c r="N675" i="2"/>
  <c r="N528" i="2"/>
  <c r="N399" i="2"/>
  <c r="N241" i="2"/>
  <c r="N254" i="2"/>
  <c r="N422" i="2"/>
  <c r="N309" i="2"/>
  <c r="N242" i="2"/>
  <c r="N339" i="2"/>
  <c r="N348" i="2"/>
  <c r="N72" i="2"/>
  <c r="N234" i="2"/>
  <c r="N116" i="2"/>
  <c r="N89" i="2"/>
  <c r="N139" i="2"/>
  <c r="N365" i="2"/>
  <c r="N294" i="2"/>
  <c r="N598" i="2"/>
  <c r="N314" i="2"/>
  <c r="N556" i="2"/>
  <c r="N494" i="2"/>
  <c r="N496" i="2"/>
  <c r="N176" i="2"/>
  <c r="N501" i="2"/>
  <c r="N652" i="2"/>
  <c r="N546" i="2"/>
  <c r="N530" i="2"/>
  <c r="N21" i="2"/>
  <c r="N463" i="2"/>
  <c r="N564" i="2"/>
  <c r="N664" i="2"/>
  <c r="N332" i="2"/>
  <c r="N653" i="2"/>
  <c r="N561" i="2"/>
  <c r="N613" i="2"/>
  <c r="N720" i="2"/>
  <c r="N23" i="2"/>
  <c r="N476" i="2"/>
  <c r="N608" i="2"/>
  <c r="N263" i="2"/>
  <c r="N414" i="2"/>
  <c r="N627" i="2"/>
  <c r="N193" i="2"/>
  <c r="N45" i="2"/>
  <c r="N177" i="2"/>
  <c r="N93" i="2"/>
  <c r="N298" i="2"/>
  <c r="N595" i="2"/>
  <c r="N287" i="2"/>
  <c r="N326" i="2"/>
  <c r="N430" i="2"/>
  <c r="N218" i="2"/>
  <c r="N642" i="2"/>
  <c r="N444" i="2"/>
  <c r="N9" i="2"/>
  <c r="N32" i="2"/>
  <c r="N552" i="2"/>
  <c r="N625" i="2"/>
  <c r="N158" i="2"/>
  <c r="N249" i="2"/>
  <c r="N659" i="2"/>
  <c r="N403" i="2"/>
  <c r="N654" i="2"/>
  <c r="N515" i="2"/>
  <c r="N526" i="2"/>
  <c r="N182" i="2"/>
  <c r="N289" i="2"/>
  <c r="N401" i="2"/>
  <c r="N42" i="2"/>
  <c r="N601" i="2"/>
  <c r="N578" i="2"/>
  <c r="N110" i="2"/>
  <c r="N465" i="2"/>
  <c r="N107" i="2"/>
  <c r="N542" i="2"/>
  <c r="N151" i="2"/>
  <c r="N397" i="2"/>
  <c r="N101" i="2"/>
  <c r="N545" i="2"/>
  <c r="N111" i="2"/>
  <c r="N420" i="2"/>
  <c r="N95" i="2"/>
  <c r="N449" i="2"/>
  <c r="N524" i="2"/>
  <c r="N178" i="2"/>
  <c r="N83" i="2"/>
  <c r="N402" i="2"/>
  <c r="N85" i="2"/>
  <c r="N297" i="2"/>
  <c r="N14" i="2"/>
  <c r="N260" i="2"/>
  <c r="N438" i="2"/>
  <c r="N435" i="2"/>
  <c r="N212" i="2"/>
  <c r="N729" i="2"/>
  <c r="N145" i="2"/>
  <c r="N666" i="2"/>
  <c r="N492" i="2"/>
  <c r="N141" i="2"/>
  <c r="N323" i="2"/>
  <c r="N342" i="2"/>
  <c r="N436" i="2"/>
  <c r="N322" i="2"/>
  <c r="N599" i="2"/>
  <c r="N699" i="2"/>
  <c r="N188" i="2"/>
  <c r="N313" i="2"/>
  <c r="N11" i="2"/>
  <c r="N67" i="2"/>
  <c r="N295" i="2"/>
  <c r="N17" i="2"/>
  <c r="N717" i="2"/>
  <c r="N7" i="2"/>
  <c r="N458" i="2"/>
  <c r="N554" i="2"/>
  <c r="N562" i="2"/>
  <c r="N79" i="2"/>
  <c r="N359" i="2"/>
  <c r="N61" i="2"/>
  <c r="N693" i="2"/>
  <c r="N71" i="2"/>
  <c r="N529" i="2"/>
  <c r="N46" i="2"/>
  <c r="N167" i="2"/>
  <c r="N388" i="2"/>
  <c r="N40" i="2"/>
  <c r="N439" i="2"/>
  <c r="N76" i="2"/>
  <c r="N480" i="2"/>
  <c r="N329" i="2"/>
  <c r="N570" i="2"/>
  <c r="N416" i="2"/>
  <c r="N362" i="2"/>
  <c r="N222" i="2"/>
  <c r="N571" i="2"/>
  <c r="N385" i="2"/>
  <c r="N400" i="2"/>
  <c r="N335" i="2"/>
  <c r="N74" i="2"/>
  <c r="N676" i="2"/>
  <c r="N406" i="2"/>
  <c r="N415" i="2"/>
  <c r="N443" i="2"/>
  <c r="N455" i="2"/>
  <c r="N52" i="2"/>
  <c r="N199" i="2"/>
  <c r="N231" i="2"/>
  <c r="N105" i="2"/>
  <c r="N275" i="2"/>
  <c r="N488" i="2"/>
  <c r="N261" i="2"/>
  <c r="N423" i="2"/>
  <c r="N123" i="2"/>
  <c r="N685" i="2"/>
  <c r="N617" i="2"/>
  <c r="N4" i="2"/>
  <c r="N266" i="2"/>
  <c r="N509" i="2"/>
  <c r="N185" i="2"/>
  <c r="N619" i="2"/>
  <c r="N191" i="2"/>
  <c r="N132" i="2"/>
  <c r="N563" i="2"/>
  <c r="N172" i="2"/>
  <c r="N387" i="2"/>
  <c r="N230" i="2"/>
  <c r="N380" i="2"/>
  <c r="N48" i="2"/>
  <c r="N91" i="2"/>
  <c r="N512" i="2"/>
  <c r="N94" i="2"/>
  <c r="N461" i="2"/>
  <c r="N155" i="2"/>
  <c r="N69" i="2"/>
  <c r="N206" i="2"/>
  <c r="N293" i="2"/>
  <c r="N605" i="2"/>
  <c r="N519" i="2"/>
  <c r="N303" i="2"/>
  <c r="N281" i="2"/>
  <c r="N333" i="2"/>
  <c r="N346" i="2"/>
  <c r="N256" i="2"/>
  <c r="N136" i="2"/>
  <c r="N369" i="2"/>
  <c r="N330" i="2"/>
  <c r="N707" i="2"/>
  <c r="N383" i="2"/>
  <c r="N174" i="2"/>
  <c r="N470" i="2"/>
  <c r="N82" i="2"/>
  <c r="N220" i="2"/>
  <c r="N115" i="2"/>
  <c r="N709" i="2"/>
  <c r="N24" i="2"/>
  <c r="N286" i="2"/>
  <c r="N285" i="2"/>
  <c r="N26" i="2"/>
  <c r="N243" i="2"/>
  <c r="N300" i="2"/>
  <c r="N632" i="2"/>
  <c r="N137" i="2"/>
  <c r="N587" i="2"/>
  <c r="N272" i="2"/>
  <c r="N195" i="2"/>
  <c r="N474" i="2"/>
  <c r="N73" i="2"/>
  <c r="N502" i="2"/>
  <c r="N87" i="2"/>
  <c r="N118" i="2"/>
  <c r="N169" i="2"/>
  <c r="N166" i="2"/>
  <c r="N13" i="2"/>
  <c r="N525" i="2"/>
  <c r="N726" i="2"/>
  <c r="N33" i="2"/>
  <c r="N119" i="2"/>
  <c r="N658" i="2"/>
  <c r="N351" i="2"/>
  <c r="N472" i="2"/>
  <c r="N311" i="2"/>
  <c r="N204" i="2"/>
  <c r="N35" i="2"/>
  <c r="N579" i="2"/>
  <c r="N2" i="2"/>
  <c r="N55" i="2"/>
  <c r="N565" i="2"/>
  <c r="N696" i="2"/>
  <c r="N252" i="2"/>
  <c r="N255" i="2"/>
  <c r="N3" i="2"/>
  <c r="N109" i="2"/>
  <c r="N591" i="2"/>
  <c r="N590" i="2"/>
  <c r="N511" i="2"/>
  <c r="N381" i="2"/>
  <c r="N228" i="2"/>
  <c r="N96" i="2"/>
  <c r="N584" i="2"/>
  <c r="N12" i="2"/>
  <c r="N592" i="2"/>
  <c r="N712" i="2"/>
  <c r="N543" i="2"/>
  <c r="N70" i="2"/>
  <c r="N134" i="2"/>
  <c r="N278" i="2"/>
  <c r="N643" i="2"/>
  <c r="N331" i="2"/>
  <c r="N152" i="2"/>
  <c r="N304" i="2"/>
  <c r="N456" i="2"/>
  <c r="N491" i="2"/>
  <c r="N15" i="2"/>
  <c r="N507" i="2"/>
  <c r="N29" i="2"/>
  <c r="N232" i="2"/>
  <c r="N147" i="2"/>
  <c r="N237" i="2"/>
  <c r="N270" i="2"/>
  <c r="N280" i="2"/>
  <c r="N54" i="2"/>
  <c r="N424" i="2"/>
  <c r="N495" i="2"/>
  <c r="N28" i="2"/>
  <c r="N683" i="2"/>
  <c r="N533" i="2"/>
  <c r="N106" i="2"/>
  <c r="N327" i="2"/>
  <c r="N125" i="2"/>
  <c r="N219" i="2"/>
  <c r="N16" i="2"/>
  <c r="N633" i="2"/>
  <c r="N187" i="2"/>
  <c r="N173" i="2"/>
  <c r="N124" i="2"/>
  <c r="N86" i="2"/>
  <c r="N360" i="2"/>
  <c r="N18" i="2"/>
  <c r="N419" i="2"/>
  <c r="N549" i="2"/>
  <c r="N34" i="2"/>
  <c r="N555" i="2"/>
  <c r="N296" i="2"/>
  <c r="N247" i="2"/>
  <c r="N417" i="2"/>
  <c r="N262" i="2"/>
  <c r="N575" i="2"/>
  <c r="N62" i="2"/>
  <c r="N312" i="2"/>
  <c r="N305" i="2"/>
  <c r="N114" i="2"/>
  <c r="N198" i="2"/>
  <c r="N277" i="2"/>
  <c r="N88" i="2"/>
  <c r="N216" i="2"/>
  <c r="N283" i="2"/>
  <c r="N580" i="2"/>
  <c r="N740" i="2"/>
  <c r="N60" i="2"/>
  <c r="N674" i="2"/>
  <c r="N520" i="2"/>
  <c r="N692" i="2"/>
  <c r="N344" i="2"/>
  <c r="N623" i="2"/>
  <c r="N582" i="2"/>
  <c r="N159" i="2"/>
  <c r="N668" i="2"/>
  <c r="N527" i="2"/>
  <c r="N268" i="2"/>
  <c r="N363" i="2"/>
  <c r="N63" i="2"/>
  <c r="N651" i="2"/>
  <c r="N306" i="2"/>
  <c r="N99" i="2"/>
  <c r="N288" i="2"/>
  <c r="N267" i="2"/>
  <c r="N47" i="2"/>
  <c r="N635" i="2"/>
  <c r="N560" i="2"/>
  <c r="N589" i="2"/>
  <c r="N467" i="2"/>
  <c r="N730" i="2"/>
  <c r="N186" i="2"/>
  <c r="N227" i="2"/>
  <c r="N375" i="2"/>
  <c r="N97" i="2"/>
  <c r="N645" i="2"/>
  <c r="N229" i="2"/>
  <c r="N370" i="2"/>
  <c r="N557" i="2"/>
  <c r="N637" i="2"/>
  <c r="N192" i="2"/>
  <c r="N49" i="2"/>
  <c r="N149" i="2"/>
  <c r="N531" i="2"/>
  <c r="N411" i="2"/>
  <c r="N441" i="2"/>
  <c r="N410" i="2"/>
  <c r="N394" i="2"/>
  <c r="N544" i="2"/>
  <c r="N366" i="2"/>
  <c r="N316" i="2"/>
  <c r="N534" i="2"/>
  <c r="N276" i="2"/>
  <c r="N127" i="2"/>
  <c r="N532" i="2"/>
  <c r="N64" i="2"/>
  <c r="N144" i="2"/>
  <c r="N225" i="2"/>
  <c r="N240" i="2"/>
  <c r="N459" i="2"/>
  <c r="N30" i="2"/>
  <c r="N140" i="2"/>
  <c r="N38" i="2"/>
  <c r="N574" i="2"/>
  <c r="N433" i="2"/>
  <c r="N318" i="2"/>
  <c r="N736" i="2"/>
  <c r="N719" i="2"/>
  <c r="N667" i="2"/>
  <c r="N568" i="2"/>
  <c r="N336" i="2"/>
  <c r="N708" i="2"/>
  <c r="N454" i="2"/>
  <c r="N535" i="2"/>
  <c r="N451" i="2"/>
  <c r="N20" i="2"/>
  <c r="N217" i="2"/>
  <c r="N138" i="2"/>
  <c r="N59" i="2"/>
  <c r="N440" i="2"/>
  <c r="N22" i="2"/>
  <c r="N207" i="2"/>
  <c r="N131" i="2"/>
  <c r="N677" i="2"/>
  <c r="N291" i="2"/>
  <c r="N41" i="2"/>
  <c r="N404" i="2"/>
  <c r="N324" i="2"/>
  <c r="N457" i="2"/>
  <c r="N19" i="2"/>
  <c r="N628" i="2"/>
  <c r="N521" i="2"/>
  <c r="N44" i="2"/>
  <c r="N51" i="2"/>
  <c r="N541" i="2"/>
  <c r="N536" i="2"/>
  <c r="N523" i="2"/>
  <c r="N395" i="2"/>
  <c r="N483" i="2"/>
  <c r="N485" i="2"/>
  <c r="N487" i="2"/>
  <c r="N499" i="2"/>
  <c r="N179" i="2"/>
  <c r="N581" i="2"/>
  <c r="N735" i="2"/>
  <c r="N364" i="2"/>
  <c r="N597" i="2"/>
  <c r="N57" i="2"/>
  <c r="N510" i="2"/>
  <c r="N126" i="2"/>
  <c r="N620" i="2"/>
  <c r="N503" i="2"/>
  <c r="N731" i="2"/>
  <c r="N606" i="2"/>
  <c r="N148" i="2"/>
  <c r="N670" i="2"/>
  <c r="N128" i="2"/>
  <c r="N737" i="2"/>
  <c r="N646" i="2"/>
  <c r="N630" i="2"/>
  <c r="N299" i="2"/>
  <c r="N498" i="2"/>
  <c r="N58" i="2"/>
  <c r="N615" i="2"/>
  <c r="N251" i="2"/>
  <c r="N250" i="2"/>
  <c r="N450" i="2"/>
  <c r="N618" i="2"/>
  <c r="N475" i="2"/>
  <c r="N31" i="2"/>
  <c r="N371" i="2"/>
  <c r="N205" i="2"/>
  <c r="N341" i="2"/>
  <c r="N246" i="2"/>
  <c r="N36" i="2"/>
  <c r="N396" i="2"/>
  <c r="N453" i="2"/>
  <c r="N665" i="2"/>
  <c r="N308" i="2"/>
  <c r="N723" i="2"/>
  <c r="N27" i="2"/>
  <c r="N120" i="2"/>
  <c r="N604" i="2"/>
  <c r="N679" i="2"/>
  <c r="N238" i="2"/>
  <c r="N446" i="2"/>
  <c r="N550" i="2"/>
  <c r="N135" i="2"/>
  <c r="N150" i="2"/>
  <c r="N442" i="2"/>
  <c r="N374" i="2"/>
  <c r="N53" i="2"/>
  <c r="N236" i="2"/>
  <c r="N196" i="2"/>
  <c r="N540" i="2"/>
  <c r="N490" i="2"/>
  <c r="N37" i="2"/>
  <c r="N221" i="2"/>
  <c r="N631" i="2"/>
  <c r="N80" i="2"/>
  <c r="N689" i="2"/>
  <c r="N734" i="2"/>
  <c r="N703" i="2"/>
  <c r="N98" i="2"/>
  <c r="N407" i="2"/>
  <c r="N516" i="2"/>
  <c r="N257" i="2"/>
  <c r="N183" i="2"/>
  <c r="N347" i="2"/>
  <c r="N170" i="2"/>
  <c r="N113" i="2"/>
  <c r="N437" i="2"/>
  <c r="N641" i="2"/>
  <c r="N558" i="2"/>
  <c r="N154" i="2"/>
  <c r="N655" i="2"/>
  <c r="N572" i="2"/>
  <c r="N358" i="2"/>
  <c r="N426" i="2"/>
  <c r="N728" i="2"/>
  <c r="N122" i="2"/>
  <c r="N200" i="2"/>
  <c r="N391" i="2"/>
  <c r="N711" i="2"/>
  <c r="N392" i="2"/>
  <c r="N733" i="2"/>
  <c r="N356" i="2"/>
  <c r="N239" i="2"/>
  <c r="N644" i="2"/>
  <c r="N576" i="2"/>
  <c r="N164" i="2"/>
  <c r="N112" i="2"/>
  <c r="N201" i="2"/>
  <c r="N690" i="2"/>
  <c r="N307" i="2"/>
  <c r="N66" i="2"/>
  <c r="N367" i="2"/>
  <c r="N265" i="2"/>
  <c r="N700" i="2"/>
  <c r="N493" i="2"/>
  <c r="N408" i="2"/>
  <c r="N721" i="2"/>
  <c r="N197" i="2"/>
  <c r="N650" i="2"/>
  <c r="N660" i="2"/>
  <c r="N100" i="2"/>
  <c r="N663" i="2"/>
  <c r="N235" i="2"/>
  <c r="N602" i="2"/>
  <c r="N547" i="2"/>
  <c r="N244" i="2"/>
  <c r="N638" i="2"/>
  <c r="N684" i="2"/>
  <c r="N742" i="2"/>
  <c r="N596" i="2"/>
  <c r="N610" i="2"/>
  <c r="N412" i="2"/>
  <c r="N337" i="2"/>
  <c r="N640" i="2"/>
  <c r="N301" i="2"/>
  <c r="N168" i="2"/>
  <c r="N284" i="2"/>
  <c r="N648" i="2"/>
  <c r="N434" i="2"/>
  <c r="N253" i="2"/>
  <c r="N245" i="2"/>
  <c r="N603" i="2"/>
  <c r="N484" i="2"/>
  <c r="N117" i="2"/>
  <c r="N389" i="2"/>
  <c r="N588" i="2"/>
  <c r="N673" i="2"/>
  <c r="N486" i="2"/>
  <c r="N497" i="2"/>
  <c r="N577" i="2"/>
  <c r="N321" i="2"/>
  <c r="N223" i="2"/>
  <c r="N338" i="2"/>
  <c r="N500" i="2"/>
  <c r="N413" i="2"/>
  <c r="N102" i="2"/>
  <c r="N661" i="2"/>
  <c r="N361" i="2"/>
  <c r="N398" i="2"/>
  <c r="N209" i="2"/>
  <c r="N727" i="2"/>
  <c r="N538" i="2"/>
  <c r="N368" i="2"/>
  <c r="N513" i="2"/>
  <c r="N622" i="2"/>
  <c r="N672" i="2"/>
  <c r="N202" i="2"/>
  <c r="N386" i="2"/>
  <c r="N317" i="2"/>
  <c r="N214" i="2"/>
  <c r="N629" i="2"/>
  <c r="N213" i="2"/>
  <c r="N537" i="2"/>
  <c r="N320" i="2"/>
  <c r="N466" i="2"/>
  <c r="N393" i="2"/>
  <c r="N706" i="2"/>
  <c r="N573" i="2"/>
  <c r="N418" i="2"/>
  <c r="N551" i="2"/>
  <c r="N691" i="2"/>
  <c r="N624" i="2"/>
  <c r="N343" i="2"/>
  <c r="N471" i="2"/>
  <c r="N429" i="2"/>
  <c r="N585" i="2"/>
  <c r="N421" i="2"/>
  <c r="N373" i="2"/>
  <c r="N464" i="2"/>
  <c r="N609" i="2"/>
  <c r="N710" i="2"/>
  <c r="N718" i="2"/>
  <c r="N662" i="2"/>
  <c r="N427" i="2"/>
  <c r="N621" i="2"/>
  <c r="N325" i="2"/>
  <c r="N600" i="2"/>
  <c r="N682" i="2"/>
  <c r="N649" i="2"/>
  <c r="N687" i="2"/>
  <c r="N559" i="2"/>
  <c r="N468" i="2"/>
  <c r="N517" i="2"/>
  <c r="N680" i="2"/>
  <c r="N566" i="2"/>
  <c r="N694" i="2"/>
  <c r="N741" i="2"/>
  <c r="N548" i="2"/>
  <c r="N431" i="2"/>
  <c r="N695" i="2"/>
  <c r="N713" i="2"/>
  <c r="N705" i="2"/>
  <c r="N634" i="2"/>
  <c r="N738" i="2"/>
  <c r="N647" i="2"/>
  <c r="N688" i="2"/>
  <c r="N725" i="2"/>
  <c r="N697" i="2"/>
  <c r="N716" i="2"/>
  <c r="N704" i="2"/>
  <c r="N732" i="2"/>
  <c r="N739" i="2"/>
  <c r="N671" i="2"/>
  <c r="N669" i="2"/>
  <c r="N702" i="2"/>
  <c r="N724" i="2"/>
  <c r="N715" i="2"/>
  <c r="L607" i="2"/>
  <c r="L626" i="2"/>
  <c r="L586" i="2"/>
  <c r="L77" i="2"/>
  <c r="L315" i="2"/>
  <c r="L514" i="2"/>
  <c r="L452" i="2"/>
  <c r="L539" i="2"/>
  <c r="L379" i="2"/>
  <c r="L505" i="2"/>
  <c r="L390" i="2"/>
  <c r="L469" i="2"/>
  <c r="L678" i="2"/>
  <c r="L273" i="2"/>
  <c r="L129" i="2"/>
  <c r="L518" i="2"/>
  <c r="L432" i="2"/>
  <c r="L686" i="2"/>
  <c r="L352" i="2"/>
  <c r="L50" i="2"/>
  <c r="L353" i="2"/>
  <c r="L506" i="2"/>
  <c r="L65" i="2"/>
  <c r="L482" i="2"/>
  <c r="L376" i="2"/>
  <c r="L153" i="2"/>
  <c r="L553" i="2"/>
  <c r="L310" i="2"/>
  <c r="L340" i="2"/>
  <c r="L269" i="2"/>
  <c r="L657" i="2"/>
  <c r="L569" i="2"/>
  <c r="L68" i="2"/>
  <c r="L612" i="2"/>
  <c r="L5" i="2"/>
  <c r="L616" i="2"/>
  <c r="L156" i="2"/>
  <c r="L92" i="2"/>
  <c r="L103" i="2"/>
  <c r="L357" i="2"/>
  <c r="L481" i="2"/>
  <c r="L319" i="2"/>
  <c r="L522" i="2"/>
  <c r="L208" i="2"/>
  <c r="L56" i="2"/>
  <c r="L224" i="2"/>
  <c r="L226" i="2"/>
  <c r="L594" i="2"/>
  <c r="L130" i="2"/>
  <c r="L382" i="2"/>
  <c r="L143" i="2"/>
  <c r="L583" i="2"/>
  <c r="L409" i="2"/>
  <c r="L90" i="2"/>
  <c r="L567" i="2"/>
  <c r="L354" i="2"/>
  <c r="L142" i="2"/>
  <c r="L508" i="2"/>
  <c r="L636" i="2"/>
  <c r="L477" i="2"/>
  <c r="L215" i="2"/>
  <c r="L405" i="2"/>
  <c r="L248" i="2"/>
  <c r="L350" i="2"/>
  <c r="L428" i="2"/>
  <c r="L133" i="2"/>
  <c r="L160" i="2"/>
  <c r="L355" i="2"/>
  <c r="L259" i="2"/>
  <c r="L161" i="2"/>
  <c r="L81" i="2"/>
  <c r="L194" i="2"/>
  <c r="L345" i="2"/>
  <c r="L445" i="2"/>
  <c r="L121" i="2"/>
  <c r="L328" i="2"/>
  <c r="L489" i="2"/>
  <c r="L639" i="2"/>
  <c r="L184" i="2"/>
  <c r="L290" i="2"/>
  <c r="L84" i="2"/>
  <c r="L233" i="2"/>
  <c r="L504" i="2"/>
  <c r="L180" i="2"/>
  <c r="L462" i="2"/>
  <c r="L6" i="2"/>
  <c r="L302" i="2"/>
  <c r="L681" i="2"/>
  <c r="L473" i="2"/>
  <c r="L593" i="2"/>
  <c r="L614" i="2"/>
  <c r="L448" i="2"/>
  <c r="L10" i="2"/>
  <c r="L190" i="2"/>
  <c r="L425" i="2"/>
  <c r="L372" i="2"/>
  <c r="L108" i="2"/>
  <c r="L104" i="2"/>
  <c r="L292" i="2"/>
  <c r="L258" i="2"/>
  <c r="L271" i="2"/>
  <c r="L447" i="2"/>
  <c r="L146" i="2"/>
  <c r="L162" i="2"/>
  <c r="L274" i="2"/>
  <c r="L175" i="2"/>
  <c r="L282" i="2"/>
  <c r="L384" i="2"/>
  <c r="L163" i="2"/>
  <c r="L157" i="2"/>
  <c r="L460" i="2"/>
  <c r="L210" i="2"/>
  <c r="L478" i="2"/>
  <c r="L377" i="2"/>
  <c r="L78" i="2"/>
  <c r="L714" i="2"/>
  <c r="L279" i="2"/>
  <c r="L203" i="2"/>
  <c r="L75" i="2"/>
  <c r="L479" i="2"/>
  <c r="L171" i="2"/>
  <c r="L189" i="2"/>
  <c r="L656" i="2"/>
  <c r="L25" i="2"/>
  <c r="L39" i="2"/>
  <c r="L349" i="2"/>
  <c r="L165" i="2"/>
  <c r="L378" i="2"/>
  <c r="L43" i="2"/>
  <c r="L8" i="2"/>
  <c r="L181" i="2"/>
  <c r="L334" i="2"/>
  <c r="L211" i="2"/>
  <c r="L698" i="2"/>
  <c r="L701" i="2"/>
  <c r="L264" i="2"/>
  <c r="L722" i="2"/>
  <c r="L611" i="2"/>
  <c r="L675" i="2"/>
  <c r="L528" i="2"/>
  <c r="L399" i="2"/>
  <c r="L241" i="2"/>
  <c r="L254" i="2"/>
  <c r="L422" i="2"/>
  <c r="L309" i="2"/>
  <c r="L242" i="2"/>
  <c r="L339" i="2"/>
  <c r="L348" i="2"/>
  <c r="L72" i="2"/>
  <c r="L234" i="2"/>
  <c r="L116" i="2"/>
  <c r="L89" i="2"/>
  <c r="L139" i="2"/>
  <c r="L365" i="2"/>
  <c r="L294" i="2"/>
  <c r="L598" i="2"/>
  <c r="L314" i="2"/>
  <c r="L556" i="2"/>
  <c r="L494" i="2"/>
  <c r="L496" i="2"/>
  <c r="L176" i="2"/>
  <c r="L501" i="2"/>
  <c r="L652" i="2"/>
  <c r="L546" i="2"/>
  <c r="L530" i="2"/>
  <c r="L21" i="2"/>
  <c r="L463" i="2"/>
  <c r="L564" i="2"/>
  <c r="L664" i="2"/>
  <c r="L332" i="2"/>
  <c r="L653" i="2"/>
  <c r="L561" i="2"/>
  <c r="L613" i="2"/>
  <c r="L720" i="2"/>
  <c r="L23" i="2"/>
  <c r="L476" i="2"/>
  <c r="L608" i="2"/>
  <c r="L263" i="2"/>
  <c r="L414" i="2"/>
  <c r="L627" i="2"/>
  <c r="L193" i="2"/>
  <c r="L45" i="2"/>
  <c r="L177" i="2"/>
  <c r="L93" i="2"/>
  <c r="L298" i="2"/>
  <c r="L595" i="2"/>
  <c r="L287" i="2"/>
  <c r="L326" i="2"/>
  <c r="L430" i="2"/>
  <c r="L218" i="2"/>
  <c r="L642" i="2"/>
  <c r="L444" i="2"/>
  <c r="L9" i="2"/>
  <c r="L32" i="2"/>
  <c r="L552" i="2"/>
  <c r="L625" i="2"/>
  <c r="L158" i="2"/>
  <c r="L249" i="2"/>
  <c r="L659" i="2"/>
  <c r="L403" i="2"/>
  <c r="L654" i="2"/>
  <c r="L515" i="2"/>
  <c r="L526" i="2"/>
  <c r="L182" i="2"/>
  <c r="L289" i="2"/>
  <c r="L401" i="2"/>
  <c r="L42" i="2"/>
  <c r="L601" i="2"/>
  <c r="L578" i="2"/>
  <c r="L110" i="2"/>
  <c r="L465" i="2"/>
  <c r="L107" i="2"/>
  <c r="L542" i="2"/>
  <c r="L151" i="2"/>
  <c r="L397" i="2"/>
  <c r="L101" i="2"/>
  <c r="L545" i="2"/>
  <c r="L111" i="2"/>
  <c r="L420" i="2"/>
  <c r="L95" i="2"/>
  <c r="L449" i="2"/>
  <c r="L524" i="2"/>
  <c r="L178" i="2"/>
  <c r="L83" i="2"/>
  <c r="L402" i="2"/>
  <c r="L85" i="2"/>
  <c r="L297" i="2"/>
  <c r="L14" i="2"/>
  <c r="L260" i="2"/>
  <c r="L438" i="2"/>
  <c r="L435" i="2"/>
  <c r="L212" i="2"/>
  <c r="L729" i="2"/>
  <c r="L145" i="2"/>
  <c r="L666" i="2"/>
  <c r="L492" i="2"/>
  <c r="L141" i="2"/>
  <c r="L323" i="2"/>
  <c r="L342" i="2"/>
  <c r="L436" i="2"/>
  <c r="L322" i="2"/>
  <c r="L599" i="2"/>
  <c r="L699" i="2"/>
  <c r="L188" i="2"/>
  <c r="L313" i="2"/>
  <c r="L11" i="2"/>
  <c r="L67" i="2"/>
  <c r="L295" i="2"/>
  <c r="L17" i="2"/>
  <c r="L717" i="2"/>
  <c r="L7" i="2"/>
  <c r="L458" i="2"/>
  <c r="L554" i="2"/>
  <c r="L562" i="2"/>
  <c r="L79" i="2"/>
  <c r="L359" i="2"/>
  <c r="L61" i="2"/>
  <c r="L693" i="2"/>
  <c r="L71" i="2"/>
  <c r="L529" i="2"/>
  <c r="L46" i="2"/>
  <c r="L167" i="2"/>
  <c r="L388" i="2"/>
  <c r="L40" i="2"/>
  <c r="L439" i="2"/>
  <c r="L76" i="2"/>
  <c r="L480" i="2"/>
  <c r="L329" i="2"/>
  <c r="L570" i="2"/>
  <c r="L416" i="2"/>
  <c r="L362" i="2"/>
  <c r="L222" i="2"/>
  <c r="L571" i="2"/>
  <c r="L385" i="2"/>
  <c r="L400" i="2"/>
  <c r="L335" i="2"/>
  <c r="L74" i="2"/>
  <c r="L676" i="2"/>
  <c r="L406" i="2"/>
  <c r="L415" i="2"/>
  <c r="L443" i="2"/>
  <c r="L455" i="2"/>
  <c r="L52" i="2"/>
  <c r="L199" i="2"/>
  <c r="L231" i="2"/>
  <c r="L105" i="2"/>
  <c r="L275" i="2"/>
  <c r="L488" i="2"/>
  <c r="L261" i="2"/>
  <c r="L423" i="2"/>
  <c r="L123" i="2"/>
  <c r="L685" i="2"/>
  <c r="L617" i="2"/>
  <c r="L4" i="2"/>
  <c r="L266" i="2"/>
  <c r="L509" i="2"/>
  <c r="L185" i="2"/>
  <c r="L619" i="2"/>
  <c r="L191" i="2"/>
  <c r="L132" i="2"/>
  <c r="L563" i="2"/>
  <c r="L172" i="2"/>
  <c r="L387" i="2"/>
  <c r="L230" i="2"/>
  <c r="L380" i="2"/>
  <c r="L48" i="2"/>
  <c r="L91" i="2"/>
  <c r="L512" i="2"/>
  <c r="L94" i="2"/>
  <c r="L461" i="2"/>
  <c r="L155" i="2"/>
  <c r="L69" i="2"/>
  <c r="L206" i="2"/>
  <c r="L293" i="2"/>
  <c r="L605" i="2"/>
  <c r="L519" i="2"/>
  <c r="L303" i="2"/>
  <c r="L281" i="2"/>
  <c r="L333" i="2"/>
  <c r="L346" i="2"/>
  <c r="L256" i="2"/>
  <c r="L136" i="2"/>
  <c r="L369" i="2"/>
  <c r="L330" i="2"/>
  <c r="L707" i="2"/>
  <c r="L383" i="2"/>
  <c r="L174" i="2"/>
  <c r="L470" i="2"/>
  <c r="L82" i="2"/>
  <c r="L220" i="2"/>
  <c r="L115" i="2"/>
  <c r="L709" i="2"/>
  <c r="L24" i="2"/>
  <c r="L286" i="2"/>
  <c r="L285" i="2"/>
  <c r="L26" i="2"/>
  <c r="L243" i="2"/>
  <c r="L300" i="2"/>
  <c r="L632" i="2"/>
  <c r="L137" i="2"/>
  <c r="L587" i="2"/>
  <c r="L272" i="2"/>
  <c r="L195" i="2"/>
  <c r="L474" i="2"/>
  <c r="L73" i="2"/>
  <c r="L502" i="2"/>
  <c r="L87" i="2"/>
  <c r="L118" i="2"/>
  <c r="L169" i="2"/>
  <c r="L166" i="2"/>
  <c r="L13" i="2"/>
  <c r="L525" i="2"/>
  <c r="L726" i="2"/>
  <c r="L33" i="2"/>
  <c r="L119" i="2"/>
  <c r="L658" i="2"/>
  <c r="L351" i="2"/>
  <c r="L472" i="2"/>
  <c r="L311" i="2"/>
  <c r="L204" i="2"/>
  <c r="L35" i="2"/>
  <c r="L579" i="2"/>
  <c r="L2" i="2"/>
  <c r="L55" i="2"/>
  <c r="L565" i="2"/>
  <c r="L696" i="2"/>
  <c r="L252" i="2"/>
  <c r="L255" i="2"/>
  <c r="L3" i="2"/>
  <c r="L109" i="2"/>
  <c r="L591" i="2"/>
  <c r="L590" i="2"/>
  <c r="L511" i="2"/>
  <c r="L381" i="2"/>
  <c r="L228" i="2"/>
  <c r="L96" i="2"/>
  <c r="L584" i="2"/>
  <c r="L12" i="2"/>
  <c r="L592" i="2"/>
  <c r="L712" i="2"/>
  <c r="L543" i="2"/>
  <c r="L70" i="2"/>
  <c r="L134" i="2"/>
  <c r="L278" i="2"/>
  <c r="L643" i="2"/>
  <c r="L331" i="2"/>
  <c r="L152" i="2"/>
  <c r="L304" i="2"/>
  <c r="L456" i="2"/>
  <c r="L491" i="2"/>
  <c r="L15" i="2"/>
  <c r="L507" i="2"/>
  <c r="L29" i="2"/>
  <c r="L232" i="2"/>
  <c r="L147" i="2"/>
  <c r="L237" i="2"/>
  <c r="L270" i="2"/>
  <c r="L280" i="2"/>
  <c r="L54" i="2"/>
  <c r="L424" i="2"/>
  <c r="L495" i="2"/>
  <c r="L28" i="2"/>
  <c r="L683" i="2"/>
  <c r="L533" i="2"/>
  <c r="L106" i="2"/>
  <c r="L327" i="2"/>
  <c r="L125" i="2"/>
  <c r="L219" i="2"/>
  <c r="L16" i="2"/>
  <c r="L633" i="2"/>
  <c r="L187" i="2"/>
  <c r="L173" i="2"/>
  <c r="L124" i="2"/>
  <c r="L86" i="2"/>
  <c r="L360" i="2"/>
  <c r="L18" i="2"/>
  <c r="L419" i="2"/>
  <c r="L549" i="2"/>
  <c r="L34" i="2"/>
  <c r="L555" i="2"/>
  <c r="L296" i="2"/>
  <c r="L247" i="2"/>
  <c r="L417" i="2"/>
  <c r="L262" i="2"/>
  <c r="L575" i="2"/>
  <c r="L62" i="2"/>
  <c r="L312" i="2"/>
  <c r="L305" i="2"/>
  <c r="L114" i="2"/>
  <c r="L198" i="2"/>
  <c r="L277" i="2"/>
  <c r="L88" i="2"/>
  <c r="L216" i="2"/>
  <c r="L283" i="2"/>
  <c r="L580" i="2"/>
  <c r="L740" i="2"/>
  <c r="L60" i="2"/>
  <c r="L674" i="2"/>
  <c r="L520" i="2"/>
  <c r="L692" i="2"/>
  <c r="L344" i="2"/>
  <c r="L623" i="2"/>
  <c r="L582" i="2"/>
  <c r="L159" i="2"/>
  <c r="L668" i="2"/>
  <c r="L527" i="2"/>
  <c r="L268" i="2"/>
  <c r="L363" i="2"/>
  <c r="L63" i="2"/>
  <c r="L651" i="2"/>
  <c r="L306" i="2"/>
  <c r="L99" i="2"/>
  <c r="L288" i="2"/>
  <c r="L267" i="2"/>
  <c r="L47" i="2"/>
  <c r="L635" i="2"/>
  <c r="L560" i="2"/>
  <c r="L589" i="2"/>
  <c r="L467" i="2"/>
  <c r="L730" i="2"/>
  <c r="L186" i="2"/>
  <c r="L227" i="2"/>
  <c r="L375" i="2"/>
  <c r="L97" i="2"/>
  <c r="L645" i="2"/>
  <c r="L229" i="2"/>
  <c r="L370" i="2"/>
  <c r="L557" i="2"/>
  <c r="L637" i="2"/>
  <c r="L192" i="2"/>
  <c r="L49" i="2"/>
  <c r="L149" i="2"/>
  <c r="L531" i="2"/>
  <c r="L411" i="2"/>
  <c r="L441" i="2"/>
  <c r="L410" i="2"/>
  <c r="L394" i="2"/>
  <c r="L544" i="2"/>
  <c r="L366" i="2"/>
  <c r="L316" i="2"/>
  <c r="L534" i="2"/>
  <c r="L276" i="2"/>
  <c r="L127" i="2"/>
  <c r="L532" i="2"/>
  <c r="L64" i="2"/>
  <c r="L144" i="2"/>
  <c r="L225" i="2"/>
  <c r="L240" i="2"/>
  <c r="L459" i="2"/>
  <c r="L30" i="2"/>
  <c r="L140" i="2"/>
  <c r="L38" i="2"/>
  <c r="L574" i="2"/>
  <c r="L433" i="2"/>
  <c r="L318" i="2"/>
  <c r="L736" i="2"/>
  <c r="L719" i="2"/>
  <c r="L667" i="2"/>
  <c r="L568" i="2"/>
  <c r="L336" i="2"/>
  <c r="L708" i="2"/>
  <c r="L454" i="2"/>
  <c r="L535" i="2"/>
  <c r="L451" i="2"/>
  <c r="L20" i="2"/>
  <c r="L217" i="2"/>
  <c r="L138" i="2"/>
  <c r="L59" i="2"/>
  <c r="L440" i="2"/>
  <c r="L22" i="2"/>
  <c r="L207" i="2"/>
  <c r="L131" i="2"/>
  <c r="L677" i="2"/>
  <c r="L291" i="2"/>
  <c r="L41" i="2"/>
  <c r="L404" i="2"/>
  <c r="L324" i="2"/>
  <c r="L457" i="2"/>
  <c r="L19" i="2"/>
  <c r="L628" i="2"/>
  <c r="L521" i="2"/>
  <c r="L44" i="2"/>
  <c r="L51" i="2"/>
  <c r="L541" i="2"/>
  <c r="L536" i="2"/>
  <c r="L523" i="2"/>
  <c r="L395" i="2"/>
  <c r="L483" i="2"/>
  <c r="L485" i="2"/>
  <c r="L487" i="2"/>
  <c r="L499" i="2"/>
  <c r="L179" i="2"/>
  <c r="L581" i="2"/>
  <c r="L735" i="2"/>
  <c r="L364" i="2"/>
  <c r="L597" i="2"/>
  <c r="L57" i="2"/>
  <c r="L510" i="2"/>
  <c r="L126" i="2"/>
  <c r="L620" i="2"/>
  <c r="L503" i="2"/>
  <c r="L731" i="2"/>
  <c r="L606" i="2"/>
  <c r="L148" i="2"/>
  <c r="L670" i="2"/>
  <c r="L128" i="2"/>
  <c r="L737" i="2"/>
  <c r="L646" i="2"/>
  <c r="L630" i="2"/>
  <c r="L299" i="2"/>
  <c r="L498" i="2"/>
  <c r="L58" i="2"/>
  <c r="L615" i="2"/>
  <c r="L251" i="2"/>
  <c r="L250" i="2"/>
  <c r="L450" i="2"/>
  <c r="L618" i="2"/>
  <c r="L475" i="2"/>
  <c r="L31" i="2"/>
  <c r="L371" i="2"/>
  <c r="L205" i="2"/>
  <c r="L341" i="2"/>
  <c r="L246" i="2"/>
  <c r="L36" i="2"/>
  <c r="L396" i="2"/>
  <c r="L453" i="2"/>
  <c r="L665" i="2"/>
  <c r="L308" i="2"/>
  <c r="L723" i="2"/>
  <c r="L27" i="2"/>
  <c r="L120" i="2"/>
  <c r="L604" i="2"/>
  <c r="L679" i="2"/>
  <c r="L238" i="2"/>
  <c r="L446" i="2"/>
  <c r="L550" i="2"/>
  <c r="L135" i="2"/>
  <c r="L150" i="2"/>
  <c r="L442" i="2"/>
  <c r="L374" i="2"/>
  <c r="L53" i="2"/>
  <c r="L236" i="2"/>
  <c r="L196" i="2"/>
  <c r="L540" i="2"/>
  <c r="L490" i="2"/>
  <c r="L37" i="2"/>
  <c r="L221" i="2"/>
  <c r="L631" i="2"/>
  <c r="L80" i="2"/>
  <c r="L689" i="2"/>
  <c r="L734" i="2"/>
  <c r="L703" i="2"/>
  <c r="L98" i="2"/>
  <c r="L407" i="2"/>
  <c r="L516" i="2"/>
  <c r="L257" i="2"/>
  <c r="L183" i="2"/>
  <c r="L347" i="2"/>
  <c r="L170" i="2"/>
  <c r="L113" i="2"/>
  <c r="L437" i="2"/>
  <c r="L641" i="2"/>
  <c r="L558" i="2"/>
  <c r="L154" i="2"/>
  <c r="L655" i="2"/>
  <c r="L572" i="2"/>
  <c r="L358" i="2"/>
  <c r="L426" i="2"/>
  <c r="L728" i="2"/>
  <c r="L122" i="2"/>
  <c r="L200" i="2"/>
  <c r="L391" i="2"/>
  <c r="L711" i="2"/>
  <c r="L392" i="2"/>
  <c r="L733" i="2"/>
  <c r="L356" i="2"/>
  <c r="L239" i="2"/>
  <c r="L644" i="2"/>
  <c r="L576" i="2"/>
  <c r="L164" i="2"/>
  <c r="L112" i="2"/>
  <c r="L201" i="2"/>
  <c r="L690" i="2"/>
  <c r="L307" i="2"/>
  <c r="L66" i="2"/>
  <c r="L367" i="2"/>
  <c r="L265" i="2"/>
  <c r="L700" i="2"/>
  <c r="L493" i="2"/>
  <c r="L408" i="2"/>
  <c r="L721" i="2"/>
  <c r="L197" i="2"/>
  <c r="L650" i="2"/>
  <c r="L660" i="2"/>
  <c r="L100" i="2"/>
  <c r="L663" i="2"/>
  <c r="L235" i="2"/>
  <c r="L602" i="2"/>
  <c r="L547" i="2"/>
  <c r="L244" i="2"/>
  <c r="L638" i="2"/>
  <c r="L684" i="2"/>
  <c r="L742" i="2"/>
  <c r="L596" i="2"/>
  <c r="L610" i="2"/>
  <c r="L412" i="2"/>
  <c r="L337" i="2"/>
  <c r="L640" i="2"/>
  <c r="L301" i="2"/>
  <c r="L168" i="2"/>
  <c r="L284" i="2"/>
  <c r="L648" i="2"/>
  <c r="L434" i="2"/>
  <c r="L253" i="2"/>
  <c r="L245" i="2"/>
  <c r="L603" i="2"/>
  <c r="L484" i="2"/>
  <c r="L117" i="2"/>
  <c r="L389" i="2"/>
  <c r="L588" i="2"/>
  <c r="L673" i="2"/>
  <c r="L486" i="2"/>
  <c r="L497" i="2"/>
  <c r="L577" i="2"/>
  <c r="L321" i="2"/>
  <c r="L223" i="2"/>
  <c r="L338" i="2"/>
  <c r="L500" i="2"/>
  <c r="L413" i="2"/>
  <c r="L102" i="2"/>
  <c r="L661" i="2"/>
  <c r="L361" i="2"/>
  <c r="L398" i="2"/>
  <c r="L209" i="2"/>
  <c r="L727" i="2"/>
  <c r="L538" i="2"/>
  <c r="L368" i="2"/>
  <c r="L513" i="2"/>
  <c r="L622" i="2"/>
  <c r="L672" i="2"/>
  <c r="L202" i="2"/>
  <c r="L386" i="2"/>
  <c r="L317" i="2"/>
  <c r="L214" i="2"/>
  <c r="L629" i="2"/>
  <c r="L213" i="2"/>
  <c r="L537" i="2"/>
  <c r="L320" i="2"/>
  <c r="L466" i="2"/>
  <c r="L393" i="2"/>
  <c r="L706" i="2"/>
  <c r="L573" i="2"/>
  <c r="L418" i="2"/>
  <c r="L551" i="2"/>
  <c r="L691" i="2"/>
  <c r="L624" i="2"/>
  <c r="L343" i="2"/>
  <c r="L471" i="2"/>
  <c r="L429" i="2"/>
  <c r="L585" i="2"/>
  <c r="L421" i="2"/>
  <c r="L373" i="2"/>
  <c r="L464" i="2"/>
  <c r="L609" i="2"/>
  <c r="L710" i="2"/>
  <c r="L718" i="2"/>
  <c r="L662" i="2"/>
  <c r="L427" i="2"/>
  <c r="L621" i="2"/>
  <c r="L325" i="2"/>
  <c r="L600" i="2"/>
  <c r="L682" i="2"/>
  <c r="L649" i="2"/>
  <c r="L687" i="2"/>
  <c r="L559" i="2"/>
  <c r="L468" i="2"/>
  <c r="L517" i="2"/>
  <c r="L680" i="2"/>
  <c r="L566" i="2"/>
  <c r="L694" i="2"/>
  <c r="L741" i="2"/>
  <c r="L548" i="2"/>
  <c r="L431" i="2"/>
  <c r="L695" i="2"/>
  <c r="L713" i="2"/>
  <c r="L705" i="2"/>
  <c r="L634" i="2"/>
  <c r="L738" i="2"/>
  <c r="L647" i="2"/>
  <c r="L688" i="2"/>
  <c r="L725" i="2"/>
  <c r="L697" i="2"/>
  <c r="L716" i="2"/>
  <c r="L704" i="2"/>
  <c r="L732" i="2"/>
  <c r="L739" i="2"/>
  <c r="L671" i="2"/>
  <c r="L669" i="2"/>
  <c r="L702" i="2"/>
  <c r="L724" i="2"/>
  <c r="L715" i="2"/>
  <c r="J607" i="2"/>
  <c r="J626" i="2"/>
  <c r="J586" i="2"/>
  <c r="J77" i="2"/>
  <c r="J315" i="2"/>
  <c r="J514" i="2"/>
  <c r="J452" i="2"/>
  <c r="J539" i="2"/>
  <c r="J379" i="2"/>
  <c r="J505" i="2"/>
  <c r="J390" i="2"/>
  <c r="J469" i="2"/>
  <c r="J678" i="2"/>
  <c r="J273" i="2"/>
  <c r="J129" i="2"/>
  <c r="J518" i="2"/>
  <c r="J432" i="2"/>
  <c r="J686" i="2"/>
  <c r="J352" i="2"/>
  <c r="J50" i="2"/>
  <c r="J353" i="2"/>
  <c r="J506" i="2"/>
  <c r="J65" i="2"/>
  <c r="J482" i="2"/>
  <c r="J376" i="2"/>
  <c r="J153" i="2"/>
  <c r="J553" i="2"/>
  <c r="J310" i="2"/>
  <c r="J340" i="2"/>
  <c r="J269" i="2"/>
  <c r="J657" i="2"/>
  <c r="J569" i="2"/>
  <c r="J68" i="2"/>
  <c r="J612" i="2"/>
  <c r="J5" i="2"/>
  <c r="J616" i="2"/>
  <c r="J156" i="2"/>
  <c r="J92" i="2"/>
  <c r="J103" i="2"/>
  <c r="J357" i="2"/>
  <c r="J481" i="2"/>
  <c r="J319" i="2"/>
  <c r="J522" i="2"/>
  <c r="J208" i="2"/>
  <c r="J56" i="2"/>
  <c r="J224" i="2"/>
  <c r="J226" i="2"/>
  <c r="J594" i="2"/>
  <c r="J130" i="2"/>
  <c r="J382" i="2"/>
  <c r="J143" i="2"/>
  <c r="J583" i="2"/>
  <c r="J409" i="2"/>
  <c r="J90" i="2"/>
  <c r="J567" i="2"/>
  <c r="J354" i="2"/>
  <c r="J142" i="2"/>
  <c r="J508" i="2"/>
  <c r="J636" i="2"/>
  <c r="J477" i="2"/>
  <c r="J215" i="2"/>
  <c r="J405" i="2"/>
  <c r="J248" i="2"/>
  <c r="J350" i="2"/>
  <c r="J428" i="2"/>
  <c r="J133" i="2"/>
  <c r="J160" i="2"/>
  <c r="J355" i="2"/>
  <c r="J259" i="2"/>
  <c r="J161" i="2"/>
  <c r="J81" i="2"/>
  <c r="J194" i="2"/>
  <c r="J345" i="2"/>
  <c r="J445" i="2"/>
  <c r="J121" i="2"/>
  <c r="J328" i="2"/>
  <c r="J489" i="2"/>
  <c r="J639" i="2"/>
  <c r="J184" i="2"/>
  <c r="J290" i="2"/>
  <c r="J84" i="2"/>
  <c r="J233" i="2"/>
  <c r="J504" i="2"/>
  <c r="J180" i="2"/>
  <c r="J462" i="2"/>
  <c r="J6" i="2"/>
  <c r="J302" i="2"/>
  <c r="J681" i="2"/>
  <c r="J473" i="2"/>
  <c r="J593" i="2"/>
  <c r="J614" i="2"/>
  <c r="J448" i="2"/>
  <c r="J10" i="2"/>
  <c r="J190" i="2"/>
  <c r="J425" i="2"/>
  <c r="J372" i="2"/>
  <c r="J108" i="2"/>
  <c r="J104" i="2"/>
  <c r="J292" i="2"/>
  <c r="J258" i="2"/>
  <c r="J271" i="2"/>
  <c r="J447" i="2"/>
  <c r="J146" i="2"/>
  <c r="J162" i="2"/>
  <c r="J274" i="2"/>
  <c r="J175" i="2"/>
  <c r="J282" i="2"/>
  <c r="J384" i="2"/>
  <c r="J163" i="2"/>
  <c r="J157" i="2"/>
  <c r="J460" i="2"/>
  <c r="J210" i="2"/>
  <c r="J478" i="2"/>
  <c r="J377" i="2"/>
  <c r="J78" i="2"/>
  <c r="J714" i="2"/>
  <c r="J279" i="2"/>
  <c r="J203" i="2"/>
  <c r="J75" i="2"/>
  <c r="J479" i="2"/>
  <c r="J171" i="2"/>
  <c r="J189" i="2"/>
  <c r="J656" i="2"/>
  <c r="J25" i="2"/>
  <c r="J39" i="2"/>
  <c r="J349" i="2"/>
  <c r="J165" i="2"/>
  <c r="J378" i="2"/>
  <c r="J43" i="2"/>
  <c r="J8" i="2"/>
  <c r="J181" i="2"/>
  <c r="J334" i="2"/>
  <c r="J211" i="2"/>
  <c r="J698" i="2"/>
  <c r="J701" i="2"/>
  <c r="J264" i="2"/>
  <c r="J722" i="2"/>
  <c r="J611" i="2"/>
  <c r="J675" i="2"/>
  <c r="J528" i="2"/>
  <c r="J399" i="2"/>
  <c r="J241" i="2"/>
  <c r="J254" i="2"/>
  <c r="J422" i="2"/>
  <c r="J309" i="2"/>
  <c r="J242" i="2"/>
  <c r="J339" i="2"/>
  <c r="J348" i="2"/>
  <c r="J72" i="2"/>
  <c r="J234" i="2"/>
  <c r="J116" i="2"/>
  <c r="J89" i="2"/>
  <c r="J139" i="2"/>
  <c r="J365" i="2"/>
  <c r="J294" i="2"/>
  <c r="J598" i="2"/>
  <c r="J314" i="2"/>
  <c r="J556" i="2"/>
  <c r="J494" i="2"/>
  <c r="J496" i="2"/>
  <c r="J176" i="2"/>
  <c r="J501" i="2"/>
  <c r="J652" i="2"/>
  <c r="J546" i="2"/>
  <c r="J530" i="2"/>
  <c r="J21" i="2"/>
  <c r="J463" i="2"/>
  <c r="J564" i="2"/>
  <c r="J664" i="2"/>
  <c r="J332" i="2"/>
  <c r="J653" i="2"/>
  <c r="J561" i="2"/>
  <c r="J613" i="2"/>
  <c r="J720" i="2"/>
  <c r="J23" i="2"/>
  <c r="J476" i="2"/>
  <c r="J608" i="2"/>
  <c r="J263" i="2"/>
  <c r="J414" i="2"/>
  <c r="J627" i="2"/>
  <c r="J193" i="2"/>
  <c r="J45" i="2"/>
  <c r="J177" i="2"/>
  <c r="J93" i="2"/>
  <c r="J298" i="2"/>
  <c r="J595" i="2"/>
  <c r="J287" i="2"/>
  <c r="J326" i="2"/>
  <c r="J430" i="2"/>
  <c r="J218" i="2"/>
  <c r="J642" i="2"/>
  <c r="J444" i="2"/>
  <c r="J9" i="2"/>
  <c r="J32" i="2"/>
  <c r="J552" i="2"/>
  <c r="J625" i="2"/>
  <c r="J158" i="2"/>
  <c r="J249" i="2"/>
  <c r="J659" i="2"/>
  <c r="J403" i="2"/>
  <c r="J654" i="2"/>
  <c r="J515" i="2"/>
  <c r="J526" i="2"/>
  <c r="J182" i="2"/>
  <c r="J289" i="2"/>
  <c r="J401" i="2"/>
  <c r="J42" i="2"/>
  <c r="J601" i="2"/>
  <c r="J578" i="2"/>
  <c r="J110" i="2"/>
  <c r="J465" i="2"/>
  <c r="J107" i="2"/>
  <c r="J542" i="2"/>
  <c r="J151" i="2"/>
  <c r="J397" i="2"/>
  <c r="J101" i="2"/>
  <c r="J545" i="2"/>
  <c r="J111" i="2"/>
  <c r="J420" i="2"/>
  <c r="J95" i="2"/>
  <c r="J449" i="2"/>
  <c r="J524" i="2"/>
  <c r="J178" i="2"/>
  <c r="J83" i="2"/>
  <c r="J402" i="2"/>
  <c r="J85" i="2"/>
  <c r="J297" i="2"/>
  <c r="J14" i="2"/>
  <c r="J260" i="2"/>
  <c r="J438" i="2"/>
  <c r="J435" i="2"/>
  <c r="J212" i="2"/>
  <c r="J729" i="2"/>
  <c r="J145" i="2"/>
  <c r="J666" i="2"/>
  <c r="J492" i="2"/>
  <c r="J141" i="2"/>
  <c r="J323" i="2"/>
  <c r="J342" i="2"/>
  <c r="J436" i="2"/>
  <c r="J322" i="2"/>
  <c r="J599" i="2"/>
  <c r="J699" i="2"/>
  <c r="J188" i="2"/>
  <c r="J313" i="2"/>
  <c r="J11" i="2"/>
  <c r="J67" i="2"/>
  <c r="J295" i="2"/>
  <c r="J17" i="2"/>
  <c r="J717" i="2"/>
  <c r="J7" i="2"/>
  <c r="J458" i="2"/>
  <c r="J554" i="2"/>
  <c r="J562" i="2"/>
  <c r="J79" i="2"/>
  <c r="J359" i="2"/>
  <c r="J61" i="2"/>
  <c r="J693" i="2"/>
  <c r="J71" i="2"/>
  <c r="J529" i="2"/>
  <c r="J46" i="2"/>
  <c r="J167" i="2"/>
  <c r="J388" i="2"/>
  <c r="J40" i="2"/>
  <c r="J439" i="2"/>
  <c r="J76" i="2"/>
  <c r="J480" i="2"/>
  <c r="J329" i="2"/>
  <c r="J570" i="2"/>
  <c r="J416" i="2"/>
  <c r="J362" i="2"/>
  <c r="J222" i="2"/>
  <c r="J571" i="2"/>
  <c r="J385" i="2"/>
  <c r="J400" i="2"/>
  <c r="J335" i="2"/>
  <c r="J74" i="2"/>
  <c r="J676" i="2"/>
  <c r="J406" i="2"/>
  <c r="J415" i="2"/>
  <c r="J443" i="2"/>
  <c r="J455" i="2"/>
  <c r="J52" i="2"/>
  <c r="J199" i="2"/>
  <c r="J231" i="2"/>
  <c r="J105" i="2"/>
  <c r="J275" i="2"/>
  <c r="J488" i="2"/>
  <c r="J261" i="2"/>
  <c r="J423" i="2"/>
  <c r="J123" i="2"/>
  <c r="J685" i="2"/>
  <c r="J617" i="2"/>
  <c r="J4" i="2"/>
  <c r="J266" i="2"/>
  <c r="J509" i="2"/>
  <c r="J185" i="2"/>
  <c r="J619" i="2"/>
  <c r="J191" i="2"/>
  <c r="J132" i="2"/>
  <c r="J563" i="2"/>
  <c r="J172" i="2"/>
  <c r="J387" i="2"/>
  <c r="J230" i="2"/>
  <c r="J380" i="2"/>
  <c r="J48" i="2"/>
  <c r="J91" i="2"/>
  <c r="J512" i="2"/>
  <c r="J94" i="2"/>
  <c r="J461" i="2"/>
  <c r="J155" i="2"/>
  <c r="J69" i="2"/>
  <c r="J206" i="2"/>
  <c r="J293" i="2"/>
  <c r="J605" i="2"/>
  <c r="J519" i="2"/>
  <c r="J303" i="2"/>
  <c r="J281" i="2"/>
  <c r="J333" i="2"/>
  <c r="J346" i="2"/>
  <c r="J256" i="2"/>
  <c r="J136" i="2"/>
  <c r="J369" i="2"/>
  <c r="J330" i="2"/>
  <c r="J707" i="2"/>
  <c r="J383" i="2"/>
  <c r="J174" i="2"/>
  <c r="J470" i="2"/>
  <c r="J82" i="2"/>
  <c r="J220" i="2"/>
  <c r="J115" i="2"/>
  <c r="J709" i="2"/>
  <c r="J24" i="2"/>
  <c r="J286" i="2"/>
  <c r="J285" i="2"/>
  <c r="J26" i="2"/>
  <c r="J243" i="2"/>
  <c r="J300" i="2"/>
  <c r="J632" i="2"/>
  <c r="J137" i="2"/>
  <c r="J587" i="2"/>
  <c r="J272" i="2"/>
  <c r="J195" i="2"/>
  <c r="J474" i="2"/>
  <c r="J73" i="2"/>
  <c r="J502" i="2"/>
  <c r="J87" i="2"/>
  <c r="J118" i="2"/>
  <c r="J169" i="2"/>
  <c r="J166" i="2"/>
  <c r="J13" i="2"/>
  <c r="J525" i="2"/>
  <c r="J726" i="2"/>
  <c r="J33" i="2"/>
  <c r="J119" i="2"/>
  <c r="J658" i="2"/>
  <c r="J351" i="2"/>
  <c r="J472" i="2"/>
  <c r="J311" i="2"/>
  <c r="J204" i="2"/>
  <c r="J35" i="2"/>
  <c r="J579" i="2"/>
  <c r="J2" i="2"/>
  <c r="J55" i="2"/>
  <c r="J565" i="2"/>
  <c r="J696" i="2"/>
  <c r="J252" i="2"/>
  <c r="J255" i="2"/>
  <c r="J3" i="2"/>
  <c r="J109" i="2"/>
  <c r="J591" i="2"/>
  <c r="J590" i="2"/>
  <c r="J511" i="2"/>
  <c r="J381" i="2"/>
  <c r="J228" i="2"/>
  <c r="J96" i="2"/>
  <c r="J584" i="2"/>
  <c r="J12" i="2"/>
  <c r="J592" i="2"/>
  <c r="J712" i="2"/>
  <c r="J543" i="2"/>
  <c r="J70" i="2"/>
  <c r="J134" i="2"/>
  <c r="J278" i="2"/>
  <c r="J643" i="2"/>
  <c r="J331" i="2"/>
  <c r="J152" i="2"/>
  <c r="J304" i="2"/>
  <c r="J456" i="2"/>
  <c r="J491" i="2"/>
  <c r="J15" i="2"/>
  <c r="J507" i="2"/>
  <c r="J29" i="2"/>
  <c r="J232" i="2"/>
  <c r="J147" i="2"/>
  <c r="J237" i="2"/>
  <c r="J270" i="2"/>
  <c r="J280" i="2"/>
  <c r="J54" i="2"/>
  <c r="J424" i="2"/>
  <c r="J495" i="2"/>
  <c r="J28" i="2"/>
  <c r="J683" i="2"/>
  <c r="J533" i="2"/>
  <c r="J106" i="2"/>
  <c r="J327" i="2"/>
  <c r="J125" i="2"/>
  <c r="J219" i="2"/>
  <c r="J16" i="2"/>
  <c r="J633" i="2"/>
  <c r="J187" i="2"/>
  <c r="J173" i="2"/>
  <c r="J124" i="2"/>
  <c r="J86" i="2"/>
  <c r="J360" i="2"/>
  <c r="J18" i="2"/>
  <c r="J419" i="2"/>
  <c r="J549" i="2"/>
  <c r="J34" i="2"/>
  <c r="J555" i="2"/>
  <c r="J296" i="2"/>
  <c r="J247" i="2"/>
  <c r="J417" i="2"/>
  <c r="J262" i="2"/>
  <c r="J575" i="2"/>
  <c r="J62" i="2"/>
  <c r="J312" i="2"/>
  <c r="J305" i="2"/>
  <c r="J114" i="2"/>
  <c r="J198" i="2"/>
  <c r="J277" i="2"/>
  <c r="J88" i="2"/>
  <c r="J216" i="2"/>
  <c r="J283" i="2"/>
  <c r="J580" i="2"/>
  <c r="J740" i="2"/>
  <c r="J60" i="2"/>
  <c r="J674" i="2"/>
  <c r="J520" i="2"/>
  <c r="J692" i="2"/>
  <c r="J344" i="2"/>
  <c r="J623" i="2"/>
  <c r="J582" i="2"/>
  <c r="J159" i="2"/>
  <c r="J668" i="2"/>
  <c r="J527" i="2"/>
  <c r="J268" i="2"/>
  <c r="J363" i="2"/>
  <c r="J63" i="2"/>
  <c r="J651" i="2"/>
  <c r="J306" i="2"/>
  <c r="J99" i="2"/>
  <c r="J288" i="2"/>
  <c r="J267" i="2"/>
  <c r="J47" i="2"/>
  <c r="J635" i="2"/>
  <c r="J560" i="2"/>
  <c r="J589" i="2"/>
  <c r="J467" i="2"/>
  <c r="J730" i="2"/>
  <c r="J186" i="2"/>
  <c r="J227" i="2"/>
  <c r="J375" i="2"/>
  <c r="J97" i="2"/>
  <c r="J645" i="2"/>
  <c r="J229" i="2"/>
  <c r="J370" i="2"/>
  <c r="J557" i="2"/>
  <c r="J637" i="2"/>
  <c r="J192" i="2"/>
  <c r="J49" i="2"/>
  <c r="J149" i="2"/>
  <c r="J531" i="2"/>
  <c r="J411" i="2"/>
  <c r="J441" i="2"/>
  <c r="J410" i="2"/>
  <c r="J394" i="2"/>
  <c r="J544" i="2"/>
  <c r="J366" i="2"/>
  <c r="J316" i="2"/>
  <c r="J534" i="2"/>
  <c r="J276" i="2"/>
  <c r="J127" i="2"/>
  <c r="J532" i="2"/>
  <c r="J64" i="2"/>
  <c r="J144" i="2"/>
  <c r="J225" i="2"/>
  <c r="J240" i="2"/>
  <c r="J459" i="2"/>
  <c r="J30" i="2"/>
  <c r="J140" i="2"/>
  <c r="J38" i="2"/>
  <c r="J574" i="2"/>
  <c r="J433" i="2"/>
  <c r="J318" i="2"/>
  <c r="J736" i="2"/>
  <c r="J719" i="2"/>
  <c r="J667" i="2"/>
  <c r="J568" i="2"/>
  <c r="J336" i="2"/>
  <c r="J708" i="2"/>
  <c r="J454" i="2"/>
  <c r="J535" i="2"/>
  <c r="J451" i="2"/>
  <c r="J20" i="2"/>
  <c r="J217" i="2"/>
  <c r="J138" i="2"/>
  <c r="J59" i="2"/>
  <c r="J440" i="2"/>
  <c r="J22" i="2"/>
  <c r="J207" i="2"/>
  <c r="J131" i="2"/>
  <c r="J677" i="2"/>
  <c r="J291" i="2"/>
  <c r="J41" i="2"/>
  <c r="J404" i="2"/>
  <c r="J324" i="2"/>
  <c r="J457" i="2"/>
  <c r="J19" i="2"/>
  <c r="J628" i="2"/>
  <c r="J521" i="2"/>
  <c r="J44" i="2"/>
  <c r="J51" i="2"/>
  <c r="J541" i="2"/>
  <c r="J536" i="2"/>
  <c r="J523" i="2"/>
  <c r="J395" i="2"/>
  <c r="J483" i="2"/>
  <c r="J485" i="2"/>
  <c r="J487" i="2"/>
  <c r="J499" i="2"/>
  <c r="J179" i="2"/>
  <c r="J581" i="2"/>
  <c r="J735" i="2"/>
  <c r="J364" i="2"/>
  <c r="J597" i="2"/>
  <c r="J57" i="2"/>
  <c r="J510" i="2"/>
  <c r="J126" i="2"/>
  <c r="J620" i="2"/>
  <c r="J503" i="2"/>
  <c r="J731" i="2"/>
  <c r="J606" i="2"/>
  <c r="J148" i="2"/>
  <c r="J670" i="2"/>
  <c r="J128" i="2"/>
  <c r="J737" i="2"/>
  <c r="J646" i="2"/>
  <c r="J630" i="2"/>
  <c r="J299" i="2"/>
  <c r="J498" i="2"/>
  <c r="J58" i="2"/>
  <c r="J615" i="2"/>
  <c r="J251" i="2"/>
  <c r="J250" i="2"/>
  <c r="J450" i="2"/>
  <c r="J618" i="2"/>
  <c r="J475" i="2"/>
  <c r="J31" i="2"/>
  <c r="J371" i="2"/>
  <c r="J205" i="2"/>
  <c r="J341" i="2"/>
  <c r="J246" i="2"/>
  <c r="J36" i="2"/>
  <c r="J396" i="2"/>
  <c r="J453" i="2"/>
  <c r="J665" i="2"/>
  <c r="J308" i="2"/>
  <c r="J723" i="2"/>
  <c r="J27" i="2"/>
  <c r="J120" i="2"/>
  <c r="J604" i="2"/>
  <c r="J679" i="2"/>
  <c r="J238" i="2"/>
  <c r="J446" i="2"/>
  <c r="J550" i="2"/>
  <c r="J135" i="2"/>
  <c r="J150" i="2"/>
  <c r="J442" i="2"/>
  <c r="J374" i="2"/>
  <c r="J53" i="2"/>
  <c r="J236" i="2"/>
  <c r="J196" i="2"/>
  <c r="J540" i="2"/>
  <c r="J490" i="2"/>
  <c r="J37" i="2"/>
  <c r="J221" i="2"/>
  <c r="J631" i="2"/>
  <c r="J80" i="2"/>
  <c r="J689" i="2"/>
  <c r="J734" i="2"/>
  <c r="J703" i="2"/>
  <c r="J98" i="2"/>
  <c r="J407" i="2"/>
  <c r="J516" i="2"/>
  <c r="J257" i="2"/>
  <c r="J183" i="2"/>
  <c r="J347" i="2"/>
  <c r="J170" i="2"/>
  <c r="J113" i="2"/>
  <c r="J437" i="2"/>
  <c r="J641" i="2"/>
  <c r="J558" i="2"/>
  <c r="J154" i="2"/>
  <c r="J655" i="2"/>
  <c r="J572" i="2"/>
  <c r="J358" i="2"/>
  <c r="J426" i="2"/>
  <c r="J728" i="2"/>
  <c r="J122" i="2"/>
  <c r="J200" i="2"/>
  <c r="J391" i="2"/>
  <c r="J711" i="2"/>
  <c r="J392" i="2"/>
  <c r="J733" i="2"/>
  <c r="J356" i="2"/>
  <c r="J239" i="2"/>
  <c r="J644" i="2"/>
  <c r="J576" i="2"/>
  <c r="J164" i="2"/>
  <c r="J112" i="2"/>
  <c r="J201" i="2"/>
  <c r="J690" i="2"/>
  <c r="J307" i="2"/>
  <c r="J66" i="2"/>
  <c r="J367" i="2"/>
  <c r="J265" i="2"/>
  <c r="J700" i="2"/>
  <c r="J493" i="2"/>
  <c r="J408" i="2"/>
  <c r="J721" i="2"/>
  <c r="J197" i="2"/>
  <c r="J650" i="2"/>
  <c r="J660" i="2"/>
  <c r="J100" i="2"/>
  <c r="J663" i="2"/>
  <c r="J235" i="2"/>
  <c r="J602" i="2"/>
  <c r="J547" i="2"/>
  <c r="J244" i="2"/>
  <c r="J638" i="2"/>
  <c r="J684" i="2"/>
  <c r="J742" i="2"/>
  <c r="J596" i="2"/>
  <c r="J610" i="2"/>
  <c r="J412" i="2"/>
  <c r="J337" i="2"/>
  <c r="J640" i="2"/>
  <c r="J301" i="2"/>
  <c r="J168" i="2"/>
  <c r="J284" i="2"/>
  <c r="J648" i="2"/>
  <c r="J434" i="2"/>
  <c r="J253" i="2"/>
  <c r="J245" i="2"/>
  <c r="J603" i="2"/>
  <c r="J484" i="2"/>
  <c r="J117" i="2"/>
  <c r="J389" i="2"/>
  <c r="J588" i="2"/>
  <c r="J673" i="2"/>
  <c r="J486" i="2"/>
  <c r="J497" i="2"/>
  <c r="J577" i="2"/>
  <c r="J321" i="2"/>
  <c r="J223" i="2"/>
  <c r="J338" i="2"/>
  <c r="J500" i="2"/>
  <c r="J413" i="2"/>
  <c r="J102" i="2"/>
  <c r="J661" i="2"/>
  <c r="J361" i="2"/>
  <c r="J398" i="2"/>
  <c r="J209" i="2"/>
  <c r="J727" i="2"/>
  <c r="J538" i="2"/>
  <c r="J368" i="2"/>
  <c r="J513" i="2"/>
  <c r="J622" i="2"/>
  <c r="J672" i="2"/>
  <c r="J202" i="2"/>
  <c r="J386" i="2"/>
  <c r="J317" i="2"/>
  <c r="J214" i="2"/>
  <c r="J629" i="2"/>
  <c r="J213" i="2"/>
  <c r="J537" i="2"/>
  <c r="J320" i="2"/>
  <c r="J466" i="2"/>
  <c r="J393" i="2"/>
  <c r="J706" i="2"/>
  <c r="J573" i="2"/>
  <c r="J418" i="2"/>
  <c r="J551" i="2"/>
  <c r="J691" i="2"/>
  <c r="J624" i="2"/>
  <c r="J343" i="2"/>
  <c r="J471" i="2"/>
  <c r="J429" i="2"/>
  <c r="J585" i="2"/>
  <c r="J421" i="2"/>
  <c r="J373" i="2"/>
  <c r="J464" i="2"/>
  <c r="J609" i="2"/>
  <c r="J710" i="2"/>
  <c r="J718" i="2"/>
  <c r="J662" i="2"/>
  <c r="J427" i="2"/>
  <c r="J621" i="2"/>
  <c r="J325" i="2"/>
  <c r="J600" i="2"/>
  <c r="J682" i="2"/>
  <c r="J649" i="2"/>
  <c r="J687" i="2"/>
  <c r="J559" i="2"/>
  <c r="J468" i="2"/>
  <c r="J517" i="2"/>
  <c r="J680" i="2"/>
  <c r="J566" i="2"/>
  <c r="J694" i="2"/>
  <c r="J741" i="2"/>
  <c r="J548" i="2"/>
  <c r="J431" i="2"/>
  <c r="J695" i="2"/>
  <c r="J713" i="2"/>
  <c r="J705" i="2"/>
  <c r="J634" i="2"/>
  <c r="J738" i="2"/>
  <c r="J647" i="2"/>
  <c r="J688" i="2"/>
  <c r="J725" i="2"/>
  <c r="J697" i="2"/>
  <c r="J716" i="2"/>
  <c r="J704" i="2"/>
  <c r="J732" i="2"/>
  <c r="J739" i="2"/>
  <c r="J671" i="2"/>
  <c r="J669" i="2"/>
  <c r="J702" i="2"/>
  <c r="J724" i="2"/>
  <c r="J715" i="2"/>
  <c r="H607" i="2"/>
  <c r="H626" i="2"/>
  <c r="H586" i="2"/>
  <c r="H77" i="2"/>
  <c r="H315" i="2"/>
  <c r="H514" i="2"/>
  <c r="H452" i="2"/>
  <c r="H539" i="2"/>
  <c r="H379" i="2"/>
  <c r="H505" i="2"/>
  <c r="H390" i="2"/>
  <c r="H469" i="2"/>
  <c r="H678" i="2"/>
  <c r="H273" i="2"/>
  <c r="H129" i="2"/>
  <c r="H518" i="2"/>
  <c r="H432" i="2"/>
  <c r="H686" i="2"/>
  <c r="H352" i="2"/>
  <c r="H50" i="2"/>
  <c r="H353" i="2"/>
  <c r="H506" i="2"/>
  <c r="H65" i="2"/>
  <c r="H482" i="2"/>
  <c r="H376" i="2"/>
  <c r="H153" i="2"/>
  <c r="H553" i="2"/>
  <c r="H310" i="2"/>
  <c r="H340" i="2"/>
  <c r="H269" i="2"/>
  <c r="H657" i="2"/>
  <c r="H569" i="2"/>
  <c r="H68" i="2"/>
  <c r="H612" i="2"/>
  <c r="H5" i="2"/>
  <c r="H616" i="2"/>
  <c r="H156" i="2"/>
  <c r="H92" i="2"/>
  <c r="H103" i="2"/>
  <c r="H357" i="2"/>
  <c r="H481" i="2"/>
  <c r="H319" i="2"/>
  <c r="H522" i="2"/>
  <c r="H208" i="2"/>
  <c r="H56" i="2"/>
  <c r="H224" i="2"/>
  <c r="H226" i="2"/>
  <c r="H594" i="2"/>
  <c r="H130" i="2"/>
  <c r="H382" i="2"/>
  <c r="H143" i="2"/>
  <c r="H583" i="2"/>
  <c r="H409" i="2"/>
  <c r="H90" i="2"/>
  <c r="H567" i="2"/>
  <c r="H354" i="2"/>
  <c r="H142" i="2"/>
  <c r="H508" i="2"/>
  <c r="H636" i="2"/>
  <c r="H477" i="2"/>
  <c r="H215" i="2"/>
  <c r="H405" i="2"/>
  <c r="H248" i="2"/>
  <c r="H350" i="2"/>
  <c r="H428" i="2"/>
  <c r="H133" i="2"/>
  <c r="H160" i="2"/>
  <c r="H355" i="2"/>
  <c r="H259" i="2"/>
  <c r="H161" i="2"/>
  <c r="H81" i="2"/>
  <c r="H194" i="2"/>
  <c r="H345" i="2"/>
  <c r="H445" i="2"/>
  <c r="H121" i="2"/>
  <c r="H328" i="2"/>
  <c r="H489" i="2"/>
  <c r="H639" i="2"/>
  <c r="H184" i="2"/>
  <c r="H290" i="2"/>
  <c r="H84" i="2"/>
  <c r="H233" i="2"/>
  <c r="H504" i="2"/>
  <c r="H180" i="2"/>
  <c r="H462" i="2"/>
  <c r="H6" i="2"/>
  <c r="H302" i="2"/>
  <c r="H681" i="2"/>
  <c r="H473" i="2"/>
  <c r="H593" i="2"/>
  <c r="H614" i="2"/>
  <c r="H448" i="2"/>
  <c r="H10" i="2"/>
  <c r="H190" i="2"/>
  <c r="H425" i="2"/>
  <c r="H372" i="2"/>
  <c r="H108" i="2"/>
  <c r="H104" i="2"/>
  <c r="H292" i="2"/>
  <c r="H258" i="2"/>
  <c r="H271" i="2"/>
  <c r="H447" i="2"/>
  <c r="H146" i="2"/>
  <c r="H162" i="2"/>
  <c r="H274" i="2"/>
  <c r="H175" i="2"/>
  <c r="H282" i="2"/>
  <c r="H384" i="2"/>
  <c r="H163" i="2"/>
  <c r="H157" i="2"/>
  <c r="H460" i="2"/>
  <c r="H210" i="2"/>
  <c r="H478" i="2"/>
  <c r="H377" i="2"/>
  <c r="H78" i="2"/>
  <c r="H714" i="2"/>
  <c r="H279" i="2"/>
  <c r="H203" i="2"/>
  <c r="H75" i="2"/>
  <c r="H479" i="2"/>
  <c r="H171" i="2"/>
  <c r="H189" i="2"/>
  <c r="H656" i="2"/>
  <c r="H25" i="2"/>
  <c r="H39" i="2"/>
  <c r="H349" i="2"/>
  <c r="H165" i="2"/>
  <c r="H378" i="2"/>
  <c r="H43" i="2"/>
  <c r="H8" i="2"/>
  <c r="H181" i="2"/>
  <c r="H334" i="2"/>
  <c r="H211" i="2"/>
  <c r="H698" i="2"/>
  <c r="H701" i="2"/>
  <c r="H264" i="2"/>
  <c r="H722" i="2"/>
  <c r="H611" i="2"/>
  <c r="H675" i="2"/>
  <c r="H528" i="2"/>
  <c r="H399" i="2"/>
  <c r="H241" i="2"/>
  <c r="H254" i="2"/>
  <c r="H422" i="2"/>
  <c r="H309" i="2"/>
  <c r="H242" i="2"/>
  <c r="H339" i="2"/>
  <c r="H348" i="2"/>
  <c r="H72" i="2"/>
  <c r="H234" i="2"/>
  <c r="H116" i="2"/>
  <c r="H89" i="2"/>
  <c r="H139" i="2"/>
  <c r="H365" i="2"/>
  <c r="H294" i="2"/>
  <c r="H598" i="2"/>
  <c r="H314" i="2"/>
  <c r="H556" i="2"/>
  <c r="H494" i="2"/>
  <c r="H496" i="2"/>
  <c r="H176" i="2"/>
  <c r="H501" i="2"/>
  <c r="H652" i="2"/>
  <c r="H546" i="2"/>
  <c r="H530" i="2"/>
  <c r="H21" i="2"/>
  <c r="H463" i="2"/>
  <c r="H564" i="2"/>
  <c r="H664" i="2"/>
  <c r="H332" i="2"/>
  <c r="H653" i="2"/>
  <c r="H561" i="2"/>
  <c r="H613" i="2"/>
  <c r="H720" i="2"/>
  <c r="H23" i="2"/>
  <c r="H476" i="2"/>
  <c r="H608" i="2"/>
  <c r="H263" i="2"/>
  <c r="H414" i="2"/>
  <c r="H627" i="2"/>
  <c r="H193" i="2"/>
  <c r="H45" i="2"/>
  <c r="H177" i="2"/>
  <c r="H93" i="2"/>
  <c r="H298" i="2"/>
  <c r="H595" i="2"/>
  <c r="H287" i="2"/>
  <c r="H326" i="2"/>
  <c r="H430" i="2"/>
  <c r="H218" i="2"/>
  <c r="H642" i="2"/>
  <c r="H444" i="2"/>
  <c r="H9" i="2"/>
  <c r="H32" i="2"/>
  <c r="H552" i="2"/>
  <c r="H625" i="2"/>
  <c r="H158" i="2"/>
  <c r="H249" i="2"/>
  <c r="H659" i="2"/>
  <c r="H403" i="2"/>
  <c r="H654" i="2"/>
  <c r="H515" i="2"/>
  <c r="H526" i="2"/>
  <c r="H182" i="2"/>
  <c r="H289" i="2"/>
  <c r="H401" i="2"/>
  <c r="H42" i="2"/>
  <c r="H601" i="2"/>
  <c r="H578" i="2"/>
  <c r="H110" i="2"/>
  <c r="H465" i="2"/>
  <c r="H107" i="2"/>
  <c r="H542" i="2"/>
  <c r="H151" i="2"/>
  <c r="H397" i="2"/>
  <c r="H101" i="2"/>
  <c r="H545" i="2"/>
  <c r="H111" i="2"/>
  <c r="H420" i="2"/>
  <c r="H95" i="2"/>
  <c r="H449" i="2"/>
  <c r="H524" i="2"/>
  <c r="H178" i="2"/>
  <c r="H83" i="2"/>
  <c r="H402" i="2"/>
  <c r="H85" i="2"/>
  <c r="H297" i="2"/>
  <c r="H14" i="2"/>
  <c r="H260" i="2"/>
  <c r="H438" i="2"/>
  <c r="H435" i="2"/>
  <c r="H212" i="2"/>
  <c r="H729" i="2"/>
  <c r="H145" i="2"/>
  <c r="H666" i="2"/>
  <c r="H492" i="2"/>
  <c r="H141" i="2"/>
  <c r="H323" i="2"/>
  <c r="H342" i="2"/>
  <c r="H436" i="2"/>
  <c r="H322" i="2"/>
  <c r="H599" i="2"/>
  <c r="H699" i="2"/>
  <c r="H188" i="2"/>
  <c r="H313" i="2"/>
  <c r="H11" i="2"/>
  <c r="H67" i="2"/>
  <c r="H295" i="2"/>
  <c r="H17" i="2"/>
  <c r="H717" i="2"/>
  <c r="H7" i="2"/>
  <c r="H458" i="2"/>
  <c r="H554" i="2"/>
  <c r="H562" i="2"/>
  <c r="H79" i="2"/>
  <c r="H359" i="2"/>
  <c r="H61" i="2"/>
  <c r="H693" i="2"/>
  <c r="H71" i="2"/>
  <c r="H529" i="2"/>
  <c r="H46" i="2"/>
  <c r="H167" i="2"/>
  <c r="H388" i="2"/>
  <c r="H40" i="2"/>
  <c r="H439" i="2"/>
  <c r="H76" i="2"/>
  <c r="H480" i="2"/>
  <c r="H329" i="2"/>
  <c r="H570" i="2"/>
  <c r="H416" i="2"/>
  <c r="H362" i="2"/>
  <c r="H222" i="2"/>
  <c r="H571" i="2"/>
  <c r="H385" i="2"/>
  <c r="H400" i="2"/>
  <c r="H335" i="2"/>
  <c r="H74" i="2"/>
  <c r="H676" i="2"/>
  <c r="H406" i="2"/>
  <c r="H415" i="2"/>
  <c r="H443" i="2"/>
  <c r="H455" i="2"/>
  <c r="H52" i="2"/>
  <c r="H199" i="2"/>
  <c r="H231" i="2"/>
  <c r="H105" i="2"/>
  <c r="H275" i="2"/>
  <c r="H488" i="2"/>
  <c r="H261" i="2"/>
  <c r="H423" i="2"/>
  <c r="H123" i="2"/>
  <c r="H685" i="2"/>
  <c r="H617" i="2"/>
  <c r="H4" i="2"/>
  <c r="H266" i="2"/>
  <c r="H509" i="2"/>
  <c r="H185" i="2"/>
  <c r="H619" i="2"/>
  <c r="H191" i="2"/>
  <c r="H132" i="2"/>
  <c r="H563" i="2"/>
  <c r="H172" i="2"/>
  <c r="H387" i="2"/>
  <c r="H230" i="2"/>
  <c r="H380" i="2"/>
  <c r="H48" i="2"/>
  <c r="H91" i="2"/>
  <c r="H512" i="2"/>
  <c r="H94" i="2"/>
  <c r="H461" i="2"/>
  <c r="H155" i="2"/>
  <c r="H69" i="2"/>
  <c r="H206" i="2"/>
  <c r="H293" i="2"/>
  <c r="H605" i="2"/>
  <c r="H519" i="2"/>
  <c r="H303" i="2"/>
  <c r="H281" i="2"/>
  <c r="H333" i="2"/>
  <c r="H346" i="2"/>
  <c r="H256" i="2"/>
  <c r="H136" i="2"/>
  <c r="H369" i="2"/>
  <c r="H330" i="2"/>
  <c r="H707" i="2"/>
  <c r="H383" i="2"/>
  <c r="H174" i="2"/>
  <c r="H470" i="2"/>
  <c r="H82" i="2"/>
  <c r="H220" i="2"/>
  <c r="H115" i="2"/>
  <c r="H709" i="2"/>
  <c r="H24" i="2"/>
  <c r="H286" i="2"/>
  <c r="H285" i="2"/>
  <c r="H26" i="2"/>
  <c r="H243" i="2"/>
  <c r="H300" i="2"/>
  <c r="H632" i="2"/>
  <c r="H137" i="2"/>
  <c r="H587" i="2"/>
  <c r="H272" i="2"/>
  <c r="H195" i="2"/>
  <c r="H474" i="2"/>
  <c r="H73" i="2"/>
  <c r="H502" i="2"/>
  <c r="H87" i="2"/>
  <c r="H118" i="2"/>
  <c r="H169" i="2"/>
  <c r="H166" i="2"/>
  <c r="H13" i="2"/>
  <c r="H525" i="2"/>
  <c r="H726" i="2"/>
  <c r="H33" i="2"/>
  <c r="H119" i="2"/>
  <c r="H658" i="2"/>
  <c r="H351" i="2"/>
  <c r="H472" i="2"/>
  <c r="H311" i="2"/>
  <c r="H204" i="2"/>
  <c r="H35" i="2"/>
  <c r="H579" i="2"/>
  <c r="H2" i="2"/>
  <c r="H55" i="2"/>
  <c r="H565" i="2"/>
  <c r="H696" i="2"/>
  <c r="H252" i="2"/>
  <c r="H255" i="2"/>
  <c r="H3" i="2"/>
  <c r="H109" i="2"/>
  <c r="H591" i="2"/>
  <c r="H590" i="2"/>
  <c r="H511" i="2"/>
  <c r="H381" i="2"/>
  <c r="H228" i="2"/>
  <c r="H96" i="2"/>
  <c r="H584" i="2"/>
  <c r="H12" i="2"/>
  <c r="H592" i="2"/>
  <c r="H712" i="2"/>
  <c r="H543" i="2"/>
  <c r="H70" i="2"/>
  <c r="H134" i="2"/>
  <c r="H278" i="2"/>
  <c r="H643" i="2"/>
  <c r="H331" i="2"/>
  <c r="H152" i="2"/>
  <c r="H304" i="2"/>
  <c r="H456" i="2"/>
  <c r="H491" i="2"/>
  <c r="H15" i="2"/>
  <c r="H507" i="2"/>
  <c r="H29" i="2"/>
  <c r="H232" i="2"/>
  <c r="H147" i="2"/>
  <c r="H237" i="2"/>
  <c r="H270" i="2"/>
  <c r="H280" i="2"/>
  <c r="H54" i="2"/>
  <c r="H424" i="2"/>
  <c r="H495" i="2"/>
  <c r="H28" i="2"/>
  <c r="H683" i="2"/>
  <c r="H533" i="2"/>
  <c r="H106" i="2"/>
  <c r="H327" i="2"/>
  <c r="H125" i="2"/>
  <c r="H219" i="2"/>
  <c r="H16" i="2"/>
  <c r="H633" i="2"/>
  <c r="H187" i="2"/>
  <c r="H173" i="2"/>
  <c r="H124" i="2"/>
  <c r="H86" i="2"/>
  <c r="H360" i="2"/>
  <c r="H18" i="2"/>
  <c r="H419" i="2"/>
  <c r="H549" i="2"/>
  <c r="H34" i="2"/>
  <c r="H555" i="2"/>
  <c r="H296" i="2"/>
  <c r="H247" i="2"/>
  <c r="H417" i="2"/>
  <c r="H262" i="2"/>
  <c r="H575" i="2"/>
  <c r="H62" i="2"/>
  <c r="H312" i="2"/>
  <c r="H305" i="2"/>
  <c r="H114" i="2"/>
  <c r="H198" i="2"/>
  <c r="H277" i="2"/>
  <c r="H88" i="2"/>
  <c r="H216" i="2"/>
  <c r="H283" i="2"/>
  <c r="H580" i="2"/>
  <c r="H740" i="2"/>
  <c r="H60" i="2"/>
  <c r="H674" i="2"/>
  <c r="H520" i="2"/>
  <c r="H692" i="2"/>
  <c r="H344" i="2"/>
  <c r="H623" i="2"/>
  <c r="H582" i="2"/>
  <c r="H159" i="2"/>
  <c r="H668" i="2"/>
  <c r="H527" i="2"/>
  <c r="H268" i="2"/>
  <c r="H363" i="2"/>
  <c r="H63" i="2"/>
  <c r="H651" i="2"/>
  <c r="H306" i="2"/>
  <c r="H99" i="2"/>
  <c r="H288" i="2"/>
  <c r="H267" i="2"/>
  <c r="H47" i="2"/>
  <c r="H635" i="2"/>
  <c r="H560" i="2"/>
  <c r="H589" i="2"/>
  <c r="H467" i="2"/>
  <c r="H730" i="2"/>
  <c r="H186" i="2"/>
  <c r="H227" i="2"/>
  <c r="H375" i="2"/>
  <c r="H97" i="2"/>
  <c r="H645" i="2"/>
  <c r="H229" i="2"/>
  <c r="H370" i="2"/>
  <c r="H557" i="2"/>
  <c r="H637" i="2"/>
  <c r="H192" i="2"/>
  <c r="H49" i="2"/>
  <c r="H149" i="2"/>
  <c r="H531" i="2"/>
  <c r="H411" i="2"/>
  <c r="H441" i="2"/>
  <c r="H410" i="2"/>
  <c r="H394" i="2"/>
  <c r="H544" i="2"/>
  <c r="H366" i="2"/>
  <c r="H316" i="2"/>
  <c r="H534" i="2"/>
  <c r="H276" i="2"/>
  <c r="H127" i="2"/>
  <c r="H532" i="2"/>
  <c r="H64" i="2"/>
  <c r="H144" i="2"/>
  <c r="H225" i="2"/>
  <c r="H240" i="2"/>
  <c r="H459" i="2"/>
  <c r="H30" i="2"/>
  <c r="H140" i="2"/>
  <c r="H38" i="2"/>
  <c r="H574" i="2"/>
  <c r="H433" i="2"/>
  <c r="H318" i="2"/>
  <c r="H736" i="2"/>
  <c r="H719" i="2"/>
  <c r="H667" i="2"/>
  <c r="H568" i="2"/>
  <c r="H336" i="2"/>
  <c r="H708" i="2"/>
  <c r="H454" i="2"/>
  <c r="H535" i="2"/>
  <c r="H451" i="2"/>
  <c r="H20" i="2"/>
  <c r="H217" i="2"/>
  <c r="H138" i="2"/>
  <c r="H59" i="2"/>
  <c r="H440" i="2"/>
  <c r="H22" i="2"/>
  <c r="H207" i="2"/>
  <c r="H131" i="2"/>
  <c r="H677" i="2"/>
  <c r="H291" i="2"/>
  <c r="H41" i="2"/>
  <c r="H404" i="2"/>
  <c r="H324" i="2"/>
  <c r="H457" i="2"/>
  <c r="H19" i="2"/>
  <c r="H628" i="2"/>
  <c r="H521" i="2"/>
  <c r="H44" i="2"/>
  <c r="H51" i="2"/>
  <c r="H541" i="2"/>
  <c r="H536" i="2"/>
  <c r="H523" i="2"/>
  <c r="H395" i="2"/>
  <c r="H483" i="2"/>
  <c r="H485" i="2"/>
  <c r="H487" i="2"/>
  <c r="H499" i="2"/>
  <c r="H179" i="2"/>
  <c r="H581" i="2"/>
  <c r="H735" i="2"/>
  <c r="H364" i="2"/>
  <c r="H597" i="2"/>
  <c r="H57" i="2"/>
  <c r="H510" i="2"/>
  <c r="H126" i="2"/>
  <c r="H620" i="2"/>
  <c r="H503" i="2"/>
  <c r="H731" i="2"/>
  <c r="H606" i="2"/>
  <c r="H148" i="2"/>
  <c r="H670" i="2"/>
  <c r="H128" i="2"/>
  <c r="H737" i="2"/>
  <c r="H646" i="2"/>
  <c r="H630" i="2"/>
  <c r="H299" i="2"/>
  <c r="H498" i="2"/>
  <c r="H58" i="2"/>
  <c r="H615" i="2"/>
  <c r="H251" i="2"/>
  <c r="H250" i="2"/>
  <c r="H450" i="2"/>
  <c r="H618" i="2"/>
  <c r="H475" i="2"/>
  <c r="H31" i="2"/>
  <c r="H371" i="2"/>
  <c r="H205" i="2"/>
  <c r="H341" i="2"/>
  <c r="H246" i="2"/>
  <c r="H36" i="2"/>
  <c r="H396" i="2"/>
  <c r="H453" i="2"/>
  <c r="H665" i="2"/>
  <c r="H308" i="2"/>
  <c r="H723" i="2"/>
  <c r="H27" i="2"/>
  <c r="H120" i="2"/>
  <c r="H604" i="2"/>
  <c r="H679" i="2"/>
  <c r="H238" i="2"/>
  <c r="H446" i="2"/>
  <c r="H550" i="2"/>
  <c r="H135" i="2"/>
  <c r="H150" i="2"/>
  <c r="H442" i="2"/>
  <c r="H374" i="2"/>
  <c r="H53" i="2"/>
  <c r="H236" i="2"/>
  <c r="H196" i="2"/>
  <c r="H540" i="2"/>
  <c r="H490" i="2"/>
  <c r="H37" i="2"/>
  <c r="H221" i="2"/>
  <c r="H631" i="2"/>
  <c r="H80" i="2"/>
  <c r="H689" i="2"/>
  <c r="H734" i="2"/>
  <c r="H703" i="2"/>
  <c r="H98" i="2"/>
  <c r="H407" i="2"/>
  <c r="H516" i="2"/>
  <c r="H257" i="2"/>
  <c r="H183" i="2"/>
  <c r="H347" i="2"/>
  <c r="H170" i="2"/>
  <c r="H113" i="2"/>
  <c r="H437" i="2"/>
  <c r="H641" i="2"/>
  <c r="H558" i="2"/>
  <c r="H154" i="2"/>
  <c r="H655" i="2"/>
  <c r="H572" i="2"/>
  <c r="H358" i="2"/>
  <c r="H426" i="2"/>
  <c r="H728" i="2"/>
  <c r="H122" i="2"/>
  <c r="H200" i="2"/>
  <c r="H391" i="2"/>
  <c r="H711" i="2"/>
  <c r="H392" i="2"/>
  <c r="H733" i="2"/>
  <c r="H356" i="2"/>
  <c r="H239" i="2"/>
  <c r="H644" i="2"/>
  <c r="H576" i="2"/>
  <c r="H164" i="2"/>
  <c r="H112" i="2"/>
  <c r="H201" i="2"/>
  <c r="H690" i="2"/>
  <c r="H307" i="2"/>
  <c r="H66" i="2"/>
  <c r="H367" i="2"/>
  <c r="H265" i="2"/>
  <c r="H700" i="2"/>
  <c r="H493" i="2"/>
  <c r="H408" i="2"/>
  <c r="H721" i="2"/>
  <c r="H197" i="2"/>
  <c r="H650" i="2"/>
  <c r="H660" i="2"/>
  <c r="H100" i="2"/>
  <c r="H663" i="2"/>
  <c r="H235" i="2"/>
  <c r="H602" i="2"/>
  <c r="H547" i="2"/>
  <c r="H244" i="2"/>
  <c r="H638" i="2"/>
  <c r="H684" i="2"/>
  <c r="H742" i="2"/>
  <c r="H596" i="2"/>
  <c r="H610" i="2"/>
  <c r="H412" i="2"/>
  <c r="H337" i="2"/>
  <c r="H640" i="2"/>
  <c r="H301" i="2"/>
  <c r="H168" i="2"/>
  <c r="H284" i="2"/>
  <c r="H648" i="2"/>
  <c r="H434" i="2"/>
  <c r="H253" i="2"/>
  <c r="H245" i="2"/>
  <c r="H603" i="2"/>
  <c r="H484" i="2"/>
  <c r="H117" i="2"/>
  <c r="H389" i="2"/>
  <c r="H588" i="2"/>
  <c r="H673" i="2"/>
  <c r="H486" i="2"/>
  <c r="H497" i="2"/>
  <c r="H577" i="2"/>
  <c r="H321" i="2"/>
  <c r="H223" i="2"/>
  <c r="H338" i="2"/>
  <c r="H500" i="2"/>
  <c r="H413" i="2"/>
  <c r="H102" i="2"/>
  <c r="H661" i="2"/>
  <c r="H361" i="2"/>
  <c r="H398" i="2"/>
  <c r="H209" i="2"/>
  <c r="H727" i="2"/>
  <c r="H538" i="2"/>
  <c r="H368" i="2"/>
  <c r="H513" i="2"/>
  <c r="H622" i="2"/>
  <c r="H672" i="2"/>
  <c r="H202" i="2"/>
  <c r="H386" i="2"/>
  <c r="H317" i="2"/>
  <c r="H214" i="2"/>
  <c r="H629" i="2"/>
  <c r="H213" i="2"/>
  <c r="H537" i="2"/>
  <c r="H320" i="2"/>
  <c r="H466" i="2"/>
  <c r="H393" i="2"/>
  <c r="H706" i="2"/>
  <c r="H573" i="2"/>
  <c r="H418" i="2"/>
  <c r="H551" i="2"/>
  <c r="H691" i="2"/>
  <c r="H624" i="2"/>
  <c r="H343" i="2"/>
  <c r="H471" i="2"/>
  <c r="H429" i="2"/>
  <c r="H585" i="2"/>
  <c r="H421" i="2"/>
  <c r="H373" i="2"/>
  <c r="H464" i="2"/>
  <c r="H609" i="2"/>
  <c r="H710" i="2"/>
  <c r="H718" i="2"/>
  <c r="H662" i="2"/>
  <c r="H427" i="2"/>
  <c r="H621" i="2"/>
  <c r="H325" i="2"/>
  <c r="H600" i="2"/>
  <c r="H682" i="2"/>
  <c r="H649" i="2"/>
  <c r="H687" i="2"/>
  <c r="H559" i="2"/>
  <c r="H468" i="2"/>
  <c r="H517" i="2"/>
  <c r="H680" i="2"/>
  <c r="H566" i="2"/>
  <c r="H694" i="2"/>
  <c r="H741" i="2"/>
  <c r="H548" i="2"/>
  <c r="H431" i="2"/>
  <c r="H695" i="2"/>
  <c r="H713" i="2"/>
  <c r="H705" i="2"/>
  <c r="H634" i="2"/>
  <c r="H738" i="2"/>
  <c r="H647" i="2"/>
  <c r="H688" i="2"/>
  <c r="H725" i="2"/>
  <c r="H697" i="2"/>
  <c r="H716" i="2"/>
  <c r="H704" i="2"/>
  <c r="H732" i="2"/>
  <c r="H739" i="2"/>
  <c r="H671" i="2"/>
  <c r="H669" i="2"/>
  <c r="H702" i="2"/>
  <c r="H724" i="2"/>
  <c r="H715" i="2"/>
  <c r="O76" i="3" l="1"/>
  <c r="O33" i="3"/>
  <c r="O9" i="3"/>
  <c r="O13" i="3"/>
  <c r="O60" i="3"/>
  <c r="O29" i="3"/>
  <c r="O18" i="3"/>
  <c r="O32" i="3"/>
  <c r="O43" i="3"/>
  <c r="O37" i="3"/>
  <c r="O85" i="3"/>
  <c r="O122" i="3"/>
  <c r="O97" i="3"/>
  <c r="O115" i="3"/>
  <c r="O19" i="3"/>
  <c r="O77" i="3"/>
  <c r="C88" i="3"/>
  <c r="O53" i="3"/>
  <c r="O71" i="3"/>
  <c r="O46" i="3"/>
  <c r="O99" i="3"/>
  <c r="O112" i="3"/>
  <c r="O40" i="3"/>
  <c r="O86" i="3"/>
  <c r="O57" i="3"/>
  <c r="O106" i="3"/>
  <c r="O102" i="3"/>
  <c r="O23" i="3"/>
  <c r="O96" i="3"/>
  <c r="C5" i="3"/>
  <c r="O68" i="3"/>
  <c r="O116" i="3"/>
  <c r="O75" i="3"/>
  <c r="O59" i="3"/>
  <c r="O88" i="3"/>
  <c r="O90" i="3"/>
  <c r="O6" i="3"/>
  <c r="O114" i="3"/>
  <c r="O39" i="3"/>
  <c r="O104" i="3"/>
  <c r="O50" i="3"/>
  <c r="O21" i="3"/>
  <c r="O118" i="3"/>
  <c r="O20" i="3"/>
  <c r="O89" i="3"/>
  <c r="O84" i="3"/>
  <c r="O31" i="3"/>
  <c r="O70" i="3"/>
  <c r="O82" i="3"/>
  <c r="O98" i="3"/>
  <c r="O17" i="3"/>
  <c r="O41" i="3"/>
  <c r="O5" i="3"/>
  <c r="O8" i="3"/>
  <c r="O4" i="3"/>
  <c r="O78" i="3"/>
  <c r="O49" i="3"/>
  <c r="O34" i="3"/>
  <c r="O45" i="3"/>
  <c r="O38" i="3"/>
  <c r="O69" i="3"/>
  <c r="O73" i="3"/>
  <c r="O35" i="3"/>
  <c r="O74" i="3"/>
  <c r="O105" i="3"/>
  <c r="O107" i="3"/>
  <c r="O24" i="3"/>
  <c r="O87" i="3"/>
  <c r="O51" i="3"/>
  <c r="O101" i="3"/>
  <c r="O26" i="3"/>
  <c r="O27" i="3"/>
  <c r="O81" i="3"/>
  <c r="O91" i="3"/>
  <c r="O56" i="3"/>
  <c r="O79" i="3"/>
  <c r="O93" i="3"/>
  <c r="O117" i="3"/>
  <c r="O103" i="3"/>
  <c r="O30" i="3"/>
  <c r="C48" i="3"/>
  <c r="O47" i="3"/>
  <c r="O42" i="3"/>
  <c r="O92" i="3"/>
  <c r="O54" i="3"/>
  <c r="O25" i="3"/>
  <c r="O72" i="3"/>
  <c r="O119" i="3"/>
  <c r="O111" i="3"/>
  <c r="O80" i="3"/>
  <c r="O44" i="3"/>
  <c r="O7" i="3"/>
  <c r="O28" i="3"/>
  <c r="O83" i="3"/>
  <c r="O94" i="3"/>
  <c r="O22" i="3"/>
  <c r="O36" i="3"/>
  <c r="O66" i="3"/>
  <c r="C60" i="3"/>
  <c r="C46" i="3"/>
  <c r="C103" i="3"/>
  <c r="C98" i="3"/>
  <c r="C45" i="3"/>
  <c r="J118" i="3"/>
  <c r="C92" i="3"/>
  <c r="J74" i="3"/>
  <c r="C35" i="3"/>
  <c r="N5" i="3"/>
  <c r="L40" i="3"/>
  <c r="C83" i="3"/>
  <c r="C18" i="3"/>
  <c r="C33" i="3"/>
  <c r="C81" i="3"/>
  <c r="D8" i="3"/>
  <c r="E48" i="3"/>
  <c r="C105" i="3"/>
  <c r="F71" i="3"/>
  <c r="M12" i="3"/>
  <c r="C40" i="3"/>
  <c r="D116" i="3"/>
  <c r="F89" i="3"/>
  <c r="G96" i="3"/>
  <c r="C95" i="3"/>
  <c r="K7" i="3"/>
  <c r="K55" i="3"/>
  <c r="K50" i="3"/>
  <c r="N20" i="3"/>
  <c r="C66" i="3"/>
  <c r="C114" i="3"/>
  <c r="C91" i="3"/>
  <c r="D3" i="3"/>
  <c r="D24" i="3"/>
  <c r="E49" i="3"/>
  <c r="E82" i="3"/>
  <c r="F113" i="3"/>
  <c r="G83" i="3"/>
  <c r="M111" i="3"/>
  <c r="J88" i="3"/>
  <c r="J60" i="3"/>
  <c r="L56" i="3"/>
  <c r="K91" i="3"/>
  <c r="K80" i="3"/>
  <c r="J53" i="3"/>
  <c r="C111" i="3"/>
  <c r="C85" i="3"/>
  <c r="C6" i="3"/>
  <c r="D30" i="3"/>
  <c r="E89" i="3"/>
  <c r="F87" i="3"/>
  <c r="H120" i="3"/>
  <c r="C121" i="3"/>
  <c r="J62" i="3"/>
  <c r="J27" i="3"/>
  <c r="K70" i="3"/>
  <c r="C28" i="3"/>
  <c r="C22" i="3"/>
  <c r="D33" i="3"/>
  <c r="E96" i="3"/>
  <c r="F116" i="3"/>
  <c r="C116" i="3"/>
  <c r="C82" i="3"/>
  <c r="C47" i="3"/>
  <c r="D84" i="3"/>
  <c r="D34" i="3"/>
  <c r="E66" i="3"/>
  <c r="H82" i="3"/>
  <c r="C75" i="3"/>
  <c r="C71" i="3"/>
  <c r="D109" i="3"/>
  <c r="D43" i="3"/>
  <c r="E14" i="3"/>
  <c r="E6" i="3"/>
  <c r="K110" i="3"/>
  <c r="J3" i="3"/>
  <c r="J21" i="3"/>
  <c r="C99" i="3"/>
  <c r="C80" i="3"/>
  <c r="D120" i="3"/>
  <c r="D85" i="3"/>
  <c r="J14" i="3"/>
  <c r="J71" i="3"/>
  <c r="J98" i="3"/>
  <c r="J35" i="3"/>
  <c r="C118" i="3"/>
  <c r="C104" i="3"/>
  <c r="D64" i="3"/>
  <c r="D21" i="3"/>
  <c r="D59" i="3"/>
  <c r="E99" i="3"/>
  <c r="E83" i="3"/>
  <c r="F55" i="3"/>
  <c r="K17" i="3"/>
  <c r="C49" i="3"/>
  <c r="C56" i="3"/>
  <c r="C25" i="3"/>
  <c r="E104" i="3"/>
  <c r="E25" i="3"/>
  <c r="F93" i="3"/>
  <c r="C89" i="3"/>
  <c r="C96" i="3"/>
  <c r="E35" i="3"/>
  <c r="F35" i="3"/>
  <c r="C74" i="3"/>
  <c r="C68" i="3"/>
  <c r="D97" i="3"/>
  <c r="D93" i="3"/>
  <c r="E105" i="3"/>
  <c r="E90" i="3"/>
  <c r="G66" i="3"/>
  <c r="C16" i="3"/>
  <c r="C90" i="3"/>
  <c r="C77" i="3"/>
  <c r="C53" i="3"/>
  <c r="E58" i="3"/>
  <c r="E40" i="3"/>
  <c r="F111" i="3"/>
  <c r="G90" i="3"/>
  <c r="S44" i="3"/>
  <c r="V44" i="3"/>
  <c r="U44" i="3"/>
  <c r="M44" i="3"/>
  <c r="R44" i="3"/>
  <c r="Q44" i="3"/>
  <c r="P44" i="3"/>
  <c r="N44" i="3"/>
  <c r="T44" i="3"/>
  <c r="J44" i="3"/>
  <c r="K44" i="3"/>
  <c r="G44" i="3"/>
  <c r="L44" i="3"/>
  <c r="G79" i="3"/>
  <c r="G102" i="3"/>
  <c r="G12" i="3"/>
  <c r="G42" i="3"/>
  <c r="I121" i="3"/>
  <c r="I27" i="3"/>
  <c r="I70" i="3"/>
  <c r="J4" i="3"/>
  <c r="V75" i="3"/>
  <c r="U75" i="3"/>
  <c r="T75" i="3"/>
  <c r="L75" i="3"/>
  <c r="S75" i="3"/>
  <c r="N75" i="3"/>
  <c r="K75" i="3"/>
  <c r="J75" i="3"/>
  <c r="I75" i="3"/>
  <c r="P75" i="3"/>
  <c r="M75" i="3"/>
  <c r="F75" i="3"/>
  <c r="R75" i="3"/>
  <c r="Q75" i="3"/>
  <c r="V103" i="3"/>
  <c r="U103" i="3"/>
  <c r="T103" i="3"/>
  <c r="S103" i="3"/>
  <c r="L103" i="3"/>
  <c r="N103" i="3"/>
  <c r="P103" i="3"/>
  <c r="M103" i="3"/>
  <c r="K103" i="3"/>
  <c r="J103" i="3"/>
  <c r="I103" i="3"/>
  <c r="Q103" i="3"/>
  <c r="R103" i="3"/>
  <c r="F103" i="3"/>
  <c r="V63" i="3"/>
  <c r="U63" i="3"/>
  <c r="T63" i="3"/>
  <c r="L63" i="3"/>
  <c r="S63" i="3"/>
  <c r="N63" i="3"/>
  <c r="P63" i="3"/>
  <c r="Q63" i="3"/>
  <c r="K63" i="3"/>
  <c r="J63" i="3"/>
  <c r="R63" i="3"/>
  <c r="I63" i="3"/>
  <c r="F63" i="3"/>
  <c r="V92" i="3"/>
  <c r="U92" i="3"/>
  <c r="T92" i="3"/>
  <c r="L92" i="3"/>
  <c r="R92" i="3"/>
  <c r="S92" i="3"/>
  <c r="N92" i="3"/>
  <c r="Q92" i="3"/>
  <c r="K92" i="3"/>
  <c r="J92" i="3"/>
  <c r="M92" i="3"/>
  <c r="I92" i="3"/>
  <c r="P92" i="3"/>
  <c r="F92" i="3"/>
  <c r="V114" i="3"/>
  <c r="U114" i="3"/>
  <c r="T114" i="3"/>
  <c r="L114" i="3"/>
  <c r="S114" i="3"/>
  <c r="R114" i="3"/>
  <c r="Q114" i="3"/>
  <c r="P114" i="3"/>
  <c r="N114" i="3"/>
  <c r="M114" i="3"/>
  <c r="K114" i="3"/>
  <c r="J114" i="3"/>
  <c r="I114" i="3"/>
  <c r="F114" i="3"/>
  <c r="V18" i="3"/>
  <c r="U18" i="3"/>
  <c r="T18" i="3"/>
  <c r="L18" i="3"/>
  <c r="R18" i="3"/>
  <c r="Q18" i="3"/>
  <c r="P18" i="3"/>
  <c r="N18" i="3"/>
  <c r="K18" i="3"/>
  <c r="J18" i="3"/>
  <c r="I18" i="3"/>
  <c r="S18" i="3"/>
  <c r="M18" i="3"/>
  <c r="F18" i="3"/>
  <c r="V77" i="3"/>
  <c r="U77" i="3"/>
  <c r="T77" i="3"/>
  <c r="L77" i="3"/>
  <c r="S77" i="3"/>
  <c r="Q77" i="3"/>
  <c r="P77" i="3"/>
  <c r="R77" i="3"/>
  <c r="N77" i="3"/>
  <c r="M77" i="3"/>
  <c r="K77" i="3"/>
  <c r="J77" i="3"/>
  <c r="I77" i="3"/>
  <c r="F77" i="3"/>
  <c r="V47" i="3"/>
  <c r="U47" i="3"/>
  <c r="T47" i="3"/>
  <c r="R47" i="3"/>
  <c r="L47" i="3"/>
  <c r="S47" i="3"/>
  <c r="Q47" i="3"/>
  <c r="P47" i="3"/>
  <c r="N47" i="3"/>
  <c r="K47" i="3"/>
  <c r="J47" i="3"/>
  <c r="I47" i="3"/>
  <c r="F47" i="3"/>
  <c r="M47" i="3"/>
  <c r="V2" i="3"/>
  <c r="U2" i="3"/>
  <c r="T2" i="3"/>
  <c r="L2" i="3"/>
  <c r="S2" i="3"/>
  <c r="R2" i="3"/>
  <c r="Q2" i="3"/>
  <c r="P2" i="3"/>
  <c r="N2" i="3"/>
  <c r="M2" i="3"/>
  <c r="J2" i="3"/>
  <c r="K2" i="3"/>
  <c r="I2" i="3"/>
  <c r="F2" i="3"/>
  <c r="V23" i="3"/>
  <c r="U23" i="3"/>
  <c r="T23" i="3"/>
  <c r="L23" i="3"/>
  <c r="R23" i="3"/>
  <c r="Q23" i="3"/>
  <c r="P23" i="3"/>
  <c r="S23" i="3"/>
  <c r="N23" i="3"/>
  <c r="M23" i="3"/>
  <c r="J23" i="3"/>
  <c r="I23" i="3"/>
  <c r="F23" i="3"/>
  <c r="K23" i="3"/>
  <c r="C76" i="3"/>
  <c r="C67" i="3"/>
  <c r="C41" i="3"/>
  <c r="C61" i="3"/>
  <c r="C117" i="3"/>
  <c r="C78" i="3"/>
  <c r="C72" i="3"/>
  <c r="C100" i="3"/>
  <c r="C44" i="3"/>
  <c r="C17" i="3"/>
  <c r="D58" i="3"/>
  <c r="D89" i="3"/>
  <c r="D14" i="3"/>
  <c r="D104" i="3"/>
  <c r="D40" i="3"/>
  <c r="D71" i="3"/>
  <c r="D98" i="3"/>
  <c r="D48" i="3"/>
  <c r="D25" i="3"/>
  <c r="D35" i="3"/>
  <c r="E110" i="3"/>
  <c r="E64" i="3"/>
  <c r="E97" i="3"/>
  <c r="E3" i="3"/>
  <c r="E84" i="3"/>
  <c r="E21" i="3"/>
  <c r="E93" i="3"/>
  <c r="E24" i="3"/>
  <c r="E34" i="3"/>
  <c r="E17" i="3"/>
  <c r="F88" i="3"/>
  <c r="F104" i="3"/>
  <c r="F56" i="3"/>
  <c r="F33" i="3"/>
  <c r="F17" i="3"/>
  <c r="G49" i="3"/>
  <c r="G99" i="3"/>
  <c r="G81" i="3"/>
  <c r="H107" i="3"/>
  <c r="H39" i="3"/>
  <c r="H78" i="3"/>
  <c r="I119" i="3"/>
  <c r="I73" i="3"/>
  <c r="I37" i="3"/>
  <c r="J57" i="3"/>
  <c r="J115" i="3"/>
  <c r="J48" i="3"/>
  <c r="K64" i="3"/>
  <c r="K56" i="3"/>
  <c r="L117" i="3"/>
  <c r="V109" i="3"/>
  <c r="U109" i="3"/>
  <c r="T109" i="3"/>
  <c r="S109" i="3"/>
  <c r="R109" i="3"/>
  <c r="M109" i="3"/>
  <c r="L109" i="3"/>
  <c r="K109" i="3"/>
  <c r="J109" i="3"/>
  <c r="N109" i="3"/>
  <c r="P109" i="3"/>
  <c r="Q109" i="3"/>
  <c r="V31" i="3"/>
  <c r="U31" i="3"/>
  <c r="T31" i="3"/>
  <c r="S31" i="3"/>
  <c r="R31" i="3"/>
  <c r="M31" i="3"/>
  <c r="Q31" i="3"/>
  <c r="K31" i="3"/>
  <c r="J31" i="3"/>
  <c r="N31" i="3"/>
  <c r="V112" i="3"/>
  <c r="U112" i="3"/>
  <c r="T112" i="3"/>
  <c r="S112" i="3"/>
  <c r="R112" i="3"/>
  <c r="M112" i="3"/>
  <c r="Q112" i="3"/>
  <c r="N112" i="3"/>
  <c r="K112" i="3"/>
  <c r="J112" i="3"/>
  <c r="L112" i="3"/>
  <c r="H112" i="3"/>
  <c r="P112" i="3"/>
  <c r="V29" i="3"/>
  <c r="U29" i="3"/>
  <c r="T29" i="3"/>
  <c r="S29" i="3"/>
  <c r="R29" i="3"/>
  <c r="M29" i="3"/>
  <c r="P29" i="3"/>
  <c r="L29" i="3"/>
  <c r="K29" i="3"/>
  <c r="J29" i="3"/>
  <c r="N29" i="3"/>
  <c r="I29" i="3"/>
  <c r="H29" i="3"/>
  <c r="Q29" i="3"/>
  <c r="V26" i="3"/>
  <c r="U26" i="3"/>
  <c r="T26" i="3"/>
  <c r="S26" i="3"/>
  <c r="K26" i="3"/>
  <c r="R26" i="3"/>
  <c r="M26" i="3"/>
  <c r="Q26" i="3"/>
  <c r="N26" i="3"/>
  <c r="P26" i="3"/>
  <c r="J26" i="3"/>
  <c r="I26" i="3"/>
  <c r="H26" i="3"/>
  <c r="L26" i="3"/>
  <c r="E26" i="3"/>
  <c r="D67" i="3"/>
  <c r="D61" i="3"/>
  <c r="D72" i="3"/>
  <c r="D44" i="3"/>
  <c r="F94" i="3"/>
  <c r="G64" i="3"/>
  <c r="G3" i="3"/>
  <c r="G21" i="3"/>
  <c r="G24" i="3"/>
  <c r="H18" i="3"/>
  <c r="I58" i="3"/>
  <c r="I31" i="3"/>
  <c r="I71" i="3"/>
  <c r="I25" i="3"/>
  <c r="J64" i="3"/>
  <c r="J84" i="3"/>
  <c r="J80" i="3"/>
  <c r="K113" i="3"/>
  <c r="V41" i="3"/>
  <c r="U41" i="3"/>
  <c r="M41" i="3"/>
  <c r="T41" i="3"/>
  <c r="S41" i="3"/>
  <c r="R41" i="3"/>
  <c r="Q41" i="3"/>
  <c r="P41" i="3"/>
  <c r="L41" i="3"/>
  <c r="K41" i="3"/>
  <c r="J41" i="3"/>
  <c r="N41" i="3"/>
  <c r="G41" i="3"/>
  <c r="V51" i="3"/>
  <c r="U51" i="3"/>
  <c r="T51" i="3"/>
  <c r="S51" i="3"/>
  <c r="R51" i="3"/>
  <c r="M51" i="3"/>
  <c r="N51" i="3"/>
  <c r="P51" i="3"/>
  <c r="K51" i="3"/>
  <c r="J51" i="3"/>
  <c r="Q51" i="3"/>
  <c r="L51" i="3"/>
  <c r="V43" i="3"/>
  <c r="U43" i="3"/>
  <c r="T43" i="3"/>
  <c r="S43" i="3"/>
  <c r="R43" i="3"/>
  <c r="M43" i="3"/>
  <c r="K43" i="3"/>
  <c r="P43" i="3"/>
  <c r="J43" i="3"/>
  <c r="I43" i="3"/>
  <c r="H43" i="3"/>
  <c r="Q43" i="3"/>
  <c r="N43" i="3"/>
  <c r="L43" i="3"/>
  <c r="V106" i="3"/>
  <c r="U106" i="3"/>
  <c r="T106" i="3"/>
  <c r="S106" i="3"/>
  <c r="R106" i="3"/>
  <c r="M106" i="3"/>
  <c r="N106" i="3"/>
  <c r="K106" i="3"/>
  <c r="J106" i="3"/>
  <c r="I106" i="3"/>
  <c r="Q106" i="3"/>
  <c r="H106" i="3"/>
  <c r="L106" i="3"/>
  <c r="P106" i="3"/>
  <c r="V30" i="3"/>
  <c r="U30" i="3"/>
  <c r="T30" i="3"/>
  <c r="S30" i="3"/>
  <c r="M30" i="3"/>
  <c r="R30" i="3"/>
  <c r="L30" i="3"/>
  <c r="Q30" i="3"/>
  <c r="K30" i="3"/>
  <c r="J30" i="3"/>
  <c r="I30" i="3"/>
  <c r="H30" i="3"/>
  <c r="P30" i="3"/>
  <c r="N30" i="3"/>
  <c r="V8" i="3"/>
  <c r="U8" i="3"/>
  <c r="T8" i="3"/>
  <c r="S8" i="3"/>
  <c r="K8" i="3"/>
  <c r="R8" i="3"/>
  <c r="M8" i="3"/>
  <c r="Q8" i="3"/>
  <c r="P8" i="3"/>
  <c r="L8" i="3"/>
  <c r="J8" i="3"/>
  <c r="I8" i="3"/>
  <c r="H8" i="3"/>
  <c r="N8" i="3"/>
  <c r="E8" i="3"/>
  <c r="D76" i="3"/>
  <c r="D41" i="3"/>
  <c r="D117" i="3"/>
  <c r="D78" i="3"/>
  <c r="D100" i="3"/>
  <c r="D17" i="3"/>
  <c r="F79" i="3"/>
  <c r="F61" i="3"/>
  <c r="F12" i="3"/>
  <c r="V120" i="3"/>
  <c r="U120" i="3"/>
  <c r="T120" i="3"/>
  <c r="S120" i="3"/>
  <c r="R120" i="3"/>
  <c r="Q120" i="3"/>
  <c r="L120" i="3"/>
  <c r="K120" i="3"/>
  <c r="J120" i="3"/>
  <c r="I120" i="3"/>
  <c r="N120" i="3"/>
  <c r="P120" i="3"/>
  <c r="M120" i="3"/>
  <c r="V16" i="3"/>
  <c r="U16" i="3"/>
  <c r="T16" i="3"/>
  <c r="S16" i="3"/>
  <c r="R16" i="3"/>
  <c r="Q16" i="3"/>
  <c r="L16" i="3"/>
  <c r="N16" i="3"/>
  <c r="P16" i="3"/>
  <c r="K16" i="3"/>
  <c r="M16" i="3"/>
  <c r="J16" i="3"/>
  <c r="I16" i="3"/>
  <c r="V116" i="3"/>
  <c r="U116" i="3"/>
  <c r="T116" i="3"/>
  <c r="S116" i="3"/>
  <c r="R116" i="3"/>
  <c r="Q116" i="3"/>
  <c r="L116" i="3"/>
  <c r="K116" i="3"/>
  <c r="J116" i="3"/>
  <c r="I116" i="3"/>
  <c r="N116" i="3"/>
  <c r="P116" i="3"/>
  <c r="M116" i="3"/>
  <c r="V65" i="3"/>
  <c r="U65" i="3"/>
  <c r="T65" i="3"/>
  <c r="S65" i="3"/>
  <c r="R65" i="3"/>
  <c r="Q65" i="3"/>
  <c r="L65" i="3"/>
  <c r="N65" i="3"/>
  <c r="K65" i="3"/>
  <c r="J65" i="3"/>
  <c r="I65" i="3"/>
  <c r="M65" i="3"/>
  <c r="P65" i="3"/>
  <c r="V85" i="3"/>
  <c r="U85" i="3"/>
  <c r="T85" i="3"/>
  <c r="S85" i="3"/>
  <c r="R85" i="3"/>
  <c r="Q85" i="3"/>
  <c r="L85" i="3"/>
  <c r="M85" i="3"/>
  <c r="K85" i="3"/>
  <c r="P85" i="3"/>
  <c r="J85" i="3"/>
  <c r="I85" i="3"/>
  <c r="N85" i="3"/>
  <c r="V46" i="3"/>
  <c r="U46" i="3"/>
  <c r="T46" i="3"/>
  <c r="S46" i="3"/>
  <c r="R46" i="3"/>
  <c r="Q46" i="3"/>
  <c r="L46" i="3"/>
  <c r="P46" i="3"/>
  <c r="K46" i="3"/>
  <c r="J46" i="3"/>
  <c r="N46" i="3"/>
  <c r="I46" i="3"/>
  <c r="M46" i="3"/>
  <c r="V5" i="3"/>
  <c r="U5" i="3"/>
  <c r="T5" i="3"/>
  <c r="S5" i="3"/>
  <c r="R5" i="3"/>
  <c r="Q5" i="3"/>
  <c r="L5" i="3"/>
  <c r="M5" i="3"/>
  <c r="K5" i="3"/>
  <c r="J5" i="3"/>
  <c r="I5" i="3"/>
  <c r="P5" i="3"/>
  <c r="V33" i="3"/>
  <c r="U33" i="3"/>
  <c r="T33" i="3"/>
  <c r="S33" i="3"/>
  <c r="R33" i="3"/>
  <c r="Q33" i="3"/>
  <c r="L33" i="3"/>
  <c r="K33" i="3"/>
  <c r="J33" i="3"/>
  <c r="I33" i="3"/>
  <c r="P33" i="3"/>
  <c r="N33" i="3"/>
  <c r="M33" i="3"/>
  <c r="V68" i="3"/>
  <c r="U68" i="3"/>
  <c r="T68" i="3"/>
  <c r="S68" i="3"/>
  <c r="R68" i="3"/>
  <c r="Q68" i="3"/>
  <c r="L68" i="3"/>
  <c r="N68" i="3"/>
  <c r="P68" i="3"/>
  <c r="J68" i="3"/>
  <c r="M68" i="3"/>
  <c r="I68" i="3"/>
  <c r="K68" i="3"/>
  <c r="V22" i="3"/>
  <c r="U22" i="3"/>
  <c r="T22" i="3"/>
  <c r="S22" i="3"/>
  <c r="R22" i="3"/>
  <c r="Q22" i="3"/>
  <c r="L22" i="3"/>
  <c r="P22" i="3"/>
  <c r="J22" i="3"/>
  <c r="I22" i="3"/>
  <c r="N22" i="3"/>
  <c r="K22" i="3"/>
  <c r="C109" i="3"/>
  <c r="C51" i="3"/>
  <c r="C31" i="3"/>
  <c r="C112" i="3"/>
  <c r="C43" i="3"/>
  <c r="C29" i="3"/>
  <c r="C106" i="3"/>
  <c r="C30" i="3"/>
  <c r="C26" i="3"/>
  <c r="C8" i="3"/>
  <c r="D75" i="3"/>
  <c r="D103" i="3"/>
  <c r="D63" i="3"/>
  <c r="D92" i="3"/>
  <c r="D114" i="3"/>
  <c r="D18" i="3"/>
  <c r="D77" i="3"/>
  <c r="D47" i="3"/>
  <c r="D2" i="3"/>
  <c r="D23" i="3"/>
  <c r="E76" i="3"/>
  <c r="E67" i="3"/>
  <c r="E41" i="3"/>
  <c r="E61" i="3"/>
  <c r="E117" i="3"/>
  <c r="E78" i="3"/>
  <c r="E72" i="3"/>
  <c r="E44" i="3"/>
  <c r="E22" i="3"/>
  <c r="F108" i="3"/>
  <c r="F97" i="3"/>
  <c r="F112" i="3"/>
  <c r="F7" i="3"/>
  <c r="F98" i="3"/>
  <c r="F22" i="3"/>
  <c r="G103" i="3"/>
  <c r="G92" i="3"/>
  <c r="G18" i="3"/>
  <c r="G47" i="3"/>
  <c r="G23" i="3"/>
  <c r="H46" i="3"/>
  <c r="I44" i="3"/>
  <c r="J89" i="3"/>
  <c r="J40" i="3"/>
  <c r="J70" i="3"/>
  <c r="K88" i="3"/>
  <c r="L19" i="3"/>
  <c r="V67" i="3"/>
  <c r="U67" i="3"/>
  <c r="M67" i="3"/>
  <c r="S67" i="3"/>
  <c r="T67" i="3"/>
  <c r="R67" i="3"/>
  <c r="Q67" i="3"/>
  <c r="P67" i="3"/>
  <c r="N67" i="3"/>
  <c r="K67" i="3"/>
  <c r="J67" i="3"/>
  <c r="L67" i="3"/>
  <c r="G67" i="3"/>
  <c r="V69" i="3"/>
  <c r="T69" i="3"/>
  <c r="S69" i="3"/>
  <c r="R69" i="3"/>
  <c r="Q69" i="3"/>
  <c r="P69" i="3"/>
  <c r="U69" i="3"/>
  <c r="M69" i="3"/>
  <c r="K69" i="3"/>
  <c r="J69" i="3"/>
  <c r="I69" i="3"/>
  <c r="H69" i="3"/>
  <c r="L69" i="3"/>
  <c r="N69" i="3"/>
  <c r="E18" i="3"/>
  <c r="E77" i="3"/>
  <c r="E47" i="3"/>
  <c r="E2" i="3"/>
  <c r="E11" i="3"/>
  <c r="F14" i="3"/>
  <c r="F65" i="3"/>
  <c r="F60" i="3"/>
  <c r="F72" i="3"/>
  <c r="F34" i="3"/>
  <c r="F11" i="3"/>
  <c r="G51" i="3"/>
  <c r="G112" i="3"/>
  <c r="G29" i="3"/>
  <c r="G30" i="3"/>
  <c r="G8" i="3"/>
  <c r="H103" i="3"/>
  <c r="H92" i="3"/>
  <c r="H101" i="3"/>
  <c r="H44" i="3"/>
  <c r="I109" i="3"/>
  <c r="I28" i="3"/>
  <c r="J25" i="3"/>
  <c r="K97" i="3"/>
  <c r="L70" i="3"/>
  <c r="E109" i="3"/>
  <c r="E51" i="3"/>
  <c r="E31" i="3"/>
  <c r="E112" i="3"/>
  <c r="E43" i="3"/>
  <c r="E29" i="3"/>
  <c r="E106" i="3"/>
  <c r="E30" i="3"/>
  <c r="E68" i="3"/>
  <c r="E9" i="3"/>
  <c r="F107" i="3"/>
  <c r="F41" i="3"/>
  <c r="F54" i="3"/>
  <c r="F106" i="3"/>
  <c r="G16" i="3"/>
  <c r="G65" i="3"/>
  <c r="G46" i="3"/>
  <c r="G33" i="3"/>
  <c r="G22" i="3"/>
  <c r="H51" i="3"/>
  <c r="H65" i="3"/>
  <c r="H2" i="3"/>
  <c r="I57" i="3"/>
  <c r="I36" i="3"/>
  <c r="K95" i="3"/>
  <c r="V61" i="3"/>
  <c r="U61" i="3"/>
  <c r="M61" i="3"/>
  <c r="R61" i="3"/>
  <c r="Q61" i="3"/>
  <c r="S61" i="3"/>
  <c r="P61" i="3"/>
  <c r="T61" i="3"/>
  <c r="N61" i="3"/>
  <c r="K61" i="3"/>
  <c r="L61" i="3"/>
  <c r="J61" i="3"/>
  <c r="G61" i="3"/>
  <c r="V10" i="3"/>
  <c r="T10" i="3"/>
  <c r="S10" i="3"/>
  <c r="R10" i="3"/>
  <c r="Q10" i="3"/>
  <c r="P10" i="3"/>
  <c r="U10" i="3"/>
  <c r="K10" i="3"/>
  <c r="L10" i="3"/>
  <c r="J10" i="3"/>
  <c r="N10" i="3"/>
  <c r="I10" i="3"/>
  <c r="H10" i="3"/>
  <c r="M10" i="3"/>
  <c r="V122" i="3"/>
  <c r="U122" i="3"/>
  <c r="R122" i="3"/>
  <c r="S122" i="3"/>
  <c r="Q122" i="3"/>
  <c r="P122" i="3"/>
  <c r="T122" i="3"/>
  <c r="M122" i="3"/>
  <c r="J122" i="3"/>
  <c r="I122" i="3"/>
  <c r="H122" i="3"/>
  <c r="G122" i="3"/>
  <c r="L122" i="3"/>
  <c r="N122" i="3"/>
  <c r="V55" i="3"/>
  <c r="U55" i="3"/>
  <c r="S55" i="3"/>
  <c r="Q55" i="3"/>
  <c r="T55" i="3"/>
  <c r="R55" i="3"/>
  <c r="P55" i="3"/>
  <c r="L55" i="3"/>
  <c r="J55" i="3"/>
  <c r="N55" i="3"/>
  <c r="I55" i="3"/>
  <c r="H55" i="3"/>
  <c r="G55" i="3"/>
  <c r="M55" i="3"/>
  <c r="V50" i="3"/>
  <c r="U50" i="3"/>
  <c r="S50" i="3"/>
  <c r="T50" i="3"/>
  <c r="Q50" i="3"/>
  <c r="P50" i="3"/>
  <c r="R50" i="3"/>
  <c r="M50" i="3"/>
  <c r="J50" i="3"/>
  <c r="I50" i="3"/>
  <c r="H50" i="3"/>
  <c r="G50" i="3"/>
  <c r="L50" i="3"/>
  <c r="N50" i="3"/>
  <c r="V32" i="3"/>
  <c r="U32" i="3"/>
  <c r="S32" i="3"/>
  <c r="T32" i="3"/>
  <c r="Q32" i="3"/>
  <c r="P32" i="3"/>
  <c r="R32" i="3"/>
  <c r="L32" i="3"/>
  <c r="K32" i="3"/>
  <c r="J32" i="3"/>
  <c r="I32" i="3"/>
  <c r="H32" i="3"/>
  <c r="N32" i="3"/>
  <c r="G32" i="3"/>
  <c r="M32" i="3"/>
  <c r="V20" i="3"/>
  <c r="U20" i="3"/>
  <c r="S20" i="3"/>
  <c r="R20" i="3"/>
  <c r="Q20" i="3"/>
  <c r="P20" i="3"/>
  <c r="T20" i="3"/>
  <c r="J20" i="3"/>
  <c r="M20" i="3"/>
  <c r="I20" i="3"/>
  <c r="K20" i="3"/>
  <c r="H20" i="3"/>
  <c r="G20" i="3"/>
  <c r="L20" i="3"/>
  <c r="V9" i="3"/>
  <c r="U9" i="3"/>
  <c r="S9" i="3"/>
  <c r="Q9" i="3"/>
  <c r="R9" i="3"/>
  <c r="P9" i="3"/>
  <c r="T9" i="3"/>
  <c r="L9" i="3"/>
  <c r="J9" i="3"/>
  <c r="I9" i="3"/>
  <c r="H9" i="3"/>
  <c r="G9" i="3"/>
  <c r="N9" i="3"/>
  <c r="K9" i="3"/>
  <c r="M9" i="3"/>
  <c r="C79" i="3"/>
  <c r="C38" i="3"/>
  <c r="C102" i="3"/>
  <c r="C54" i="3"/>
  <c r="C12" i="3"/>
  <c r="C10" i="3"/>
  <c r="C69" i="3"/>
  <c r="C94" i="3"/>
  <c r="C42" i="3"/>
  <c r="C11" i="3"/>
  <c r="V111" i="3"/>
  <c r="U111" i="3"/>
  <c r="T111" i="3"/>
  <c r="R111" i="3"/>
  <c r="S111" i="3"/>
  <c r="Q111" i="3"/>
  <c r="P111" i="3"/>
  <c r="N111" i="3"/>
  <c r="I111" i="3"/>
  <c r="H111" i="3"/>
  <c r="G111" i="3"/>
  <c r="L111" i="3"/>
  <c r="V118" i="3"/>
  <c r="U118" i="3"/>
  <c r="T118" i="3"/>
  <c r="R118" i="3"/>
  <c r="Q118" i="3"/>
  <c r="P118" i="3"/>
  <c r="S118" i="3"/>
  <c r="N118" i="3"/>
  <c r="I118" i="3"/>
  <c r="H118" i="3"/>
  <c r="G118" i="3"/>
  <c r="M118" i="3"/>
  <c r="V88" i="3"/>
  <c r="U88" i="3"/>
  <c r="T88" i="3"/>
  <c r="R88" i="3"/>
  <c r="Q88" i="3"/>
  <c r="P88" i="3"/>
  <c r="N88" i="3"/>
  <c r="S88" i="3"/>
  <c r="M88" i="3"/>
  <c r="I88" i="3"/>
  <c r="H88" i="3"/>
  <c r="G88" i="3"/>
  <c r="L88" i="3"/>
  <c r="V45" i="3"/>
  <c r="U45" i="3"/>
  <c r="T45" i="3"/>
  <c r="S45" i="3"/>
  <c r="R45" i="3"/>
  <c r="Q45" i="3"/>
  <c r="P45" i="3"/>
  <c r="N45" i="3"/>
  <c r="I45" i="3"/>
  <c r="H45" i="3"/>
  <c r="G45" i="3"/>
  <c r="M45" i="3"/>
  <c r="L45" i="3"/>
  <c r="V74" i="3"/>
  <c r="U74" i="3"/>
  <c r="T74" i="3"/>
  <c r="R74" i="3"/>
  <c r="Q74" i="3"/>
  <c r="P74" i="3"/>
  <c r="N74" i="3"/>
  <c r="S74" i="3"/>
  <c r="I74" i="3"/>
  <c r="M74" i="3"/>
  <c r="L74" i="3"/>
  <c r="H74" i="3"/>
  <c r="G74" i="3"/>
  <c r="V60" i="3"/>
  <c r="U60" i="3"/>
  <c r="T60" i="3"/>
  <c r="R60" i="3"/>
  <c r="S60" i="3"/>
  <c r="Q60" i="3"/>
  <c r="P60" i="3"/>
  <c r="N60" i="3"/>
  <c r="I60" i="3"/>
  <c r="H60" i="3"/>
  <c r="G60" i="3"/>
  <c r="L60" i="3"/>
  <c r="M60" i="3"/>
  <c r="V56" i="3"/>
  <c r="U56" i="3"/>
  <c r="T56" i="3"/>
  <c r="Q56" i="3"/>
  <c r="R56" i="3"/>
  <c r="P56" i="3"/>
  <c r="N56" i="3"/>
  <c r="S56" i="3"/>
  <c r="I56" i="3"/>
  <c r="H56" i="3"/>
  <c r="G56" i="3"/>
  <c r="M56" i="3"/>
  <c r="V91" i="3"/>
  <c r="U91" i="3"/>
  <c r="T91" i="3"/>
  <c r="Q91" i="3"/>
  <c r="P91" i="3"/>
  <c r="N91" i="3"/>
  <c r="S91" i="3"/>
  <c r="R91" i="3"/>
  <c r="I91" i="3"/>
  <c r="H91" i="3"/>
  <c r="G91" i="3"/>
  <c r="F91" i="3"/>
  <c r="L91" i="3"/>
  <c r="V80" i="3"/>
  <c r="U80" i="3"/>
  <c r="T80" i="3"/>
  <c r="Q80" i="3"/>
  <c r="S80" i="3"/>
  <c r="P80" i="3"/>
  <c r="N80" i="3"/>
  <c r="R80" i="3"/>
  <c r="L80" i="3"/>
  <c r="I80" i="3"/>
  <c r="H80" i="3"/>
  <c r="G80" i="3"/>
  <c r="F80" i="3"/>
  <c r="M80" i="3"/>
  <c r="V53" i="3"/>
  <c r="U53" i="3"/>
  <c r="T53" i="3"/>
  <c r="S53" i="3"/>
  <c r="R53" i="3"/>
  <c r="Q53" i="3"/>
  <c r="P53" i="3"/>
  <c r="N53" i="3"/>
  <c r="M53" i="3"/>
  <c r="I53" i="3"/>
  <c r="K53" i="3"/>
  <c r="H53" i="3"/>
  <c r="G53" i="3"/>
  <c r="F53" i="3"/>
  <c r="L53" i="3"/>
  <c r="C122" i="3"/>
  <c r="C108" i="3"/>
  <c r="C113" i="3"/>
  <c r="C13" i="3"/>
  <c r="C7" i="3"/>
  <c r="C55" i="3"/>
  <c r="C50" i="3"/>
  <c r="C32" i="3"/>
  <c r="C20" i="3"/>
  <c r="C9" i="3"/>
  <c r="D79" i="3"/>
  <c r="D38" i="3"/>
  <c r="D54" i="3"/>
  <c r="D12" i="3"/>
  <c r="D10" i="3"/>
  <c r="D69" i="3"/>
  <c r="D94" i="3"/>
  <c r="D42" i="3"/>
  <c r="D11" i="3"/>
  <c r="E120" i="3"/>
  <c r="E16" i="3"/>
  <c r="E116" i="3"/>
  <c r="E65" i="3"/>
  <c r="E85" i="3"/>
  <c r="E46" i="3"/>
  <c r="E5" i="3"/>
  <c r="E33" i="3"/>
  <c r="F122" i="3"/>
  <c r="F31" i="3"/>
  <c r="F21" i="3"/>
  <c r="F5" i="3"/>
  <c r="F44" i="3"/>
  <c r="G105" i="3"/>
  <c r="G38" i="3"/>
  <c r="G10" i="3"/>
  <c r="G94" i="3"/>
  <c r="H16" i="3"/>
  <c r="H68" i="3"/>
  <c r="I61" i="3"/>
  <c r="I98" i="3"/>
  <c r="I35" i="3"/>
  <c r="J97" i="3"/>
  <c r="J28" i="3"/>
  <c r="K45" i="3"/>
  <c r="K36" i="3"/>
  <c r="M63" i="3"/>
  <c r="P31" i="3"/>
  <c r="S72" i="3"/>
  <c r="V72" i="3"/>
  <c r="U72" i="3"/>
  <c r="M72" i="3"/>
  <c r="T72" i="3"/>
  <c r="Q72" i="3"/>
  <c r="P72" i="3"/>
  <c r="R72" i="3"/>
  <c r="N72" i="3"/>
  <c r="K72" i="3"/>
  <c r="J72" i="3"/>
  <c r="G72" i="3"/>
  <c r="L72" i="3"/>
  <c r="V54" i="3"/>
  <c r="T54" i="3"/>
  <c r="S54" i="3"/>
  <c r="U54" i="3"/>
  <c r="R54" i="3"/>
  <c r="Q54" i="3"/>
  <c r="P54" i="3"/>
  <c r="N54" i="3"/>
  <c r="K54" i="3"/>
  <c r="J54" i="3"/>
  <c r="I54" i="3"/>
  <c r="M54" i="3"/>
  <c r="L54" i="3"/>
  <c r="H54" i="3"/>
  <c r="V95" i="3"/>
  <c r="U95" i="3"/>
  <c r="T95" i="3"/>
  <c r="S95" i="3"/>
  <c r="R95" i="3"/>
  <c r="Q95" i="3"/>
  <c r="P95" i="3"/>
  <c r="J95" i="3"/>
  <c r="I95" i="3"/>
  <c r="H95" i="3"/>
  <c r="G95" i="3"/>
  <c r="N95" i="3"/>
  <c r="M95" i="3"/>
  <c r="L95" i="3"/>
  <c r="V62" i="3"/>
  <c r="U62" i="3"/>
  <c r="T62" i="3"/>
  <c r="R62" i="3"/>
  <c r="Q62" i="3"/>
  <c r="P62" i="3"/>
  <c r="N62" i="3"/>
  <c r="M62" i="3"/>
  <c r="S62" i="3"/>
  <c r="H62" i="3"/>
  <c r="G62" i="3"/>
  <c r="L62" i="3"/>
  <c r="F62" i="3"/>
  <c r="K62" i="3"/>
  <c r="V27" i="3"/>
  <c r="U27" i="3"/>
  <c r="T27" i="3"/>
  <c r="S27" i="3"/>
  <c r="R27" i="3"/>
  <c r="Q27" i="3"/>
  <c r="P27" i="3"/>
  <c r="N27" i="3"/>
  <c r="M27" i="3"/>
  <c r="H27" i="3"/>
  <c r="G27" i="3"/>
  <c r="F27" i="3"/>
  <c r="L27" i="3"/>
  <c r="K27" i="3"/>
  <c r="D122" i="3"/>
  <c r="D95" i="3"/>
  <c r="D7" i="3"/>
  <c r="D32" i="3"/>
  <c r="E12" i="3"/>
  <c r="H77" i="3"/>
  <c r="I112" i="3"/>
  <c r="I72" i="3"/>
  <c r="I17" i="3"/>
  <c r="K3" i="3"/>
  <c r="P93" i="3"/>
  <c r="S78" i="3"/>
  <c r="V78" i="3"/>
  <c r="U78" i="3"/>
  <c r="M78" i="3"/>
  <c r="T78" i="3"/>
  <c r="R78" i="3"/>
  <c r="Q78" i="3"/>
  <c r="P78" i="3"/>
  <c r="L78" i="3"/>
  <c r="K78" i="3"/>
  <c r="N78" i="3"/>
  <c r="J78" i="3"/>
  <c r="G78" i="3"/>
  <c r="V102" i="3"/>
  <c r="T102" i="3"/>
  <c r="U102" i="3"/>
  <c r="S102" i="3"/>
  <c r="R102" i="3"/>
  <c r="Q102" i="3"/>
  <c r="P102" i="3"/>
  <c r="K102" i="3"/>
  <c r="J102" i="3"/>
  <c r="I102" i="3"/>
  <c r="H102" i="3"/>
  <c r="N102" i="3"/>
  <c r="M102" i="3"/>
  <c r="V11" i="3"/>
  <c r="U11" i="3"/>
  <c r="T11" i="3"/>
  <c r="S11" i="3"/>
  <c r="R11" i="3"/>
  <c r="Q11" i="3"/>
  <c r="P11" i="3"/>
  <c r="K11" i="3"/>
  <c r="L11" i="3"/>
  <c r="J11" i="3"/>
  <c r="I11" i="3"/>
  <c r="H11" i="3"/>
  <c r="N11" i="3"/>
  <c r="M11" i="3"/>
  <c r="V13" i="3"/>
  <c r="U13" i="3"/>
  <c r="R13" i="3"/>
  <c r="Q13" i="3"/>
  <c r="P13" i="3"/>
  <c r="S13" i="3"/>
  <c r="T13" i="3"/>
  <c r="N13" i="3"/>
  <c r="J13" i="3"/>
  <c r="I13" i="3"/>
  <c r="M13" i="3"/>
  <c r="L13" i="3"/>
  <c r="H13" i="3"/>
  <c r="G13" i="3"/>
  <c r="V15" i="3"/>
  <c r="U15" i="3"/>
  <c r="T15" i="3"/>
  <c r="S15" i="3"/>
  <c r="R15" i="3"/>
  <c r="Q15" i="3"/>
  <c r="P15" i="3"/>
  <c r="N15" i="3"/>
  <c r="M15" i="3"/>
  <c r="H15" i="3"/>
  <c r="G15" i="3"/>
  <c r="F15" i="3"/>
  <c r="L15" i="3"/>
  <c r="K15" i="3"/>
  <c r="V19" i="3"/>
  <c r="U19" i="3"/>
  <c r="T19" i="3"/>
  <c r="S19" i="3"/>
  <c r="Q19" i="3"/>
  <c r="R19" i="3"/>
  <c r="P19" i="3"/>
  <c r="N19" i="3"/>
  <c r="M19" i="3"/>
  <c r="H19" i="3"/>
  <c r="G19" i="3"/>
  <c r="F19" i="3"/>
  <c r="K19" i="3"/>
  <c r="V70" i="3"/>
  <c r="U70" i="3"/>
  <c r="T70" i="3"/>
  <c r="S70" i="3"/>
  <c r="Q70" i="3"/>
  <c r="P70" i="3"/>
  <c r="N70" i="3"/>
  <c r="M70" i="3"/>
  <c r="R70" i="3"/>
  <c r="H70" i="3"/>
  <c r="G70" i="3"/>
  <c r="F70" i="3"/>
  <c r="D113" i="3"/>
  <c r="D55" i="3"/>
  <c r="D20" i="3"/>
  <c r="E54" i="3"/>
  <c r="E69" i="3"/>
  <c r="E20" i="3"/>
  <c r="F26" i="3"/>
  <c r="V119" i="3"/>
  <c r="U119" i="3"/>
  <c r="T119" i="3"/>
  <c r="S119" i="3"/>
  <c r="Q119" i="3"/>
  <c r="P119" i="3"/>
  <c r="N119" i="3"/>
  <c r="M119" i="3"/>
  <c r="L119" i="3"/>
  <c r="G119" i="3"/>
  <c r="K119" i="3"/>
  <c r="J119" i="3"/>
  <c r="V107" i="3"/>
  <c r="U107" i="3"/>
  <c r="T107" i="3"/>
  <c r="S107" i="3"/>
  <c r="Q107" i="3"/>
  <c r="P107" i="3"/>
  <c r="N107" i="3"/>
  <c r="M107" i="3"/>
  <c r="L107" i="3"/>
  <c r="G107" i="3"/>
  <c r="R107" i="3"/>
  <c r="K107" i="3"/>
  <c r="J107" i="3"/>
  <c r="V87" i="3"/>
  <c r="U87" i="3"/>
  <c r="T87" i="3"/>
  <c r="S87" i="3"/>
  <c r="Q87" i="3"/>
  <c r="P87" i="3"/>
  <c r="N87" i="3"/>
  <c r="M87" i="3"/>
  <c r="L87" i="3"/>
  <c r="G87" i="3"/>
  <c r="R87" i="3"/>
  <c r="K87" i="3"/>
  <c r="J87" i="3"/>
  <c r="V39" i="3"/>
  <c r="U39" i="3"/>
  <c r="T39" i="3"/>
  <c r="S39" i="3"/>
  <c r="Q39" i="3"/>
  <c r="P39" i="3"/>
  <c r="N39" i="3"/>
  <c r="M39" i="3"/>
  <c r="L39" i="3"/>
  <c r="G39" i="3"/>
  <c r="R39" i="3"/>
  <c r="K39" i="3"/>
  <c r="J39" i="3"/>
  <c r="V86" i="3"/>
  <c r="U86" i="3"/>
  <c r="T86" i="3"/>
  <c r="S86" i="3"/>
  <c r="Q86" i="3"/>
  <c r="P86" i="3"/>
  <c r="N86" i="3"/>
  <c r="M86" i="3"/>
  <c r="L86" i="3"/>
  <c r="G86" i="3"/>
  <c r="R86" i="3"/>
  <c r="K86" i="3"/>
  <c r="J86" i="3"/>
  <c r="V73" i="3"/>
  <c r="U73" i="3"/>
  <c r="T73" i="3"/>
  <c r="S73" i="3"/>
  <c r="Q73" i="3"/>
  <c r="P73" i="3"/>
  <c r="N73" i="3"/>
  <c r="M73" i="3"/>
  <c r="L73" i="3"/>
  <c r="G73" i="3"/>
  <c r="R73" i="3"/>
  <c r="K73" i="3"/>
  <c r="J73" i="3"/>
  <c r="V101" i="3"/>
  <c r="U101" i="3"/>
  <c r="T101" i="3"/>
  <c r="S101" i="3"/>
  <c r="Q101" i="3"/>
  <c r="R101" i="3"/>
  <c r="P101" i="3"/>
  <c r="N101" i="3"/>
  <c r="M101" i="3"/>
  <c r="L101" i="3"/>
  <c r="G101" i="3"/>
  <c r="F101" i="3"/>
  <c r="K101" i="3"/>
  <c r="J101" i="3"/>
  <c r="V52" i="3"/>
  <c r="U52" i="3"/>
  <c r="T52" i="3"/>
  <c r="S52" i="3"/>
  <c r="Q52" i="3"/>
  <c r="P52" i="3"/>
  <c r="N52" i="3"/>
  <c r="R52" i="3"/>
  <c r="M52" i="3"/>
  <c r="L52" i="3"/>
  <c r="G52" i="3"/>
  <c r="F52" i="3"/>
  <c r="K52" i="3"/>
  <c r="J52" i="3"/>
  <c r="V37" i="3"/>
  <c r="U37" i="3"/>
  <c r="T37" i="3"/>
  <c r="S37" i="3"/>
  <c r="Q37" i="3"/>
  <c r="P37" i="3"/>
  <c r="N37" i="3"/>
  <c r="M37" i="3"/>
  <c r="L37" i="3"/>
  <c r="R37" i="3"/>
  <c r="G37" i="3"/>
  <c r="F37" i="3"/>
  <c r="K37" i="3"/>
  <c r="J37" i="3"/>
  <c r="V36" i="3"/>
  <c r="U36" i="3"/>
  <c r="T36" i="3"/>
  <c r="S36" i="3"/>
  <c r="Q36" i="3"/>
  <c r="P36" i="3"/>
  <c r="N36" i="3"/>
  <c r="M36" i="3"/>
  <c r="L36" i="3"/>
  <c r="R36" i="3"/>
  <c r="G36" i="3"/>
  <c r="F36" i="3"/>
  <c r="E36" i="3"/>
  <c r="J36" i="3"/>
  <c r="C57" i="3"/>
  <c r="C62" i="3"/>
  <c r="C15" i="3"/>
  <c r="C115" i="3"/>
  <c r="C27" i="3"/>
  <c r="C19" i="3"/>
  <c r="C4" i="3"/>
  <c r="C70" i="3"/>
  <c r="D111" i="3"/>
  <c r="D118" i="3"/>
  <c r="D88" i="3"/>
  <c r="D45" i="3"/>
  <c r="D74" i="3"/>
  <c r="D60" i="3"/>
  <c r="D56" i="3"/>
  <c r="D91" i="3"/>
  <c r="D80" i="3"/>
  <c r="D53" i="3"/>
  <c r="E122" i="3"/>
  <c r="E108" i="3"/>
  <c r="E95" i="3"/>
  <c r="E13" i="3"/>
  <c r="E7" i="3"/>
  <c r="E55" i="3"/>
  <c r="E50" i="3"/>
  <c r="E32" i="3"/>
  <c r="E53" i="3"/>
  <c r="F119" i="3"/>
  <c r="F67" i="3"/>
  <c r="F102" i="3"/>
  <c r="F86" i="3"/>
  <c r="F78" i="3"/>
  <c r="F50" i="3"/>
  <c r="F68" i="3"/>
  <c r="G58" i="3"/>
  <c r="G84" i="3"/>
  <c r="H105" i="3"/>
  <c r="H5" i="3"/>
  <c r="I67" i="3"/>
  <c r="J111" i="3"/>
  <c r="J45" i="3"/>
  <c r="J56" i="3"/>
  <c r="K122" i="3"/>
  <c r="K13" i="3"/>
  <c r="L108" i="3"/>
  <c r="M91" i="3"/>
  <c r="V76" i="3"/>
  <c r="U76" i="3"/>
  <c r="M76" i="3"/>
  <c r="T76" i="3"/>
  <c r="R76" i="3"/>
  <c r="Q76" i="3"/>
  <c r="S76" i="3"/>
  <c r="P76" i="3"/>
  <c r="L76" i="3"/>
  <c r="K76" i="3"/>
  <c r="J76" i="3"/>
  <c r="N76" i="3"/>
  <c r="G76" i="3"/>
  <c r="S17" i="3"/>
  <c r="V17" i="3"/>
  <c r="U17" i="3"/>
  <c r="M17" i="3"/>
  <c r="R17" i="3"/>
  <c r="Q17" i="3"/>
  <c r="T17" i="3"/>
  <c r="P17" i="3"/>
  <c r="L17" i="3"/>
  <c r="J17" i="3"/>
  <c r="G17" i="3"/>
  <c r="N17" i="3"/>
  <c r="V79" i="3"/>
  <c r="T79" i="3"/>
  <c r="R79" i="3"/>
  <c r="Q79" i="3"/>
  <c r="P79" i="3"/>
  <c r="U79" i="3"/>
  <c r="S79" i="3"/>
  <c r="L79" i="3"/>
  <c r="K79" i="3"/>
  <c r="J79" i="3"/>
  <c r="I79" i="3"/>
  <c r="N79" i="3"/>
  <c r="H79" i="3"/>
  <c r="M79" i="3"/>
  <c r="V42" i="3"/>
  <c r="U42" i="3"/>
  <c r="T42" i="3"/>
  <c r="S42" i="3"/>
  <c r="R42" i="3"/>
  <c r="Q42" i="3"/>
  <c r="P42" i="3"/>
  <c r="N42" i="3"/>
  <c r="J42" i="3"/>
  <c r="M42" i="3"/>
  <c r="I42" i="3"/>
  <c r="K42" i="3"/>
  <c r="H42" i="3"/>
  <c r="L42" i="3"/>
  <c r="V113" i="3"/>
  <c r="U113" i="3"/>
  <c r="R113" i="3"/>
  <c r="T113" i="3"/>
  <c r="Q113" i="3"/>
  <c r="P113" i="3"/>
  <c r="S113" i="3"/>
  <c r="M113" i="3"/>
  <c r="J113" i="3"/>
  <c r="I113" i="3"/>
  <c r="H113" i="3"/>
  <c r="G113" i="3"/>
  <c r="L113" i="3"/>
  <c r="N113" i="3"/>
  <c r="V121" i="3"/>
  <c r="U121" i="3"/>
  <c r="T121" i="3"/>
  <c r="R121" i="3"/>
  <c r="S121" i="3"/>
  <c r="Q121" i="3"/>
  <c r="P121" i="3"/>
  <c r="N121" i="3"/>
  <c r="M121" i="3"/>
  <c r="H121" i="3"/>
  <c r="G121" i="3"/>
  <c r="F121" i="3"/>
  <c r="L121" i="3"/>
  <c r="K121" i="3"/>
  <c r="V115" i="3"/>
  <c r="U115" i="3"/>
  <c r="T115" i="3"/>
  <c r="S115" i="3"/>
  <c r="R115" i="3"/>
  <c r="Q115" i="3"/>
  <c r="P115" i="3"/>
  <c r="N115" i="3"/>
  <c r="M115" i="3"/>
  <c r="L115" i="3"/>
  <c r="H115" i="3"/>
  <c r="G115" i="3"/>
  <c r="F115" i="3"/>
  <c r="K115" i="3"/>
  <c r="V4" i="3"/>
  <c r="U4" i="3"/>
  <c r="T4" i="3"/>
  <c r="S4" i="3"/>
  <c r="Q4" i="3"/>
  <c r="P4" i="3"/>
  <c r="N4" i="3"/>
  <c r="R4" i="3"/>
  <c r="M4" i="3"/>
  <c r="H4" i="3"/>
  <c r="G4" i="3"/>
  <c r="F4" i="3"/>
  <c r="L4" i="3"/>
  <c r="K4" i="3"/>
  <c r="V28" i="3"/>
  <c r="U28" i="3"/>
  <c r="T28" i="3"/>
  <c r="S28" i="3"/>
  <c r="Q28" i="3"/>
  <c r="P28" i="3"/>
  <c r="N28" i="3"/>
  <c r="M28" i="3"/>
  <c r="R28" i="3"/>
  <c r="K28" i="3"/>
  <c r="H28" i="3"/>
  <c r="G28" i="3"/>
  <c r="F28" i="3"/>
  <c r="L28" i="3"/>
  <c r="D13" i="3"/>
  <c r="D50" i="3"/>
  <c r="D9" i="3"/>
  <c r="E102" i="3"/>
  <c r="E10" i="3"/>
  <c r="F69" i="3"/>
  <c r="G110" i="3"/>
  <c r="V105" i="3"/>
  <c r="U105" i="3"/>
  <c r="S105" i="3"/>
  <c r="P105" i="3"/>
  <c r="N105" i="3"/>
  <c r="M105" i="3"/>
  <c r="L105" i="3"/>
  <c r="T105" i="3"/>
  <c r="R105" i="3"/>
  <c r="F105" i="3"/>
  <c r="K105" i="3"/>
  <c r="J105" i="3"/>
  <c r="I105" i="3"/>
  <c r="V49" i="3"/>
  <c r="U49" i="3"/>
  <c r="P49" i="3"/>
  <c r="N49" i="3"/>
  <c r="S49" i="3"/>
  <c r="M49" i="3"/>
  <c r="L49" i="3"/>
  <c r="T49" i="3"/>
  <c r="R49" i="3"/>
  <c r="F49" i="3"/>
  <c r="Q49" i="3"/>
  <c r="K49" i="3"/>
  <c r="J49" i="3"/>
  <c r="I49" i="3"/>
  <c r="V66" i="3"/>
  <c r="U66" i="3"/>
  <c r="P66" i="3"/>
  <c r="T66" i="3"/>
  <c r="N66" i="3"/>
  <c r="M66" i="3"/>
  <c r="L66" i="3"/>
  <c r="S66" i="3"/>
  <c r="R66" i="3"/>
  <c r="F66" i="3"/>
  <c r="Q66" i="3"/>
  <c r="K66" i="3"/>
  <c r="J66" i="3"/>
  <c r="I66" i="3"/>
  <c r="V99" i="3"/>
  <c r="U99" i="3"/>
  <c r="P99" i="3"/>
  <c r="N99" i="3"/>
  <c r="M99" i="3"/>
  <c r="L99" i="3"/>
  <c r="R99" i="3"/>
  <c r="F99" i="3"/>
  <c r="Q99" i="3"/>
  <c r="T99" i="3"/>
  <c r="K99" i="3"/>
  <c r="S99" i="3"/>
  <c r="J99" i="3"/>
  <c r="I99" i="3"/>
  <c r="V90" i="3"/>
  <c r="U90" i="3"/>
  <c r="P90" i="3"/>
  <c r="N90" i="3"/>
  <c r="M90" i="3"/>
  <c r="L90" i="3"/>
  <c r="S90" i="3"/>
  <c r="T90" i="3"/>
  <c r="R90" i="3"/>
  <c r="F90" i="3"/>
  <c r="K90" i="3"/>
  <c r="J90" i="3"/>
  <c r="I90" i="3"/>
  <c r="V82" i="3"/>
  <c r="U82" i="3"/>
  <c r="T82" i="3"/>
  <c r="P82" i="3"/>
  <c r="S82" i="3"/>
  <c r="N82" i="3"/>
  <c r="M82" i="3"/>
  <c r="L82" i="3"/>
  <c r="R82" i="3"/>
  <c r="F82" i="3"/>
  <c r="K82" i="3"/>
  <c r="Q82" i="3"/>
  <c r="J82" i="3"/>
  <c r="I82" i="3"/>
  <c r="V96" i="3"/>
  <c r="U96" i="3"/>
  <c r="T96" i="3"/>
  <c r="R96" i="3"/>
  <c r="P96" i="3"/>
  <c r="N96" i="3"/>
  <c r="M96" i="3"/>
  <c r="L96" i="3"/>
  <c r="S96" i="3"/>
  <c r="F96" i="3"/>
  <c r="Q96" i="3"/>
  <c r="K96" i="3"/>
  <c r="J96" i="3"/>
  <c r="I96" i="3"/>
  <c r="V6" i="3"/>
  <c r="U6" i="3"/>
  <c r="T6" i="3"/>
  <c r="S6" i="3"/>
  <c r="R6" i="3"/>
  <c r="P6" i="3"/>
  <c r="N6" i="3"/>
  <c r="M6" i="3"/>
  <c r="L6" i="3"/>
  <c r="F6" i="3"/>
  <c r="Q6" i="3"/>
  <c r="K6" i="3"/>
  <c r="J6" i="3"/>
  <c r="I6" i="3"/>
  <c r="V83" i="3"/>
  <c r="U83" i="3"/>
  <c r="T83" i="3"/>
  <c r="S83" i="3"/>
  <c r="R83" i="3"/>
  <c r="P83" i="3"/>
  <c r="N83" i="3"/>
  <c r="M83" i="3"/>
  <c r="L83" i="3"/>
  <c r="F83" i="3"/>
  <c r="Q83" i="3"/>
  <c r="K83" i="3"/>
  <c r="J83" i="3"/>
  <c r="I83" i="3"/>
  <c r="V81" i="3"/>
  <c r="U81" i="3"/>
  <c r="T81" i="3"/>
  <c r="S81" i="3"/>
  <c r="R81" i="3"/>
  <c r="P81" i="3"/>
  <c r="N81" i="3"/>
  <c r="M81" i="3"/>
  <c r="L81" i="3"/>
  <c r="K81" i="3"/>
  <c r="Q81" i="3"/>
  <c r="F81" i="3"/>
  <c r="J81" i="3"/>
  <c r="I81" i="3"/>
  <c r="C119" i="3"/>
  <c r="C107" i="3"/>
  <c r="C87" i="3"/>
  <c r="C39" i="3"/>
  <c r="C86" i="3"/>
  <c r="C73" i="3"/>
  <c r="C101" i="3"/>
  <c r="C52" i="3"/>
  <c r="C37" i="3"/>
  <c r="C36" i="3"/>
  <c r="D121" i="3"/>
  <c r="D57" i="3"/>
  <c r="D62" i="3"/>
  <c r="D15" i="3"/>
  <c r="D115" i="3"/>
  <c r="D27" i="3"/>
  <c r="D19" i="3"/>
  <c r="D4" i="3"/>
  <c r="D70" i="3"/>
  <c r="D28" i="3"/>
  <c r="E111" i="3"/>
  <c r="E118" i="3"/>
  <c r="E88" i="3"/>
  <c r="E45" i="3"/>
  <c r="E74" i="3"/>
  <c r="E60" i="3"/>
  <c r="E56" i="3"/>
  <c r="E91" i="3"/>
  <c r="E80" i="3"/>
  <c r="E28" i="3"/>
  <c r="F110" i="3"/>
  <c r="F51" i="3"/>
  <c r="F95" i="3"/>
  <c r="F29" i="3"/>
  <c r="F42" i="3"/>
  <c r="G75" i="3"/>
  <c r="G63" i="3"/>
  <c r="G114" i="3"/>
  <c r="G77" i="3"/>
  <c r="G2" i="3"/>
  <c r="H76" i="3"/>
  <c r="H41" i="3"/>
  <c r="H114" i="3"/>
  <c r="H52" i="3"/>
  <c r="H17" i="3"/>
  <c r="I51" i="3"/>
  <c r="I86" i="3"/>
  <c r="I52" i="3"/>
  <c r="J121" i="3"/>
  <c r="J15" i="3"/>
  <c r="J19" i="3"/>
  <c r="K111" i="3"/>
  <c r="K74" i="3"/>
  <c r="L118" i="3"/>
  <c r="M22" i="3"/>
  <c r="Q90" i="3"/>
  <c r="S100" i="3"/>
  <c r="V100" i="3"/>
  <c r="U100" i="3"/>
  <c r="M100" i="3"/>
  <c r="T100" i="3"/>
  <c r="R100" i="3"/>
  <c r="Q100" i="3"/>
  <c r="P100" i="3"/>
  <c r="L100" i="3"/>
  <c r="K100" i="3"/>
  <c r="J100" i="3"/>
  <c r="N100" i="3"/>
  <c r="G100" i="3"/>
  <c r="V38" i="3"/>
  <c r="T38" i="3"/>
  <c r="R38" i="3"/>
  <c r="U38" i="3"/>
  <c r="Q38" i="3"/>
  <c r="P38" i="3"/>
  <c r="K38" i="3"/>
  <c r="M38" i="3"/>
  <c r="J38" i="3"/>
  <c r="I38" i="3"/>
  <c r="H38" i="3"/>
  <c r="L38" i="3"/>
  <c r="S38" i="3"/>
  <c r="V94" i="3"/>
  <c r="T94" i="3"/>
  <c r="S94" i="3"/>
  <c r="R94" i="3"/>
  <c r="U94" i="3"/>
  <c r="Q94" i="3"/>
  <c r="P94" i="3"/>
  <c r="L94" i="3"/>
  <c r="K94" i="3"/>
  <c r="J94" i="3"/>
  <c r="I94" i="3"/>
  <c r="H94" i="3"/>
  <c r="N94" i="3"/>
  <c r="M94" i="3"/>
  <c r="V108" i="3"/>
  <c r="U108" i="3"/>
  <c r="R108" i="3"/>
  <c r="Q108" i="3"/>
  <c r="P108" i="3"/>
  <c r="T108" i="3"/>
  <c r="S108" i="3"/>
  <c r="J108" i="3"/>
  <c r="I108" i="3"/>
  <c r="N108" i="3"/>
  <c r="H108" i="3"/>
  <c r="G108" i="3"/>
  <c r="M108" i="3"/>
  <c r="D119" i="3"/>
  <c r="D107" i="3"/>
  <c r="D87" i="3"/>
  <c r="D39" i="3"/>
  <c r="D86" i="3"/>
  <c r="D73" i="3"/>
  <c r="D101" i="3"/>
  <c r="D52" i="3"/>
  <c r="D37" i="3"/>
  <c r="D36" i="3"/>
  <c r="E121" i="3"/>
  <c r="E62" i="3"/>
  <c r="E15" i="3"/>
  <c r="E115" i="3"/>
  <c r="E27" i="3"/>
  <c r="E19" i="3"/>
  <c r="E4" i="3"/>
  <c r="E70" i="3"/>
  <c r="E81" i="3"/>
  <c r="F16" i="3"/>
  <c r="F45" i="3"/>
  <c r="F40" i="3"/>
  <c r="F46" i="3"/>
  <c r="F48" i="3"/>
  <c r="F20" i="3"/>
  <c r="G109" i="3"/>
  <c r="G31" i="3"/>
  <c r="G43" i="3"/>
  <c r="G106" i="3"/>
  <c r="G26" i="3"/>
  <c r="H75" i="3"/>
  <c r="H63" i="3"/>
  <c r="H85" i="3"/>
  <c r="H6" i="3"/>
  <c r="H23" i="3"/>
  <c r="I62" i="3"/>
  <c r="J110" i="3"/>
  <c r="L31" i="3"/>
  <c r="N38" i="3"/>
  <c r="R119" i="3"/>
  <c r="S117" i="3"/>
  <c r="V117" i="3"/>
  <c r="U117" i="3"/>
  <c r="M117" i="3"/>
  <c r="T117" i="3"/>
  <c r="R117" i="3"/>
  <c r="Q117" i="3"/>
  <c r="P117" i="3"/>
  <c r="K117" i="3"/>
  <c r="J117" i="3"/>
  <c r="G117" i="3"/>
  <c r="V12" i="3"/>
  <c r="T12" i="3"/>
  <c r="S12" i="3"/>
  <c r="R12" i="3"/>
  <c r="Q12" i="3"/>
  <c r="P12" i="3"/>
  <c r="U12" i="3"/>
  <c r="K12" i="3"/>
  <c r="J12" i="3"/>
  <c r="I12" i="3"/>
  <c r="H12" i="3"/>
  <c r="N12" i="3"/>
  <c r="L12" i="3"/>
  <c r="V7" i="3"/>
  <c r="U7" i="3"/>
  <c r="S7" i="3"/>
  <c r="R7" i="3"/>
  <c r="Q7" i="3"/>
  <c r="P7" i="3"/>
  <c r="T7" i="3"/>
  <c r="J7" i="3"/>
  <c r="I7" i="3"/>
  <c r="H7" i="3"/>
  <c r="G7" i="3"/>
  <c r="N7" i="3"/>
  <c r="L7" i="3"/>
  <c r="M7" i="3"/>
  <c r="V57" i="3"/>
  <c r="U57" i="3"/>
  <c r="T57" i="3"/>
  <c r="R57" i="3"/>
  <c r="Q57" i="3"/>
  <c r="P57" i="3"/>
  <c r="S57" i="3"/>
  <c r="N57" i="3"/>
  <c r="M57" i="3"/>
  <c r="H57" i="3"/>
  <c r="G57" i="3"/>
  <c r="F57" i="3"/>
  <c r="L57" i="3"/>
  <c r="K57" i="3"/>
  <c r="U110" i="3"/>
  <c r="T110" i="3"/>
  <c r="V110" i="3"/>
  <c r="N110" i="3"/>
  <c r="M110" i="3"/>
  <c r="L110" i="3"/>
  <c r="R110" i="3"/>
  <c r="Q110" i="3"/>
  <c r="P110" i="3"/>
  <c r="I110" i="3"/>
  <c r="H110" i="3"/>
  <c r="U64" i="3"/>
  <c r="T64" i="3"/>
  <c r="V64" i="3"/>
  <c r="N64" i="3"/>
  <c r="S64" i="3"/>
  <c r="M64" i="3"/>
  <c r="L64" i="3"/>
  <c r="R64" i="3"/>
  <c r="Q64" i="3"/>
  <c r="P64" i="3"/>
  <c r="I64" i="3"/>
  <c r="H64" i="3"/>
  <c r="U97" i="3"/>
  <c r="T97" i="3"/>
  <c r="N97" i="3"/>
  <c r="M97" i="3"/>
  <c r="L97" i="3"/>
  <c r="S97" i="3"/>
  <c r="R97" i="3"/>
  <c r="Q97" i="3"/>
  <c r="P97" i="3"/>
  <c r="V97" i="3"/>
  <c r="I97" i="3"/>
  <c r="H97" i="3"/>
  <c r="U3" i="3"/>
  <c r="T3" i="3"/>
  <c r="N3" i="3"/>
  <c r="M3" i="3"/>
  <c r="L3" i="3"/>
  <c r="R3" i="3"/>
  <c r="V3" i="3"/>
  <c r="S3" i="3"/>
  <c r="Q3" i="3"/>
  <c r="P3" i="3"/>
  <c r="I3" i="3"/>
  <c r="H3" i="3"/>
  <c r="U84" i="3"/>
  <c r="T84" i="3"/>
  <c r="N84" i="3"/>
  <c r="M84" i="3"/>
  <c r="L84" i="3"/>
  <c r="S84" i="3"/>
  <c r="V84" i="3"/>
  <c r="R84" i="3"/>
  <c r="Q84" i="3"/>
  <c r="P84" i="3"/>
  <c r="K84" i="3"/>
  <c r="I84" i="3"/>
  <c r="H84" i="3"/>
  <c r="U21" i="3"/>
  <c r="T21" i="3"/>
  <c r="S21" i="3"/>
  <c r="N21" i="3"/>
  <c r="M21" i="3"/>
  <c r="L21" i="3"/>
  <c r="V21" i="3"/>
  <c r="R21" i="3"/>
  <c r="Q21" i="3"/>
  <c r="P21" i="3"/>
  <c r="K21" i="3"/>
  <c r="I21" i="3"/>
  <c r="H21" i="3"/>
  <c r="U93" i="3"/>
  <c r="T93" i="3"/>
  <c r="R93" i="3"/>
  <c r="N93" i="3"/>
  <c r="M93" i="3"/>
  <c r="L93" i="3"/>
  <c r="V93" i="3"/>
  <c r="S93" i="3"/>
  <c r="Q93" i="3"/>
  <c r="K93" i="3"/>
  <c r="J93" i="3"/>
  <c r="I93" i="3"/>
  <c r="H93" i="3"/>
  <c r="U24" i="3"/>
  <c r="T24" i="3"/>
  <c r="N24" i="3"/>
  <c r="M24" i="3"/>
  <c r="R24" i="3"/>
  <c r="L24" i="3"/>
  <c r="S24" i="3"/>
  <c r="V24" i="3"/>
  <c r="Q24" i="3"/>
  <c r="K24" i="3"/>
  <c r="P24" i="3"/>
  <c r="J24" i="3"/>
  <c r="I24" i="3"/>
  <c r="H24" i="3"/>
  <c r="U34" i="3"/>
  <c r="T34" i="3"/>
  <c r="N34" i="3"/>
  <c r="S34" i="3"/>
  <c r="M34" i="3"/>
  <c r="L34" i="3"/>
  <c r="V34" i="3"/>
  <c r="R34" i="3"/>
  <c r="Q34" i="3"/>
  <c r="P34" i="3"/>
  <c r="K34" i="3"/>
  <c r="J34" i="3"/>
  <c r="I34" i="3"/>
  <c r="H34" i="3"/>
  <c r="U59" i="3"/>
  <c r="T59" i="3"/>
  <c r="N59" i="3"/>
  <c r="M59" i="3"/>
  <c r="L59" i="3"/>
  <c r="V59" i="3"/>
  <c r="K59" i="3"/>
  <c r="R59" i="3"/>
  <c r="Q59" i="3"/>
  <c r="P59" i="3"/>
  <c r="S59" i="3"/>
  <c r="J59" i="3"/>
  <c r="I59" i="3"/>
  <c r="H59" i="3"/>
  <c r="T58" i="3"/>
  <c r="V58" i="3"/>
  <c r="N58" i="3"/>
  <c r="U58" i="3"/>
  <c r="R58" i="3"/>
  <c r="Q58" i="3"/>
  <c r="S58" i="3"/>
  <c r="P58" i="3"/>
  <c r="L58" i="3"/>
  <c r="K58" i="3"/>
  <c r="H58" i="3"/>
  <c r="M58" i="3"/>
  <c r="T89" i="3"/>
  <c r="S89" i="3"/>
  <c r="V89" i="3"/>
  <c r="N89" i="3"/>
  <c r="M89" i="3"/>
  <c r="U89" i="3"/>
  <c r="R89" i="3"/>
  <c r="Q89" i="3"/>
  <c r="P89" i="3"/>
  <c r="K89" i="3"/>
  <c r="L89" i="3"/>
  <c r="H89" i="3"/>
  <c r="G89" i="3"/>
  <c r="T14" i="3"/>
  <c r="S14" i="3"/>
  <c r="V14" i="3"/>
  <c r="N14" i="3"/>
  <c r="M14" i="3"/>
  <c r="U14" i="3"/>
  <c r="R14" i="3"/>
  <c r="Q14" i="3"/>
  <c r="P14" i="3"/>
  <c r="L14" i="3"/>
  <c r="K14" i="3"/>
  <c r="H14" i="3"/>
  <c r="G14" i="3"/>
  <c r="T104" i="3"/>
  <c r="S104" i="3"/>
  <c r="V104" i="3"/>
  <c r="N104" i="3"/>
  <c r="U104" i="3"/>
  <c r="M104" i="3"/>
  <c r="R104" i="3"/>
  <c r="Q104" i="3"/>
  <c r="P104" i="3"/>
  <c r="K104" i="3"/>
  <c r="L104" i="3"/>
  <c r="H104" i="3"/>
  <c r="G104" i="3"/>
  <c r="T40" i="3"/>
  <c r="S40" i="3"/>
  <c r="V40" i="3"/>
  <c r="N40" i="3"/>
  <c r="M40" i="3"/>
  <c r="R40" i="3"/>
  <c r="Q40" i="3"/>
  <c r="P40" i="3"/>
  <c r="U40" i="3"/>
  <c r="K40" i="3"/>
  <c r="H40" i="3"/>
  <c r="G40" i="3"/>
  <c r="T71" i="3"/>
  <c r="S71" i="3"/>
  <c r="V71" i="3"/>
  <c r="N71" i="3"/>
  <c r="M71" i="3"/>
  <c r="R71" i="3"/>
  <c r="U71" i="3"/>
  <c r="Q71" i="3"/>
  <c r="P71" i="3"/>
  <c r="L71" i="3"/>
  <c r="K71" i="3"/>
  <c r="H71" i="3"/>
  <c r="G71" i="3"/>
  <c r="T98" i="3"/>
  <c r="S98" i="3"/>
  <c r="V98" i="3"/>
  <c r="N98" i="3"/>
  <c r="M98" i="3"/>
  <c r="L98" i="3"/>
  <c r="U98" i="3"/>
  <c r="Q98" i="3"/>
  <c r="P98" i="3"/>
  <c r="R98" i="3"/>
  <c r="K98" i="3"/>
  <c r="H98" i="3"/>
  <c r="G98" i="3"/>
  <c r="T48" i="3"/>
  <c r="S48" i="3"/>
  <c r="V48" i="3"/>
  <c r="N48" i="3"/>
  <c r="M48" i="3"/>
  <c r="R48" i="3"/>
  <c r="L48" i="3"/>
  <c r="K48" i="3"/>
  <c r="U48" i="3"/>
  <c r="Q48" i="3"/>
  <c r="P48" i="3"/>
  <c r="H48" i="3"/>
  <c r="G48" i="3"/>
  <c r="T25" i="3"/>
  <c r="S25" i="3"/>
  <c r="V25" i="3"/>
  <c r="N25" i="3"/>
  <c r="M25" i="3"/>
  <c r="L25" i="3"/>
  <c r="U25" i="3"/>
  <c r="K25" i="3"/>
  <c r="R25" i="3"/>
  <c r="Q25" i="3"/>
  <c r="P25" i="3"/>
  <c r="H25" i="3"/>
  <c r="G25" i="3"/>
  <c r="T35" i="3"/>
  <c r="S35" i="3"/>
  <c r="V35" i="3"/>
  <c r="N35" i="3"/>
  <c r="M35" i="3"/>
  <c r="U35" i="3"/>
  <c r="L35" i="3"/>
  <c r="K35" i="3"/>
  <c r="R35" i="3"/>
  <c r="Q35" i="3"/>
  <c r="P35" i="3"/>
  <c r="H35" i="3"/>
  <c r="G35" i="3"/>
  <c r="C110" i="3"/>
  <c r="C64" i="3"/>
  <c r="C97" i="3"/>
  <c r="C3" i="3"/>
  <c r="C84" i="3"/>
  <c r="C21" i="3"/>
  <c r="C93" i="3"/>
  <c r="C24" i="3"/>
  <c r="C34" i="3"/>
  <c r="C59" i="3"/>
  <c r="D105" i="3"/>
  <c r="D49" i="3"/>
  <c r="D66" i="3"/>
  <c r="D99" i="3"/>
  <c r="D90" i="3"/>
  <c r="D82" i="3"/>
  <c r="D96" i="3"/>
  <c r="D6" i="3"/>
  <c r="D83" i="3"/>
  <c r="D81" i="3"/>
  <c r="E119" i="3"/>
  <c r="E107" i="3"/>
  <c r="E87" i="3"/>
  <c r="E39" i="3"/>
  <c r="E86" i="3"/>
  <c r="E73" i="3"/>
  <c r="E101" i="3"/>
  <c r="E52" i="3"/>
  <c r="E37" i="3"/>
  <c r="E59" i="3"/>
  <c r="F76" i="3"/>
  <c r="F38" i="3"/>
  <c r="F39" i="3"/>
  <c r="F117" i="3"/>
  <c r="F10" i="3"/>
  <c r="F100" i="3"/>
  <c r="F59" i="3"/>
  <c r="G120" i="3"/>
  <c r="G116" i="3"/>
  <c r="G85" i="3"/>
  <c r="G5" i="3"/>
  <c r="G68" i="3"/>
  <c r="H109" i="3"/>
  <c r="H31" i="3"/>
  <c r="H73" i="3"/>
  <c r="H100" i="3"/>
  <c r="H22" i="3"/>
  <c r="I87" i="3"/>
  <c r="I117" i="3"/>
  <c r="I100" i="3"/>
  <c r="J58" i="3"/>
  <c r="J104" i="3"/>
  <c r="J91" i="3"/>
  <c r="K108" i="3"/>
  <c r="K60" i="3"/>
  <c r="L102" i="3"/>
  <c r="N117" i="3"/>
  <c r="S110" i="3"/>
  <c r="AU739" i="2"/>
  <c r="AS669" i="2"/>
  <c r="AS705" i="2"/>
  <c r="AS687" i="2"/>
  <c r="AS373" i="2"/>
  <c r="AS393" i="2"/>
  <c r="AS513" i="2"/>
  <c r="AT697" i="2"/>
  <c r="AS475" i="2"/>
  <c r="AS651" i="2"/>
  <c r="AS272" i="2"/>
  <c r="AS11" i="2"/>
  <c r="AS349" i="2"/>
  <c r="AS686" i="2"/>
  <c r="AS638" i="2"/>
  <c r="AS581" i="2"/>
  <c r="AS575" i="2"/>
  <c r="AS380" i="2"/>
  <c r="AS648" i="2"/>
  <c r="AS148" i="2"/>
  <c r="AS740" i="2"/>
  <c r="AS470" i="2"/>
  <c r="AS212" i="2"/>
  <c r="AS264" i="2"/>
  <c r="AS350" i="2"/>
  <c r="AS518" i="2"/>
  <c r="AT688" i="2"/>
  <c r="AT386" i="2"/>
  <c r="AT660" i="2"/>
  <c r="AT37" i="2"/>
  <c r="AT510" i="2"/>
  <c r="AT30" i="2"/>
  <c r="AT623" i="2"/>
  <c r="AT232" i="2"/>
  <c r="AT502" i="2"/>
  <c r="AT619" i="2"/>
  <c r="AT717" i="2"/>
  <c r="AT515" i="2"/>
  <c r="AT365" i="2"/>
  <c r="AT175" i="2"/>
  <c r="AT508" i="2"/>
  <c r="AT505" i="2"/>
  <c r="AS431" i="2"/>
  <c r="AS600" i="2"/>
  <c r="AS429" i="2"/>
  <c r="AS537" i="2"/>
  <c r="AS727" i="2"/>
  <c r="AS497" i="2"/>
  <c r="AS284" i="2"/>
  <c r="AS547" i="2"/>
  <c r="AS265" i="2"/>
  <c r="AS733" i="2"/>
  <c r="AS558" i="2"/>
  <c r="AS734" i="2"/>
  <c r="AS442" i="2"/>
  <c r="AS665" i="2"/>
  <c r="AS250" i="2"/>
  <c r="AS606" i="2"/>
  <c r="AS499" i="2"/>
  <c r="AS19" i="2"/>
  <c r="AS138" i="2"/>
  <c r="AS318" i="2"/>
  <c r="AS127" i="2"/>
  <c r="AS49" i="2"/>
  <c r="AS467" i="2"/>
  <c r="AS268" i="2"/>
  <c r="AS580" i="2"/>
  <c r="AS417" i="2"/>
  <c r="AS187" i="2"/>
  <c r="AS54" i="2"/>
  <c r="AS152" i="2"/>
  <c r="AS228" i="2"/>
  <c r="AS2" i="2"/>
  <c r="AS13" i="2"/>
  <c r="AS632" i="2"/>
  <c r="AS174" i="2"/>
  <c r="AS605" i="2"/>
  <c r="AS387" i="2"/>
  <c r="AS123" i="2"/>
  <c r="AS406" i="2"/>
  <c r="AS480" i="2"/>
  <c r="AS79" i="2"/>
  <c r="AS699" i="2"/>
  <c r="AS435" i="2"/>
  <c r="AS420" i="2"/>
  <c r="AS42" i="2"/>
  <c r="AS552" i="2"/>
  <c r="AS177" i="2"/>
  <c r="AS653" i="2"/>
  <c r="AS253" i="2"/>
  <c r="AS128" i="2"/>
  <c r="AS674" i="2"/>
  <c r="AS220" i="2"/>
  <c r="AS524" i="2"/>
  <c r="AS447" i="2"/>
  <c r="AS421" i="2"/>
  <c r="AS98" i="2"/>
  <c r="AS64" i="2"/>
  <c r="AS456" i="2"/>
  <c r="AS739" i="2"/>
  <c r="AS700" i="2"/>
  <c r="AS628" i="2"/>
  <c r="AS173" i="2"/>
  <c r="AS230" i="2"/>
  <c r="AS625" i="2"/>
  <c r="AS210" i="2"/>
  <c r="AS357" i="2"/>
  <c r="AT718" i="2"/>
  <c r="AT117" i="2"/>
  <c r="AT122" i="2"/>
  <c r="AT341" i="2"/>
  <c r="AT291" i="2"/>
  <c r="AT229" i="2"/>
  <c r="AT549" i="2"/>
  <c r="AT109" i="2"/>
  <c r="AT136" i="2"/>
  <c r="AT385" i="2"/>
  <c r="AT85" i="2"/>
  <c r="AT263" i="2"/>
  <c r="AT8" i="2"/>
  <c r="AT233" i="2"/>
  <c r="AT612" i="2"/>
  <c r="AS732" i="2"/>
  <c r="AS325" i="2"/>
  <c r="AS213" i="2"/>
  <c r="AS486" i="2"/>
  <c r="AS602" i="2"/>
  <c r="AS392" i="2"/>
  <c r="AS641" i="2"/>
  <c r="AS689" i="2"/>
  <c r="AS150" i="2"/>
  <c r="AS453" i="2"/>
  <c r="AS251" i="2"/>
  <c r="AS731" i="2"/>
  <c r="AS487" i="2"/>
  <c r="AS457" i="2"/>
  <c r="AS217" i="2"/>
  <c r="AS433" i="2"/>
  <c r="AS276" i="2"/>
  <c r="AS192" i="2"/>
  <c r="AS589" i="2"/>
  <c r="AS527" i="2"/>
  <c r="AS283" i="2"/>
  <c r="AR283" i="2"/>
  <c r="AS247" i="2"/>
  <c r="AS633" i="2"/>
  <c r="AS280" i="2"/>
  <c r="AS331" i="2"/>
  <c r="AS381" i="2"/>
  <c r="AS579" i="2"/>
  <c r="AS166" i="2"/>
  <c r="AS300" i="2"/>
  <c r="AS383" i="2"/>
  <c r="AS293" i="2"/>
  <c r="AS172" i="2"/>
  <c r="AS423" i="2"/>
  <c r="AS676" i="2"/>
  <c r="AS76" i="2"/>
  <c r="AS562" i="2"/>
  <c r="AS599" i="2"/>
  <c r="AS438" i="2"/>
  <c r="AS111" i="2"/>
  <c r="AS401" i="2"/>
  <c r="AS32" i="2"/>
  <c r="AS45" i="2"/>
  <c r="AS332" i="2"/>
  <c r="AS556" i="2"/>
  <c r="AS242" i="2"/>
  <c r="AS698" i="2"/>
  <c r="AS189" i="2"/>
  <c r="AS236" i="2"/>
  <c r="AS411" i="2"/>
  <c r="AS696" i="2"/>
  <c r="AS416" i="2"/>
  <c r="AS234" i="2"/>
  <c r="AS319" i="2"/>
  <c r="AS671" i="2"/>
  <c r="AS493" i="2"/>
  <c r="AS521" i="2"/>
  <c r="AS124" i="2"/>
  <c r="AS617" i="2"/>
  <c r="AS244" i="2"/>
  <c r="AS179" i="2"/>
  <c r="AS262" i="2"/>
  <c r="AS519" i="2"/>
  <c r="AS95" i="2"/>
  <c r="AS25" i="2"/>
  <c r="AS583" i="2"/>
  <c r="AS77" i="2"/>
  <c r="AT680" i="2"/>
  <c r="AT102" i="2"/>
  <c r="AT201" i="2"/>
  <c r="AT238" i="2"/>
  <c r="AT523" i="2"/>
  <c r="AT544" i="2"/>
  <c r="AT198" i="2"/>
  <c r="AT70" i="2"/>
  <c r="AT286" i="2"/>
  <c r="AT105" i="2"/>
  <c r="AT323" i="2"/>
  <c r="AT218" i="2"/>
  <c r="AT241" i="2"/>
  <c r="AT190" i="2"/>
  <c r="AT224" i="2"/>
  <c r="AS704" i="2"/>
  <c r="AS471" i="2"/>
  <c r="AS209" i="2"/>
  <c r="AS168" i="2"/>
  <c r="AS367" i="2"/>
  <c r="AS716" i="2"/>
  <c r="AS741" i="2"/>
  <c r="AS621" i="2"/>
  <c r="AS343" i="2"/>
  <c r="AS629" i="2"/>
  <c r="AS398" i="2"/>
  <c r="AS673" i="2"/>
  <c r="AS301" i="2"/>
  <c r="AS235" i="2"/>
  <c r="AS66" i="2"/>
  <c r="AS711" i="2"/>
  <c r="AS437" i="2"/>
  <c r="AS80" i="2"/>
  <c r="AS135" i="2"/>
  <c r="AS396" i="2"/>
  <c r="AS615" i="2"/>
  <c r="AS503" i="2"/>
  <c r="AS485" i="2"/>
  <c r="AS324" i="2"/>
  <c r="AS20" i="2"/>
  <c r="AS574" i="2"/>
  <c r="AS534" i="2"/>
  <c r="AS637" i="2"/>
  <c r="AS560" i="2"/>
  <c r="AS668" i="2"/>
  <c r="AS216" i="2"/>
  <c r="AS296" i="2"/>
  <c r="AS16" i="2"/>
  <c r="AS270" i="2"/>
  <c r="AS643" i="2"/>
  <c r="AS511" i="2"/>
  <c r="AS35" i="2"/>
  <c r="AS169" i="2"/>
  <c r="AS243" i="2"/>
  <c r="AS707" i="2"/>
  <c r="AS206" i="2"/>
  <c r="AS563" i="2"/>
  <c r="AS261" i="2"/>
  <c r="AS74" i="2"/>
  <c r="AS439" i="2"/>
  <c r="AS27" i="2"/>
  <c r="AS227" i="2"/>
  <c r="AS33" i="2"/>
  <c r="AS693" i="2"/>
  <c r="AS611" i="2"/>
  <c r="AS269" i="2"/>
  <c r="AS713" i="2"/>
  <c r="AS239" i="2"/>
  <c r="AS440" i="2"/>
  <c r="AS495" i="2"/>
  <c r="AS726" i="2"/>
  <c r="AS443" i="2"/>
  <c r="AS577" i="2"/>
  <c r="AS450" i="2"/>
  <c r="AS363" i="2"/>
  <c r="AS525" i="2"/>
  <c r="AS188" i="2"/>
  <c r="AS348" i="2"/>
  <c r="AS328" i="2"/>
  <c r="AS310" i="2"/>
  <c r="AT551" i="2"/>
  <c r="AT412" i="2"/>
  <c r="AT347" i="2"/>
  <c r="AT299" i="2"/>
  <c r="AT454" i="2"/>
  <c r="AT267" i="2"/>
  <c r="AT327" i="2"/>
  <c r="AT472" i="2"/>
  <c r="AT461" i="2"/>
  <c r="AT167" i="2"/>
  <c r="AT151" i="2"/>
  <c r="AT21" i="2"/>
  <c r="AT203" i="2"/>
  <c r="AT161" i="2"/>
  <c r="AT506" i="2"/>
  <c r="AR66" i="2"/>
  <c r="AS548" i="2"/>
  <c r="AS697" i="2"/>
  <c r="AS694" i="2"/>
  <c r="AS427" i="2"/>
  <c r="AS624" i="2"/>
  <c r="AS214" i="2"/>
  <c r="AS361" i="2"/>
  <c r="AS588" i="2"/>
  <c r="AS640" i="2"/>
  <c r="AS663" i="2"/>
  <c r="AS307" i="2"/>
  <c r="AS391" i="2"/>
  <c r="AS113" i="2"/>
  <c r="AS631" i="2"/>
  <c r="AS550" i="2"/>
  <c r="AS36" i="2"/>
  <c r="AS58" i="2"/>
  <c r="AS620" i="2"/>
  <c r="AS483" i="2"/>
  <c r="AS404" i="2"/>
  <c r="AS451" i="2"/>
  <c r="AS38" i="2"/>
  <c r="AS316" i="2"/>
  <c r="AS557" i="2"/>
  <c r="AS635" i="2"/>
  <c r="AR635" i="2"/>
  <c r="AS159" i="2"/>
  <c r="AS88" i="2"/>
  <c r="AS555" i="2"/>
  <c r="AS219" i="2"/>
  <c r="AS237" i="2"/>
  <c r="AS278" i="2"/>
  <c r="AS590" i="2"/>
  <c r="AS204" i="2"/>
  <c r="AS118" i="2"/>
  <c r="AS26" i="2"/>
  <c r="AS330" i="2"/>
  <c r="AS69" i="2"/>
  <c r="AS132" i="2"/>
  <c r="AS488" i="2"/>
  <c r="AS335" i="2"/>
  <c r="AS40" i="2"/>
  <c r="AS458" i="2"/>
  <c r="AS436" i="2"/>
  <c r="AS14" i="2"/>
  <c r="AS101" i="2"/>
  <c r="AS182" i="2"/>
  <c r="AS444" i="2"/>
  <c r="AS408" i="2"/>
  <c r="AS110" i="2"/>
  <c r="AS514" i="2"/>
  <c r="AS434" i="2"/>
  <c r="AS670" i="2"/>
  <c r="AS60" i="2"/>
  <c r="AS303" i="2"/>
  <c r="AS538" i="2"/>
  <c r="AS308" i="2"/>
  <c r="AS532" i="2"/>
  <c r="AS96" i="2"/>
  <c r="AS359" i="2"/>
  <c r="AS662" i="2"/>
  <c r="AS337" i="2"/>
  <c r="AS221" i="2"/>
  <c r="AS498" i="2"/>
  <c r="AS41" i="2"/>
  <c r="AS47" i="2"/>
  <c r="AS147" i="2"/>
  <c r="AS275" i="2"/>
  <c r="AS407" i="2"/>
  <c r="AS144" i="2"/>
  <c r="AS491" i="2"/>
  <c r="AS455" i="2"/>
  <c r="AS501" i="2"/>
  <c r="AS90" i="2"/>
  <c r="AS321" i="2"/>
  <c r="AS618" i="2"/>
  <c r="AS63" i="2"/>
  <c r="AS587" i="2"/>
  <c r="AS320" i="2"/>
  <c r="AS374" i="2"/>
  <c r="AS149" i="2"/>
  <c r="AS55" i="2"/>
  <c r="AS329" i="2"/>
  <c r="AS496" i="2"/>
  <c r="AS725" i="2"/>
  <c r="AS661" i="2"/>
  <c r="AS200" i="2"/>
  <c r="AS246" i="2"/>
  <c r="AS140" i="2"/>
  <c r="AS277" i="2"/>
  <c r="AS591" i="2"/>
  <c r="AS369" i="2"/>
  <c r="AS388" i="2"/>
  <c r="AS297" i="2"/>
  <c r="AS688" i="2"/>
  <c r="AS386" i="2"/>
  <c r="AS660" i="2"/>
  <c r="AS37" i="2"/>
  <c r="AS510" i="2"/>
  <c r="AS30" i="2"/>
  <c r="AS267" i="2"/>
  <c r="AS327" i="2"/>
  <c r="AS472" i="2"/>
  <c r="AS461" i="2"/>
  <c r="AS105" i="2"/>
  <c r="AS167" i="2"/>
  <c r="AS323" i="2"/>
  <c r="AS151" i="2"/>
  <c r="AS515" i="2"/>
  <c r="AS218" i="2"/>
  <c r="AS263" i="2"/>
  <c r="AS21" i="2"/>
  <c r="AS365" i="2"/>
  <c r="AS241" i="2"/>
  <c r="AS8" i="2"/>
  <c r="AS203" i="2"/>
  <c r="AS175" i="2"/>
  <c r="AS190" i="2"/>
  <c r="AS233" i="2"/>
  <c r="AS161" i="2"/>
  <c r="AS508" i="2"/>
  <c r="AS224" i="2"/>
  <c r="AS612" i="2"/>
  <c r="AS506" i="2"/>
  <c r="AS505" i="2"/>
  <c r="AS644" i="2"/>
  <c r="AS22" i="2"/>
  <c r="AS86" i="2"/>
  <c r="AS48" i="2"/>
  <c r="AS595" i="2"/>
  <c r="AS639" i="2"/>
  <c r="AS368" i="2"/>
  <c r="AS723" i="2"/>
  <c r="AS186" i="2"/>
  <c r="AS82" i="2"/>
  <c r="AS682" i="2"/>
  <c r="AS356" i="2"/>
  <c r="AS59" i="2"/>
  <c r="AS424" i="2"/>
  <c r="AS685" i="2"/>
  <c r="AS93" i="2"/>
  <c r="AS681" i="2"/>
  <c r="AS317" i="2"/>
  <c r="AS100" i="2"/>
  <c r="AS446" i="2"/>
  <c r="AS535" i="2"/>
  <c r="AS582" i="2"/>
  <c r="AS134" i="2"/>
  <c r="AS285" i="2"/>
  <c r="AS400" i="2"/>
  <c r="AS342" i="2"/>
  <c r="AS642" i="2"/>
  <c r="AS680" i="2"/>
  <c r="AS102" i="2"/>
  <c r="AS201" i="2"/>
  <c r="AS238" i="2"/>
  <c r="AS523" i="2"/>
  <c r="AS544" i="2"/>
  <c r="AS623" i="2"/>
  <c r="AS232" i="2"/>
  <c r="AS502" i="2"/>
  <c r="AS619" i="2"/>
  <c r="AS385" i="2"/>
  <c r="AS717" i="2"/>
  <c r="AS85" i="2"/>
  <c r="AS715" i="2"/>
  <c r="AS647" i="2"/>
  <c r="AS517" i="2"/>
  <c r="AS710" i="2"/>
  <c r="AS418" i="2"/>
  <c r="AS202" i="2"/>
  <c r="AS413" i="2"/>
  <c r="AS484" i="2"/>
  <c r="AS610" i="2"/>
  <c r="AS650" i="2"/>
  <c r="AS112" i="2"/>
  <c r="AS728" i="2"/>
  <c r="AS183" i="2"/>
  <c r="AS490" i="2"/>
  <c r="AS679" i="2"/>
  <c r="AS205" i="2"/>
  <c r="AS630" i="2"/>
  <c r="AS57" i="2"/>
  <c r="AS536" i="2"/>
  <c r="AS677" i="2"/>
  <c r="AS708" i="2"/>
  <c r="AS459" i="2"/>
  <c r="AS394" i="2"/>
  <c r="AS645" i="2"/>
  <c r="AS288" i="2"/>
  <c r="AS344" i="2"/>
  <c r="AS114" i="2"/>
  <c r="AS419" i="2"/>
  <c r="AS106" i="2"/>
  <c r="AS29" i="2"/>
  <c r="AS543" i="2"/>
  <c r="AS3" i="2"/>
  <c r="AS351" i="2"/>
  <c r="AS73" i="2"/>
  <c r="AS24" i="2"/>
  <c r="AS256" i="2"/>
  <c r="AS94" i="2"/>
  <c r="AS185" i="2"/>
  <c r="AS231" i="2"/>
  <c r="AS571" i="2"/>
  <c r="AS46" i="2"/>
  <c r="AS17" i="2"/>
  <c r="AS141" i="2"/>
  <c r="AS402" i="2"/>
  <c r="AS542" i="2"/>
  <c r="AS654" i="2"/>
  <c r="AS430" i="2"/>
  <c r="AS608" i="2"/>
  <c r="AS530" i="2"/>
  <c r="AS139" i="2"/>
  <c r="AS399" i="2"/>
  <c r="AS43" i="2"/>
  <c r="AS279" i="2"/>
  <c r="AS274" i="2"/>
  <c r="AS10" i="2"/>
  <c r="AS84" i="2"/>
  <c r="AS259" i="2"/>
  <c r="AS142" i="2"/>
  <c r="AS56" i="2"/>
  <c r="AS68" i="2"/>
  <c r="AS353" i="2"/>
  <c r="AS379" i="2"/>
  <c r="AS572" i="2"/>
  <c r="AS667" i="2"/>
  <c r="AS28" i="2"/>
  <c r="AS4" i="2"/>
  <c r="AS720" i="2"/>
  <c r="AS133" i="2"/>
  <c r="AS466" i="2"/>
  <c r="AS53" i="2"/>
  <c r="AS531" i="2"/>
  <c r="AS565" i="2"/>
  <c r="AS585" i="2"/>
  <c r="AS703" i="2"/>
  <c r="AS736" i="2"/>
  <c r="AS304" i="2"/>
  <c r="AS415" i="2"/>
  <c r="AS561" i="2"/>
  <c r="AS566" i="2"/>
  <c r="AS389" i="2"/>
  <c r="AS170" i="2"/>
  <c r="AS126" i="2"/>
  <c r="AS366" i="2"/>
  <c r="AS34" i="2"/>
  <c r="AS311" i="2"/>
  <c r="AS155" i="2"/>
  <c r="AS7" i="2"/>
  <c r="AS526" i="2"/>
  <c r="AS718" i="2"/>
  <c r="AS117" i="2"/>
  <c r="AS122" i="2"/>
  <c r="AS341" i="2"/>
  <c r="AS291" i="2"/>
  <c r="AS229" i="2"/>
  <c r="AS549" i="2"/>
  <c r="AS109" i="2"/>
  <c r="AS286" i="2"/>
  <c r="AS724" i="2"/>
  <c r="AS468" i="2"/>
  <c r="AS573" i="2"/>
  <c r="AS500" i="2"/>
  <c r="AS596" i="2"/>
  <c r="AS164" i="2"/>
  <c r="AS257" i="2"/>
  <c r="AS540" i="2"/>
  <c r="AS371" i="2"/>
  <c r="AS597" i="2"/>
  <c r="AS131" i="2"/>
  <c r="AS240" i="2"/>
  <c r="AS97" i="2"/>
  <c r="AS692" i="2"/>
  <c r="AS305" i="2"/>
  <c r="AS533" i="2"/>
  <c r="AS507" i="2"/>
  <c r="AS712" i="2"/>
  <c r="AS255" i="2"/>
  <c r="AS658" i="2"/>
  <c r="AS474" i="2"/>
  <c r="AS709" i="2"/>
  <c r="AS346" i="2"/>
  <c r="AS512" i="2"/>
  <c r="AS509" i="2"/>
  <c r="AS199" i="2"/>
  <c r="AS222" i="2"/>
  <c r="AS529" i="2"/>
  <c r="AS295" i="2"/>
  <c r="AS492" i="2"/>
  <c r="AS83" i="2"/>
  <c r="AS107" i="2"/>
  <c r="AS403" i="2"/>
  <c r="AS326" i="2"/>
  <c r="AS476" i="2"/>
  <c r="AS546" i="2"/>
  <c r="AS89" i="2"/>
  <c r="AS528" i="2"/>
  <c r="AS378" i="2"/>
  <c r="AS714" i="2"/>
  <c r="AS162" i="2"/>
  <c r="AS448" i="2"/>
  <c r="AS290" i="2"/>
  <c r="AS355" i="2"/>
  <c r="AS354" i="2"/>
  <c r="AS208" i="2"/>
  <c r="AS569" i="2"/>
  <c r="AS50" i="2"/>
  <c r="AS539" i="2"/>
  <c r="AS223" i="2"/>
  <c r="AS44" i="2"/>
  <c r="AS12" i="2"/>
  <c r="AS145" i="2"/>
  <c r="AS377" i="2"/>
  <c r="AS649" i="2"/>
  <c r="AS655" i="2"/>
  <c r="AS719" i="2"/>
  <c r="AS584" i="2"/>
  <c r="AS695" i="2"/>
  <c r="AS154" i="2"/>
  <c r="AS730" i="2"/>
  <c r="AS137" i="2"/>
  <c r="AS601" i="2"/>
  <c r="AS258" i="2"/>
  <c r="AS691" i="2"/>
  <c r="AS690" i="2"/>
  <c r="AS395" i="2"/>
  <c r="AS370" i="2"/>
  <c r="AS125" i="2"/>
  <c r="AS87" i="2"/>
  <c r="AS191" i="2"/>
  <c r="AS397" i="2"/>
  <c r="AS551" i="2"/>
  <c r="AS412" i="2"/>
  <c r="AS347" i="2"/>
  <c r="AS299" i="2"/>
  <c r="AS454" i="2"/>
  <c r="AS198" i="2"/>
  <c r="AS70" i="2"/>
  <c r="AS136" i="2"/>
  <c r="AS738" i="2"/>
  <c r="AS609" i="2"/>
  <c r="AS672" i="2"/>
  <c r="AS603" i="2"/>
  <c r="AS197" i="2"/>
  <c r="AS426" i="2"/>
  <c r="AS604" i="2"/>
  <c r="AS646" i="2"/>
  <c r="AS541" i="2"/>
  <c r="AS336" i="2"/>
  <c r="AS410" i="2"/>
  <c r="AS99" i="2"/>
  <c r="AS18" i="2"/>
  <c r="AS702" i="2"/>
  <c r="AS634" i="2"/>
  <c r="AS559" i="2"/>
  <c r="AS464" i="2"/>
  <c r="AS706" i="2"/>
  <c r="AS622" i="2"/>
  <c r="AS338" i="2"/>
  <c r="AS245" i="2"/>
  <c r="AS742" i="2"/>
  <c r="AS721" i="2"/>
  <c r="AS576" i="2"/>
  <c r="AS358" i="2"/>
  <c r="AS516" i="2"/>
  <c r="AS196" i="2"/>
  <c r="AS120" i="2"/>
  <c r="AS31" i="2"/>
  <c r="AS737" i="2"/>
  <c r="AS364" i="2"/>
  <c r="AS51" i="2"/>
  <c r="AS207" i="2"/>
  <c r="AS568" i="2"/>
  <c r="AS225" i="2"/>
  <c r="AS441" i="2"/>
  <c r="AS375" i="2"/>
  <c r="AS306" i="2"/>
  <c r="AS520" i="2"/>
  <c r="AS312" i="2"/>
  <c r="AS360" i="2"/>
  <c r="AS683" i="2"/>
  <c r="AS15" i="2"/>
  <c r="AS592" i="2"/>
  <c r="AS252" i="2"/>
  <c r="AS119" i="2"/>
  <c r="AS195" i="2"/>
  <c r="AS115" i="2"/>
  <c r="AS333" i="2"/>
  <c r="AS91" i="2"/>
  <c r="AS266" i="2"/>
  <c r="AS52" i="2"/>
  <c r="AS362" i="2"/>
  <c r="AS71" i="2"/>
  <c r="AS67" i="2"/>
  <c r="AS666" i="2"/>
  <c r="AS178" i="2"/>
  <c r="AS465" i="2"/>
  <c r="AS659" i="2"/>
  <c r="AS684" i="2"/>
  <c r="AS735" i="2"/>
  <c r="AS62" i="2"/>
  <c r="AS281" i="2"/>
  <c r="AS249" i="2"/>
  <c r="AS593" i="2"/>
  <c r="AT694" i="2"/>
  <c r="AT427" i="2"/>
  <c r="AT624" i="2"/>
  <c r="AT214" i="2"/>
  <c r="AT361" i="2"/>
  <c r="AT588" i="2"/>
  <c r="AT640" i="2"/>
  <c r="AT663" i="2"/>
  <c r="AT307" i="2"/>
  <c r="AT391" i="2"/>
  <c r="AT113" i="2"/>
  <c r="AT631" i="2"/>
  <c r="AT550" i="2"/>
  <c r="AT36" i="2"/>
  <c r="AT58" i="2"/>
  <c r="AT620" i="2"/>
  <c r="AT483" i="2"/>
  <c r="AT404" i="2"/>
  <c r="AT451" i="2"/>
  <c r="AT38" i="2"/>
  <c r="AT316" i="2"/>
  <c r="AT557" i="2"/>
  <c r="AT635" i="2"/>
  <c r="AT159" i="2"/>
  <c r="AT88" i="2"/>
  <c r="AT555" i="2"/>
  <c r="AT219" i="2"/>
  <c r="AT237" i="2"/>
  <c r="AT278" i="2"/>
  <c r="AT590" i="2"/>
  <c r="AT204" i="2"/>
  <c r="AT118" i="2"/>
  <c r="AT26" i="2"/>
  <c r="AT330" i="2"/>
  <c r="AT69" i="2"/>
  <c r="AT132" i="2"/>
  <c r="AT488" i="2"/>
  <c r="AT335" i="2"/>
  <c r="AT40" i="2"/>
  <c r="AT458" i="2"/>
  <c r="AT436" i="2"/>
  <c r="AT14" i="2"/>
  <c r="AT101" i="2"/>
  <c r="AT182" i="2"/>
  <c r="AT444" i="2"/>
  <c r="AT627" i="2"/>
  <c r="AT564" i="2"/>
  <c r="AT598" i="2"/>
  <c r="AT422" i="2"/>
  <c r="AT334" i="2"/>
  <c r="AT479" i="2"/>
  <c r="AT384" i="2"/>
  <c r="AT372" i="2"/>
  <c r="AT180" i="2"/>
  <c r="AT194" i="2"/>
  <c r="AT477" i="2"/>
  <c r="AT594" i="2"/>
  <c r="AT616" i="2"/>
  <c r="AT482" i="2"/>
  <c r="AT469" i="2"/>
  <c r="AS494" i="2"/>
  <c r="AS339" i="2"/>
  <c r="AS701" i="2"/>
  <c r="AS656" i="2"/>
  <c r="AS460" i="2"/>
  <c r="AS292" i="2"/>
  <c r="AS302" i="2"/>
  <c r="AS121" i="2"/>
  <c r="AS248" i="2"/>
  <c r="AS143" i="2"/>
  <c r="AS103" i="2"/>
  <c r="AS553" i="2"/>
  <c r="AS129" i="2"/>
  <c r="AS586" i="2"/>
  <c r="AT715" i="2"/>
  <c r="AT647" i="2"/>
  <c r="AT517" i="2"/>
  <c r="AT710" i="2"/>
  <c r="AT418" i="2"/>
  <c r="AT202" i="2"/>
  <c r="AT413" i="2"/>
  <c r="AT484" i="2"/>
  <c r="AT610" i="2"/>
  <c r="AT650" i="2"/>
  <c r="AT112" i="2"/>
  <c r="AT728" i="2"/>
  <c r="AT183" i="2"/>
  <c r="AT490" i="2"/>
  <c r="AT679" i="2"/>
  <c r="AT205" i="2"/>
  <c r="AT630" i="2"/>
  <c r="AT57" i="2"/>
  <c r="AT536" i="2"/>
  <c r="AT677" i="2"/>
  <c r="AT708" i="2"/>
  <c r="AT459" i="2"/>
  <c r="AT394" i="2"/>
  <c r="AT645" i="2"/>
  <c r="AT288" i="2"/>
  <c r="AT344" i="2"/>
  <c r="AT114" i="2"/>
  <c r="AT419" i="2"/>
  <c r="AT106" i="2"/>
  <c r="AT29" i="2"/>
  <c r="AT543" i="2"/>
  <c r="AT3" i="2"/>
  <c r="AT351" i="2"/>
  <c r="AT73" i="2"/>
  <c r="AT24" i="2"/>
  <c r="AT256" i="2"/>
  <c r="AT94" i="2"/>
  <c r="AT185" i="2"/>
  <c r="AT231" i="2"/>
  <c r="AT571" i="2"/>
  <c r="AT46" i="2"/>
  <c r="AT17" i="2"/>
  <c r="AT141" i="2"/>
  <c r="AT402" i="2"/>
  <c r="AT542" i="2"/>
  <c r="AT654" i="2"/>
  <c r="AT430" i="2"/>
  <c r="AT608" i="2"/>
  <c r="AT530" i="2"/>
  <c r="AT139" i="2"/>
  <c r="AT399" i="2"/>
  <c r="AT43" i="2"/>
  <c r="AT279" i="2"/>
  <c r="AT274" i="2"/>
  <c r="AT10" i="2"/>
  <c r="AT84" i="2"/>
  <c r="AT259" i="2"/>
  <c r="AT142" i="2"/>
  <c r="AT56" i="2"/>
  <c r="AT68" i="2"/>
  <c r="AT353" i="2"/>
  <c r="AT379" i="2"/>
  <c r="AR391" i="2"/>
  <c r="AS157" i="2"/>
  <c r="AS104" i="2"/>
  <c r="AS6" i="2"/>
  <c r="AS445" i="2"/>
  <c r="AS405" i="2"/>
  <c r="AS382" i="2"/>
  <c r="AS92" i="2"/>
  <c r="AS153" i="2"/>
  <c r="AS273" i="2"/>
  <c r="AS626" i="2"/>
  <c r="AT724" i="2"/>
  <c r="AT738" i="2"/>
  <c r="AT468" i="2"/>
  <c r="AT609" i="2"/>
  <c r="AT573" i="2"/>
  <c r="AT672" i="2"/>
  <c r="AT500" i="2"/>
  <c r="AT603" i="2"/>
  <c r="AT596" i="2"/>
  <c r="AT197" i="2"/>
  <c r="AT164" i="2"/>
  <c r="AT426" i="2"/>
  <c r="AT257" i="2"/>
  <c r="AT540" i="2"/>
  <c r="AT604" i="2"/>
  <c r="AT371" i="2"/>
  <c r="AT646" i="2"/>
  <c r="AT597" i="2"/>
  <c r="AT541" i="2"/>
  <c r="AT131" i="2"/>
  <c r="AT336" i="2"/>
  <c r="AT240" i="2"/>
  <c r="AT410" i="2"/>
  <c r="AT97" i="2"/>
  <c r="AT99" i="2"/>
  <c r="AT692" i="2"/>
  <c r="AT305" i="2"/>
  <c r="AT18" i="2"/>
  <c r="AT533" i="2"/>
  <c r="AT507" i="2"/>
  <c r="AT712" i="2"/>
  <c r="AT255" i="2"/>
  <c r="AT658" i="2"/>
  <c r="AT474" i="2"/>
  <c r="AT709" i="2"/>
  <c r="AT346" i="2"/>
  <c r="AT512" i="2"/>
  <c r="AT509" i="2"/>
  <c r="AT199" i="2"/>
  <c r="AT222" i="2"/>
  <c r="AT529" i="2"/>
  <c r="AT295" i="2"/>
  <c r="AT492" i="2"/>
  <c r="AT83" i="2"/>
  <c r="AT107" i="2"/>
  <c r="AT403" i="2"/>
  <c r="AT326" i="2"/>
  <c r="AT476" i="2"/>
  <c r="AT546" i="2"/>
  <c r="AT89" i="2"/>
  <c r="AT528" i="2"/>
  <c r="AT378" i="2"/>
  <c r="AT714" i="2"/>
  <c r="AT162" i="2"/>
  <c r="AT448" i="2"/>
  <c r="AT290" i="2"/>
  <c r="AT355" i="2"/>
  <c r="AT354" i="2"/>
  <c r="AT208" i="2"/>
  <c r="AT569" i="2"/>
  <c r="AT50" i="2"/>
  <c r="AT539" i="2"/>
  <c r="AR170" i="2"/>
  <c r="AR395" i="2"/>
  <c r="AS554" i="2"/>
  <c r="AS322" i="2"/>
  <c r="AS260" i="2"/>
  <c r="AS545" i="2"/>
  <c r="AS289" i="2"/>
  <c r="AS9" i="2"/>
  <c r="AS193" i="2"/>
  <c r="AS664" i="2"/>
  <c r="AS314" i="2"/>
  <c r="AS309" i="2"/>
  <c r="AS211" i="2"/>
  <c r="AS171" i="2"/>
  <c r="AS163" i="2"/>
  <c r="AS108" i="2"/>
  <c r="AS462" i="2"/>
  <c r="AS345" i="2"/>
  <c r="AS215" i="2"/>
  <c r="AS130" i="2"/>
  <c r="AS156" i="2"/>
  <c r="AS376" i="2"/>
  <c r="AS678" i="2"/>
  <c r="AS607" i="2"/>
  <c r="AT702" i="2"/>
  <c r="AT634" i="2"/>
  <c r="AT559" i="2"/>
  <c r="AT464" i="2"/>
  <c r="AT706" i="2"/>
  <c r="AT622" i="2"/>
  <c r="AT338" i="2"/>
  <c r="AT245" i="2"/>
  <c r="AT742" i="2"/>
  <c r="AT721" i="2"/>
  <c r="AT576" i="2"/>
  <c r="AT358" i="2"/>
  <c r="AT516" i="2"/>
  <c r="AT196" i="2"/>
  <c r="AT120" i="2"/>
  <c r="AT31" i="2"/>
  <c r="AT737" i="2"/>
  <c r="AT364" i="2"/>
  <c r="AT51" i="2"/>
  <c r="AT207" i="2"/>
  <c r="AT568" i="2"/>
  <c r="AT225" i="2"/>
  <c r="AT441" i="2"/>
  <c r="AT375" i="2"/>
  <c r="AT306" i="2"/>
  <c r="AT520" i="2"/>
  <c r="AT312" i="2"/>
  <c r="AT360" i="2"/>
  <c r="AT683" i="2"/>
  <c r="AT15" i="2"/>
  <c r="AT592" i="2"/>
  <c r="AT252" i="2"/>
  <c r="AT119" i="2"/>
  <c r="AT195" i="2"/>
  <c r="AT115" i="2"/>
  <c r="AT333" i="2"/>
  <c r="AT91" i="2"/>
  <c r="AT266" i="2"/>
  <c r="AT52" i="2"/>
  <c r="AT362" i="2"/>
  <c r="AT71" i="2"/>
  <c r="AT67" i="2"/>
  <c r="AT666" i="2"/>
  <c r="AT178" i="2"/>
  <c r="AT465" i="2"/>
  <c r="AT659" i="2"/>
  <c r="AT287" i="2"/>
  <c r="AT23" i="2"/>
  <c r="AT652" i="2"/>
  <c r="AT116" i="2"/>
  <c r="AT675" i="2"/>
  <c r="AT165" i="2"/>
  <c r="AT78" i="2"/>
  <c r="AT146" i="2"/>
  <c r="AT614" i="2"/>
  <c r="AT184" i="2"/>
  <c r="AT160" i="2"/>
  <c r="AT567" i="2"/>
  <c r="AT522" i="2"/>
  <c r="AT657" i="2"/>
  <c r="AT352" i="2"/>
  <c r="AT452" i="2"/>
  <c r="AR37" i="2"/>
  <c r="AS627" i="2"/>
  <c r="AS564" i="2"/>
  <c r="AS598" i="2"/>
  <c r="AS422" i="2"/>
  <c r="AS334" i="2"/>
  <c r="AS479" i="2"/>
  <c r="AS384" i="2"/>
  <c r="AS372" i="2"/>
  <c r="AS180" i="2"/>
  <c r="AS194" i="2"/>
  <c r="AS477" i="2"/>
  <c r="AS594" i="2"/>
  <c r="AS616" i="2"/>
  <c r="AS482" i="2"/>
  <c r="AS469" i="2"/>
  <c r="AT669" i="2"/>
  <c r="AT705" i="2"/>
  <c r="AT687" i="2"/>
  <c r="AT373" i="2"/>
  <c r="AT393" i="2"/>
  <c r="AT513" i="2"/>
  <c r="AT223" i="2"/>
  <c r="AT253" i="2"/>
  <c r="AT684" i="2"/>
  <c r="AT408" i="2"/>
  <c r="AT644" i="2"/>
  <c r="AT572" i="2"/>
  <c r="AT407" i="2"/>
  <c r="AT236" i="2"/>
  <c r="AT27" i="2"/>
  <c r="AT475" i="2"/>
  <c r="AT128" i="2"/>
  <c r="AT735" i="2"/>
  <c r="AT44" i="2"/>
  <c r="AT22" i="2"/>
  <c r="AT667" i="2"/>
  <c r="AT144" i="2"/>
  <c r="AT411" i="2"/>
  <c r="AT227" i="2"/>
  <c r="AT651" i="2"/>
  <c r="AT674" i="2"/>
  <c r="AT62" i="2"/>
  <c r="AT86" i="2"/>
  <c r="AT28" i="2"/>
  <c r="AT491" i="2"/>
  <c r="AT12" i="2"/>
  <c r="AT696" i="2"/>
  <c r="AT33" i="2"/>
  <c r="AT272" i="2"/>
  <c r="AT220" i="2"/>
  <c r="AT281" i="2"/>
  <c r="AT48" i="2"/>
  <c r="AT4" i="2"/>
  <c r="AT455" i="2"/>
  <c r="AT416" i="2"/>
  <c r="AT693" i="2"/>
  <c r="AT11" i="2"/>
  <c r="AT145" i="2"/>
  <c r="AT524" i="2"/>
  <c r="AT110" i="2"/>
  <c r="AT249" i="2"/>
  <c r="AT595" i="2"/>
  <c r="AT720" i="2"/>
  <c r="AT501" i="2"/>
  <c r="AT234" i="2"/>
  <c r="AT611" i="2"/>
  <c r="AT349" i="2"/>
  <c r="AT377" i="2"/>
  <c r="AT447" i="2"/>
  <c r="AT593" i="2"/>
  <c r="AT639" i="2"/>
  <c r="AT133" i="2"/>
  <c r="AT90" i="2"/>
  <c r="AT319" i="2"/>
  <c r="AT269" i="2"/>
  <c r="AT686" i="2"/>
  <c r="AT514" i="2"/>
  <c r="AR647" i="2"/>
  <c r="AS414" i="2"/>
  <c r="AS463" i="2"/>
  <c r="AS294" i="2"/>
  <c r="AS254" i="2"/>
  <c r="AS181" i="2"/>
  <c r="AS75" i="2"/>
  <c r="AS282" i="2"/>
  <c r="AS425" i="2"/>
  <c r="AS504" i="2"/>
  <c r="AS81" i="2"/>
  <c r="AS636" i="2"/>
  <c r="AS226" i="2"/>
  <c r="AS5" i="2"/>
  <c r="AS65" i="2"/>
  <c r="AS390" i="2"/>
  <c r="AT671" i="2"/>
  <c r="AT713" i="2"/>
  <c r="AT649" i="2"/>
  <c r="AT421" i="2"/>
  <c r="AT466" i="2"/>
  <c r="AT368" i="2"/>
  <c r="AT321" i="2"/>
  <c r="AT434" i="2"/>
  <c r="AT638" i="2"/>
  <c r="AT493" i="2"/>
  <c r="AT239" i="2"/>
  <c r="AT655" i="2"/>
  <c r="AT98" i="2"/>
  <c r="AT53" i="2"/>
  <c r="AT723" i="2"/>
  <c r="AT618" i="2"/>
  <c r="AT670" i="2"/>
  <c r="AT581" i="2"/>
  <c r="AT521" i="2"/>
  <c r="AT440" i="2"/>
  <c r="AT719" i="2"/>
  <c r="AT64" i="2"/>
  <c r="AT531" i="2"/>
  <c r="AT186" i="2"/>
  <c r="AT63" i="2"/>
  <c r="AT60" i="2"/>
  <c r="AT575" i="2"/>
  <c r="AT124" i="2"/>
  <c r="AT495" i="2"/>
  <c r="AT456" i="2"/>
  <c r="AT584" i="2"/>
  <c r="AT565" i="2"/>
  <c r="AT726" i="2"/>
  <c r="AT587" i="2"/>
  <c r="AT82" i="2"/>
  <c r="AT303" i="2"/>
  <c r="AT380" i="2"/>
  <c r="AT617" i="2"/>
  <c r="AT443" i="2"/>
  <c r="AT570" i="2"/>
  <c r="AT61" i="2"/>
  <c r="AT313" i="2"/>
  <c r="AT729" i="2"/>
  <c r="AT449" i="2"/>
  <c r="AT578" i="2"/>
  <c r="AT158" i="2"/>
  <c r="AT298" i="2"/>
  <c r="AT613" i="2"/>
  <c r="AT176" i="2"/>
  <c r="AT72" i="2"/>
  <c r="AT722" i="2"/>
  <c r="AT39" i="2"/>
  <c r="AT478" i="2"/>
  <c r="AT271" i="2"/>
  <c r="AT473" i="2"/>
  <c r="AT489" i="2"/>
  <c r="AT428" i="2"/>
  <c r="AT409" i="2"/>
  <c r="AT481" i="2"/>
  <c r="AT340" i="2"/>
  <c r="AT432" i="2"/>
  <c r="AT315" i="2"/>
  <c r="AT739" i="2"/>
  <c r="AT695" i="2"/>
  <c r="AT682" i="2"/>
  <c r="AT585" i="2"/>
  <c r="AT320" i="2"/>
  <c r="AT538" i="2"/>
  <c r="AT577" i="2"/>
  <c r="AT648" i="2"/>
  <c r="AT244" i="2"/>
  <c r="AT700" i="2"/>
  <c r="AT356" i="2"/>
  <c r="AT154" i="2"/>
  <c r="AT703" i="2"/>
  <c r="AT374" i="2"/>
  <c r="AT308" i="2"/>
  <c r="AT450" i="2"/>
  <c r="AT148" i="2"/>
  <c r="AT179" i="2"/>
  <c r="AT628" i="2"/>
  <c r="AT59" i="2"/>
  <c r="AT736" i="2"/>
  <c r="AT532" i="2"/>
  <c r="AT149" i="2"/>
  <c r="AT730" i="2"/>
  <c r="AT363" i="2"/>
  <c r="AT740" i="2"/>
  <c r="AT262" i="2"/>
  <c r="AT173" i="2"/>
  <c r="AT424" i="2"/>
  <c r="AT304" i="2"/>
  <c r="AT96" i="2"/>
  <c r="AT55" i="2"/>
  <c r="AT525" i="2"/>
  <c r="AT137" i="2"/>
  <c r="AT470" i="2"/>
  <c r="AT519" i="2"/>
  <c r="AT230" i="2"/>
  <c r="AT685" i="2"/>
  <c r="AT415" i="2"/>
  <c r="AT329" i="2"/>
  <c r="AT359" i="2"/>
  <c r="AT188" i="2"/>
  <c r="AT212" i="2"/>
  <c r="AT95" i="2"/>
  <c r="AT601" i="2"/>
  <c r="AT625" i="2"/>
  <c r="AT93" i="2"/>
  <c r="AT561" i="2"/>
  <c r="AT496" i="2"/>
  <c r="AT348" i="2"/>
  <c r="AT264" i="2"/>
  <c r="AT25" i="2"/>
  <c r="AT210" i="2"/>
  <c r="AT258" i="2"/>
  <c r="AT681" i="2"/>
  <c r="AT328" i="2"/>
  <c r="AT350" i="2"/>
  <c r="AT583" i="2"/>
  <c r="AT357" i="2"/>
  <c r="AT310" i="2"/>
  <c r="AT518" i="2"/>
  <c r="AT77" i="2"/>
  <c r="AR634" i="2"/>
  <c r="AR559" i="2"/>
  <c r="AR338" i="2"/>
  <c r="AR245" i="2"/>
  <c r="AR576" i="2"/>
  <c r="AR358" i="2"/>
  <c r="AR196" i="2"/>
  <c r="AR120" i="2"/>
  <c r="AR31" i="2"/>
  <c r="AR364" i="2"/>
  <c r="AR51" i="2"/>
  <c r="AR207" i="2"/>
  <c r="AR225" i="2"/>
  <c r="AR441" i="2"/>
  <c r="AR375" i="2"/>
  <c r="AR306" i="2"/>
  <c r="AR312" i="2"/>
  <c r="AR360" i="2"/>
  <c r="AR15" i="2"/>
  <c r="AR592" i="2"/>
  <c r="AR252" i="2"/>
  <c r="AR119" i="2"/>
  <c r="AR195" i="2"/>
  <c r="AR333" i="2"/>
  <c r="AR91" i="2"/>
  <c r="AR266" i="2"/>
  <c r="AR362" i="2"/>
  <c r="AR71" i="2"/>
  <c r="AR67" i="2"/>
  <c r="AR666" i="2"/>
  <c r="AR178" i="2"/>
  <c r="AR465" i="2"/>
  <c r="AR287" i="2"/>
  <c r="AR23" i="2"/>
  <c r="AR652" i="2"/>
  <c r="AR116" i="2"/>
  <c r="AR675" i="2"/>
  <c r="AR165" i="2"/>
  <c r="AR78" i="2"/>
  <c r="AR146" i="2"/>
  <c r="AR614" i="2"/>
  <c r="AR184" i="2"/>
  <c r="AR567" i="2"/>
  <c r="AR522" i="2"/>
  <c r="AR657" i="2"/>
  <c r="AU695" i="2"/>
  <c r="AU682" i="2"/>
  <c r="AU585" i="2"/>
  <c r="AU320" i="2"/>
  <c r="AU538" i="2"/>
  <c r="AU577" i="2"/>
  <c r="AU648" i="2"/>
  <c r="AU244" i="2"/>
  <c r="AU700" i="2"/>
  <c r="AU356" i="2"/>
  <c r="AU154" i="2"/>
  <c r="AU703" i="2"/>
  <c r="AU374" i="2"/>
  <c r="AT732" i="2"/>
  <c r="AT431" i="2"/>
  <c r="AT600" i="2"/>
  <c r="AT429" i="2"/>
  <c r="AT537" i="2"/>
  <c r="AT727" i="2"/>
  <c r="AT497" i="2"/>
  <c r="AT284" i="2"/>
  <c r="AT547" i="2"/>
  <c r="AT265" i="2"/>
  <c r="AT733" i="2"/>
  <c r="AT558" i="2"/>
  <c r="AT734" i="2"/>
  <c r="AT442" i="2"/>
  <c r="AT665" i="2"/>
  <c r="AT250" i="2"/>
  <c r="AT606" i="2"/>
  <c r="AT499" i="2"/>
  <c r="AT19" i="2"/>
  <c r="AT138" i="2"/>
  <c r="AT318" i="2"/>
  <c r="AT127" i="2"/>
  <c r="AT49" i="2"/>
  <c r="AT467" i="2"/>
  <c r="AT268" i="2"/>
  <c r="AT580" i="2"/>
  <c r="AT417" i="2"/>
  <c r="AT187" i="2"/>
  <c r="AT54" i="2"/>
  <c r="AT152" i="2"/>
  <c r="AT228" i="2"/>
  <c r="AT2" i="2"/>
  <c r="AT13" i="2"/>
  <c r="AT632" i="2"/>
  <c r="AT174" i="2"/>
  <c r="AT605" i="2"/>
  <c r="AT387" i="2"/>
  <c r="AT123" i="2"/>
  <c r="AT406" i="2"/>
  <c r="AT480" i="2"/>
  <c r="AT79" i="2"/>
  <c r="AT699" i="2"/>
  <c r="AT435" i="2"/>
  <c r="AT420" i="2"/>
  <c r="AT42" i="2"/>
  <c r="AT552" i="2"/>
  <c r="AT177" i="2"/>
  <c r="AT653" i="2"/>
  <c r="AT494" i="2"/>
  <c r="AT339" i="2"/>
  <c r="AT701" i="2"/>
  <c r="AT656" i="2"/>
  <c r="AT460" i="2"/>
  <c r="AT292" i="2"/>
  <c r="AT302" i="2"/>
  <c r="AT121" i="2"/>
  <c r="AT248" i="2"/>
  <c r="AT143" i="2"/>
  <c r="AT103" i="2"/>
  <c r="AT553" i="2"/>
  <c r="AT129" i="2"/>
  <c r="AT586" i="2"/>
  <c r="AR513" i="2"/>
  <c r="AT704" i="2"/>
  <c r="AT548" i="2"/>
  <c r="AT325" i="2"/>
  <c r="AT471" i="2"/>
  <c r="AT213" i="2"/>
  <c r="AT209" i="2"/>
  <c r="AT486" i="2"/>
  <c r="AT168" i="2"/>
  <c r="AT602" i="2"/>
  <c r="AT367" i="2"/>
  <c r="AT392" i="2"/>
  <c r="AT641" i="2"/>
  <c r="AT689" i="2"/>
  <c r="AT150" i="2"/>
  <c r="AT453" i="2"/>
  <c r="AT251" i="2"/>
  <c r="AT731" i="2"/>
  <c r="AT487" i="2"/>
  <c r="AT457" i="2"/>
  <c r="AT217" i="2"/>
  <c r="AT433" i="2"/>
  <c r="AT276" i="2"/>
  <c r="AT192" i="2"/>
  <c r="AT589" i="2"/>
  <c r="AT527" i="2"/>
  <c r="AT283" i="2"/>
  <c r="AT247" i="2"/>
  <c r="AT633" i="2"/>
  <c r="AT280" i="2"/>
  <c r="AT331" i="2"/>
  <c r="AT381" i="2"/>
  <c r="AT579" i="2"/>
  <c r="AT166" i="2"/>
  <c r="AT300" i="2"/>
  <c r="AT383" i="2"/>
  <c r="AT293" i="2"/>
  <c r="AT172" i="2"/>
  <c r="AT423" i="2"/>
  <c r="AT676" i="2"/>
  <c r="AT76" i="2"/>
  <c r="AT562" i="2"/>
  <c r="AT599" i="2"/>
  <c r="AT438" i="2"/>
  <c r="AT111" i="2"/>
  <c r="AT401" i="2"/>
  <c r="AT32" i="2"/>
  <c r="AT45" i="2"/>
  <c r="AT332" i="2"/>
  <c r="AT556" i="2"/>
  <c r="AT242" i="2"/>
  <c r="AT698" i="2"/>
  <c r="AT189" i="2"/>
  <c r="AT157" i="2"/>
  <c r="AT104" i="2"/>
  <c r="AT6" i="2"/>
  <c r="AT445" i="2"/>
  <c r="AT405" i="2"/>
  <c r="AT382" i="2"/>
  <c r="AT92" i="2"/>
  <c r="AT153" i="2"/>
  <c r="AT273" i="2"/>
  <c r="AT626" i="2"/>
  <c r="AS287" i="2"/>
  <c r="AS23" i="2"/>
  <c r="AS652" i="2"/>
  <c r="AS116" i="2"/>
  <c r="AS675" i="2"/>
  <c r="AS165" i="2"/>
  <c r="AS78" i="2"/>
  <c r="AS146" i="2"/>
  <c r="AS614" i="2"/>
  <c r="AS184" i="2"/>
  <c r="AS160" i="2"/>
  <c r="AS567" i="2"/>
  <c r="AS522" i="2"/>
  <c r="AS657" i="2"/>
  <c r="AS352" i="2"/>
  <c r="AS452" i="2"/>
  <c r="AT716" i="2"/>
  <c r="AT741" i="2"/>
  <c r="AT621" i="2"/>
  <c r="AT343" i="2"/>
  <c r="AT629" i="2"/>
  <c r="AT398" i="2"/>
  <c r="AT673" i="2"/>
  <c r="AT301" i="2"/>
  <c r="AT235" i="2"/>
  <c r="AT66" i="2"/>
  <c r="AT711" i="2"/>
  <c r="AT437" i="2"/>
  <c r="AT80" i="2"/>
  <c r="AT135" i="2"/>
  <c r="AT396" i="2"/>
  <c r="AT615" i="2"/>
  <c r="AT503" i="2"/>
  <c r="AT485" i="2"/>
  <c r="AT324" i="2"/>
  <c r="AT20" i="2"/>
  <c r="AT574" i="2"/>
  <c r="AT534" i="2"/>
  <c r="AT637" i="2"/>
  <c r="AT560" i="2"/>
  <c r="AT668" i="2"/>
  <c r="AT216" i="2"/>
  <c r="AT296" i="2"/>
  <c r="AT16" i="2"/>
  <c r="AT270" i="2"/>
  <c r="AT643" i="2"/>
  <c r="AT511" i="2"/>
  <c r="AT35" i="2"/>
  <c r="AT169" i="2"/>
  <c r="AT243" i="2"/>
  <c r="AT707" i="2"/>
  <c r="AT206" i="2"/>
  <c r="AT563" i="2"/>
  <c r="AT261" i="2"/>
  <c r="AT74" i="2"/>
  <c r="AT439" i="2"/>
  <c r="AT554" i="2"/>
  <c r="AT322" i="2"/>
  <c r="AT260" i="2"/>
  <c r="AT545" i="2"/>
  <c r="AT289" i="2"/>
  <c r="AT9" i="2"/>
  <c r="AT193" i="2"/>
  <c r="AT664" i="2"/>
  <c r="AT314" i="2"/>
  <c r="AT309" i="2"/>
  <c r="AT211" i="2"/>
  <c r="AT171" i="2"/>
  <c r="AT163" i="2"/>
  <c r="AT108" i="2"/>
  <c r="AT462" i="2"/>
  <c r="AT345" i="2"/>
  <c r="AT215" i="2"/>
  <c r="AT130" i="2"/>
  <c r="AT156" i="2"/>
  <c r="AT376" i="2"/>
  <c r="AT678" i="2"/>
  <c r="AT607" i="2"/>
  <c r="AR577" i="2"/>
  <c r="AR625" i="2"/>
  <c r="AR583" i="2"/>
  <c r="AR431" i="2"/>
  <c r="AR429" i="2"/>
  <c r="AR497" i="2"/>
  <c r="AR284" i="2"/>
  <c r="AR547" i="2"/>
  <c r="AR665" i="2"/>
  <c r="AR19" i="2"/>
  <c r="AR138" i="2"/>
  <c r="AR318" i="2"/>
  <c r="AR127" i="2"/>
  <c r="AR49" i="2"/>
  <c r="AR152" i="2"/>
  <c r="AR2" i="2"/>
  <c r="AS570" i="2"/>
  <c r="AS61" i="2"/>
  <c r="AS313" i="2"/>
  <c r="AS729" i="2"/>
  <c r="AS449" i="2"/>
  <c r="AS578" i="2"/>
  <c r="AS158" i="2"/>
  <c r="AS298" i="2"/>
  <c r="AS613" i="2"/>
  <c r="AS176" i="2"/>
  <c r="AS72" i="2"/>
  <c r="AS722" i="2"/>
  <c r="AS39" i="2"/>
  <c r="AS478" i="2"/>
  <c r="AS271" i="2"/>
  <c r="AS473" i="2"/>
  <c r="AS489" i="2"/>
  <c r="AS428" i="2"/>
  <c r="AS409" i="2"/>
  <c r="AS481" i="2"/>
  <c r="AS340" i="2"/>
  <c r="AS432" i="2"/>
  <c r="AS315" i="2"/>
  <c r="AT725" i="2"/>
  <c r="AT566" i="2"/>
  <c r="AT662" i="2"/>
  <c r="AT691" i="2"/>
  <c r="AT317" i="2"/>
  <c r="AT661" i="2"/>
  <c r="AT389" i="2"/>
  <c r="AT337" i="2"/>
  <c r="AT100" i="2"/>
  <c r="AT690" i="2"/>
  <c r="AT200" i="2"/>
  <c r="AT170" i="2"/>
  <c r="AT221" i="2"/>
  <c r="AT446" i="2"/>
  <c r="AT246" i="2"/>
  <c r="AT498" i="2"/>
  <c r="AT126" i="2"/>
  <c r="AT395" i="2"/>
  <c r="AT41" i="2"/>
  <c r="AT535" i="2"/>
  <c r="AT140" i="2"/>
  <c r="AT366" i="2"/>
  <c r="AT370" i="2"/>
  <c r="AT47" i="2"/>
  <c r="AT582" i="2"/>
  <c r="AT277" i="2"/>
  <c r="AT34" i="2"/>
  <c r="AT125" i="2"/>
  <c r="AT147" i="2"/>
  <c r="AT134" i="2"/>
  <c r="AT591" i="2"/>
  <c r="AT311" i="2"/>
  <c r="AT87" i="2"/>
  <c r="AT285" i="2"/>
  <c r="AT369" i="2"/>
  <c r="AT155" i="2"/>
  <c r="AT191" i="2"/>
  <c r="AT275" i="2"/>
  <c r="AT400" i="2"/>
  <c r="AT388" i="2"/>
  <c r="AT7" i="2"/>
  <c r="AT342" i="2"/>
  <c r="AT297" i="2"/>
  <c r="AT397" i="2"/>
  <c r="AT526" i="2"/>
  <c r="AT642" i="2"/>
  <c r="AT414" i="2"/>
  <c r="AT463" i="2"/>
  <c r="AT294" i="2"/>
  <c r="AT254" i="2"/>
  <c r="AT181" i="2"/>
  <c r="AT75" i="2"/>
  <c r="AT282" i="2"/>
  <c r="AT425" i="2"/>
  <c r="AT504" i="2"/>
  <c r="AT81" i="2"/>
  <c r="AT636" i="2"/>
  <c r="AT226" i="2"/>
  <c r="AT5" i="2"/>
  <c r="AT65" i="2"/>
  <c r="AT390" i="2"/>
  <c r="AR433" i="2"/>
  <c r="AR373" i="2"/>
  <c r="AR223" i="2"/>
  <c r="AR253" i="2"/>
  <c r="AR644" i="2"/>
  <c r="AR407" i="2"/>
  <c r="AR236" i="2"/>
  <c r="AR27" i="2"/>
  <c r="AR128" i="2"/>
  <c r="AR44" i="2"/>
  <c r="AR22" i="2"/>
  <c r="AR144" i="2"/>
  <c r="AR411" i="2"/>
  <c r="AR227" i="2"/>
  <c r="AR674" i="2"/>
  <c r="AR86" i="2"/>
  <c r="AR28" i="2"/>
  <c r="AR491" i="2"/>
  <c r="AR12" i="2"/>
  <c r="AR696" i="2"/>
  <c r="AR33" i="2"/>
  <c r="AR272" i="2"/>
  <c r="AR220" i="2"/>
  <c r="AR281" i="2"/>
  <c r="AR48" i="2"/>
  <c r="AR4" i="2"/>
  <c r="AR11" i="2"/>
  <c r="AR145" i="2"/>
  <c r="AR524" i="2"/>
  <c r="AR110" i="2"/>
  <c r="AR595" i="2"/>
  <c r="AR234" i="2"/>
  <c r="AR349" i="2"/>
  <c r="AR377" i="2"/>
  <c r="AR447" i="2"/>
  <c r="AR593" i="2"/>
  <c r="AR133" i="2"/>
  <c r="AR319" i="2"/>
  <c r="AR686" i="2"/>
  <c r="AR514" i="2"/>
  <c r="AU732" i="2"/>
  <c r="AU431" i="2"/>
  <c r="AU600" i="2"/>
  <c r="AU429" i="2"/>
  <c r="AU537" i="2"/>
  <c r="AU727" i="2"/>
  <c r="AU497" i="2"/>
  <c r="AU284" i="2"/>
  <c r="AU547" i="2"/>
  <c r="AU265" i="2"/>
  <c r="AU733" i="2"/>
  <c r="AU558" i="2"/>
  <c r="AU734" i="2"/>
  <c r="AU442" i="2"/>
  <c r="AR466" i="2"/>
  <c r="AR368" i="2"/>
  <c r="AR638" i="2"/>
  <c r="AR239" i="2"/>
  <c r="AR98" i="2"/>
  <c r="AR53" i="2"/>
  <c r="AR521" i="2"/>
  <c r="AR440" i="2"/>
  <c r="AR64" i="2"/>
  <c r="AR186" i="2"/>
  <c r="AR63" i="2"/>
  <c r="AR60" i="2"/>
  <c r="AR456" i="2"/>
  <c r="AR584" i="2"/>
  <c r="AR82" i="2"/>
  <c r="AR303" i="2"/>
  <c r="AR380" i="2"/>
  <c r="AR617" i="2"/>
  <c r="AR61" i="2"/>
  <c r="AR313" i="2"/>
  <c r="AR449" i="2"/>
  <c r="AR578" i="2"/>
  <c r="AR158" i="2"/>
  <c r="AR176" i="2"/>
  <c r="AR72" i="2"/>
  <c r="AR39" i="2"/>
  <c r="AR271" i="2"/>
  <c r="AR473" i="2"/>
  <c r="AR428" i="2"/>
  <c r="AR409" i="2"/>
  <c r="AR481" i="2"/>
  <c r="AR432" i="2"/>
  <c r="AR315" i="2"/>
  <c r="AU704" i="2"/>
  <c r="AU548" i="2"/>
  <c r="AU325" i="2"/>
  <c r="AU471" i="2"/>
  <c r="AU213" i="2"/>
  <c r="AU209" i="2"/>
  <c r="AU486" i="2"/>
  <c r="AU168" i="2"/>
  <c r="AU602" i="2"/>
  <c r="AU367" i="2"/>
  <c r="AU392" i="2"/>
  <c r="AU641" i="2"/>
  <c r="AU689" i="2"/>
  <c r="AU150" i="2"/>
  <c r="AU453" i="2"/>
  <c r="AU251" i="2"/>
  <c r="AU731" i="2"/>
  <c r="AU487" i="2"/>
  <c r="AU457" i="2"/>
  <c r="AU217" i="2"/>
  <c r="AU433" i="2"/>
  <c r="AU276" i="2"/>
  <c r="AU192" i="2"/>
  <c r="AU589" i="2"/>
  <c r="AU527" i="2"/>
  <c r="AU283" i="2"/>
  <c r="AU247" i="2"/>
  <c r="AU633" i="2"/>
  <c r="AU280" i="2"/>
  <c r="AU331" i="2"/>
  <c r="AR585" i="2"/>
  <c r="AR320" i="2"/>
  <c r="AR648" i="2"/>
  <c r="AR356" i="2"/>
  <c r="AR154" i="2"/>
  <c r="AR374" i="2"/>
  <c r="AR308" i="2"/>
  <c r="AR450" i="2"/>
  <c r="AR59" i="2"/>
  <c r="AR532" i="2"/>
  <c r="AR149" i="2"/>
  <c r="AR173" i="2"/>
  <c r="AR424" i="2"/>
  <c r="AR304" i="2"/>
  <c r="AR96" i="2"/>
  <c r="AR525" i="2"/>
  <c r="AR470" i="2"/>
  <c r="AR519" i="2"/>
  <c r="AR230" i="2"/>
  <c r="AR685" i="2"/>
  <c r="AR415" i="2"/>
  <c r="AR188" i="2"/>
  <c r="AR212" i="2"/>
  <c r="AR95" i="2"/>
  <c r="AR561" i="2"/>
  <c r="AR496" i="2"/>
  <c r="AR210" i="2"/>
  <c r="AR258" i="2"/>
  <c r="AR328" i="2"/>
  <c r="AR350" i="2"/>
  <c r="AR310" i="2"/>
  <c r="AR518" i="2"/>
  <c r="AR77" i="2"/>
  <c r="AU716" i="2"/>
  <c r="AU741" i="2"/>
  <c r="AU621" i="2"/>
  <c r="AU343" i="2"/>
  <c r="AU629" i="2"/>
  <c r="AU398" i="2"/>
  <c r="AU673" i="2"/>
  <c r="AU301" i="2"/>
  <c r="AU235" i="2"/>
  <c r="AU66" i="2"/>
  <c r="AU711" i="2"/>
  <c r="AU437" i="2"/>
  <c r="AU80" i="2"/>
  <c r="AU135" i="2"/>
  <c r="AU396" i="2"/>
  <c r="AU615" i="2"/>
  <c r="AR467" i="2"/>
  <c r="AR268" i="2"/>
  <c r="AR54" i="2"/>
  <c r="AR228" i="2"/>
  <c r="AR13" i="2"/>
  <c r="AR605" i="2"/>
  <c r="AR480" i="2"/>
  <c r="AR79" i="2"/>
  <c r="AR435" i="2"/>
  <c r="AR42" i="2"/>
  <c r="AR552" i="2"/>
  <c r="AR177" i="2"/>
  <c r="AR494" i="2"/>
  <c r="AR292" i="2"/>
  <c r="AR302" i="2"/>
  <c r="AR121" i="2"/>
  <c r="AR143" i="2"/>
  <c r="AR103" i="2"/>
  <c r="AR553" i="2"/>
  <c r="AR129" i="2"/>
  <c r="AR586" i="2"/>
  <c r="AU697" i="2"/>
  <c r="AU694" i="2"/>
  <c r="AU427" i="2"/>
  <c r="AU624" i="2"/>
  <c r="AU214" i="2"/>
  <c r="AU361" i="2"/>
  <c r="AU588" i="2"/>
  <c r="AU640" i="2"/>
  <c r="AU663" i="2"/>
  <c r="AU307" i="2"/>
  <c r="AU391" i="2"/>
  <c r="AU113" i="2"/>
  <c r="AU631" i="2"/>
  <c r="AU550" i="2"/>
  <c r="AU36" i="2"/>
  <c r="AU58" i="2"/>
  <c r="AU620" i="2"/>
  <c r="AU483" i="2"/>
  <c r="AU404" i="2"/>
  <c r="AU451" i="2"/>
  <c r="AU38" i="2"/>
  <c r="AU316" i="2"/>
  <c r="AU557" i="2"/>
  <c r="AU635" i="2"/>
  <c r="AU159" i="2"/>
  <c r="AU88" i="2"/>
  <c r="AU555" i="2"/>
  <c r="AU219" i="2"/>
  <c r="AU237" i="2"/>
  <c r="AU278" i="2"/>
  <c r="AU590" i="2"/>
  <c r="AU204" i="2"/>
  <c r="AU118" i="2"/>
  <c r="AU26" i="2"/>
  <c r="AU330" i="2"/>
  <c r="AU69" i="2"/>
  <c r="AU132" i="2"/>
  <c r="AU488" i="2"/>
  <c r="AU335" i="2"/>
  <c r="AU40" i="2"/>
  <c r="AU458" i="2"/>
  <c r="AU436" i="2"/>
  <c r="AU14" i="2"/>
  <c r="AU101" i="2"/>
  <c r="AU182" i="2"/>
  <c r="AU444" i="2"/>
  <c r="AU627" i="2"/>
  <c r="AU564" i="2"/>
  <c r="AU598" i="2"/>
  <c r="AU422" i="2"/>
  <c r="AU334" i="2"/>
  <c r="AU479" i="2"/>
  <c r="AU384" i="2"/>
  <c r="AU372" i="2"/>
  <c r="AU180" i="2"/>
  <c r="AU194" i="2"/>
  <c r="AU477" i="2"/>
  <c r="AU594" i="2"/>
  <c r="AU616" i="2"/>
  <c r="AU482" i="2"/>
  <c r="AU469" i="2"/>
  <c r="AR548" i="2"/>
  <c r="AR325" i="2"/>
  <c r="AR213" i="2"/>
  <c r="AR486" i="2"/>
  <c r="AR168" i="2"/>
  <c r="AR367" i="2"/>
  <c r="AR392" i="2"/>
  <c r="AR689" i="2"/>
  <c r="AR453" i="2"/>
  <c r="AR251" i="2"/>
  <c r="AR457" i="2"/>
  <c r="AR276" i="2"/>
  <c r="AR192" i="2"/>
  <c r="AR589" i="2"/>
  <c r="AR527" i="2"/>
  <c r="AR280" i="2"/>
  <c r="AR331" i="2"/>
  <c r="AR381" i="2"/>
  <c r="AR579" i="2"/>
  <c r="AR166" i="2"/>
  <c r="AR300" i="2"/>
  <c r="AR293" i="2"/>
  <c r="AR172" i="2"/>
  <c r="AR423" i="2"/>
  <c r="AR76" i="2"/>
  <c r="AR599" i="2"/>
  <c r="AR111" i="2"/>
  <c r="AR32" i="2"/>
  <c r="AR45" i="2"/>
  <c r="AR332" i="2"/>
  <c r="AR556" i="2"/>
  <c r="AR242" i="2"/>
  <c r="AR698" i="2"/>
  <c r="AR189" i="2"/>
  <c r="AR157" i="2"/>
  <c r="AR104" i="2"/>
  <c r="AR6" i="2"/>
  <c r="AR445" i="2"/>
  <c r="AR405" i="2"/>
  <c r="AR382" i="2"/>
  <c r="AR153" i="2"/>
  <c r="AR273" i="2"/>
  <c r="AR626" i="2"/>
  <c r="AU725" i="2"/>
  <c r="AU566" i="2"/>
  <c r="AU662" i="2"/>
  <c r="AU691" i="2"/>
  <c r="AU317" i="2"/>
  <c r="AU661" i="2"/>
  <c r="AU389" i="2"/>
  <c r="AU337" i="2"/>
  <c r="AU100" i="2"/>
  <c r="AU690" i="2"/>
  <c r="AU200" i="2"/>
  <c r="AR343" i="2"/>
  <c r="AR398" i="2"/>
  <c r="AR301" i="2"/>
  <c r="AR235" i="2"/>
  <c r="AR437" i="2"/>
  <c r="AR80" i="2"/>
  <c r="AR135" i="2"/>
  <c r="AR396" i="2"/>
  <c r="AR324" i="2"/>
  <c r="AR20" i="2"/>
  <c r="AR574" i="2"/>
  <c r="AR216" i="2"/>
  <c r="AR296" i="2"/>
  <c r="AR16" i="2"/>
  <c r="AR643" i="2"/>
  <c r="AR511" i="2"/>
  <c r="AR35" i="2"/>
  <c r="AR169" i="2"/>
  <c r="AR243" i="2"/>
  <c r="AR563" i="2"/>
  <c r="AR261" i="2"/>
  <c r="AR74" i="2"/>
  <c r="AR439" i="2"/>
  <c r="AR260" i="2"/>
  <c r="AR289" i="2"/>
  <c r="AR193" i="2"/>
  <c r="AR314" i="2"/>
  <c r="AR309" i="2"/>
  <c r="AR211" i="2"/>
  <c r="AR171" i="2"/>
  <c r="AR108" i="2"/>
  <c r="AR345" i="2"/>
  <c r="AR215" i="2"/>
  <c r="AR130" i="2"/>
  <c r="AR376" i="2"/>
  <c r="AR678" i="2"/>
  <c r="AU688" i="2"/>
  <c r="AU680" i="2"/>
  <c r="AU718" i="2"/>
  <c r="AU551" i="2"/>
  <c r="AU386" i="2"/>
  <c r="AU102" i="2"/>
  <c r="AU117" i="2"/>
  <c r="AU412" i="2"/>
  <c r="AU660" i="2"/>
  <c r="AU201" i="2"/>
  <c r="AU122" i="2"/>
  <c r="AU347" i="2"/>
  <c r="AU37" i="2"/>
  <c r="AU238" i="2"/>
  <c r="AR694" i="2"/>
  <c r="AR427" i="2"/>
  <c r="AR214" i="2"/>
  <c r="AR588" i="2"/>
  <c r="AR307" i="2"/>
  <c r="AR113" i="2"/>
  <c r="AR631" i="2"/>
  <c r="AR36" i="2"/>
  <c r="AR620" i="2"/>
  <c r="AR404" i="2"/>
  <c r="AR451" i="2"/>
  <c r="AR316" i="2"/>
  <c r="AR557" i="2"/>
  <c r="AR88" i="2"/>
  <c r="AR555" i="2"/>
  <c r="AR219" i="2"/>
  <c r="AR278" i="2"/>
  <c r="AR204" i="2"/>
  <c r="AR118" i="2"/>
  <c r="AR132" i="2"/>
  <c r="AR488" i="2"/>
  <c r="AR335" i="2"/>
  <c r="AR40" i="2"/>
  <c r="AR458" i="2"/>
  <c r="AR14" i="2"/>
  <c r="AR182" i="2"/>
  <c r="AR444" i="2"/>
  <c r="AR627" i="2"/>
  <c r="AR598" i="2"/>
  <c r="AR422" i="2"/>
  <c r="AR334" i="2"/>
  <c r="AR479" i="2"/>
  <c r="AR180" i="2"/>
  <c r="AR194" i="2"/>
  <c r="AR616" i="2"/>
  <c r="AR482" i="2"/>
  <c r="AR469" i="2"/>
  <c r="AU715" i="2"/>
  <c r="AU647" i="2"/>
  <c r="AU517" i="2"/>
  <c r="AU710" i="2"/>
  <c r="AU418" i="2"/>
  <c r="AU202" i="2"/>
  <c r="AU413" i="2"/>
  <c r="AU484" i="2"/>
  <c r="AU610" i="2"/>
  <c r="AU650" i="2"/>
  <c r="AU112" i="2"/>
  <c r="AU728" i="2"/>
  <c r="AU183" i="2"/>
  <c r="AU490" i="2"/>
  <c r="AU679" i="2"/>
  <c r="AU205" i="2"/>
  <c r="AU630" i="2"/>
  <c r="AR566" i="2"/>
  <c r="AR662" i="2"/>
  <c r="AR317" i="2"/>
  <c r="AR389" i="2"/>
  <c r="AR337" i="2"/>
  <c r="AR100" i="2"/>
  <c r="AR446" i="2"/>
  <c r="AR246" i="2"/>
  <c r="AR126" i="2"/>
  <c r="AR41" i="2"/>
  <c r="AR366" i="2"/>
  <c r="AR47" i="2"/>
  <c r="AR34" i="2"/>
  <c r="AR125" i="2"/>
  <c r="AR147" i="2"/>
  <c r="AR134" i="2"/>
  <c r="AR87" i="2"/>
  <c r="AR285" i="2"/>
  <c r="AR369" i="2"/>
  <c r="AR155" i="2"/>
  <c r="AR191" i="2"/>
  <c r="AR275" i="2"/>
  <c r="AR400" i="2"/>
  <c r="AR388" i="2"/>
  <c r="AR7" i="2"/>
  <c r="AR342" i="2"/>
  <c r="AR397" i="2"/>
  <c r="AR526" i="2"/>
  <c r="AR463" i="2"/>
  <c r="AR254" i="2"/>
  <c r="AR181" i="2"/>
  <c r="AR75" i="2"/>
  <c r="AR282" i="2"/>
  <c r="AR425" i="2"/>
  <c r="AR504" i="2"/>
  <c r="AR81" i="2"/>
  <c r="AR636" i="2"/>
  <c r="AR5" i="2"/>
  <c r="AR65" i="2"/>
  <c r="AR390" i="2"/>
  <c r="AU724" i="2"/>
  <c r="AU738" i="2"/>
  <c r="AU468" i="2"/>
  <c r="AU609" i="2"/>
  <c r="AU573" i="2"/>
  <c r="AU672" i="2"/>
  <c r="AU500" i="2"/>
  <c r="AU603" i="2"/>
  <c r="AU596" i="2"/>
  <c r="AU197" i="2"/>
  <c r="AU164" i="2"/>
  <c r="AU426" i="2"/>
  <c r="AU257" i="2"/>
  <c r="AU540" i="2"/>
  <c r="AU604" i="2"/>
  <c r="AU371" i="2"/>
  <c r="AU646" i="2"/>
  <c r="AU597" i="2"/>
  <c r="AU541" i="2"/>
  <c r="AR680" i="2"/>
  <c r="AR551" i="2"/>
  <c r="AR386" i="2"/>
  <c r="AR102" i="2"/>
  <c r="AR117" i="2"/>
  <c r="AR412" i="2"/>
  <c r="AR122" i="2"/>
  <c r="AR347" i="2"/>
  <c r="AR238" i="2"/>
  <c r="AR523" i="2"/>
  <c r="AR291" i="2"/>
  <c r="AR30" i="2"/>
  <c r="AR544" i="2"/>
  <c r="AR229" i="2"/>
  <c r="AR623" i="2"/>
  <c r="AR198" i="2"/>
  <c r="AR327" i="2"/>
  <c r="AR232" i="2"/>
  <c r="AR70" i="2"/>
  <c r="AR286" i="2"/>
  <c r="AR136" i="2"/>
  <c r="AR461" i="2"/>
  <c r="AR619" i="2"/>
  <c r="AR105" i="2"/>
  <c r="AR385" i="2"/>
  <c r="AR167" i="2"/>
  <c r="AR717" i="2"/>
  <c r="AR323" i="2"/>
  <c r="AR85" i="2"/>
  <c r="AR151" i="2"/>
  <c r="AR218" i="2"/>
  <c r="AR21" i="2"/>
  <c r="AR365" i="2"/>
  <c r="AR241" i="2"/>
  <c r="AR8" i="2"/>
  <c r="AR203" i="2"/>
  <c r="AR175" i="2"/>
  <c r="AR190" i="2"/>
  <c r="AR233" i="2"/>
  <c r="AR161" i="2"/>
  <c r="AR508" i="2"/>
  <c r="AR224" i="2"/>
  <c r="AR612" i="2"/>
  <c r="AU702" i="2"/>
  <c r="AU634" i="2"/>
  <c r="AU559" i="2"/>
  <c r="AU464" i="2"/>
  <c r="AU706" i="2"/>
  <c r="AU622" i="2"/>
  <c r="AU338" i="2"/>
  <c r="AU245" i="2"/>
  <c r="AU742" i="2"/>
  <c r="AU721" i="2"/>
  <c r="AU576" i="2"/>
  <c r="AU358" i="2"/>
  <c r="AU516" i="2"/>
  <c r="AU196" i="2"/>
  <c r="AU120" i="2"/>
  <c r="AU31" i="2"/>
  <c r="AR202" i="2"/>
  <c r="AR112" i="2"/>
  <c r="AR679" i="2"/>
  <c r="AR205" i="2"/>
  <c r="AR57" i="2"/>
  <c r="AR288" i="2"/>
  <c r="AR344" i="2"/>
  <c r="AR114" i="2"/>
  <c r="AR106" i="2"/>
  <c r="AR29" i="2"/>
  <c r="AR3" i="2"/>
  <c r="AR351" i="2"/>
  <c r="AR73" i="2"/>
  <c r="AR24" i="2"/>
  <c r="AR256" i="2"/>
  <c r="AR94" i="2"/>
  <c r="AR185" i="2"/>
  <c r="AR231" i="2"/>
  <c r="AR46" i="2"/>
  <c r="AR17" i="2"/>
  <c r="AR141" i="2"/>
  <c r="AR402" i="2"/>
  <c r="AR542" i="2"/>
  <c r="AR430" i="2"/>
  <c r="AR530" i="2"/>
  <c r="AR139" i="2"/>
  <c r="AR43" i="2"/>
  <c r="AR274" i="2"/>
  <c r="AR10" i="2"/>
  <c r="AR84" i="2"/>
  <c r="AR259" i="2"/>
  <c r="AR379" i="2"/>
  <c r="AU669" i="2"/>
  <c r="AU705" i="2"/>
  <c r="AU687" i="2"/>
  <c r="AU373" i="2"/>
  <c r="AU393" i="2"/>
  <c r="AU513" i="2"/>
  <c r="AU223" i="2"/>
  <c r="AU253" i="2"/>
  <c r="AR596" i="2"/>
  <c r="AR197" i="2"/>
  <c r="AR257" i="2"/>
  <c r="AR540" i="2"/>
  <c r="AR371" i="2"/>
  <c r="AR541" i="2"/>
  <c r="AR131" i="2"/>
  <c r="AR336" i="2"/>
  <c r="AR410" i="2"/>
  <c r="AR99" i="2"/>
  <c r="AR18" i="2"/>
  <c r="AR533" i="2"/>
  <c r="AR507" i="2"/>
  <c r="AR474" i="2"/>
  <c r="AR509" i="2"/>
  <c r="AR199" i="2"/>
  <c r="AR222" i="2"/>
  <c r="AR529" i="2"/>
  <c r="AR295" i="2"/>
  <c r="AR492" i="2"/>
  <c r="AR83" i="2"/>
  <c r="AR403" i="2"/>
  <c r="AR326" i="2"/>
  <c r="AR546" i="2"/>
  <c r="AR89" i="2"/>
  <c r="AR378" i="2"/>
  <c r="AR162" i="2"/>
  <c r="AR290" i="2"/>
  <c r="AR355" i="2"/>
  <c r="AR354" i="2"/>
  <c r="AR569" i="2"/>
  <c r="AR50" i="2"/>
  <c r="AR539" i="2"/>
  <c r="AU671" i="2"/>
  <c r="AU713" i="2"/>
  <c r="AU649" i="2"/>
  <c r="AU421" i="2"/>
  <c r="AU466" i="2"/>
  <c r="AU368" i="2"/>
  <c r="AU321" i="2"/>
  <c r="AU434" i="2"/>
  <c r="AU638" i="2"/>
  <c r="AU170" i="2"/>
  <c r="AU221" i="2"/>
  <c r="AU446" i="2"/>
  <c r="AU246" i="2"/>
  <c r="AU498" i="2"/>
  <c r="AU126" i="2"/>
  <c r="AU395" i="2"/>
  <c r="AU41" i="2"/>
  <c r="AU535" i="2"/>
  <c r="AU140" i="2"/>
  <c r="AU366" i="2"/>
  <c r="AU370" i="2"/>
  <c r="AU47" i="2"/>
  <c r="AU582" i="2"/>
  <c r="AU277" i="2"/>
  <c r="AU34" i="2"/>
  <c r="AU125" i="2"/>
  <c r="AU147" i="2"/>
  <c r="AU134" i="2"/>
  <c r="AU591" i="2"/>
  <c r="AU311" i="2"/>
  <c r="AU87" i="2"/>
  <c r="AU285" i="2"/>
  <c r="AU369" i="2"/>
  <c r="AU155" i="2"/>
  <c r="AU191" i="2"/>
  <c r="AU275" i="2"/>
  <c r="AU400" i="2"/>
  <c r="AU388" i="2"/>
  <c r="AU7" i="2"/>
  <c r="AU342" i="2"/>
  <c r="AU297" i="2"/>
  <c r="AU397" i="2"/>
  <c r="AU526" i="2"/>
  <c r="AU642" i="2"/>
  <c r="AU414" i="2"/>
  <c r="AU463" i="2"/>
  <c r="AU294" i="2"/>
  <c r="AU254" i="2"/>
  <c r="AU181" i="2"/>
  <c r="AU75" i="2"/>
  <c r="AU282" i="2"/>
  <c r="AU425" i="2"/>
  <c r="AU504" i="2"/>
  <c r="AU81" i="2"/>
  <c r="AU636" i="2"/>
  <c r="AU226" i="2"/>
  <c r="AU5" i="2"/>
  <c r="AU65" i="2"/>
  <c r="AU390" i="2"/>
  <c r="AU341" i="2"/>
  <c r="AU299" i="2"/>
  <c r="AU510" i="2"/>
  <c r="AU523" i="2"/>
  <c r="AU291" i="2"/>
  <c r="AU454" i="2"/>
  <c r="AU30" i="2"/>
  <c r="AU544" i="2"/>
  <c r="AU229" i="2"/>
  <c r="AU267" i="2"/>
  <c r="AU623" i="2"/>
  <c r="AU198" i="2"/>
  <c r="AU549" i="2"/>
  <c r="AU327" i="2"/>
  <c r="AU232" i="2"/>
  <c r="AU70" i="2"/>
  <c r="AU109" i="2"/>
  <c r="AU472" i="2"/>
  <c r="AU502" i="2"/>
  <c r="AU286" i="2"/>
  <c r="AU136" i="2"/>
  <c r="AU461" i="2"/>
  <c r="AU619" i="2"/>
  <c r="AU105" i="2"/>
  <c r="AU385" i="2"/>
  <c r="AU167" i="2"/>
  <c r="AU717" i="2"/>
  <c r="AU323" i="2"/>
  <c r="AU85" i="2"/>
  <c r="AU151" i="2"/>
  <c r="AU515" i="2"/>
  <c r="AU218" i="2"/>
  <c r="AU263" i="2"/>
  <c r="AU21" i="2"/>
  <c r="AU365" i="2"/>
  <c r="AU241" i="2"/>
  <c r="AU8" i="2"/>
  <c r="AU203" i="2"/>
  <c r="AU175" i="2"/>
  <c r="AU190" i="2"/>
  <c r="AU233" i="2"/>
  <c r="AU161" i="2"/>
  <c r="AU508" i="2"/>
  <c r="AU224" i="2"/>
  <c r="AU612" i="2"/>
  <c r="AU506" i="2"/>
  <c r="AU505" i="2"/>
  <c r="AU57" i="2"/>
  <c r="AU536" i="2"/>
  <c r="AU677" i="2"/>
  <c r="AU708" i="2"/>
  <c r="AU459" i="2"/>
  <c r="AU394" i="2"/>
  <c r="AU645" i="2"/>
  <c r="AU288" i="2"/>
  <c r="AU344" i="2"/>
  <c r="AU114" i="2"/>
  <c r="AU419" i="2"/>
  <c r="AU106" i="2"/>
  <c r="AU29" i="2"/>
  <c r="AU543" i="2"/>
  <c r="AU3" i="2"/>
  <c r="AU351" i="2"/>
  <c r="AU73" i="2"/>
  <c r="AU24" i="2"/>
  <c r="AU256" i="2"/>
  <c r="AU94" i="2"/>
  <c r="AU185" i="2"/>
  <c r="AU231" i="2"/>
  <c r="AU571" i="2"/>
  <c r="AU46" i="2"/>
  <c r="AU17" i="2"/>
  <c r="AU141" i="2"/>
  <c r="AU402" i="2"/>
  <c r="AU542" i="2"/>
  <c r="AU654" i="2"/>
  <c r="AU430" i="2"/>
  <c r="AU608" i="2"/>
  <c r="AU530" i="2"/>
  <c r="AU139" i="2"/>
  <c r="AU399" i="2"/>
  <c r="AU43" i="2"/>
  <c r="AU279" i="2"/>
  <c r="AU274" i="2"/>
  <c r="AU10" i="2"/>
  <c r="AU84" i="2"/>
  <c r="AU259" i="2"/>
  <c r="AU142" i="2"/>
  <c r="AU56" i="2"/>
  <c r="AU68" i="2"/>
  <c r="AU353" i="2"/>
  <c r="AU379" i="2"/>
  <c r="AU131" i="2"/>
  <c r="AU336" i="2"/>
  <c r="AU240" i="2"/>
  <c r="AU410" i="2"/>
  <c r="AU97" i="2"/>
  <c r="AU99" i="2"/>
  <c r="AU692" i="2"/>
  <c r="AU305" i="2"/>
  <c r="AU18" i="2"/>
  <c r="AU533" i="2"/>
  <c r="AU507" i="2"/>
  <c r="AU712" i="2"/>
  <c r="AU255" i="2"/>
  <c r="AU658" i="2"/>
  <c r="AU474" i="2"/>
  <c r="AU709" i="2"/>
  <c r="AU346" i="2"/>
  <c r="AU512" i="2"/>
  <c r="AU509" i="2"/>
  <c r="AU199" i="2"/>
  <c r="AU222" i="2"/>
  <c r="AU529" i="2"/>
  <c r="AU295" i="2"/>
  <c r="AU492" i="2"/>
  <c r="AU83" i="2"/>
  <c r="AU107" i="2"/>
  <c r="AU403" i="2"/>
  <c r="AU326" i="2"/>
  <c r="AU476" i="2"/>
  <c r="AU546" i="2"/>
  <c r="AU89" i="2"/>
  <c r="AU528" i="2"/>
  <c r="AU378" i="2"/>
  <c r="AU714" i="2"/>
  <c r="AU162" i="2"/>
  <c r="AU448" i="2"/>
  <c r="AU290" i="2"/>
  <c r="AU355" i="2"/>
  <c r="AU354" i="2"/>
  <c r="AU208" i="2"/>
  <c r="AU569" i="2"/>
  <c r="AU50" i="2"/>
  <c r="AU539" i="2"/>
  <c r="AU737" i="2"/>
  <c r="AU364" i="2"/>
  <c r="AU51" i="2"/>
  <c r="AU207" i="2"/>
  <c r="AU568" i="2"/>
  <c r="AU225" i="2"/>
  <c r="AU441" i="2"/>
  <c r="AU375" i="2"/>
  <c r="AU306" i="2"/>
  <c r="AU520" i="2"/>
  <c r="AU312" i="2"/>
  <c r="AU360" i="2"/>
  <c r="AU683" i="2"/>
  <c r="AU15" i="2"/>
  <c r="AU592" i="2"/>
  <c r="AU252" i="2"/>
  <c r="AU119" i="2"/>
  <c r="AU195" i="2"/>
  <c r="AU115" i="2"/>
  <c r="AU333" i="2"/>
  <c r="AU91" i="2"/>
  <c r="AU266" i="2"/>
  <c r="AU52" i="2"/>
  <c r="AU362" i="2"/>
  <c r="AU71" i="2"/>
  <c r="AU67" i="2"/>
  <c r="AU666" i="2"/>
  <c r="AU178" i="2"/>
  <c r="AU465" i="2"/>
  <c r="AU659" i="2"/>
  <c r="AU287" i="2"/>
  <c r="AU23" i="2"/>
  <c r="AU652" i="2"/>
  <c r="AU116" i="2"/>
  <c r="AU675" i="2"/>
  <c r="AU165" i="2"/>
  <c r="AU78" i="2"/>
  <c r="AU146" i="2"/>
  <c r="AU614" i="2"/>
  <c r="AU184" i="2"/>
  <c r="AU160" i="2"/>
  <c r="AU567" i="2"/>
  <c r="AU522" i="2"/>
  <c r="AU657" i="2"/>
  <c r="AU352" i="2"/>
  <c r="AU452" i="2"/>
  <c r="AU684" i="2"/>
  <c r="AU408" i="2"/>
  <c r="AU644" i="2"/>
  <c r="AU572" i="2"/>
  <c r="AU407" i="2"/>
  <c r="AU236" i="2"/>
  <c r="AU27" i="2"/>
  <c r="AU475" i="2"/>
  <c r="AU128" i="2"/>
  <c r="AU735" i="2"/>
  <c r="AU44" i="2"/>
  <c r="AU22" i="2"/>
  <c r="AU667" i="2"/>
  <c r="AU144" i="2"/>
  <c r="AU411" i="2"/>
  <c r="AU227" i="2"/>
  <c r="AU651" i="2"/>
  <c r="AU674" i="2"/>
  <c r="AU62" i="2"/>
  <c r="AU86" i="2"/>
  <c r="AU28" i="2"/>
  <c r="AU491" i="2"/>
  <c r="AU12" i="2"/>
  <c r="AU696" i="2"/>
  <c r="AU33" i="2"/>
  <c r="AU272" i="2"/>
  <c r="AU220" i="2"/>
  <c r="AU281" i="2"/>
  <c r="AU48" i="2"/>
  <c r="AU4" i="2"/>
  <c r="AU455" i="2"/>
  <c r="AU416" i="2"/>
  <c r="AU693" i="2"/>
  <c r="AU11" i="2"/>
  <c r="AU145" i="2"/>
  <c r="AU524" i="2"/>
  <c r="AU110" i="2"/>
  <c r="AU249" i="2"/>
  <c r="AU595" i="2"/>
  <c r="AU720" i="2"/>
  <c r="AU501" i="2"/>
  <c r="AU234" i="2"/>
  <c r="AU611" i="2"/>
  <c r="AU349" i="2"/>
  <c r="AU377" i="2"/>
  <c r="AU447" i="2"/>
  <c r="AU593" i="2"/>
  <c r="AU639" i="2"/>
  <c r="AU133" i="2"/>
  <c r="AU90" i="2"/>
  <c r="AU319" i="2"/>
  <c r="AU269" i="2"/>
  <c r="AU686" i="2"/>
  <c r="AU514" i="2"/>
  <c r="AU493" i="2"/>
  <c r="AU239" i="2"/>
  <c r="AU655" i="2"/>
  <c r="AU98" i="2"/>
  <c r="AU53" i="2"/>
  <c r="AU723" i="2"/>
  <c r="AU618" i="2"/>
  <c r="AU670" i="2"/>
  <c r="AU581" i="2"/>
  <c r="AU521" i="2"/>
  <c r="AU440" i="2"/>
  <c r="AU719" i="2"/>
  <c r="AU64" i="2"/>
  <c r="AU531" i="2"/>
  <c r="AU186" i="2"/>
  <c r="AU63" i="2"/>
  <c r="AU60" i="2"/>
  <c r="AU575" i="2"/>
  <c r="AU124" i="2"/>
  <c r="AU495" i="2"/>
  <c r="AU456" i="2"/>
  <c r="AU584" i="2"/>
  <c r="AU565" i="2"/>
  <c r="AU726" i="2"/>
  <c r="AU587" i="2"/>
  <c r="AU82" i="2"/>
  <c r="AU303" i="2"/>
  <c r="AU380" i="2"/>
  <c r="AU617" i="2"/>
  <c r="AU443" i="2"/>
  <c r="AU570" i="2"/>
  <c r="AU61" i="2"/>
  <c r="AU313" i="2"/>
  <c r="AU729" i="2"/>
  <c r="AU449" i="2"/>
  <c r="AU578" i="2"/>
  <c r="AU158" i="2"/>
  <c r="AU298" i="2"/>
  <c r="AU613" i="2"/>
  <c r="AU176" i="2"/>
  <c r="AU72" i="2"/>
  <c r="AU722" i="2"/>
  <c r="AU39" i="2"/>
  <c r="AU478" i="2"/>
  <c r="AU271" i="2"/>
  <c r="AU473" i="2"/>
  <c r="AU489" i="2"/>
  <c r="AU428" i="2"/>
  <c r="AU409" i="2"/>
  <c r="AU481" i="2"/>
  <c r="AU340" i="2"/>
  <c r="AU432" i="2"/>
  <c r="AU315" i="2"/>
  <c r="AU308" i="2"/>
  <c r="AU450" i="2"/>
  <c r="AU148" i="2"/>
  <c r="AU179" i="2"/>
  <c r="AU628" i="2"/>
  <c r="AU59" i="2"/>
  <c r="AU736" i="2"/>
  <c r="AU532" i="2"/>
  <c r="AU149" i="2"/>
  <c r="AU730" i="2"/>
  <c r="AU363" i="2"/>
  <c r="AU740" i="2"/>
  <c r="AU262" i="2"/>
  <c r="AU173" i="2"/>
  <c r="AU424" i="2"/>
  <c r="AU304" i="2"/>
  <c r="AU96" i="2"/>
  <c r="AU55" i="2"/>
  <c r="AU525" i="2"/>
  <c r="AU137" i="2"/>
  <c r="AU470" i="2"/>
  <c r="AU519" i="2"/>
  <c r="AU230" i="2"/>
  <c r="AU685" i="2"/>
  <c r="AU415" i="2"/>
  <c r="AU329" i="2"/>
  <c r="AU359" i="2"/>
  <c r="AU188" i="2"/>
  <c r="AU212" i="2"/>
  <c r="AU95" i="2"/>
  <c r="AU601" i="2"/>
  <c r="AU625" i="2"/>
  <c r="AU93" i="2"/>
  <c r="AU561" i="2"/>
  <c r="AU496" i="2"/>
  <c r="AU348" i="2"/>
  <c r="AU264" i="2"/>
  <c r="AU25" i="2"/>
  <c r="AU210" i="2"/>
  <c r="AU258" i="2"/>
  <c r="AU681" i="2"/>
  <c r="AU328" i="2"/>
  <c r="AU350" i="2"/>
  <c r="AU583" i="2"/>
  <c r="AU357" i="2"/>
  <c r="AU310" i="2"/>
  <c r="AU518" i="2"/>
  <c r="AU77" i="2"/>
  <c r="AU665" i="2"/>
  <c r="AU250" i="2"/>
  <c r="AU606" i="2"/>
  <c r="AU499" i="2"/>
  <c r="AU19" i="2"/>
  <c r="AU138" i="2"/>
  <c r="AU318" i="2"/>
  <c r="AU127" i="2"/>
  <c r="AU49" i="2"/>
  <c r="AU467" i="2"/>
  <c r="AU268" i="2"/>
  <c r="AU580" i="2"/>
  <c r="AU417" i="2"/>
  <c r="AU187" i="2"/>
  <c r="AU54" i="2"/>
  <c r="AU152" i="2"/>
  <c r="AU228" i="2"/>
  <c r="AU2" i="2"/>
  <c r="AU13" i="2"/>
  <c r="AU632" i="2"/>
  <c r="AU174" i="2"/>
  <c r="AU605" i="2"/>
  <c r="AU387" i="2"/>
  <c r="AU123" i="2"/>
  <c r="AU406" i="2"/>
  <c r="AU480" i="2"/>
  <c r="AU79" i="2"/>
  <c r="AU699" i="2"/>
  <c r="AU435" i="2"/>
  <c r="AU420" i="2"/>
  <c r="AU42" i="2"/>
  <c r="AU552" i="2"/>
  <c r="AU177" i="2"/>
  <c r="AU653" i="2"/>
  <c r="AU494" i="2"/>
  <c r="AU339" i="2"/>
  <c r="AU701" i="2"/>
  <c r="AU656" i="2"/>
  <c r="AU460" i="2"/>
  <c r="AU292" i="2"/>
  <c r="AU302" i="2"/>
  <c r="AU121" i="2"/>
  <c r="AU248" i="2"/>
  <c r="AU143" i="2"/>
  <c r="AU103" i="2"/>
  <c r="AU553" i="2"/>
  <c r="AU129" i="2"/>
  <c r="AU586" i="2"/>
  <c r="AU381" i="2"/>
  <c r="AU579" i="2"/>
  <c r="AU166" i="2"/>
  <c r="AU300" i="2"/>
  <c r="AU383" i="2"/>
  <c r="AU293" i="2"/>
  <c r="AU172" i="2"/>
  <c r="AU423" i="2"/>
  <c r="AU676" i="2"/>
  <c r="AU76" i="2"/>
  <c r="AU562" i="2"/>
  <c r="AU599" i="2"/>
  <c r="AU438" i="2"/>
  <c r="AU111" i="2"/>
  <c r="AU401" i="2"/>
  <c r="AU32" i="2"/>
  <c r="AU45" i="2"/>
  <c r="AU332" i="2"/>
  <c r="AU556" i="2"/>
  <c r="AU242" i="2"/>
  <c r="AU698" i="2"/>
  <c r="AU189" i="2"/>
  <c r="AU157" i="2"/>
  <c r="AU104" i="2"/>
  <c r="AU6" i="2"/>
  <c r="AU445" i="2"/>
  <c r="AU405" i="2"/>
  <c r="AU382" i="2"/>
  <c r="AU92" i="2"/>
  <c r="AU153" i="2"/>
  <c r="AU273" i="2"/>
  <c r="AU626" i="2"/>
  <c r="AU503" i="2"/>
  <c r="AU485" i="2"/>
  <c r="AU324" i="2"/>
  <c r="AU20" i="2"/>
  <c r="AU574" i="2"/>
  <c r="AU534" i="2"/>
  <c r="AU637" i="2"/>
  <c r="AU560" i="2"/>
  <c r="AU668" i="2"/>
  <c r="AU216" i="2"/>
  <c r="AU296" i="2"/>
  <c r="AU16" i="2"/>
  <c r="AU270" i="2"/>
  <c r="AU643" i="2"/>
  <c r="AU511" i="2"/>
  <c r="AU35" i="2"/>
  <c r="AU169" i="2"/>
  <c r="AU243" i="2"/>
  <c r="AU707" i="2"/>
  <c r="AU206" i="2"/>
  <c r="AU563" i="2"/>
  <c r="AU261" i="2"/>
  <c r="AU74" i="2"/>
  <c r="AU439" i="2"/>
  <c r="AU554" i="2"/>
  <c r="AU322" i="2"/>
  <c r="AU260" i="2"/>
  <c r="AU545" i="2"/>
  <c r="AU289" i="2"/>
  <c r="AU9" i="2"/>
  <c r="AU193" i="2"/>
  <c r="AU664" i="2"/>
  <c r="AU314" i="2"/>
  <c r="AU309" i="2"/>
  <c r="AU211" i="2"/>
  <c r="AU171" i="2"/>
  <c r="AU163" i="2"/>
  <c r="AU108" i="2"/>
  <c r="AU462" i="2"/>
  <c r="AU345" i="2"/>
  <c r="AU215" i="2"/>
  <c r="AU130" i="2"/>
  <c r="AU156" i="2"/>
  <c r="AU376" i="2"/>
  <c r="AU678" i="2"/>
  <c r="AU607" i="2"/>
  <c r="W28" i="3" l="1"/>
  <c r="Y100" i="3"/>
  <c r="W68" i="3"/>
  <c r="W35" i="3"/>
  <c r="W52" i="3"/>
  <c r="W88" i="3"/>
  <c r="Y2" i="3"/>
  <c r="Y114" i="3"/>
  <c r="Y10" i="3"/>
  <c r="W116" i="3"/>
  <c r="Y16" i="3"/>
  <c r="W82" i="3"/>
  <c r="Y110" i="3"/>
  <c r="W101" i="3"/>
  <c r="Y105" i="3"/>
  <c r="Y69" i="3"/>
  <c r="Y89" i="3"/>
  <c r="Y19" i="3"/>
  <c r="Y44" i="3"/>
  <c r="W32" i="3"/>
  <c r="W38" i="3"/>
  <c r="Y34" i="3"/>
  <c r="W43" i="3"/>
  <c r="W40" i="3"/>
  <c r="W23" i="3"/>
  <c r="Y104" i="3"/>
  <c r="W100" i="3"/>
  <c r="W71" i="3"/>
  <c r="Y32" i="3"/>
  <c r="Y75" i="3"/>
  <c r="Y113" i="3"/>
  <c r="Y58" i="3"/>
  <c r="Y117" i="3"/>
  <c r="W59" i="3"/>
  <c r="W73" i="3"/>
  <c r="Y90" i="3"/>
  <c r="Y71" i="3"/>
  <c r="Y28" i="3"/>
  <c r="Y68" i="3"/>
  <c r="Y36" i="3"/>
  <c r="Y5" i="3"/>
  <c r="W50" i="3"/>
  <c r="Y80" i="3"/>
  <c r="W79" i="3"/>
  <c r="Y72" i="3"/>
  <c r="W112" i="3"/>
  <c r="W89" i="3"/>
  <c r="W47" i="3"/>
  <c r="Y88" i="3"/>
  <c r="W72" i="3"/>
  <c r="W14" i="3"/>
  <c r="Y25" i="3"/>
  <c r="W16" i="3"/>
  <c r="Y39" i="3"/>
  <c r="W34" i="3"/>
  <c r="W86" i="3"/>
  <c r="Y83" i="3"/>
  <c r="Y116" i="3"/>
  <c r="Y50" i="3"/>
  <c r="W91" i="3"/>
  <c r="W85" i="3"/>
  <c r="Y21" i="3"/>
  <c r="W55" i="3"/>
  <c r="Y60" i="3"/>
  <c r="W48" i="3"/>
  <c r="W31" i="3"/>
  <c r="W18" i="3"/>
  <c r="W78" i="3"/>
  <c r="Y92" i="3"/>
  <c r="Y24" i="3"/>
  <c r="W65" i="3"/>
  <c r="W39" i="3"/>
  <c r="Y111" i="3"/>
  <c r="W33" i="3"/>
  <c r="Y78" i="3"/>
  <c r="W70" i="3"/>
  <c r="Y15" i="3"/>
  <c r="W74" i="3"/>
  <c r="W120" i="3"/>
  <c r="Y31" i="3"/>
  <c r="W7" i="3"/>
  <c r="W25" i="3"/>
  <c r="Y65" i="3"/>
  <c r="W51" i="3"/>
  <c r="W92" i="3"/>
  <c r="W98" i="3"/>
  <c r="W117" i="3"/>
  <c r="Y47" i="3"/>
  <c r="Y84" i="3"/>
  <c r="W24" i="3"/>
  <c r="Y76" i="3"/>
  <c r="W93" i="3"/>
  <c r="W118" i="3"/>
  <c r="W87" i="3"/>
  <c r="Y86" i="3"/>
  <c r="W4" i="3"/>
  <c r="Y37" i="3"/>
  <c r="W111" i="3"/>
  <c r="Y122" i="3"/>
  <c r="W13" i="3"/>
  <c r="Y91" i="3"/>
  <c r="W11" i="3"/>
  <c r="Y14" i="3"/>
  <c r="W109" i="3"/>
  <c r="W63" i="3"/>
  <c r="W104" i="3"/>
  <c r="W61" i="3"/>
  <c r="Y85" i="3"/>
  <c r="Y64" i="3"/>
  <c r="W90" i="3"/>
  <c r="W107" i="3"/>
  <c r="Y6" i="3"/>
  <c r="Y4" i="3"/>
  <c r="Y102" i="3"/>
  <c r="W19" i="3"/>
  <c r="W113" i="3"/>
  <c r="W42" i="3"/>
  <c r="W75" i="3"/>
  <c r="W58" i="3"/>
  <c r="W41" i="3"/>
  <c r="Y77" i="3"/>
  <c r="Y63" i="3"/>
  <c r="Y120" i="3"/>
  <c r="Y73" i="3"/>
  <c r="Y82" i="3"/>
  <c r="Y121" i="3"/>
  <c r="W29" i="3"/>
  <c r="Y79" i="3"/>
  <c r="W44" i="3"/>
  <c r="Y38" i="3"/>
  <c r="W84" i="3"/>
  <c r="W99" i="3"/>
  <c r="W119" i="3"/>
  <c r="Y99" i="3"/>
  <c r="Y67" i="3"/>
  <c r="W27" i="3"/>
  <c r="W108" i="3"/>
  <c r="W94" i="3"/>
  <c r="Y106" i="3"/>
  <c r="Y22" i="3"/>
  <c r="W2" i="3"/>
  <c r="Y94" i="3"/>
  <c r="W67" i="3"/>
  <c r="Y8" i="3"/>
  <c r="W96" i="3"/>
  <c r="Y56" i="3"/>
  <c r="W3" i="3"/>
  <c r="W66" i="3"/>
  <c r="Y57" i="3"/>
  <c r="Y20" i="3"/>
  <c r="Y66" i="3"/>
  <c r="Y115" i="3"/>
  <c r="Y119" i="3"/>
  <c r="W115" i="3"/>
  <c r="Y52" i="3"/>
  <c r="W53" i="3"/>
  <c r="W5" i="3"/>
  <c r="Y27" i="3"/>
  <c r="W122" i="3"/>
  <c r="W69" i="3"/>
  <c r="Y54" i="3"/>
  <c r="Y98" i="3"/>
  <c r="W8" i="3"/>
  <c r="W77" i="3"/>
  <c r="Y93" i="3"/>
  <c r="W76" i="3"/>
  <c r="Y103" i="3"/>
  <c r="Y30" i="3"/>
  <c r="W121" i="3"/>
  <c r="Y45" i="3"/>
  <c r="Y51" i="3"/>
  <c r="Y108" i="3"/>
  <c r="W97" i="3"/>
  <c r="W49" i="3"/>
  <c r="Y48" i="3"/>
  <c r="W81" i="3"/>
  <c r="Y42" i="3"/>
  <c r="Y96" i="3"/>
  <c r="W15" i="3"/>
  <c r="W56" i="3"/>
  <c r="W10" i="3"/>
  <c r="Y41" i="3"/>
  <c r="Y7" i="3"/>
  <c r="W26" i="3"/>
  <c r="Y12" i="3"/>
  <c r="W114" i="3"/>
  <c r="Y18" i="3"/>
  <c r="Y35" i="3"/>
  <c r="Y43" i="3"/>
  <c r="W95" i="3"/>
  <c r="W20" i="3"/>
  <c r="W102" i="3"/>
  <c r="Y11" i="3"/>
  <c r="W64" i="3"/>
  <c r="W105" i="3"/>
  <c r="Y46" i="3"/>
  <c r="W83" i="3"/>
  <c r="Y29" i="3"/>
  <c r="W36" i="3"/>
  <c r="Y81" i="3"/>
  <c r="W80" i="3"/>
  <c r="W62" i="3"/>
  <c r="W45" i="3"/>
  <c r="Y62" i="3"/>
  <c r="Y53" i="3"/>
  <c r="W12" i="3"/>
  <c r="Y107" i="3"/>
  <c r="Y112" i="3"/>
  <c r="W30" i="3"/>
  <c r="Y61" i="3"/>
  <c r="W103" i="3"/>
  <c r="Y17" i="3"/>
  <c r="Y23" i="3"/>
  <c r="Y55" i="3"/>
  <c r="Y109" i="3"/>
  <c r="Y118" i="3"/>
  <c r="Y74" i="3"/>
  <c r="W21" i="3"/>
  <c r="Y59" i="3"/>
  <c r="W110" i="3"/>
  <c r="Y40" i="3"/>
  <c r="W6" i="3"/>
  <c r="Y95" i="3"/>
  <c r="W37" i="3"/>
  <c r="Y49" i="3"/>
  <c r="W60" i="3"/>
  <c r="W57" i="3"/>
  <c r="Y101" i="3"/>
  <c r="Y26" i="3"/>
  <c r="Y70" i="3"/>
  <c r="W9" i="3"/>
  <c r="W54" i="3"/>
  <c r="W22" i="3"/>
  <c r="W46" i="3"/>
  <c r="Y97" i="3"/>
  <c r="W106" i="3"/>
  <c r="Y87" i="3"/>
  <c r="Y33" i="3"/>
  <c r="W17" i="3"/>
  <c r="Y3" i="3"/>
  <c r="Y13" i="3"/>
  <c r="Y9" i="3"/>
  <c r="AV428" i="2"/>
  <c r="AV578" i="2"/>
  <c r="AV452" i="2"/>
  <c r="AV116" i="2"/>
  <c r="AV65" i="2"/>
  <c r="AV463" i="2"/>
  <c r="AV393" i="2"/>
  <c r="AV372" i="2"/>
  <c r="AV678" i="2"/>
  <c r="AV314" i="2"/>
  <c r="AV656" i="2"/>
  <c r="AV178" i="2"/>
  <c r="AV252" i="2"/>
  <c r="AV207" i="2"/>
  <c r="AV245" i="2"/>
  <c r="AV541" i="2"/>
  <c r="AV454" i="2"/>
  <c r="AV691" i="2"/>
  <c r="AV162" i="2"/>
  <c r="AV295" i="2"/>
  <c r="AV507" i="2"/>
  <c r="AV596" i="2"/>
  <c r="AV117" i="2"/>
  <c r="AV4" i="2"/>
  <c r="AV373" i="2"/>
  <c r="AV687" i="2"/>
  <c r="AV705" i="2"/>
  <c r="AV669" i="2"/>
  <c r="AV401" i="2"/>
  <c r="AV166" i="2"/>
  <c r="AV276" i="2"/>
  <c r="AV602" i="2"/>
  <c r="AV173" i="2"/>
  <c r="AV128" i="2"/>
  <c r="AV442" i="2"/>
  <c r="AV431" i="2"/>
  <c r="AV648" i="2"/>
  <c r="AV563" i="2"/>
  <c r="AV668" i="2"/>
  <c r="AV80" i="2"/>
  <c r="AV716" i="2"/>
  <c r="AV95" i="2"/>
  <c r="AV416" i="2"/>
  <c r="AV275" i="2"/>
  <c r="AV538" i="2"/>
  <c r="AV436" i="2"/>
  <c r="AV278" i="2"/>
  <c r="AV310" i="2"/>
  <c r="AV239" i="2"/>
  <c r="AV438" i="2"/>
  <c r="AV381" i="2"/>
  <c r="AV700" i="2"/>
  <c r="AV558" i="2"/>
  <c r="AV575" i="2"/>
  <c r="AV8" i="2"/>
  <c r="AV472" i="2"/>
  <c r="AV591" i="2"/>
  <c r="AV320" i="2"/>
  <c r="AV707" i="2"/>
  <c r="AV637" i="2"/>
  <c r="AV711" i="2"/>
  <c r="AV262" i="2"/>
  <c r="AV411" i="2"/>
  <c r="AV259" i="2"/>
  <c r="AV542" i="2"/>
  <c r="AV351" i="2"/>
  <c r="AV708" i="2"/>
  <c r="AV610" i="2"/>
  <c r="AV619" i="2"/>
  <c r="AV400" i="2"/>
  <c r="AV59" i="2"/>
  <c r="AV644" i="2"/>
  <c r="AV47" i="2"/>
  <c r="AV40" i="2"/>
  <c r="AV219" i="2"/>
  <c r="AV269" i="2"/>
  <c r="AV481" i="2"/>
  <c r="AV298" i="2"/>
  <c r="AV165" i="2"/>
  <c r="AV254" i="2"/>
  <c r="AV194" i="2"/>
  <c r="AV211" i="2"/>
  <c r="AV157" i="2"/>
  <c r="AV292" i="2"/>
  <c r="AV659" i="2"/>
  <c r="AV195" i="2"/>
  <c r="AV225" i="2"/>
  <c r="AV721" i="2"/>
  <c r="AV70" i="2"/>
  <c r="AV395" i="2"/>
  <c r="AV649" i="2"/>
  <c r="AV290" i="2"/>
  <c r="AV83" i="2"/>
  <c r="AV255" i="2"/>
  <c r="AV257" i="2"/>
  <c r="AV341" i="2"/>
  <c r="AV389" i="2"/>
  <c r="AV133" i="2"/>
  <c r="AV505" i="2"/>
  <c r="AV365" i="2"/>
  <c r="AV513" i="2"/>
  <c r="AV10" i="2"/>
  <c r="AV141" i="2"/>
  <c r="AV543" i="2"/>
  <c r="AV536" i="2"/>
  <c r="AV413" i="2"/>
  <c r="AV232" i="2"/>
  <c r="AV134" i="2"/>
  <c r="AV682" i="2"/>
  <c r="AV580" i="2"/>
  <c r="AV409" i="2"/>
  <c r="AV158" i="2"/>
  <c r="AV675" i="2"/>
  <c r="AV390" i="2"/>
  <c r="AV294" i="2"/>
  <c r="AV180" i="2"/>
  <c r="AV607" i="2"/>
  <c r="AV309" i="2"/>
  <c r="AV460" i="2"/>
  <c r="AV465" i="2"/>
  <c r="AV119" i="2"/>
  <c r="AV568" i="2"/>
  <c r="AV742" i="2"/>
  <c r="AV336" i="2"/>
  <c r="AV198" i="2"/>
  <c r="AV690" i="2"/>
  <c r="AV377" i="2"/>
  <c r="AV448" i="2"/>
  <c r="AV492" i="2"/>
  <c r="AV712" i="2"/>
  <c r="AV164" i="2"/>
  <c r="AV122" i="2"/>
  <c r="AV566" i="2"/>
  <c r="AV720" i="2"/>
  <c r="AV84" i="2"/>
  <c r="AV402" i="2"/>
  <c r="AV3" i="2"/>
  <c r="AV677" i="2"/>
  <c r="AV484" i="2"/>
  <c r="AV502" i="2"/>
  <c r="AV285" i="2"/>
  <c r="AV356" i="2"/>
  <c r="AV241" i="2"/>
  <c r="AV327" i="2"/>
  <c r="AV277" i="2"/>
  <c r="AV587" i="2"/>
  <c r="AV147" i="2"/>
  <c r="AV303" i="2"/>
  <c r="AV458" i="2"/>
  <c r="AV237" i="2"/>
  <c r="AV483" i="2"/>
  <c r="AV361" i="2"/>
  <c r="AV328" i="2"/>
  <c r="AV713" i="2"/>
  <c r="AV206" i="2"/>
  <c r="AV560" i="2"/>
  <c r="AV437" i="2"/>
  <c r="AV367" i="2"/>
  <c r="AV519" i="2"/>
  <c r="AV696" i="2"/>
  <c r="AV111" i="2"/>
  <c r="AV579" i="2"/>
  <c r="AV433" i="2"/>
  <c r="AV486" i="2"/>
  <c r="AV628" i="2"/>
  <c r="AV253" i="2"/>
  <c r="AV387" i="2"/>
  <c r="AV268" i="2"/>
  <c r="AV734" i="2"/>
  <c r="AV380" i="2"/>
  <c r="AV404" i="2"/>
  <c r="AV605" i="2"/>
  <c r="AV489" i="2"/>
  <c r="AV449" i="2"/>
  <c r="AV352" i="2"/>
  <c r="AV652" i="2"/>
  <c r="AV5" i="2"/>
  <c r="AV414" i="2"/>
  <c r="AV384" i="2"/>
  <c r="AV376" i="2"/>
  <c r="AV664" i="2"/>
  <c r="AV626" i="2"/>
  <c r="AV701" i="2"/>
  <c r="AV666" i="2"/>
  <c r="AV592" i="2"/>
  <c r="AV51" i="2"/>
  <c r="AV338" i="2"/>
  <c r="AV646" i="2"/>
  <c r="AV299" i="2"/>
  <c r="AV258" i="2"/>
  <c r="AV12" i="2"/>
  <c r="AV714" i="2"/>
  <c r="AV529" i="2"/>
  <c r="AV533" i="2"/>
  <c r="AV500" i="2"/>
  <c r="AV718" i="2"/>
  <c r="AV415" i="2"/>
  <c r="AV28" i="2"/>
  <c r="AV274" i="2"/>
  <c r="AV17" i="2"/>
  <c r="AV29" i="2"/>
  <c r="AV57" i="2"/>
  <c r="AV202" i="2"/>
  <c r="AV623" i="2"/>
  <c r="AV582" i="2"/>
  <c r="AV82" i="2"/>
  <c r="AV506" i="2"/>
  <c r="AV21" i="2"/>
  <c r="AV30" i="2"/>
  <c r="AV246" i="2"/>
  <c r="AV618" i="2"/>
  <c r="AV41" i="2"/>
  <c r="AV670" i="2"/>
  <c r="AV335" i="2"/>
  <c r="AV555" i="2"/>
  <c r="AV58" i="2"/>
  <c r="AV624" i="2"/>
  <c r="AV188" i="2"/>
  <c r="AV611" i="2"/>
  <c r="AV243" i="2"/>
  <c r="AV534" i="2"/>
  <c r="AV66" i="2"/>
  <c r="AV209" i="2"/>
  <c r="AV179" i="2"/>
  <c r="AV236" i="2"/>
  <c r="AV599" i="2"/>
  <c r="AV331" i="2"/>
  <c r="AV457" i="2"/>
  <c r="AV325" i="2"/>
  <c r="AV739" i="2"/>
  <c r="AV177" i="2"/>
  <c r="AV174" i="2"/>
  <c r="AV49" i="2"/>
  <c r="AV733" i="2"/>
  <c r="AV581" i="2"/>
  <c r="AV473" i="2"/>
  <c r="AV729" i="2"/>
  <c r="AV657" i="2"/>
  <c r="AV23" i="2"/>
  <c r="AV226" i="2"/>
  <c r="AV479" i="2"/>
  <c r="AV156" i="2"/>
  <c r="AV193" i="2"/>
  <c r="AV273" i="2"/>
  <c r="AV586" i="2"/>
  <c r="AV339" i="2"/>
  <c r="AV67" i="2"/>
  <c r="AV15" i="2"/>
  <c r="AV364" i="2"/>
  <c r="AV622" i="2"/>
  <c r="AV604" i="2"/>
  <c r="AV347" i="2"/>
  <c r="AV601" i="2"/>
  <c r="AV44" i="2"/>
  <c r="AV378" i="2"/>
  <c r="AV222" i="2"/>
  <c r="AV305" i="2"/>
  <c r="AV573" i="2"/>
  <c r="AV526" i="2"/>
  <c r="AV304" i="2"/>
  <c r="AV667" i="2"/>
  <c r="AV279" i="2"/>
  <c r="AV46" i="2"/>
  <c r="AV106" i="2"/>
  <c r="AV630" i="2"/>
  <c r="AV418" i="2"/>
  <c r="AV544" i="2"/>
  <c r="AV535" i="2"/>
  <c r="AV186" i="2"/>
  <c r="AV612" i="2"/>
  <c r="AV263" i="2"/>
  <c r="AV510" i="2"/>
  <c r="AV200" i="2"/>
  <c r="AV321" i="2"/>
  <c r="AV498" i="2"/>
  <c r="AV434" i="2"/>
  <c r="AV488" i="2"/>
  <c r="AV88" i="2"/>
  <c r="AV36" i="2"/>
  <c r="AV427" i="2"/>
  <c r="AV525" i="2"/>
  <c r="AV693" i="2"/>
  <c r="AV169" i="2"/>
  <c r="AV574" i="2"/>
  <c r="AV235" i="2"/>
  <c r="AV471" i="2"/>
  <c r="AV244" i="2"/>
  <c r="AV562" i="2"/>
  <c r="AV280" i="2"/>
  <c r="AV487" i="2"/>
  <c r="AV732" i="2"/>
  <c r="AV456" i="2"/>
  <c r="AV552" i="2"/>
  <c r="AV632" i="2"/>
  <c r="AV127" i="2"/>
  <c r="AV265" i="2"/>
  <c r="AV638" i="2"/>
  <c r="AV63" i="2"/>
  <c r="AV271" i="2"/>
  <c r="AV313" i="2"/>
  <c r="AV522" i="2"/>
  <c r="AV287" i="2"/>
  <c r="AV636" i="2"/>
  <c r="AV334" i="2"/>
  <c r="AV130" i="2"/>
  <c r="AV9" i="2"/>
  <c r="AV153" i="2"/>
  <c r="AV129" i="2"/>
  <c r="AV494" i="2"/>
  <c r="AV71" i="2"/>
  <c r="AV683" i="2"/>
  <c r="AV737" i="2"/>
  <c r="AV706" i="2"/>
  <c r="AV426" i="2"/>
  <c r="AV412" i="2"/>
  <c r="AV137" i="2"/>
  <c r="AV223" i="2"/>
  <c r="AV528" i="2"/>
  <c r="AV199" i="2"/>
  <c r="AV692" i="2"/>
  <c r="AV468" i="2"/>
  <c r="AV7" i="2"/>
  <c r="AV736" i="2"/>
  <c r="AV572" i="2"/>
  <c r="AV43" i="2"/>
  <c r="AV571" i="2"/>
  <c r="AV419" i="2"/>
  <c r="AV205" i="2"/>
  <c r="AV710" i="2"/>
  <c r="AV523" i="2"/>
  <c r="AV446" i="2"/>
  <c r="AV723" i="2"/>
  <c r="AV224" i="2"/>
  <c r="AV218" i="2"/>
  <c r="AV37" i="2"/>
  <c r="AV661" i="2"/>
  <c r="AV90" i="2"/>
  <c r="AV221" i="2"/>
  <c r="AV514" i="2"/>
  <c r="AV132" i="2"/>
  <c r="AV159" i="2"/>
  <c r="AV550" i="2"/>
  <c r="AV694" i="2"/>
  <c r="AV363" i="2"/>
  <c r="AV33" i="2"/>
  <c r="AV35" i="2"/>
  <c r="AV20" i="2"/>
  <c r="AV301" i="2"/>
  <c r="AV704" i="2"/>
  <c r="AV617" i="2"/>
  <c r="AV189" i="2"/>
  <c r="AV76" i="2"/>
  <c r="AV633" i="2"/>
  <c r="AV731" i="2"/>
  <c r="AV64" i="2"/>
  <c r="AV42" i="2"/>
  <c r="AV13" i="2"/>
  <c r="AV318" i="2"/>
  <c r="AV547" i="2"/>
  <c r="AV518" i="2"/>
  <c r="AV686" i="2"/>
  <c r="AV267" i="2"/>
  <c r="AV348" i="2"/>
  <c r="AV478" i="2"/>
  <c r="AV61" i="2"/>
  <c r="AV567" i="2"/>
  <c r="AV81" i="2"/>
  <c r="AV422" i="2"/>
  <c r="AV215" i="2"/>
  <c r="AV289" i="2"/>
  <c r="AV92" i="2"/>
  <c r="AV553" i="2"/>
  <c r="AV593" i="2"/>
  <c r="AV362" i="2"/>
  <c r="AV360" i="2"/>
  <c r="AV31" i="2"/>
  <c r="AV464" i="2"/>
  <c r="AV197" i="2"/>
  <c r="AV551" i="2"/>
  <c r="AV730" i="2"/>
  <c r="AV539" i="2"/>
  <c r="AV89" i="2"/>
  <c r="AV509" i="2"/>
  <c r="AV97" i="2"/>
  <c r="AV724" i="2"/>
  <c r="AV155" i="2"/>
  <c r="AV703" i="2"/>
  <c r="AV399" i="2"/>
  <c r="AV231" i="2"/>
  <c r="AV114" i="2"/>
  <c r="AV679" i="2"/>
  <c r="AV517" i="2"/>
  <c r="AV238" i="2"/>
  <c r="AV100" i="2"/>
  <c r="AV368" i="2"/>
  <c r="AV508" i="2"/>
  <c r="AV515" i="2"/>
  <c r="AV660" i="2"/>
  <c r="AV725" i="2"/>
  <c r="AV501" i="2"/>
  <c r="AV337" i="2"/>
  <c r="AV110" i="2"/>
  <c r="AV69" i="2"/>
  <c r="AV631" i="2"/>
  <c r="AV697" i="2"/>
  <c r="AV450" i="2"/>
  <c r="AV227" i="2"/>
  <c r="AV511" i="2"/>
  <c r="AV324" i="2"/>
  <c r="AV673" i="2"/>
  <c r="AV124" i="2"/>
  <c r="AV698" i="2"/>
  <c r="AV676" i="2"/>
  <c r="AV247" i="2"/>
  <c r="AV251" i="2"/>
  <c r="AV98" i="2"/>
  <c r="AV420" i="2"/>
  <c r="AV2" i="2"/>
  <c r="AV138" i="2"/>
  <c r="AV284" i="2"/>
  <c r="AV350" i="2"/>
  <c r="AV349" i="2"/>
  <c r="AV410" i="2"/>
  <c r="AV213" i="2"/>
  <c r="AV467" i="2"/>
  <c r="AV39" i="2"/>
  <c r="AV570" i="2"/>
  <c r="AV160" i="2"/>
  <c r="AV504" i="2"/>
  <c r="AV469" i="2"/>
  <c r="AV598" i="2"/>
  <c r="AV345" i="2"/>
  <c r="AV545" i="2"/>
  <c r="AV382" i="2"/>
  <c r="AV103" i="2"/>
  <c r="AV249" i="2"/>
  <c r="AV52" i="2"/>
  <c r="AV312" i="2"/>
  <c r="AV120" i="2"/>
  <c r="AV559" i="2"/>
  <c r="AV603" i="2"/>
  <c r="AV397" i="2"/>
  <c r="AV154" i="2"/>
  <c r="AV50" i="2"/>
  <c r="AV546" i="2"/>
  <c r="AV512" i="2"/>
  <c r="AV240" i="2"/>
  <c r="AV286" i="2"/>
  <c r="AV311" i="2"/>
  <c r="AV585" i="2"/>
  <c r="AV379" i="2"/>
  <c r="AV139" i="2"/>
  <c r="AV185" i="2"/>
  <c r="AV344" i="2"/>
  <c r="AV490" i="2"/>
  <c r="AV647" i="2"/>
  <c r="AV201" i="2"/>
  <c r="AV317" i="2"/>
  <c r="AV639" i="2"/>
  <c r="AV161" i="2"/>
  <c r="AV151" i="2"/>
  <c r="AV386" i="2"/>
  <c r="AV496" i="2"/>
  <c r="AV455" i="2"/>
  <c r="AV662" i="2"/>
  <c r="AV408" i="2"/>
  <c r="AV330" i="2"/>
  <c r="AV635" i="2"/>
  <c r="AV113" i="2"/>
  <c r="AV548" i="2"/>
  <c r="AV577" i="2"/>
  <c r="AV27" i="2"/>
  <c r="AV643" i="2"/>
  <c r="AV485" i="2"/>
  <c r="AV398" i="2"/>
  <c r="AV521" i="2"/>
  <c r="AV242" i="2"/>
  <c r="AV423" i="2"/>
  <c r="AV453" i="2"/>
  <c r="AV421" i="2"/>
  <c r="AV435" i="2"/>
  <c r="AV228" i="2"/>
  <c r="AV19" i="2"/>
  <c r="AV497" i="2"/>
  <c r="AV264" i="2"/>
  <c r="AV11" i="2"/>
  <c r="AV561" i="2"/>
  <c r="AV620" i="2"/>
  <c r="AV722" i="2"/>
  <c r="AV184" i="2"/>
  <c r="AV425" i="2"/>
  <c r="AV482" i="2"/>
  <c r="AV564" i="2"/>
  <c r="AV462" i="2"/>
  <c r="AV260" i="2"/>
  <c r="AV405" i="2"/>
  <c r="AV143" i="2"/>
  <c r="AV281" i="2"/>
  <c r="AV266" i="2"/>
  <c r="AV520" i="2"/>
  <c r="AV196" i="2"/>
  <c r="AV634" i="2"/>
  <c r="AV672" i="2"/>
  <c r="AV191" i="2"/>
  <c r="AV695" i="2"/>
  <c r="AV569" i="2"/>
  <c r="AV476" i="2"/>
  <c r="AV346" i="2"/>
  <c r="AV131" i="2"/>
  <c r="AV109" i="2"/>
  <c r="AV34" i="2"/>
  <c r="AV565" i="2"/>
  <c r="AV353" i="2"/>
  <c r="AV530" i="2"/>
  <c r="AV94" i="2"/>
  <c r="AV288" i="2"/>
  <c r="AV183" i="2"/>
  <c r="AV715" i="2"/>
  <c r="AV102" i="2"/>
  <c r="AV681" i="2"/>
  <c r="AV595" i="2"/>
  <c r="AV233" i="2"/>
  <c r="AV323" i="2"/>
  <c r="AV688" i="2"/>
  <c r="AV329" i="2"/>
  <c r="AV491" i="2"/>
  <c r="AV359" i="2"/>
  <c r="AV444" i="2"/>
  <c r="AV26" i="2"/>
  <c r="AV557" i="2"/>
  <c r="AV391" i="2"/>
  <c r="AV443" i="2"/>
  <c r="AV270" i="2"/>
  <c r="AV503" i="2"/>
  <c r="AV629" i="2"/>
  <c r="AV493" i="2"/>
  <c r="AV556" i="2"/>
  <c r="AV172" i="2"/>
  <c r="AV283" i="2"/>
  <c r="AV150" i="2"/>
  <c r="AV357" i="2"/>
  <c r="AV447" i="2"/>
  <c r="AV699" i="2"/>
  <c r="AV152" i="2"/>
  <c r="AV499" i="2"/>
  <c r="AV727" i="2"/>
  <c r="AV212" i="2"/>
  <c r="AV272" i="2"/>
  <c r="AV588" i="2"/>
  <c r="AV123" i="2"/>
  <c r="AV145" i="2"/>
  <c r="AV214" i="2"/>
  <c r="AV168" i="2"/>
  <c r="AV315" i="2"/>
  <c r="AV72" i="2"/>
  <c r="AV614" i="2"/>
  <c r="AV282" i="2"/>
  <c r="AV616" i="2"/>
  <c r="AV627" i="2"/>
  <c r="AV108" i="2"/>
  <c r="AV322" i="2"/>
  <c r="AV445" i="2"/>
  <c r="AV248" i="2"/>
  <c r="AV62" i="2"/>
  <c r="AV91" i="2"/>
  <c r="AV306" i="2"/>
  <c r="AV516" i="2"/>
  <c r="AV702" i="2"/>
  <c r="AV609" i="2"/>
  <c r="AV87" i="2"/>
  <c r="AV584" i="2"/>
  <c r="AV208" i="2"/>
  <c r="AV326" i="2"/>
  <c r="AV709" i="2"/>
  <c r="AV597" i="2"/>
  <c r="AV549" i="2"/>
  <c r="AV366" i="2"/>
  <c r="AV531" i="2"/>
  <c r="AV68" i="2"/>
  <c r="AV608" i="2"/>
  <c r="AV256" i="2"/>
  <c r="AV645" i="2"/>
  <c r="AV728" i="2"/>
  <c r="AV85" i="2"/>
  <c r="AV680" i="2"/>
  <c r="AV93" i="2"/>
  <c r="AV48" i="2"/>
  <c r="AV190" i="2"/>
  <c r="AV167" i="2"/>
  <c r="AV297" i="2"/>
  <c r="AV55" i="2"/>
  <c r="AV144" i="2"/>
  <c r="AV96" i="2"/>
  <c r="AV182" i="2"/>
  <c r="AV118" i="2"/>
  <c r="AV316" i="2"/>
  <c r="AV307" i="2"/>
  <c r="AV726" i="2"/>
  <c r="AV439" i="2"/>
  <c r="AV16" i="2"/>
  <c r="AV615" i="2"/>
  <c r="AV343" i="2"/>
  <c r="AV77" i="2"/>
  <c r="AV671" i="2"/>
  <c r="AV332" i="2"/>
  <c r="AV293" i="2"/>
  <c r="AV527" i="2"/>
  <c r="AV689" i="2"/>
  <c r="AV210" i="2"/>
  <c r="AV524" i="2"/>
  <c r="AV79" i="2"/>
  <c r="AV54" i="2"/>
  <c r="AV606" i="2"/>
  <c r="AV537" i="2"/>
  <c r="AV470" i="2"/>
  <c r="AV651" i="2"/>
  <c r="AV140" i="2"/>
  <c r="AV653" i="2"/>
  <c r="AV432" i="2"/>
  <c r="AV176" i="2"/>
  <c r="AV146" i="2"/>
  <c r="AV75" i="2"/>
  <c r="AV594" i="2"/>
  <c r="AV163" i="2"/>
  <c r="AV554" i="2"/>
  <c r="AV6" i="2"/>
  <c r="AV121" i="2"/>
  <c r="AV735" i="2"/>
  <c r="AV333" i="2"/>
  <c r="AV375" i="2"/>
  <c r="AV358" i="2"/>
  <c r="AV18" i="2"/>
  <c r="AV738" i="2"/>
  <c r="AV125" i="2"/>
  <c r="AV719" i="2"/>
  <c r="AV354" i="2"/>
  <c r="AV403" i="2"/>
  <c r="AV474" i="2"/>
  <c r="AV371" i="2"/>
  <c r="AV229" i="2"/>
  <c r="AV126" i="2"/>
  <c r="AV53" i="2"/>
  <c r="AV56" i="2"/>
  <c r="AV430" i="2"/>
  <c r="AV24" i="2"/>
  <c r="AV394" i="2"/>
  <c r="AV112" i="2"/>
  <c r="AV717" i="2"/>
  <c r="AV642" i="2"/>
  <c r="AV685" i="2"/>
  <c r="AV86" i="2"/>
  <c r="AV175" i="2"/>
  <c r="AV105" i="2"/>
  <c r="AV388" i="2"/>
  <c r="AV149" i="2"/>
  <c r="AV407" i="2"/>
  <c r="AV532" i="2"/>
  <c r="AV101" i="2"/>
  <c r="AV204" i="2"/>
  <c r="AV38" i="2"/>
  <c r="AV663" i="2"/>
  <c r="AV495" i="2"/>
  <c r="AV74" i="2"/>
  <c r="AV296" i="2"/>
  <c r="AV396" i="2"/>
  <c r="AV621" i="2"/>
  <c r="AV583" i="2"/>
  <c r="AV319" i="2"/>
  <c r="AV45" i="2"/>
  <c r="AV383" i="2"/>
  <c r="AV589" i="2"/>
  <c r="AV641" i="2"/>
  <c r="AV625" i="2"/>
  <c r="AV220" i="2"/>
  <c r="AV480" i="2"/>
  <c r="AV187" i="2"/>
  <c r="AV250" i="2"/>
  <c r="AV429" i="2"/>
  <c r="AV740" i="2"/>
  <c r="AV475" i="2"/>
  <c r="AV60" i="2"/>
  <c r="AV217" i="2"/>
  <c r="AV340" i="2"/>
  <c r="AV613" i="2"/>
  <c r="AV78" i="2"/>
  <c r="AV181" i="2"/>
  <c r="AV477" i="2"/>
  <c r="AV171" i="2"/>
  <c r="AV104" i="2"/>
  <c r="AV302" i="2"/>
  <c r="AV684" i="2"/>
  <c r="AV115" i="2"/>
  <c r="AV441" i="2"/>
  <c r="AV576" i="2"/>
  <c r="AV99" i="2"/>
  <c r="AV136" i="2"/>
  <c r="AV370" i="2"/>
  <c r="AV655" i="2"/>
  <c r="AV355" i="2"/>
  <c r="AV107" i="2"/>
  <c r="AV658" i="2"/>
  <c r="AV540" i="2"/>
  <c r="AV291" i="2"/>
  <c r="AV170" i="2"/>
  <c r="AV466" i="2"/>
  <c r="AV142" i="2"/>
  <c r="AV654" i="2"/>
  <c r="AV73" i="2"/>
  <c r="AV459" i="2"/>
  <c r="AV650" i="2"/>
  <c r="AV385" i="2"/>
  <c r="AV342" i="2"/>
  <c r="AV424" i="2"/>
  <c r="AV22" i="2"/>
  <c r="AV203" i="2"/>
  <c r="AV461" i="2"/>
  <c r="AV369" i="2"/>
  <c r="AV374" i="2"/>
  <c r="AV308" i="2"/>
  <c r="AV14" i="2"/>
  <c r="AV590" i="2"/>
  <c r="AV451" i="2"/>
  <c r="AV640" i="2"/>
  <c r="AV440" i="2"/>
  <c r="AV261" i="2"/>
  <c r="AV216" i="2"/>
  <c r="AV135" i="2"/>
  <c r="AV741" i="2"/>
  <c r="AV25" i="2"/>
  <c r="AV234" i="2"/>
  <c r="AV32" i="2"/>
  <c r="AV300" i="2"/>
  <c r="AV192" i="2"/>
  <c r="AV392" i="2"/>
  <c r="AV230" i="2"/>
  <c r="AV674" i="2"/>
  <c r="AV406" i="2"/>
  <c r="AV417" i="2"/>
  <c r="AV665" i="2"/>
  <c r="AV600" i="2"/>
  <c r="AV148" i="2"/>
  <c r="Z3" i="3" l="1"/>
  <c r="X102" i="3"/>
  <c r="X56" i="3"/>
  <c r="Z101" i="3"/>
  <c r="Z62" i="3"/>
  <c r="X4" i="3"/>
  <c r="X45" i="3"/>
  <c r="X20" i="3"/>
  <c r="X15" i="3"/>
  <c r="Z103" i="3"/>
  <c r="Z52" i="3"/>
  <c r="X67" i="3"/>
  <c r="X84" i="3"/>
  <c r="X58" i="3"/>
  <c r="X61" i="3"/>
  <c r="Z86" i="3"/>
  <c r="Z65" i="3"/>
  <c r="X65" i="3"/>
  <c r="X91" i="3"/>
  <c r="X47" i="3"/>
  <c r="Z90" i="3"/>
  <c r="X40" i="3"/>
  <c r="X82" i="3"/>
  <c r="X23" i="3"/>
  <c r="Z33" i="3"/>
  <c r="X60" i="3"/>
  <c r="Z55" i="3"/>
  <c r="X62" i="3"/>
  <c r="X95" i="3"/>
  <c r="Z96" i="3"/>
  <c r="X76" i="3"/>
  <c r="X115" i="3"/>
  <c r="Z94" i="3"/>
  <c r="Z38" i="3"/>
  <c r="X75" i="3"/>
  <c r="X104" i="3"/>
  <c r="X87" i="3"/>
  <c r="X25" i="3"/>
  <c r="Z100" i="3"/>
  <c r="Z50" i="3"/>
  <c r="X89" i="3"/>
  <c r="X73" i="3"/>
  <c r="X43" i="3"/>
  <c r="Z16" i="3"/>
  <c r="X53" i="3"/>
  <c r="Z88" i="3"/>
  <c r="Z109" i="3"/>
  <c r="Z87" i="3"/>
  <c r="Z49" i="3"/>
  <c r="Z23" i="3"/>
  <c r="X80" i="3"/>
  <c r="Z43" i="3"/>
  <c r="Z42" i="3"/>
  <c r="Z93" i="3"/>
  <c r="Z119" i="3"/>
  <c r="X2" i="3"/>
  <c r="X44" i="3"/>
  <c r="X42" i="3"/>
  <c r="X63" i="3"/>
  <c r="X118" i="3"/>
  <c r="X7" i="3"/>
  <c r="Z24" i="3"/>
  <c r="Z116" i="3"/>
  <c r="X112" i="3"/>
  <c r="X59" i="3"/>
  <c r="Z34" i="3"/>
  <c r="X116" i="3"/>
  <c r="Z85" i="3"/>
  <c r="X57" i="3"/>
  <c r="X106" i="3"/>
  <c r="X37" i="3"/>
  <c r="Z17" i="3"/>
  <c r="Z81" i="3"/>
  <c r="Z35" i="3"/>
  <c r="X81" i="3"/>
  <c r="X77" i="3"/>
  <c r="Z115" i="3"/>
  <c r="Z22" i="3"/>
  <c r="Z79" i="3"/>
  <c r="X113" i="3"/>
  <c r="X109" i="3"/>
  <c r="X93" i="3"/>
  <c r="Z31" i="3"/>
  <c r="Z92" i="3"/>
  <c r="Z83" i="3"/>
  <c r="Z72" i="3"/>
  <c r="Z117" i="3"/>
  <c r="X38" i="3"/>
  <c r="Z10" i="3"/>
  <c r="Z30" i="3"/>
  <c r="X103" i="3"/>
  <c r="X36" i="3"/>
  <c r="Z18" i="3"/>
  <c r="Z48" i="3"/>
  <c r="X8" i="3"/>
  <c r="Z66" i="3"/>
  <c r="Z106" i="3"/>
  <c r="X29" i="3"/>
  <c r="X19" i="3"/>
  <c r="Z14" i="3"/>
  <c r="Z76" i="3"/>
  <c r="X120" i="3"/>
  <c r="X78" i="3"/>
  <c r="X86" i="3"/>
  <c r="X79" i="3"/>
  <c r="Z58" i="3"/>
  <c r="X32" i="3"/>
  <c r="Z114" i="3"/>
  <c r="X99" i="3"/>
  <c r="Z71" i="3"/>
  <c r="X46" i="3"/>
  <c r="X6" i="3"/>
  <c r="Z61" i="3"/>
  <c r="Z29" i="3"/>
  <c r="X114" i="3"/>
  <c r="X49" i="3"/>
  <c r="Z98" i="3"/>
  <c r="Z20" i="3"/>
  <c r="X94" i="3"/>
  <c r="Z121" i="3"/>
  <c r="Z102" i="3"/>
  <c r="X11" i="3"/>
  <c r="X24" i="3"/>
  <c r="X74" i="3"/>
  <c r="X18" i="3"/>
  <c r="X34" i="3"/>
  <c r="Z80" i="3"/>
  <c r="Z113" i="3"/>
  <c r="Z44" i="3"/>
  <c r="Z2" i="3"/>
  <c r="Z118" i="3"/>
  <c r="X85" i="3"/>
  <c r="Z95" i="3"/>
  <c r="X22" i="3"/>
  <c r="Z40" i="3"/>
  <c r="X30" i="3"/>
  <c r="X83" i="3"/>
  <c r="Z12" i="3"/>
  <c r="X97" i="3"/>
  <c r="Z54" i="3"/>
  <c r="Z57" i="3"/>
  <c r="X108" i="3"/>
  <c r="Z82" i="3"/>
  <c r="Z4" i="3"/>
  <c r="Z91" i="3"/>
  <c r="Z84" i="3"/>
  <c r="Z15" i="3"/>
  <c r="X31" i="3"/>
  <c r="Z39" i="3"/>
  <c r="X50" i="3"/>
  <c r="Z75" i="3"/>
  <c r="Z19" i="3"/>
  <c r="X88" i="3"/>
  <c r="X51" i="3"/>
  <c r="X54" i="3"/>
  <c r="X110" i="3"/>
  <c r="Z112" i="3"/>
  <c r="Z46" i="3"/>
  <c r="X26" i="3"/>
  <c r="Z108" i="3"/>
  <c r="X69" i="3"/>
  <c r="X66" i="3"/>
  <c r="X27" i="3"/>
  <c r="Z73" i="3"/>
  <c r="Z6" i="3"/>
  <c r="X13" i="3"/>
  <c r="Z47" i="3"/>
  <c r="X70" i="3"/>
  <c r="X48" i="3"/>
  <c r="X16" i="3"/>
  <c r="Z5" i="3"/>
  <c r="Z32" i="3"/>
  <c r="Z89" i="3"/>
  <c r="X52" i="3"/>
  <c r="X39" i="3"/>
  <c r="Z97" i="3"/>
  <c r="X9" i="3"/>
  <c r="Z59" i="3"/>
  <c r="Z107" i="3"/>
  <c r="X105" i="3"/>
  <c r="Z7" i="3"/>
  <c r="Z51" i="3"/>
  <c r="X122" i="3"/>
  <c r="X3" i="3"/>
  <c r="Z67" i="3"/>
  <c r="Z120" i="3"/>
  <c r="X107" i="3"/>
  <c r="Z122" i="3"/>
  <c r="X117" i="3"/>
  <c r="Z78" i="3"/>
  <c r="Z60" i="3"/>
  <c r="Z25" i="3"/>
  <c r="Z36" i="3"/>
  <c r="X71" i="3"/>
  <c r="Z69" i="3"/>
  <c r="X35" i="3"/>
  <c r="Z8" i="3"/>
  <c r="X17" i="3"/>
  <c r="Z9" i="3"/>
  <c r="Z70" i="3"/>
  <c r="X21" i="3"/>
  <c r="X12" i="3"/>
  <c r="X64" i="3"/>
  <c r="Z41" i="3"/>
  <c r="Z45" i="3"/>
  <c r="Z27" i="3"/>
  <c r="Z56" i="3"/>
  <c r="Z99" i="3"/>
  <c r="Z63" i="3"/>
  <c r="X90" i="3"/>
  <c r="X111" i="3"/>
  <c r="X98" i="3"/>
  <c r="X33" i="3"/>
  <c r="X55" i="3"/>
  <c r="X14" i="3"/>
  <c r="Z68" i="3"/>
  <c r="X100" i="3"/>
  <c r="Z105" i="3"/>
  <c r="X68" i="3"/>
  <c r="X41" i="3"/>
  <c r="Z110" i="3"/>
  <c r="Z13" i="3"/>
  <c r="Z26" i="3"/>
  <c r="Z74" i="3"/>
  <c r="Z53" i="3"/>
  <c r="Z11" i="3"/>
  <c r="X10" i="3"/>
  <c r="X121" i="3"/>
  <c r="X5" i="3"/>
  <c r="X96" i="3"/>
  <c r="X119" i="3"/>
  <c r="Z77" i="3"/>
  <c r="Z64" i="3"/>
  <c r="Z37" i="3"/>
  <c r="X92" i="3"/>
  <c r="Z111" i="3"/>
  <c r="Z21" i="3"/>
  <c r="X72" i="3"/>
  <c r="Z28" i="3"/>
  <c r="Z104" i="3"/>
  <c r="X101" i="3"/>
  <c r="X28" i="3"/>
</calcChain>
</file>

<file path=xl/sharedStrings.xml><?xml version="1.0" encoding="utf-8"?>
<sst xmlns="http://schemas.openxmlformats.org/spreadsheetml/2006/main" count="24749" uniqueCount="10452">
  <si>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</si>
  <si>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</si>
  <si>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</si>
  <si>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</si>
  <si>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</si>
  <si>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</si>
  <si>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</si>
  <si>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</si>
  <si>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</si>
  <si>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</si>
  <si>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</si>
  <si>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</si>
  <si>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</si>
  <si>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</si>
  <si>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</si>
  <si>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</si>
  <si>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</si>
  <si>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</si>
  <si>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</si>
  <si>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</si>
  <si>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</si>
  <si>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</si>
  <si>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</si>
  <si>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</si>
  <si>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</si>
  <si>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</si>
  <si>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</si>
  <si>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</si>
  <si>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</si>
  <si>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</si>
  <si>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</si>
  <si>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</si>
  <si>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</si>
  <si>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</si>
  <si>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</si>
  <si>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</si>
  <si>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</si>
  <si>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</si>
  <si>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ITC Ltd</t>
  </si>
  <si>
    <t>ITC</t>
  </si>
  <si>
    <t>FMCG - Tobacco</t>
  </si>
  <si>
    <t>Life Insurance Corporation Of India</t>
  </si>
  <si>
    <t>LICI</t>
  </si>
  <si>
    <t>Insurance</t>
  </si>
  <si>
    <t>Larsen and Toubro Ltd</t>
  </si>
  <si>
    <t>LT</t>
  </si>
  <si>
    <t>Construction &amp; Engineering</t>
  </si>
  <si>
    <t>HCL Technologies Ltd</t>
  </si>
  <si>
    <t>HCLTECH</t>
  </si>
  <si>
    <t>Bajaj Finance Ltd</t>
  </si>
  <si>
    <t>BAJFINANCE</t>
  </si>
  <si>
    <t>Consumer Finance</t>
  </si>
  <si>
    <t>Sun Pharmaceutical Industries Ltd</t>
  </si>
  <si>
    <t>SUNPHARMA</t>
  </si>
  <si>
    <t>Pharmaceuticals</t>
  </si>
  <si>
    <t>NTPC Ltd</t>
  </si>
  <si>
    <t>NTPC</t>
  </si>
  <si>
    <t>Power Generation</t>
  </si>
  <si>
    <t>Maruti Suzuki India Ltd</t>
  </si>
  <si>
    <t>MARUTI</t>
  </si>
  <si>
    <t>Four Wheelers</t>
  </si>
  <si>
    <t>Axis Bank Ltd</t>
  </si>
  <si>
    <t>AXISBANK</t>
  </si>
  <si>
    <t>Kotak Mahindra Bank Ltd</t>
  </si>
  <si>
    <t>KOTAKBANK</t>
  </si>
  <si>
    <t>Oil and Natural Gas Corporation Ltd</t>
  </si>
  <si>
    <t>ONGC</t>
  </si>
  <si>
    <t>Oil &amp; Gas - Exploration &amp; Production</t>
  </si>
  <si>
    <t>Mahindra and Mahindra Ltd</t>
  </si>
  <si>
    <t>M&amp;M</t>
  </si>
  <si>
    <t>Tata Motors Ltd</t>
  </si>
  <si>
    <t>TATAMOTORS</t>
  </si>
  <si>
    <t>Adani Enterprises Ltd</t>
  </si>
  <si>
    <t>ADANIENT</t>
  </si>
  <si>
    <t>Commodities Trading</t>
  </si>
  <si>
    <t>Bajaj Auto Ltd</t>
  </si>
  <si>
    <t>BAJAJ-AUTO</t>
  </si>
  <si>
    <t>Two Wheelers</t>
  </si>
  <si>
    <t>Avenue Supermarts Ltd</t>
  </si>
  <si>
    <t>DMART</t>
  </si>
  <si>
    <t>Retail - Department Stores</t>
  </si>
  <si>
    <t>UltraTech Cement Ltd</t>
  </si>
  <si>
    <t>ULTRACEMCO</t>
  </si>
  <si>
    <t>Cement</t>
  </si>
  <si>
    <t>Power Grid Corporation of India Ltd</t>
  </si>
  <si>
    <t>POWERGRID</t>
  </si>
  <si>
    <t>Power Transmission &amp; Distribution</t>
  </si>
  <si>
    <t>Titan Company Ltd</t>
  </si>
  <si>
    <t>TITAN</t>
  </si>
  <si>
    <t>Precious Metals, Jewellery &amp; Watches</t>
  </si>
  <si>
    <t>Adani Green Energy Ltd</t>
  </si>
  <si>
    <t>ADANIGREEN</t>
  </si>
  <si>
    <t>Renewable Energy</t>
  </si>
  <si>
    <t>Adani Ports and Special Economic Zone Ltd</t>
  </si>
  <si>
    <t>ADANIPORTS</t>
  </si>
  <si>
    <t>Ports</t>
  </si>
  <si>
    <t>Coal India Ltd</t>
  </si>
  <si>
    <t>COALINDIA</t>
  </si>
  <si>
    <t>Mining - Coal</t>
  </si>
  <si>
    <t>Asian Paints Ltd</t>
  </si>
  <si>
    <t>ASIANPAINT</t>
  </si>
  <si>
    <t>Paints</t>
  </si>
  <si>
    <t>Bajaj Finserv Ltd</t>
  </si>
  <si>
    <t>BAJAJFINSV</t>
  </si>
  <si>
    <t>Hindustan Aeronautics Ltd</t>
  </si>
  <si>
    <t>HAL</t>
  </si>
  <si>
    <t>Aerospace &amp; Defense Equipments</t>
  </si>
  <si>
    <t>Wipro Ltd</t>
  </si>
  <si>
    <t>WIPRO</t>
  </si>
  <si>
    <t>Trent Ltd</t>
  </si>
  <si>
    <t>TRENT</t>
  </si>
  <si>
    <t>Retail - Apparel</t>
  </si>
  <si>
    <t>Nestle India Ltd</t>
  </si>
  <si>
    <t>NESTLEIND</t>
  </si>
  <si>
    <t>FMCG - Foods</t>
  </si>
  <si>
    <t>Adani Power Ltd</t>
  </si>
  <si>
    <t>ADANIPOWER</t>
  </si>
  <si>
    <t>Siemens Ltd</t>
  </si>
  <si>
    <t>SIEMENS</t>
  </si>
  <si>
    <t>Conglomerates</t>
  </si>
  <si>
    <t>Zomato Ltd</t>
  </si>
  <si>
    <t>ZOMATO</t>
  </si>
  <si>
    <t>Online Services</t>
  </si>
  <si>
    <t>Indian Oil Corporation Ltd</t>
  </si>
  <si>
    <t>IOC</t>
  </si>
  <si>
    <t>JSW Steel Ltd</t>
  </si>
  <si>
    <t>JSWSTEEL</t>
  </si>
  <si>
    <t>Iron &amp; Steel</t>
  </si>
  <si>
    <t>DLF Ltd</t>
  </si>
  <si>
    <t>DLF</t>
  </si>
  <si>
    <t>Real Estate</t>
  </si>
  <si>
    <t>Jio Financial Services Ltd</t>
  </si>
  <si>
    <t>JIOFIN</t>
  </si>
  <si>
    <t>Hindustan Zinc Ltd</t>
  </si>
  <si>
    <t>HINDZINC</t>
  </si>
  <si>
    <t>Mining - Diversified</t>
  </si>
  <si>
    <t>Bharat Electronics Ltd</t>
  </si>
  <si>
    <t>BEL</t>
  </si>
  <si>
    <t>Electronic Equipments</t>
  </si>
  <si>
    <t>Varun Beverages Ltd</t>
  </si>
  <si>
    <t>VBL</t>
  </si>
  <si>
    <t>Soft Drinks</t>
  </si>
  <si>
    <t>Indian Railway Finance Corp Ltd</t>
  </si>
  <si>
    <t>IRFC</t>
  </si>
  <si>
    <t>Specialized Finance</t>
  </si>
  <si>
    <t>Tata Steel Ltd</t>
  </si>
  <si>
    <t>TATASTEEL</t>
  </si>
  <si>
    <t>Vedanta Ltd</t>
  </si>
  <si>
    <t>VEDL</t>
  </si>
  <si>
    <t>Metals - Diversified</t>
  </si>
  <si>
    <t>SBI Life Insurance Company Ltd</t>
  </si>
  <si>
    <t>SBILIFE</t>
  </si>
  <si>
    <t>Interglobe Aviation Ltd</t>
  </si>
  <si>
    <t>INDIGO</t>
  </si>
  <si>
    <t>Airlines</t>
  </si>
  <si>
    <t>LTIMindtree Ltd</t>
  </si>
  <si>
    <t>LTIM</t>
  </si>
  <si>
    <t>Grasim Industries Ltd</t>
  </si>
  <si>
    <t>GRASIM</t>
  </si>
  <si>
    <t>ABB India Ltd</t>
  </si>
  <si>
    <t>ABB</t>
  </si>
  <si>
    <t>Heavy Electrical Equipments</t>
  </si>
  <si>
    <t>Pidilite Industries Ltd</t>
  </si>
  <si>
    <t>PIDILITIND</t>
  </si>
  <si>
    <t>Diversified Chemicals</t>
  </si>
  <si>
    <t>Hindalco Industries Ltd</t>
  </si>
  <si>
    <t>HINDALCO</t>
  </si>
  <si>
    <t>Metals - Aluminium</t>
  </si>
  <si>
    <t>Power Finance Corporation Ltd</t>
  </si>
  <si>
    <t>PFC</t>
  </si>
  <si>
    <t>Tech Mahindra Ltd</t>
  </si>
  <si>
    <t>TECHM</t>
  </si>
  <si>
    <t>HDFC Life Insurance Company Ltd</t>
  </si>
  <si>
    <t>HDFCLIFE</t>
  </si>
  <si>
    <t>Ambuja Cements Ltd</t>
  </si>
  <si>
    <t>AMBUJACEM</t>
  </si>
  <si>
    <t>Tata Power Company Ltd</t>
  </si>
  <si>
    <t>TATAPOWER</t>
  </si>
  <si>
    <t>Britannia Industries Ltd</t>
  </si>
  <si>
    <t>BRITANNIA</t>
  </si>
  <si>
    <t>Gail (India) Ltd</t>
  </si>
  <si>
    <t>GAIL</t>
  </si>
  <si>
    <t>Gas Distribution</t>
  </si>
  <si>
    <t>Bharat Petroleum Corporation Ltd</t>
  </si>
  <si>
    <t>BPCL</t>
  </si>
  <si>
    <t>Godrej Consumer Products Ltd</t>
  </si>
  <si>
    <t>GODREJCP</t>
  </si>
  <si>
    <t>FMCG - Personal Products</t>
  </si>
  <si>
    <t>Samvardhana Motherson International Ltd</t>
  </si>
  <si>
    <t>MOTHERSON</t>
  </si>
  <si>
    <t>Auto Parts</t>
  </si>
  <si>
    <t>REC Limited</t>
  </si>
  <si>
    <t>RECLTD</t>
  </si>
  <si>
    <t>Divi's Laboratories Ltd</t>
  </si>
  <si>
    <t>DIVISLAB</t>
  </si>
  <si>
    <t>Labs &amp; Life Sciences Services</t>
  </si>
  <si>
    <t>Macrotech Developers Ltd</t>
  </si>
  <si>
    <t>LODHA</t>
  </si>
  <si>
    <t>JSW Energy Ltd</t>
  </si>
  <si>
    <t>JSWENERGY</t>
  </si>
  <si>
    <t>TVS Motor Company Ltd</t>
  </si>
  <si>
    <t>TVSMOTOR</t>
  </si>
  <si>
    <t>Cholamandalam Investment and Finance Company Ltd</t>
  </si>
  <si>
    <t>CHOLAFIN</t>
  </si>
  <si>
    <t>Eicher Motors Ltd</t>
  </si>
  <si>
    <t>EICHERMOT</t>
  </si>
  <si>
    <t>Trucks &amp; Buses</t>
  </si>
  <si>
    <t>Cipla Ltd</t>
  </si>
  <si>
    <t>CIPLA</t>
  </si>
  <si>
    <t>Shriram Finance Ltd</t>
  </si>
  <si>
    <t>SHRIRAMFIN</t>
  </si>
  <si>
    <t>Havells India Ltd</t>
  </si>
  <si>
    <t>HAVELLS</t>
  </si>
  <si>
    <t>Electrical Components &amp; Equipments</t>
  </si>
  <si>
    <t>Bajaj Housing Finance Ltd</t>
  </si>
  <si>
    <t>BAJAJHFL</t>
  </si>
  <si>
    <t>Bank of Baroda Ltd</t>
  </si>
  <si>
    <t>BANKBARODA</t>
  </si>
  <si>
    <t>Adani Energy Solutions Ltd</t>
  </si>
  <si>
    <t>ADANIENSOL</t>
  </si>
  <si>
    <t>Power Infrastructure</t>
  </si>
  <si>
    <t>Hero MotoCorp Ltd</t>
  </si>
  <si>
    <t>HEROMOTOCO</t>
  </si>
  <si>
    <t>Bajaj Holdings and Investment Ltd</t>
  </si>
  <si>
    <t>BAJAJHLDNG</t>
  </si>
  <si>
    <t>Asset Management</t>
  </si>
  <si>
    <t>CG Power and Industrial Solutions Ltd</t>
  </si>
  <si>
    <t>CGPOWER</t>
  </si>
  <si>
    <t>United Spirits Ltd</t>
  </si>
  <si>
    <t>UNITDSPR</t>
  </si>
  <si>
    <t>Alcoholic Beverages</t>
  </si>
  <si>
    <t>Tata Consumer Products Ltd</t>
  </si>
  <si>
    <t>TATACONSUM</t>
  </si>
  <si>
    <t>Tea &amp; Coffee</t>
  </si>
  <si>
    <t>Torrent Pharmaceuticals Ltd</t>
  </si>
  <si>
    <t>TORNTPHARM</t>
  </si>
  <si>
    <t>Punjab National Bank</t>
  </si>
  <si>
    <t>PNB</t>
  </si>
  <si>
    <t>Suzlon Energy Ltd</t>
  </si>
  <si>
    <t>SUZLON</t>
  </si>
  <si>
    <t>Renewable Energy Equipment &amp; Services</t>
  </si>
  <si>
    <t>ICICI Lombard General Insurance Company Ltd</t>
  </si>
  <si>
    <t>ICICIGI</t>
  </si>
  <si>
    <t>Indusind Bank Ltd</t>
  </si>
  <si>
    <t>INDUSINDBK</t>
  </si>
  <si>
    <t>ICICI Prudential Life Insurance Company Ltd</t>
  </si>
  <si>
    <t>ICICIPRULI</t>
  </si>
  <si>
    <t>Dr Reddy's Laboratories Ltd</t>
  </si>
  <si>
    <t>DRREDDY</t>
  </si>
  <si>
    <t>Dabur India Ltd</t>
  </si>
  <si>
    <t>DABUR</t>
  </si>
  <si>
    <t>Indian Overseas Bank</t>
  </si>
  <si>
    <t>IOB</t>
  </si>
  <si>
    <t>Rail Vikas Nigam Ltd</t>
  </si>
  <si>
    <t>RVNL</t>
  </si>
  <si>
    <t>Bosch Ltd</t>
  </si>
  <si>
    <t>BOSCHLTD</t>
  </si>
  <si>
    <t>Mankind Pharma Ltd</t>
  </si>
  <si>
    <t>MANKIND</t>
  </si>
  <si>
    <t>Zydus Lifesciences Ltd</t>
  </si>
  <si>
    <t>ZYDUSLIFE</t>
  </si>
  <si>
    <t>Solar Industries India Ltd</t>
  </si>
  <si>
    <t>SOLARINDS</t>
  </si>
  <si>
    <t>Commodity Chemicals</t>
  </si>
  <si>
    <t>Cummins India Ltd</t>
  </si>
  <si>
    <t>CUMMINSIND</t>
  </si>
  <si>
    <t>Industrial Machinery</t>
  </si>
  <si>
    <t>Jindal Steel And Power Ltd</t>
  </si>
  <si>
    <t>JINDALSTEL</t>
  </si>
  <si>
    <t>Indus Towers Ltd</t>
  </si>
  <si>
    <t>INDUSTOWER</t>
  </si>
  <si>
    <t>Telecom Infrastructure</t>
  </si>
  <si>
    <t>Info Edge (India) Ltd</t>
  </si>
  <si>
    <t>NAUKRI</t>
  </si>
  <si>
    <t>Apollo Hospitals Enterprise Ltd</t>
  </si>
  <si>
    <t>APOLLOHOSP</t>
  </si>
  <si>
    <t>Hospitals &amp; Diagnostic Centres</t>
  </si>
  <si>
    <t>Lupin Ltd</t>
  </si>
  <si>
    <t>LUPIN</t>
  </si>
  <si>
    <t>Indian Hotels Company Ltd</t>
  </si>
  <si>
    <t>INDHOTEL</t>
  </si>
  <si>
    <t>Hotels, Resorts &amp; Cruise Lines</t>
  </si>
  <si>
    <t>Polycab India Ltd</t>
  </si>
  <si>
    <t>POLYCAB</t>
  </si>
  <si>
    <t>Colgate-Palmolive (India) Ltd</t>
  </si>
  <si>
    <t>COLPAL</t>
  </si>
  <si>
    <t>GMR Airports Ltd</t>
  </si>
  <si>
    <t>GMRINFRA</t>
  </si>
  <si>
    <t>Canara Bank Ltd</t>
  </si>
  <si>
    <t>CANBK</t>
  </si>
  <si>
    <t>Bharat Heavy Electricals Ltd</t>
  </si>
  <si>
    <t>BHEL</t>
  </si>
  <si>
    <t>Oracle Financial Services Software Ltd</t>
  </si>
  <si>
    <t>OFSS</t>
  </si>
  <si>
    <t>Software Services</t>
  </si>
  <si>
    <t>Union Bank of India Ltd</t>
  </si>
  <si>
    <t>UNIONBANK</t>
  </si>
  <si>
    <t>Max Healthcare Institute Ltd</t>
  </si>
  <si>
    <t>MAXHEALTH</t>
  </si>
  <si>
    <t>IDBI Bank Ltd</t>
  </si>
  <si>
    <t>IDBI</t>
  </si>
  <si>
    <t>Private Bank</t>
  </si>
  <si>
    <t>HDFC Asset Management Company Ltd</t>
  </si>
  <si>
    <t>HDFCAMC</t>
  </si>
  <si>
    <t>Oil India Ltd</t>
  </si>
  <si>
    <t>OIL</t>
  </si>
  <si>
    <t>Shree Cement Ltd</t>
  </si>
  <si>
    <t>SHREECEM</t>
  </si>
  <si>
    <t>NHPC Ltd</t>
  </si>
  <si>
    <t>NHPC</t>
  </si>
  <si>
    <t>Godrej Properties Ltd</t>
  </si>
  <si>
    <t>GODREJPROP</t>
  </si>
  <si>
    <t>Torrent Power Ltd</t>
  </si>
  <si>
    <t>TORNTPOWER</t>
  </si>
  <si>
    <t>Marico Ltd</t>
  </si>
  <si>
    <t>MARICO</t>
  </si>
  <si>
    <t>Hindustan Petroleum Corp Ltd</t>
  </si>
  <si>
    <t>HINDPETRO</t>
  </si>
  <si>
    <t>Aurobindo Pharma Ltd</t>
  </si>
  <si>
    <t>AUROPHARMA</t>
  </si>
  <si>
    <t>Adani Total Gas Ltd</t>
  </si>
  <si>
    <t>ATGL</t>
  </si>
  <si>
    <t>Mazagon Dock Shipbuilders Ltd</t>
  </si>
  <si>
    <t>MAZDOCK</t>
  </si>
  <si>
    <t>Shipbuilding</t>
  </si>
  <si>
    <t>Dixon Technologies (India) Ltd</t>
  </si>
  <si>
    <t>DIXON</t>
  </si>
  <si>
    <t>Home Electronics &amp; Appliances</t>
  </si>
  <si>
    <t>Muthoot Finance Ltd</t>
  </si>
  <si>
    <t>MUTHOOTFIN</t>
  </si>
  <si>
    <t>Persistent Systems Ltd</t>
  </si>
  <si>
    <t>PERSISTENT</t>
  </si>
  <si>
    <t>Tube Investments of India Ltd</t>
  </si>
  <si>
    <t>TIINDIA</t>
  </si>
  <si>
    <t>Cycles</t>
  </si>
  <si>
    <t>Prestige Estates Projects Ltd</t>
  </si>
  <si>
    <t>PRESTIGE</t>
  </si>
  <si>
    <t>Kalyan Jewellers India Ltd</t>
  </si>
  <si>
    <t>KALYANKJIL</t>
  </si>
  <si>
    <t>PB Fintech Ltd</t>
  </si>
  <si>
    <t>POLICYBZR</t>
  </si>
  <si>
    <t>Alkem Laboratories Ltd</t>
  </si>
  <si>
    <t>ALKEM</t>
  </si>
  <si>
    <t>Linde India Ltd</t>
  </si>
  <si>
    <t>LINDEINDIA</t>
  </si>
  <si>
    <t>SBI Cards and Payment Services Ltd</t>
  </si>
  <si>
    <t>SBICARD</t>
  </si>
  <si>
    <t>Payment Infrastructure</t>
  </si>
  <si>
    <t>SRF Ltd</t>
  </si>
  <si>
    <t>SRF</t>
  </si>
  <si>
    <t>Bharat Forge Ltd</t>
  </si>
  <si>
    <t>BHARATFORG</t>
  </si>
  <si>
    <t>Vodafone Idea Ltd</t>
  </si>
  <si>
    <t>IDEA</t>
  </si>
  <si>
    <t>Indian Railway Catering and Tourism Corporation Ltd</t>
  </si>
  <si>
    <t>IRCTC</t>
  </si>
  <si>
    <t>Berger Paints India Ltd</t>
  </si>
  <si>
    <t>BERGEPAINT</t>
  </si>
  <si>
    <t>Yes Bank Ltd</t>
  </si>
  <si>
    <t>YESBANK</t>
  </si>
  <si>
    <t>Bharti Hexacom Ltd</t>
  </si>
  <si>
    <t>BHARTIHEXA</t>
  </si>
  <si>
    <t>Indian Bank</t>
  </si>
  <si>
    <t>INDIANB</t>
  </si>
  <si>
    <t>Oberoi Realty Ltd</t>
  </si>
  <si>
    <t>OBEROIRLTY</t>
  </si>
  <si>
    <t>JSW Infrastructure Ltd</t>
  </si>
  <si>
    <t>JSWINFRA</t>
  </si>
  <si>
    <t>PI Industries Ltd</t>
  </si>
  <si>
    <t>PIIND</t>
  </si>
  <si>
    <t>Ashok Leyland Ltd</t>
  </si>
  <si>
    <t>ASHOKLEY</t>
  </si>
  <si>
    <t>General Insurance Corporation of India</t>
  </si>
  <si>
    <t>GICRE</t>
  </si>
  <si>
    <t>Supreme Industries Ltd</t>
  </si>
  <si>
    <t>SUPREMEIND</t>
  </si>
  <si>
    <t>Plastic Products</t>
  </si>
  <si>
    <t>NMDC Ltd</t>
  </si>
  <si>
    <t>NMDC</t>
  </si>
  <si>
    <t>Mining - Iron Ore</t>
  </si>
  <si>
    <t>UNO Minda Ltd</t>
  </si>
  <si>
    <t>UNOMINDA</t>
  </si>
  <si>
    <t>Jindal Stainless Ltd</t>
  </si>
  <si>
    <t>JSL</t>
  </si>
  <si>
    <t>Phoenix Mills Ltd</t>
  </si>
  <si>
    <t>PHOENIXLTD</t>
  </si>
  <si>
    <t>Fertilisers And Chemicals Travancore Ltd</t>
  </si>
  <si>
    <t>FACT</t>
  </si>
  <si>
    <t>Fertilizers &amp; Agro Chemicals</t>
  </si>
  <si>
    <t>Voltas Ltd</t>
  </si>
  <si>
    <t>VOLTAS</t>
  </si>
  <si>
    <t>Patanjali Foods Ltd</t>
  </si>
  <si>
    <t>PATANJALI</t>
  </si>
  <si>
    <t>Packaged Foods &amp; Meats</t>
  </si>
  <si>
    <t>Schaeffler India Ltd</t>
  </si>
  <si>
    <t>SCHAEFFLER</t>
  </si>
  <si>
    <t>Abbott India Ltd</t>
  </si>
  <si>
    <t>ABBOTINDIA</t>
  </si>
  <si>
    <t>Aditya Birla Capital Ltd</t>
  </si>
  <si>
    <t>ABCAPITAL</t>
  </si>
  <si>
    <t>Diversified Financials</t>
  </si>
  <si>
    <t>Tata Communications Ltd</t>
  </si>
  <si>
    <t>TATACOMM</t>
  </si>
  <si>
    <t>Indian Renewable Energy Development Agency Ltd</t>
  </si>
  <si>
    <t>IREDA</t>
  </si>
  <si>
    <t>MRF Ltd</t>
  </si>
  <si>
    <t>MRF</t>
  </si>
  <si>
    <t>Tires &amp; Rubber</t>
  </si>
  <si>
    <t>Balkrishna Industries Ltd</t>
  </si>
  <si>
    <t>BALKRISIND</t>
  </si>
  <si>
    <t>Thermax Limited</t>
  </si>
  <si>
    <t>THERMAX</t>
  </si>
  <si>
    <t>UCO Bank</t>
  </si>
  <si>
    <t>UCOBANK</t>
  </si>
  <si>
    <t>L&amp;T Technology Services Ltd</t>
  </si>
  <si>
    <t>LTTS</t>
  </si>
  <si>
    <t>Mphasis Ltd</t>
  </si>
  <si>
    <t>MPHASIS</t>
  </si>
  <si>
    <t>Fsn E-Commerce Ventures Ltd</t>
  </si>
  <si>
    <t>NYKAA</t>
  </si>
  <si>
    <t>Wellness Services</t>
  </si>
  <si>
    <t>Hitachi Energy India Ltd</t>
  </si>
  <si>
    <t>POWERINDIA</t>
  </si>
  <si>
    <t>United Breweries Ltd</t>
  </si>
  <si>
    <t>UBL</t>
  </si>
  <si>
    <t>Steel Authority of India Ltd</t>
  </si>
  <si>
    <t>SAIL</t>
  </si>
  <si>
    <t>IDFC First Bank Ltd</t>
  </si>
  <si>
    <t>IDFCFIRSTB</t>
  </si>
  <si>
    <t>Sundaram Finance Ltd</t>
  </si>
  <si>
    <t>SUNDARMFIN</t>
  </si>
  <si>
    <t>Astral Ltd</t>
  </si>
  <si>
    <t>ASTRAL</t>
  </si>
  <si>
    <t>Building Products - Pipes</t>
  </si>
  <si>
    <t>AU Small Finance Bank Ltd</t>
  </si>
  <si>
    <t>AUBANK</t>
  </si>
  <si>
    <t>Container Corporation of India Ltd</t>
  </si>
  <si>
    <t>CONCOR</t>
  </si>
  <si>
    <t>Logistics</t>
  </si>
  <si>
    <t>Procter &amp; Gamble Hygiene and Health Care Ltd</t>
  </si>
  <si>
    <t>PGHH</t>
  </si>
  <si>
    <t>BSE Ltd</t>
  </si>
  <si>
    <t>BSE</t>
  </si>
  <si>
    <t>Stock Exchanges &amp; Ratings</t>
  </si>
  <si>
    <t>Central Bank of India Ltd</t>
  </si>
  <si>
    <t>CENTRALBK</t>
  </si>
  <si>
    <t>Bank of India Ltd</t>
  </si>
  <si>
    <t>BANKINDIA</t>
  </si>
  <si>
    <t>SJVN Ltd</t>
  </si>
  <si>
    <t>SJVN</t>
  </si>
  <si>
    <t>Petronet LNG Ltd</t>
  </si>
  <si>
    <t>PETRONET</t>
  </si>
  <si>
    <t>Oil &amp; Gas - Storage &amp; Transportation</t>
  </si>
  <si>
    <t>Tata Elxsi Ltd</t>
  </si>
  <si>
    <t>TATAELXSI</t>
  </si>
  <si>
    <t>Coromandel International Ltd</t>
  </si>
  <si>
    <t>COROMANDEL</t>
  </si>
  <si>
    <t>Glenmark Pharmaceuticals Ltd</t>
  </si>
  <si>
    <t>GLENMARK</t>
  </si>
  <si>
    <t>Escorts Kubota Ltd</t>
  </si>
  <si>
    <t>ESCORTS</t>
  </si>
  <si>
    <t>Tractors</t>
  </si>
  <si>
    <t>Housing and Urban Development Corporation Ltd</t>
  </si>
  <si>
    <t>HUDCO</t>
  </si>
  <si>
    <t>Federal Bank Ltd</t>
  </si>
  <si>
    <t>FEDERALBNK</t>
  </si>
  <si>
    <t>Page Industries Ltd</t>
  </si>
  <si>
    <t>PAGEIND</t>
  </si>
  <si>
    <t>Apparel &amp; Accessories</t>
  </si>
  <si>
    <t>Gujarat Fluorochemicals Ltd</t>
  </si>
  <si>
    <t>FLUOROCHEM</t>
  </si>
  <si>
    <t>Specialty Chemicals</t>
  </si>
  <si>
    <t>Premier Energies Ltd</t>
  </si>
  <si>
    <t>PREMIERENE</t>
  </si>
  <si>
    <t>L&amp;T Finance Ltd</t>
  </si>
  <si>
    <t>LTF</t>
  </si>
  <si>
    <t>Jubilant Foodworks Ltd</t>
  </si>
  <si>
    <t>JUBLFOOD</t>
  </si>
  <si>
    <t>Restaurants &amp; Cafes</t>
  </si>
  <si>
    <t>GlaxoSmithKline Pharmaceuticals Ltd</t>
  </si>
  <si>
    <t>GLAXO</t>
  </si>
  <si>
    <t>ACC Ltd</t>
  </si>
  <si>
    <t>ACC</t>
  </si>
  <si>
    <t>Coforge Ltd</t>
  </si>
  <si>
    <t>COFORGE</t>
  </si>
  <si>
    <t>Cochin Shipyard Ltd</t>
  </si>
  <si>
    <t>COCHINSHIP</t>
  </si>
  <si>
    <t>Motilal Oswal Financial Services Ltd</t>
  </si>
  <si>
    <t>MOTILALOFS</t>
  </si>
  <si>
    <t>Ola Electric Mobility Ltd</t>
  </si>
  <si>
    <t>OLAELEC</t>
  </si>
  <si>
    <t>Sona BLW Precision Forgings Ltd</t>
  </si>
  <si>
    <t>SONACOMS</t>
  </si>
  <si>
    <t>UPL Ltd</t>
  </si>
  <si>
    <t>UPL</t>
  </si>
  <si>
    <t>Fortis Healthcare Ltd</t>
  </si>
  <si>
    <t>FORTIS</t>
  </si>
  <si>
    <t>KPIT Technologies Ltd</t>
  </si>
  <si>
    <t>KPITTECH</t>
  </si>
  <si>
    <t>Adani Wilmar Ltd</t>
  </si>
  <si>
    <t>AWL</t>
  </si>
  <si>
    <t>Biocon Ltd</t>
  </si>
  <si>
    <t>BIOCON</t>
  </si>
  <si>
    <t>Biotechnology</t>
  </si>
  <si>
    <t>Tata Technologies Ltd</t>
  </si>
  <si>
    <t>TATATECH</t>
  </si>
  <si>
    <t>Honeywell Automation India Ltd</t>
  </si>
  <si>
    <t>HONAUT</t>
  </si>
  <si>
    <t>One 97 Communications Ltd</t>
  </si>
  <si>
    <t>PAYTM</t>
  </si>
  <si>
    <t>Business Support Services</t>
  </si>
  <si>
    <t>Nippon Life India Asset Management Ltd</t>
  </si>
  <si>
    <t>NAM-INDIA</t>
  </si>
  <si>
    <t>Lloyds Metals And Energy Ltd</t>
  </si>
  <si>
    <t>LLOYDSME</t>
  </si>
  <si>
    <t>Bank of Maharashtra Ltd</t>
  </si>
  <si>
    <t>MAHABANK</t>
  </si>
  <si>
    <t>Blue Star Ltd</t>
  </si>
  <si>
    <t>BLUESTARCO</t>
  </si>
  <si>
    <t>APL Apollo Tubes Ltd</t>
  </si>
  <si>
    <t>APLAPOLLO</t>
  </si>
  <si>
    <t>Ge T&amp;D India Ltd</t>
  </si>
  <si>
    <t>GET&amp;D</t>
  </si>
  <si>
    <t>Gujarat Gas Ltd</t>
  </si>
  <si>
    <t>GUJGASLTD</t>
  </si>
  <si>
    <t>Godrej Industries Ltd</t>
  </si>
  <si>
    <t>GODREJIND</t>
  </si>
  <si>
    <t>Mahindra and Mahindra Financial Services Ltd</t>
  </si>
  <si>
    <t>M&amp;MFIN</t>
  </si>
  <si>
    <t>Bharat Dynamics Ltd</t>
  </si>
  <si>
    <t>BDL</t>
  </si>
  <si>
    <t>Max Financial Services Ltd</t>
  </si>
  <si>
    <t>MFSL</t>
  </si>
  <si>
    <t>Ajanta Pharma Ltd</t>
  </si>
  <si>
    <t>AJANTPHARM</t>
  </si>
  <si>
    <t>AIA Engineering Ltd</t>
  </si>
  <si>
    <t>AIAENG</t>
  </si>
  <si>
    <t>Exide Industries Ltd</t>
  </si>
  <si>
    <t>EXIDEIND</t>
  </si>
  <si>
    <t>Batteries</t>
  </si>
  <si>
    <t>3M India Ltd</t>
  </si>
  <si>
    <t>3MINDIA</t>
  </si>
  <si>
    <t>Stationery</t>
  </si>
  <si>
    <t>NLC India Ltd</t>
  </si>
  <si>
    <t>NLCINDIA</t>
  </si>
  <si>
    <t>New India Assurance Company Ltd</t>
  </si>
  <si>
    <t>NIACL</t>
  </si>
  <si>
    <t>Apar Industries Ltd</t>
  </si>
  <si>
    <t>APARINDS</t>
  </si>
  <si>
    <t>Deepak Nitrite Ltd</t>
  </si>
  <si>
    <t>DEEPAKNTR</t>
  </si>
  <si>
    <t>Indraprastha Gas Ltd</t>
  </si>
  <si>
    <t>IGL</t>
  </si>
  <si>
    <t>KEI Industries Ltd</t>
  </si>
  <si>
    <t>KEI</t>
  </si>
  <si>
    <t>Cables</t>
  </si>
  <si>
    <t>Cholamandalam Financial Holdings Ltd</t>
  </si>
  <si>
    <t>CHOLAHLDNG</t>
  </si>
  <si>
    <t>IPCA Laboratories Ltd</t>
  </si>
  <si>
    <t>IPCALAB</t>
  </si>
  <si>
    <t>Punjab &amp; Sind Bank</t>
  </si>
  <si>
    <t>PSB</t>
  </si>
  <si>
    <t>360 One Wam Ltd</t>
  </si>
  <si>
    <t>360ONE</t>
  </si>
  <si>
    <t>Investment Banking &amp; Brokerage</t>
  </si>
  <si>
    <t>IRB Infrastructure Developers Ltd</t>
  </si>
  <si>
    <t>IRB</t>
  </si>
  <si>
    <t>Godfrey Phillips India Ltd</t>
  </si>
  <si>
    <t>GODFRYPHLP</t>
  </si>
  <si>
    <t>Aditya Birla Fashion and Retail Ltd</t>
  </si>
  <si>
    <t>ABFRL</t>
  </si>
  <si>
    <t>LIC Housing Finance Ltd</t>
  </si>
  <si>
    <t>LICHSGFIN</t>
  </si>
  <si>
    <t>Home Financing</t>
  </si>
  <si>
    <t>J K Cement Ltd</t>
  </si>
  <si>
    <t>JKCEMENT</t>
  </si>
  <si>
    <t>National Aluminium Co Ltd</t>
  </si>
  <si>
    <t>NATIONALUM</t>
  </si>
  <si>
    <t>Dalmia Bharat Ltd</t>
  </si>
  <si>
    <t>DALBHARAT</t>
  </si>
  <si>
    <t>Kaynes Technology India Ltd</t>
  </si>
  <si>
    <t>KAYNES</t>
  </si>
  <si>
    <t>Star Health and Allied Insurance Company Ltd</t>
  </si>
  <si>
    <t>STARHEALTH</t>
  </si>
  <si>
    <t>Syngene International Ltd</t>
  </si>
  <si>
    <t>SYNGENE</t>
  </si>
  <si>
    <t>Tata Investment Corporation Ltd</t>
  </si>
  <si>
    <t>TATAINVEST</t>
  </si>
  <si>
    <t>Apollo Tyres Ltd</t>
  </si>
  <si>
    <t>APOLLOTYRE</t>
  </si>
  <si>
    <t>KPR Mill Ltd</t>
  </si>
  <si>
    <t>KPRMILL</t>
  </si>
  <si>
    <t>Textiles</t>
  </si>
  <si>
    <t>Brainbees Solutions Ltd</t>
  </si>
  <si>
    <t>FIRSTCRY</t>
  </si>
  <si>
    <t>Metro Brands Ltd</t>
  </si>
  <si>
    <t>METROBRAND</t>
  </si>
  <si>
    <t>Footwear</t>
  </si>
  <si>
    <t>Endurance Technologies Ltd</t>
  </si>
  <si>
    <t>ENDURANCE</t>
  </si>
  <si>
    <t>CRISIL Ltd</t>
  </si>
  <si>
    <t>CRISIL</t>
  </si>
  <si>
    <t>Go Digit General Insurance Ltd</t>
  </si>
  <si>
    <t>GODIGIT</t>
  </si>
  <si>
    <t>Bandhan Bank Ltd</t>
  </si>
  <si>
    <t>BANDHANBNK</t>
  </si>
  <si>
    <t>Hindustan Copper Ltd</t>
  </si>
  <si>
    <t>HINDCOPPER</t>
  </si>
  <si>
    <t>Mining - Copper</t>
  </si>
  <si>
    <t>Sun Tv Network Ltd</t>
  </si>
  <si>
    <t>SUNTV</t>
  </si>
  <si>
    <t>TV Channels &amp; Broadcasters</t>
  </si>
  <si>
    <t>Himadri Speciality Chemical Ltd</t>
  </si>
  <si>
    <t>HSCL</t>
  </si>
  <si>
    <t>Brigade Enterprises Ltd</t>
  </si>
  <si>
    <t>BRIGADE</t>
  </si>
  <si>
    <t>Emami Ltd</t>
  </si>
  <si>
    <t>EMAMILTD</t>
  </si>
  <si>
    <t>TVS Holdings Ltd</t>
  </si>
  <si>
    <t>TVSHLTD</t>
  </si>
  <si>
    <t>Delhivery Ltd</t>
  </si>
  <si>
    <t>DELHIVERY</t>
  </si>
  <si>
    <t>Embassy Office Parks REIT</t>
  </si>
  <si>
    <t>EMBASSY</t>
  </si>
  <si>
    <t>Inox Wind Ltd</t>
  </si>
  <si>
    <t>INOXWIND</t>
  </si>
  <si>
    <t>Vedant Fashions Ltd</t>
  </si>
  <si>
    <t>MANYAVAR</t>
  </si>
  <si>
    <t>Motherson Sumi Wiring India Ltd</t>
  </si>
  <si>
    <t>MSUMI</t>
  </si>
  <si>
    <t>Poonawalla Fincorp Ltd</t>
  </si>
  <si>
    <t>POONAWALLA</t>
  </si>
  <si>
    <t>Central Depository Services (India) Ltd</t>
  </si>
  <si>
    <t>CDSL</t>
  </si>
  <si>
    <t>Mangalore Refinery and Petrochemicals Ltd</t>
  </si>
  <si>
    <t>MRPL</t>
  </si>
  <si>
    <t>NBCC (India) Ltd</t>
  </si>
  <si>
    <t>NBCC</t>
  </si>
  <si>
    <t>Gland Pharma Ltd</t>
  </si>
  <si>
    <t>GLAND</t>
  </si>
  <si>
    <t>Suven Pharmaceuticals Ltd</t>
  </si>
  <si>
    <t>SUVENPHAR</t>
  </si>
  <si>
    <t>ZF Commercial Vehicle Control Systems India Ltd</t>
  </si>
  <si>
    <t>ZFCVINDIA</t>
  </si>
  <si>
    <t>Century Textiles and Industries Ltd</t>
  </si>
  <si>
    <t>CENTURYTEX</t>
  </si>
  <si>
    <t>Paper Products</t>
  </si>
  <si>
    <t>Piramal Pharma Ltd</t>
  </si>
  <si>
    <t>PPLPHARMA</t>
  </si>
  <si>
    <t>J B Chemicals and Pharmaceuticals Ltd</t>
  </si>
  <si>
    <t>JBCHEPHARM</t>
  </si>
  <si>
    <t>Multi Commodity Exchange of India Ltd</t>
  </si>
  <si>
    <t>MCX</t>
  </si>
  <si>
    <t>Sundram Fasteners Ltd</t>
  </si>
  <si>
    <t>SUNDRMFAST</t>
  </si>
  <si>
    <t>BASF India Ltd</t>
  </si>
  <si>
    <t>BASF</t>
  </si>
  <si>
    <t>ICICI Securities Ltd</t>
  </si>
  <si>
    <t>ISEC</t>
  </si>
  <si>
    <t>Timken India Ltd</t>
  </si>
  <si>
    <t>TIMKEN</t>
  </si>
  <si>
    <t>Global Health Ltd</t>
  </si>
  <si>
    <t>MEDANTA</t>
  </si>
  <si>
    <t>Carborundum Universal Ltd</t>
  </si>
  <si>
    <t>CARBORUNIV</t>
  </si>
  <si>
    <t>Authum Investment &amp; Infrastructure Ltd</t>
  </si>
  <si>
    <t>AIIL</t>
  </si>
  <si>
    <t>Crompton Greaves Consumer Electricals Ltd</t>
  </si>
  <si>
    <t>CROMPTON</t>
  </si>
  <si>
    <t>Radico Khaitan Ltd</t>
  </si>
  <si>
    <t>RADICO</t>
  </si>
  <si>
    <t>Bayer Cropscience Ltd</t>
  </si>
  <si>
    <t>BAYERCROP</t>
  </si>
  <si>
    <t>Gillette India Ltd</t>
  </si>
  <si>
    <t>GILLETTE</t>
  </si>
  <si>
    <t>Dr. Lal PathLabs Ltd</t>
  </si>
  <si>
    <t>LALPATHLAB</t>
  </si>
  <si>
    <t>Emcure Pharmaceuticals Ltd</t>
  </si>
  <si>
    <t>EMCURE</t>
  </si>
  <si>
    <t>Sumitomo Chemical India Ltd</t>
  </si>
  <si>
    <t>SUMICHEM</t>
  </si>
  <si>
    <t>CESC Ltd</t>
  </si>
  <si>
    <t>CESC</t>
  </si>
  <si>
    <t>Tata Chemicals Ltd</t>
  </si>
  <si>
    <t>TATACHEM</t>
  </si>
  <si>
    <t>ITI Ltd</t>
  </si>
  <si>
    <t>ITI</t>
  </si>
  <si>
    <t>Telecom Equipments</t>
  </si>
  <si>
    <t>Whirlpool of India Ltd</t>
  </si>
  <si>
    <t>WHIRLPOOL</t>
  </si>
  <si>
    <t>SKF India Ltd</t>
  </si>
  <si>
    <t>SKFINDIA</t>
  </si>
  <si>
    <t>Jyoti CNC Automation Ltd</t>
  </si>
  <si>
    <t>JYOTICNC</t>
  </si>
  <si>
    <t>Computer Hardware</t>
  </si>
  <si>
    <t>Grindwell Norton Ltd</t>
  </si>
  <si>
    <t>GRINDWELL</t>
  </si>
  <si>
    <t>Aegis Logistics Ltd</t>
  </si>
  <si>
    <t>AEGISLOG</t>
  </si>
  <si>
    <t>Hatsun Agro Product Ltd</t>
  </si>
  <si>
    <t>HATSUN</t>
  </si>
  <si>
    <t>KEC International Ltd</t>
  </si>
  <si>
    <t>KEC</t>
  </si>
  <si>
    <t>PNB Housing Finance Ltd</t>
  </si>
  <si>
    <t>PNBHOUSING</t>
  </si>
  <si>
    <t>Shyam Metalics and Energy Ltd</t>
  </si>
  <si>
    <t>SHYAMMETL</t>
  </si>
  <si>
    <t>Ratnamani Metals and Tubes Ltd</t>
  </si>
  <si>
    <t>RATNAMANI</t>
  </si>
  <si>
    <t>Narayana Hrudayalaya Ltd</t>
  </si>
  <si>
    <t>NH</t>
  </si>
  <si>
    <t>Natco Pharma Ltd</t>
  </si>
  <si>
    <t>NATCOPHARM</t>
  </si>
  <si>
    <t>Devyani International Ltd</t>
  </si>
  <si>
    <t>DEVYANI</t>
  </si>
  <si>
    <t>Amara Raja Energy &amp; Mobility Ltd</t>
  </si>
  <si>
    <t>ARE&amp;M</t>
  </si>
  <si>
    <t>Kansai Nerolac Paints Ltd</t>
  </si>
  <si>
    <t>KANSAINER</t>
  </si>
  <si>
    <t>Laurus Labs Ltd</t>
  </si>
  <si>
    <t>LAURUSLABS</t>
  </si>
  <si>
    <t>Pfizer Ltd</t>
  </si>
  <si>
    <t>PFIZER</t>
  </si>
  <si>
    <t>Anant Raj Ltd</t>
  </si>
  <si>
    <t>ANANTRAJ</t>
  </si>
  <si>
    <t>Castrol India Ltd</t>
  </si>
  <si>
    <t>CASTROLIND</t>
  </si>
  <si>
    <t>Kajaria Ceramics Ltd</t>
  </si>
  <si>
    <t>KAJARIACER</t>
  </si>
  <si>
    <t>Building Products - Ceramics</t>
  </si>
  <si>
    <t>Nuvama Wealth Management Ltd</t>
  </si>
  <si>
    <t>NUVAMA</t>
  </si>
  <si>
    <t>KIOCL Ltd</t>
  </si>
  <si>
    <t>KIOCL</t>
  </si>
  <si>
    <t>Piramal Enterprises Ltd</t>
  </si>
  <si>
    <t>PEL</t>
  </si>
  <si>
    <t>Bikaji Foods International Ltd</t>
  </si>
  <si>
    <t>BIKAJI</t>
  </si>
  <si>
    <t>Firstsource Solutions Ltd</t>
  </si>
  <si>
    <t>FSL</t>
  </si>
  <si>
    <t>Outsourced services</t>
  </si>
  <si>
    <t>Five-Star Business Finance Ltd</t>
  </si>
  <si>
    <t>FIVESTAR</t>
  </si>
  <si>
    <t>Poly Medicure Ltd</t>
  </si>
  <si>
    <t>POLYMED</t>
  </si>
  <si>
    <t>Health Care Equipment &amp; Supplies</t>
  </si>
  <si>
    <t>EIH Ltd</t>
  </si>
  <si>
    <t>EIHOTEL</t>
  </si>
  <si>
    <t>Concord Biotech Ltd</t>
  </si>
  <si>
    <t>CONCORDBIO</t>
  </si>
  <si>
    <t>Alembic Pharmaceuticals Ltd</t>
  </si>
  <si>
    <t>APLLTD</t>
  </si>
  <si>
    <t>CPSE ETF</t>
  </si>
  <si>
    <t>CPSEETF</t>
  </si>
  <si>
    <t>Equity</t>
  </si>
  <si>
    <t>Jindal SAW Ltd</t>
  </si>
  <si>
    <t>JINDALSAW</t>
  </si>
  <si>
    <t>Sobha Ltd</t>
  </si>
  <si>
    <t>SOBHA</t>
  </si>
  <si>
    <t>Angel One Ltd</t>
  </si>
  <si>
    <t>ANGELONE</t>
  </si>
  <si>
    <t>HFCL Ltd</t>
  </si>
  <si>
    <t>HFCL</t>
  </si>
  <si>
    <t>Gujarat State Petronet Ltd</t>
  </si>
  <si>
    <t>GSPL</t>
  </si>
  <si>
    <t>Triveni Turbine Ltd</t>
  </si>
  <si>
    <t>TRITURBINE</t>
  </si>
  <si>
    <t>Jupiter Wagons Ltd</t>
  </si>
  <si>
    <t>JWL</t>
  </si>
  <si>
    <t>Rail</t>
  </si>
  <si>
    <t>Finolex Cables Ltd</t>
  </si>
  <si>
    <t>FINCABLES</t>
  </si>
  <si>
    <t>Signatureglobal (India) Ltd</t>
  </si>
  <si>
    <t>SIGNATURE</t>
  </si>
  <si>
    <t>Atul Ltd</t>
  </si>
  <si>
    <t>ATUL</t>
  </si>
  <si>
    <t>Cyient Ltd</t>
  </si>
  <si>
    <t>CYIENT</t>
  </si>
  <si>
    <t>Affle (India) Ltd</t>
  </si>
  <si>
    <t>AFFLE</t>
  </si>
  <si>
    <t>Advertising</t>
  </si>
  <si>
    <t>Krishna Institute of Medical Sciences Ltd</t>
  </si>
  <si>
    <t>KIMS</t>
  </si>
  <si>
    <t>Elgi Equipments Ltd</t>
  </si>
  <si>
    <t>ELGIEQUIP</t>
  </si>
  <si>
    <t>JBM Auto Ltd</t>
  </si>
  <si>
    <t>JBMA</t>
  </si>
  <si>
    <t>Computer Age Management Services Ltd</t>
  </si>
  <si>
    <t>CAMS</t>
  </si>
  <si>
    <t>Aadhar Housing Finance Ltd</t>
  </si>
  <si>
    <t>AADHARHFC</t>
  </si>
  <si>
    <t>Kalpataru Projects International Ltd</t>
  </si>
  <si>
    <t>KPIL</t>
  </si>
  <si>
    <t>CIE Automotive India Ltd</t>
  </si>
  <si>
    <t>CIEINDIA</t>
  </si>
  <si>
    <t>Aditya Birla Sun Life Amc Ltd</t>
  </si>
  <si>
    <t>ABSLAMC</t>
  </si>
  <si>
    <t>Ircon International Ltd</t>
  </si>
  <si>
    <t>IRCON</t>
  </si>
  <si>
    <t>Aarti Industries Ltd</t>
  </si>
  <si>
    <t>AARTIIND</t>
  </si>
  <si>
    <t>IIFL Finance Ltd</t>
  </si>
  <si>
    <t>IIFL</t>
  </si>
  <si>
    <t>Tejas Networks Ltd</t>
  </si>
  <si>
    <t>TEJASNET</t>
  </si>
  <si>
    <t>Aster DM Healthcare Ltd</t>
  </si>
  <si>
    <t>ASTERDM</t>
  </si>
  <si>
    <t>Jai Balaji Industries Ltd</t>
  </si>
  <si>
    <t>JAIBALAJI</t>
  </si>
  <si>
    <t>Chambal Fertilisers and Chemicals Ltd</t>
  </si>
  <si>
    <t>CHAMBLFERT</t>
  </si>
  <si>
    <t>LS Industries Ltd</t>
  </si>
  <si>
    <t>LSIND</t>
  </si>
  <si>
    <t>Vinati Organics Ltd</t>
  </si>
  <si>
    <t>VINATIORGA</t>
  </si>
  <si>
    <t>Relaxo Footwears Ltd</t>
  </si>
  <si>
    <t>RELAXO</t>
  </si>
  <si>
    <t>Schneider Electric Infrastructure Ltd</t>
  </si>
  <si>
    <t>SCHNEIDER</t>
  </si>
  <si>
    <t>Ramco Cements Limited</t>
  </si>
  <si>
    <t>RAMCOCEM</t>
  </si>
  <si>
    <t>Nexus Select Trust</t>
  </si>
  <si>
    <t>NXST</t>
  </si>
  <si>
    <t>Mindspace Business Parks REIT</t>
  </si>
  <si>
    <t>MINDSPACE</t>
  </si>
  <si>
    <t>Waaree Renewable Technologies Ltd</t>
  </si>
  <si>
    <t>WAAREERTL</t>
  </si>
  <si>
    <t>PCBL Ltd</t>
  </si>
  <si>
    <t>PCBL</t>
  </si>
  <si>
    <t>Century Plyboards (India) Ltd</t>
  </si>
  <si>
    <t>CENTURYPLY</t>
  </si>
  <si>
    <t>Wood Products</t>
  </si>
  <si>
    <t>PTC Industries Ltd</t>
  </si>
  <si>
    <t>PTCIL</t>
  </si>
  <si>
    <t>V Guard Industries Ltd</t>
  </si>
  <si>
    <t>VGUARD</t>
  </si>
  <si>
    <t>Garden Reach Shipbuilders &amp; Engineers Ltd</t>
  </si>
  <si>
    <t>GRSE</t>
  </si>
  <si>
    <t>Jyothy Labs Ltd</t>
  </si>
  <si>
    <t>JYOTHYLAB</t>
  </si>
  <si>
    <t>Chalet Hotels Ltd</t>
  </si>
  <si>
    <t>CHALET</t>
  </si>
  <si>
    <t>CreditAccess Grameen Ltd</t>
  </si>
  <si>
    <t>CREDITACC</t>
  </si>
  <si>
    <t>NCC Ltd</t>
  </si>
  <si>
    <t>NCC</t>
  </si>
  <si>
    <t>Cello World Ltd</t>
  </si>
  <si>
    <t>CELLO</t>
  </si>
  <si>
    <t>Asahi India Glass Ltd</t>
  </si>
  <si>
    <t>ASAHIINDIA</t>
  </si>
  <si>
    <t>Mahanagar Gas Ltd</t>
  </si>
  <si>
    <t>MGL</t>
  </si>
  <si>
    <t>Blue Dart Express Ltd</t>
  </si>
  <si>
    <t>BLUEDART</t>
  </si>
  <si>
    <t>Jubilant Pharmova Ltd</t>
  </si>
  <si>
    <t>JUBLPHARMA</t>
  </si>
  <si>
    <t>R R Kabel Ltd</t>
  </si>
  <si>
    <t>RRKABEL</t>
  </si>
  <si>
    <t>Tbo Tek Ltd</t>
  </si>
  <si>
    <t>TBOTEK</t>
  </si>
  <si>
    <t>Tour &amp; Travel Services</t>
  </si>
  <si>
    <t>Bombay Burmah Trading Corporation Ltd</t>
  </si>
  <si>
    <t>BBTC</t>
  </si>
  <si>
    <t>Welspun Corp Ltd</t>
  </si>
  <si>
    <t>WELCORP</t>
  </si>
  <si>
    <t>Astrazeneca Pharma India Ltd</t>
  </si>
  <si>
    <t>ASTRAZEN</t>
  </si>
  <si>
    <t>Kfin Technologies Ltd</t>
  </si>
  <si>
    <t>KFINTECH</t>
  </si>
  <si>
    <t>Techno Electric &amp; Engineering Company Ltd</t>
  </si>
  <si>
    <t>TECHNOE</t>
  </si>
  <si>
    <t>Aptus Value Housing Finance India Ltd</t>
  </si>
  <si>
    <t>APTUS</t>
  </si>
  <si>
    <t>Bata India Ltd</t>
  </si>
  <si>
    <t>BATAINDIA</t>
  </si>
  <si>
    <t>Newgen Software Technologies Ltd</t>
  </si>
  <si>
    <t>NEWGEN</t>
  </si>
  <si>
    <t>Ramkrishna Forgings Ltd</t>
  </si>
  <si>
    <t>RKFORGE</t>
  </si>
  <si>
    <t>Trident Ltd</t>
  </si>
  <si>
    <t>TRIDENT</t>
  </si>
  <si>
    <t>Indian Energy Exchange Ltd</t>
  </si>
  <si>
    <t>IEX</t>
  </si>
  <si>
    <t>Power Trading &amp; Consultancy</t>
  </si>
  <si>
    <t>Finolex Industries Ltd</t>
  </si>
  <si>
    <t>FINPIPE</t>
  </si>
  <si>
    <t>Swan Energy Ltd</t>
  </si>
  <si>
    <t>SWANENERGY</t>
  </si>
  <si>
    <t>Karur Vysya Bank Ltd</t>
  </si>
  <si>
    <t>KARURVYSYA</t>
  </si>
  <si>
    <t>IFCI Ltd</t>
  </si>
  <si>
    <t>IFCI</t>
  </si>
  <si>
    <t>Sonata Software Ltd</t>
  </si>
  <si>
    <t>SONATSOFTW</t>
  </si>
  <si>
    <t>PG Electroplast Ltd</t>
  </si>
  <si>
    <t>PGEL</t>
  </si>
  <si>
    <t>Kirloskar Oil Engines Ltd</t>
  </si>
  <si>
    <t>KIRLOSENG</t>
  </si>
  <si>
    <t>Lakshmi Machine Works Ltd</t>
  </si>
  <si>
    <t>LAXMIMACH</t>
  </si>
  <si>
    <t>IDFC Ltd</t>
  </si>
  <si>
    <t>IDFC</t>
  </si>
  <si>
    <t>Indiamart Intermesh Ltd</t>
  </si>
  <si>
    <t>INDIAMART</t>
  </si>
  <si>
    <t>Eris Lifesciences Ltd</t>
  </si>
  <si>
    <t>ERIS</t>
  </si>
  <si>
    <t>Great Eastern Shipping Company Ltd</t>
  </si>
  <si>
    <t>GESHIP</t>
  </si>
  <si>
    <t>Gravita India Ltd</t>
  </si>
  <si>
    <t>GRAVITA</t>
  </si>
  <si>
    <t>Metals - Lead</t>
  </si>
  <si>
    <t>Titagarh Rail Systems Ltd</t>
  </si>
  <si>
    <t>TITAGARH</t>
  </si>
  <si>
    <t>Capri Global Capital Ltd</t>
  </si>
  <si>
    <t>CGCL</t>
  </si>
  <si>
    <t>Birlasoft Ltd</t>
  </si>
  <si>
    <t>BSOFT</t>
  </si>
  <si>
    <t>Manappuram Finance Ltd</t>
  </si>
  <si>
    <t>MANAPPURAM</t>
  </si>
  <si>
    <t>RITES Ltd</t>
  </si>
  <si>
    <t>RITES</t>
  </si>
  <si>
    <t>Action Construction Equipment Ltd</t>
  </si>
  <si>
    <t>ACE</t>
  </si>
  <si>
    <t>Heavy Machinery</t>
  </si>
  <si>
    <t>Reliance Power Ltd</t>
  </si>
  <si>
    <t>RPOWER</t>
  </si>
  <si>
    <t>PVR INOX Ltd</t>
  </si>
  <si>
    <t>PVRINOX</t>
  </si>
  <si>
    <t>Theatres</t>
  </si>
  <si>
    <t>Nava Limited</t>
  </si>
  <si>
    <t>NAVA</t>
  </si>
  <si>
    <t>DCM Shriram Ltd</t>
  </si>
  <si>
    <t>DCMSHRIRAM</t>
  </si>
  <si>
    <t>Navin Fluorine International Ltd</t>
  </si>
  <si>
    <t>NAVINFLUOR</t>
  </si>
  <si>
    <t>Akzo Nobel India Ltd</t>
  </si>
  <si>
    <t>AKZOINDIA</t>
  </si>
  <si>
    <t>Tata Teleservices (Maharashtra) Ltd</t>
  </si>
  <si>
    <t>TTML</t>
  </si>
  <si>
    <t>HBL Power Systems Ltd</t>
  </si>
  <si>
    <t>HBLPOWER</t>
  </si>
  <si>
    <t>Supreme Petrochem Ltd</t>
  </si>
  <si>
    <t>SPLPETRO</t>
  </si>
  <si>
    <t>Doms Industries Ltd</t>
  </si>
  <si>
    <t>DOMS</t>
  </si>
  <si>
    <t>Office Supplies</t>
  </si>
  <si>
    <t>Sanofi India Ltd</t>
  </si>
  <si>
    <t>SANOFI</t>
  </si>
  <si>
    <t>Clean Science and Technology Ltd</t>
  </si>
  <si>
    <t>CLEAN</t>
  </si>
  <si>
    <t>Amber Enterprises India Ltd</t>
  </si>
  <si>
    <t>AMBER</t>
  </si>
  <si>
    <t>Anand Rathi Wealth Ltd</t>
  </si>
  <si>
    <t>ANANDRATHI</t>
  </si>
  <si>
    <t>UTI Asset Management Company Ltd</t>
  </si>
  <si>
    <t>UTIAMC</t>
  </si>
  <si>
    <t>Inox Wind Energy Ltd</t>
  </si>
  <si>
    <t>IWEL</t>
  </si>
  <si>
    <t>Fine Organic Industries Ltd</t>
  </si>
  <si>
    <t>FINEORG</t>
  </si>
  <si>
    <t>Indegene Ltd</t>
  </si>
  <si>
    <t>INDGN</t>
  </si>
  <si>
    <t>G R Infraprojects Ltd</t>
  </si>
  <si>
    <t>GRINFRA</t>
  </si>
  <si>
    <t>Neuland Laboratories Ltd</t>
  </si>
  <si>
    <t>NEULANDLAB</t>
  </si>
  <si>
    <t>Welspun Living Ltd</t>
  </si>
  <si>
    <t>WELSPUNLIV</t>
  </si>
  <si>
    <t>Sarda Energy &amp; Minerals Ltd</t>
  </si>
  <si>
    <t>SARDAEN</t>
  </si>
  <si>
    <t>Bls International Services Ltd</t>
  </si>
  <si>
    <t>BLS</t>
  </si>
  <si>
    <t>Craftsman Automation Ltd</t>
  </si>
  <si>
    <t>CRAFTSMAN</t>
  </si>
  <si>
    <t>KSB Ltd</t>
  </si>
  <si>
    <t>KSB</t>
  </si>
  <si>
    <t>BEML Ltd</t>
  </si>
  <si>
    <t>BEML</t>
  </si>
  <si>
    <t>Sterling and Wilson Renewable Energy Ltd</t>
  </si>
  <si>
    <t>SWSOLAR</t>
  </si>
  <si>
    <t>UTI S&amp;P BSE Sensex ETF</t>
  </si>
  <si>
    <t>UTISENSETF</t>
  </si>
  <si>
    <t>Wockhardt Ltd</t>
  </si>
  <si>
    <t>WOCKPHARMA</t>
  </si>
  <si>
    <t>Honasa Consumer Ltd</t>
  </si>
  <si>
    <t>HONASA</t>
  </si>
  <si>
    <t>Zensar Technologies Ltd</t>
  </si>
  <si>
    <t>ZENSARTECH</t>
  </si>
  <si>
    <t>Zen Technologies Ltd</t>
  </si>
  <si>
    <t>ZENTEC</t>
  </si>
  <si>
    <t>NMDC Steel Ltd</t>
  </si>
  <si>
    <t>NSLNISP</t>
  </si>
  <si>
    <t>Aavas Financiers Ltd</t>
  </si>
  <si>
    <t>AAVAS</t>
  </si>
  <si>
    <t>Elecon Engineering Company Ltd</t>
  </si>
  <si>
    <t>ELECON</t>
  </si>
  <si>
    <t>Godrej Agrovet Ltd</t>
  </si>
  <si>
    <t>GODREJAGRO</t>
  </si>
  <si>
    <t>Agro Products</t>
  </si>
  <si>
    <t>Caplin Point Laboratories Ltd</t>
  </si>
  <si>
    <t>CAPLIPOINT</t>
  </si>
  <si>
    <t>E I D-Parry (India) Ltd</t>
  </si>
  <si>
    <t>EIDPARRY</t>
  </si>
  <si>
    <t>Sugar</t>
  </si>
  <si>
    <t>Raymond Lifestyle Ltd</t>
  </si>
  <si>
    <t>RAYMONDLSL</t>
  </si>
  <si>
    <t>LT Foods Ltd</t>
  </si>
  <si>
    <t>LTFOODS</t>
  </si>
  <si>
    <t>Redington Ltd</t>
  </si>
  <si>
    <t>REDINGTON</t>
  </si>
  <si>
    <t>Technology Hardware</t>
  </si>
  <si>
    <t>Railtel Corporation of India Ltd</t>
  </si>
  <si>
    <t>RAILTEL</t>
  </si>
  <si>
    <t>Communication &amp; Networking</t>
  </si>
  <si>
    <t>Netweb Technologies India Ltd</t>
  </si>
  <si>
    <t>NETWEB</t>
  </si>
  <si>
    <t>Maharashtra Scooters Ltd</t>
  </si>
  <si>
    <t>MAHSCOOTER</t>
  </si>
  <si>
    <t>Godawari Power and Ispat Ltd</t>
  </si>
  <si>
    <t>GPIL</t>
  </si>
  <si>
    <t>Minda Corporation Ltd</t>
  </si>
  <si>
    <t>MINDACORP</t>
  </si>
  <si>
    <t>Rainbow Children's Medicare Ltd</t>
  </si>
  <si>
    <t>RAINBOW</t>
  </si>
  <si>
    <t>Marksans Pharma Ltd</t>
  </si>
  <si>
    <t>MARKSANS</t>
  </si>
  <si>
    <t>Data Patterns (India) Ltd</t>
  </si>
  <si>
    <t>DATAPATTNS</t>
  </si>
  <si>
    <t>Intellect Design Arena Ltd</t>
  </si>
  <si>
    <t>INTELLECT</t>
  </si>
  <si>
    <t>Voltamp Transformers Ltd</t>
  </si>
  <si>
    <t>VOLTAMP</t>
  </si>
  <si>
    <t>Westlife Foodworld Ltd</t>
  </si>
  <si>
    <t>WESTLIFE</t>
  </si>
  <si>
    <t>Praj Industries Ltd</t>
  </si>
  <si>
    <t>PRAJIND</t>
  </si>
  <si>
    <t>Chennai Petroleum Corporation Ltd</t>
  </si>
  <si>
    <t>CHENNPETRO</t>
  </si>
  <si>
    <t>Olectra Greentech Ltd</t>
  </si>
  <si>
    <t>OLECTRA</t>
  </si>
  <si>
    <t>MMTC Ltd</t>
  </si>
  <si>
    <t>MMTC</t>
  </si>
  <si>
    <t>Vardhman Textiles Ltd</t>
  </si>
  <si>
    <t>VTL</t>
  </si>
  <si>
    <t>Kirloskar Brothers Ltd</t>
  </si>
  <si>
    <t>KIRLOSBROS</t>
  </si>
  <si>
    <t>eClerx Services Limited</t>
  </si>
  <si>
    <t>ECLERX</t>
  </si>
  <si>
    <t>Granules India Ltd</t>
  </si>
  <si>
    <t>GRANULES</t>
  </si>
  <si>
    <t>Deepak Fertilisers and Petrochemicals Corp Ltd</t>
  </si>
  <si>
    <t>DEEPAKFERT</t>
  </si>
  <si>
    <t>JM Financial Ltd</t>
  </si>
  <si>
    <t>JMFINANCIL</t>
  </si>
  <si>
    <t>Ingersoll-Rand (India) Ltd</t>
  </si>
  <si>
    <t>INGERRAND</t>
  </si>
  <si>
    <t>Electrosteel Castings Ltd</t>
  </si>
  <si>
    <t>ELECTCAST</t>
  </si>
  <si>
    <t>Reliance Infrastructure Ltd</t>
  </si>
  <si>
    <t>RELINFRA</t>
  </si>
  <si>
    <t>Akums Drugs and Pharmaceuticals Ltd</t>
  </si>
  <si>
    <t>AKUMS</t>
  </si>
  <si>
    <t>Glenmark Life Sciences Ltd</t>
  </si>
  <si>
    <t>GLS</t>
  </si>
  <si>
    <t>Genus Power Infrastructures Ltd</t>
  </si>
  <si>
    <t>GENUSPOWER</t>
  </si>
  <si>
    <t>RHI Magnesita India Ltd</t>
  </si>
  <si>
    <t>RHIM</t>
  </si>
  <si>
    <t>Zee Entertainment Enterprises Ltd</t>
  </si>
  <si>
    <t>ZEEL</t>
  </si>
  <si>
    <t>Cube Highways Trust</t>
  </si>
  <si>
    <t>CUBEINVIT</t>
  </si>
  <si>
    <t>Roads</t>
  </si>
  <si>
    <t>Strides Pharma Science Ltd</t>
  </si>
  <si>
    <t>STAR</t>
  </si>
  <si>
    <t>Nuvoco Vistas Corporation Ltd</t>
  </si>
  <si>
    <t>NUVOCO</t>
  </si>
  <si>
    <t>Zydus Wellness Ltd</t>
  </si>
  <si>
    <t>ZYDUSWELL</t>
  </si>
  <si>
    <t>RBL Bank Ltd</t>
  </si>
  <si>
    <t>RBLBANK</t>
  </si>
  <si>
    <t>CEAT Ltd</t>
  </si>
  <si>
    <t>CEATLTD</t>
  </si>
  <si>
    <t>Aether Industries Ltd</t>
  </si>
  <si>
    <t>AETHER</t>
  </si>
  <si>
    <t>Alok Industries Ltd</t>
  </si>
  <si>
    <t>ALOKINDS</t>
  </si>
  <si>
    <t>shipping corporation of India Ltd</t>
  </si>
  <si>
    <t>SCI</t>
  </si>
  <si>
    <t>Sammaan Capital Ltd</t>
  </si>
  <si>
    <t>SAMMAANCAP</t>
  </si>
  <si>
    <t>City Union Bank Ltd</t>
  </si>
  <si>
    <t>CUB</t>
  </si>
  <si>
    <t>Balrampur Chini Mills Ltd</t>
  </si>
  <si>
    <t>BALRAMCHIN</t>
  </si>
  <si>
    <t>Engineers India Ltd</t>
  </si>
  <si>
    <t>ENGINERSIN</t>
  </si>
  <si>
    <t>Raymond Ltd</t>
  </si>
  <si>
    <t>RAYMOND</t>
  </si>
  <si>
    <t>Tanla Platforms Ltd</t>
  </si>
  <si>
    <t>TANLA</t>
  </si>
  <si>
    <t>Jubilant Ingrevia Ltd</t>
  </si>
  <si>
    <t>JUBLINGREA</t>
  </si>
  <si>
    <t>Tega Industries Ltd</t>
  </si>
  <si>
    <t>TEGA</t>
  </si>
  <si>
    <t>Quess Corp Ltd</t>
  </si>
  <si>
    <t>QUESS</t>
  </si>
  <si>
    <t>Employment Services</t>
  </si>
  <si>
    <t>Jaiprakash Power Ventures Ltd</t>
  </si>
  <si>
    <t>JPPOWER</t>
  </si>
  <si>
    <t>Edelweiss Financial Services Ltd</t>
  </si>
  <si>
    <t>EDELWEISS</t>
  </si>
  <si>
    <t>Alkyl Amines Chemicals Ltd</t>
  </si>
  <si>
    <t>ALKYLAMINE</t>
  </si>
  <si>
    <t>Sanofi Consumer Healthcare India Ltd</t>
  </si>
  <si>
    <t>SANOFICONR</t>
  </si>
  <si>
    <t>Jammu and Kashmir Bank Ltd</t>
  </si>
  <si>
    <t>J&amp;KBANK</t>
  </si>
  <si>
    <t>TTK Prestige Ltd</t>
  </si>
  <si>
    <t>TTKPRESTIG</t>
  </si>
  <si>
    <t>Sapphire Foods India Ltd</t>
  </si>
  <si>
    <t>SAPPHIRE</t>
  </si>
  <si>
    <t>Happiest Minds Technologies Ltd</t>
  </si>
  <si>
    <t>HAPPSTMNDS</t>
  </si>
  <si>
    <t>Saregama India Ltd</t>
  </si>
  <si>
    <t>SAREGAMA</t>
  </si>
  <si>
    <t>Movies &amp; TV Serials</t>
  </si>
  <si>
    <t>Safari Industries (India) Ltd</t>
  </si>
  <si>
    <t>SAFARI</t>
  </si>
  <si>
    <t>JK Tyre &amp; Industries Ltd</t>
  </si>
  <si>
    <t>JKTYRE</t>
  </si>
  <si>
    <t>KPI Green Energy Ltd</t>
  </si>
  <si>
    <t>KPIGREEN</t>
  </si>
  <si>
    <t>Graphite India Ltd</t>
  </si>
  <si>
    <t>GRAPHITE</t>
  </si>
  <si>
    <t>GMR Power and Urban Infra Ltd</t>
  </si>
  <si>
    <t>GMRP&amp;UI</t>
  </si>
  <si>
    <t>Home First Finance Company India Ltd</t>
  </si>
  <si>
    <t>HOMEFIRST</t>
  </si>
  <si>
    <t>Gujarat Mineral Development Corporation Ltd</t>
  </si>
  <si>
    <t>GMDCLTD</t>
  </si>
  <si>
    <t>Vesuvius India Ltd</t>
  </si>
  <si>
    <t>VESUVIUS</t>
  </si>
  <si>
    <t>Can Fin Homes Ltd</t>
  </si>
  <si>
    <t>CANFINHOME</t>
  </si>
  <si>
    <t>Powergrid Infrastructure Investment Trust</t>
  </si>
  <si>
    <t>PGINVIT</t>
  </si>
  <si>
    <t>Kirloskar Ferrous Industries Ltd</t>
  </si>
  <si>
    <t>KIRLFER</t>
  </si>
  <si>
    <t>Happy Forgings Ltd</t>
  </si>
  <si>
    <t>HAPPYFORGE</t>
  </si>
  <si>
    <t>Auto, Truck &amp; Motorcycle Parts</t>
  </si>
  <si>
    <t>PNC Infratech Ltd</t>
  </si>
  <si>
    <t>PNCINFRA</t>
  </si>
  <si>
    <t>India Cements Ltd</t>
  </si>
  <si>
    <t>INDIACEM</t>
  </si>
  <si>
    <t>Mrs. Bectors Food Specialities Ltd</t>
  </si>
  <si>
    <t>BECTORFOOD</t>
  </si>
  <si>
    <t>Senco Gold Ltd</t>
  </si>
  <si>
    <t>SENCO</t>
  </si>
  <si>
    <t>Bajaj Electricals Ltd</t>
  </si>
  <si>
    <t>BAJAJELEC</t>
  </si>
  <si>
    <t>CE Info Systems Ltd</t>
  </si>
  <si>
    <t>MAPMYINDIA</t>
  </si>
  <si>
    <t>Campus Activewear Ltd</t>
  </si>
  <si>
    <t>CAMPUS</t>
  </si>
  <si>
    <t>Metropolis Healthcare Ltd</t>
  </si>
  <si>
    <t>METROPOLIS</t>
  </si>
  <si>
    <t>Symphony Ltd</t>
  </si>
  <si>
    <t>SYMPHONY</t>
  </si>
  <si>
    <t>Rattanindia Enterprises Ltd</t>
  </si>
  <si>
    <t>RTNINDIA</t>
  </si>
  <si>
    <t>Usha Martin Ltd</t>
  </si>
  <si>
    <t>USHAMART</t>
  </si>
  <si>
    <t>Galaxy Surfactants Ltd</t>
  </si>
  <si>
    <t>GALAXYSURF</t>
  </si>
  <si>
    <t>Gujarat Pipavav Port Ltd</t>
  </si>
  <si>
    <t>GPPL</t>
  </si>
  <si>
    <t>Bharat 22 ETF</t>
  </si>
  <si>
    <t>ICICIB22</t>
  </si>
  <si>
    <t>Prism Johnson Ltd</t>
  </si>
  <si>
    <t>PRSMJOHNSN</t>
  </si>
  <si>
    <t>P N Gadgil Jewellers Ltd</t>
  </si>
  <si>
    <t>PNGJL</t>
  </si>
  <si>
    <t>City Pulse Multiplex Ltd</t>
  </si>
  <si>
    <t>CPML</t>
  </si>
  <si>
    <t>Movies &amp; Entertainment</t>
  </si>
  <si>
    <t>Cera Sanitaryware Ltd</t>
  </si>
  <si>
    <t>CERA</t>
  </si>
  <si>
    <t>Nippon India ETF Nifty Bank BeES</t>
  </si>
  <si>
    <t>BANKBEES</t>
  </si>
  <si>
    <t>Triveni Engineering and Industries Ltd</t>
  </si>
  <si>
    <t>TRIVENI</t>
  </si>
  <si>
    <t>INOX India Ltd</t>
  </si>
  <si>
    <t>INOXINDIA</t>
  </si>
  <si>
    <t>Sea-Borne Tankers</t>
  </si>
  <si>
    <t>Power Mech Projects Ltd</t>
  </si>
  <si>
    <t>POWERMECH</t>
  </si>
  <si>
    <t>Shree Renuka Sugars Ltd</t>
  </si>
  <si>
    <t>RENUKA</t>
  </si>
  <si>
    <t>Arvind Ltd</t>
  </si>
  <si>
    <t>ARVIND</t>
  </si>
  <si>
    <t>HMT Ltd</t>
  </si>
  <si>
    <t>HMT</t>
  </si>
  <si>
    <t>Isgec Heavy Engineering Ltd</t>
  </si>
  <si>
    <t>ISGEC</t>
  </si>
  <si>
    <t>JSW Holdings Ltd</t>
  </si>
  <si>
    <t>JSWHL</t>
  </si>
  <si>
    <t>Bengal &amp; Assam Company Ltd</t>
  </si>
  <si>
    <t>BENGALASM</t>
  </si>
  <si>
    <t>Rashtriya Chemicals and Fertilizers Ltd</t>
  </si>
  <si>
    <t>RCF</t>
  </si>
  <si>
    <t>Valor Estate Ltd</t>
  </si>
  <si>
    <t>DBREALTY</t>
  </si>
  <si>
    <t>Prudent Corporate Advisory Services Ltd</t>
  </si>
  <si>
    <t>PRUDENT</t>
  </si>
  <si>
    <t>IIFL Securities Ltd</t>
  </si>
  <si>
    <t>IIFLSEC</t>
  </si>
  <si>
    <t>HG Infra Engineering Ltd</t>
  </si>
  <si>
    <t>HGINFRA</t>
  </si>
  <si>
    <t>Puravankara Ltd</t>
  </si>
  <si>
    <t>PURVA</t>
  </si>
  <si>
    <t>SBFC Finance Ltd</t>
  </si>
  <si>
    <t>SBFC</t>
  </si>
  <si>
    <t>RedTape</t>
  </si>
  <si>
    <t>REDTAPE</t>
  </si>
  <si>
    <t>Just Dial Ltd</t>
  </si>
  <si>
    <t>JUSTDIAL</t>
  </si>
  <si>
    <t>Sheela Foam Ltd</t>
  </si>
  <si>
    <t>SFL</t>
  </si>
  <si>
    <t>Home Furnishing</t>
  </si>
  <si>
    <t>Shriram Pistons &amp; Rings Ltd</t>
  </si>
  <si>
    <t>SHRIPISTON</t>
  </si>
  <si>
    <t>Max Estates Ltd</t>
  </si>
  <si>
    <t>MAXESTATES</t>
  </si>
  <si>
    <t>Route Mobile Ltd</t>
  </si>
  <si>
    <t>ROUTE</t>
  </si>
  <si>
    <t>Latent View Analytics Ltd</t>
  </si>
  <si>
    <t>LATENTVIEW</t>
  </si>
  <si>
    <t>Gujarat Narmada Valley Fertilizers &amp; Chemicals Ltd</t>
  </si>
  <si>
    <t>GNFC</t>
  </si>
  <si>
    <t>Shoppers Stop Ltd</t>
  </si>
  <si>
    <t>SHOPERSTOP</t>
  </si>
  <si>
    <t>Birla Corporation Ltd</t>
  </si>
  <si>
    <t>BIRLACORPN</t>
  </si>
  <si>
    <t>Transformers and Rectifiers (India) Ltd</t>
  </si>
  <si>
    <t>TARIL</t>
  </si>
  <si>
    <t>Allied Blenders and Distillers Ltd</t>
  </si>
  <si>
    <t>ABDL</t>
  </si>
  <si>
    <t>ELANTAS Beck India Ltd</t>
  </si>
  <si>
    <t>ELANTAS</t>
  </si>
  <si>
    <t>Brookfield India Real Estate Trust</t>
  </si>
  <si>
    <t>BIRET</t>
  </si>
  <si>
    <t>KNR Constructions Ltd</t>
  </si>
  <si>
    <t>KNRCON</t>
  </si>
  <si>
    <t>Lemon Tree Hotels Ltd</t>
  </si>
  <si>
    <t>LEMONTREE</t>
  </si>
  <si>
    <t>India Grid Trust</t>
  </si>
  <si>
    <t>INDIGRID</t>
  </si>
  <si>
    <t>ESAB India Ltd</t>
  </si>
  <si>
    <t>ESABINDIA</t>
  </si>
  <si>
    <t>CCL Products (India) Ltd</t>
  </si>
  <si>
    <t>CCL</t>
  </si>
  <si>
    <t>ITD Cementation India Ltd</t>
  </si>
  <si>
    <t>ITDCEM</t>
  </si>
  <si>
    <t>Thomas Cook (India) Ltd</t>
  </si>
  <si>
    <t>THOMASCOOK</t>
  </si>
  <si>
    <t>CMS Info Systems Ltd</t>
  </si>
  <si>
    <t>CMSINFO</t>
  </si>
  <si>
    <t>Force Motors Ltd</t>
  </si>
  <si>
    <t>FORCEMOT</t>
  </si>
  <si>
    <t>Keystone Realtors Ltd</t>
  </si>
  <si>
    <t>RUSTOMJEE</t>
  </si>
  <si>
    <t>Epigral Ltd</t>
  </si>
  <si>
    <t>EPIGRAL</t>
  </si>
  <si>
    <t>Eureka Forbes Ltd</t>
  </si>
  <si>
    <t>EUREKAFORB</t>
  </si>
  <si>
    <t>Household Appliances</t>
  </si>
  <si>
    <t>HEG Ltd</t>
  </si>
  <si>
    <t>HEG</t>
  </si>
  <si>
    <t>Choice International Ltd</t>
  </si>
  <si>
    <t>CHOICEIN</t>
  </si>
  <si>
    <t>Vijaya Diagnostic Centre Ltd</t>
  </si>
  <si>
    <t>VIJAYA</t>
  </si>
  <si>
    <t>Gallantt Ispat Ltd</t>
  </si>
  <si>
    <t>GALLANTT</t>
  </si>
  <si>
    <t>Sansera Engineering Ltd</t>
  </si>
  <si>
    <t>SANSERA</t>
  </si>
  <si>
    <t>Aurionpro Solutions Ltd</t>
  </si>
  <si>
    <t>AURIONPRO</t>
  </si>
  <si>
    <t>Equitas Small Finance Bank Ltd</t>
  </si>
  <si>
    <t>EQUITASBNK</t>
  </si>
  <si>
    <t>ASK Automotive Ltd</t>
  </si>
  <si>
    <t>ASKAUTOLTD</t>
  </si>
  <si>
    <t>Time Technoplast Ltd</t>
  </si>
  <si>
    <t>TIMETECHNO</t>
  </si>
  <si>
    <t>Blue Jet Healthcare Ltd</t>
  </si>
  <si>
    <t>BLUEJET</t>
  </si>
  <si>
    <t>F D C Ltd</t>
  </si>
  <si>
    <t>FDC</t>
  </si>
  <si>
    <t>Religare Enterprises Ltd</t>
  </si>
  <si>
    <t>RELIGARE</t>
  </si>
  <si>
    <t>Va Tech Wabag Ltd</t>
  </si>
  <si>
    <t>WABAG</t>
  </si>
  <si>
    <t>Water Management</t>
  </si>
  <si>
    <t>National Standard (India) Ltd</t>
  </si>
  <si>
    <t>NATIONSTD</t>
  </si>
  <si>
    <t>JK Lakshmi Cement Ltd</t>
  </si>
  <si>
    <t>JKLAKSHMI</t>
  </si>
  <si>
    <t>Jupiter Life Line Hospitals Ltd</t>
  </si>
  <si>
    <t>JLHL</t>
  </si>
  <si>
    <t>Lloyds Engineering Works Ltd</t>
  </si>
  <si>
    <t>LLOYDSENGG</t>
  </si>
  <si>
    <t>Tips Music Ltd</t>
  </si>
  <si>
    <t>TIPSINDLTD</t>
  </si>
  <si>
    <t>TVS Supply Chain Solutions Ltd</t>
  </si>
  <si>
    <t>TVSSCS</t>
  </si>
  <si>
    <t>Mahindra Lifespace Developers Ltd</t>
  </si>
  <si>
    <t>MAHLIFE</t>
  </si>
  <si>
    <t>Black Box Ltd</t>
  </si>
  <si>
    <t>BBOX</t>
  </si>
  <si>
    <t>Balu Forge Industries Ltd</t>
  </si>
  <si>
    <t>BALUFORGE</t>
  </si>
  <si>
    <t>Karnataka Bank Ltd</t>
  </si>
  <si>
    <t>KTKBANK</t>
  </si>
  <si>
    <t>Avanti Feeds Ltd</t>
  </si>
  <si>
    <t>AVANTIFEED</t>
  </si>
  <si>
    <t>Azad Engineering Ltd</t>
  </si>
  <si>
    <t>AZAD</t>
  </si>
  <si>
    <t>Procter &amp; Gamble Health Ltd</t>
  </si>
  <si>
    <t>PGHL</t>
  </si>
  <si>
    <t>Varroc Engineering Ltd</t>
  </si>
  <si>
    <t>VARROC</t>
  </si>
  <si>
    <t>Gujarat State Fertilizers &amp; Chemicals Ltd</t>
  </si>
  <si>
    <t>GSFC</t>
  </si>
  <si>
    <t>Rategain Travel Technologies Ltd</t>
  </si>
  <si>
    <t>RATEGAIN</t>
  </si>
  <si>
    <t>Maharashtra Seamless Ltd</t>
  </si>
  <si>
    <t>MAHSEAMLES</t>
  </si>
  <si>
    <t>Kotak Nifty Bank ETF</t>
  </si>
  <si>
    <t>BANKNIFTY1</t>
  </si>
  <si>
    <t>Transport Corporation of India Ltd</t>
  </si>
  <si>
    <t>TCI</t>
  </si>
  <si>
    <t>Texmaco Rail &amp; Engineering Ltd</t>
  </si>
  <si>
    <t>TEXRAIL</t>
  </si>
  <si>
    <t>Network18 Media &amp; Investments Ltd</t>
  </si>
  <si>
    <t>NETWORK18</t>
  </si>
  <si>
    <t>Rajesh Exports Ltd</t>
  </si>
  <si>
    <t>RAJESHEXPO</t>
  </si>
  <si>
    <t>Sunteck Realty Ltd</t>
  </si>
  <si>
    <t>SUNTECK</t>
  </si>
  <si>
    <t>Archean Chemical Industries Ltd</t>
  </si>
  <si>
    <t>ACI</t>
  </si>
  <si>
    <t>Kirloskar Pneumatic Company Ltd</t>
  </si>
  <si>
    <t>KIRLPNU</t>
  </si>
  <si>
    <t>Astra Microwave Products Ltd</t>
  </si>
  <si>
    <t>ASTRAMICRO</t>
  </si>
  <si>
    <t>SBI Nifty 50 ETF</t>
  </si>
  <si>
    <t>SETFNIF50</t>
  </si>
  <si>
    <t>Kama Holdings Ltd</t>
  </si>
  <si>
    <t>KAMAHOLD</t>
  </si>
  <si>
    <t>BHARAT Bond ETF-April 2023-Growth</t>
  </si>
  <si>
    <t>EBBETF0423</t>
  </si>
  <si>
    <t>Debt</t>
  </si>
  <si>
    <t>Star Cement Ltd</t>
  </si>
  <si>
    <t>STARCEMENT</t>
  </si>
  <si>
    <t>Shakti Pumps (India) Ltd</t>
  </si>
  <si>
    <t>SHAKTIPUMP</t>
  </si>
  <si>
    <t>Shilpa Medicare Ltd</t>
  </si>
  <si>
    <t>SHILPAMED</t>
  </si>
  <si>
    <t>Laxmi Organic Industries Ltd</t>
  </si>
  <si>
    <t>LXCHEM</t>
  </si>
  <si>
    <t>Equinox India Developments Ltd</t>
  </si>
  <si>
    <t>EMBDL</t>
  </si>
  <si>
    <t>MedPlus Health Services Ltd</t>
  </si>
  <si>
    <t>MEDPLUS</t>
  </si>
  <si>
    <t>Chemplast Sanmar Ltd</t>
  </si>
  <si>
    <t>CHEMPLASTS</t>
  </si>
  <si>
    <t>Moil Ltd</t>
  </si>
  <si>
    <t>MOIL</t>
  </si>
  <si>
    <t>Mining - Manganese</t>
  </si>
  <si>
    <t>Sundaram Finance Holdings Ltd</t>
  </si>
  <si>
    <t>SUNDARMHLD</t>
  </si>
  <si>
    <t>Mastek Ltd</t>
  </si>
  <si>
    <t>MASTEK</t>
  </si>
  <si>
    <t>Ethos Ltd</t>
  </si>
  <si>
    <t>ETHOSLTD</t>
  </si>
  <si>
    <t>Anupam Rasayan India Ltd</t>
  </si>
  <si>
    <t>ANURAS</t>
  </si>
  <si>
    <t>Syrma SGS Technology Ltd</t>
  </si>
  <si>
    <t>SYRMA</t>
  </si>
  <si>
    <t>Juniper Hotels Ltd</t>
  </si>
  <si>
    <t>JUNIPER</t>
  </si>
  <si>
    <t>Garware Technical Fibres Ltd</t>
  </si>
  <si>
    <t>GARFIBRES</t>
  </si>
  <si>
    <t>Ujjivan Small Finance Bank Ltd</t>
  </si>
  <si>
    <t>UJJIVANSFB</t>
  </si>
  <si>
    <t>Sandur Manganese and Iron Ores Ltd</t>
  </si>
  <si>
    <t>SANDUMA</t>
  </si>
  <si>
    <t>Electronics Mart India Ltd</t>
  </si>
  <si>
    <t>EMIL</t>
  </si>
  <si>
    <t>RattanIndia Power Ltd</t>
  </si>
  <si>
    <t>RTNPOWER</t>
  </si>
  <si>
    <t>V I P Industries Ltd</t>
  </si>
  <si>
    <t>VIPIND</t>
  </si>
  <si>
    <t>Ion Exchange (India) Ltd</t>
  </si>
  <si>
    <t>IONEXCHANG</t>
  </si>
  <si>
    <t>Environmental Services</t>
  </si>
  <si>
    <t>Spicejet Ltd</t>
  </si>
  <si>
    <t>SPICEJET</t>
  </si>
  <si>
    <t>Ahluwalia Contracts (India) Ltd</t>
  </si>
  <si>
    <t>AHLUCONT</t>
  </si>
  <si>
    <t>EPL Ltd</t>
  </si>
  <si>
    <t>EPL</t>
  </si>
  <si>
    <t>Packaging</t>
  </si>
  <si>
    <t>Mahindra Holidays and Resorts India Ltd</t>
  </si>
  <si>
    <t>MHRIL</t>
  </si>
  <si>
    <t>Infibeam Avenues Ltd</t>
  </si>
  <si>
    <t>INFIBEAM</t>
  </si>
  <si>
    <t>India Shelter Finance Corporation Ltd</t>
  </si>
  <si>
    <t>INDIASHLTR</t>
  </si>
  <si>
    <t>Welspun Enterprises Ltd</t>
  </si>
  <si>
    <t>WELENT</t>
  </si>
  <si>
    <t>Dilip Buildcon Ltd</t>
  </si>
  <si>
    <t>DBL</t>
  </si>
  <si>
    <t>Arvind Fashions Ltd</t>
  </si>
  <si>
    <t>ARVINDFASN</t>
  </si>
  <si>
    <t>JK Paper Ltd</t>
  </si>
  <si>
    <t>JKPAPER</t>
  </si>
  <si>
    <t>V-mart Retail Ltd</t>
  </si>
  <si>
    <t>VMART</t>
  </si>
  <si>
    <t>Protean eGov Technologies Ltd</t>
  </si>
  <si>
    <t>PROTEAN</t>
  </si>
  <si>
    <t>IT Consulting &amp; Other Services</t>
  </si>
  <si>
    <t>Garware Hi-Tech Films Ltd</t>
  </si>
  <si>
    <t>GRWRHITECH</t>
  </si>
  <si>
    <t>Inox Green Energy Services Ltd</t>
  </si>
  <si>
    <t>INOXGREEN</t>
  </si>
  <si>
    <t>Indo Count Industries Ltd</t>
  </si>
  <si>
    <t>ICIL</t>
  </si>
  <si>
    <t>Nazara Technologies Ltd</t>
  </si>
  <si>
    <t>NAZARA</t>
  </si>
  <si>
    <t>Theme Parks &amp; Gaming</t>
  </si>
  <si>
    <t>TV18 Broadcast Ltd</t>
  </si>
  <si>
    <t>TV18BRDCST</t>
  </si>
  <si>
    <t>Insolation Energy Ltd</t>
  </si>
  <si>
    <t>INA</t>
  </si>
  <si>
    <t>Semiconductors</t>
  </si>
  <si>
    <t>Surya Roshni Ltd</t>
  </si>
  <si>
    <t>SURYAROSNI</t>
  </si>
  <si>
    <t>Tamilnad Mercantile Bank Ltd</t>
  </si>
  <si>
    <t>TMB</t>
  </si>
  <si>
    <t>Tarc Ltd</t>
  </si>
  <si>
    <t>TARC</t>
  </si>
  <si>
    <t>Gabriel India Ltd</t>
  </si>
  <si>
    <t>GABRIEL</t>
  </si>
  <si>
    <t>Hindustan Foods Ltd</t>
  </si>
  <si>
    <t>HNDFDS</t>
  </si>
  <si>
    <t>Responsive Industries Ltd</t>
  </si>
  <si>
    <t>RESPONIND</t>
  </si>
  <si>
    <t>Building Products - Granite</t>
  </si>
  <si>
    <t>Balaji Amines Ltd</t>
  </si>
  <si>
    <t>BALAMINES</t>
  </si>
  <si>
    <t>IFB Industries Ltd</t>
  </si>
  <si>
    <t>IFBIND</t>
  </si>
  <si>
    <t>PDS Limited</t>
  </si>
  <si>
    <t>PDSL</t>
  </si>
  <si>
    <t>Mishra Dhatu Nigam Ltd</t>
  </si>
  <si>
    <t>MIDHANI</t>
  </si>
  <si>
    <t>Sudarshan Chemical Industries Ltd</t>
  </si>
  <si>
    <t>SUDARSCHEM</t>
  </si>
  <si>
    <t>Hindustan Construction Company Ltd</t>
  </si>
  <si>
    <t>HCC</t>
  </si>
  <si>
    <t>Share India Securities Ltd</t>
  </si>
  <si>
    <t>SHAREINDIA</t>
  </si>
  <si>
    <t>Suprajit Engineering Ltd</t>
  </si>
  <si>
    <t>SUPRAJIT</t>
  </si>
  <si>
    <t>Technocraft Industries (India) Ltd</t>
  </si>
  <si>
    <t>TIIL</t>
  </si>
  <si>
    <t>Optiemus Infracom Ltd</t>
  </si>
  <si>
    <t>OPTIEMUS</t>
  </si>
  <si>
    <t>eMudhra Ltd</t>
  </si>
  <si>
    <t>EMUDHRA</t>
  </si>
  <si>
    <t>Diamond Power Infrastructure Ltd</t>
  </si>
  <si>
    <t>DIACABS</t>
  </si>
  <si>
    <t>Dodla Dairy Ltd</t>
  </si>
  <si>
    <t>DODLA</t>
  </si>
  <si>
    <t>Niit Learning Systems Ltd</t>
  </si>
  <si>
    <t>NIITMTS</t>
  </si>
  <si>
    <t>Education Services</t>
  </si>
  <si>
    <t>PC Jeweller Ltd</t>
  </si>
  <si>
    <t>PCJEWELLER</t>
  </si>
  <si>
    <t>Man Infraconstruction Ltd</t>
  </si>
  <si>
    <t>MANINFRA</t>
  </si>
  <si>
    <t>Sharda Motor Industries Ltd</t>
  </si>
  <si>
    <t>SHARDAMOTR</t>
  </si>
  <si>
    <t>Piccadily Agro Industries Ltd</t>
  </si>
  <si>
    <t>PICCADIL</t>
  </si>
  <si>
    <t>Ganesh Housing Corp Ltd</t>
  </si>
  <si>
    <t>GANESHHOUC</t>
  </si>
  <si>
    <t>Go Fashion (India) Ltd</t>
  </si>
  <si>
    <t>GOCOLORS</t>
  </si>
  <si>
    <t>Gulf Oil Lubricants India Ltd</t>
  </si>
  <si>
    <t>GULFOILLUB</t>
  </si>
  <si>
    <t>Kennametal India Ltd</t>
  </si>
  <si>
    <t>KENNAMET</t>
  </si>
  <si>
    <t>Indigo Paints Ltd</t>
  </si>
  <si>
    <t>INDIGOPNTS</t>
  </si>
  <si>
    <t>Sun Pharma Advanced Research Co Ltd</t>
  </si>
  <si>
    <t>SPARC</t>
  </si>
  <si>
    <t>Orchid Pharma Ltd</t>
  </si>
  <si>
    <t>ORCHPHARMA</t>
  </si>
  <si>
    <t>KRBL Ltd</t>
  </si>
  <si>
    <t>KRBL</t>
  </si>
  <si>
    <t>ICRA Ltd</t>
  </si>
  <si>
    <t>ICRA</t>
  </si>
  <si>
    <t>Kesoram Industries Ltd</t>
  </si>
  <si>
    <t>KESORAMIND</t>
  </si>
  <si>
    <t>Paradeep Phosphates Ltd</t>
  </si>
  <si>
    <t>PARADEEP</t>
  </si>
  <si>
    <t>Jindal Worldwide Ltd</t>
  </si>
  <si>
    <t>JINDWORLD</t>
  </si>
  <si>
    <t>Gokaldas Exports Ltd</t>
  </si>
  <si>
    <t>GOKEX</t>
  </si>
  <si>
    <t>Dhanuka Agritech Ltd</t>
  </si>
  <si>
    <t>DHANUKA</t>
  </si>
  <si>
    <t>Bansal Wire Industries Ltd</t>
  </si>
  <si>
    <t>BANSALWIRE</t>
  </si>
  <si>
    <t>Ami Organics Ltd</t>
  </si>
  <si>
    <t>AMIORG</t>
  </si>
  <si>
    <t>Ceigall India Ltd</t>
  </si>
  <si>
    <t>CEIGALL</t>
  </si>
  <si>
    <t>National Highways Infra Trust</t>
  </si>
  <si>
    <t>NHIT</t>
  </si>
  <si>
    <t>Jai Corp Ltd</t>
  </si>
  <si>
    <t>JAICORPLTD</t>
  </si>
  <si>
    <t>Ashoka Buildcon Ltd</t>
  </si>
  <si>
    <t>ASHOKA</t>
  </si>
  <si>
    <t>Nesco Ltd</t>
  </si>
  <si>
    <t>NESCO</t>
  </si>
  <si>
    <t>Rolex Rings Ltd</t>
  </si>
  <si>
    <t>ROLEXRINGS</t>
  </si>
  <si>
    <t>BHARAT Bond ETF-April 2030-Growth</t>
  </si>
  <si>
    <t>EBBETF0430</t>
  </si>
  <si>
    <t>Allcargo Logistics Ltd</t>
  </si>
  <si>
    <t>ALLCARGO</t>
  </si>
  <si>
    <t>Aditya Vision Ltd</t>
  </si>
  <si>
    <t>AVL</t>
  </si>
  <si>
    <t>Retail - Speciality</t>
  </si>
  <si>
    <t>Greenlam Industries Ltd</t>
  </si>
  <si>
    <t>GREENLAM</t>
  </si>
  <si>
    <t>Building Products - Laminates</t>
  </si>
  <si>
    <t>Borosil Renewables Ltd</t>
  </si>
  <si>
    <t>BORORENEW</t>
  </si>
  <si>
    <t>Housewares</t>
  </si>
  <si>
    <t>DB Corp Ltd</t>
  </si>
  <si>
    <t>DBCORP</t>
  </si>
  <si>
    <t>Publishing</t>
  </si>
  <si>
    <t>Thangamayil Jewellery Ltd</t>
  </si>
  <si>
    <t>THANGAMAYL</t>
  </si>
  <si>
    <t>GMM Pfaudler Ltd</t>
  </si>
  <si>
    <t>GMMPFAUDLR</t>
  </si>
  <si>
    <t>South Indian Bank Ltd</t>
  </si>
  <si>
    <t>SOUTHBANK</t>
  </si>
  <si>
    <t>BHARAT Bond ETF-April 2032</t>
  </si>
  <si>
    <t>BBETF0432</t>
  </si>
  <si>
    <t>VST Industries Ltd</t>
  </si>
  <si>
    <t>VSTIND</t>
  </si>
  <si>
    <t>Lux Industries Ltd</t>
  </si>
  <si>
    <t>LUXIND</t>
  </si>
  <si>
    <t>Bondada Engineering Ltd</t>
  </si>
  <si>
    <t>BONDADA</t>
  </si>
  <si>
    <t>KKRRAFTON Developers Limited</t>
  </si>
  <si>
    <t>KDL</t>
  </si>
  <si>
    <t>Rallis India Ltd</t>
  </si>
  <si>
    <t>RALLIS</t>
  </si>
  <si>
    <t>Prince Pipes and Fittings Ltd</t>
  </si>
  <si>
    <t>PRINCEPIPE</t>
  </si>
  <si>
    <t>India Infrastructure Trust</t>
  </si>
  <si>
    <t>INFRATRUST</t>
  </si>
  <si>
    <t>TD Power Systems Ltd</t>
  </si>
  <si>
    <t>TDPOWERSYS</t>
  </si>
  <si>
    <t>Indinfravit Trust</t>
  </si>
  <si>
    <t>INDINFR</t>
  </si>
  <si>
    <t>National Fertilizers Ltd</t>
  </si>
  <si>
    <t>NFL</t>
  </si>
  <si>
    <t>GHCL Ltd</t>
  </si>
  <si>
    <t>GHCL</t>
  </si>
  <si>
    <t>Sterlite Technologies Ltd</t>
  </si>
  <si>
    <t>STLTECH</t>
  </si>
  <si>
    <t>PTC India Ltd</t>
  </si>
  <si>
    <t>PTC</t>
  </si>
  <si>
    <t>Magellanic Cloud Ltd</t>
  </si>
  <si>
    <t>MCLOUD</t>
  </si>
  <si>
    <t>Pilani Investment And Industries Corporation Ltd</t>
  </si>
  <si>
    <t>PILANIINVS</t>
  </si>
  <si>
    <t>Easy Trip Planners Ltd</t>
  </si>
  <si>
    <t>EASEMYTRIP</t>
  </si>
  <si>
    <t>AGI Greenpac Ltd</t>
  </si>
  <si>
    <t>AGI</t>
  </si>
  <si>
    <t>Kovai Medical Center and Hospital Ltd</t>
  </si>
  <si>
    <t>KOVAI</t>
  </si>
  <si>
    <t>Jana Small Finance Bank Ltd</t>
  </si>
  <si>
    <t>JSFB</t>
  </si>
  <si>
    <t>SIS Ltd</t>
  </si>
  <si>
    <t>SIS</t>
  </si>
  <si>
    <t>Johnson Controls-Hitachi Air Conditioning India Ltd</t>
  </si>
  <si>
    <t>JCHAC</t>
  </si>
  <si>
    <t>Rain Industries Ltd</t>
  </si>
  <si>
    <t>RAIN</t>
  </si>
  <si>
    <t>Gujarat Alkalies And Chemicals Ltd</t>
  </si>
  <si>
    <t>GUJALKALI</t>
  </si>
  <si>
    <t>Neogen Chemicals Ltd</t>
  </si>
  <si>
    <t>NEOGEN</t>
  </si>
  <si>
    <t>Refex Industries Ltd</t>
  </si>
  <si>
    <t>REFEX</t>
  </si>
  <si>
    <t>J Kumar Infraprojects Ltd</t>
  </si>
  <si>
    <t>JKIL</t>
  </si>
  <si>
    <t>India Tourism Development Corp Ltd</t>
  </si>
  <si>
    <t>ITDC</t>
  </si>
  <si>
    <t>Tilaknagar Industries Ltd</t>
  </si>
  <si>
    <t>TI</t>
  </si>
  <si>
    <t>Pricol Ltd</t>
  </si>
  <si>
    <t>PRICOLLTD</t>
  </si>
  <si>
    <t>Healthcare Global Enterprises Ltd</t>
  </si>
  <si>
    <t>HCG</t>
  </si>
  <si>
    <t>Lloyds Enterprises Ltd</t>
  </si>
  <si>
    <t>LLOYDSENT</t>
  </si>
  <si>
    <t>Trading Companies &amp; Distributors</t>
  </si>
  <si>
    <t>Gujarat Ambuja Exports Ltd</t>
  </si>
  <si>
    <t>GAEL</t>
  </si>
  <si>
    <t>Privi Speciality Chemicals Ltd</t>
  </si>
  <si>
    <t>PRIVISCL</t>
  </si>
  <si>
    <t>Advanced Enzyme Technologies Ltd</t>
  </si>
  <si>
    <t>ADVENZYMES</t>
  </si>
  <si>
    <t>Heritage Foods Ltd</t>
  </si>
  <si>
    <t>HERITGFOOD</t>
  </si>
  <si>
    <t>R Systems International Ltd</t>
  </si>
  <si>
    <t>RSYSTEMS</t>
  </si>
  <si>
    <t>Entero Healthcare Solutions Ltd</t>
  </si>
  <si>
    <t>ENTERO</t>
  </si>
  <si>
    <t>Le Travenues Technology Ltd</t>
  </si>
  <si>
    <t>IXIGO</t>
  </si>
  <si>
    <t>E2E Networks Ltd</t>
  </si>
  <si>
    <t>E2E</t>
  </si>
  <si>
    <t>Aarti Pharmalabs Ltd</t>
  </si>
  <si>
    <t>AARTIPHARM</t>
  </si>
  <si>
    <t>Orient Cement Ltd</t>
  </si>
  <si>
    <t>ORIENTCEM</t>
  </si>
  <si>
    <t>Restaurant Brands Asia Ltd</t>
  </si>
  <si>
    <t>RBA</t>
  </si>
  <si>
    <t>Hemisphere Properties India Ltd</t>
  </si>
  <si>
    <t>HEMIPROP</t>
  </si>
  <si>
    <t>Network People Services Technologies Ltd</t>
  </si>
  <si>
    <t>NPST</t>
  </si>
  <si>
    <t>Paisalo Digital Ltd</t>
  </si>
  <si>
    <t>PAISALO</t>
  </si>
  <si>
    <t>CSB Bank Ltd</t>
  </si>
  <si>
    <t>CSBBANK</t>
  </si>
  <si>
    <t>Kirloskar Industries Ltd</t>
  </si>
  <si>
    <t>KIRLOSIND</t>
  </si>
  <si>
    <t>Kaveri Seed Company Ltd</t>
  </si>
  <si>
    <t>KSCL</t>
  </si>
  <si>
    <t>Seeds</t>
  </si>
  <si>
    <t>MAS Financial Services Ltd</t>
  </si>
  <si>
    <t>MASFIN</t>
  </si>
  <si>
    <t>MTAR Technologies Ltd</t>
  </si>
  <si>
    <t>MTARTECH</t>
  </si>
  <si>
    <t>Orissa Minerals Development Company Ltd</t>
  </si>
  <si>
    <t>ORISSAMINE</t>
  </si>
  <si>
    <t>Cyient DLM Ltd</t>
  </si>
  <si>
    <t>CYIENTDLM</t>
  </si>
  <si>
    <t>Zaggle Prepaid Ocean Services Ltd</t>
  </si>
  <si>
    <t>ZAGGLE</t>
  </si>
  <si>
    <t>Uflex Ltd</t>
  </si>
  <si>
    <t>UFLEX</t>
  </si>
  <si>
    <t>Skipper Ltd</t>
  </si>
  <si>
    <t>SKIPPER</t>
  </si>
  <si>
    <t>Orient Electric Ltd</t>
  </si>
  <si>
    <t>ORIENTELEC</t>
  </si>
  <si>
    <t>Rossari Biotech Ltd</t>
  </si>
  <si>
    <t>ROSSARI</t>
  </si>
  <si>
    <t>Bajaj Hindusthan Sugar Ltd</t>
  </si>
  <si>
    <t>BAJAJHIND</t>
  </si>
  <si>
    <t>Bharat Bijlee Ltd</t>
  </si>
  <si>
    <t>BBL</t>
  </si>
  <si>
    <t>Nippon India ETF Gold BeES</t>
  </si>
  <si>
    <t>GOLDBEES</t>
  </si>
  <si>
    <t>Gold</t>
  </si>
  <si>
    <t>TeamLease Services Ltd</t>
  </si>
  <si>
    <t>TEAMLEASE</t>
  </si>
  <si>
    <t>Utkarsh Small Finance Bank Ltd</t>
  </si>
  <si>
    <t>UTKARSHBNK</t>
  </si>
  <si>
    <t>Vaibhav Global Ltd</t>
  </si>
  <si>
    <t>VAIBHAVGBL</t>
  </si>
  <si>
    <t>Heidelbergcement India Ltd</t>
  </si>
  <si>
    <t>HEIDELBERG</t>
  </si>
  <si>
    <t>VRL Logistics Ltd</t>
  </si>
  <si>
    <t>VRLLOG</t>
  </si>
  <si>
    <t>Ujaas Energy Ltd</t>
  </si>
  <si>
    <t>UEL</t>
  </si>
  <si>
    <t>Dynamatic Technologies Ltd</t>
  </si>
  <si>
    <t>DYNAMATECH</t>
  </si>
  <si>
    <t>Northern ARC Capital Ltd</t>
  </si>
  <si>
    <t>NORTHARC</t>
  </si>
  <si>
    <t>Jayaswal Neco Industries Ltd</t>
  </si>
  <si>
    <t>JAYNECOIND</t>
  </si>
  <si>
    <t>Wonderla Holidays Ltd</t>
  </si>
  <si>
    <t>WONDERLA</t>
  </si>
  <si>
    <t>Sharda Cropchem Ltd</t>
  </si>
  <si>
    <t>SHARDACROP</t>
  </si>
  <si>
    <t>Subros Ltd</t>
  </si>
  <si>
    <t>SUBROS</t>
  </si>
  <si>
    <t>Awfis Space Solutions Ltd</t>
  </si>
  <si>
    <t>AWFIS</t>
  </si>
  <si>
    <t>SG Mart Ltd</t>
  </si>
  <si>
    <t>SGMART</t>
  </si>
  <si>
    <t>Renewable Electricity</t>
  </si>
  <si>
    <t>Manorama Industries Ltd</t>
  </si>
  <si>
    <t>MANORAMA</t>
  </si>
  <si>
    <t>Morepen Laboratories Ltd</t>
  </si>
  <si>
    <t>MOREPENLAB</t>
  </si>
  <si>
    <t>Borosil Ltd</t>
  </si>
  <si>
    <t>BOROLTD</t>
  </si>
  <si>
    <t>Yatharth Hospital &amp; Trauma Care Services Ltd</t>
  </si>
  <si>
    <t>YATHARTH</t>
  </si>
  <si>
    <t>SEPC Ltd</t>
  </si>
  <si>
    <t>SEPC</t>
  </si>
  <si>
    <t>Grauer And Weil (India) Ltd</t>
  </si>
  <si>
    <t>GRAUWEIL</t>
  </si>
  <si>
    <t>Jamna Auto Industries Ltd</t>
  </si>
  <si>
    <t>JAMNAAUTO</t>
  </si>
  <si>
    <t>Banco Products (India) Ltd</t>
  </si>
  <si>
    <t>BANCOINDIA</t>
  </si>
  <si>
    <t>Shanthi Gears Ltd</t>
  </si>
  <si>
    <t>SHANTIGEAR</t>
  </si>
  <si>
    <t>Supriya Lifescience Ltd</t>
  </si>
  <si>
    <t>SUPRIYA</t>
  </si>
  <si>
    <t>Rajoo Engineers Ltd</t>
  </si>
  <si>
    <t>RAJOOENG</t>
  </si>
  <si>
    <t>Bharat Rasayan Ltd</t>
  </si>
  <si>
    <t>BHARATRAS</t>
  </si>
  <si>
    <t>Cartrade Tech Ltd</t>
  </si>
  <si>
    <t>CARTRADE</t>
  </si>
  <si>
    <t>Aarti Drugs Ltd</t>
  </si>
  <si>
    <t>AARTIDRUGS</t>
  </si>
  <si>
    <t>MSTC Ltd</t>
  </si>
  <si>
    <t>MSTCLTD</t>
  </si>
  <si>
    <t>Ramky Infrastructure Ltd</t>
  </si>
  <si>
    <t>RAMKY</t>
  </si>
  <si>
    <t>Ganesha Ecosphere Ltd</t>
  </si>
  <si>
    <t>GANECOS</t>
  </si>
  <si>
    <t>Moschip Technologies Ltd</t>
  </si>
  <si>
    <t>MOSCHIP</t>
  </si>
  <si>
    <t>SeQuent Scientific Ltd</t>
  </si>
  <si>
    <t>SEQUENT</t>
  </si>
  <si>
    <t>Nocil Ltd</t>
  </si>
  <si>
    <t>NOCIL</t>
  </si>
  <si>
    <t>Shaily Engineering Plastics Ltd</t>
  </si>
  <si>
    <t>SHAILY</t>
  </si>
  <si>
    <t>Patel Engineering Ltd</t>
  </si>
  <si>
    <t>PATELENG</t>
  </si>
  <si>
    <t>Gopal Snacks Ltd</t>
  </si>
  <si>
    <t>GOPAL</t>
  </si>
  <si>
    <t>Greenply Industries Ltd</t>
  </si>
  <si>
    <t>GREENPLY</t>
  </si>
  <si>
    <t>Fineotex Chemical Ltd</t>
  </si>
  <si>
    <t>FCL</t>
  </si>
  <si>
    <t>Greenpanel Industries Ltd</t>
  </si>
  <si>
    <t>GREENPANEL</t>
  </si>
  <si>
    <t>Gateway Distriparks Ltd</t>
  </si>
  <si>
    <t>GATEWAY</t>
  </si>
  <si>
    <t>Hawkins Cookers Ltd</t>
  </si>
  <si>
    <t>HAWKINCOOK</t>
  </si>
  <si>
    <t>Hikal Ltd</t>
  </si>
  <si>
    <t>HIKAL</t>
  </si>
  <si>
    <t>Medi Assist Healthcare Services Ltd</t>
  </si>
  <si>
    <t>MEDIASSIST</t>
  </si>
  <si>
    <t>Imagicaaworld Entertainment Ltd</t>
  </si>
  <si>
    <t>IMAGICAA</t>
  </si>
  <si>
    <t>JTL Industries Ltd</t>
  </si>
  <si>
    <t>JTLIND</t>
  </si>
  <si>
    <t>Sundaram Clayton Ltd</t>
  </si>
  <si>
    <t>SUNCLAY</t>
  </si>
  <si>
    <t>Pitti Engineering Ltd</t>
  </si>
  <si>
    <t>PITTIENG</t>
  </si>
  <si>
    <t>Harsha Engineers International Ltd</t>
  </si>
  <si>
    <t>HARSHA</t>
  </si>
  <si>
    <t>Samhi Hotels Ltd</t>
  </si>
  <si>
    <t>SAMHI</t>
  </si>
  <si>
    <t>Balmer Lawrie and Company Ltd</t>
  </si>
  <si>
    <t>BALMLAWRIE</t>
  </si>
  <si>
    <t>Unichem Laboratories Ltd</t>
  </si>
  <si>
    <t>UNICHEMLAB</t>
  </si>
  <si>
    <t>Tinplate Company of India Ltd</t>
  </si>
  <si>
    <t>TINPLATE</t>
  </si>
  <si>
    <t>Bombay Dyeing and Mfg Co Ltd</t>
  </si>
  <si>
    <t>BOMDYEING</t>
  </si>
  <si>
    <t>LG Balakrishnan &amp; Bros Ltd</t>
  </si>
  <si>
    <t>LGBBROSLTD</t>
  </si>
  <si>
    <t>Servotech Power Systems Ltd</t>
  </si>
  <si>
    <t>SERVOTECH</t>
  </si>
  <si>
    <t>JTEKT India Ltd</t>
  </si>
  <si>
    <t>JTEKTINDIA</t>
  </si>
  <si>
    <t>V2 Retail Ltd</t>
  </si>
  <si>
    <t>V2RETAIL</t>
  </si>
  <si>
    <t>Jain Irrigation Systems Ltd</t>
  </si>
  <si>
    <t>JISLJALEQS</t>
  </si>
  <si>
    <t>Agricultural &amp; Farm Machinery</t>
  </si>
  <si>
    <t>Nippon India ETF Nifty 50 BeES</t>
  </si>
  <si>
    <t>NIFTYBEES</t>
  </si>
  <si>
    <t>Thyrocare Technologies Ltd</t>
  </si>
  <si>
    <t>THYROCARE</t>
  </si>
  <si>
    <t>Fiem Industries Ltd</t>
  </si>
  <si>
    <t>FIEMIND</t>
  </si>
  <si>
    <t>Fedbank Financial Services Ltd</t>
  </si>
  <si>
    <t>FEDFINA</t>
  </si>
  <si>
    <t>Bhagiradha Chemicals and Industries Ltd</t>
  </si>
  <si>
    <t>BHAGCHEM</t>
  </si>
  <si>
    <t>Styrenix Performance Materials Ltd</t>
  </si>
  <si>
    <t>STYRENIX</t>
  </si>
  <si>
    <t>Innova Captab Ltd</t>
  </si>
  <si>
    <t>INNOVACAP</t>
  </si>
  <si>
    <t>Venus Pipes and Tubes Ltd</t>
  </si>
  <si>
    <t>VENUSPIPES</t>
  </si>
  <si>
    <t>Bannari Amman Sugars Ltd</t>
  </si>
  <si>
    <t>BANARISUG</t>
  </si>
  <si>
    <t>Marsons Ltd</t>
  </si>
  <si>
    <t>MARSONS</t>
  </si>
  <si>
    <t>Gokul Agro Resources Ltd</t>
  </si>
  <si>
    <t>GOKULAGRO</t>
  </si>
  <si>
    <t>Anup Engineering Ltd</t>
  </si>
  <si>
    <t>ANUP</t>
  </si>
  <si>
    <t>Sunflag Iron and Steel Co Ltd</t>
  </si>
  <si>
    <t>SUNFLAG</t>
  </si>
  <si>
    <t>EMS Ltd</t>
  </si>
  <si>
    <t>EMSLIMITED</t>
  </si>
  <si>
    <t>S H Kelkar and Company Ltd</t>
  </si>
  <si>
    <t>SHK</t>
  </si>
  <si>
    <t>Dalmia Bharat Sugar and Industries Ltd</t>
  </si>
  <si>
    <t>DALMIASUG</t>
  </si>
  <si>
    <t>Oriana Power Ltd</t>
  </si>
  <si>
    <t>ORIANA</t>
  </si>
  <si>
    <t>Websol Energy System Ltd</t>
  </si>
  <si>
    <t>WEBELSOLAR</t>
  </si>
  <si>
    <t>Paras Defence and Space Technologies Ltd</t>
  </si>
  <si>
    <t>PARAS</t>
  </si>
  <si>
    <t>Shilchar Technologies Ltd</t>
  </si>
  <si>
    <t>SHILCTECH</t>
  </si>
  <si>
    <t>Spandana Sphoorty Financial Ltd</t>
  </si>
  <si>
    <t>SPANDANA</t>
  </si>
  <si>
    <t>IndoStar Capital Finance Ltd</t>
  </si>
  <si>
    <t>INDOSTAR</t>
  </si>
  <si>
    <t>Avantel Ltd</t>
  </si>
  <si>
    <t>AVANTEL</t>
  </si>
  <si>
    <t>Eraaya Lifespaces Ltd</t>
  </si>
  <si>
    <t>ERAAYA</t>
  </si>
  <si>
    <t>Gujarat Themis Biosyn Ltd</t>
  </si>
  <si>
    <t>GUJTHEM</t>
  </si>
  <si>
    <t>West Coast Paper Mills Ltd</t>
  </si>
  <si>
    <t>WSTCSTPAPR</t>
  </si>
  <si>
    <t>Kewal Kiran Clothing Ltd</t>
  </si>
  <si>
    <t>KKCL</t>
  </si>
  <si>
    <t>Prime Focus Ltd</t>
  </si>
  <si>
    <t>PFOCUS</t>
  </si>
  <si>
    <t>Animation</t>
  </si>
  <si>
    <t>WPIL Ltd</t>
  </si>
  <si>
    <t>WPIL</t>
  </si>
  <si>
    <t>Greaves Cotton Ltd</t>
  </si>
  <si>
    <t>GREAVESCOT</t>
  </si>
  <si>
    <t>Indraprastha Medical Corporation Ltd</t>
  </si>
  <si>
    <t>INDRAMEDCO</t>
  </si>
  <si>
    <t>Avalon Technologies Ltd</t>
  </si>
  <si>
    <t>AVALON</t>
  </si>
  <si>
    <t>La Opala R G Ltd</t>
  </si>
  <si>
    <t>LAOPALA</t>
  </si>
  <si>
    <t>TCI Express Ltd</t>
  </si>
  <si>
    <t>TCIEXP</t>
  </si>
  <si>
    <t>Sula Vineyards Ltd</t>
  </si>
  <si>
    <t>SULA</t>
  </si>
  <si>
    <t>Shrem InvIT</t>
  </si>
  <si>
    <t>SHREMINVIT</t>
  </si>
  <si>
    <t>Pearl Global Industries Ltd</t>
  </si>
  <si>
    <t>PGIL</t>
  </si>
  <si>
    <t>Kingfa Science and Technology (India) Ltd</t>
  </si>
  <si>
    <t>KINGFA</t>
  </si>
  <si>
    <t>Veedol Corporation Ltd</t>
  </si>
  <si>
    <t>TIDEWATER</t>
  </si>
  <si>
    <t>VST Tillers Tractors Ltd</t>
  </si>
  <si>
    <t>VSTTILLERS</t>
  </si>
  <si>
    <t>Swaraj Engines Ltd</t>
  </si>
  <si>
    <t>SWARAJENG</t>
  </si>
  <si>
    <t>Jeena Sikho Lifecare Ltd</t>
  </si>
  <si>
    <t>JSLL</t>
  </si>
  <si>
    <t>Muthoot Microfin Ltd</t>
  </si>
  <si>
    <t>MUTHOOTMF</t>
  </si>
  <si>
    <t>Microfinancing</t>
  </si>
  <si>
    <t>Honda India Power Products Ltd</t>
  </si>
  <si>
    <t>HONDAPOWER</t>
  </si>
  <si>
    <t>Artemis Medicare Services Ltd</t>
  </si>
  <si>
    <t>ARTEMISMED</t>
  </si>
  <si>
    <t>Goldiam International Ltd</t>
  </si>
  <si>
    <t>GOLDIAM</t>
  </si>
  <si>
    <t>Lumax AutoTechnologies Ltd</t>
  </si>
  <si>
    <t>LUMAXTECH</t>
  </si>
  <si>
    <t>Arvind Smartspaces Ltd</t>
  </si>
  <si>
    <t>ARVSMART</t>
  </si>
  <si>
    <t>Gufic Biosciences Ltd</t>
  </si>
  <si>
    <t>GUFICBIO</t>
  </si>
  <si>
    <t>Exicom Tele-Systems Ltd</t>
  </si>
  <si>
    <t>EXICOM</t>
  </si>
  <si>
    <t>Bhansali Engg Polymers Ltd</t>
  </si>
  <si>
    <t>BEPL</t>
  </si>
  <si>
    <t>Savita Oil Technologies Ltd</t>
  </si>
  <si>
    <t>SOTL</t>
  </si>
  <si>
    <t>DCB Bank Ltd</t>
  </si>
  <si>
    <t>DCBBANK</t>
  </si>
  <si>
    <t>Goodluck India Ltd</t>
  </si>
  <si>
    <t>GOODLUCK</t>
  </si>
  <si>
    <t>D P Abhushan Ltd</t>
  </si>
  <si>
    <t>DPABHUSHAN</t>
  </si>
  <si>
    <t>India Glycols Ltd</t>
  </si>
  <si>
    <t>INDIAGLYCO</t>
  </si>
  <si>
    <t>DCX Systems Ltd</t>
  </si>
  <si>
    <t>DCXINDIA</t>
  </si>
  <si>
    <t>Nirlon Ltd</t>
  </si>
  <si>
    <t>NIRLON</t>
  </si>
  <si>
    <t>Hinduja Global Solutions Ltd</t>
  </si>
  <si>
    <t>HGS</t>
  </si>
  <si>
    <t>Cigniti Technologies Ltd</t>
  </si>
  <si>
    <t>CIGNITITEC</t>
  </si>
  <si>
    <t>JNK India Ltd</t>
  </si>
  <si>
    <t>JNKINDIA</t>
  </si>
  <si>
    <t>Geojit Financial Services Ltd</t>
  </si>
  <si>
    <t>GEOJITFSL</t>
  </si>
  <si>
    <t>Epack Durable Ltd</t>
  </si>
  <si>
    <t>EPACK</t>
  </si>
  <si>
    <t>HPL Electric &amp; Power Ltd</t>
  </si>
  <si>
    <t>HPL</t>
  </si>
  <si>
    <t>Datamatics Global Services Ltd</t>
  </si>
  <si>
    <t>DATAMATICS</t>
  </si>
  <si>
    <t>IRB InvIT Fund</t>
  </si>
  <si>
    <t>IRBINVIT</t>
  </si>
  <si>
    <t>Motilal Oswal NASDAQ 100 ETF</t>
  </si>
  <si>
    <t>MON100</t>
  </si>
  <si>
    <t>Precision Wires India Ltd</t>
  </si>
  <si>
    <t>PRECWIRE</t>
  </si>
  <si>
    <t>Kalyani Steels Ltd</t>
  </si>
  <si>
    <t>KSL</t>
  </si>
  <si>
    <t>TCNS Clothing Co Ltd</t>
  </si>
  <si>
    <t>TCNSBRANDS</t>
  </si>
  <si>
    <t>RPG Life Sciences Limited</t>
  </si>
  <si>
    <t>RPGLIFE</t>
  </si>
  <si>
    <t>Seamec Ltd</t>
  </si>
  <si>
    <t>SEAMECLTD</t>
  </si>
  <si>
    <t>Oil &amp; Gas - Equipment &amp; Services</t>
  </si>
  <si>
    <t>Blue Cloud Softech Solutions Ltd</t>
  </si>
  <si>
    <t>BLUECLOUDS</t>
  </si>
  <si>
    <t>RPSG Ventures Ltd</t>
  </si>
  <si>
    <t>RPSGVENT</t>
  </si>
  <si>
    <t>Hathway Cable and Datacom Ltd</t>
  </si>
  <si>
    <t>HATHWAY</t>
  </si>
  <si>
    <t>Cable &amp; D2H</t>
  </si>
  <si>
    <t>Alembic Ltd</t>
  </si>
  <si>
    <t>ALEMBICLTD</t>
  </si>
  <si>
    <t>Marathon Nextgen Realty Ltd</t>
  </si>
  <si>
    <t>MARATHON</t>
  </si>
  <si>
    <t>KDDL Ltd</t>
  </si>
  <si>
    <t>KDDL</t>
  </si>
  <si>
    <t>BF Utilities Ltd</t>
  </si>
  <si>
    <t>BFUTILITIE</t>
  </si>
  <si>
    <t>Mahindra Logistics Ltd</t>
  </si>
  <si>
    <t>MAHLOG</t>
  </si>
  <si>
    <t>Indian Metals and Ferro Alloys Ltd</t>
  </si>
  <si>
    <t>IMFA</t>
  </si>
  <si>
    <t>MPS Ltd</t>
  </si>
  <si>
    <t>MPSLTD</t>
  </si>
  <si>
    <t>Polyplex Corp Ltd</t>
  </si>
  <si>
    <t>POLYPLEX</t>
  </si>
  <si>
    <t>Delta Corp Ltd</t>
  </si>
  <si>
    <t>DELTACORP</t>
  </si>
  <si>
    <t>Bajaj Consumer Care Ltd</t>
  </si>
  <si>
    <t>BAJAJCON</t>
  </si>
  <si>
    <t>Globus Spirits Ltd</t>
  </si>
  <si>
    <t>GLOBUSSPR</t>
  </si>
  <si>
    <t>Apeejay Surrendra Park Hotels Ltd</t>
  </si>
  <si>
    <t>PARKHOTELS</t>
  </si>
  <si>
    <t>Sanghvi Movers Ltd</t>
  </si>
  <si>
    <t>SANGHVIMOV</t>
  </si>
  <si>
    <t>Gensol Engineering Ltd</t>
  </si>
  <si>
    <t>GENSOL</t>
  </si>
  <si>
    <t>Gujarat Industries Power Company Ltd</t>
  </si>
  <si>
    <t>GIPCL</t>
  </si>
  <si>
    <t>Salasar Techno Engineering Ltd</t>
  </si>
  <si>
    <t>SALASAR</t>
  </si>
  <si>
    <t>Hi-Tech Pipes Ltd</t>
  </si>
  <si>
    <t>HITECH</t>
  </si>
  <si>
    <t>Eveready Industries India Ltd</t>
  </si>
  <si>
    <t>EVEREADY</t>
  </si>
  <si>
    <t>Quick Heal Technologies Ltd</t>
  </si>
  <si>
    <t>QUICKHEAL</t>
  </si>
  <si>
    <t>Suraj Estate Developers Ltd</t>
  </si>
  <si>
    <t>SURAJEST</t>
  </si>
  <si>
    <t>Real Estate Rental, Development &amp; Operations</t>
  </si>
  <si>
    <t>Sky Gold Ltd</t>
  </si>
  <si>
    <t>SKYGOLD</t>
  </si>
  <si>
    <t>Solara Active Pharma Sciences Ltd</t>
  </si>
  <si>
    <t>SOLARA</t>
  </si>
  <si>
    <t>Maithan Alloys Ltd</t>
  </si>
  <si>
    <t>MAITHANALL</t>
  </si>
  <si>
    <t>Pokarna Ltd</t>
  </si>
  <si>
    <t>POKARNA</t>
  </si>
  <si>
    <t>Saksoft Ltd</t>
  </si>
  <si>
    <t>SAKSOFT</t>
  </si>
  <si>
    <t>Shivalik Bimetal Controls Ltd</t>
  </si>
  <si>
    <t>SBCL</t>
  </si>
  <si>
    <t>Thirumalai Chemicals Ltd</t>
  </si>
  <si>
    <t>TIRUMALCHM</t>
  </si>
  <si>
    <t>RIR Power Electronics Ltd</t>
  </si>
  <si>
    <t>RIR</t>
  </si>
  <si>
    <t>Sandhar Technologies Ltd</t>
  </si>
  <si>
    <t>SANDHAR</t>
  </si>
  <si>
    <t>Nucleus Software Exports Ltd</t>
  </si>
  <si>
    <t>NUCLEUS</t>
  </si>
  <si>
    <t>Navneet Education Ltd</t>
  </si>
  <si>
    <t>NAVNETEDUL</t>
  </si>
  <si>
    <t>Fino Payments Bank Ltd</t>
  </si>
  <si>
    <t>FINOPB</t>
  </si>
  <si>
    <t>Steel Strips Wheels Ltd</t>
  </si>
  <si>
    <t>SSWL</t>
  </si>
  <si>
    <t>Ddev Plastiks Industries Ltd</t>
  </si>
  <si>
    <t>DDEVPLASTIK</t>
  </si>
  <si>
    <t>Capacite Infraprojects Ltd</t>
  </si>
  <si>
    <t>CAPACITE</t>
  </si>
  <si>
    <t>Repco Home Finance Ltd</t>
  </si>
  <si>
    <t>REPCOHOME</t>
  </si>
  <si>
    <t>Sindhu Trade Links Ltd</t>
  </si>
  <si>
    <t>SINDHUTRAD</t>
  </si>
  <si>
    <t>Monarch Networth Capital Ltd</t>
  </si>
  <si>
    <t>MONARCH</t>
  </si>
  <si>
    <t>Indoco Remedies Ltd</t>
  </si>
  <si>
    <t>INDOCO</t>
  </si>
  <si>
    <t>Shipping Corporation of India Land and Assets Ltd</t>
  </si>
  <si>
    <t>SCILAL</t>
  </si>
  <si>
    <t>Ashiana Housing Ltd</t>
  </si>
  <si>
    <t>ASHIANA</t>
  </si>
  <si>
    <t>Tasty Bite Eatables Ltd</t>
  </si>
  <si>
    <t>TASTYBITE</t>
  </si>
  <si>
    <t>Jindal Poly Films Ltd</t>
  </si>
  <si>
    <t>JINDALPOLY</t>
  </si>
  <si>
    <t>Stylam Industries Ltd</t>
  </si>
  <si>
    <t>STYLAMIND</t>
  </si>
  <si>
    <t>Fischer Medical Ventures Ltd</t>
  </si>
  <si>
    <t>FISCHER</t>
  </si>
  <si>
    <t>Mahanagar Telephone Nigam Ltd</t>
  </si>
  <si>
    <t>MTNL</t>
  </si>
  <si>
    <t>KCP Ltd</t>
  </si>
  <si>
    <t>KCP</t>
  </si>
  <si>
    <t>Unitech Ltd</t>
  </si>
  <si>
    <t>UNITECH</t>
  </si>
  <si>
    <t>Flair Writing Industries Ltd</t>
  </si>
  <si>
    <t>FLAIR</t>
  </si>
  <si>
    <t>TVS Srichakra Ltd</t>
  </si>
  <si>
    <t>TVSSRICHAK</t>
  </si>
  <si>
    <t>Prakash Industries Ltd</t>
  </si>
  <si>
    <t>PRAKASH</t>
  </si>
  <si>
    <t>Apollo Micro Systems Ltd</t>
  </si>
  <si>
    <t>APOLLO</t>
  </si>
  <si>
    <t>PTC India Financial Services Ltd</t>
  </si>
  <si>
    <t>PFS</t>
  </si>
  <si>
    <t>Max Ventures and Industries Ltd</t>
  </si>
  <si>
    <t>MAXVIL</t>
  </si>
  <si>
    <t>Hindustan Oil Exploration Company Ltd</t>
  </si>
  <si>
    <t>HINDOILEXP</t>
  </si>
  <si>
    <t>Kitex Garments Ltd</t>
  </si>
  <si>
    <t>KITEX</t>
  </si>
  <si>
    <t>TCPL Packaging Ltd</t>
  </si>
  <si>
    <t>TCPLPACK</t>
  </si>
  <si>
    <t>Suven Life Sciences Ltd</t>
  </si>
  <si>
    <t>SUVEN</t>
  </si>
  <si>
    <t>Genesys International Corporation Ltd</t>
  </si>
  <si>
    <t>GENESYS</t>
  </si>
  <si>
    <t>Marine Electricals (India) Ltd</t>
  </si>
  <si>
    <t>MARINE</t>
  </si>
  <si>
    <t>ADF Foods Ltd</t>
  </si>
  <si>
    <t>ADFFOODS</t>
  </si>
  <si>
    <t>Stove Kraft Ltd</t>
  </si>
  <si>
    <t>STOVEKRAFT</t>
  </si>
  <si>
    <t>CARE Ratings Ltd</t>
  </si>
  <si>
    <t>CARERATING</t>
  </si>
  <si>
    <t>Kolte-Patil Developers Ltd</t>
  </si>
  <si>
    <t>KOLTEPATIL</t>
  </si>
  <si>
    <t>Foseco India Ltd</t>
  </si>
  <si>
    <t>FOSECOIND</t>
  </si>
  <si>
    <t>Oriental Hotels Ltd</t>
  </si>
  <si>
    <t>ORIENTHOT</t>
  </si>
  <si>
    <t>Sagar Cements Ltd</t>
  </si>
  <si>
    <t>SAGCEM</t>
  </si>
  <si>
    <t>SJS Enterprises Ltd</t>
  </si>
  <si>
    <t>SJS</t>
  </si>
  <si>
    <t>SMS Pharmaceuticals Ltd</t>
  </si>
  <si>
    <t>SMSPHARMA</t>
  </si>
  <si>
    <t>ideaForge Technology Ltd</t>
  </si>
  <si>
    <t>IDEAFORGE</t>
  </si>
  <si>
    <t>Huhtamaki India Ltd</t>
  </si>
  <si>
    <t>HUHTAMAKI</t>
  </si>
  <si>
    <t>KP Green Engineering Ltd</t>
  </si>
  <si>
    <t>KPGEL</t>
  </si>
  <si>
    <t>Heavy Electrical Equipment</t>
  </si>
  <si>
    <t>Vertoz Ltd</t>
  </si>
  <si>
    <t>VERTOZ</t>
  </si>
  <si>
    <t>Venky's (India) Ltd</t>
  </si>
  <si>
    <t>VENKEYS</t>
  </si>
  <si>
    <t>NRB Bearings Ltd</t>
  </si>
  <si>
    <t>NRBBEARING</t>
  </si>
  <si>
    <t>Summit Securities Ltd</t>
  </si>
  <si>
    <t>SUMMITSEC</t>
  </si>
  <si>
    <t>Shalby Ltd</t>
  </si>
  <si>
    <t>SHALBY</t>
  </si>
  <si>
    <t>Dhani Services Ltd</t>
  </si>
  <si>
    <t>DHANI</t>
  </si>
  <si>
    <t>Vakrangee Limited</t>
  </si>
  <si>
    <t>VAKRANGEE</t>
  </si>
  <si>
    <t>Somany Ceramics Ltd</t>
  </si>
  <si>
    <t>SOMANYCERA</t>
  </si>
  <si>
    <t>John Cockerill India Ltd</t>
  </si>
  <si>
    <t>COCKERILL</t>
  </si>
  <si>
    <t>Industrial Machinery &amp; Supplies &amp; Components</t>
  </si>
  <si>
    <t>K.P. Energy Ltd</t>
  </si>
  <si>
    <t>KPEL</t>
  </si>
  <si>
    <t>Hubtown Ltd</t>
  </si>
  <si>
    <t>HUBTOWN</t>
  </si>
  <si>
    <t>Premier Explosives Ltd</t>
  </si>
  <si>
    <t>PREMEXPLN</t>
  </si>
  <si>
    <t>Rane Holdings Ltd</t>
  </si>
  <si>
    <t>RANEHOLDIN</t>
  </si>
  <si>
    <t>Rajratan Global Wire Ltd</t>
  </si>
  <si>
    <t>RAJRATAN</t>
  </si>
  <si>
    <t>GTL Infrastructure Ltd</t>
  </si>
  <si>
    <t>GTLINFRA</t>
  </si>
  <si>
    <t>Bajel Projects Ltd</t>
  </si>
  <si>
    <t>BAJEL</t>
  </si>
  <si>
    <t>Electric Utilities</t>
  </si>
  <si>
    <t>ECOS (India) Mobility &amp; Hospitality Ltd</t>
  </si>
  <si>
    <t>ECOSMOBLTY</t>
  </si>
  <si>
    <t>Wendt (India) Limited</t>
  </si>
  <si>
    <t>WENDT</t>
  </si>
  <si>
    <t>Deep Industries Ltd</t>
  </si>
  <si>
    <t>DEEPINDS</t>
  </si>
  <si>
    <t>Ashapura Minechem Ltd</t>
  </si>
  <si>
    <t>ASHAPURMIN</t>
  </si>
  <si>
    <t>Arkade Developers Ltd</t>
  </si>
  <si>
    <t>ARKADE</t>
  </si>
  <si>
    <t>Dollar Industries Ltd</t>
  </si>
  <si>
    <t>DOLLAR</t>
  </si>
  <si>
    <t>Confidence Petroleum India Ltd</t>
  </si>
  <si>
    <t>CONFIPET</t>
  </si>
  <si>
    <t>Shanti Educational Initiatives Ltd</t>
  </si>
  <si>
    <t>SEIL</t>
  </si>
  <si>
    <t>Automotive Axles Ltd</t>
  </si>
  <si>
    <t>AUTOAXLES</t>
  </si>
  <si>
    <t>IOL Chemicals and Pharmaceuticals Ltd</t>
  </si>
  <si>
    <t>IOLCP</t>
  </si>
  <si>
    <t>Kalyani Investment Company Ltd</t>
  </si>
  <si>
    <t>KICL</t>
  </si>
  <si>
    <t>Dishman Carbogen Amcis Ltd</t>
  </si>
  <si>
    <t>DCAL</t>
  </si>
  <si>
    <t>Nilkamal Ltd</t>
  </si>
  <si>
    <t>NILKAMAL</t>
  </si>
  <si>
    <t>NIBE Ltd</t>
  </si>
  <si>
    <t>NIBE</t>
  </si>
  <si>
    <t>Thejo Engineering Ltd</t>
  </si>
  <si>
    <t>THEJO</t>
  </si>
  <si>
    <t>Vindhya Telelinks Ltd</t>
  </si>
  <si>
    <t>VINDHYATEL</t>
  </si>
  <si>
    <t>DCW Ltd</t>
  </si>
  <si>
    <t>DCW</t>
  </si>
  <si>
    <t>Motisons Jewellers Ltd</t>
  </si>
  <si>
    <t>MOTISONS</t>
  </si>
  <si>
    <t>Apparel &amp; Accessories Retailers</t>
  </si>
  <si>
    <t>MM Forgings Ltd</t>
  </si>
  <si>
    <t>MMFL</t>
  </si>
  <si>
    <t>Media Matrix Worldwide Ltd</t>
  </si>
  <si>
    <t>MMWL</t>
  </si>
  <si>
    <t>Vishnu Prakash R Punglia Ltd</t>
  </si>
  <si>
    <t>VPRPL</t>
  </si>
  <si>
    <t>SG Finserve Ltd</t>
  </si>
  <si>
    <t>SGFIN</t>
  </si>
  <si>
    <t>HLE Glascoat Ltd</t>
  </si>
  <si>
    <t>HLEGLAS</t>
  </si>
  <si>
    <t>Welspun Specialty Solutions Ltd</t>
  </si>
  <si>
    <t>WELSPLSOL</t>
  </si>
  <si>
    <t>Vadilal Industries Ltd</t>
  </si>
  <si>
    <t>VADILALIND</t>
  </si>
  <si>
    <t>Ram Ratna Wires Ltd</t>
  </si>
  <si>
    <t>RAMRAT</t>
  </si>
  <si>
    <t>Veritas (India) Ltd</t>
  </si>
  <si>
    <t>VERITAS</t>
  </si>
  <si>
    <t>Baazar Style Retail Ltd</t>
  </si>
  <si>
    <t>STYLEBAAZA</t>
  </si>
  <si>
    <t>Stanley Lifestyles Ltd</t>
  </si>
  <si>
    <t>STANLEY</t>
  </si>
  <si>
    <t>Accelya Solutions India Ltd</t>
  </si>
  <si>
    <t>ACCELYA</t>
  </si>
  <si>
    <t>Vishnu Chemicals Ltd</t>
  </si>
  <si>
    <t>VISHNU</t>
  </si>
  <si>
    <t>Jash Engineering Ltd</t>
  </si>
  <si>
    <t>JASH</t>
  </si>
  <si>
    <t>Paramount Communications Ltd</t>
  </si>
  <si>
    <t>PARACABLES</t>
  </si>
  <si>
    <t>Themis Medicare Ltd</t>
  </si>
  <si>
    <t>THEMISMED</t>
  </si>
  <si>
    <t>Krsnaa Diagnostics Ltd</t>
  </si>
  <si>
    <t>KRSNAA</t>
  </si>
  <si>
    <t>Tinna Rubber and Infrastructure Ltd</t>
  </si>
  <si>
    <t>TINNARUBR</t>
  </si>
  <si>
    <t>SML Isuzu Ltd</t>
  </si>
  <si>
    <t>SMLISUZU</t>
  </si>
  <si>
    <t>Indian Hume Pipe Company Ltd</t>
  </si>
  <si>
    <t>INDIANHUME</t>
  </si>
  <si>
    <t>Goodyear India Ltd</t>
  </si>
  <si>
    <t>GOODYEAR</t>
  </si>
  <si>
    <t>Novartis India Ltd</t>
  </si>
  <si>
    <t>NOVARTIND</t>
  </si>
  <si>
    <t>Rashi Peripherals Ltd</t>
  </si>
  <si>
    <t>RPTECH</t>
  </si>
  <si>
    <t>Mayur Uniquoters Ltd</t>
  </si>
  <si>
    <t>MAYURUNIQ</t>
  </si>
  <si>
    <t>SBI Gold ETF</t>
  </si>
  <si>
    <t>SETFGOLD</t>
  </si>
  <si>
    <t>PSP Projects Ltd</t>
  </si>
  <si>
    <t>PSPPROJECT</t>
  </si>
  <si>
    <t>Spectrum Electrical Industries Ltd</t>
  </si>
  <si>
    <t>SPECTRUM</t>
  </si>
  <si>
    <t>Dolat Algotech Ltd</t>
  </si>
  <si>
    <t>DOLATALGO</t>
  </si>
  <si>
    <t>Sai Silks (Kalamandir) Ltd</t>
  </si>
  <si>
    <t>KALAMANDIR</t>
  </si>
  <si>
    <t>Insecticides (India) Ltd</t>
  </si>
  <si>
    <t>INSECTICID</t>
  </si>
  <si>
    <t>63 Moons Technologies Ltd</t>
  </si>
  <si>
    <t>63MOONS</t>
  </si>
  <si>
    <t>Meghmani Organics Ltd</t>
  </si>
  <si>
    <t>MOL</t>
  </si>
  <si>
    <t>Landmark Cars Ltd</t>
  </si>
  <si>
    <t>LANDMARK</t>
  </si>
  <si>
    <t>Sanstar Ltd</t>
  </si>
  <si>
    <t>SANSTAR</t>
  </si>
  <si>
    <t>DISA India Ltd</t>
  </si>
  <si>
    <t>DISAQ</t>
  </si>
  <si>
    <t>Dredging Corporation of India Ltd</t>
  </si>
  <si>
    <t>DREDGECORP</t>
  </si>
  <si>
    <t>Dredging</t>
  </si>
  <si>
    <t>Pondy Oxides and Chemicals Ltd</t>
  </si>
  <si>
    <t>POCL</t>
  </si>
  <si>
    <t>Nippon India ETF Nifty 1D Rate Liquid BeES</t>
  </si>
  <si>
    <t>LIQUIDBEES</t>
  </si>
  <si>
    <t>Ge Power India Ltd</t>
  </si>
  <si>
    <t>GEPIL</t>
  </si>
  <si>
    <t>Jubilant Industries Ltd</t>
  </si>
  <si>
    <t>JUBLINDS</t>
  </si>
  <si>
    <t>Barbeque-Nation Hospitality Ltd</t>
  </si>
  <si>
    <t>BARBEQUE</t>
  </si>
  <si>
    <t>Dish TV India Ltd</t>
  </si>
  <si>
    <t>DISHTV</t>
  </si>
  <si>
    <t>TechNVision Ventures Ltd</t>
  </si>
  <si>
    <t>TECHNVISN</t>
  </si>
  <si>
    <t>Nalwa Sons Investments Ltd</t>
  </si>
  <si>
    <t>NSIL</t>
  </si>
  <si>
    <t>Tatva Chintan Pharma Chem Ltd</t>
  </si>
  <si>
    <t>TATVA</t>
  </si>
  <si>
    <t>Mold-Tek Packaging Ltd</t>
  </si>
  <si>
    <t>MOLDTKPAC</t>
  </si>
  <si>
    <t>DEN Networks Ltd</t>
  </si>
  <si>
    <t>DEN</t>
  </si>
  <si>
    <t>Updater Services Ltd</t>
  </si>
  <si>
    <t>UDS</t>
  </si>
  <si>
    <t>Federal-Mogul Goetze (India) Ltd</t>
  </si>
  <si>
    <t>FMGOETZE</t>
  </si>
  <si>
    <t>Lumax Industries Ltd</t>
  </si>
  <si>
    <t>LUMAXIND</t>
  </si>
  <si>
    <t>Ravindra Energy Ltd</t>
  </si>
  <si>
    <t>RELTD</t>
  </si>
  <si>
    <t>Dreamfolks Services Ltd</t>
  </si>
  <si>
    <t>DREAMFOLKS</t>
  </si>
  <si>
    <t>Nelco Ltd</t>
  </si>
  <si>
    <t>NELCO</t>
  </si>
  <si>
    <t>Mangalam Cement Ltd</t>
  </si>
  <si>
    <t>MANGLMCEM</t>
  </si>
  <si>
    <t>Fusion Finance Ltd</t>
  </si>
  <si>
    <t>FUSION</t>
  </si>
  <si>
    <t>MSP Steel &amp; Power Ltd</t>
  </si>
  <si>
    <t>MSPL</t>
  </si>
  <si>
    <t>Mukand Ltd</t>
  </si>
  <si>
    <t>MUKANDLTD</t>
  </si>
  <si>
    <t>Xpro India Ltd</t>
  </si>
  <si>
    <t>XPROINDIA</t>
  </si>
  <si>
    <t>Saraswati Commercial (India) Ltd</t>
  </si>
  <si>
    <t>ZSARACOM</t>
  </si>
  <si>
    <t>Axiscades Technologies Ltd</t>
  </si>
  <si>
    <t>AXISCADES</t>
  </si>
  <si>
    <t>Vidhi Specialty Food Ingredients Ltd</t>
  </si>
  <si>
    <t>VIDHIING</t>
  </si>
  <si>
    <t>HMA Agro Industries Ltd</t>
  </si>
  <si>
    <t>HMAAGRO</t>
  </si>
  <si>
    <t>Kesar India Ltd</t>
  </si>
  <si>
    <t>KESAR</t>
  </si>
  <si>
    <t>Real Estate Development</t>
  </si>
  <si>
    <t>Apollo Pipes Ltd</t>
  </si>
  <si>
    <t>APOLLOPIPE</t>
  </si>
  <si>
    <t>Vardhman Special Steels Ltd</t>
  </si>
  <si>
    <t>VSSL</t>
  </si>
  <si>
    <t>ESAF Small Finance Bank Limited</t>
  </si>
  <si>
    <t>ESAFSFB</t>
  </si>
  <si>
    <t>EFC (I) Ltd</t>
  </si>
  <si>
    <t>EFCIL</t>
  </si>
  <si>
    <t>Distributors</t>
  </si>
  <si>
    <t>Pennar Industries Ltd</t>
  </si>
  <si>
    <t>PENIND</t>
  </si>
  <si>
    <t>EIH Associated Hotels Ltd</t>
  </si>
  <si>
    <t>EIHAHOTELS</t>
  </si>
  <si>
    <t>Ugro Capital Ltd</t>
  </si>
  <si>
    <t>UGROCAP</t>
  </si>
  <si>
    <t>Ajmera Realty &amp; Infra India Ltd</t>
  </si>
  <si>
    <t>AJMERA</t>
  </si>
  <si>
    <t>Centum Electronics Ltd</t>
  </si>
  <si>
    <t>CENTUM</t>
  </si>
  <si>
    <t>BF Investment Ltd</t>
  </si>
  <si>
    <t>BFINVEST</t>
  </si>
  <si>
    <t>Tarsons Products Ltd</t>
  </si>
  <si>
    <t>TARSONS</t>
  </si>
  <si>
    <t>India Pesticides Ltd</t>
  </si>
  <si>
    <t>IPL</t>
  </si>
  <si>
    <t>Raghav Productivity Enhancers Ltd</t>
  </si>
  <si>
    <t>RPEL</t>
  </si>
  <si>
    <t>Panama Petrochem Ltd</t>
  </si>
  <si>
    <t>PANAMAPET</t>
  </si>
  <si>
    <t>TIL Ltd</t>
  </si>
  <si>
    <t>TIL</t>
  </si>
  <si>
    <t>Owais Metal and Mineral Processing Ltd</t>
  </si>
  <si>
    <t>OWAIS</t>
  </si>
  <si>
    <t>Astec Lifesciences Ltd</t>
  </si>
  <si>
    <t>ASTEC</t>
  </si>
  <si>
    <t>Rupa &amp; Company Ltd</t>
  </si>
  <si>
    <t>RUPA</t>
  </si>
  <si>
    <t>TTK Healthcare Ltd</t>
  </si>
  <si>
    <t>TTKHLTCARE</t>
  </si>
  <si>
    <t>Jyoti Structures Ltd</t>
  </si>
  <si>
    <t>JYOTISTRUC</t>
  </si>
  <si>
    <t>Hindware Home Innovation Ltd</t>
  </si>
  <si>
    <t>HINDWAREAP</t>
  </si>
  <si>
    <t>S.P.Apparels Ltd</t>
  </si>
  <si>
    <t>SPAL</t>
  </si>
  <si>
    <t>NDR Auto Components Ltd</t>
  </si>
  <si>
    <t>NDRAUTO</t>
  </si>
  <si>
    <t>Orient Green Power Company Ltd</t>
  </si>
  <si>
    <t>GREENPOWER</t>
  </si>
  <si>
    <t>D Link (India) Limited</t>
  </si>
  <si>
    <t>DLINKINDIA</t>
  </si>
  <si>
    <t>Man Industries (India) Ltd</t>
  </si>
  <si>
    <t>MANINDS</t>
  </si>
  <si>
    <t>Universal Cables Ltd</t>
  </si>
  <si>
    <t>UNIVCABLES</t>
  </si>
  <si>
    <t>Carysil Ltd</t>
  </si>
  <si>
    <t>CARYSIL</t>
  </si>
  <si>
    <t>Alicon Castalloy Ltd</t>
  </si>
  <si>
    <t>ALICON</t>
  </si>
  <si>
    <t>NIIT Ltd</t>
  </si>
  <si>
    <t>NIITLTD</t>
  </si>
  <si>
    <t>Sangam (India) Ltd</t>
  </si>
  <si>
    <t>SANGAMIND</t>
  </si>
  <si>
    <t>Systematix Corporate Services Ltd</t>
  </si>
  <si>
    <t>SYSTMTXC</t>
  </si>
  <si>
    <t>JITF Infralogistics Ltd</t>
  </si>
  <si>
    <t>JITFINFRA</t>
  </si>
  <si>
    <t>Hariom Pipe Industries Ltd</t>
  </si>
  <si>
    <t>HARIOMPIPE</t>
  </si>
  <si>
    <t>Cupid Ltd</t>
  </si>
  <si>
    <t>CUPID</t>
  </si>
  <si>
    <t>Aeroflex Industries Ltd</t>
  </si>
  <si>
    <t>AEROFLEX</t>
  </si>
  <si>
    <t>Interarch Building Products Ltd</t>
  </si>
  <si>
    <t>INTERARCH</t>
  </si>
  <si>
    <t>Building Products - Prefab Structures</t>
  </si>
  <si>
    <t>IKIO Lighting Ltd</t>
  </si>
  <si>
    <t>IKIO</t>
  </si>
  <si>
    <t>Som Distilleries and Breweries Ltd</t>
  </si>
  <si>
    <t>SDBL</t>
  </si>
  <si>
    <t>Kody Technolab Ltd</t>
  </si>
  <si>
    <t>KODYTECH</t>
  </si>
  <si>
    <t>Platinum Industries Ltd</t>
  </si>
  <si>
    <t>PLATIND</t>
  </si>
  <si>
    <t>MIC Electronics Ltd</t>
  </si>
  <si>
    <t>MICEL</t>
  </si>
  <si>
    <t>Shriram Properties Ltd</t>
  </si>
  <si>
    <t>SHRIRAMPPS</t>
  </si>
  <si>
    <t>Apcotex Industries Ltd</t>
  </si>
  <si>
    <t>APCOTEXIND</t>
  </si>
  <si>
    <t>G M Breweries Ltd</t>
  </si>
  <si>
    <t>GMBREW</t>
  </si>
  <si>
    <t>Precision Camshafts Ltd</t>
  </si>
  <si>
    <t>PRECAM</t>
  </si>
  <si>
    <t>Amrutanjan Health Care Ltd</t>
  </si>
  <si>
    <t>AMRUTANJAN</t>
  </si>
  <si>
    <t>Sasken Technologies Ltd</t>
  </si>
  <si>
    <t>SASKEN</t>
  </si>
  <si>
    <t>Veranda Learning Solutions Ltd</t>
  </si>
  <si>
    <t>VERANDA</t>
  </si>
  <si>
    <t>Yasho Industries Ltd</t>
  </si>
  <si>
    <t>YASHO</t>
  </si>
  <si>
    <t>HIL Ltd</t>
  </si>
  <si>
    <t>HIL</t>
  </si>
  <si>
    <t>Andrew Yule &amp; Co Ltd</t>
  </si>
  <si>
    <t>ANDREWYU</t>
  </si>
  <si>
    <t>Hester Biosciences Ltd</t>
  </si>
  <si>
    <t>HESTERBIO</t>
  </si>
  <si>
    <t>Rama Steel Tubes Ltd</t>
  </si>
  <si>
    <t>RAMASTEEL</t>
  </si>
  <si>
    <t>Nitin Spinners Ltd</t>
  </si>
  <si>
    <t>NITINSPIN</t>
  </si>
  <si>
    <t>Pnb Gilts Ltd</t>
  </si>
  <si>
    <t>PNBGILTS</t>
  </si>
  <si>
    <t>Satin Creditcare Network Ltd</t>
  </si>
  <si>
    <t>SATIN</t>
  </si>
  <si>
    <t>Siyaram Silk Mills Ltd</t>
  </si>
  <si>
    <t>SIYSIL</t>
  </si>
  <si>
    <t>Seshasayee Paper and Boards Ltd</t>
  </si>
  <si>
    <t>SESHAPAPER</t>
  </si>
  <si>
    <t>IFGL Refractories Ltd</t>
  </si>
  <si>
    <t>IFGLEXPOR</t>
  </si>
  <si>
    <t>ICICI Prudential Nifty 50 ETF</t>
  </si>
  <si>
    <t>NIFTYIETF</t>
  </si>
  <si>
    <t>Sanghi Industries Ltd</t>
  </si>
  <si>
    <t>SANGHIIND</t>
  </si>
  <si>
    <t>Unicommerce eSolutions Ltd</t>
  </si>
  <si>
    <t>UNIECOM</t>
  </si>
  <si>
    <t>Sterling Tools Ltd</t>
  </si>
  <si>
    <t>STERTOOLS</t>
  </si>
  <si>
    <t>Everest Kanto Cylinder Ltd</t>
  </si>
  <si>
    <t>EKC</t>
  </si>
  <si>
    <t>PIX Transmissions Ltd</t>
  </si>
  <si>
    <t>PIXTRANS</t>
  </si>
  <si>
    <t>Uniparts India Ltd</t>
  </si>
  <si>
    <t>UNIPARTS</t>
  </si>
  <si>
    <t>Dolphin Offshore Enterprises (India) Ltd</t>
  </si>
  <si>
    <t>DOLPHIN</t>
  </si>
  <si>
    <t>B L Kashyap and Sons Ltd</t>
  </si>
  <si>
    <t>BLKASHYAP</t>
  </si>
  <si>
    <t>Deccan Gold Mines Ltd</t>
  </si>
  <si>
    <t>DECNGOLD</t>
  </si>
  <si>
    <t>Yatra Online Ltd</t>
  </si>
  <si>
    <t>YATRA</t>
  </si>
  <si>
    <t>Parag Milk Foods Ltd</t>
  </si>
  <si>
    <t>PARAGMILK</t>
  </si>
  <si>
    <t>Ramco Industries Ltd</t>
  </si>
  <si>
    <t>RAMCOIND</t>
  </si>
  <si>
    <t>Prataap Snacks Ltd</t>
  </si>
  <si>
    <t>DIAMONDYD</t>
  </si>
  <si>
    <t>Elpro International Ltd</t>
  </si>
  <si>
    <t>ELPROINTL</t>
  </si>
  <si>
    <t>Omaxe Ltd</t>
  </si>
  <si>
    <t>OMAXE</t>
  </si>
  <si>
    <t>Gocl Corporation Ltd</t>
  </si>
  <si>
    <t>GOCLCORP</t>
  </si>
  <si>
    <t>BLS E-Services Ltd</t>
  </si>
  <si>
    <t>BLSE</t>
  </si>
  <si>
    <t>Andhra Paper Ltd</t>
  </si>
  <si>
    <t>ANDHRAPAP</t>
  </si>
  <si>
    <t>Fedders Holding Ltd</t>
  </si>
  <si>
    <t>FEDDERSHOL</t>
  </si>
  <si>
    <t>JISLDVREQS</t>
  </si>
  <si>
    <t>Indo Tech Transformers Ltd</t>
  </si>
  <si>
    <t>INDOTECH</t>
  </si>
  <si>
    <t>Talbros Automotive Components Ltd</t>
  </si>
  <si>
    <t>TALBROAUTO</t>
  </si>
  <si>
    <t>Cantabil Retail India Ltd</t>
  </si>
  <si>
    <t>CANTABIL</t>
  </si>
  <si>
    <t>Advait Infratech Ltd</t>
  </si>
  <si>
    <t>ADVAIT</t>
  </si>
  <si>
    <t>Electrical Components &amp; Equipment</t>
  </si>
  <si>
    <t>Tanfac Industries Ltd</t>
  </si>
  <si>
    <t>TANFACIND</t>
  </si>
  <si>
    <t>Gandhar Oil Refinery (INDIA) Ltd</t>
  </si>
  <si>
    <t>GANDHAR</t>
  </si>
  <si>
    <t>Sri Adhikari Brothers Television Network Ltd</t>
  </si>
  <si>
    <t>SABTNL</t>
  </si>
  <si>
    <t>Navkar Corporation Ltd</t>
  </si>
  <si>
    <t>NAVKARCORP</t>
  </si>
  <si>
    <t>Expleo Solutions Ltd</t>
  </si>
  <si>
    <t>EXPLEOSOL</t>
  </si>
  <si>
    <t>Kokuyo Camlin Ltd</t>
  </si>
  <si>
    <t>KOKUYOCMLN</t>
  </si>
  <si>
    <t>Syncom Formulations (India) Ltd</t>
  </si>
  <si>
    <t>SYNCOMF</t>
  </si>
  <si>
    <t>Cosmo First Ltd</t>
  </si>
  <si>
    <t>COSMOFIRST</t>
  </si>
  <si>
    <t>Praveg Ltd</t>
  </si>
  <si>
    <t>PRAVEG</t>
  </si>
  <si>
    <t>Dr Agarwal's Eye Hospital Ltd</t>
  </si>
  <si>
    <t>DRAGARWQ</t>
  </si>
  <si>
    <t>Jagran Prakashan Ltd</t>
  </si>
  <si>
    <t>JAGRAN</t>
  </si>
  <si>
    <t>Wonder Electricals Ltd</t>
  </si>
  <si>
    <t>WEL</t>
  </si>
  <si>
    <t>Antony Waste Handling Cell Ltd</t>
  </si>
  <si>
    <t>AWHCL</t>
  </si>
  <si>
    <t>Master Trust Ltd</t>
  </si>
  <si>
    <t>MASTERTR</t>
  </si>
  <si>
    <t>GPT Infraprojects Ltd</t>
  </si>
  <si>
    <t>GPTINFRA</t>
  </si>
  <si>
    <t>GNA Axles Ltd</t>
  </si>
  <si>
    <t>GNA</t>
  </si>
  <si>
    <t>Suryoday Small Finance Bank Ltd</t>
  </si>
  <si>
    <t>SURYODAY</t>
  </si>
  <si>
    <t>ASM Technologies Ltd</t>
  </si>
  <si>
    <t>ASMTEC</t>
  </si>
  <si>
    <t>Igarashi Motors India Ltd</t>
  </si>
  <si>
    <t>IGARASHI</t>
  </si>
  <si>
    <t>Kotak Gold Etf</t>
  </si>
  <si>
    <t>GOLD1</t>
  </si>
  <si>
    <t>TAJ GVK Hotels and Resorts Ltd</t>
  </si>
  <si>
    <t>TAJGVK</t>
  </si>
  <si>
    <t>Excel Industries Ltd</t>
  </si>
  <si>
    <t>EXCELINDUS</t>
  </si>
  <si>
    <t>Alpex Solar Ltd</t>
  </si>
  <si>
    <t>ALPEXSOLAR</t>
  </si>
  <si>
    <t>Agro Tech Foods Ltd</t>
  </si>
  <si>
    <t>ATFL</t>
  </si>
  <si>
    <t>Sadhana Nitro Chem Ltd</t>
  </si>
  <si>
    <t>SADHNANIQ</t>
  </si>
  <si>
    <t>India Power Corporation Ltd</t>
  </si>
  <si>
    <t>DPSCLTD</t>
  </si>
  <si>
    <t>Knowledge Marine &amp; Engineering Works Ltd</t>
  </si>
  <si>
    <t>KMEW</t>
  </si>
  <si>
    <t>Marine Transportation</t>
  </si>
  <si>
    <t>Brightcom Group Ltd</t>
  </si>
  <si>
    <t>BCG</t>
  </si>
  <si>
    <t>Ador Welding Ltd</t>
  </si>
  <si>
    <t>ADORWELD</t>
  </si>
  <si>
    <t>Rane (Madras) Ltd</t>
  </si>
  <si>
    <t>RML</t>
  </si>
  <si>
    <t>Balmer Lawrie Investments Ltd</t>
  </si>
  <si>
    <t>BLIL</t>
  </si>
  <si>
    <t>Heranba Industries Ltd</t>
  </si>
  <si>
    <t>HERANBA</t>
  </si>
  <si>
    <t>DEE Development Engineers Ltd</t>
  </si>
  <si>
    <t>DEEDEV</t>
  </si>
  <si>
    <t>Wheels India Ltd</t>
  </si>
  <si>
    <t>WHEELS</t>
  </si>
  <si>
    <t>Reliance Industrial Infrastructure Ltd</t>
  </si>
  <si>
    <t>RIIL</t>
  </si>
  <si>
    <t>Mercury Ev-Tech Ltd</t>
  </si>
  <si>
    <t>MERCURYEV</t>
  </si>
  <si>
    <t>Sirca Paints India Ltd</t>
  </si>
  <si>
    <t>SIRCA</t>
  </si>
  <si>
    <t>HDFC Gold Exchange Traded Fund</t>
  </si>
  <si>
    <t>HDFCGOLD</t>
  </si>
  <si>
    <t>Madhya Bharat Agro Products Ltd</t>
  </si>
  <si>
    <t>MBAPL</t>
  </si>
  <si>
    <t>ICICI Prudential Gold ETF</t>
  </si>
  <si>
    <t>GOLDIETF</t>
  </si>
  <si>
    <t>Nippon India ETF Nifty Next 50 Junior BeES</t>
  </si>
  <si>
    <t>JUNIORBEES</t>
  </si>
  <si>
    <t>Jyoti Resins and Adhesives Ltd</t>
  </si>
  <si>
    <t>JYOTIRES</t>
  </si>
  <si>
    <t>Swelect Energy Systems Ltd</t>
  </si>
  <si>
    <t>SWELECTES</t>
  </si>
  <si>
    <t>Lotus Chocolate Company Ltd</t>
  </si>
  <si>
    <t>LOTUSCHO</t>
  </si>
  <si>
    <t>Tribhovandas Bhimji Zaveri Ltd</t>
  </si>
  <si>
    <t>TBZ</t>
  </si>
  <si>
    <t>Sigachi Industries Ltd</t>
  </si>
  <si>
    <t>SIGACHI</t>
  </si>
  <si>
    <t>GTPL Hathway Ltd</t>
  </si>
  <si>
    <t>GTPL</t>
  </si>
  <si>
    <t>Kilburn Engineering Ltd</t>
  </si>
  <si>
    <t>KLBRENG-B</t>
  </si>
  <si>
    <t>Mufin Green Finance Ltd</t>
  </si>
  <si>
    <t>MUFIN</t>
  </si>
  <si>
    <t>Bombay Super Hybrid Seeds Ltd</t>
  </si>
  <si>
    <t>BSHSL</t>
  </si>
  <si>
    <t>Butterfly Gandhimathi Appliances Ltd</t>
  </si>
  <si>
    <t>BUTTERFLY</t>
  </si>
  <si>
    <t>I G Petrochemicals Ltd</t>
  </si>
  <si>
    <t>IGPL</t>
  </si>
  <si>
    <t>Aaswa Trading and Exports Ltd</t>
  </si>
  <si>
    <t>TCC</t>
  </si>
  <si>
    <t>Real Estate Services</t>
  </si>
  <si>
    <t>Eco Recycling Ltd</t>
  </si>
  <si>
    <t>ECORECO</t>
  </si>
  <si>
    <t>Irm Energy Ltd</t>
  </si>
  <si>
    <t>IRMENERGY</t>
  </si>
  <si>
    <t>Oriental Rail Infrastructure Ltd</t>
  </si>
  <si>
    <t>ORIRAIL</t>
  </si>
  <si>
    <t>Kamdhenu Ventures Ltd</t>
  </si>
  <si>
    <t>KAMOPAINTS</t>
  </si>
  <si>
    <t>Suratwwala Business Group Ltd</t>
  </si>
  <si>
    <t>SBGLP</t>
  </si>
  <si>
    <t>Abans Holdings Ltd</t>
  </si>
  <si>
    <t>AHL</t>
  </si>
  <si>
    <t>Udaipur Cement Works Ltd</t>
  </si>
  <si>
    <t>UDAICEMENT</t>
  </si>
  <si>
    <t>Kiri Industries Ltd</t>
  </si>
  <si>
    <t>KIRIINDUS</t>
  </si>
  <si>
    <t>Amines and Plasticizers Ltd</t>
  </si>
  <si>
    <t>AMNPLST</t>
  </si>
  <si>
    <t>Divgi TorqTransfer Systems Ltd</t>
  </si>
  <si>
    <t>DIVGIITTS</t>
  </si>
  <si>
    <t>Dhunseri Ventures Ltd</t>
  </si>
  <si>
    <t>DVL</t>
  </si>
  <si>
    <t>Atul Auto Ltd</t>
  </si>
  <si>
    <t>ATULAUTO</t>
  </si>
  <si>
    <t>Three Wheelers</t>
  </si>
  <si>
    <t>Windlas Biotech Ltd</t>
  </si>
  <si>
    <t>WINDLAS</t>
  </si>
  <si>
    <t>Peninsula Land Ltd</t>
  </si>
  <si>
    <t>PENINLAND</t>
  </si>
  <si>
    <t>Jindal Drilling and Industries Ltd</t>
  </si>
  <si>
    <t>JINDRILL</t>
  </si>
  <si>
    <t>Dynacons Systems and Solutions Ltd</t>
  </si>
  <si>
    <t>DSSL</t>
  </si>
  <si>
    <t>Suyog Telematics Ltd</t>
  </si>
  <si>
    <t>SUYOG</t>
  </si>
  <si>
    <t>BCL Industries Ltd</t>
  </si>
  <si>
    <t>BCLIND</t>
  </si>
  <si>
    <t>Bharat Wire Ropes Ltd</t>
  </si>
  <si>
    <t>BHARATWIRE</t>
  </si>
  <si>
    <t>Arman Financial Services Ltd</t>
  </si>
  <si>
    <t>ARMANFIN</t>
  </si>
  <si>
    <t>Panacea Biotec Ltd</t>
  </si>
  <si>
    <t>PANACEABIO</t>
  </si>
  <si>
    <t>Roto Pumps Ltd</t>
  </si>
  <si>
    <t>ROTO</t>
  </si>
  <si>
    <t>Bigbloc Construction Ltd</t>
  </si>
  <si>
    <t>BIGBLOC</t>
  </si>
  <si>
    <t>Hexa Tradex Ltd</t>
  </si>
  <si>
    <t>HEXATRADEX</t>
  </si>
  <si>
    <t>Dcm Shriram Industries Ltd</t>
  </si>
  <si>
    <t>DCMSRIND</t>
  </si>
  <si>
    <t>GKW Ltd</t>
  </si>
  <si>
    <t>GKWLIMITED</t>
  </si>
  <si>
    <t>Agarwal Industrial Corporation Ltd</t>
  </si>
  <si>
    <t>AGARIND</t>
  </si>
  <si>
    <t>India Nippon Electricals Ltd</t>
  </si>
  <si>
    <t>INDNIPPON</t>
  </si>
  <si>
    <t>Borosil Scientific Ltd</t>
  </si>
  <si>
    <t>BOROSCI</t>
  </si>
  <si>
    <t>Associated Alcohols &amp; Breweries Ltd</t>
  </si>
  <si>
    <t>ASALCBR</t>
  </si>
  <si>
    <t>Monte Carlo Fashions Ltd</t>
  </si>
  <si>
    <t>MONTECARLO</t>
  </si>
  <si>
    <t>Southern Petrochemical Industries Corporation Ltd</t>
  </si>
  <si>
    <t>SPIC</t>
  </si>
  <si>
    <t>Camlin Fine Sciences Ltd</t>
  </si>
  <si>
    <t>CAMLINFINE</t>
  </si>
  <si>
    <t>SMC Global Securities Ltd</t>
  </si>
  <si>
    <t>SMCGLOBAL</t>
  </si>
  <si>
    <t>5Paisa Capital Ltd</t>
  </si>
  <si>
    <t>5PAISA</t>
  </si>
  <si>
    <t>Everest Industries Ltd</t>
  </si>
  <si>
    <t>EVERESTIND</t>
  </si>
  <si>
    <t>Oriental Aromatics Ltd</t>
  </si>
  <si>
    <t>OAL</t>
  </si>
  <si>
    <t>Matrimony.Com Ltd</t>
  </si>
  <si>
    <t>MATRIMONY</t>
  </si>
  <si>
    <t>Sportking India Ltd</t>
  </si>
  <si>
    <t>SPORTKING</t>
  </si>
  <si>
    <t>Kamdhenu Ltd</t>
  </si>
  <si>
    <t>KAMDHENU</t>
  </si>
  <si>
    <t>Western Carriers (India) Ltd</t>
  </si>
  <si>
    <t>WCIL</t>
  </si>
  <si>
    <t>Filatex India Ltd</t>
  </si>
  <si>
    <t>FILATEX</t>
  </si>
  <si>
    <t>Paushak Ltd</t>
  </si>
  <si>
    <t>PAUSHAKLTD</t>
  </si>
  <si>
    <t>Walchandnagar Industries Ltd</t>
  </si>
  <si>
    <t>WALCHANNAG</t>
  </si>
  <si>
    <t>Madras Fertilizers Ltd</t>
  </si>
  <si>
    <t>MADRASFERT</t>
  </si>
  <si>
    <t>Kopran Ltd</t>
  </si>
  <si>
    <t>KOPRAN</t>
  </si>
  <si>
    <t>Zota Health Care Ltd</t>
  </si>
  <si>
    <t>ZOTA</t>
  </si>
  <si>
    <t>Hercules Hoists Ltd</t>
  </si>
  <si>
    <t>HERCULES</t>
  </si>
  <si>
    <t>Allcargo Gati Ltd</t>
  </si>
  <si>
    <t>ACLGATI</t>
  </si>
  <si>
    <t>SPML Infra Ltd</t>
  </si>
  <si>
    <t>SPMLINFRA</t>
  </si>
  <si>
    <t>Alldigi Tech Ltd</t>
  </si>
  <si>
    <t>ALLSEC</t>
  </si>
  <si>
    <t>AMIC Forging Ltd</t>
  </si>
  <si>
    <t>AMIC</t>
  </si>
  <si>
    <t>Steel</t>
  </si>
  <si>
    <t>Fratelli Vineyards Ltd</t>
  </si>
  <si>
    <t>FRATELLI</t>
  </si>
  <si>
    <t>Jaiprakash Associates Ltd</t>
  </si>
  <si>
    <t>JPASSOCIAT</t>
  </si>
  <si>
    <t>Forbes Precision Tools and Machine Parts Ltd</t>
  </si>
  <si>
    <t>TOTEM</t>
  </si>
  <si>
    <t>Hi-Tech Gears Ltd</t>
  </si>
  <si>
    <t>HITECHGEAR</t>
  </si>
  <si>
    <t>Salzer Electronics Ltd</t>
  </si>
  <si>
    <t>SALZERELEC</t>
  </si>
  <si>
    <t>India Motor Parts &amp; Accessories Ltd</t>
  </si>
  <si>
    <t>IMPAL</t>
  </si>
  <si>
    <t>Om Infra Ltd</t>
  </si>
  <si>
    <t>OMINFRAL</t>
  </si>
  <si>
    <t>Automobile Corp Of Goa Ltd</t>
  </si>
  <si>
    <t>ACGL</t>
  </si>
  <si>
    <t>Beta Drugs Ltd</t>
  </si>
  <si>
    <t>BETA</t>
  </si>
  <si>
    <t>Tourism Finance Corporation of India Ltd</t>
  </si>
  <si>
    <t>TFCILTD</t>
  </si>
  <si>
    <t>JG Chemicals Ltd</t>
  </si>
  <si>
    <t>JGCHEM</t>
  </si>
  <si>
    <t>Asian Energy Services Ltd</t>
  </si>
  <si>
    <t>ASIANENE</t>
  </si>
  <si>
    <t>GRM Overseas Ltd</t>
  </si>
  <si>
    <t>GRMOVER</t>
  </si>
  <si>
    <t>Texmaco Infrastructure &amp; Holdings Ltd</t>
  </si>
  <si>
    <t>TEXINFRA</t>
  </si>
  <si>
    <t>Fairchem Organics Ltd</t>
  </si>
  <si>
    <t>FAIRCHEMOR</t>
  </si>
  <si>
    <t>Panorama Studios International Ltd</t>
  </si>
  <si>
    <t>PANORAMA</t>
  </si>
  <si>
    <t>Kabra Extrusion Technik Ltd</t>
  </si>
  <si>
    <t>KABRAEXTRU</t>
  </si>
  <si>
    <t>Veefin Solutions Ltd</t>
  </si>
  <si>
    <t>VEEFIN</t>
  </si>
  <si>
    <t>Application Software</t>
  </si>
  <si>
    <t>GRP Ltd</t>
  </si>
  <si>
    <t>GRPLTD</t>
  </si>
  <si>
    <t>BMW Industries Ltd</t>
  </si>
  <si>
    <t>BMW</t>
  </si>
  <si>
    <t>Arihant Superstructures Ltd</t>
  </si>
  <si>
    <t>ARIHANTSUP</t>
  </si>
  <si>
    <t>Popular Vehicles and Services Ltd</t>
  </si>
  <si>
    <t>PVSL</t>
  </si>
  <si>
    <t>Rico Auto Industries Ltd</t>
  </si>
  <si>
    <t>RICOAUTO</t>
  </si>
  <si>
    <t>Eimco Elecon (India) Ltd</t>
  </si>
  <si>
    <t>EIMCOELECO</t>
  </si>
  <si>
    <t>Indo Amines Ltd</t>
  </si>
  <si>
    <t>INDOAMIN</t>
  </si>
  <si>
    <t>Mishtann Foods Ltd</t>
  </si>
  <si>
    <t>MISHTANN</t>
  </si>
  <si>
    <t>Avadh Sugar &amp; Energy Ltd</t>
  </si>
  <si>
    <t>AVADHSUGAR</t>
  </si>
  <si>
    <t>Remus Pharmaceuticals Ltd</t>
  </si>
  <si>
    <t>REMUS</t>
  </si>
  <si>
    <t>Hind Rectifiers Ltd</t>
  </si>
  <si>
    <t>HIRECT</t>
  </si>
  <si>
    <t>Steel Exchange India Ltd</t>
  </si>
  <si>
    <t>STEELXIND</t>
  </si>
  <si>
    <t>VL E-Governance &amp; IT Solutions Ltd</t>
  </si>
  <si>
    <t>VLEGOV</t>
  </si>
  <si>
    <t>Himatsingka Seide Ltd</t>
  </si>
  <si>
    <t>HIMATSEIDE</t>
  </si>
  <si>
    <t>Steelcast Ltd</t>
  </si>
  <si>
    <t>STEELCAS</t>
  </si>
  <si>
    <t>Yuken India Ltd</t>
  </si>
  <si>
    <t>YUKEN</t>
  </si>
  <si>
    <t>Ramco Systems Ltd</t>
  </si>
  <si>
    <t>RAMCOSYS</t>
  </si>
  <si>
    <t>Century Enka Ltd</t>
  </si>
  <si>
    <t>CENTENKA</t>
  </si>
  <si>
    <t>Radhika Jeweltech Ltd</t>
  </si>
  <si>
    <t>RADHIKAJWE</t>
  </si>
  <si>
    <t>Z F Steering Gear (India) Ltd</t>
  </si>
  <si>
    <t>ZFSTEERING</t>
  </si>
  <si>
    <t>Likhitha Infrastructure Ltd</t>
  </si>
  <si>
    <t>LIKHITHA</t>
  </si>
  <si>
    <t>GPT Healthcare Ltd</t>
  </si>
  <si>
    <t>GPTHEALTH</t>
  </si>
  <si>
    <t>Oswal Greentech Ltd</t>
  </si>
  <si>
    <t>OSWALGREEN</t>
  </si>
  <si>
    <t>ULTRAMARINE &amp; PIGMENTS Ltd</t>
  </si>
  <si>
    <t>ULTRAMAR</t>
  </si>
  <si>
    <t>Yamuna Syndicate Ltd</t>
  </si>
  <si>
    <t>YSL</t>
  </si>
  <si>
    <t>Ester Industries Ltd</t>
  </si>
  <si>
    <t>ESTER</t>
  </si>
  <si>
    <t>Allied Digital Services Ltd</t>
  </si>
  <si>
    <t>ADSL</t>
  </si>
  <si>
    <t>One Point One Solutions Ltd</t>
  </si>
  <si>
    <t>ONEPOINT</t>
  </si>
  <si>
    <t>Vintage Coffee and Beverages Ltd</t>
  </si>
  <si>
    <t>VINCOFE</t>
  </si>
  <si>
    <t>Kotak Nifty 50 ETF</t>
  </si>
  <si>
    <t>NIFTY1</t>
  </si>
  <si>
    <t>Crest Ventures Ltd</t>
  </si>
  <si>
    <t>CREST</t>
  </si>
  <si>
    <t>Subex Ltd</t>
  </si>
  <si>
    <t>SUBEXLTD</t>
  </si>
  <si>
    <t>Mangalore Chemicals and Fertilisers Ltd</t>
  </si>
  <si>
    <t>MANGCHEFER</t>
  </si>
  <si>
    <t>Andhra Sugars Ltd</t>
  </si>
  <si>
    <t>ANDHRSUGAR</t>
  </si>
  <si>
    <t>Krishana Phoschem Ltd</t>
  </si>
  <si>
    <t>KRISHANA</t>
  </si>
  <si>
    <t>Vardhman Holdings Ltd</t>
  </si>
  <si>
    <t>VHL</t>
  </si>
  <si>
    <t>Hardwyn India Ltd</t>
  </si>
  <si>
    <t>HARDWYN</t>
  </si>
  <si>
    <t>Building Products - Glass</t>
  </si>
  <si>
    <t>Gulshan Polyols Ltd</t>
  </si>
  <si>
    <t>GULPOLY</t>
  </si>
  <si>
    <t>Punjab Chemicals and Crop Protection Ltd</t>
  </si>
  <si>
    <t>PUNJABCHEM</t>
  </si>
  <si>
    <t>Tamilnadu Newsprint &amp; Papers Ltd</t>
  </si>
  <si>
    <t>TNPL</t>
  </si>
  <si>
    <t>Dhunseri Investments Ltd</t>
  </si>
  <si>
    <t>DHUNINV</t>
  </si>
  <si>
    <t>Vascon Engineers Ltd</t>
  </si>
  <si>
    <t>VASCONEQ</t>
  </si>
  <si>
    <t>Timex Group India Ltd</t>
  </si>
  <si>
    <t>TIMEX</t>
  </si>
  <si>
    <t>Centrum Capital Ltd</t>
  </si>
  <si>
    <t>CENTRUM</t>
  </si>
  <si>
    <t>Polo Queen Industrial and Fintech Ltd</t>
  </si>
  <si>
    <t>PQIF</t>
  </si>
  <si>
    <t>Dhampur Sugar Mills Ltd</t>
  </si>
  <si>
    <t>DHAMPURSUG</t>
  </si>
  <si>
    <t>Bliss GVS Pharma Ltd</t>
  </si>
  <si>
    <t>BLISSGVS</t>
  </si>
  <si>
    <t>Solex Energy Ltd</t>
  </si>
  <si>
    <t>SOLEX</t>
  </si>
  <si>
    <t>Shree Digvijay Cement Co Ltd</t>
  </si>
  <si>
    <t>SHREDIGCEM</t>
  </si>
  <si>
    <t>Kross Ltd</t>
  </si>
  <si>
    <t>KROSS</t>
  </si>
  <si>
    <t>Kothari Petrochemicals Ltd</t>
  </si>
  <si>
    <t>KOTHARIPET</t>
  </si>
  <si>
    <t>Chemfab Alkalis Ltd</t>
  </si>
  <si>
    <t>CHEMFAB</t>
  </si>
  <si>
    <t>Saurashtra Cement Ltd</t>
  </si>
  <si>
    <t>SAURASHCEM</t>
  </si>
  <si>
    <t>Chaman Lal Setia Exports Ltd</t>
  </si>
  <si>
    <t>CLSEL</t>
  </si>
  <si>
    <t>TV Today Network Limited</t>
  </si>
  <si>
    <t>TVTODAY</t>
  </si>
  <si>
    <t>Trident Techlabs Ltd</t>
  </si>
  <si>
    <t>TECHLABS</t>
  </si>
  <si>
    <t>Cosmic CRF Ltd</t>
  </si>
  <si>
    <t>COSMICCRF</t>
  </si>
  <si>
    <t>Shiva Cement Ltd</t>
  </si>
  <si>
    <t>SHIVACEM</t>
  </si>
  <si>
    <t>Lincoln Pharmaceuticals Ltd</t>
  </si>
  <si>
    <t>LINCOLN</t>
  </si>
  <si>
    <t>Spacenet Enterprises India Ltd</t>
  </si>
  <si>
    <t>SPCENET</t>
  </si>
  <si>
    <t>Manali Petrochemicals Ltd</t>
  </si>
  <si>
    <t>MANALIPETC</t>
  </si>
  <si>
    <t>Beekay Steel Industries Ltd</t>
  </si>
  <si>
    <t>BEEKAY</t>
  </si>
  <si>
    <t>Signpost India Ltd</t>
  </si>
  <si>
    <t>SIGNPOST</t>
  </si>
  <si>
    <t>Sandesh Ltd</t>
  </si>
  <si>
    <t>SANDESH</t>
  </si>
  <si>
    <t>Sat Industries Ltd</t>
  </si>
  <si>
    <t>SATINDLTD</t>
  </si>
  <si>
    <t>Wealth First Portfolio Managers Ltd</t>
  </si>
  <si>
    <t>WEALTH</t>
  </si>
  <si>
    <t>Snowman Logistics Ltd</t>
  </si>
  <si>
    <t>SNOWMAN</t>
  </si>
  <si>
    <t>Cropster Agro Ltd</t>
  </si>
  <si>
    <t>CROPSTER</t>
  </si>
  <si>
    <t>Dwarikesh Sugar Industries Ltd</t>
  </si>
  <si>
    <t>DWARKESH</t>
  </si>
  <si>
    <t>Rishabh Instruments Ltd</t>
  </si>
  <si>
    <t>RISHABH</t>
  </si>
  <si>
    <t>KMC Speciality Hospitals (India) Ltd</t>
  </si>
  <si>
    <t>KMCSHIL</t>
  </si>
  <si>
    <t>Prakash Pipes Ltd</t>
  </si>
  <si>
    <t>PPL</t>
  </si>
  <si>
    <t>Manoj Vaibhav Gems N Jewellers Ltd</t>
  </si>
  <si>
    <t>MVGJL</t>
  </si>
  <si>
    <t>Aurum Proptech Ltd</t>
  </si>
  <si>
    <t>AURUM</t>
  </si>
  <si>
    <t>Capital Small Finance Bank Ltd</t>
  </si>
  <si>
    <t>CAPITALSFB</t>
  </si>
  <si>
    <t>Raj Rayon Industries Ltd</t>
  </si>
  <si>
    <t>RAJRILTD</t>
  </si>
  <si>
    <t>AVT Natural Products Ltd</t>
  </si>
  <si>
    <t>AVTNPL</t>
  </si>
  <si>
    <t>Asian Star Co Ltd</t>
  </si>
  <si>
    <t>ASTAR</t>
  </si>
  <si>
    <t>Jagatjit Industries Ltd</t>
  </si>
  <si>
    <t>JAGAJITIND</t>
  </si>
  <si>
    <t>Bajaj Steel Industries Ltd</t>
  </si>
  <si>
    <t>BAJAJST</t>
  </si>
  <si>
    <t>Simplex Infrastructures Ltd</t>
  </si>
  <si>
    <t>SIMPLEXINF</t>
  </si>
  <si>
    <t>Credo Brands Marketing Ltd</t>
  </si>
  <si>
    <t>MUFTI</t>
  </si>
  <si>
    <t>Men's Clothing</t>
  </si>
  <si>
    <t>Xchanging Solutions Ltd</t>
  </si>
  <si>
    <t>XCHANGING</t>
  </si>
  <si>
    <t>Kirloskar Electric Company Ltd</t>
  </si>
  <si>
    <t>KECL</t>
  </si>
  <si>
    <t>Uttam Sugar Mills Ltd</t>
  </si>
  <si>
    <t>UTTAMSUGAR</t>
  </si>
  <si>
    <t>Selan Exploration Technology Ltd</t>
  </si>
  <si>
    <t>SELAN</t>
  </si>
  <si>
    <t>Last Mile Enterprises Ltd</t>
  </si>
  <si>
    <t>LASTMILE</t>
  </si>
  <si>
    <t>Macpower CNC Machines Ltd</t>
  </si>
  <si>
    <t>MACPOWER</t>
  </si>
  <si>
    <t>Dynamic Cables Ltd</t>
  </si>
  <si>
    <t>DYCL</t>
  </si>
  <si>
    <t>Kellton Tech Solutions Ltd</t>
  </si>
  <si>
    <t>KELLTONTEC</t>
  </si>
  <si>
    <t>Kernex Microsystems (India) Ltd</t>
  </si>
  <si>
    <t>KERNEX</t>
  </si>
  <si>
    <t>Best Agrolife Ltd</t>
  </si>
  <si>
    <t>BESTAGRO</t>
  </si>
  <si>
    <t>Windsor Machines Ltd</t>
  </si>
  <si>
    <t>WINDMACHIN</t>
  </si>
  <si>
    <t>Magadh Sugar &amp; Energy Ltd</t>
  </si>
  <si>
    <t>MAGADSUGAR</t>
  </si>
  <si>
    <t>VLS Finance Ltd</t>
  </si>
  <si>
    <t>VLSFINANCE</t>
  </si>
  <si>
    <t>Control Print Ltd</t>
  </si>
  <si>
    <t>CONTROLPR</t>
  </si>
  <si>
    <t>Khazanchi Jewellers Ltd</t>
  </si>
  <si>
    <t>KHAZANCHI</t>
  </si>
  <si>
    <t>Apparel, Accessories &amp; Luxury Goods</t>
  </si>
  <si>
    <t>Taneja Aerospace and Aviation Ltd</t>
  </si>
  <si>
    <t>TANAA</t>
  </si>
  <si>
    <t>Ngl Fine Chem Ltd</t>
  </si>
  <si>
    <t>NGLFINE</t>
  </si>
  <si>
    <t>CFF Fluid Control Ltd</t>
  </si>
  <si>
    <t>CFF</t>
  </si>
  <si>
    <t>Aerospace &amp; Defense</t>
  </si>
  <si>
    <t>Pakka Limited</t>
  </si>
  <si>
    <t>PAKKA</t>
  </si>
  <si>
    <t>Shankara Building Products Ltd</t>
  </si>
  <si>
    <t>SHANKARA</t>
  </si>
  <si>
    <t>GIC Housing Finance Ltd</t>
  </si>
  <si>
    <t>GICHSGFIN</t>
  </si>
  <si>
    <t>Wardwizard Innovations &amp; Mobility Ltd</t>
  </si>
  <si>
    <t>WARDINMOBI</t>
  </si>
  <si>
    <t>Aptech Ltd</t>
  </si>
  <si>
    <t>APTECHT</t>
  </si>
  <si>
    <t>Indo Rama Synthetics (India) Ltd</t>
  </si>
  <si>
    <t>INDORAMA</t>
  </si>
  <si>
    <t>IST Ltd</t>
  </si>
  <si>
    <t>ISTLTD</t>
  </si>
  <si>
    <t>Sical Logistics Ltd</t>
  </si>
  <si>
    <t>SICALLOG</t>
  </si>
  <si>
    <t>Rhetan TMT Ltd</t>
  </si>
  <si>
    <t>RHETAN</t>
  </si>
  <si>
    <t>Cellecor Gadgets Ltd</t>
  </si>
  <si>
    <t>CELLECOR</t>
  </si>
  <si>
    <t>AGI Infra Ltd</t>
  </si>
  <si>
    <t>AGIIL</t>
  </si>
  <si>
    <t>R K Swamy Ltd</t>
  </si>
  <si>
    <t>RKSWAMY</t>
  </si>
  <si>
    <t>Arrow Greentech Ltd</t>
  </si>
  <si>
    <t>ARROWGREEN</t>
  </si>
  <si>
    <t>Uniphos Enterprises Ltd</t>
  </si>
  <si>
    <t>UNIENTER</t>
  </si>
  <si>
    <t>Mafatlal Industries Ltd</t>
  </si>
  <si>
    <t>MAFATIND</t>
  </si>
  <si>
    <t>Kaycee Industries Ltd</t>
  </si>
  <si>
    <t>KAYCEEI</t>
  </si>
  <si>
    <t>Mukka Proteins Ltd</t>
  </si>
  <si>
    <t>MUKKA</t>
  </si>
  <si>
    <t>AGS Transact Technologies Ltd</t>
  </si>
  <si>
    <t>AGSTRA</t>
  </si>
  <si>
    <t>SAR Televenture Ltd</t>
  </si>
  <si>
    <t>SARTELE</t>
  </si>
  <si>
    <t>Elin Electronics Ltd</t>
  </si>
  <si>
    <t>ELIN</t>
  </si>
  <si>
    <t>Bajaj Healthcare Ltd</t>
  </si>
  <si>
    <t>BAJAJHCARE</t>
  </si>
  <si>
    <t>New Delhi Television Ltd</t>
  </si>
  <si>
    <t>NDTV</t>
  </si>
  <si>
    <t>Kuantum Papers Ltd</t>
  </si>
  <si>
    <t>KUANTUM</t>
  </si>
  <si>
    <t>Munjal Auto Industries Ltd</t>
  </si>
  <si>
    <t>MUNJALAU</t>
  </si>
  <si>
    <t>Saint-Gobain Sekurit India Ltd</t>
  </si>
  <si>
    <t>SAINTGOBAIN</t>
  </si>
  <si>
    <t>Vimta Labs Ltd</t>
  </si>
  <si>
    <t>VIMTALABS</t>
  </si>
  <si>
    <t>Enkei Wheels (India) Ltd</t>
  </si>
  <si>
    <t>ENKEIWHEL</t>
  </si>
  <si>
    <t>Electrotherm (India) Ltd</t>
  </si>
  <si>
    <t>ELECTHERM</t>
  </si>
  <si>
    <t>Heubach Colorants India Ltd</t>
  </si>
  <si>
    <t>HEUBACHIND</t>
  </si>
  <si>
    <t>Automotive Stampings and Assemblies Ltd</t>
  </si>
  <si>
    <t>ASAL</t>
  </si>
  <si>
    <t>Ceinsys Tech Ltd</t>
  </si>
  <si>
    <t>CEINSYSTECH</t>
  </si>
  <si>
    <t>Oswal Agro Mills Ltd</t>
  </si>
  <si>
    <t>OSWALAGRO</t>
  </si>
  <si>
    <t>Orient Technologies Ltd</t>
  </si>
  <si>
    <t>ORIENTTECH</t>
  </si>
  <si>
    <t>Ksolves India Ltd</t>
  </si>
  <si>
    <t>KSOLVES</t>
  </si>
  <si>
    <t>Nelcast Ltd</t>
  </si>
  <si>
    <t>NELCAST</t>
  </si>
  <si>
    <t>Creative Newtech Ltd</t>
  </si>
  <si>
    <t>CREATIVE</t>
  </si>
  <si>
    <t>3B Blackbio DX Ltd</t>
  </si>
  <si>
    <t>3BBLACKBIO</t>
  </si>
  <si>
    <t>Fertilizers &amp; Agricultural Chemicals</t>
  </si>
  <si>
    <t>Hazoor Multi Projects Ltd</t>
  </si>
  <si>
    <t>HAZOOR</t>
  </si>
  <si>
    <t>Sahana System Ltd</t>
  </si>
  <si>
    <t>SAHANA</t>
  </si>
  <si>
    <t>HLV Ltd</t>
  </si>
  <si>
    <t>HLVLTD</t>
  </si>
  <si>
    <t>Satia Industries Ltd</t>
  </si>
  <si>
    <t>SATIA</t>
  </si>
  <si>
    <t>Sika Interplant Systems Ltd</t>
  </si>
  <si>
    <t>SIKA</t>
  </si>
  <si>
    <t>Faze Three Ltd</t>
  </si>
  <si>
    <t>FAZE3Q</t>
  </si>
  <si>
    <t>Shalimar Paints Ltd</t>
  </si>
  <si>
    <t>SHALPAINTS</t>
  </si>
  <si>
    <t>Sree Rayalaseema Hi-Strength Hypo Ltd</t>
  </si>
  <si>
    <t>SRHHYPOLTD</t>
  </si>
  <si>
    <t>Kriti Industries (India) Limited</t>
  </si>
  <si>
    <t>KRITI</t>
  </si>
  <si>
    <t>Renaissance Global Ltd</t>
  </si>
  <si>
    <t>RGL</t>
  </si>
  <si>
    <t>Valiant Organics Ltd</t>
  </si>
  <si>
    <t>VALIANTORG</t>
  </si>
  <si>
    <t>Finkurve Financial Services Ltd</t>
  </si>
  <si>
    <t>FINKURVE</t>
  </si>
  <si>
    <t>Sutlej Textiles and Industries Ltd</t>
  </si>
  <si>
    <t>SUTLEJTEX</t>
  </si>
  <si>
    <t>Waaree Technologies Ltd</t>
  </si>
  <si>
    <t>WAAREE</t>
  </si>
  <si>
    <t>Asian Granito India Ltd</t>
  </si>
  <si>
    <t>ASIANTILES</t>
  </si>
  <si>
    <t>Arihant Capital Markets Ltd</t>
  </si>
  <si>
    <t>ARIHANTCAP</t>
  </si>
  <si>
    <t>Virtuoso Optoelectronics Ltd</t>
  </si>
  <si>
    <t>VOEPL</t>
  </si>
  <si>
    <t>Ice Make Refrigeration Ltd</t>
  </si>
  <si>
    <t>ICEMAKE</t>
  </si>
  <si>
    <t>Tuticorin Alkali Chemicals and Fertilizers Ltd</t>
  </si>
  <si>
    <t>TUTIALKA</t>
  </si>
  <si>
    <t>NINtec Systems Ltd</t>
  </si>
  <si>
    <t>NINSYS</t>
  </si>
  <si>
    <t>Jagsonpal Pharmaceuticals Ltd</t>
  </si>
  <si>
    <t>JAGSNPHARM</t>
  </si>
  <si>
    <t>NACL Industries Ltd</t>
  </si>
  <si>
    <t>NACLIND</t>
  </si>
  <si>
    <t>Max India Ltd</t>
  </si>
  <si>
    <t>MAXIND</t>
  </si>
  <si>
    <t>Dharmaj Crop Guard Ltd</t>
  </si>
  <si>
    <t>DHARMAJ</t>
  </si>
  <si>
    <t>SBC Exports Ltd</t>
  </si>
  <si>
    <t>SBC</t>
  </si>
  <si>
    <t>Capital India Finance Ltd</t>
  </si>
  <si>
    <t>CIFL</t>
  </si>
  <si>
    <t>Jaykay Enterprises Ltd</t>
  </si>
  <si>
    <t>JAYKAY</t>
  </si>
  <si>
    <t>20 Microns Ltd</t>
  </si>
  <si>
    <t>20MICRONS</t>
  </si>
  <si>
    <t>Jay Bharat Maruti Ltd</t>
  </si>
  <si>
    <t>JAYBARMARU</t>
  </si>
  <si>
    <t>Concord Control Systems Ltd</t>
  </si>
  <si>
    <t>CNCRD</t>
  </si>
  <si>
    <t>Industrial and Prudential Investment Co Ltd</t>
  </si>
  <si>
    <t>INDPRUD</t>
  </si>
  <si>
    <t>Revathi Equipment India ltd</t>
  </si>
  <si>
    <t>REVATHIEQU</t>
  </si>
  <si>
    <t>Nahar Spinning Mills Ltd</t>
  </si>
  <si>
    <t>NAHARSPING</t>
  </si>
  <si>
    <t>Voith Paper Fabrics India Ltd</t>
  </si>
  <si>
    <t>VOITHPAPR</t>
  </si>
  <si>
    <t>Consolidated Construction Consortium Ltd</t>
  </si>
  <si>
    <t>CCCL</t>
  </si>
  <si>
    <t>Sathlokhar Synergys E&amp;C Global Ltd</t>
  </si>
  <si>
    <t>SSEGL</t>
  </si>
  <si>
    <t>Pudumjee Paper Products Ltd</t>
  </si>
  <si>
    <t>PDMJEPAPER</t>
  </si>
  <si>
    <t>Zuari Industries Ltd</t>
  </si>
  <si>
    <t>ZUARIIND</t>
  </si>
  <si>
    <t>State Trading Corporation of India Ltd</t>
  </si>
  <si>
    <t>STCINDIA</t>
  </si>
  <si>
    <t>GVK Power &amp; Infrastructure Ltd</t>
  </si>
  <si>
    <t>GVKPIL</t>
  </si>
  <si>
    <t>Airports</t>
  </si>
  <si>
    <t>Linc Ltd</t>
  </si>
  <si>
    <t>LINC</t>
  </si>
  <si>
    <t>Transindia Real Estate Ltd</t>
  </si>
  <si>
    <t>TREL</t>
  </si>
  <si>
    <t>Sunshine Capital Ltd</t>
  </si>
  <si>
    <t>SCL</t>
  </si>
  <si>
    <t>Investment Trust of India Ltd</t>
  </si>
  <si>
    <t>THEINVEST</t>
  </si>
  <si>
    <t>Allcargo Terminals Ltd</t>
  </si>
  <si>
    <t>ATL</t>
  </si>
  <si>
    <t>Shree Ganesh Remedies Ltd</t>
  </si>
  <si>
    <t>SGRL</t>
  </si>
  <si>
    <t>Krystal Integrated Services Ltd</t>
  </si>
  <si>
    <t>KRYSTAL</t>
  </si>
  <si>
    <t>Basilic Fly Studio Ltd</t>
  </si>
  <si>
    <t>BASILIC</t>
  </si>
  <si>
    <t>AFCOM Holdings Ltd</t>
  </si>
  <si>
    <t>AFCOM</t>
  </si>
  <si>
    <t>Urja Global Ltd</t>
  </si>
  <si>
    <t>URJA</t>
  </si>
  <si>
    <t>Aym Syntex Ltd</t>
  </si>
  <si>
    <t>AYMSYNTEX</t>
  </si>
  <si>
    <t>Algoquant Fintech Ltd</t>
  </si>
  <si>
    <t>AQFINTECH</t>
  </si>
  <si>
    <t>Ratnaveer Precision Engineering Ltd</t>
  </si>
  <si>
    <t>RATNAVEER</t>
  </si>
  <si>
    <t>Bharat Parenterals Ltd</t>
  </si>
  <si>
    <t>BPLPHARMA</t>
  </si>
  <si>
    <t>Ganesh Benzoplast Ltd</t>
  </si>
  <si>
    <t>GANESHBE</t>
  </si>
  <si>
    <t>Bhageria Industries Ltd</t>
  </si>
  <si>
    <t>BHAGERIA</t>
  </si>
  <si>
    <t>STEL Holdings Ltd</t>
  </si>
  <si>
    <t>STEL</t>
  </si>
  <si>
    <t>Nandan Denim Ltd</t>
  </si>
  <si>
    <t>NDL</t>
  </si>
  <si>
    <t>Benares Hotels Ltd</t>
  </si>
  <si>
    <t>BENARAS</t>
  </si>
  <si>
    <t>Orient Paper and Industries Ltd</t>
  </si>
  <si>
    <t>ORIENTPPR</t>
  </si>
  <si>
    <t>Vashu Bhagnani Industries Ltd</t>
  </si>
  <si>
    <t>POOJAENT</t>
  </si>
  <si>
    <t>Anuh Pharma Ltd</t>
  </si>
  <si>
    <t>ANUHPHR</t>
  </si>
  <si>
    <t>Infobeans Technologies Ltd</t>
  </si>
  <si>
    <t>INFOBEAN</t>
  </si>
  <si>
    <t>Krishna Defence &amp; Allied Industries Ltd</t>
  </si>
  <si>
    <t>KRISHNADEF</t>
  </si>
  <si>
    <t>Alphalogic Techsys Ltd</t>
  </si>
  <si>
    <t>ALPHALOGIC</t>
  </si>
  <si>
    <t>Bodal Chemicals Ltd</t>
  </si>
  <si>
    <t>BODALCHEM</t>
  </si>
  <si>
    <t>BEML Land Assets Ltd</t>
  </si>
  <si>
    <t>BLAL</t>
  </si>
  <si>
    <t>RACL Geartech Ltd</t>
  </si>
  <si>
    <t>RACLGEAR</t>
  </si>
  <si>
    <t>Chemcon Speciality Chemicals Ltd</t>
  </si>
  <si>
    <t>CHEMCON</t>
  </si>
  <si>
    <t>Vantage Knowledge Academy Ltd</t>
  </si>
  <si>
    <t>VKAL</t>
  </si>
  <si>
    <t>Rushil Decor Ltd</t>
  </si>
  <si>
    <t>RUSHIL</t>
  </si>
  <si>
    <t>Dhampur Bio Organics Ltd</t>
  </si>
  <si>
    <t>DBOL</t>
  </si>
  <si>
    <t>Ganesh Green Bharat Ltd</t>
  </si>
  <si>
    <t>GGBL</t>
  </si>
  <si>
    <t>RSWM Ltd</t>
  </si>
  <si>
    <t>RSWM</t>
  </si>
  <si>
    <t>Global Surfaces Ltd</t>
  </si>
  <si>
    <t>GSLSU</t>
  </si>
  <si>
    <t>Primo Chemicals Ltd</t>
  </si>
  <si>
    <t>PRIMO</t>
  </si>
  <si>
    <t>TGV SRAAC Ltd</t>
  </si>
  <si>
    <t>TGVSL</t>
  </si>
  <si>
    <t>Ugar Sugar Works Ltd</t>
  </si>
  <si>
    <t>UGARSUGAR</t>
  </si>
  <si>
    <t>Spright Agro Ltd</t>
  </si>
  <si>
    <t>SPRIGHT</t>
  </si>
  <si>
    <t>Royal Orchid Hotels Ltd</t>
  </si>
  <si>
    <t>ROHLTD</t>
  </si>
  <si>
    <t>Sudarshan Pharma Industries Ltd</t>
  </si>
  <si>
    <t>SUDARSHAN</t>
  </si>
  <si>
    <t>Deep Energy Resources Ltd</t>
  </si>
  <si>
    <t>DEEPENR</t>
  </si>
  <si>
    <t>Zodiac Energy Ltd</t>
  </si>
  <si>
    <t>ZODIAC</t>
  </si>
  <si>
    <t>CSL Finance Ltd</t>
  </si>
  <si>
    <t>CSLFINANCE</t>
  </si>
  <si>
    <t>Emkay Taps and Cutting Tools Ltd</t>
  </si>
  <si>
    <t>EMKAYTOOLS</t>
  </si>
  <si>
    <t>Foods and Inns Ltd</t>
  </si>
  <si>
    <t>FOODSIN</t>
  </si>
  <si>
    <t>Ambika Cotton Mills Ltd</t>
  </si>
  <si>
    <t>AMBIKCO</t>
  </si>
  <si>
    <t>Zee Media Corporation Ltd</t>
  </si>
  <si>
    <t>ZEEMEDIA</t>
  </si>
  <si>
    <t>Mallcom (India) Ltd</t>
  </si>
  <si>
    <t>MALLCOM</t>
  </si>
  <si>
    <t>Essar Shipping Ltd</t>
  </si>
  <si>
    <t>ESSARSHPNG</t>
  </si>
  <si>
    <t>Vinyas Innovative Technologies Ltd</t>
  </si>
  <si>
    <t>VINYAS</t>
  </si>
  <si>
    <t>The Ruby Mills Ltd</t>
  </si>
  <si>
    <t>RUBYMILLS</t>
  </si>
  <si>
    <t>SPEL Semiconductor Ltd</t>
  </si>
  <si>
    <t>SPELS</t>
  </si>
  <si>
    <t>Gandhi Special Tubes Ltd</t>
  </si>
  <si>
    <t>GANDHITUBE</t>
  </si>
  <si>
    <t>Naperol Investments Ltd</t>
  </si>
  <si>
    <t>NAPEROL</t>
  </si>
  <si>
    <t>Entertainment Network (India) Ltd</t>
  </si>
  <si>
    <t>ENIL</t>
  </si>
  <si>
    <t>Radio</t>
  </si>
  <si>
    <t>Morganite Crucible (India) Ltd</t>
  </si>
  <si>
    <t>MORGANITE</t>
  </si>
  <si>
    <t>Vilas Transcore Ltd</t>
  </si>
  <si>
    <t>VILAS</t>
  </si>
  <si>
    <t>GHCL Textiles Ltd</t>
  </si>
  <si>
    <t>GHCLTEXTIL</t>
  </si>
  <si>
    <t>Spencer's Retail Ltd</t>
  </si>
  <si>
    <t>SPENCERS</t>
  </si>
  <si>
    <t>Gala Precision Engineering Ltd</t>
  </si>
  <si>
    <t>GALAPREC</t>
  </si>
  <si>
    <t>Mindteck (India) Ltd</t>
  </si>
  <si>
    <t>MINDTECK</t>
  </si>
  <si>
    <t>Lancer Container Lines Ltd</t>
  </si>
  <si>
    <t>LANCER</t>
  </si>
  <si>
    <t>Innovana Thinklabs Ltd</t>
  </si>
  <si>
    <t>INNOVANA</t>
  </si>
  <si>
    <t>MMP Industries Ltd</t>
  </si>
  <si>
    <t>MMP</t>
  </si>
  <si>
    <t>NCL Industries Ltd</t>
  </si>
  <si>
    <t>NCLIND</t>
  </si>
  <si>
    <t>Tracxn Technologies Ltd</t>
  </si>
  <si>
    <t>TRACXN</t>
  </si>
  <si>
    <t>Sastasundar Ventures Ltd</t>
  </si>
  <si>
    <t>SASTASUNDR</t>
  </si>
  <si>
    <t>Dhanlaxmi Bank Ltd</t>
  </si>
  <si>
    <t>DHANBANK</t>
  </si>
  <si>
    <t>W S Industries (India) Ltd</t>
  </si>
  <si>
    <t>WSI</t>
  </si>
  <si>
    <t>Onward Technologies Ltd</t>
  </si>
  <si>
    <t>ONWARDTEC</t>
  </si>
  <si>
    <t>Jayant Agro-Organics Ltd</t>
  </si>
  <si>
    <t>JAYAGROGN</t>
  </si>
  <si>
    <t>Transpek Industry Ltd</t>
  </si>
  <si>
    <t>TRANSPEK</t>
  </si>
  <si>
    <t>Rane Brake Linings Ltd</t>
  </si>
  <si>
    <t>RBL</t>
  </si>
  <si>
    <t>Silver Touch Technologies Ltd</t>
  </si>
  <si>
    <t>SILVERTUC</t>
  </si>
  <si>
    <t>Prime Securities Ltd</t>
  </si>
  <si>
    <t>PRIMESECU</t>
  </si>
  <si>
    <t>Sarveshwar Foods Ltd</t>
  </si>
  <si>
    <t>SARVESHWAR</t>
  </si>
  <si>
    <t>Davangere Sugar Company Ltd</t>
  </si>
  <si>
    <t>DAVANGERE</t>
  </si>
  <si>
    <t>Kore Digital Ltd</t>
  </si>
  <si>
    <t>V-Marc India Ltd</t>
  </si>
  <si>
    <t>VMARCIND</t>
  </si>
  <si>
    <t>Annapurna Swadisht Ltd</t>
  </si>
  <si>
    <t>ANNAPURNA</t>
  </si>
  <si>
    <t>RMC Switchgears Ltd</t>
  </si>
  <si>
    <t>RMC</t>
  </si>
  <si>
    <t>Sar Auto Products Ltd</t>
  </si>
  <si>
    <t>SAPL</t>
  </si>
  <si>
    <t>Vraj Iron and Steel Ltd</t>
  </si>
  <si>
    <t>VRAJ</t>
  </si>
  <si>
    <t>Danlaw Technologies India Ltd</t>
  </si>
  <si>
    <t>DANLAW</t>
  </si>
  <si>
    <t>Career Point Ltd</t>
  </si>
  <si>
    <t>CAREERP</t>
  </si>
  <si>
    <t>RBM Infracon Ltd</t>
  </si>
  <si>
    <t>RBMINFRA</t>
  </si>
  <si>
    <t>Moneyboxx Finance Ltd</t>
  </si>
  <si>
    <t>MONEYBOXX</t>
  </si>
  <si>
    <t>GFL Ltd</t>
  </si>
  <si>
    <t>GFLLIMITED</t>
  </si>
  <si>
    <t>Eldeco Housing and Industries Ltd</t>
  </si>
  <si>
    <t>ELDEHSG</t>
  </si>
  <si>
    <t>Visaka Industries Ltd</t>
  </si>
  <si>
    <t>VISAKAIND</t>
  </si>
  <si>
    <t>Nectar Lifesciences Ltd</t>
  </si>
  <si>
    <t>NECLIFE</t>
  </si>
  <si>
    <t>TAAL Enterprises Ltd</t>
  </si>
  <si>
    <t>TAALENT</t>
  </si>
  <si>
    <t>Rajapalayam Mills Ltd</t>
  </si>
  <si>
    <t>RAJPALAYAM</t>
  </si>
  <si>
    <t>ADC India Communications Ltd</t>
  </si>
  <si>
    <t>ADCINDIA</t>
  </si>
  <si>
    <t>Ritco Logistics Ltd</t>
  </si>
  <si>
    <t>RITCO</t>
  </si>
  <si>
    <t>Shivalik Rasayan Ltd</t>
  </si>
  <si>
    <t>SHIVALIK</t>
  </si>
  <si>
    <t>GeeCee Ventures Ltd</t>
  </si>
  <si>
    <t>GEECEE</t>
  </si>
  <si>
    <t>Vasa Denticity Ltd</t>
  </si>
  <si>
    <t>DENTALKART</t>
  </si>
  <si>
    <t>Forbes &amp; Company Ltd</t>
  </si>
  <si>
    <t>FORBESCO</t>
  </si>
  <si>
    <t>Vishnusurya Projects and Infra Ltd</t>
  </si>
  <si>
    <t>VISHNUINFR</t>
  </si>
  <si>
    <t>Kotyark Industries Ltd</t>
  </si>
  <si>
    <t>KOTYARK</t>
  </si>
  <si>
    <t>Giriraj Civil Developers Ltd</t>
  </si>
  <si>
    <t>GIRIRAJ</t>
  </si>
  <si>
    <t>Australian Premium Solar (India) Ltd</t>
  </si>
  <si>
    <t>APS</t>
  </si>
  <si>
    <t>Photovoltaic Solar Systems &amp; Equipment</t>
  </si>
  <si>
    <t>Onmobile Global Ltd</t>
  </si>
  <si>
    <t>ONMOBILE</t>
  </si>
  <si>
    <t>K&amp;R Rail Engineering Ltd</t>
  </si>
  <si>
    <t>KRRAIL</t>
  </si>
  <si>
    <t>Sukhjit Starch and Chemicals Ltd</t>
  </si>
  <si>
    <t>SUKHJITS</t>
  </si>
  <si>
    <t>MOS Utility Ltd</t>
  </si>
  <si>
    <t>MOS</t>
  </si>
  <si>
    <t>Permanent Magnets Ltd</t>
  </si>
  <si>
    <t>PERMAGN</t>
  </si>
  <si>
    <t>S J Logistics (India) Ltd</t>
  </si>
  <si>
    <t>SJLOGISTIC</t>
  </si>
  <si>
    <t>Wanbury Ltd</t>
  </si>
  <si>
    <t>WANBURY</t>
  </si>
  <si>
    <t>Repro India Ltd</t>
  </si>
  <si>
    <t>REPRO</t>
  </si>
  <si>
    <t>Liberty Shoes Ltd</t>
  </si>
  <si>
    <t>LIBERTSHOE</t>
  </si>
  <si>
    <t>Aimtron Electronics Ltd</t>
  </si>
  <si>
    <t>AIMTRON</t>
  </si>
  <si>
    <t>HDFC Nifty 50 ETF</t>
  </si>
  <si>
    <t>HDFCNIFTY</t>
  </si>
  <si>
    <t>Sakuma Exports Ltd</t>
  </si>
  <si>
    <t>SAKUMA</t>
  </si>
  <si>
    <t>Integra Engineering India Ltd</t>
  </si>
  <si>
    <t>INTEGRAEN</t>
  </si>
  <si>
    <t>EKI Energy Services Ltd</t>
  </si>
  <si>
    <t>EKI</t>
  </si>
  <si>
    <t>Environmental &amp; Facilities Services</t>
  </si>
  <si>
    <t>PNGS Gargi Fashion Jewellery Ltd</t>
  </si>
  <si>
    <t>GARGI</t>
  </si>
  <si>
    <t>Apparel Retail</t>
  </si>
  <si>
    <t>Integrated Industries Ltd</t>
  </si>
  <si>
    <t>IIL</t>
  </si>
  <si>
    <t>Electronic Components</t>
  </si>
  <si>
    <t>Hp Adhesives Ltd</t>
  </si>
  <si>
    <t>HPAL</t>
  </si>
  <si>
    <t>Viceroy Hotels Ltd</t>
  </si>
  <si>
    <t>VHLTD</t>
  </si>
  <si>
    <t>TPL Plastech Ltd</t>
  </si>
  <si>
    <t>TPLPLASTEH</t>
  </si>
  <si>
    <t>Radiant Cash Management Services Ltd</t>
  </si>
  <si>
    <t>RADIANTCMS</t>
  </si>
  <si>
    <t>Jindal Poly Investment and Finance Company Ltd</t>
  </si>
  <si>
    <t>JPOLYINVST</t>
  </si>
  <si>
    <t>Haldyn Glass Ltd</t>
  </si>
  <si>
    <t>HALDYNGL</t>
  </si>
  <si>
    <t>Meson Valves India Ltd</t>
  </si>
  <si>
    <t>MESON</t>
  </si>
  <si>
    <t>Fermenta Biotech Ltd</t>
  </si>
  <si>
    <t>FERMENTA</t>
  </si>
  <si>
    <t>Deccan Cements Ltd</t>
  </si>
  <si>
    <t>DECCANCE</t>
  </si>
  <si>
    <t>Coffee Day Enterprises Ltd</t>
  </si>
  <si>
    <t>COFFEEDAY</t>
  </si>
  <si>
    <t>Tamilnadu Petroproducts Ltd</t>
  </si>
  <si>
    <t>TNPETRO</t>
  </si>
  <si>
    <t>IIRM Holdings India Ltd</t>
  </si>
  <si>
    <t>IIRM</t>
  </si>
  <si>
    <t>Hindustan Composites Ltd</t>
  </si>
  <si>
    <t>HINDCOMPOS</t>
  </si>
  <si>
    <t>De Nora India Ltd</t>
  </si>
  <si>
    <t>DENORA</t>
  </si>
  <si>
    <t>Foce India Ltd</t>
  </si>
  <si>
    <t>FOCE</t>
  </si>
  <si>
    <t>Albert David Ltd</t>
  </si>
  <si>
    <t>ALBERTDAVD</t>
  </si>
  <si>
    <t>Aditya Birla Money Ltd</t>
  </si>
  <si>
    <t>BIRLAMONEY</t>
  </si>
  <si>
    <t>Cheviot Co Ltd</t>
  </si>
  <si>
    <t>CHEVIOT</t>
  </si>
  <si>
    <t>Jindal Photo Ltd</t>
  </si>
  <si>
    <t>JINDALPHOT</t>
  </si>
  <si>
    <t>Gloster Ltd</t>
  </si>
  <si>
    <t>GLOSTERLTD</t>
  </si>
  <si>
    <t>Plastiblends India Ltd</t>
  </si>
  <si>
    <t>PLASTIBLEN</t>
  </si>
  <si>
    <t>Bhartiya International Ltd</t>
  </si>
  <si>
    <t>BIL</t>
  </si>
  <si>
    <t>Kisan Mouldings Ltd</t>
  </si>
  <si>
    <t>KISAN</t>
  </si>
  <si>
    <t>Chembond Chemicals Ltd</t>
  </si>
  <si>
    <t>CHEMBOND</t>
  </si>
  <si>
    <t>Hampton Sky Realty Ltd</t>
  </si>
  <si>
    <t>HAMPTON</t>
  </si>
  <si>
    <t>Kwality Pharmaceuticals Ltd</t>
  </si>
  <si>
    <t>KPL</t>
  </si>
  <si>
    <t>Essen Speciality Films Ltd</t>
  </si>
  <si>
    <t>ESFL</t>
  </si>
  <si>
    <t>Swiss Military Consumer Goods Ltd</t>
  </si>
  <si>
    <t>SWISSMLTRY</t>
  </si>
  <si>
    <t>Frontier Springs Ltd</t>
  </si>
  <si>
    <t>FRONTSP</t>
  </si>
  <si>
    <t>Vikas Lifecare Ltd</t>
  </si>
  <si>
    <t>VIKASLIFE</t>
  </si>
  <si>
    <t>Speciality Restaurants Ltd</t>
  </si>
  <si>
    <t>SPECIALITY</t>
  </si>
  <si>
    <t>Andhra Petrochemicals Ltd</t>
  </si>
  <si>
    <t>ANDHRAPET</t>
  </si>
  <si>
    <t>Zuari Agro Chemicals Ltd</t>
  </si>
  <si>
    <t>ZUARI</t>
  </si>
  <si>
    <t>Race Eco Chain Ltd</t>
  </si>
  <si>
    <t>RACE</t>
  </si>
  <si>
    <t>Andhra Cements Ltd</t>
  </si>
  <si>
    <t>ACL</t>
  </si>
  <si>
    <t>Khaitan Chemicals and Fertilizers Ltd</t>
  </si>
  <si>
    <t>KHAICHEM</t>
  </si>
  <si>
    <t>PVP Ventures Ltd</t>
  </si>
  <si>
    <t>PVP</t>
  </si>
  <si>
    <t>Shree Pushkar Chemicals &amp; Fertilisers Ltd</t>
  </si>
  <si>
    <t>SHREEPUSHK</t>
  </si>
  <si>
    <t>TVS Electronics Ltd</t>
  </si>
  <si>
    <t>TVSELECT</t>
  </si>
  <si>
    <t>Digispice Technologies Ltd</t>
  </si>
  <si>
    <t>DIGISPICE</t>
  </si>
  <si>
    <t>Filatex Fashions Ltd</t>
  </si>
  <si>
    <t>FILATFASH</t>
  </si>
  <si>
    <t>Pashupati Cotspin Ltd</t>
  </si>
  <si>
    <t>PASHUPATI</t>
  </si>
  <si>
    <t>Ashika Credit Capital Ltd</t>
  </si>
  <si>
    <t>ASHIKA</t>
  </si>
  <si>
    <t>Apex Frozen Foods Ltd</t>
  </si>
  <si>
    <t>APEX</t>
  </si>
  <si>
    <t>Shreyas Shipping and Logistics Ltd</t>
  </si>
  <si>
    <t>SHREYAS</t>
  </si>
  <si>
    <t>S Chand and Company Ltd</t>
  </si>
  <si>
    <t>SCHAND</t>
  </si>
  <si>
    <t>All e Technologies Ltd</t>
  </si>
  <si>
    <t>ALLETEC</t>
  </si>
  <si>
    <t>Wim Plast Ltd</t>
  </si>
  <si>
    <t>WIMPLAST</t>
  </si>
  <si>
    <t>RPP Infra Projects Ltd</t>
  </si>
  <si>
    <t>RPPINFRA</t>
  </si>
  <si>
    <t>Mac Charles (India) Ltd</t>
  </si>
  <si>
    <t>MCCHRLS-B</t>
  </si>
  <si>
    <t>Birla Cable Ltd</t>
  </si>
  <si>
    <t>BIRLACABLE</t>
  </si>
  <si>
    <t>IND Swift Laboratories Ltd</t>
  </si>
  <si>
    <t>INDSWFTLAB</t>
  </si>
  <si>
    <t>Tolins Tyres Ltd</t>
  </si>
  <si>
    <t>TOLINS</t>
  </si>
  <si>
    <t>Focus Lighting and Fixtures Ltd</t>
  </si>
  <si>
    <t>FOCUS</t>
  </si>
  <si>
    <t>Nupur Recyclers Ltd</t>
  </si>
  <si>
    <t>NRL</t>
  </si>
  <si>
    <t>Shree Tirupati Balajee FIBC Ltd</t>
  </si>
  <si>
    <t>TIRUPATI</t>
  </si>
  <si>
    <t>Macfos Ltd</t>
  </si>
  <si>
    <t>ROBU</t>
  </si>
  <si>
    <t>Computer &amp; Electronics Retail</t>
  </si>
  <si>
    <t>Parsvnath Developers Ltd</t>
  </si>
  <si>
    <t>PARSVNATH</t>
  </si>
  <si>
    <t>Menon Bearings Ltd</t>
  </si>
  <si>
    <t>MENONBE</t>
  </si>
  <si>
    <t>MBL Infrastructure Ltd</t>
  </si>
  <si>
    <t>MBLINFRA</t>
  </si>
  <si>
    <t>Brand Concepts Ltd</t>
  </si>
  <si>
    <t>BCONCEPTS</t>
  </si>
  <si>
    <t>KSE Ltd</t>
  </si>
  <si>
    <t>KSE</t>
  </si>
  <si>
    <t>Goa Carbon Ltd</t>
  </si>
  <si>
    <t>GOACARBON</t>
  </si>
  <si>
    <t>Metals - Coke</t>
  </si>
  <si>
    <t>TAC Infosec Ltd</t>
  </si>
  <si>
    <t>TAC</t>
  </si>
  <si>
    <t>Rudra Ecovation Ltd</t>
  </si>
  <si>
    <t>RUDRAECO</t>
  </si>
  <si>
    <t>Maan Aluminium Ltd</t>
  </si>
  <si>
    <t>MAANALU</t>
  </si>
  <si>
    <t>Artemis Electricals and Projects Ltd</t>
  </si>
  <si>
    <t>AEPL</t>
  </si>
  <si>
    <t>Vinyl Chemicals (India) Ltd</t>
  </si>
  <si>
    <t>VINYLINDIA</t>
  </si>
  <si>
    <t>Teerth Gopicon Ltd</t>
  </si>
  <si>
    <t>TGL</t>
  </si>
  <si>
    <t>Shankar Lal Rampal Dye-Chem Ltd</t>
  </si>
  <si>
    <t>SRD</t>
  </si>
  <si>
    <t>U. P. Hotels Ltd</t>
  </si>
  <si>
    <t>UPHOT</t>
  </si>
  <si>
    <t>Emami Paper Mills Ltd</t>
  </si>
  <si>
    <t>EMAMIPAP</t>
  </si>
  <si>
    <t>Cybertech Systems and Software Ltd</t>
  </si>
  <si>
    <t>CYBERTECH</t>
  </si>
  <si>
    <t>Shardul Securities Ltd</t>
  </si>
  <si>
    <t>SHARDUL</t>
  </si>
  <si>
    <t>Nitta Gelatin India Ltd</t>
  </si>
  <si>
    <t>NITTAGELA</t>
  </si>
  <si>
    <t>Black Rose Industries Ltd</t>
  </si>
  <si>
    <t>BLACKROSE</t>
  </si>
  <si>
    <t>Indo Borax and Chemicals Ltd</t>
  </si>
  <si>
    <t>INDOBORAX</t>
  </si>
  <si>
    <t>Aerpace Industries Ltd</t>
  </si>
  <si>
    <t>AERPACE</t>
  </si>
  <si>
    <t>Aarti Surfactants Ltd</t>
  </si>
  <si>
    <t>AARTISURF</t>
  </si>
  <si>
    <t>Axtel Industries Ltd</t>
  </si>
  <si>
    <t>AXTEL</t>
  </si>
  <si>
    <t>Mkventures Capital Ltd</t>
  </si>
  <si>
    <t>MKVENTURES</t>
  </si>
  <si>
    <t>Sarla Performance Fibers Ltd</t>
  </si>
  <si>
    <t>SARLAPOLY</t>
  </si>
  <si>
    <t>Indo Thai Securities Ltd</t>
  </si>
  <si>
    <t>INDOTHAI</t>
  </si>
  <si>
    <t>Bright Outdoor Media Ltd</t>
  </si>
  <si>
    <t>BRIGHT</t>
  </si>
  <si>
    <t>Remsons Industries Ltd</t>
  </si>
  <si>
    <t>REMSONSIND</t>
  </si>
  <si>
    <t>Khadim India Ltd</t>
  </si>
  <si>
    <t>KHADIM</t>
  </si>
  <si>
    <t>Veljan Denison Ltd</t>
  </si>
  <si>
    <t>VELJAN</t>
  </si>
  <si>
    <t>Wise Travel India Ltd</t>
  </si>
  <si>
    <t>WTICAB</t>
  </si>
  <si>
    <t>Kriti Nutrients Ltd</t>
  </si>
  <si>
    <t>KRITINUT</t>
  </si>
  <si>
    <t>Lucent Industries Ltd</t>
  </si>
  <si>
    <t>LUCENT</t>
  </si>
  <si>
    <t>A K Capital Services Ltd</t>
  </si>
  <si>
    <t>AKCAPIT</t>
  </si>
  <si>
    <t>Nile Ltd</t>
  </si>
  <si>
    <t>NILE</t>
  </si>
  <si>
    <t>Alliance Integrated Metaliks Ltd</t>
  </si>
  <si>
    <t>AIML</t>
  </si>
  <si>
    <t>Modern Insulators Ltd</t>
  </si>
  <si>
    <t>MODINSU</t>
  </si>
  <si>
    <t>Nicco Parks &amp; Resorts Ltd</t>
  </si>
  <si>
    <t>NICCOPAR</t>
  </si>
  <si>
    <t>Sakar Healthcare Ltd</t>
  </si>
  <si>
    <t>SAKAR</t>
  </si>
  <si>
    <t>Affordable Robotic &amp; Automation Ltd</t>
  </si>
  <si>
    <t>AFFORDABLE</t>
  </si>
  <si>
    <t>Genus Paper &amp; Boards Ltd</t>
  </si>
  <si>
    <t>GENUSPAPER</t>
  </si>
  <si>
    <t>Sahaj Solar Ltd</t>
  </si>
  <si>
    <t>SAHAJSOLAR</t>
  </si>
  <si>
    <t>Stovec Industries Ltd</t>
  </si>
  <si>
    <t>STOVACQ</t>
  </si>
  <si>
    <t>Advani Hotels and Resorts (India) Ltd</t>
  </si>
  <si>
    <t>ADVANIHOTR</t>
  </si>
  <si>
    <t>Consolidated Finvest &amp; Holdings Ltd</t>
  </si>
  <si>
    <t>CONSOFINVT</t>
  </si>
  <si>
    <t>Lokesh Machines Ltd</t>
  </si>
  <si>
    <t>LOKESHMACH</t>
  </si>
  <si>
    <t>RBZ Jewellers Ltd</t>
  </si>
  <si>
    <t>RBZJEWEL</t>
  </si>
  <si>
    <t>Jewelry &amp; Watch Retailers</t>
  </si>
  <si>
    <t>Munjal Showa Ltd</t>
  </si>
  <si>
    <t>MUNJALSHOW</t>
  </si>
  <si>
    <t>PREVEST DENPRO LTD</t>
  </si>
  <si>
    <t>PREVEST</t>
  </si>
  <si>
    <t>Health Care Supplies</t>
  </si>
  <si>
    <t>DMCC Speciality Chemicals Ltd</t>
  </si>
  <si>
    <t>DMCC</t>
  </si>
  <si>
    <t>Shri Jagdamba Polymers Ltd</t>
  </si>
  <si>
    <t>SHRJAGP</t>
  </si>
  <si>
    <t>Krishival Foods Ltd</t>
  </si>
  <si>
    <t>KRISHIVAL</t>
  </si>
  <si>
    <t>Uni-Abex Alloy Products Ltd</t>
  </si>
  <si>
    <t>UNIABEXAL</t>
  </si>
  <si>
    <t>Sunshield Chemicals Ltd</t>
  </si>
  <si>
    <t>SUNSHIEL</t>
  </si>
  <si>
    <t>Hindustan Media Ventures Ltd</t>
  </si>
  <si>
    <t>HMVL</t>
  </si>
  <si>
    <t>RDB Realty &amp; Infrastructure Ltd</t>
  </si>
  <si>
    <t>RDBRIL</t>
  </si>
  <si>
    <t>SKM Egg Products Export India Ltd</t>
  </si>
  <si>
    <t>SKMEGGPROD</t>
  </si>
  <si>
    <t>Manaksia Ltd</t>
  </si>
  <si>
    <t>MANAKSIA</t>
  </si>
  <si>
    <t>KN Agri Resources Ltd</t>
  </si>
  <si>
    <t>KNAGRI</t>
  </si>
  <si>
    <t>Bedmutha Industries Ltd</t>
  </si>
  <si>
    <t>BEDMUTHA</t>
  </si>
  <si>
    <t>Tiger Logistics (India) Ltd</t>
  </si>
  <si>
    <t>TIGERLOGS</t>
  </si>
  <si>
    <t>Megatherm Induction Ltd</t>
  </si>
  <si>
    <t>MEGATHERM</t>
  </si>
  <si>
    <t>LIC MF S&amp;P BSE Sensex ETF</t>
  </si>
  <si>
    <t>LICNETFSEN</t>
  </si>
  <si>
    <t>R &amp; B Denims Ltd</t>
  </si>
  <si>
    <t>RNBDENIMS</t>
  </si>
  <si>
    <t>R S Software (India) Ltd</t>
  </si>
  <si>
    <t>RSSOFTWARE</t>
  </si>
  <si>
    <t>Bartronics India Ltd</t>
  </si>
  <si>
    <t>ASMS</t>
  </si>
  <si>
    <t>Balaji Telefilms Ltd</t>
  </si>
  <si>
    <t>BALAJITELE</t>
  </si>
  <si>
    <t>Alankit Ltd</t>
  </si>
  <si>
    <t>ALANKIT</t>
  </si>
  <si>
    <t>Shree Tirupati Balajee Agro Trading Company Ltd</t>
  </si>
  <si>
    <t>BALAJEE</t>
  </si>
  <si>
    <t>Petro Carbon and Chemicals Ltd</t>
  </si>
  <si>
    <t>PCCL</t>
  </si>
  <si>
    <t>HCL Infosystems Ltd</t>
  </si>
  <si>
    <t>HCL-INSYS</t>
  </si>
  <si>
    <t>Supreme Power Equipment Ltd</t>
  </si>
  <si>
    <t>SUPREMEPWR</t>
  </si>
  <si>
    <t>Bharat Seats Ltd</t>
  </si>
  <si>
    <t>BHARATSE</t>
  </si>
  <si>
    <t>ATMASTCO Ltd</t>
  </si>
  <si>
    <t>ATMASTCO</t>
  </si>
  <si>
    <t>Tantia Constructions Ltd</t>
  </si>
  <si>
    <t>TCLCONS</t>
  </si>
  <si>
    <t>Sreeleathers Ltd</t>
  </si>
  <si>
    <t>SREEL</t>
  </si>
  <si>
    <t>CL Educate Ltd</t>
  </si>
  <si>
    <t>CLEDUCATE</t>
  </si>
  <si>
    <t>ABS Marine Services Ltd</t>
  </si>
  <si>
    <t>ABSMARINE</t>
  </si>
  <si>
    <t>Medicamen Biotech Ltd</t>
  </si>
  <si>
    <t>MEDICAMEQ</t>
  </si>
  <si>
    <t>Laxmi Goldorna House Ltd</t>
  </si>
  <si>
    <t>LGHL</t>
  </si>
  <si>
    <t>Jay Jalaram Technologies Ltd</t>
  </si>
  <si>
    <t>KORE</t>
  </si>
  <si>
    <t>Muthoot Capital Services Ltd</t>
  </si>
  <si>
    <t>MUTHOOTCAP</t>
  </si>
  <si>
    <t>Pyramid Technoplast Ltd</t>
  </si>
  <si>
    <t>PYRAMID</t>
  </si>
  <si>
    <t>Nahar Industrial Enterprises Ltd</t>
  </si>
  <si>
    <t>NAHARINDUS</t>
  </si>
  <si>
    <t>UTI Gold Exchange Traded Fund</t>
  </si>
  <si>
    <t>GOLDSHARE</t>
  </si>
  <si>
    <t>DIC India Ltd</t>
  </si>
  <si>
    <t>DICIND</t>
  </si>
  <si>
    <t>International Conveyors Ltd</t>
  </si>
  <si>
    <t>INTLCONV</t>
  </si>
  <si>
    <t>D P Wires Ltd</t>
  </si>
  <si>
    <t>DPWIRES</t>
  </si>
  <si>
    <t>SRM Contractors Ltd</t>
  </si>
  <si>
    <t>SRM</t>
  </si>
  <si>
    <t>Industrial Investment Trust Ltd</t>
  </si>
  <si>
    <t>IITL</t>
  </si>
  <si>
    <t>Orient Ceratech Ltd</t>
  </si>
  <si>
    <t>ORIENTCER</t>
  </si>
  <si>
    <t>Nagarjuna Fertilizers and Chemicals Ltd</t>
  </si>
  <si>
    <t>NAGAFERT</t>
  </si>
  <si>
    <t>Empire Industries Ltd</t>
  </si>
  <si>
    <t>EMPIND</t>
  </si>
  <si>
    <t>Arfin India Ltd</t>
  </si>
  <si>
    <t>ARFIN</t>
  </si>
  <si>
    <t>Synergy Green Industries Ltd</t>
  </si>
  <si>
    <t>SGIL</t>
  </si>
  <si>
    <t>High Energy Batteries (India) Ltd</t>
  </si>
  <si>
    <t>HIGHENE</t>
  </si>
  <si>
    <t>IRIS Business Services Ltd</t>
  </si>
  <si>
    <t>IRIS</t>
  </si>
  <si>
    <t>Music Broadcast Ltd</t>
  </si>
  <si>
    <t>RADIOCITY</t>
  </si>
  <si>
    <t>Izmo Ltd</t>
  </si>
  <si>
    <t>IZMO</t>
  </si>
  <si>
    <t>EFFWA Infra &amp; Research Ltd</t>
  </si>
  <si>
    <t>EFFWA</t>
  </si>
  <si>
    <t>Mold-Tek Technologies Ltd</t>
  </si>
  <si>
    <t>MOLDTECH</t>
  </si>
  <si>
    <t>Pavna Industries Ltd</t>
  </si>
  <si>
    <t>PAVNAIND</t>
  </si>
  <si>
    <t>Bella Casa Fashion &amp; Retail Ltd</t>
  </si>
  <si>
    <t>BELLACASA</t>
  </si>
  <si>
    <t>Osia Hyper Retail Ltd</t>
  </si>
  <si>
    <t>OSIAHYPER</t>
  </si>
  <si>
    <t>Sayaji Hotels Ltd</t>
  </si>
  <si>
    <t>SAYAJIHOTL</t>
  </si>
  <si>
    <t>N R Agarwal Industries Ltd</t>
  </si>
  <si>
    <t>NRAIL</t>
  </si>
  <si>
    <t>Sumit Woods Ltd</t>
  </si>
  <si>
    <t>SUMIT</t>
  </si>
  <si>
    <t>Addictive Learning Technology Ltd</t>
  </si>
  <si>
    <t>LAWSIKHO</t>
  </si>
  <si>
    <t>Saraswati Saree Depot Ltd</t>
  </si>
  <si>
    <t>SSDL</t>
  </si>
  <si>
    <t>Kanoria Chemicals and Industries Ltd</t>
  </si>
  <si>
    <t>KANORICHEM</t>
  </si>
  <si>
    <t>Kronox Lab Sciences Ltd</t>
  </si>
  <si>
    <t>KRONOX</t>
  </si>
  <si>
    <t>Vikas Ecotech Ltd</t>
  </si>
  <si>
    <t>VIKASECO</t>
  </si>
  <si>
    <t>Ashima Ltd</t>
  </si>
  <si>
    <t>ASHIMASYN</t>
  </si>
  <si>
    <t>Sil Investments Ltd</t>
  </si>
  <si>
    <t>SILINV</t>
  </si>
  <si>
    <t>Shriram Asset Management Co Ltd</t>
  </si>
  <si>
    <t>SRAMSET</t>
  </si>
  <si>
    <t>JAYBEE Laminations Ltd</t>
  </si>
  <si>
    <t>JAYBEE</t>
  </si>
  <si>
    <t>Mirza International Ltd</t>
  </si>
  <si>
    <t>MIRZAINT</t>
  </si>
  <si>
    <t>Nikhil Adhesives Ltd</t>
  </si>
  <si>
    <t>NIKHILAD</t>
  </si>
  <si>
    <t>Accent Microcell Ltd</t>
  </si>
  <si>
    <t>ACCENTMIC</t>
  </si>
  <si>
    <t>Kaya Ltd</t>
  </si>
  <si>
    <t>KAYA</t>
  </si>
  <si>
    <t>Triton Valves Ltd</t>
  </si>
  <si>
    <t>TRITONV</t>
  </si>
  <si>
    <t>Proventus Agrocom Ltd</t>
  </si>
  <si>
    <t>PROV</t>
  </si>
  <si>
    <t>KCP Sugar and Industries Corp Ltd</t>
  </si>
  <si>
    <t>KCPSUGIND</t>
  </si>
  <si>
    <t>Oricon Enterprises Ltd</t>
  </si>
  <si>
    <t>ORICONENT</t>
  </si>
  <si>
    <t>National Peroxide Ltd</t>
  </si>
  <si>
    <t>NPL</t>
  </si>
  <si>
    <t>Donear Industries Ltd</t>
  </si>
  <si>
    <t>DONEAR</t>
  </si>
  <si>
    <t>Nahar Poly Films Ltd</t>
  </si>
  <si>
    <t>NAHARPOLY</t>
  </si>
  <si>
    <t>Drone Destination Ltd</t>
  </si>
  <si>
    <t>DRONE</t>
  </si>
  <si>
    <t>Nova Agritech Ltd</t>
  </si>
  <si>
    <t>NOVAAGRI</t>
  </si>
  <si>
    <t>Nitco Ltd</t>
  </si>
  <si>
    <t>NITCO</t>
  </si>
  <si>
    <t>Esconet Technologies Ltd</t>
  </si>
  <si>
    <t>ESCONET</t>
  </si>
  <si>
    <t>Meghna Infracon Infrastructure Ltd</t>
  </si>
  <si>
    <t>MIIL</t>
  </si>
  <si>
    <t>AVG Logistics Ltd</t>
  </si>
  <si>
    <t>AVG</t>
  </si>
  <si>
    <t>SoftSol India Ltd</t>
  </si>
  <si>
    <t>SOFTSOL</t>
  </si>
  <si>
    <t>Gretex Corporate Services Ltd</t>
  </si>
  <si>
    <t>GCSL</t>
  </si>
  <si>
    <t>UTI Nifty Next 50 Exchange Traded Fund</t>
  </si>
  <si>
    <t>UTINEXT50</t>
  </si>
  <si>
    <t>Worth Investment &amp; Trading Co Ltd</t>
  </si>
  <si>
    <t>WORTH</t>
  </si>
  <si>
    <t>Balaxi Pharmaceuticals Ltd</t>
  </si>
  <si>
    <t>BALAXI</t>
  </si>
  <si>
    <t>Modison Ltd</t>
  </si>
  <si>
    <t>MODISONLTD</t>
  </si>
  <si>
    <t>Suraj Products Ltd</t>
  </si>
  <si>
    <t>SURAJ</t>
  </si>
  <si>
    <t>Harita Seating Systems Ltd</t>
  </si>
  <si>
    <t>HARITASEAT</t>
  </si>
  <si>
    <t>Newtime Infrastructure Ltd</t>
  </si>
  <si>
    <t>NEWINFRA</t>
  </si>
  <si>
    <t>VVIP Infratech Ltd</t>
  </si>
  <si>
    <t>VVIPIL</t>
  </si>
  <si>
    <t>Kilitch Drugs (India) Ltd</t>
  </si>
  <si>
    <t>KILITCH</t>
  </si>
  <si>
    <t>Iris Clothings Ltd</t>
  </si>
  <si>
    <t>IRISDOREME</t>
  </si>
  <si>
    <t>Kamat Hotels (India) Ltd</t>
  </si>
  <si>
    <t>KAMATHOTEL</t>
  </si>
  <si>
    <t>Hi-Green Carbon Ltd</t>
  </si>
  <si>
    <t>HIGREEN</t>
  </si>
  <si>
    <t>NBI Industrial Finance Company Ltd</t>
  </si>
  <si>
    <t>NBIFIN</t>
  </si>
  <si>
    <t>PTL Enterprises Ltd</t>
  </si>
  <si>
    <t>PTL</t>
  </si>
  <si>
    <t>FCS Software Solutions Ltd</t>
  </si>
  <si>
    <t>FCSSOFT</t>
  </si>
  <si>
    <t>RM Drip &amp; Sprinklers Systems Ltd</t>
  </si>
  <si>
    <t>RMDRIP</t>
  </si>
  <si>
    <t>Axita Cotton Ltd</t>
  </si>
  <si>
    <t>AXITA</t>
  </si>
  <si>
    <t>Zenotech Laboratories Ltd</t>
  </si>
  <si>
    <t>ZENOTECH</t>
  </si>
  <si>
    <t>Tara Chand Infralogistic Solutions Ltd</t>
  </si>
  <si>
    <t>TARACHAND</t>
  </si>
  <si>
    <t>Suraj Ltd</t>
  </si>
  <si>
    <t>SURAJLTD</t>
  </si>
  <si>
    <t>Indo Us Bio-Tech Ltd</t>
  </si>
  <si>
    <t>INDOUS</t>
  </si>
  <si>
    <t>Titan Biotech Ltd</t>
  </si>
  <si>
    <t>TITANBIO</t>
  </si>
  <si>
    <t>Shalibhadra Finance Ltd</t>
  </si>
  <si>
    <t>SAHLIBHFI</t>
  </si>
  <si>
    <t>MIRC Electronics Ltd</t>
  </si>
  <si>
    <t>MIRCELECTR</t>
  </si>
  <si>
    <t>Batliboi Ltd</t>
  </si>
  <si>
    <t>BATLIBOI</t>
  </si>
  <si>
    <t>Thirdwave Financial Intermediaries Ltd</t>
  </si>
  <si>
    <t>THIRDFIN</t>
  </si>
  <si>
    <t>Vinsys IT Services India Ltd</t>
  </si>
  <si>
    <t>VINSYS</t>
  </si>
  <si>
    <t>U Y Fincorp Ltd</t>
  </si>
  <si>
    <t>UYFINCORP</t>
  </si>
  <si>
    <t>TRF Ltd</t>
  </si>
  <si>
    <t>TRF</t>
  </si>
  <si>
    <t>Shemaroo Entertainment Ltd</t>
  </si>
  <si>
    <t>SHEMAROO</t>
  </si>
  <si>
    <t>Shree Karni Fabcom Ltd</t>
  </si>
  <si>
    <t>SHREEKARNI</t>
  </si>
  <si>
    <t>Hindustan Motors Ltd</t>
  </si>
  <si>
    <t>HINDMOTORS</t>
  </si>
  <si>
    <t>Kiran Vyapar Ltd</t>
  </si>
  <si>
    <t>KIRANVYPAR</t>
  </si>
  <si>
    <t>Kritika Wires Ltd</t>
  </si>
  <si>
    <t>KRITIKA</t>
  </si>
  <si>
    <t>HT Media Ltd</t>
  </si>
  <si>
    <t>HTMEDIA</t>
  </si>
  <si>
    <t>Megasoft Ltd</t>
  </si>
  <si>
    <t>MEGASOFT</t>
  </si>
  <si>
    <t>Geekay Wires Ltd</t>
  </si>
  <si>
    <t>GEEKAYWIRE</t>
  </si>
  <si>
    <t>Gennex Laboratories Ltd</t>
  </si>
  <si>
    <t>GENNEX</t>
  </si>
  <si>
    <t>IL&amp;FS Engineering and Construction Company Ltd</t>
  </si>
  <si>
    <t>IL&amp;FSENGG</t>
  </si>
  <si>
    <t>Modi's Navnirman Ltd</t>
  </si>
  <si>
    <t>MODIS</t>
  </si>
  <si>
    <t>Shivam Autotech Ltd</t>
  </si>
  <si>
    <t>SHIVAMAUTO</t>
  </si>
  <si>
    <t>Rossell India Ltd</t>
  </si>
  <si>
    <t>ROSSELLIND</t>
  </si>
  <si>
    <t>Delton Cables Ltd</t>
  </si>
  <si>
    <t>DLTNCBL</t>
  </si>
  <si>
    <t>Cressanda Railway Solutions Ltd</t>
  </si>
  <si>
    <t>CRESSAN</t>
  </si>
  <si>
    <t>Reliance Communications Ltd</t>
  </si>
  <si>
    <t>RCOM</t>
  </si>
  <si>
    <t>Energy-Mission Machineries (India) Ltd</t>
  </si>
  <si>
    <t>EMMIL</t>
  </si>
  <si>
    <t>Sealmatic India Ltd</t>
  </si>
  <si>
    <t>SEALMATIC</t>
  </si>
  <si>
    <t>Jost's Engineering Company Ltd</t>
  </si>
  <si>
    <t>JOSTS</t>
  </si>
  <si>
    <t>UFO Moviez India Ltd</t>
  </si>
  <si>
    <t>UFO</t>
  </si>
  <si>
    <t>Viviana Power Tech Ltd</t>
  </si>
  <si>
    <t>VIVIANA</t>
  </si>
  <si>
    <t>3i Infotech Ltd</t>
  </si>
  <si>
    <t>3IINFOLTD</t>
  </si>
  <si>
    <t>Diamines and Chemicals Ltd</t>
  </si>
  <si>
    <t>DIAMINESQ</t>
  </si>
  <si>
    <t>Vikram Thermo (India) Ltd</t>
  </si>
  <si>
    <t>VIKRAMTH</t>
  </si>
  <si>
    <t>Indag Rubber Ltd</t>
  </si>
  <si>
    <t>INDAG</t>
  </si>
  <si>
    <t>ZIM Laboratories Ltd</t>
  </si>
  <si>
    <t>ZIMLAB</t>
  </si>
  <si>
    <t>Almondz Global Securities Ltd</t>
  </si>
  <si>
    <t>ALMONDZ</t>
  </si>
  <si>
    <t>Orient Bell Ltd</t>
  </si>
  <si>
    <t>ORIENTBELL</t>
  </si>
  <si>
    <t>BPL Ltd</t>
  </si>
  <si>
    <t>BPL</t>
  </si>
  <si>
    <t>Trust Fintech Ltd</t>
  </si>
  <si>
    <t>TRUST</t>
  </si>
  <si>
    <t>Nahar Capital and Financial Services Ltd</t>
  </si>
  <si>
    <t>NAHARCAP</t>
  </si>
  <si>
    <t>Tembo Global Industries Ltd</t>
  </si>
  <si>
    <t>TEMBO</t>
  </si>
  <si>
    <t>Singer India Ltd</t>
  </si>
  <si>
    <t>SINGER</t>
  </si>
  <si>
    <t>IFB Agro Industries Ltd</t>
  </si>
  <si>
    <t>IFBAGRO</t>
  </si>
  <si>
    <t>Goodricke Group Ltd</t>
  </si>
  <si>
    <t>GOODRICKE</t>
  </si>
  <si>
    <t>Xtglobal Infotech Ltd</t>
  </si>
  <si>
    <t>XTGLOBAL</t>
  </si>
  <si>
    <t>Krishca Strapping Solutions Ltd</t>
  </si>
  <si>
    <t>KRISHCA</t>
  </si>
  <si>
    <t>Lyka Labs Ltd</t>
  </si>
  <si>
    <t>LYKALABS</t>
  </si>
  <si>
    <t>Shivalic Power Control Ltd</t>
  </si>
  <si>
    <t>SPCL</t>
  </si>
  <si>
    <t>Niyogin Fintech Ltd</t>
  </si>
  <si>
    <t>NIYOGIN</t>
  </si>
  <si>
    <t>SRG Housing Finance Ltd</t>
  </si>
  <si>
    <t>SRGHFL</t>
  </si>
  <si>
    <t>Sinclairs Hotels Ltd</t>
  </si>
  <si>
    <t>SINCLAIR</t>
  </si>
  <si>
    <t>Apollo Sindoori Hotels Ltd</t>
  </si>
  <si>
    <t>APOLSINHOT</t>
  </si>
  <si>
    <t>Asahi Songwon Colors Ltd</t>
  </si>
  <si>
    <t>ASAHISONG</t>
  </si>
  <si>
    <t>Valiant Communications Ltd</t>
  </si>
  <si>
    <t>VALIANT</t>
  </si>
  <si>
    <t>Vibhor Steel Tubes Ltd</t>
  </si>
  <si>
    <t>VSTL</t>
  </si>
  <si>
    <t>Bombay Oxygen Investments Ltd</t>
  </si>
  <si>
    <t>BOMOXY-B1</t>
  </si>
  <si>
    <t>Autoline Industries Ltd</t>
  </si>
  <si>
    <t>AUTOIND</t>
  </si>
  <si>
    <t>Swaraj Suiting Ltd</t>
  </si>
  <si>
    <t>SWARAJ</t>
  </si>
  <si>
    <t>Sadbhav Engineering Ltd</t>
  </si>
  <si>
    <t>SADBHAV</t>
  </si>
  <si>
    <t>International Travel House Ltd</t>
  </si>
  <si>
    <t>ITHL</t>
  </si>
  <si>
    <t>Quest Capital Markets Ltd</t>
  </si>
  <si>
    <t>QUESTCAP</t>
  </si>
  <si>
    <t>Nila Infrastructures Ltd</t>
  </si>
  <si>
    <t>NILAINFRA</t>
  </si>
  <si>
    <t>Valiant Laboratories Ltd</t>
  </si>
  <si>
    <t>VALIANTLAB</t>
  </si>
  <si>
    <t>Mazda Ltd</t>
  </si>
  <si>
    <t>MAZDA</t>
  </si>
  <si>
    <t>DC Infotech and Communication Ltd</t>
  </si>
  <si>
    <t>DCI</t>
  </si>
  <si>
    <t>Rathi Steel and Power Ltd</t>
  </si>
  <si>
    <t>RATHIST</t>
  </si>
  <si>
    <t>Mach Conferences and Events Limited</t>
  </si>
  <si>
    <t>MCEL</t>
  </si>
  <si>
    <t>Cool Caps Industries Ltd</t>
  </si>
  <si>
    <t>COOLCAPS</t>
  </si>
  <si>
    <t>Atlantaa Ltd</t>
  </si>
  <si>
    <t>ATLANTAA</t>
  </si>
  <si>
    <t>Anjani Portland Cement Ltd</t>
  </si>
  <si>
    <t>APCL</t>
  </si>
  <si>
    <t>Gokul Refoils and Solvent Ltd</t>
  </si>
  <si>
    <t>GOKUL</t>
  </si>
  <si>
    <t>Kothari Products Ltd</t>
  </si>
  <si>
    <t>KOTHARIPRO</t>
  </si>
  <si>
    <t>Super Sales India Ltd</t>
  </si>
  <si>
    <t>SUPER</t>
  </si>
  <si>
    <t>Phantom Digital Effects Ltd</t>
  </si>
  <si>
    <t>PHANTOMFX</t>
  </si>
  <si>
    <t>Vipul Ltd</t>
  </si>
  <si>
    <t>VIPULLTD</t>
  </si>
  <si>
    <t>Precot Ltd</t>
  </si>
  <si>
    <t>PRECOT</t>
  </si>
  <si>
    <t>Lorenzini Apparels Ltd</t>
  </si>
  <si>
    <t>LAL</t>
  </si>
  <si>
    <t>Manaksia Coated Metals &amp; Industries Ltd</t>
  </si>
  <si>
    <t>MANAKCOAT</t>
  </si>
  <si>
    <t>Raghuvir Synthetics Ltd</t>
  </si>
  <si>
    <t>RAGHUSYN</t>
  </si>
  <si>
    <t>Premier Polyfilm Ltd</t>
  </si>
  <si>
    <t>PREMIERPOL</t>
  </si>
  <si>
    <t>United Drilling Tools Ltd</t>
  </si>
  <si>
    <t>UNIDT</t>
  </si>
  <si>
    <t>Investment &amp; Precision Castings Ltd</t>
  </si>
  <si>
    <t>INVPRECQ</t>
  </si>
  <si>
    <t>Emkay Global Financial Services Ltd</t>
  </si>
  <si>
    <t>EMKAY</t>
  </si>
  <si>
    <t>Pradeep Metals Ltd</t>
  </si>
  <si>
    <t>PRADPME</t>
  </si>
  <si>
    <t>Indian Bright Steel Co Ltd</t>
  </si>
  <si>
    <t>IBRIGST</t>
  </si>
  <si>
    <t>Jenburkt Pharmaceuticals Ltd</t>
  </si>
  <si>
    <t>JENBURPH</t>
  </si>
  <si>
    <t>Euro Panel Products Ltd</t>
  </si>
  <si>
    <t>EUROBOND</t>
  </si>
  <si>
    <t>Inertia Steel Ltd</t>
  </si>
  <si>
    <t>INERTIAST</t>
  </si>
  <si>
    <t>Euro India Fresh Foods Ltd</t>
  </si>
  <si>
    <t>EIFFL</t>
  </si>
  <si>
    <t>Banswara Syntex Ltd</t>
  </si>
  <si>
    <t>BANSWRAS</t>
  </si>
  <si>
    <t>Nila Spaces Ltd</t>
  </si>
  <si>
    <t>NILASPACES</t>
  </si>
  <si>
    <t>Uravi T &amp; Wedge Lamps Ltd</t>
  </si>
  <si>
    <t>URAVI</t>
  </si>
  <si>
    <t>Modi Naturals Ltd</t>
  </si>
  <si>
    <t>MODINATUR</t>
  </si>
  <si>
    <t>Hitech Corporation Ltd</t>
  </si>
  <si>
    <t>HITECHCORP</t>
  </si>
  <si>
    <t>Dynamic Services &amp; Security Ltd</t>
  </si>
  <si>
    <t>DYNAMIC</t>
  </si>
  <si>
    <t>Madhav Infra Projects Ltd</t>
  </si>
  <si>
    <t>MADHAVIPL</t>
  </si>
  <si>
    <t>Birla Precision Technologies Ltd</t>
  </si>
  <si>
    <t>BIRLAPREC</t>
  </si>
  <si>
    <t>Orbit Exports Ltd</t>
  </si>
  <si>
    <t>ORBTEXP</t>
  </si>
  <si>
    <t>Lakshmi Mills Company Ltd</t>
  </si>
  <si>
    <t>LAKSHMIMIL</t>
  </si>
  <si>
    <t>ELGI Rubber Co Ltd</t>
  </si>
  <si>
    <t>ELGIRUBCO</t>
  </si>
  <si>
    <t>Utssav CZ Gold Jewels Ltd</t>
  </si>
  <si>
    <t>UTSSAV</t>
  </si>
  <si>
    <t>Akme Fintrade India Ltd</t>
  </si>
  <si>
    <t>AFIL</t>
  </si>
  <si>
    <t>Aditya BSL Nifty 50 ETF</t>
  </si>
  <si>
    <t>BSLNIFTY</t>
  </si>
  <si>
    <t>Rudra Global Infra Products Ltd</t>
  </si>
  <si>
    <t>RUDRA</t>
  </si>
  <si>
    <t>Pasupati Acrylon Ltd</t>
  </si>
  <si>
    <t>PASUPTAC</t>
  </si>
  <si>
    <t>Ceenik Exports (India) Ltd</t>
  </si>
  <si>
    <t>CEENIK</t>
  </si>
  <si>
    <t>Aryaman Financial Services Ltd</t>
  </si>
  <si>
    <t>ARYAMAN</t>
  </si>
  <si>
    <t>Mawana Sugars Ltd</t>
  </si>
  <si>
    <t>MAWANASUG</t>
  </si>
  <si>
    <t>Vardhman Acrylics Ltd</t>
  </si>
  <si>
    <t>VARDHACRLC</t>
  </si>
  <si>
    <t>Z-Tech (India) Ltd</t>
  </si>
  <si>
    <t>ZTECH</t>
  </si>
  <si>
    <t>Inspirisys Solutions Ltd</t>
  </si>
  <si>
    <t>INSPIRISYS</t>
  </si>
  <si>
    <t>Dhabriya Polywood Ltd</t>
  </si>
  <si>
    <t>DHABRIYA</t>
  </si>
  <si>
    <t>Baroda Rayon Corporation Ltd</t>
  </si>
  <si>
    <t>BARODARY</t>
  </si>
  <si>
    <t>Frog Cellsat Ltd</t>
  </si>
  <si>
    <t>FROG</t>
  </si>
  <si>
    <t>Mangalam Organics Ltd</t>
  </si>
  <si>
    <t>MANORG</t>
  </si>
  <si>
    <t>Riddhi Siddhi Gluco Biols Ltd</t>
  </si>
  <si>
    <t>RIDDHI</t>
  </si>
  <si>
    <t>Vardhman Polytex Ltd</t>
  </si>
  <si>
    <t>VARDMNPOLY</t>
  </si>
  <si>
    <t>ASI Industries Ltd</t>
  </si>
  <si>
    <t>ASIIL</t>
  </si>
  <si>
    <t>Airan Ltd</t>
  </si>
  <si>
    <t>AIRAN</t>
  </si>
  <si>
    <t>Kataria Industries Ltd</t>
  </si>
  <si>
    <t>KATARIA</t>
  </si>
  <si>
    <t>Bharat Agri Fert &amp; Realty Ltd</t>
  </si>
  <si>
    <t>BHARATAGRI</t>
  </si>
  <si>
    <t>B&amp;B Triplewall Containers Ltd</t>
  </si>
  <si>
    <t>BBTCL</t>
  </si>
  <si>
    <t>Infinium Pharmachem Ltd</t>
  </si>
  <si>
    <t>INFINIUM</t>
  </si>
  <si>
    <t>Swadeshi Polytex Ltd</t>
  </si>
  <si>
    <t>SWADPOL</t>
  </si>
  <si>
    <t>Taylormade Renewables Ltd</t>
  </si>
  <si>
    <t>TRL</t>
  </si>
  <si>
    <t>GEE Ltd</t>
  </si>
  <si>
    <t>GEE</t>
  </si>
  <si>
    <t>Le Merite Exports Ltd</t>
  </si>
  <si>
    <t>LEMERITE</t>
  </si>
  <si>
    <t>Kothari Sugars and Chemicals Ltd</t>
  </si>
  <si>
    <t>KOTARISUG</t>
  </si>
  <si>
    <t>Sakthi Sugars Ltd</t>
  </si>
  <si>
    <t>SAKHTISUG</t>
  </si>
  <si>
    <t>Emami Realty Ltd</t>
  </si>
  <si>
    <t>EMAMIREAL</t>
  </si>
  <si>
    <t>Chavda Infra Ltd</t>
  </si>
  <si>
    <t>CHAVDA</t>
  </si>
  <si>
    <t>BEW Engineering Ltd</t>
  </si>
  <si>
    <t>BEWLTD</t>
  </si>
  <si>
    <t>Vision Infra Equipment Solutions Ltd</t>
  </si>
  <si>
    <t>VIESL</t>
  </si>
  <si>
    <t>POCL Enterprises Ltd</t>
  </si>
  <si>
    <t>POEL</t>
  </si>
  <si>
    <t>SMS Lifesciences India Ltd</t>
  </si>
  <si>
    <t>SMSLIFE</t>
  </si>
  <si>
    <t>Venus Remedies Ltd</t>
  </si>
  <si>
    <t>VENUSREM</t>
  </si>
  <si>
    <t>Aban Offshore Ltd</t>
  </si>
  <si>
    <t>ABAN</t>
  </si>
  <si>
    <t>Rubfila International Ltd</t>
  </si>
  <si>
    <t>RUBFILA</t>
  </si>
  <si>
    <t>SoftTech Engineers Ltd</t>
  </si>
  <si>
    <t>SOFTTECH</t>
  </si>
  <si>
    <t>Comfort Intech Ltd</t>
  </si>
  <si>
    <t>COMFINTE</t>
  </si>
  <si>
    <t>Pritika Auto Industries Ltd</t>
  </si>
  <si>
    <t>PRITIKAUTO</t>
  </si>
  <si>
    <t>Dynemic Products Ltd</t>
  </si>
  <si>
    <t>DYNPRO</t>
  </si>
  <si>
    <t>Namo eWaste Management Ltd</t>
  </si>
  <si>
    <t>NAMOEWASTE</t>
  </si>
  <si>
    <t>Ambalal Sarabhai Enterprises Ltd</t>
  </si>
  <si>
    <t>AMBALALSA</t>
  </si>
  <si>
    <t>Majestic Auto Ltd</t>
  </si>
  <si>
    <t>MAJESAUT</t>
  </si>
  <si>
    <t>Royal India Corporation Ltd</t>
  </si>
  <si>
    <t>ROYALIND</t>
  </si>
  <si>
    <t>Cian Agro Industries &amp; Infrastructure Ltd</t>
  </si>
  <si>
    <t>CIANAGRO</t>
  </si>
  <si>
    <t>Exxaro Tiles Ltd</t>
  </si>
  <si>
    <t>EXXARO</t>
  </si>
  <si>
    <t>DU Digital Global Ltd</t>
  </si>
  <si>
    <t>DUGLOBAL</t>
  </si>
  <si>
    <t>UCAL Ltd</t>
  </si>
  <si>
    <t>UCAL</t>
  </si>
  <si>
    <t>Creative Graphics Solutions India Ltd</t>
  </si>
  <si>
    <t>CGRAPHICS</t>
  </si>
  <si>
    <t>Jet Airways (India) Ltd</t>
  </si>
  <si>
    <t>JETAIRWAYS</t>
  </si>
  <si>
    <t>Gujarat Apollo Industries Ltd</t>
  </si>
  <si>
    <t>GUJAPOLLO</t>
  </si>
  <si>
    <t>GEM Enviro Management Ltd</t>
  </si>
  <si>
    <t>GEMENVIRO</t>
  </si>
  <si>
    <t>Indo National Ltd</t>
  </si>
  <si>
    <t>NIPPOBATRY</t>
  </si>
  <si>
    <t>Pratham EPC Projects Ltd</t>
  </si>
  <si>
    <t>PRATHAM</t>
  </si>
  <si>
    <t>Suyog Gurbaxani Funicular Ropeways Ltd</t>
  </si>
  <si>
    <t>SGFRL</t>
  </si>
  <si>
    <t>Highways &amp; Railtracks</t>
  </si>
  <si>
    <t>Saakshi Medtech and Panels Ltd</t>
  </si>
  <si>
    <t>SAAKSHI</t>
  </si>
  <si>
    <t>Global Vectra Helicorp Ltd</t>
  </si>
  <si>
    <t>GLOBALVECT</t>
  </si>
  <si>
    <t>Manaksia Steels Ltd</t>
  </si>
  <si>
    <t>MANAKSTEEL</t>
  </si>
  <si>
    <t>Galaxy Bearings Ltd</t>
  </si>
  <si>
    <t>GALXBRG</t>
  </si>
  <si>
    <t>Poddar Pigments Ltd</t>
  </si>
  <si>
    <t>PODDARMENT</t>
  </si>
  <si>
    <t>GP Petroleums Ltd</t>
  </si>
  <si>
    <t>GULFPETRO</t>
  </si>
  <si>
    <t>Menon Pistons Ltd</t>
  </si>
  <si>
    <t>MENNPIS</t>
  </si>
  <si>
    <t>UMA Exports Ltd</t>
  </si>
  <si>
    <t>UMAEXPORTS</t>
  </si>
  <si>
    <t>Supershakti Metaliks Ltd</t>
  </si>
  <si>
    <t>SUPERSHAKT</t>
  </si>
  <si>
    <t>Harrisons Malayalam Ltd</t>
  </si>
  <si>
    <t>HARRMALAYA</t>
  </si>
  <si>
    <t>Bhatia Communications &amp; Retail (India) Ltd</t>
  </si>
  <si>
    <t>BHATIA</t>
  </si>
  <si>
    <t>Kalyani Cast-Tech Ltd</t>
  </si>
  <si>
    <t>KALYANI</t>
  </si>
  <si>
    <t>Ponni Sugars (Erode) Ltd</t>
  </si>
  <si>
    <t>PONNIERODE</t>
  </si>
  <si>
    <t>Cineline India Ltd</t>
  </si>
  <si>
    <t>CINELINE</t>
  </si>
  <si>
    <t>Sintercom India Ltd</t>
  </si>
  <si>
    <t>SINTERCOM</t>
  </si>
  <si>
    <t>Captain Polyplast Ltd</t>
  </si>
  <si>
    <t>CPL</t>
  </si>
  <si>
    <t>Evexia Lifecare Ltd</t>
  </si>
  <si>
    <t>EVEXIA</t>
  </si>
  <si>
    <t>Nephro Care India Ltd</t>
  </si>
  <si>
    <t>NEPHROCARE</t>
  </si>
  <si>
    <t>Patels Airtemp (India) Ltd</t>
  </si>
  <si>
    <t>PATELSAI</t>
  </si>
  <si>
    <t>Dai Ichi Karkaria Ltd</t>
  </si>
  <si>
    <t>DAICHI</t>
  </si>
  <si>
    <t>Shera Energy Ltd</t>
  </si>
  <si>
    <t>SHERA</t>
  </si>
  <si>
    <t>Logica Infoway Ltd</t>
  </si>
  <si>
    <t>LOGICA</t>
  </si>
  <si>
    <t>Tierra Agrotech Ltd</t>
  </si>
  <si>
    <t>TIERRA</t>
  </si>
  <si>
    <t>Agricultural Products &amp; Services</t>
  </si>
  <si>
    <t>Trejhara Solutions Ltd</t>
  </si>
  <si>
    <t>TREJHARA</t>
  </si>
  <si>
    <t>Available Finance Ltd</t>
  </si>
  <si>
    <t>AVAILFC</t>
  </si>
  <si>
    <t>Prozone Realty Ltd</t>
  </si>
  <si>
    <t>PROZONER</t>
  </si>
  <si>
    <t>Arihant Foundations &amp; Housing Ltd</t>
  </si>
  <si>
    <t>ARIHANT</t>
  </si>
  <si>
    <t>Nath Bio-Genes (I) Ltd</t>
  </si>
  <si>
    <t>NATHBIOGEN</t>
  </si>
  <si>
    <t>Markolines Pavement Technologies Ltd</t>
  </si>
  <si>
    <t>MARKOLINES</t>
  </si>
  <si>
    <t>Sejal Glass Ltd</t>
  </si>
  <si>
    <t>SEJALLTD</t>
  </si>
  <si>
    <t>Mangalam Global Enterprise Ltd</t>
  </si>
  <si>
    <t>MGEL</t>
  </si>
  <si>
    <t>Thaai Casting Limited</t>
  </si>
  <si>
    <t>TCL</t>
  </si>
  <si>
    <t>Integra Essentia Ltd</t>
  </si>
  <si>
    <t>ESSENTIA</t>
  </si>
  <si>
    <t>Baheti Recycling Industries Ltd</t>
  </si>
  <si>
    <t>BAHETI</t>
  </si>
  <si>
    <t>Exhicon Events Media Solutions Ltd</t>
  </si>
  <si>
    <t>EXHICON</t>
  </si>
  <si>
    <t>AVP Infracon Ltd</t>
  </si>
  <si>
    <t>AVPINFRA</t>
  </si>
  <si>
    <t>Sheetal Cool Products Ltd</t>
  </si>
  <si>
    <t>SCPL</t>
  </si>
  <si>
    <t>Medico Remedies Ltd</t>
  </si>
  <si>
    <t>MEDICO</t>
  </si>
  <si>
    <t>Mangalam Industrial Finance Ltd</t>
  </si>
  <si>
    <t>MANGIND</t>
  </si>
  <si>
    <t>OK Play India Ltd</t>
  </si>
  <si>
    <t>OKPLA</t>
  </si>
  <si>
    <t>Bharat Road Network Ltd</t>
  </si>
  <si>
    <t>BRNL</t>
  </si>
  <si>
    <t>Vishal Fabrics Ltd</t>
  </si>
  <si>
    <t>VISHAL</t>
  </si>
  <si>
    <t>Mangalam Worldwide Ltd</t>
  </si>
  <si>
    <t>MWL</t>
  </si>
  <si>
    <t>A B Infrabuild Ltd</t>
  </si>
  <si>
    <t>ABINFRA</t>
  </si>
  <si>
    <t>Kinetic Engineering Ltd</t>
  </si>
  <si>
    <t>KINETICENG</t>
  </si>
  <si>
    <t>DJ Mediaprint &amp; Logistics Ltd</t>
  </si>
  <si>
    <t>DJML</t>
  </si>
  <si>
    <t>Shiv Aum Steels Ltd</t>
  </si>
  <si>
    <t>SHIVAUM</t>
  </si>
  <si>
    <t>Panchmahal Steel Ltd</t>
  </si>
  <si>
    <t>PANCHMAHQ</t>
  </si>
  <si>
    <t>DCM Nouvelle Ltd</t>
  </si>
  <si>
    <t>DCMNVL</t>
  </si>
  <si>
    <t>Amal Ltd</t>
  </si>
  <si>
    <t>AMAL</t>
  </si>
  <si>
    <t>Manomay Tex India Ltd</t>
  </si>
  <si>
    <t>MANOMAY</t>
  </si>
  <si>
    <t>Sigma Solve Ltd</t>
  </si>
  <si>
    <t>SIGMA</t>
  </si>
  <si>
    <t>A B Cotspin India Ltd</t>
  </si>
  <si>
    <t>ABCOTS</t>
  </si>
  <si>
    <t>Ruchira Papers Ltd</t>
  </si>
  <si>
    <t>RUCHIRA</t>
  </si>
  <si>
    <t>KCK Industries Ltd</t>
  </si>
  <si>
    <t>KCK</t>
  </si>
  <si>
    <t>Ravinder Heights Ltd</t>
  </si>
  <si>
    <t>RVHL</t>
  </si>
  <si>
    <t>Brady And Morris Engineering Co Ltd</t>
  </si>
  <si>
    <t>BRADYM</t>
  </si>
  <si>
    <t>Universus Photo Imagings Ltd</t>
  </si>
  <si>
    <t>UNIVPHOTO</t>
  </si>
  <si>
    <t>Jay Shree Tea and Industries Ltd</t>
  </si>
  <si>
    <t>JAYSREETEA</t>
  </si>
  <si>
    <t>KPT Industries Ltd</t>
  </si>
  <si>
    <t>KPT</t>
  </si>
  <si>
    <t>NDL Ventures Ltd</t>
  </si>
  <si>
    <t>NDLVENTURE</t>
  </si>
  <si>
    <t>Aelea Commodities Ltd</t>
  </si>
  <si>
    <t>ACLD</t>
  </si>
  <si>
    <t>VIP Clothing Ltd</t>
  </si>
  <si>
    <t>VIPCLOTHNG</t>
  </si>
  <si>
    <t>Kings Infra Ventures Ltd</t>
  </si>
  <si>
    <t>KINGSINFR</t>
  </si>
  <si>
    <t>Sahyadri Industries Ltd</t>
  </si>
  <si>
    <t>SAHYADRI</t>
  </si>
  <si>
    <t>Building Products - Others</t>
  </si>
  <si>
    <t>Chemtech Industrial Valves Ltd</t>
  </si>
  <si>
    <t>CHEMTECH</t>
  </si>
  <si>
    <t>Bannari Amman Spinning Mills Ltd</t>
  </si>
  <si>
    <t>BASML</t>
  </si>
  <si>
    <t>Shri Keshav Cements and Infra Ltd</t>
  </si>
  <si>
    <t>SKCIL</t>
  </si>
  <si>
    <t>Lehar Footwears Ltd</t>
  </si>
  <si>
    <t>LEHAR</t>
  </si>
  <si>
    <t>Global Education Ltd</t>
  </si>
  <si>
    <t>GLOBAL</t>
  </si>
  <si>
    <t>Hindusthan Urban Infrastructure Ltd</t>
  </si>
  <si>
    <t>HUIL</t>
  </si>
  <si>
    <t>Quint Digital Ltd</t>
  </si>
  <si>
    <t>QUINT</t>
  </si>
  <si>
    <t>Broadcasting</t>
  </si>
  <si>
    <t>Naga Dhunseri Group Ltd</t>
  </si>
  <si>
    <t>NDGL</t>
  </si>
  <si>
    <t>Sicagen India Ltd</t>
  </si>
  <si>
    <t>SICAGEN</t>
  </si>
  <si>
    <t>Prithvi Exchange (India) Ltd</t>
  </si>
  <si>
    <t>PRITHVIEXCH</t>
  </si>
  <si>
    <t>Sundaram Brake Linings Ltd</t>
  </si>
  <si>
    <t>SUNDRMBRAK</t>
  </si>
  <si>
    <t>Rane Engine Valve Ltd</t>
  </si>
  <si>
    <t>RANEENGINE</t>
  </si>
  <si>
    <t>Innovators Facade Systems Ltd</t>
  </si>
  <si>
    <t>INNOVATORS</t>
  </si>
  <si>
    <t>Milkfood Ltd</t>
  </si>
  <si>
    <t>MLKFOOD</t>
  </si>
  <si>
    <t>Shish Industries Ltd</t>
  </si>
  <si>
    <t>SHISHIND</t>
  </si>
  <si>
    <t>Vishwaraj Sugar Industries Ltd</t>
  </si>
  <si>
    <t>VISHWARAJ</t>
  </si>
  <si>
    <t>StarlinePS Enterprises Ltd</t>
  </si>
  <si>
    <t>STARLENT</t>
  </si>
  <si>
    <t>Plaza Wires Ltd</t>
  </si>
  <si>
    <t>PLAZACABLE</t>
  </si>
  <si>
    <t>Rama Phosphates Ltd</t>
  </si>
  <si>
    <t>RAMAPHO</t>
  </si>
  <si>
    <t>Kaka Industries Ltd</t>
  </si>
  <si>
    <t>KAKA</t>
  </si>
  <si>
    <t>Building Products</t>
  </si>
  <si>
    <t>A-1 Acid Ltd</t>
  </si>
  <si>
    <t>AAL</t>
  </si>
  <si>
    <t>Brooks Laboratories Ltd</t>
  </si>
  <si>
    <t>BROOKS</t>
  </si>
  <si>
    <t>Parin Furniture Ltd</t>
  </si>
  <si>
    <t>PARIN</t>
  </si>
  <si>
    <t>Nippon India ETF Nifty Midcap 150</t>
  </si>
  <si>
    <t>MID150BEES</t>
  </si>
  <si>
    <t>Star Housing Finance Ltd</t>
  </si>
  <si>
    <t>STARHFL</t>
  </si>
  <si>
    <t>Commercial &amp; Residential Mortgage Finance</t>
  </si>
  <si>
    <t>MK Exim (India) Ltd</t>
  </si>
  <si>
    <t>MKEXIM</t>
  </si>
  <si>
    <t>Shree Rama Multi-Tech Ltd</t>
  </si>
  <si>
    <t>SHREERAMA</t>
  </si>
  <si>
    <t>Systango Technologies Ltd</t>
  </si>
  <si>
    <t>SYSTANGO</t>
  </si>
  <si>
    <t>TBI Corn Ltd</t>
  </si>
  <si>
    <t>TBI</t>
  </si>
  <si>
    <t>ResGen Ltd</t>
  </si>
  <si>
    <t>RESGEN</t>
  </si>
  <si>
    <t>Coal &amp; Consumable Fuels</t>
  </si>
  <si>
    <t>Indian Emulsifiers Ltd</t>
  </si>
  <si>
    <t>IEML</t>
  </si>
  <si>
    <t>Avonmore Capital &amp; Management Services Ltd</t>
  </si>
  <si>
    <t>AVONMORE</t>
  </si>
  <si>
    <t>Felix Industries Ltd</t>
  </si>
  <si>
    <t>FELIX</t>
  </si>
  <si>
    <t>ITCONS e-Solutions Ltd</t>
  </si>
  <si>
    <t>ITCONS</t>
  </si>
  <si>
    <t>Human Resource &amp; Employment Services</t>
  </si>
  <si>
    <t>Panasonic Energy India Co Ltd</t>
  </si>
  <si>
    <t>PANAENERG</t>
  </si>
  <si>
    <t>Keltech Energies Ltd</t>
  </si>
  <si>
    <t>KELENRG</t>
  </si>
  <si>
    <t>K M Sugar Mills Ltd</t>
  </si>
  <si>
    <t>KMSUGAR</t>
  </si>
  <si>
    <t>Refex Renewables &amp; Infrastructure Ltd</t>
  </si>
  <si>
    <t>REFEXRENEW</t>
  </si>
  <si>
    <t>Graviss Hospitality Ltd</t>
  </si>
  <si>
    <t>GRAVISSHO</t>
  </si>
  <si>
    <t>Rajeshwari Cans Ltd</t>
  </si>
  <si>
    <t>RCAN</t>
  </si>
  <si>
    <t>Metal, Glass &amp; Plastic Containers</t>
  </si>
  <si>
    <t>IL&amp;FS Investment Managers Ltd</t>
  </si>
  <si>
    <t>IVC</t>
  </si>
  <si>
    <t>Winsol Engineers Ltd</t>
  </si>
  <si>
    <t>WINSOL</t>
  </si>
  <si>
    <t>Welspun Investments and Commercials Ltd</t>
  </si>
  <si>
    <t>WELINV</t>
  </si>
  <si>
    <t>Mahindra EPC Irrigation Ltd</t>
  </si>
  <si>
    <t>MAHEPC</t>
  </si>
  <si>
    <t>Nureca Ltd</t>
  </si>
  <si>
    <t>NURECA</t>
  </si>
  <si>
    <t>Trucap Finance Ltd</t>
  </si>
  <si>
    <t>TRU</t>
  </si>
  <si>
    <t>Remedium Lifecare Ltd</t>
  </si>
  <si>
    <t>REMLIFE</t>
  </si>
  <si>
    <t>Goyal Salt Ltd</t>
  </si>
  <si>
    <t>GOYALSALT</t>
  </si>
  <si>
    <t>Shyam Century Ferrous Ltd</t>
  </si>
  <si>
    <t>SHYAMCENT</t>
  </si>
  <si>
    <t>India Finsec Ltd</t>
  </si>
  <si>
    <t>IFINSEC</t>
  </si>
  <si>
    <t>Shreyans Industries Ltd</t>
  </si>
  <si>
    <t>SHREYANIND</t>
  </si>
  <si>
    <t>Visa Steel Ltd</t>
  </si>
  <si>
    <t>VISASTEEL</t>
  </si>
  <si>
    <t>Shraddha Prime Projects Ltd</t>
  </si>
  <si>
    <t>SHRADDHA</t>
  </si>
  <si>
    <t>Byke Hospitality Ltd</t>
  </si>
  <si>
    <t>BYKE</t>
  </si>
  <si>
    <t>Vaarad Ventures Ltd</t>
  </si>
  <si>
    <t>VAARAD</t>
  </si>
  <si>
    <t>Kerala Ayurveda Ltd</t>
  </si>
  <si>
    <t>KERALAYUR</t>
  </si>
  <si>
    <t>Sunita Tools Ltd</t>
  </si>
  <si>
    <t>SUNITATOOL</t>
  </si>
  <si>
    <t>SKP Bearing Industries Ltd</t>
  </si>
  <si>
    <t>SKP</t>
  </si>
  <si>
    <t>Vadilal Enterprises Ltd</t>
  </si>
  <si>
    <t>VADILENT</t>
  </si>
  <si>
    <t>Uday Jewellery Industries Ltd</t>
  </si>
  <si>
    <t>UDAYJEW</t>
  </si>
  <si>
    <t>RNFI Services Ltd</t>
  </si>
  <si>
    <t>RNFI</t>
  </si>
  <si>
    <t>Fredun Pharmaceuticals Ltd</t>
  </si>
  <si>
    <t>FREDUN</t>
  </si>
  <si>
    <t>Murudeshwar Ceramics Ltd</t>
  </si>
  <si>
    <t>MURUDCERA</t>
  </si>
  <si>
    <t>BGR Energy Systems Ltd</t>
  </si>
  <si>
    <t>BGRENERGY</t>
  </si>
  <si>
    <t>Pil Italica Lifestyle Ltd</t>
  </si>
  <si>
    <t>PILITA</t>
  </si>
  <si>
    <t>Mini Diamonds (India) Ltd</t>
  </si>
  <si>
    <t>MINID</t>
  </si>
  <si>
    <t>Star Paper Mills Ltd</t>
  </si>
  <si>
    <t>STARPAPER</t>
  </si>
  <si>
    <t>Scan Steels Ltd</t>
  </si>
  <si>
    <t>SCANSTL</t>
  </si>
  <si>
    <t>Ajanta Soya Ltd</t>
  </si>
  <si>
    <t>AJANTSOY</t>
  </si>
  <si>
    <t>Aditya BSL Gold ETF</t>
  </si>
  <si>
    <t>BSLGOLDETF</t>
  </si>
  <si>
    <t>Shree Vasu Logistics Ltd</t>
  </si>
  <si>
    <t>SVLL</t>
  </si>
  <si>
    <t>Competent Automobiles Company Ltd</t>
  </si>
  <si>
    <t>COMPEAU</t>
  </si>
  <si>
    <t>South West Pinnacle Exploration Ltd</t>
  </si>
  <si>
    <t>SOUTHWEST</t>
  </si>
  <si>
    <t>Aries Agro Ltd (CN)</t>
  </si>
  <si>
    <t>ARIES</t>
  </si>
  <si>
    <t>Coastal Corporation Ltd</t>
  </si>
  <si>
    <t>COASTCORP</t>
  </si>
  <si>
    <t>Trident Lifeline Ltd</t>
  </si>
  <si>
    <t>TLL</t>
  </si>
  <si>
    <t>Vintron Informatics Ltd</t>
  </si>
  <si>
    <t>VINTRON</t>
  </si>
  <si>
    <t>Multibase India Ltd</t>
  </si>
  <si>
    <t>MULTIBASE</t>
  </si>
  <si>
    <t>Rockingdeals Circular Economy Ltd</t>
  </si>
  <si>
    <t>ROCKINGDCE</t>
  </si>
  <si>
    <t>Crayons Advertising Ltd</t>
  </si>
  <si>
    <t>CRAYONS</t>
  </si>
  <si>
    <t>Nitin Castings Ltd</t>
  </si>
  <si>
    <t>NITINCAST</t>
  </si>
  <si>
    <t>Metals - Iron</t>
  </si>
  <si>
    <t>Madhuveer Com 18 Network Ltd</t>
  </si>
  <si>
    <t>MADHUVEER</t>
  </si>
  <si>
    <t>Robust Hotels Ltd</t>
  </si>
  <si>
    <t>RHL</t>
  </si>
  <si>
    <t>Vijay Solvex Ltd</t>
  </si>
  <si>
    <t>VIJSOLX</t>
  </si>
  <si>
    <t>Surani Steel Tubes Ltd</t>
  </si>
  <si>
    <t>SURANI</t>
  </si>
  <si>
    <t>Country Club Hospitality &amp; Holidays Ltd</t>
  </si>
  <si>
    <t>CCHHL</t>
  </si>
  <si>
    <t>Aion-Tech Solutions Ltd</t>
  </si>
  <si>
    <t>GOLDTECH</t>
  </si>
  <si>
    <t>Goldkart Jewels Ltd</t>
  </si>
  <si>
    <t>GOLDKART</t>
  </si>
  <si>
    <t>Panasonic Carbon India Co Ltd</t>
  </si>
  <si>
    <t>PANCARBON</t>
  </si>
  <si>
    <t>Variman Global Enterprises Ltd</t>
  </si>
  <si>
    <t>VARIMAN</t>
  </si>
  <si>
    <t>Technology Distributors</t>
  </si>
  <si>
    <t>Trigyn Technologies Ltd</t>
  </si>
  <si>
    <t>TRIGYN</t>
  </si>
  <si>
    <t>Magna Electro Castings Ltd</t>
  </si>
  <si>
    <t>MAGNAELQ</t>
  </si>
  <si>
    <t>Droneacharya Aerial Innovations Ltd</t>
  </si>
  <si>
    <t>DRONACHRYA</t>
  </si>
  <si>
    <t>Research &amp; Consulting Services</t>
  </si>
  <si>
    <t>Sanjivani Paranteral Ltd</t>
  </si>
  <si>
    <t>SANJIVIN</t>
  </si>
  <si>
    <t>Cosmo Ferrites Ltd</t>
  </si>
  <si>
    <t>COSMOFE</t>
  </si>
  <si>
    <t>M K Proteins Ltd</t>
  </si>
  <si>
    <t>MKPL</t>
  </si>
  <si>
    <t>Smartlink Holdings Ltd</t>
  </si>
  <si>
    <t>SMARTLINK</t>
  </si>
  <si>
    <t>Rana Sugars Ltd</t>
  </si>
  <si>
    <t>RANASUG</t>
  </si>
  <si>
    <t>Megastar Foods Ltd</t>
  </si>
  <si>
    <t>MEGASTAR</t>
  </si>
  <si>
    <t>Pune E - Stock Broking Ltd</t>
  </si>
  <si>
    <t>PESB</t>
  </si>
  <si>
    <t>Rudrabhishek Enterprises Ltd</t>
  </si>
  <si>
    <t>REPL</t>
  </si>
  <si>
    <t>Virinchi Ltd</t>
  </si>
  <si>
    <t>VIRINCHI</t>
  </si>
  <si>
    <t>Surana Telecom and Power Ltd</t>
  </si>
  <si>
    <t>SURANAT&amp;P</t>
  </si>
  <si>
    <t>Modi Rubber Ltd</t>
  </si>
  <si>
    <t>MODIRUBBER</t>
  </si>
  <si>
    <t>Karnika Industries Ltd</t>
  </si>
  <si>
    <t>KARNIKA</t>
  </si>
  <si>
    <t>Phoenix Township Ltd</t>
  </si>
  <si>
    <t>PHOENIXTN</t>
  </si>
  <si>
    <t>Sayaji Hotels (Indore) Ltd</t>
  </si>
  <si>
    <t>SHILINDORE</t>
  </si>
  <si>
    <t>Tirupati Forge Ltd</t>
  </si>
  <si>
    <t>TIRUPATIFL</t>
  </si>
  <si>
    <t>Coral Laboratories Ltd</t>
  </si>
  <si>
    <t>CORALAB</t>
  </si>
  <si>
    <t>Udayshivakumar Infra Ltd</t>
  </si>
  <si>
    <t>USK</t>
  </si>
  <si>
    <t>Lancor Holdings Ltd</t>
  </si>
  <si>
    <t>LANCORHOL</t>
  </si>
  <si>
    <t>Ruchi Infrastructure Ltd</t>
  </si>
  <si>
    <t>RUCHINFRA</t>
  </si>
  <si>
    <t>Ducon Infratechnologies Ltd</t>
  </si>
  <si>
    <t>DUCON</t>
  </si>
  <si>
    <t>Asian Hotels (North) Ltd</t>
  </si>
  <si>
    <t>ASIANHOTNR</t>
  </si>
  <si>
    <t>Gourmet Gateway India Ltd</t>
  </si>
  <si>
    <t>GOURMET</t>
  </si>
  <si>
    <t>Restaurants</t>
  </si>
  <si>
    <t>Positron Energy Ltd</t>
  </si>
  <si>
    <t>POSITRON</t>
  </si>
  <si>
    <t>Purv Flexipack Ltd</t>
  </si>
  <si>
    <t>PURVFLEXI</t>
  </si>
  <si>
    <t>Newjaisa Technologies Ltd</t>
  </si>
  <si>
    <t>NEWJAISA</t>
  </si>
  <si>
    <t>Apollo Finvest (India) Ltd</t>
  </si>
  <si>
    <t>APOLLOFI</t>
  </si>
  <si>
    <t>Innomet Advanced Materials Ltd</t>
  </si>
  <si>
    <t>INNOMET</t>
  </si>
  <si>
    <t>Bhagyanagar India Ltd</t>
  </si>
  <si>
    <t>BHAGYANGR</t>
  </si>
  <si>
    <t>DEV Information Technology Ltd</t>
  </si>
  <si>
    <t>DEVIT</t>
  </si>
  <si>
    <t>Zodiac Clothing Company Ltd</t>
  </si>
  <si>
    <t>ZODIACLOTH</t>
  </si>
  <si>
    <t>Fluidomat Ltd</t>
  </si>
  <si>
    <t>FLUIDOM</t>
  </si>
  <si>
    <t>Indian Toners &amp; Developers Ltd</t>
  </si>
  <si>
    <t>INDTONER</t>
  </si>
  <si>
    <t>Bambino Agro Industries Ltd</t>
  </si>
  <si>
    <t>BAMBINO</t>
  </si>
  <si>
    <t>Talbros Engineering Ltd</t>
  </si>
  <si>
    <t>TALBROSENG</t>
  </si>
  <si>
    <t>Paragon Fine &amp; Speciality Chemical Ltd</t>
  </si>
  <si>
    <t>PARAGON</t>
  </si>
  <si>
    <t>Panchsheel Organics Ltd</t>
  </si>
  <si>
    <t>PANCHSHEEL</t>
  </si>
  <si>
    <t>Supreme Holdings &amp; Hospitality (India) Ltd</t>
  </si>
  <si>
    <t>SUPREME</t>
  </si>
  <si>
    <t>Intense Technologies Ltd</t>
  </si>
  <si>
    <t>INTENTECH</t>
  </si>
  <si>
    <t>Kanoria Energy &amp; Infrastructure Limited</t>
  </si>
  <si>
    <t>KEIL</t>
  </si>
  <si>
    <t>Axis Gold ETF</t>
  </si>
  <si>
    <t>AXISGOLD</t>
  </si>
  <si>
    <t>A2z Infra Engineering Ltd</t>
  </si>
  <si>
    <t>A2ZINFRA</t>
  </si>
  <si>
    <t>Osel Devices Ltd</t>
  </si>
  <si>
    <t>OSELDEVICE</t>
  </si>
  <si>
    <t>United Polyfab Gujarat Ltd</t>
  </si>
  <si>
    <t>UNITEDPOLY</t>
  </si>
  <si>
    <t>Maral Overseas Ltd</t>
  </si>
  <si>
    <t>MARALOVER</t>
  </si>
  <si>
    <t>SBEC Sugar Ltd</t>
  </si>
  <si>
    <t>SBECSUG</t>
  </si>
  <si>
    <t>Mahamaya Steel Industries Ltd</t>
  </si>
  <si>
    <t>MAHASTEEL</t>
  </si>
  <si>
    <t>Pelatro Ltd</t>
  </si>
  <si>
    <t>PELATRO</t>
  </si>
  <si>
    <t>Vipul Organics Ltd</t>
  </si>
  <si>
    <t>VIPULORG</t>
  </si>
  <si>
    <t>Indowind Energy Ltd</t>
  </si>
  <si>
    <t>INDOWIND</t>
  </si>
  <si>
    <t>DRC Systems India Ltd</t>
  </si>
  <si>
    <t>DRCSYSTEMS</t>
  </si>
  <si>
    <t>Praxis Home Retail Ltd</t>
  </si>
  <si>
    <t>PRAXIS</t>
  </si>
  <si>
    <t>Goldstar Power Ltd</t>
  </si>
  <si>
    <t>GOLDSTAR</t>
  </si>
  <si>
    <t>Waterbase Ltd</t>
  </si>
  <si>
    <t>WATERBASE</t>
  </si>
  <si>
    <t>Chemcrux Enterprises Ltd</t>
  </si>
  <si>
    <t>CHEMCRUX</t>
  </si>
  <si>
    <t>Kanchi Karpooram Ltd</t>
  </si>
  <si>
    <t>KANCHI</t>
  </si>
  <si>
    <t>Magnum Ventures Ltd</t>
  </si>
  <si>
    <t>MAGNUM</t>
  </si>
  <si>
    <t>International Combustion (India) Ltd</t>
  </si>
  <si>
    <t>INTLCOMBQ</t>
  </si>
  <si>
    <t>Navkar Urbanstructure Ltd</t>
  </si>
  <si>
    <t>NAVKAR</t>
  </si>
  <si>
    <t>Aurangabad Distillery Ltd</t>
  </si>
  <si>
    <t>AURDIS</t>
  </si>
  <si>
    <t>Shradha Infraprojects Ltd</t>
  </si>
  <si>
    <t>SHRADHA</t>
  </si>
  <si>
    <t>Natural Capsules Ltd</t>
  </si>
  <si>
    <t>NATCAPSUQ</t>
  </si>
  <si>
    <t>Inflame Appliances Ltd</t>
  </si>
  <si>
    <t>INFLAME</t>
  </si>
  <si>
    <t>Neelamalai Agro Industries Ltd</t>
  </si>
  <si>
    <t>NEAGI</t>
  </si>
  <si>
    <t>Duroply Industries Ltd</t>
  </si>
  <si>
    <t>DUROPLY</t>
  </si>
  <si>
    <t>CWD Limited</t>
  </si>
  <si>
    <t>CWD</t>
  </si>
  <si>
    <t>Consumer Electronics</t>
  </si>
  <si>
    <t>Shah Metacorp Ltd</t>
  </si>
  <si>
    <t>SHAH</t>
  </si>
  <si>
    <t>Bimetal Bearings Ltd</t>
  </si>
  <si>
    <t>BIMETAL</t>
  </si>
  <si>
    <t>Bemco Hydraulics Ltd</t>
  </si>
  <si>
    <t>BEMHY</t>
  </si>
  <si>
    <t>Refractory Shapes Ltd</t>
  </si>
  <si>
    <t>REFRACTORY</t>
  </si>
  <si>
    <t>Alufluoride Ltd</t>
  </si>
  <si>
    <t>ALUFLUOR</t>
  </si>
  <si>
    <t>Bhilwara Technical Textiles Ltd</t>
  </si>
  <si>
    <t>BTTL</t>
  </si>
  <si>
    <t>Veer Global Infraconstruction Ltd</t>
  </si>
  <si>
    <t>VGIL</t>
  </si>
  <si>
    <t>E Factor Experiences Ltd</t>
  </si>
  <si>
    <t>EFACTOR</t>
  </si>
  <si>
    <t>Noida Toll Bridge Company Ltd</t>
  </si>
  <si>
    <t>NOIDATOLL</t>
  </si>
  <si>
    <t>K2 Infragen Ltd</t>
  </si>
  <si>
    <t>K2INFRA</t>
  </si>
  <si>
    <t>Paul Merchants Ltd</t>
  </si>
  <si>
    <t>PML</t>
  </si>
  <si>
    <t>Rajnish Wellness Ltd</t>
  </si>
  <si>
    <t>RAJNISH</t>
  </si>
  <si>
    <t>Leading Leasing Finance and Investment Company Ltd</t>
  </si>
  <si>
    <t>LLFICL</t>
  </si>
  <si>
    <t>B-Right RealEstate Ltd</t>
  </si>
  <si>
    <t>BRRL</t>
  </si>
  <si>
    <t>Shri Venkatesh Refineries Ltd</t>
  </si>
  <si>
    <t>SVRL</t>
  </si>
  <si>
    <t>Vuenow Infratech Ltd</t>
  </si>
  <si>
    <t>VUENOW</t>
  </si>
  <si>
    <t>Axis Nifty AAA Bond Plus SDL Apr 2026 50:50 ETF</t>
  </si>
  <si>
    <t>AXISBPSETF</t>
  </si>
  <si>
    <t>Lords Chloro Alkali Ltd</t>
  </si>
  <si>
    <t>LORDSCHLO</t>
  </si>
  <si>
    <t>Maxposure Ltd</t>
  </si>
  <si>
    <t>MAXPOSURE</t>
  </si>
  <si>
    <t>Premier Roadlines Ltd</t>
  </si>
  <si>
    <t>PRLIND</t>
  </si>
  <si>
    <t>RRIL Ltd</t>
  </si>
  <si>
    <t>RRIL</t>
  </si>
  <si>
    <t>P.E. Analytics Ltd</t>
  </si>
  <si>
    <t>PROPEQUITY</t>
  </si>
  <si>
    <t>Kay Cee Energy &amp; Infra Ltd</t>
  </si>
  <si>
    <t>KCEIL</t>
  </si>
  <si>
    <t>V R Infraspace Ltd</t>
  </si>
  <si>
    <t>VR</t>
  </si>
  <si>
    <t>Sonam Ltd</t>
  </si>
  <si>
    <t>SONAMLTD</t>
  </si>
  <si>
    <t>Swastika Investmart Ltd</t>
  </si>
  <si>
    <t>SWASTIKA</t>
  </si>
  <si>
    <t>GP Eco Solutions India Ltd</t>
  </si>
  <si>
    <t>GPECO</t>
  </si>
  <si>
    <t>Purple Finance Ltd</t>
  </si>
  <si>
    <t>PURPLEFIN</t>
  </si>
  <si>
    <t>VTM Ltd</t>
  </si>
  <si>
    <t>VTMLTD</t>
  </si>
  <si>
    <t>Rajnandini Metal Ltd</t>
  </si>
  <si>
    <t>RAJMET</t>
  </si>
  <si>
    <t>Shree Rama Newsprint Ltd</t>
  </si>
  <si>
    <t>RAMANEWS</t>
  </si>
  <si>
    <t>Maagh Advertising and Marketing Services Ltd</t>
  </si>
  <si>
    <t>MAAGHADV</t>
  </si>
  <si>
    <t>Nirman Agri Genetics Ltd</t>
  </si>
  <si>
    <t>NIRMAN</t>
  </si>
  <si>
    <t>RDB Rasayans Ltd</t>
  </si>
  <si>
    <t>RDBRL</t>
  </si>
  <si>
    <t>Jay Ushin Ltd</t>
  </si>
  <si>
    <t>JAYUSH</t>
  </si>
  <si>
    <t>Zee Learn Ltd</t>
  </si>
  <si>
    <t>ZEELEARN</t>
  </si>
  <si>
    <t>Par Drugs and Chemicals Ltd</t>
  </si>
  <si>
    <t>PAR</t>
  </si>
  <si>
    <t>Capital Trade Links Ltd</t>
  </si>
  <si>
    <t>CTL</t>
  </si>
  <si>
    <t>KBC Global Ltd</t>
  </si>
  <si>
    <t>KBCGLOBAL</t>
  </si>
  <si>
    <t>Hindustan Organic Chemicals Ltd</t>
  </si>
  <si>
    <t>HOCL</t>
  </si>
  <si>
    <t>Rajshree Polypack Ltd</t>
  </si>
  <si>
    <t>RPPL</t>
  </si>
  <si>
    <t>PPAP Automotive Ltd</t>
  </si>
  <si>
    <t>PPAP</t>
  </si>
  <si>
    <t>Alacrity Securities Ltd</t>
  </si>
  <si>
    <t>ALSL</t>
  </si>
  <si>
    <t>Thomas Scott (India) Ltd</t>
  </si>
  <si>
    <t>THOMASCOTT</t>
  </si>
  <si>
    <t>Northern Spirits Ltd</t>
  </si>
  <si>
    <t>NSL</t>
  </si>
  <si>
    <t>Arham Technologies Ltd</t>
  </si>
  <si>
    <t>ARHAM</t>
  </si>
  <si>
    <t>North Eastern Carrying Corporation Ltd</t>
  </si>
  <si>
    <t>NECCLTD</t>
  </si>
  <si>
    <t>LOYAL EQUIPMENTS Ltd</t>
  </si>
  <si>
    <t>LOYAL</t>
  </si>
  <si>
    <t>Stratmont Industries Ltd</t>
  </si>
  <si>
    <t>STRATMONT</t>
  </si>
  <si>
    <t>Gretex Industries Ltd</t>
  </si>
  <si>
    <t>GRETEX</t>
  </si>
  <si>
    <t>Mirae Asset Nifty 50 ETF</t>
  </si>
  <si>
    <t>NIFTYETF</t>
  </si>
  <si>
    <t>Captain Technocast Ltd</t>
  </si>
  <si>
    <t>CTCL</t>
  </si>
  <si>
    <t>Indian Phosphate Ltd</t>
  </si>
  <si>
    <t>IPHL</t>
  </si>
  <si>
    <t>Aayush Art and Bullion Ltd</t>
  </si>
  <si>
    <t>AAYUSHBULL</t>
  </si>
  <si>
    <t>RKEC Projects Ltd</t>
  </si>
  <si>
    <t>RKEC</t>
  </si>
  <si>
    <t>Jeyyam Global Foods Ltd</t>
  </si>
  <si>
    <t>JEYYAM</t>
  </si>
  <si>
    <t>Shukra Pharmaceuticals Ltd</t>
  </si>
  <si>
    <t>SHUKRAPHAR</t>
  </si>
  <si>
    <t>IP Rings Ltd</t>
  </si>
  <si>
    <t>IPRINGLTD</t>
  </si>
  <si>
    <t>Upsurge Investment and Finance Ltd</t>
  </si>
  <si>
    <t>UPSURGE</t>
  </si>
  <si>
    <t>Cords Cable Industries Ltd</t>
  </si>
  <si>
    <t>CORDSCABLE</t>
  </si>
  <si>
    <t>VETO Switch Gears And Cables Ltd</t>
  </si>
  <si>
    <t>VETO</t>
  </si>
  <si>
    <t>Mercantile Ventures Ltd</t>
  </si>
  <si>
    <t>MERCANTILE</t>
  </si>
  <si>
    <t>ABM Knowledgeware Ltd</t>
  </si>
  <si>
    <t>ABMKNO</t>
  </si>
  <si>
    <t>Sadhav Shipping Ltd</t>
  </si>
  <si>
    <t>SADHAV</t>
  </si>
  <si>
    <t>Tips Films Ltd</t>
  </si>
  <si>
    <t>TIPSFILMS</t>
  </si>
  <si>
    <t>Digikore Studios Ltd</t>
  </si>
  <si>
    <t>DIGIKORE</t>
  </si>
  <si>
    <t>Flexituff Ventures International Ltd</t>
  </si>
  <si>
    <t>FLEXITUFF</t>
  </si>
  <si>
    <t>Rts Power Corporation Ltd</t>
  </si>
  <si>
    <t>RTSPOWR</t>
  </si>
  <si>
    <t>Prime Fresh Ltd</t>
  </si>
  <si>
    <t>PRIMEFRESH</t>
  </si>
  <si>
    <t>Halder Venture Ltd</t>
  </si>
  <si>
    <t>HALDER</t>
  </si>
  <si>
    <t>Hindusthan National Glass And Industries Ltd</t>
  </si>
  <si>
    <t>HINDNATGLS</t>
  </si>
  <si>
    <t>Take Solutions Ltd</t>
  </si>
  <si>
    <t>TAKE</t>
  </si>
  <si>
    <t>Infollion Research Services Ltd</t>
  </si>
  <si>
    <t>INFOLLION</t>
  </si>
  <si>
    <t>Delphi World Money Ltd</t>
  </si>
  <si>
    <t>DELPHIFX</t>
  </si>
  <si>
    <t>Rajasthan Gases Ltd</t>
  </si>
  <si>
    <t>RAJGASES</t>
  </si>
  <si>
    <t>Oil &amp; Gas Storage &amp; Transportation</t>
  </si>
  <si>
    <t>Spectrum Talent Management Ltd</t>
  </si>
  <si>
    <t>SPECTSTM</t>
  </si>
  <si>
    <t>S V Global Mill Ltd</t>
  </si>
  <si>
    <t>SVGLOBAL</t>
  </si>
  <si>
    <t>Aaron Industries Ltd</t>
  </si>
  <si>
    <t>AARON</t>
  </si>
  <si>
    <t>JHS Svendgaard Laboratories Ltd</t>
  </si>
  <si>
    <t>JHS</t>
  </si>
  <si>
    <t>Enser Communications Ltd</t>
  </si>
  <si>
    <t>ENSER</t>
  </si>
  <si>
    <t>Konstelec Engineers Ltd</t>
  </si>
  <si>
    <t>KONSTELEC</t>
  </si>
  <si>
    <t>Rox Hi-Tech Ltd</t>
  </si>
  <si>
    <t>ROXHITECH</t>
  </si>
  <si>
    <t>Prime Industries Ltd</t>
  </si>
  <si>
    <t>PRIMIND</t>
  </si>
  <si>
    <t>Mangalam Seeds Ltd</t>
  </si>
  <si>
    <t>MSL</t>
  </si>
  <si>
    <t>Seacoast Shipping Services Ltd</t>
  </si>
  <si>
    <t>SEACOAST</t>
  </si>
  <si>
    <t>Dhunseri Tea &amp; Industries Ltd</t>
  </si>
  <si>
    <t>DTIL</t>
  </si>
  <si>
    <t>Chatha Foods Ltd</t>
  </si>
  <si>
    <t>CHATHA</t>
  </si>
  <si>
    <t>Akanksha Power and Infrastructure Ltd</t>
  </si>
  <si>
    <t>AKANKSHA</t>
  </si>
  <si>
    <t>Jasch Gauging Technologies Ltd</t>
  </si>
  <si>
    <t>JGTL</t>
  </si>
  <si>
    <t>Chaman Metallics Ltd</t>
  </si>
  <si>
    <t>CMNL</t>
  </si>
  <si>
    <t>SAB Industries Ltd</t>
  </si>
  <si>
    <t>SAB</t>
  </si>
  <si>
    <t>Sarthak Metals Ltd</t>
  </si>
  <si>
    <t>SMLT</t>
  </si>
  <si>
    <t>Niraj Cement Structurals Ltd</t>
  </si>
  <si>
    <t>NIRAJ</t>
  </si>
  <si>
    <t>Tunwal E-Motors Ltd</t>
  </si>
  <si>
    <t>TUNWAL</t>
  </si>
  <si>
    <t>Power and Instrumentation (Gujarat) Ltd</t>
  </si>
  <si>
    <t>PIGL</t>
  </si>
  <si>
    <t>NTC Industries Ltd</t>
  </si>
  <si>
    <t>NTCIND</t>
  </si>
  <si>
    <t>Shree Osfm E-Mobility Ltd</t>
  </si>
  <si>
    <t>SHREEOSFM</t>
  </si>
  <si>
    <t>Starteck Finance Ltd</t>
  </si>
  <si>
    <t>STARTECK</t>
  </si>
  <si>
    <t>Crown Lifters Ltd</t>
  </si>
  <si>
    <t>CROWN</t>
  </si>
  <si>
    <t>Mason Infratech Ltd</t>
  </si>
  <si>
    <t>MASON</t>
  </si>
  <si>
    <t>Intrasoft Technologies Ltd</t>
  </si>
  <si>
    <t>ISFT</t>
  </si>
  <si>
    <t>Retail - Online</t>
  </si>
  <si>
    <t>India Gelatine &amp; Chemicals Ltd</t>
  </si>
  <si>
    <t>INDGELA</t>
  </si>
  <si>
    <t>LKP Finance Ltd</t>
  </si>
  <si>
    <t>LKPFIN</t>
  </si>
  <si>
    <t>Compucom Software Ltd</t>
  </si>
  <si>
    <t>COMPUSOFT</t>
  </si>
  <si>
    <t>Aksharchem (India) Ltd</t>
  </si>
  <si>
    <t>AKSHARCHEM</t>
  </si>
  <si>
    <t>Prajay Engineers Syndicate Ltd</t>
  </si>
  <si>
    <t>PRAENG</t>
  </si>
  <si>
    <t>Espire Hospitality Ltd</t>
  </si>
  <si>
    <t>ESPIRE</t>
  </si>
  <si>
    <t>Emmforce Autotech Ltd</t>
  </si>
  <si>
    <t>EMMFORCE</t>
  </si>
  <si>
    <t>Automotive Parts &amp; Equipment</t>
  </si>
  <si>
    <t>Empower India Ltd</t>
  </si>
  <si>
    <t>EMPOWER</t>
  </si>
  <si>
    <t>Alphageo (India) Ltd</t>
  </si>
  <si>
    <t>ALPHAGEO</t>
  </si>
  <si>
    <t>Commercial Syn Bags Ltd</t>
  </si>
  <si>
    <t>COMSYN</t>
  </si>
  <si>
    <t>Ginni Filaments Ltd</t>
  </si>
  <si>
    <t>GINNIFILA</t>
  </si>
  <si>
    <t>Omax Autos Ltd</t>
  </si>
  <si>
    <t>OMAXAUTO</t>
  </si>
  <si>
    <t>Arunjyoti Bio Ventures Ltd</t>
  </si>
  <si>
    <t>ABVL</t>
  </si>
  <si>
    <t>Mehai Technology Ltd</t>
  </si>
  <si>
    <t>MEHAI</t>
  </si>
  <si>
    <t>Aashka Hospitals Ltd</t>
  </si>
  <si>
    <t>AASHKA</t>
  </si>
  <si>
    <t>Health Care Facilities</t>
  </si>
  <si>
    <t>Maitreya Medicare Ltd</t>
  </si>
  <si>
    <t>MAITREYA</t>
  </si>
  <si>
    <t>DCG Cables &amp; Wires Ltd</t>
  </si>
  <si>
    <t>DCG</t>
  </si>
  <si>
    <t>Raj Television Network Ltd</t>
  </si>
  <si>
    <t>RAJTV</t>
  </si>
  <si>
    <t>Diksat Transworld Ltd</t>
  </si>
  <si>
    <t>DIKSAT</t>
  </si>
  <si>
    <t>Sona Machinery Ltd</t>
  </si>
  <si>
    <t>SONAMAC</t>
  </si>
  <si>
    <t>Jhaveri Credits and Capital Ltd</t>
  </si>
  <si>
    <t>JHACC</t>
  </si>
  <si>
    <t>McLeod Russel India Ltd</t>
  </si>
  <si>
    <t>MCLEODRUSS</t>
  </si>
  <si>
    <t>Kimia Biosciences Ltd</t>
  </si>
  <si>
    <t>KIMIABL</t>
  </si>
  <si>
    <t>JSL Industries Ltd</t>
  </si>
  <si>
    <t>JSLINDL</t>
  </si>
  <si>
    <t>Amba Enterprises Ltd</t>
  </si>
  <si>
    <t>AEL</t>
  </si>
  <si>
    <t>PG Foils Ltd</t>
  </si>
  <si>
    <t>PGFOILQ</t>
  </si>
  <si>
    <t>Zeal Global Services Ltd</t>
  </si>
  <si>
    <t>ZEAL</t>
  </si>
  <si>
    <t>Radix Industries (India) Ltd</t>
  </si>
  <si>
    <t>RADIXIND</t>
  </si>
  <si>
    <t>Oriental Carbon &amp; Chemicals Ltd</t>
  </si>
  <si>
    <t>OCCL</t>
  </si>
  <si>
    <t>Hindcon Chemicals Ltd</t>
  </si>
  <si>
    <t>HINDCON</t>
  </si>
  <si>
    <t>Madhusudan Masala Ltd</t>
  </si>
  <si>
    <t>MADHUSUDAN</t>
  </si>
  <si>
    <t>Indian Terrain Fashions Ltd</t>
  </si>
  <si>
    <t>INDTERRAIN</t>
  </si>
  <si>
    <t>Silicon Rental Solutions Ltd</t>
  </si>
  <si>
    <t>SRSOLTD</t>
  </si>
  <si>
    <t>T T Ltd</t>
  </si>
  <si>
    <t>TTL</t>
  </si>
  <si>
    <t>Gayatri Rubbers and Chemicals Ltd</t>
  </si>
  <si>
    <t>GRCL</t>
  </si>
  <si>
    <t>Ashapuri Gold Ornament Ltd</t>
  </si>
  <si>
    <t>AGOL</t>
  </si>
  <si>
    <t>Kanpur Plastipack Ltd</t>
  </si>
  <si>
    <t>KANPRPLA</t>
  </si>
  <si>
    <t>Shri Dinesh Mills Ltd</t>
  </si>
  <si>
    <t>SHRIDINE</t>
  </si>
  <si>
    <t>Cochin Minerals and Rutile Ltd</t>
  </si>
  <si>
    <t>COCHINM</t>
  </si>
  <si>
    <t>Emerald Finance Ltd</t>
  </si>
  <si>
    <t>EMERALD</t>
  </si>
  <si>
    <t>Dhruv Consultancy Services Ltd</t>
  </si>
  <si>
    <t>DHRUV</t>
  </si>
  <si>
    <t>Surana Solar Ltd</t>
  </si>
  <si>
    <t>SURANASOL</t>
  </si>
  <si>
    <t>Super House Ltd</t>
  </si>
  <si>
    <t>SUPERHOUSE</t>
  </si>
  <si>
    <t>Jaysynth Orgochem Ltd</t>
  </si>
  <si>
    <t>JAYSYNTH</t>
  </si>
  <si>
    <t>Nitiraj Engineers Ltd</t>
  </si>
  <si>
    <t>NITIRAJ</t>
  </si>
  <si>
    <t>Duncan Engineering Ltd</t>
  </si>
  <si>
    <t>DUNCANENG</t>
  </si>
  <si>
    <t>Loyal Textile Mills Ltd</t>
  </si>
  <si>
    <t>LOYALTEX</t>
  </si>
  <si>
    <t>Pacific Industries Ltd</t>
  </si>
  <si>
    <t>PACIFICI</t>
  </si>
  <si>
    <t>Maruti Infrastructure Ltd</t>
  </si>
  <si>
    <t>MAINFRA</t>
  </si>
  <si>
    <t>Supreme Infrastructure India Ltd</t>
  </si>
  <si>
    <t>SUPREMEINF</t>
  </si>
  <si>
    <t>Regis Industries Ltd</t>
  </si>
  <si>
    <t>REGIS</t>
  </si>
  <si>
    <t>Lloyds Luxuries Ltd</t>
  </si>
  <si>
    <t>LLOYDS</t>
  </si>
  <si>
    <t>Likhami Consulting Ltd</t>
  </si>
  <si>
    <t>LIKHAMI</t>
  </si>
  <si>
    <t>Univastu India Ltd</t>
  </si>
  <si>
    <t>UNIVASTU</t>
  </si>
  <si>
    <t>Inventure Growth &amp; Securities Ltd</t>
  </si>
  <si>
    <t>INVENTURE</t>
  </si>
  <si>
    <t>Rajshree Sugars &amp; Chemicals Ltd</t>
  </si>
  <si>
    <t>RAJSREESUG</t>
  </si>
  <si>
    <t>Canarys Automations Ltd</t>
  </si>
  <si>
    <t>CANARYS</t>
  </si>
  <si>
    <t>Asian Hotels (East) Ltd</t>
  </si>
  <si>
    <t>AHLEAST</t>
  </si>
  <si>
    <t>Reliance Home Finance Ltd</t>
  </si>
  <si>
    <t>RHFL</t>
  </si>
  <si>
    <t>Jullundur Motor Agency (Delhi) Ltd</t>
  </si>
  <si>
    <t>JMA</t>
  </si>
  <si>
    <t>Maximus International Ltd</t>
  </si>
  <si>
    <t>MAXIMUS</t>
  </si>
  <si>
    <t>SBI Nifty Bank ETF</t>
  </si>
  <si>
    <t>SETFNIFBK</t>
  </si>
  <si>
    <t>Dolfin Rubbers Ltd</t>
  </si>
  <si>
    <t>DOLFIN</t>
  </si>
  <si>
    <t>Aarnav Fashions Ltd</t>
  </si>
  <si>
    <t>AARNAV</t>
  </si>
  <si>
    <t>Unihealth Consultancy Ltd</t>
  </si>
  <si>
    <t>UNIHEALTH</t>
  </si>
  <si>
    <t>SAL Steel Ltd</t>
  </si>
  <si>
    <t>SALSTEEL</t>
  </si>
  <si>
    <t>ACE Software Exports Ltd</t>
  </si>
  <si>
    <t>ACESOFT</t>
  </si>
  <si>
    <t>Emmbi Industries Ltd</t>
  </si>
  <si>
    <t>EMMBI</t>
  </si>
  <si>
    <t>Kaushalya Logistics Ltd</t>
  </si>
  <si>
    <t>KLL</t>
  </si>
  <si>
    <t>Ground Freight &amp; Logistics</t>
  </si>
  <si>
    <t>Archidply Industries Ltd</t>
  </si>
  <si>
    <t>ARCHIDPLY</t>
  </si>
  <si>
    <t>Shiva Texyarn Ltd</t>
  </si>
  <si>
    <t>SHIVATEX</t>
  </si>
  <si>
    <t>Visco Trade Associates Ltd</t>
  </si>
  <si>
    <t>VISCO</t>
  </si>
  <si>
    <t>Worth Peripherals Ltd</t>
  </si>
  <si>
    <t>CAPTAIN PIPES Ltd</t>
  </si>
  <si>
    <t>CAPPIPES</t>
  </si>
  <si>
    <t>Generic Engineering Construction and Projects Ltd</t>
  </si>
  <si>
    <t>GENCON</t>
  </si>
  <si>
    <t>Standard Capital Markets Ltd</t>
  </si>
  <si>
    <t>STANCAP</t>
  </si>
  <si>
    <t>Hindustan Tin Works Ltd</t>
  </si>
  <si>
    <t>HINDTIN</t>
  </si>
  <si>
    <t>Vaishali Pharma Ltd</t>
  </si>
  <si>
    <t>VAISHALI</t>
  </si>
  <si>
    <t>Alpa Laboratories Ltd</t>
  </si>
  <si>
    <t>ALPA</t>
  </si>
  <si>
    <t>Aeron Composite Ltd</t>
  </si>
  <si>
    <t>AERON</t>
  </si>
  <si>
    <t>Digicontent Ltd</t>
  </si>
  <si>
    <t>DGCONTENT</t>
  </si>
  <si>
    <t>Sadbhav Infrastructure Projects Ltd</t>
  </si>
  <si>
    <t>SADBHIN</t>
  </si>
  <si>
    <t>Interiors &amp; More Ltd</t>
  </si>
  <si>
    <t>INM</t>
  </si>
  <si>
    <t>Globus Power Generation Ltd</t>
  </si>
  <si>
    <t>GLOBUSCON</t>
  </si>
  <si>
    <t>CIL Nova Petrochemicals Ltd</t>
  </si>
  <si>
    <t>CNOVAPETRO</t>
  </si>
  <si>
    <t>Deccan Transcon Leasing Ltd</t>
  </si>
  <si>
    <t>DECCANTRAN</t>
  </si>
  <si>
    <t>ShreeOswal Seeds and Chemicals Ltd</t>
  </si>
  <si>
    <t>OSWALSEEDS</t>
  </si>
  <si>
    <t>Sharat Industries Ltd</t>
  </si>
  <si>
    <t>SHINDL</t>
  </si>
  <si>
    <t>Indiabulls Enterprises Ltd</t>
  </si>
  <si>
    <t>IEL</t>
  </si>
  <si>
    <t>Equippp Social Impact Technologies Ltd</t>
  </si>
  <si>
    <t>EQUIPPP</t>
  </si>
  <si>
    <t xml:space="preserve"> IT Services &amp; Consulting</t>
  </si>
  <si>
    <t>Metroglobal Ltd</t>
  </si>
  <si>
    <t>METROGLOBL</t>
  </si>
  <si>
    <t>Pmc Fincorp Ltd</t>
  </si>
  <si>
    <t>PMCFIN</t>
  </si>
  <si>
    <t>Srivari Spices and Foods Ltd</t>
  </si>
  <si>
    <t>SSFL</t>
  </si>
  <si>
    <t>LGB Forge Ltd</t>
  </si>
  <si>
    <t>LGBFORGE</t>
  </si>
  <si>
    <t>Capital Trust Ltd</t>
  </si>
  <si>
    <t>CAPTRUST</t>
  </si>
  <si>
    <t>ICICI Prudential Nifty 100 Low Vol 30 ETF</t>
  </si>
  <si>
    <t>LOWVOLIETF</t>
  </si>
  <si>
    <t>On Door Concepts Ltd</t>
  </si>
  <si>
    <t>ONDOOR</t>
  </si>
  <si>
    <t>Anlon Technology Solutions Ltd</t>
  </si>
  <si>
    <t>ANLON</t>
  </si>
  <si>
    <t>Narmada Gelatines Ltd</t>
  </si>
  <si>
    <t>SHAWGELTIN</t>
  </si>
  <si>
    <t>Aryaman Capital Markets Ltd</t>
  </si>
  <si>
    <t>ARYACAPM</t>
  </si>
  <si>
    <t>Zenith Drugs Ltd</t>
  </si>
  <si>
    <t>ZENITHDRUG</t>
  </si>
  <si>
    <t>Star Delta Transformers Ltd</t>
  </si>
  <si>
    <t>STARDELTA</t>
  </si>
  <si>
    <t>Maha Rashtra Apex Corporation Ltd</t>
  </si>
  <si>
    <t>MAHAPEXLTD</t>
  </si>
  <si>
    <t>Precision Electronics Ltd</t>
  </si>
  <si>
    <t>PRECISIO</t>
  </si>
  <si>
    <t>G M Polyplast Ltd</t>
  </si>
  <si>
    <t>GMPL</t>
  </si>
  <si>
    <t>BSL Ltd</t>
  </si>
  <si>
    <t>BSL</t>
  </si>
  <si>
    <t>Sayaji Hotels (Pune) Ltd</t>
  </si>
  <si>
    <t>SHPLPUNE</t>
  </si>
  <si>
    <t>LA Tim Metal &amp; Industries Ltd</t>
  </si>
  <si>
    <t>LATIMMETAL</t>
  </si>
  <si>
    <t>Aspinwall and Company Ltd</t>
  </si>
  <si>
    <t>ASPINWALL</t>
  </si>
  <si>
    <t>SAH Polymers Ltd</t>
  </si>
  <si>
    <t>SAH</t>
  </si>
  <si>
    <t>Mangal Credit and Fincorp Ltd</t>
  </si>
  <si>
    <t>MANCREDIT</t>
  </si>
  <si>
    <t>QMS Medical Allied Services Ltd</t>
  </si>
  <si>
    <t>QMSMEDI</t>
  </si>
  <si>
    <t>Umang Dairies Ltd</t>
  </si>
  <si>
    <t>UMANGDAIRY</t>
  </si>
  <si>
    <t>Haryana Capfin Ltd</t>
  </si>
  <si>
    <t>HARYNACAP</t>
  </si>
  <si>
    <t>Yash Optics &amp; Lens Ltd</t>
  </si>
  <si>
    <t>YASHOPTICS</t>
  </si>
  <si>
    <t>Pansari Developers Ltd</t>
  </si>
  <si>
    <t>PANSARI</t>
  </si>
  <si>
    <t>Aartech Solonics Ltd</t>
  </si>
  <si>
    <t>AARTECH</t>
  </si>
  <si>
    <t>Sanmit Infra Ltd</t>
  </si>
  <si>
    <t>SANINFRA</t>
  </si>
  <si>
    <t>Pritika Engineering Components Ltd</t>
  </si>
  <si>
    <t>PRITIKA</t>
  </si>
  <si>
    <t>Simplex Castings Ltd</t>
  </si>
  <si>
    <t>SIMPLEXCAS</t>
  </si>
  <si>
    <t>Tahmar Enterprises Ltd</t>
  </si>
  <si>
    <t>TAHMARENT</t>
  </si>
  <si>
    <t>National Plastic Technologies Ltd</t>
  </si>
  <si>
    <t>NATPLASTI</t>
  </si>
  <si>
    <t>Garnet International Ltd</t>
  </si>
  <si>
    <t>GARNETINT</t>
  </si>
  <si>
    <t>Coral India Finance and Housing Ltd</t>
  </si>
  <si>
    <t>CORALFINAC</t>
  </si>
  <si>
    <t>Qualitek Labs Ltd</t>
  </si>
  <si>
    <t>QLL</t>
  </si>
  <si>
    <t>Texmo Pipes and Products Ltd</t>
  </si>
  <si>
    <t>TEXMOPIPES</t>
  </si>
  <si>
    <t>Gujarat State Financial Corp</t>
  </si>
  <si>
    <t>GUJSTATFIN</t>
  </si>
  <si>
    <t>delaPlex Ltd</t>
  </si>
  <si>
    <t>DELAPLEX</t>
  </si>
  <si>
    <t>Regency Ceramics Ltd</t>
  </si>
  <si>
    <t>REGENCERAM</t>
  </si>
  <si>
    <t>Denis Chem Lab Ltd</t>
  </si>
  <si>
    <t>DENISCHEM</t>
  </si>
  <si>
    <t>Ansal Properties and Infrastructure Ltd</t>
  </si>
  <si>
    <t>ANSALAPI</t>
  </si>
  <si>
    <t>Signet Industries Ltd</t>
  </si>
  <si>
    <t>SIGIND</t>
  </si>
  <si>
    <t>Storage Technologies and Automation Ltd</t>
  </si>
  <si>
    <t>STAL</t>
  </si>
  <si>
    <t>Office Services &amp; Supplies</t>
  </si>
  <si>
    <t>Oil Country Tubular Ltd</t>
  </si>
  <si>
    <t>OILCOUNTUB</t>
  </si>
  <si>
    <t>Anik Industries Ltd</t>
  </si>
  <si>
    <t>ANIKINDS</t>
  </si>
  <si>
    <t>B.A.G. Films and Media Ltd</t>
  </si>
  <si>
    <t>BAGFILMS</t>
  </si>
  <si>
    <t>S &amp; S Power Switchgear Ltd</t>
  </si>
  <si>
    <t>S&amp;SPOWER</t>
  </si>
  <si>
    <t>W H Brady &amp; Company Ltd</t>
  </si>
  <si>
    <t>WHBRADY</t>
  </si>
  <si>
    <t>Indian Wood Products Co Ltd</t>
  </si>
  <si>
    <t>IWP</t>
  </si>
  <si>
    <t>Nettlinx Ltd</t>
  </si>
  <si>
    <t>NETTLINX</t>
  </si>
  <si>
    <t>Envirotech Systems Ltd</t>
  </si>
  <si>
    <t>ENVIRO</t>
  </si>
  <si>
    <t>Lovable Lingerie Ltd</t>
  </si>
  <si>
    <t>LOVABLE</t>
  </si>
  <si>
    <t>IVP Ltd</t>
  </si>
  <si>
    <t>IVP</t>
  </si>
  <si>
    <t>Trom Industries Ltd</t>
  </si>
  <si>
    <t>TROM</t>
  </si>
  <si>
    <t>G G Engineering Ltd</t>
  </si>
  <si>
    <t>GGENG</t>
  </si>
  <si>
    <t>Mukta Arts Ltd</t>
  </si>
  <si>
    <t>MUKTAARTS</t>
  </si>
  <si>
    <t>Sera Investments &amp; Finance India Ltd</t>
  </si>
  <si>
    <t>SERA</t>
  </si>
  <si>
    <t>Kapston Services Ltd</t>
  </si>
  <si>
    <t>KAPSTON</t>
  </si>
  <si>
    <t>MRO-TEK Realty Ltd</t>
  </si>
  <si>
    <t>MRO-TEK</t>
  </si>
  <si>
    <t>KHFM Hospitality and Facility Management Services Ltd</t>
  </si>
  <si>
    <t>KHFM</t>
  </si>
  <si>
    <t>Tilak Ventures Ltd</t>
  </si>
  <si>
    <t>TILAK</t>
  </si>
  <si>
    <t>Shigan Quantum Technologies Ltd</t>
  </si>
  <si>
    <t>SHIGAN</t>
  </si>
  <si>
    <t>ANI Integrated Services Ltd</t>
  </si>
  <si>
    <t>AISL</t>
  </si>
  <si>
    <t>Esprit Stones Ltd</t>
  </si>
  <si>
    <t>ESPRIT</t>
  </si>
  <si>
    <t>Beacon Trusteeship Ltd</t>
  </si>
  <si>
    <t>BEACON</t>
  </si>
  <si>
    <t>Shekhawati Industries Ltd</t>
  </si>
  <si>
    <t>SHEKHAWATI</t>
  </si>
  <si>
    <t>HB Estate Developers Ltd</t>
  </si>
  <si>
    <t>HBESD</t>
  </si>
  <si>
    <t>Shri Balaji Valve Components Ltd</t>
  </si>
  <si>
    <t>SBVCL</t>
  </si>
  <si>
    <t>Tainwala Chemicals and Plastics (India) Ltd</t>
  </si>
  <si>
    <t>TAINWALCHM</t>
  </si>
  <si>
    <t>Shri Bajrang Alliance Ltd</t>
  </si>
  <si>
    <t>SHBAJRG</t>
  </si>
  <si>
    <t>Incredible Industries Ltd</t>
  </si>
  <si>
    <t>INCREDIBLE</t>
  </si>
  <si>
    <t>Jyoti Ltd</t>
  </si>
  <si>
    <t>JYOTI</t>
  </si>
  <si>
    <t>Siyaram Recycling Industries Ltd</t>
  </si>
  <si>
    <t>SIYARAM</t>
  </si>
  <si>
    <t>Cenlub Industries Ltd</t>
  </si>
  <si>
    <t>CENLUB</t>
  </si>
  <si>
    <t>Parshva Enterprises Ltd</t>
  </si>
  <si>
    <t>PARSHVA</t>
  </si>
  <si>
    <t>Ratnabhumi Developers Ltd</t>
  </si>
  <si>
    <t>RATNABHUMI</t>
  </si>
  <si>
    <t>Kkalpana Industries (India) Ltd</t>
  </si>
  <si>
    <t>KKALPANAIND</t>
  </si>
  <si>
    <t>Indbank Merchant Banking Services Ltd</t>
  </si>
  <si>
    <t>INDBANK</t>
  </si>
  <si>
    <t>S A Tech Software India Ltd</t>
  </si>
  <si>
    <t>SATECH</t>
  </si>
  <si>
    <t>B &amp; A Packaging India Ltd</t>
  </si>
  <si>
    <t>BAPACK</t>
  </si>
  <si>
    <t>Shahlon Silk Industries Ltd</t>
  </si>
  <si>
    <t>SHAHLON</t>
  </si>
  <si>
    <t>United Nilgiri Tea Estates Company Ltd</t>
  </si>
  <si>
    <t>UNITEDTEA</t>
  </si>
  <si>
    <t>Brahmaputra Infrastructure Ltd</t>
  </si>
  <si>
    <t>BRAHMINFRA</t>
  </si>
  <si>
    <t>Global Offshore Services Ltd</t>
  </si>
  <si>
    <t>GLOBOFFS</t>
  </si>
  <si>
    <t>Aarvi Encon Ltd</t>
  </si>
  <si>
    <t>AARVI</t>
  </si>
  <si>
    <t>Deep Polymers Ltd</t>
  </si>
  <si>
    <t>DEEP</t>
  </si>
  <si>
    <t>Abans Enterprises Ltd</t>
  </si>
  <si>
    <t>ABANSENT</t>
  </si>
  <si>
    <t>Aayush Wellness Ltd</t>
  </si>
  <si>
    <t>AAYUSH</t>
  </si>
  <si>
    <t>Lagnam Spintex Ltd</t>
  </si>
  <si>
    <t>LAGNAM</t>
  </si>
  <si>
    <t>Eco Hotels and Resorts Ltd</t>
  </si>
  <si>
    <t>ECOHOTELS</t>
  </si>
  <si>
    <t>Edvenswa Enterprises Ltd</t>
  </si>
  <si>
    <t>EDVENSWA</t>
  </si>
  <si>
    <t>Alphalogic Industries Ltd</t>
  </si>
  <si>
    <t>ALPHAIND</t>
  </si>
  <si>
    <t>GVP Infotech Ltd</t>
  </si>
  <si>
    <t>GVPTECH</t>
  </si>
  <si>
    <t>Sharda Ispat Ltd</t>
  </si>
  <si>
    <t>SHRDAIS</t>
  </si>
  <si>
    <t>IBL Finance Ltd</t>
  </si>
  <si>
    <t>IBLFL</t>
  </si>
  <si>
    <t>Financial Technology</t>
  </si>
  <si>
    <t>Ramdevbaba Solvent Ltd</t>
  </si>
  <si>
    <t>RBS</t>
  </si>
  <si>
    <t>MITCON Consultancy &amp; Engineering Services Ltd</t>
  </si>
  <si>
    <t>MITCON</t>
  </si>
  <si>
    <t>Prizor Viztech Ltd</t>
  </si>
  <si>
    <t>PRIZOR</t>
  </si>
  <si>
    <t>Caspian Corporate Services Ltd</t>
  </si>
  <si>
    <t>CASPIAN</t>
  </si>
  <si>
    <t>Asset Management &amp; Custody Banks</t>
  </si>
  <si>
    <t>Prima Plastics Ltd</t>
  </si>
  <si>
    <t>PRIMAPLA</t>
  </si>
  <si>
    <t>JK Agri Genetics Ltd</t>
  </si>
  <si>
    <t>JK AGRI</t>
  </si>
  <si>
    <t>Galaxy Cloud Kitchens Ltd</t>
  </si>
  <si>
    <t>GCKL</t>
  </si>
  <si>
    <t>Dhoot Industrial Finance Ltd</t>
  </si>
  <si>
    <t>DHOOTIN</t>
  </si>
  <si>
    <t>Surat Trade and Mercantile Ltd</t>
  </si>
  <si>
    <t>SURATRAML</t>
  </si>
  <si>
    <t>Organic Recycling Systems Ltd</t>
  </si>
  <si>
    <t>ORGANICREC</t>
  </si>
  <si>
    <t>Oxygenta Pharmaceutical Ltd</t>
  </si>
  <si>
    <t>OXYGENTAPH</t>
  </si>
  <si>
    <t>Salasar Exteriors and Contour Ltd</t>
  </si>
  <si>
    <t>SECL</t>
  </si>
  <si>
    <t>HIM Teknoforge Ltd</t>
  </si>
  <si>
    <t>HIMTEK</t>
  </si>
  <si>
    <t>Bihar Sponge Iron Ltd</t>
  </si>
  <si>
    <t>BIHSPONG</t>
  </si>
  <si>
    <t>Shah Alloys Ltd</t>
  </si>
  <si>
    <t>SHAHALLOYS</t>
  </si>
  <si>
    <t>Techknowgreen Solutions Ltd</t>
  </si>
  <si>
    <t>TECHKGREEN</t>
  </si>
  <si>
    <t>Tarmat Ltd</t>
  </si>
  <si>
    <t>TARMAT</t>
  </si>
  <si>
    <t>Bal Pharma Ltd</t>
  </si>
  <si>
    <t>BALPHARMA</t>
  </si>
  <si>
    <t>Sir Shadi Lal Enterprises Ltd</t>
  </si>
  <si>
    <t>SSLEL</t>
  </si>
  <si>
    <t>BDH Industries Ltd</t>
  </si>
  <si>
    <t>BDH</t>
  </si>
  <si>
    <t>GIR Natureview Resorts Ltd</t>
  </si>
  <si>
    <t>GIRRESORTS</t>
  </si>
  <si>
    <t>Weizmann Limited</t>
  </si>
  <si>
    <t>WEIZMANIND</t>
  </si>
  <si>
    <t>Thakkers Developers Ltd</t>
  </si>
  <si>
    <t>THAKDEV</t>
  </si>
  <si>
    <t>Cinerad Communications Ltd</t>
  </si>
  <si>
    <t>CINERAD</t>
  </si>
  <si>
    <t>Naman In-Store (India) Ltd</t>
  </si>
  <si>
    <t>NAMAN</t>
  </si>
  <si>
    <t>Panache Digilife Ltd</t>
  </si>
  <si>
    <t>PANACHE</t>
  </si>
  <si>
    <t>Pulz Electronics Ltd</t>
  </si>
  <si>
    <t>PULZ</t>
  </si>
  <si>
    <t>De Neers Tools Ltd</t>
  </si>
  <si>
    <t>DENEERS</t>
  </si>
  <si>
    <t>Savera Industries Ltd</t>
  </si>
  <si>
    <t>SAVERA</t>
  </si>
  <si>
    <t>Bafna Pharmaceuticals Ltd</t>
  </si>
  <si>
    <t>BAFNAPH</t>
  </si>
  <si>
    <t>Rajnish Retail Ltd</t>
  </si>
  <si>
    <t>RRETAIL</t>
  </si>
  <si>
    <t>Mauria Udyog Ltd</t>
  </si>
  <si>
    <t>MUL</t>
  </si>
  <si>
    <t>Trishakti Industries Ltd</t>
  </si>
  <si>
    <t>TRISHAKT</t>
  </si>
  <si>
    <t>Manaksia Aluminium Co Ltd</t>
  </si>
  <si>
    <t>MANAKALUCO</t>
  </si>
  <si>
    <t>Innovassynth Investments Ltd</t>
  </si>
  <si>
    <t>INOVSYNTH</t>
  </si>
  <si>
    <t>Airo Lam Ltd</t>
  </si>
  <si>
    <t>AIROLAM</t>
  </si>
  <si>
    <t>AMJ Land Holdings Ltd</t>
  </si>
  <si>
    <t>AMJLAND</t>
  </si>
  <si>
    <t>Century Extrusions Ltd</t>
  </si>
  <si>
    <t>CENTEXT</t>
  </si>
  <si>
    <t>WAA Solar Ltd</t>
  </si>
  <si>
    <t>WAA</t>
  </si>
  <si>
    <t>GTL Ltd</t>
  </si>
  <si>
    <t>GTL</t>
  </si>
  <si>
    <t>Golkunda Diamonds and Jewellery Ltd</t>
  </si>
  <si>
    <t>GOLKUNDIA</t>
  </si>
  <si>
    <t>Indian Sucrose Ltd</t>
  </si>
  <si>
    <t>INDSUCR</t>
  </si>
  <si>
    <t>Winsome Textile Industries Ltd</t>
  </si>
  <si>
    <t>WINSOMTX</t>
  </si>
  <si>
    <t>Housing Development and Infrastructure Ltd</t>
  </si>
  <si>
    <t>HDIL</t>
  </si>
  <si>
    <t>Rajputana Industries Ltd</t>
  </si>
  <si>
    <t>RAJINDLTD</t>
  </si>
  <si>
    <t>Metals - Copper</t>
  </si>
  <si>
    <t>Cambridge Technology Enterprises Ltd</t>
  </si>
  <si>
    <t>CTE</t>
  </si>
  <si>
    <t>Somi Conveyor Beltings Ltd</t>
  </si>
  <si>
    <t>SOMICONVEY</t>
  </si>
  <si>
    <t>Modern Threads (India) Ltd</t>
  </si>
  <si>
    <t>MODTHREAD</t>
  </si>
  <si>
    <t>Greenchef Appliances Ltd</t>
  </si>
  <si>
    <t>GREENCHEF</t>
  </si>
  <si>
    <t>Mangalam Drugs and Organics Ltd</t>
  </si>
  <si>
    <t>MANGALAM</t>
  </si>
  <si>
    <t>Shree Ajit Pulp and Paper Ltd</t>
  </si>
  <si>
    <t>SAPPL</t>
  </si>
  <si>
    <t>IL&amp;FS Transportation Networks Ltd</t>
  </si>
  <si>
    <t>IL&amp;FSTRANS</t>
  </si>
  <si>
    <t>Arvee Laboratories (India) Ltd</t>
  </si>
  <si>
    <t>ARVEE</t>
  </si>
  <si>
    <t>AKI India Ltd</t>
  </si>
  <si>
    <t>AKI</t>
  </si>
  <si>
    <t>Khemani Distributors &amp; Marketing Ltd</t>
  </si>
  <si>
    <t>KDML</t>
  </si>
  <si>
    <t>Tyche Industries Ltd</t>
  </si>
  <si>
    <t>TYCHE</t>
  </si>
  <si>
    <t>Kifs Financial Services Ltd</t>
  </si>
  <si>
    <t>KIFS</t>
  </si>
  <si>
    <t>HCP Plastene Bulkpack Ltd</t>
  </si>
  <si>
    <t>HPBL</t>
  </si>
  <si>
    <t>Paper &amp; Plastic Packaging Products &amp; Materials</t>
  </si>
  <si>
    <t>RSD Finance Ltd</t>
  </si>
  <si>
    <t>RSDFIN</t>
  </si>
  <si>
    <t>Sonal Mercantile Ltd</t>
  </si>
  <si>
    <t>SONAL</t>
  </si>
  <si>
    <t>Aarey Drugs and Pharmaceuticals Ltd</t>
  </si>
  <si>
    <t>AAREYDRUGS</t>
  </si>
  <si>
    <t>CHL Ltd</t>
  </si>
  <si>
    <t>CHLLTD</t>
  </si>
  <si>
    <t>Universal Autofoundry Ltd</t>
  </si>
  <si>
    <t>UNIAUTO</t>
  </si>
  <si>
    <t>Sel Manufacturing Company Ltd</t>
  </si>
  <si>
    <t>SELMC</t>
  </si>
  <si>
    <t>Hindustan Adhesives Ltd</t>
  </si>
  <si>
    <t>HINDADH</t>
  </si>
  <si>
    <t>Basant Agro Tech (India) Ltd</t>
  </si>
  <si>
    <t>BASANTGL</t>
  </si>
  <si>
    <t>Pee Cee Cosma Sope Ltd</t>
  </si>
  <si>
    <t>PCCOSMA</t>
  </si>
  <si>
    <t>Maheshwari Logistics Ltd</t>
  </si>
  <si>
    <t>MAHESHWARI</t>
  </si>
  <si>
    <t>Transwarranty Finance Ltd</t>
  </si>
  <si>
    <t>TFL</t>
  </si>
  <si>
    <t>Fonebox Retail Ltd</t>
  </si>
  <si>
    <t>FONEBOX</t>
  </si>
  <si>
    <t>Aveer Foods Ltd</t>
  </si>
  <si>
    <t>AVEER</t>
  </si>
  <si>
    <t>Urban Enviro Waste Management Ltd</t>
  </si>
  <si>
    <t>URBAN</t>
  </si>
  <si>
    <t>Lactose (India) Ltd</t>
  </si>
  <si>
    <t>LACTOSE</t>
  </si>
  <si>
    <t>Toyam Sports Ltd</t>
  </si>
  <si>
    <t>TOYAMSL</t>
  </si>
  <si>
    <t>Swati Projects Ltd</t>
  </si>
  <si>
    <t>SWATIPRO</t>
  </si>
  <si>
    <t>South India Paper Mills Ltd</t>
  </si>
  <si>
    <t>STHINPA</t>
  </si>
  <si>
    <t>Caprihans India Ltd</t>
  </si>
  <si>
    <t>CAPRIHANS</t>
  </si>
  <si>
    <t>Samkrg Pistons and Rings Ltd</t>
  </si>
  <si>
    <t>SAMKRG</t>
  </si>
  <si>
    <t>Ducol Organics &amp; Colours Ltd</t>
  </si>
  <si>
    <t>DUCOL</t>
  </si>
  <si>
    <t>Gayatri Projects Ltd</t>
  </si>
  <si>
    <t>GAYAPROJ</t>
  </si>
  <si>
    <t>Fidel Softech Ltd</t>
  </si>
  <si>
    <t>FIDEL</t>
  </si>
  <si>
    <t>Priti International Ltd</t>
  </si>
  <si>
    <t>PRITI</t>
  </si>
  <si>
    <t>Lakshmi Automatic Loom Works Ltd</t>
  </si>
  <si>
    <t>LXMIATO</t>
  </si>
  <si>
    <t>Samor Reality Ltd</t>
  </si>
  <si>
    <t>SAMOR</t>
  </si>
  <si>
    <t>Advik Capital Ltd</t>
  </si>
  <si>
    <t>ADVIKCA</t>
  </si>
  <si>
    <t>LKP Securities Ltd</t>
  </si>
  <si>
    <t>LKPSEC</t>
  </si>
  <si>
    <t>Alpine Housing Development Corporation Limited</t>
  </si>
  <si>
    <t>ALPINEHOU</t>
  </si>
  <si>
    <t>Quest Laboratories Ltd</t>
  </si>
  <si>
    <t>QUESTLAB</t>
  </si>
  <si>
    <t>Digidrive Distributors Ltd</t>
  </si>
  <si>
    <t>DIGIDRIVE</t>
  </si>
  <si>
    <t>Baid Finserv Ltd</t>
  </si>
  <si>
    <t>BAIDFIN</t>
  </si>
  <si>
    <t>Confidence Futuristic Energetech Ltd</t>
  </si>
  <si>
    <t>CFEL</t>
  </si>
  <si>
    <t>Rishiroop Ltd</t>
  </si>
  <si>
    <t>RISHIROOP</t>
  </si>
  <si>
    <t>Lambodhara Textiles Ltd</t>
  </si>
  <si>
    <t>LAMBODHARA</t>
  </si>
  <si>
    <t>GSS Infotech Ltd</t>
  </si>
  <si>
    <t>GSS</t>
  </si>
  <si>
    <t>Latteys Industries Ltd</t>
  </si>
  <si>
    <t>LATTEYS</t>
  </si>
  <si>
    <t>Gujarat Intrux Ltd</t>
  </si>
  <si>
    <t>GUJINTRX</t>
  </si>
  <si>
    <t>Keynote Financial Services Ltd</t>
  </si>
  <si>
    <t>KEYFINSERV</t>
  </si>
  <si>
    <t>Indrayani Biotech Ltd</t>
  </si>
  <si>
    <t>INDRANIB</t>
  </si>
  <si>
    <t>Jocil Ltd</t>
  </si>
  <si>
    <t>JOCIL</t>
  </si>
  <si>
    <t>Mitsu Chem Plast Ltd</t>
  </si>
  <si>
    <t>MITSU</t>
  </si>
  <si>
    <t>Odyssey Technologies Ltd</t>
  </si>
  <si>
    <t>ODYSSEY</t>
  </si>
  <si>
    <t>NipponINETFNifty SDL Apr 2026 Top 20 Equal Weight</t>
  </si>
  <si>
    <t>SDL26BEES</t>
  </si>
  <si>
    <t>Chetana Education Ltd</t>
  </si>
  <si>
    <t>CHETANA</t>
  </si>
  <si>
    <t>Upsurge Seeds Of Agriculture Ltd</t>
  </si>
  <si>
    <t>USASEEDS</t>
  </si>
  <si>
    <t>Raja Bahadur International Ltd</t>
  </si>
  <si>
    <t>RAJABAH</t>
  </si>
  <si>
    <t>DHP India Ltd</t>
  </si>
  <si>
    <t>DHPIND</t>
  </si>
  <si>
    <t>Polson Ltd</t>
  </si>
  <si>
    <t>POLSON</t>
  </si>
  <si>
    <t>Sizemasters Technology Ltd</t>
  </si>
  <si>
    <t>SIZEMASTER</t>
  </si>
  <si>
    <t>Ludlow Jute &amp; Specialities Ltd</t>
  </si>
  <si>
    <t>LUDLOWJUT</t>
  </si>
  <si>
    <t>Sylvan Plyboard (India) Ltd</t>
  </si>
  <si>
    <t>SYLVANPLY</t>
  </si>
  <si>
    <t>Vital Chemtech Ltd</t>
  </si>
  <si>
    <t>VITAL</t>
  </si>
  <si>
    <t>Standard Industries Ltd</t>
  </si>
  <si>
    <t>SIL</t>
  </si>
  <si>
    <t>Krebs Biochemicals and Industries Ltd</t>
  </si>
  <si>
    <t>KREBSBIO</t>
  </si>
  <si>
    <t>Anmol India Ltd</t>
  </si>
  <si>
    <t>ANMOL</t>
  </si>
  <si>
    <t>Kaira Can Co Ltd</t>
  </si>
  <si>
    <t>KAIRA</t>
  </si>
  <si>
    <t>VJTF Eduservices Ltd</t>
  </si>
  <si>
    <t>VJTFEDU</t>
  </si>
  <si>
    <t>Syschem (India) Ltd</t>
  </si>
  <si>
    <t>SYSCHEM</t>
  </si>
  <si>
    <t>Hilton Metal Forging Ltd</t>
  </si>
  <si>
    <t>HILTON</t>
  </si>
  <si>
    <t>Kalyani Forge Ltd</t>
  </si>
  <si>
    <t>KALYANIFRG</t>
  </si>
  <si>
    <t>Atam Valves Ltd</t>
  </si>
  <si>
    <t>ATAM</t>
  </si>
  <si>
    <t>Gujarat Natural Resources Ltd</t>
  </si>
  <si>
    <t>GNRL</t>
  </si>
  <si>
    <t>Indian Acrylics Ltd</t>
  </si>
  <si>
    <t>INDIANACRY</t>
  </si>
  <si>
    <t>Vibrant Global Capital Ltd</t>
  </si>
  <si>
    <t>VGCL</t>
  </si>
  <si>
    <t>Touchwood Entertainment Ltd</t>
  </si>
  <si>
    <t>TOUCHWOOD</t>
  </si>
  <si>
    <t>Ekansh Concepts Ltd</t>
  </si>
  <si>
    <t>EKANSH</t>
  </si>
  <si>
    <t>Dindigul Farm Product Ltd</t>
  </si>
  <si>
    <t>DFPL</t>
  </si>
  <si>
    <t>Baroda Extrusion Ltd</t>
  </si>
  <si>
    <t>BAROEXT</t>
  </si>
  <si>
    <t>K I C Metaliks Ltd</t>
  </si>
  <si>
    <t>KAJARIR</t>
  </si>
  <si>
    <t>Sikko Industries Ltd</t>
  </si>
  <si>
    <t>SIKKO</t>
  </si>
  <si>
    <t>Indian Infotech and Software Ltd</t>
  </si>
  <si>
    <t>INDINFO</t>
  </si>
  <si>
    <t>Rulka Electricals Ltd</t>
  </si>
  <si>
    <t>RULKA</t>
  </si>
  <si>
    <t>Patel Integrated Logistics Ltd</t>
  </si>
  <si>
    <t>PATINTLOG</t>
  </si>
  <si>
    <t>Xelpmoc Design and Tech Ltd</t>
  </si>
  <si>
    <t>XELPMOC</t>
  </si>
  <si>
    <t>Eros International Media Ltd</t>
  </si>
  <si>
    <t>EROSMEDIA</t>
  </si>
  <si>
    <t>Gillanders Arbuthnot &amp; Co Ltd</t>
  </si>
  <si>
    <t>GILLANDERS</t>
  </si>
  <si>
    <t>Arvind and Company Shipping Agencies Ltd</t>
  </si>
  <si>
    <t>ACSAL</t>
  </si>
  <si>
    <t>Ovobel Foods Ltd</t>
  </si>
  <si>
    <t>OVOBELE</t>
  </si>
  <si>
    <t>BN Rathi Securities Ltd</t>
  </si>
  <si>
    <t>BNRSEC</t>
  </si>
  <si>
    <t>Yogi Ltd</t>
  </si>
  <si>
    <t>YOGI</t>
  </si>
  <si>
    <t>Hindustan Appliances Ltd</t>
  </si>
  <si>
    <t>HINDAPL</t>
  </si>
  <si>
    <t>7Seas Entertainment Ltd</t>
  </si>
  <si>
    <t>7SEASL</t>
  </si>
  <si>
    <t>Interactive Home Entertainment</t>
  </si>
  <si>
    <t>Wardwizard Foods and Beverages Ltd</t>
  </si>
  <si>
    <t>WARDWIZFBL</t>
  </si>
  <si>
    <t>Pramara Promotions Ltd</t>
  </si>
  <si>
    <t>PRAMARA</t>
  </si>
  <si>
    <t>Samrat Forgings Ltd</t>
  </si>
  <si>
    <t>SAMRATFORG</t>
  </si>
  <si>
    <t>Eyantra Ventures Ltd</t>
  </si>
  <si>
    <t>EY</t>
  </si>
  <si>
    <t>ATV Projects India Ltd</t>
  </si>
  <si>
    <t>ATVPR</t>
  </si>
  <si>
    <t>Mahalaxmi Rubtech Ltd</t>
  </si>
  <si>
    <t>MHLXMIRU</t>
  </si>
  <si>
    <t>Destiny Logistics &amp; Infra Ltd</t>
  </si>
  <si>
    <t>DESTINY</t>
  </si>
  <si>
    <t>Marvel Decor Ltd</t>
  </si>
  <si>
    <t>MDL</t>
  </si>
  <si>
    <t>B &amp; A Ltd</t>
  </si>
  <si>
    <t>BNALTD</t>
  </si>
  <si>
    <t>Suryalata Spinning Mills Ltd</t>
  </si>
  <si>
    <t>SURYALA</t>
  </si>
  <si>
    <t>HB Portfolio Ltd</t>
  </si>
  <si>
    <t>HBPOR</t>
  </si>
  <si>
    <t>SPL Industries Ltd</t>
  </si>
  <si>
    <t>SPLIL</t>
  </si>
  <si>
    <t>AAA Technologies Ltd</t>
  </si>
  <si>
    <t>AAATECH</t>
  </si>
  <si>
    <t>Ganges Securities Ltd</t>
  </si>
  <si>
    <t>GANGESSECU</t>
  </si>
  <si>
    <t>Globe International Carriers Ltd</t>
  </si>
  <si>
    <t>GICL</t>
  </si>
  <si>
    <t>Kesar Petroproducts Ltd</t>
  </si>
  <si>
    <t>KESARPE</t>
  </si>
  <si>
    <t>Ecoplast Ltd</t>
  </si>
  <si>
    <t>ECOPLAST</t>
  </si>
  <si>
    <t>Virat Leasing Ltd</t>
  </si>
  <si>
    <t>VLL</t>
  </si>
  <si>
    <t>Bright Brothers Ltd</t>
  </si>
  <si>
    <t>BRIGHTBR</t>
  </si>
  <si>
    <t>Kakatiya Cement Sugar and Industries Ltd</t>
  </si>
  <si>
    <t>KAKATCEM</t>
  </si>
  <si>
    <t>Shradha AI Technologies Ltd</t>
  </si>
  <si>
    <t>SHRAAITECH</t>
  </si>
  <si>
    <t>Oil &amp; Gas Drilling</t>
  </si>
  <si>
    <t>Avance Technologies Ltd</t>
  </si>
  <si>
    <t>AVANCE</t>
  </si>
  <si>
    <t>Vinny Overseas Ltd</t>
  </si>
  <si>
    <t>VINNY</t>
  </si>
  <si>
    <t>Sunlite Recycling Industries Ltd</t>
  </si>
  <si>
    <t>SUNLITE</t>
  </si>
  <si>
    <t>Avro India Ltd</t>
  </si>
  <si>
    <t>AVROIND</t>
  </si>
  <si>
    <t>United Van Der Horst Ltd</t>
  </si>
  <si>
    <t>UVDRHOR</t>
  </si>
  <si>
    <t>Prudential Sugar Corp Ltd</t>
  </si>
  <si>
    <t>PRUDMOULI</t>
  </si>
  <si>
    <t>Arnold Holdings Ltd</t>
  </si>
  <si>
    <t>ARNOLD</t>
  </si>
  <si>
    <t>Sal Automotive Ltd</t>
  </si>
  <si>
    <t>SALAUTO</t>
  </si>
  <si>
    <t>Dcm Ltd</t>
  </si>
  <si>
    <t>DCM</t>
  </si>
  <si>
    <t>Globe Textiles (India) Ltd</t>
  </si>
  <si>
    <t>GLOBE</t>
  </si>
  <si>
    <t>Divine Power Energy Ltd</t>
  </si>
  <si>
    <t>DPEL</t>
  </si>
  <si>
    <t>Homesfy Realty Ltd</t>
  </si>
  <si>
    <t>HOMESFY</t>
  </si>
  <si>
    <t>Constronics Infra Ltd</t>
  </si>
  <si>
    <t>CONSTRONIC</t>
  </si>
  <si>
    <t>Motor and General Finance Ltd</t>
  </si>
  <si>
    <t>MOTOGENFIN</t>
  </si>
  <si>
    <t>Western India Plywoods Ltd</t>
  </si>
  <si>
    <t>WIPL</t>
  </si>
  <si>
    <t>Genpharmasec Ltd</t>
  </si>
  <si>
    <t>GENPHARMA</t>
  </si>
  <si>
    <t>Reliance Naval and Engineering Ltd</t>
  </si>
  <si>
    <t>RNAVAL</t>
  </si>
  <si>
    <t>Reliance Chemotex Industries Ltd</t>
  </si>
  <si>
    <t>RELCHEMQ</t>
  </si>
  <si>
    <t>Nagpur Power and Industries Ltd</t>
  </si>
  <si>
    <t>NAGPI</t>
  </si>
  <si>
    <t>Hindprakash Industries Ltd</t>
  </si>
  <si>
    <t>HPIL</t>
  </si>
  <si>
    <t>Calcom Vision Ltd</t>
  </si>
  <si>
    <t>CALCOM</t>
  </si>
  <si>
    <t>Smruthi Organics Ltd</t>
  </si>
  <si>
    <t>SMRUTHIORG</t>
  </si>
  <si>
    <t>Ashapura Logistics Ltd</t>
  </si>
  <si>
    <t>ASHALOG</t>
  </si>
  <si>
    <t>Surya Lakshmi Cotton Mills Ltd</t>
  </si>
  <si>
    <t>SURYALAXMI</t>
  </si>
  <si>
    <t>Electro Force (India) Ltd</t>
  </si>
  <si>
    <t>EFORCE</t>
  </si>
  <si>
    <t>Electronic Equipment &amp; Parts</t>
  </si>
  <si>
    <t>Piccadily Sugar and Allied Industries Ltd</t>
  </si>
  <si>
    <t>PICCASUG</t>
  </si>
  <si>
    <t>Bhandari Hosiery Exports Ltd</t>
  </si>
  <si>
    <t>BHANDARI</t>
  </si>
  <si>
    <t>Shreeji Translogistics Ltd</t>
  </si>
  <si>
    <t>STL</t>
  </si>
  <si>
    <t>Ambey Laboratories Ltd</t>
  </si>
  <si>
    <t>AMBEY</t>
  </si>
  <si>
    <t>Vedavaag Systems Ltd</t>
  </si>
  <si>
    <t>VEDAVAAG</t>
  </si>
  <si>
    <t>Bengal Tea &amp; Fabrics Ltd</t>
  </si>
  <si>
    <t>BENGALT</t>
  </si>
  <si>
    <t>SNL Bearings Ltd</t>
  </si>
  <si>
    <t>SNL</t>
  </si>
  <si>
    <t>Indian Card Clothing Company Ltd</t>
  </si>
  <si>
    <t>INDIANCARD</t>
  </si>
  <si>
    <t>DIGJAM Ltd</t>
  </si>
  <si>
    <t>DIGJAMLMTD</t>
  </si>
  <si>
    <t>Flex Foods Ltd</t>
  </si>
  <si>
    <t>FLEXFO</t>
  </si>
  <si>
    <t>Vaswani Industries Ltd</t>
  </si>
  <si>
    <t>VASWANI</t>
  </si>
  <si>
    <t>Aluwind Architectural Ltd</t>
  </si>
  <si>
    <t>ALUWIND</t>
  </si>
  <si>
    <t>Hemant Surgical Industries Ltd</t>
  </si>
  <si>
    <t>HSIL</t>
  </si>
  <si>
    <t>Health Care Distributors</t>
  </si>
  <si>
    <t>Zeal Aqua Ltd</t>
  </si>
  <si>
    <t>Key Corp Ltd</t>
  </si>
  <si>
    <t>KEYCORP</t>
  </si>
  <si>
    <t>Samrat Pharmachem Ltd</t>
  </si>
  <si>
    <t>SAMRATPH</t>
  </si>
  <si>
    <t>Nippon India ETF Nifty PSU Bank BeES</t>
  </si>
  <si>
    <t>PSUBNKBEES</t>
  </si>
  <si>
    <t>Bharat Gears Ltd</t>
  </si>
  <si>
    <t>BHARATGEAR</t>
  </si>
  <si>
    <t>Kohinoor Foods Ltd</t>
  </si>
  <si>
    <t>KOHINOOR</t>
  </si>
  <si>
    <t>Kundan Edifice Ltd</t>
  </si>
  <si>
    <t>KEL</t>
  </si>
  <si>
    <t>Manas Properties Ltd</t>
  </si>
  <si>
    <t>MANAS</t>
  </si>
  <si>
    <t>Integrated Personnel Services Ltd</t>
  </si>
  <si>
    <t>IPSL</t>
  </si>
  <si>
    <t>Beardsell Ltd</t>
  </si>
  <si>
    <t>BEARDSELL</t>
  </si>
  <si>
    <t>Machino Plastics Ltd</t>
  </si>
  <si>
    <t>MACPLASQ</t>
  </si>
  <si>
    <t>Art Nirman Ltd</t>
  </si>
  <si>
    <t>ARTNIRMAN</t>
  </si>
  <si>
    <t>Indsil Hydro Power and Manganese Ltd</t>
  </si>
  <si>
    <t>INDSILHYD</t>
  </si>
  <si>
    <t>BCPL Railway Infrastructure Ltd</t>
  </si>
  <si>
    <t>BCPL</t>
  </si>
  <si>
    <t>Lotus Eye Hospital and Institute Ltd</t>
  </si>
  <si>
    <t>LOTUSEYE</t>
  </si>
  <si>
    <t>Kesar Enterprises Ltd</t>
  </si>
  <si>
    <t>KESARENT</t>
  </si>
  <si>
    <t>Pioneer Embroideries Ltd</t>
  </si>
  <si>
    <t>PIONEEREMB</t>
  </si>
  <si>
    <t>DB (International) Stock Brokers Ltd</t>
  </si>
  <si>
    <t>DBSTOCKBRO</t>
  </si>
  <si>
    <t>CNI Research Ltd</t>
  </si>
  <si>
    <t>CNIRESLTD</t>
  </si>
  <si>
    <t>Saumya Consultants Ltd</t>
  </si>
  <si>
    <t>SAUMYA</t>
  </si>
  <si>
    <t>Kovilpatti Lakshmi Roller Flour Mills Ltd</t>
  </si>
  <si>
    <t>KLRFM</t>
  </si>
  <si>
    <t>Narbada Gems and Jewellery Ltd</t>
  </si>
  <si>
    <t>NARBADA</t>
  </si>
  <si>
    <t>Rishi Laser Ltd</t>
  </si>
  <si>
    <t>RISHILASE</t>
  </si>
  <si>
    <t>Healthy Life Agritec Ltd</t>
  </si>
  <si>
    <t>HEALTHYLIFE</t>
  </si>
  <si>
    <t>Food Distributors</t>
  </si>
  <si>
    <t>Ultracab (India) Ltd</t>
  </si>
  <si>
    <t>ULTRACAB</t>
  </si>
  <si>
    <t>ITL Industries Ltd</t>
  </si>
  <si>
    <t>ITL</t>
  </si>
  <si>
    <t>Parvati Sweetners and Power Ltd</t>
  </si>
  <si>
    <t>PARVATI</t>
  </si>
  <si>
    <t>Vaidya Sane Ayurved Laboratories Ltd</t>
  </si>
  <si>
    <t>MADHAVBAUG</t>
  </si>
  <si>
    <t>Sotac Pharmaceuticals Ltd</t>
  </si>
  <si>
    <t>SOTAC</t>
  </si>
  <si>
    <t>Setco Automotive Ltd</t>
  </si>
  <si>
    <t>SETCO</t>
  </si>
  <si>
    <t>Gujchem Distillers India Ltd</t>
  </si>
  <si>
    <t>GUJCMDS</t>
  </si>
  <si>
    <t>Radhe Developers (India) Ltd</t>
  </si>
  <si>
    <t>RADHEDE</t>
  </si>
  <si>
    <t>CG VAK Software and Exports Ltd</t>
  </si>
  <si>
    <t>CGVAK</t>
  </si>
  <si>
    <t>Relicab Cable Manufacturing Ltd</t>
  </si>
  <si>
    <t>RELICAB</t>
  </si>
  <si>
    <t>Teamo Productions HQ Ltd</t>
  </si>
  <si>
    <t>TPHQ</t>
  </si>
  <si>
    <t>Marble City India Ltd</t>
  </si>
  <si>
    <t>MARBLE</t>
  </si>
  <si>
    <t>Construction Materials</t>
  </si>
  <si>
    <t>Garg Furnace Ltd</t>
  </si>
  <si>
    <t>GARGFUR</t>
  </si>
  <si>
    <t>Cerebra Integrated Technologies Ltd</t>
  </si>
  <si>
    <t>CEREBRAINT</t>
  </si>
  <si>
    <t>Munoth Capital Market Ltd</t>
  </si>
  <si>
    <t>MUNCAPM</t>
  </si>
  <si>
    <t>Jainam Ferro Alloys (I) Ltd</t>
  </si>
  <si>
    <t>JAINAM</t>
  </si>
  <si>
    <t>Shri Techtex Ltd</t>
  </si>
  <si>
    <t>SHRITECH</t>
  </si>
  <si>
    <t>Active Clothing Co Ltd</t>
  </si>
  <si>
    <t>ACTIVE</t>
  </si>
  <si>
    <t>Forcas Studio Ltd</t>
  </si>
  <si>
    <t>FORCAS</t>
  </si>
  <si>
    <t>MPS Infotecnics Ltd</t>
  </si>
  <si>
    <t>VISESHINFO</t>
  </si>
  <si>
    <t>Bhagwati Autocast Ltd</t>
  </si>
  <si>
    <t>BGWTATO</t>
  </si>
  <si>
    <t>Premco Global Ltd</t>
  </si>
  <si>
    <t>PREMCO</t>
  </si>
  <si>
    <t>Tamboli Industries Ltd</t>
  </si>
  <si>
    <t>TAMBOLIIN</t>
  </si>
  <si>
    <t>Prakash Steelage Ltd</t>
  </si>
  <si>
    <t>PRAKASHSTL</t>
  </si>
  <si>
    <t>Mysore Petro Chemicals Ltd</t>
  </si>
  <si>
    <t>MYSORPETRO</t>
  </si>
  <si>
    <t>Bodhi Tree Multimedia Ltd</t>
  </si>
  <si>
    <t>BTML</t>
  </si>
  <si>
    <t>Raaj Medisafe India Ltd</t>
  </si>
  <si>
    <t>RAAJMEDI</t>
  </si>
  <si>
    <t>Salona Cotspin Ltd</t>
  </si>
  <si>
    <t>SALONA</t>
  </si>
  <si>
    <t>Scanpoint Geomatics Ltd</t>
  </si>
  <si>
    <t>SCANPGEOM</t>
  </si>
  <si>
    <t>Accuracy Shipping Ltd</t>
  </si>
  <si>
    <t>ACCURACY</t>
  </si>
  <si>
    <t>Deepak Spinners Ltd</t>
  </si>
  <si>
    <t>DEEPAKSP</t>
  </si>
  <si>
    <t>Ansal Housing Ltd</t>
  </si>
  <si>
    <t>ANSALHSG</t>
  </si>
  <si>
    <t>BITS Ltd</t>
  </si>
  <si>
    <t>BITS</t>
  </si>
  <si>
    <t>Veekayem Fashion &amp; Apparels Ltd</t>
  </si>
  <si>
    <t>VEEKAYEM</t>
  </si>
  <si>
    <t>Cubex Tubings Ltd</t>
  </si>
  <si>
    <t>CUBEXTUB</t>
  </si>
  <si>
    <t>Swastik Pipe Ltd</t>
  </si>
  <si>
    <t>SWASTIK</t>
  </si>
  <si>
    <t>SunGarner Energies Ltd</t>
  </si>
  <si>
    <t>SEL</t>
  </si>
  <si>
    <t>Zenith Steel Pipes &amp; Industries Ltd</t>
  </si>
  <si>
    <t>ZENITHSTL</t>
  </si>
  <si>
    <t>Gokak Textiles Ltd</t>
  </si>
  <si>
    <t>GOKAKTEX</t>
  </si>
  <si>
    <t>Enfuse Solutions Ltd</t>
  </si>
  <si>
    <t>ENFUSE</t>
  </si>
  <si>
    <t>Raghuvansh Agrofarms Ltd</t>
  </si>
  <si>
    <t>RAFL</t>
  </si>
  <si>
    <t>Bilcare Ltd</t>
  </si>
  <si>
    <t>BI</t>
  </si>
  <si>
    <t>Steel City Securities Ltd</t>
  </si>
  <si>
    <t>STEELCITY</t>
  </si>
  <si>
    <t>Rungta Irrigation Ltd</t>
  </si>
  <si>
    <t>RUNGTAIR</t>
  </si>
  <si>
    <t>Unifinz Capital India Ltd</t>
  </si>
  <si>
    <t>UCIL</t>
  </si>
  <si>
    <t>Palred Technologies Ltd</t>
  </si>
  <si>
    <t>PALREDTEC</t>
  </si>
  <si>
    <t>Credent Global Finance Ltd</t>
  </si>
  <si>
    <t>CGFL</t>
  </si>
  <si>
    <t>Rudra Gas Enterprise Ltd</t>
  </si>
  <si>
    <t>RUDRAGAS</t>
  </si>
  <si>
    <t>Baweja Studios Ltd</t>
  </si>
  <si>
    <t>BAWEJA</t>
  </si>
  <si>
    <t>COSCO (India) Ltd</t>
  </si>
  <si>
    <t>COSCO</t>
  </si>
  <si>
    <t>BN Holdings Ltd</t>
  </si>
  <si>
    <t>BNHOLDINGS</t>
  </si>
  <si>
    <t>Krishanveer Forge Ltd</t>
  </si>
  <si>
    <t>KVFORGE</t>
  </si>
  <si>
    <t>Sprayking Ltd</t>
  </si>
  <si>
    <t>SPRAYKING</t>
  </si>
  <si>
    <t>Dynavision Ltd</t>
  </si>
  <si>
    <t>DYNAVSN</t>
  </si>
  <si>
    <t>Amarjothi Spinning Mills Ltd</t>
  </si>
  <si>
    <t>AMARJOTHI</t>
  </si>
  <si>
    <t>ARC Finance Ltd</t>
  </si>
  <si>
    <t>ARCFIN</t>
  </si>
  <si>
    <t>GV Films Ltd</t>
  </si>
  <si>
    <t>GVFILM</t>
  </si>
  <si>
    <t>Tirupati Starch &amp; Chemicals Ltd</t>
  </si>
  <si>
    <t>TIRUSTA</t>
  </si>
  <si>
    <t>Travels &amp; Rentals Ltd</t>
  </si>
  <si>
    <t>TRAVELS</t>
  </si>
  <si>
    <t>Aditya Ultra Steel Ltd</t>
  </si>
  <si>
    <t>AUSL</t>
  </si>
  <si>
    <t>Ausom Enterprise Ltd</t>
  </si>
  <si>
    <t>AUSOMENT</t>
  </si>
  <si>
    <t>Steelman Telecom Ltd</t>
  </si>
  <si>
    <t>STML</t>
  </si>
  <si>
    <t>Integrated Telecommunication Services</t>
  </si>
  <si>
    <t>Dhruva Capital Services Ltd</t>
  </si>
  <si>
    <t>DHRUVCA</t>
  </si>
  <si>
    <t>3rd Rock Multimedia Ltd</t>
  </si>
  <si>
    <t>3RDROCK</t>
  </si>
  <si>
    <t>Total Transport Systems Ltd</t>
  </si>
  <si>
    <t>TOTAL</t>
  </si>
  <si>
    <t>Ascom Leasing &amp; Investments Ltd</t>
  </si>
  <si>
    <t>ASCOM</t>
  </si>
  <si>
    <t>Srivasavi Adhesive Tapes Ltd</t>
  </si>
  <si>
    <t>SRIVASAVI</t>
  </si>
  <si>
    <t>Ajooni Biotech Ltd</t>
  </si>
  <si>
    <t>AJOONI</t>
  </si>
  <si>
    <t>Winsome Breweries Ltd</t>
  </si>
  <si>
    <t>WINSOMBR</t>
  </si>
  <si>
    <t>Brewers</t>
  </si>
  <si>
    <t>Accel Ltd</t>
  </si>
  <si>
    <t>ACCEL</t>
  </si>
  <si>
    <t>Palash Securities Ltd</t>
  </si>
  <si>
    <t>PALASHSECU</t>
  </si>
  <si>
    <t>Lasa Supergenerics Ltd</t>
  </si>
  <si>
    <t>LASA</t>
  </si>
  <si>
    <t>Atishay Ltd</t>
  </si>
  <si>
    <t>ATISHAY</t>
  </si>
  <si>
    <t>Rexnord Electronics and Controls Ltd</t>
  </si>
  <si>
    <t>REXNORD</t>
  </si>
  <si>
    <t>Ai Champdany Industries Ltd</t>
  </si>
  <si>
    <t>AICHAMP</t>
  </si>
  <si>
    <t>Sumuka Agro Industries Ltd</t>
  </si>
  <si>
    <t>SUMUKA</t>
  </si>
  <si>
    <t>India Steel Works Ltd</t>
  </si>
  <si>
    <t>ISWL</t>
  </si>
  <si>
    <t>Marco Cables &amp; Conductors Ltd</t>
  </si>
  <si>
    <t>MARCO</t>
  </si>
  <si>
    <t>Kotak S&amp;P BSE Sensex ETF</t>
  </si>
  <si>
    <t>SENSEX1</t>
  </si>
  <si>
    <t>Transteel Seating Technologies Ltd</t>
  </si>
  <si>
    <t>TRANSTEEL</t>
  </si>
  <si>
    <t>Simmonds Marshall Ltd</t>
  </si>
  <si>
    <t>SIMMOND</t>
  </si>
  <si>
    <t>Shervani Industrial Syndicate Ltd</t>
  </si>
  <si>
    <t>SHERVANI</t>
  </si>
  <si>
    <t>Graphisads Ltd</t>
  </si>
  <si>
    <t>GRAPHISAD</t>
  </si>
  <si>
    <t>Sayaji Industries Ltd</t>
  </si>
  <si>
    <t>SAYAJIIND</t>
  </si>
  <si>
    <t>New Swan Multitech Ltd</t>
  </si>
  <si>
    <t>SWANAGRO</t>
  </si>
  <si>
    <t>Virat Crane Industries Ltd</t>
  </si>
  <si>
    <t>VIRATCRA</t>
  </si>
  <si>
    <t>Shubhshree Biofuels Energy Ltd</t>
  </si>
  <si>
    <t>SHUBHSHREE</t>
  </si>
  <si>
    <t>Bhilwara Spinners Ltd</t>
  </si>
  <si>
    <t>BHILSPIN</t>
  </si>
  <si>
    <t>Zenith Exports Ltd</t>
  </si>
  <si>
    <t>ZENITHEXPO</t>
  </si>
  <si>
    <t>Ahlada Engineers Ltd</t>
  </si>
  <si>
    <t>AHLADA</t>
  </si>
  <si>
    <t>ICICI Prudential Nifty Next 50 ETF</t>
  </si>
  <si>
    <t>NEXT50IETF</t>
  </si>
  <si>
    <t>Dhatre Udyog Ltd</t>
  </si>
  <si>
    <t>DHATRE</t>
  </si>
  <si>
    <t>Sundaram Multi Pap Ltd</t>
  </si>
  <si>
    <t>SUNDARAM</t>
  </si>
  <si>
    <t>Binayak Tex Processors Ltd</t>
  </si>
  <si>
    <t>ZBINTXPP</t>
  </si>
  <si>
    <t>Apis India Ltd</t>
  </si>
  <si>
    <t>APIS</t>
  </si>
  <si>
    <t>GTV Engineering Ltd</t>
  </si>
  <si>
    <t>GTV</t>
  </si>
  <si>
    <t>Athena Global Technologies Ltd</t>
  </si>
  <si>
    <t>ATHENAGLO</t>
  </si>
  <si>
    <t>Modulex Construction Technologies Ltd</t>
  </si>
  <si>
    <t>MODULEX</t>
  </si>
  <si>
    <t>Sagarsoft (India) Ltd</t>
  </si>
  <si>
    <t>SAGARSOFT</t>
  </si>
  <si>
    <t>Modern Dairies Ltd</t>
  </si>
  <si>
    <t>MODAIRY</t>
  </si>
  <si>
    <t>Sameera Agro and Infra Ltd</t>
  </si>
  <si>
    <t>SAIFL</t>
  </si>
  <si>
    <t>Homebuilding</t>
  </si>
  <si>
    <t>Parnax Lab Ltd</t>
  </si>
  <si>
    <t>PARNAXLAB</t>
  </si>
  <si>
    <t>Wallfort Financial Services Ltd</t>
  </si>
  <si>
    <t>WALLFORT</t>
  </si>
  <si>
    <t>Gujarat Toolroom Ltd</t>
  </si>
  <si>
    <t>GUJTLRM</t>
  </si>
  <si>
    <t>AMD Industries Ltd</t>
  </si>
  <si>
    <t>AMDIND</t>
  </si>
  <si>
    <t>Dhariwalcorp Ltd</t>
  </si>
  <si>
    <t>DHARIWAL</t>
  </si>
  <si>
    <t>Pharmaids Pharmaceuticals Ltd</t>
  </si>
  <si>
    <t>PHARMAID</t>
  </si>
  <si>
    <t>WSFx Global Pay Ltd</t>
  </si>
  <si>
    <t>WSFX</t>
  </si>
  <si>
    <t>Landmark Property Development Co Ltd</t>
  </si>
  <si>
    <t>LPDC</t>
  </si>
  <si>
    <t>Goyal Aluminiums Ltd</t>
  </si>
  <si>
    <t>GOYALALUM</t>
  </si>
  <si>
    <t>Precision Metaliks Ltd</t>
  </si>
  <si>
    <t>PRECISION</t>
  </si>
  <si>
    <t>Jamshri Realty Ltd</t>
  </si>
  <si>
    <t>JAMSHRI</t>
  </si>
  <si>
    <t>Real Estate Operating Companies</t>
  </si>
  <si>
    <t>Ambar Protein Industries Ltd</t>
  </si>
  <si>
    <t>AMBARPIL</t>
  </si>
  <si>
    <t>Shri Gang Industries and Allied Products Ltd</t>
  </si>
  <si>
    <t>SHRIGANG</t>
  </si>
  <si>
    <t>B C C Fuba India Ltd</t>
  </si>
  <si>
    <t>BCCFUBA</t>
  </si>
  <si>
    <t>Gayatri Sugars Ltd</t>
  </si>
  <si>
    <t>GAYATRI</t>
  </si>
  <si>
    <t>WeP Solutions Ltd</t>
  </si>
  <si>
    <t>WEPSOLN</t>
  </si>
  <si>
    <t>Colab Cloud Platforms Ltd</t>
  </si>
  <si>
    <t>COLABCLOUD</t>
  </si>
  <si>
    <t>Swashthik Plascon Ltd</t>
  </si>
  <si>
    <t>SPL</t>
  </si>
  <si>
    <t>Aesthetik Engineers Ltd</t>
  </si>
  <si>
    <t>AESTHETIK</t>
  </si>
  <si>
    <t>Nath Industries Ltd</t>
  </si>
  <si>
    <t>NATHIND</t>
  </si>
  <si>
    <t>Bansal Roofing Products Ltd</t>
  </si>
  <si>
    <t>BRPL</t>
  </si>
  <si>
    <t>Bhagyanagar Properties Ltd</t>
  </si>
  <si>
    <t>BHAGYAPROP</t>
  </si>
  <si>
    <t>Ansal Buildwell Ltd</t>
  </si>
  <si>
    <t>ANSALBU</t>
  </si>
  <si>
    <t>Srestha Finvest Ltd</t>
  </si>
  <si>
    <t>SRESTHA</t>
  </si>
  <si>
    <t>Lahoti Overseas Ltd</t>
  </si>
  <si>
    <t>LAHOTIOV</t>
  </si>
  <si>
    <t>Himalaya Food International Ltd</t>
  </si>
  <si>
    <t>HFIL</t>
  </si>
  <si>
    <t>Jhandewalas Foods Ltd</t>
  </si>
  <si>
    <t>JFL</t>
  </si>
  <si>
    <t>Aksh Optifibre Ltd</t>
  </si>
  <si>
    <t>AKSHOPTFBR</t>
  </si>
  <si>
    <t>Panyam Cements And Mineral Industrties Ltd</t>
  </si>
  <si>
    <t>PANCM</t>
  </si>
  <si>
    <t>VMS Industries Ltd</t>
  </si>
  <si>
    <t>VMS</t>
  </si>
  <si>
    <t>Polychem Ltd</t>
  </si>
  <si>
    <t>POLYCHEM</t>
  </si>
  <si>
    <t>Peria Karamalai Tea and Produce Company Ltd</t>
  </si>
  <si>
    <t>PKTEA</t>
  </si>
  <si>
    <t>Sanco Trans Ltd</t>
  </si>
  <si>
    <t>SANCTRN</t>
  </si>
  <si>
    <t>Money Masters Leasing and Finance Ltd</t>
  </si>
  <si>
    <t>MMLF</t>
  </si>
  <si>
    <t>Sharp Chucks and Machines Ltd</t>
  </si>
  <si>
    <t>SCML</t>
  </si>
  <si>
    <t>Kothari Fermentation and Biochem Ltd</t>
  </si>
  <si>
    <t>KFBL</t>
  </si>
  <si>
    <t>Aztec Fluids &amp; Machinery Ltd</t>
  </si>
  <si>
    <t>AZTEC</t>
  </si>
  <si>
    <t>Diensten Tech Ltd</t>
  </si>
  <si>
    <t>DTL</t>
  </si>
  <si>
    <t>Macobs Technologies Ltd</t>
  </si>
  <si>
    <t>MACOBSTECH</t>
  </si>
  <si>
    <t>Asit C Mehta Financial Services Ltd</t>
  </si>
  <si>
    <t>ASITCFIN</t>
  </si>
  <si>
    <t>Super Tannery Ltd</t>
  </si>
  <si>
    <t>SUPTANERY</t>
  </si>
  <si>
    <t>DRS Dilip Roadlines Ltd</t>
  </si>
  <si>
    <t>DRSDILIP</t>
  </si>
  <si>
    <t>Semac Consultants Ltd</t>
  </si>
  <si>
    <t>SEMAC</t>
  </si>
  <si>
    <t>BSEL Algo Ltd</t>
  </si>
  <si>
    <t>BSELALGO</t>
  </si>
  <si>
    <t>Freshtrop Fruits Ltd</t>
  </si>
  <si>
    <t>FRSHTRP</t>
  </si>
  <si>
    <t>Vishal Bearings Ltd</t>
  </si>
  <si>
    <t>VISHALBL</t>
  </si>
  <si>
    <t>Barak Valley Cements Ltd</t>
  </si>
  <si>
    <t>BVCL</t>
  </si>
  <si>
    <t>Quantum Gold Fund</t>
  </si>
  <si>
    <t>QGOLDHALF</t>
  </si>
  <si>
    <t>Akshar Spintex Ltd</t>
  </si>
  <si>
    <t>AKSHAR</t>
  </si>
  <si>
    <t>Saptarishi Agro Industries Ltd</t>
  </si>
  <si>
    <t>SPTRSHI</t>
  </si>
  <si>
    <t>Kemp and Company Ltd</t>
  </si>
  <si>
    <t>KEMP</t>
  </si>
  <si>
    <t>HDFC S&amp;P BSE Sensex ETF</t>
  </si>
  <si>
    <t>HDFCSENSEX</t>
  </si>
  <si>
    <t>Shristi Infrastructure Development Corporation Ltd</t>
  </si>
  <si>
    <t>SHRISTI</t>
  </si>
  <si>
    <t>Mohite Industries Ltd</t>
  </si>
  <si>
    <t>MOHITE</t>
  </si>
  <si>
    <t>Biofil Chemicals and Pharmaceuticals Ltd</t>
  </si>
  <si>
    <t>BIOFILCHEM</t>
  </si>
  <si>
    <t>Terai Tea Co Ltd</t>
  </si>
  <si>
    <t>TERAI</t>
  </si>
  <si>
    <t>Agri-Tech (India) Ltd</t>
  </si>
  <si>
    <t>AGRITECH</t>
  </si>
  <si>
    <t>Nidhi Granites Ltd</t>
  </si>
  <si>
    <t>NIDHGRN</t>
  </si>
  <si>
    <t>Prerna Infrabuild Ltd</t>
  </si>
  <si>
    <t>PRERINFRA</t>
  </si>
  <si>
    <t>Facor Alloys Ltd</t>
  </si>
  <si>
    <t>FACORALL</t>
  </si>
  <si>
    <t>Suraj Industries Ltd</t>
  </si>
  <si>
    <t>SURJIND</t>
  </si>
  <si>
    <t>Maiden Forgings Ltd</t>
  </si>
  <si>
    <t>MAIDEN</t>
  </si>
  <si>
    <t>Expo Gas Containers Ltd</t>
  </si>
  <si>
    <t>EXPOGAS</t>
  </si>
  <si>
    <t>Source Natural Foods and Herbal Supplements Ltd</t>
  </si>
  <si>
    <t>SOURCENTRL</t>
  </si>
  <si>
    <t>Cinevista Ltd</t>
  </si>
  <si>
    <t>CINEVISTA</t>
  </si>
  <si>
    <t>National Fittings Ltd</t>
  </si>
  <si>
    <t>NATFIT</t>
  </si>
  <si>
    <t>Cravatex Ltd</t>
  </si>
  <si>
    <t>CRAVATEX</t>
  </si>
  <si>
    <t>Thacker and Company Ltd</t>
  </si>
  <si>
    <t>THACKER</t>
  </si>
  <si>
    <t>Fiberweb (India) Ltd</t>
  </si>
  <si>
    <t>FIBERWEB</t>
  </si>
  <si>
    <t>Mayank Cattle Food Ltd</t>
  </si>
  <si>
    <t>MCFL</t>
  </si>
  <si>
    <t>Ganesha Ecoverse Ltd</t>
  </si>
  <si>
    <t>GANVERSE</t>
  </si>
  <si>
    <t>Ind Swift Ltd</t>
  </si>
  <si>
    <t>INDSWFTLTD</t>
  </si>
  <si>
    <t>Alfred Herbert (India) Ltd</t>
  </si>
  <si>
    <t>ALFREDHE</t>
  </si>
  <si>
    <t>Party Cruisers Ltd</t>
  </si>
  <si>
    <t>PARTYCRUS</t>
  </si>
  <si>
    <t>Bhatia Colour Chem Ltd</t>
  </si>
  <si>
    <t>BCCL</t>
  </si>
  <si>
    <t>Dangee Dums Ltd</t>
  </si>
  <si>
    <t>DANGEE</t>
  </si>
  <si>
    <t>Nagreeka Exports Ltd</t>
  </si>
  <si>
    <t>NAGREEKEXP</t>
  </si>
  <si>
    <t>Yamini Investments Company Ltd</t>
  </si>
  <si>
    <t>YAMNINV</t>
  </si>
  <si>
    <t>Saboo Sodium Chloro Ltd</t>
  </si>
  <si>
    <t>SABOOSOD</t>
  </si>
  <si>
    <t>Banka BioLoo Ltd</t>
  </si>
  <si>
    <t>BANKA</t>
  </si>
  <si>
    <t>Atal Realtech Ltd</t>
  </si>
  <si>
    <t>ATALREAL</t>
  </si>
  <si>
    <t>My Mudra Fincorp Ltd</t>
  </si>
  <si>
    <t>MYMUDRA</t>
  </si>
  <si>
    <t>Phoenix International Ltd</t>
  </si>
  <si>
    <t>PHOENXINTL</t>
  </si>
  <si>
    <t>Alkali Metals Ltd</t>
  </si>
  <si>
    <t>ALKALI</t>
  </si>
  <si>
    <t>Gujarat Poly Electronics Ltd</t>
  </si>
  <si>
    <t>GUJARATPOLY</t>
  </si>
  <si>
    <t>Softrak Venture Investment Limited</t>
  </si>
  <si>
    <t>SOFTRAKV</t>
  </si>
  <si>
    <t>Ganga Papers India Ltd</t>
  </si>
  <si>
    <t>GANGAPA</t>
  </si>
  <si>
    <t>TCI Industries Ltd</t>
  </si>
  <si>
    <t>TCIIND</t>
  </si>
  <si>
    <t>Auro Laboratories Ltd</t>
  </si>
  <si>
    <t>AUROLAB</t>
  </si>
  <si>
    <t>Jayant Infratech Ltd</t>
  </si>
  <si>
    <t>JAYANT</t>
  </si>
  <si>
    <t>Womancart Ltd</t>
  </si>
  <si>
    <t>WOMANCART</t>
  </si>
  <si>
    <t>Asarfi Hospital Ltd</t>
  </si>
  <si>
    <t>ASARFI</t>
  </si>
  <si>
    <t>Virat Industries Ltd</t>
  </si>
  <si>
    <t>VIRAT</t>
  </si>
  <si>
    <t>Transcorp International Ltd</t>
  </si>
  <si>
    <t>TRANSCOR</t>
  </si>
  <si>
    <t>Dollex Agrotech Ltd</t>
  </si>
  <si>
    <t>DOLLEX</t>
  </si>
  <si>
    <t>Ishan Dyes and Chemicals Ltd</t>
  </si>
  <si>
    <t>ISHANCH</t>
  </si>
  <si>
    <t>Mercury Laboratories Ltd</t>
  </si>
  <si>
    <t>MERCURYLAB</t>
  </si>
  <si>
    <t>Paras Petrofils Ltd</t>
  </si>
  <si>
    <t>PARASPETRO</t>
  </si>
  <si>
    <t>Blue Pebble Ltd</t>
  </si>
  <si>
    <t>BLUEPEBBLE</t>
  </si>
  <si>
    <t>Shalimar Wires Industries Ltd</t>
  </si>
  <si>
    <t>SHALIWIR</t>
  </si>
  <si>
    <t>Paramatrix Technologies Ltd</t>
  </si>
  <si>
    <t>PARAMATRIX</t>
  </si>
  <si>
    <t>Bharat Immunologicals and Biologicals Corporation Ltd</t>
  </si>
  <si>
    <t>BIBCL</t>
  </si>
  <si>
    <t>Sampann Utpadan India Ltd</t>
  </si>
  <si>
    <t>SAMPANN</t>
  </si>
  <si>
    <t>Sangam Finserv Ltd</t>
  </si>
  <si>
    <t>SANGAMFIN</t>
  </si>
  <si>
    <t>Master Components Ltd</t>
  </si>
  <si>
    <t>MASTER</t>
  </si>
  <si>
    <t>Balgopal Commercial Ltd</t>
  </si>
  <si>
    <t>BALGOPAL</t>
  </si>
  <si>
    <t>Akar Auto Industries Ltd</t>
  </si>
  <si>
    <t>AAIL</t>
  </si>
  <si>
    <t>Orissa Bengal Carrier Ltd</t>
  </si>
  <si>
    <t>OBCL</t>
  </si>
  <si>
    <t>Aakash Exploration Services Ltd</t>
  </si>
  <si>
    <t>AAKASH</t>
  </si>
  <si>
    <t>Twentyfirst Century Management Services Ltd</t>
  </si>
  <si>
    <t>21STCENMGM</t>
  </si>
  <si>
    <t>Soma Textiles &amp; Industries Ltd</t>
  </si>
  <si>
    <t>SOMATEX</t>
  </si>
  <si>
    <t>Candour Techtex Ltd</t>
  </si>
  <si>
    <t>CANDOUR</t>
  </si>
  <si>
    <t>G. G. Automotive Gears Ltd</t>
  </si>
  <si>
    <t>GGAUTO</t>
  </si>
  <si>
    <t>Rainbow Foundations Ltd</t>
  </si>
  <si>
    <t>RAINBOWF</t>
  </si>
  <si>
    <t>Brace Port Logistics Ltd</t>
  </si>
  <si>
    <t>BRACEPORT</t>
  </si>
  <si>
    <t>Rasi Electrodes Ltd</t>
  </si>
  <si>
    <t>RASIELEC</t>
  </si>
  <si>
    <t>Sambhaav Media Ltd</t>
  </si>
  <si>
    <t>SAMBHAAV</t>
  </si>
  <si>
    <t>Holmarc Opto-Mechatronics Ltd</t>
  </si>
  <si>
    <t>HOLMARC</t>
  </si>
  <si>
    <t>APM Industries Ltd</t>
  </si>
  <si>
    <t>APMIN</t>
  </si>
  <si>
    <t>Shanti Spintex Ltd</t>
  </si>
  <si>
    <t>SHANTIDENM</t>
  </si>
  <si>
    <t>Abhinav Capital Services Ltd</t>
  </si>
  <si>
    <t>ABHICAP</t>
  </si>
  <si>
    <t>D &amp; H India Ltd</t>
  </si>
  <si>
    <t>DHINDIA</t>
  </si>
  <si>
    <t>Elixir Capital Ltd</t>
  </si>
  <si>
    <t>ELIXIR</t>
  </si>
  <si>
    <t>Rama Vision Ltd</t>
  </si>
  <si>
    <t>RAMAVISION</t>
  </si>
  <si>
    <t>Aprameya Engineering Ltd</t>
  </si>
  <si>
    <t>APRAMEYA</t>
  </si>
  <si>
    <t>Three M Paper Boards Ltd</t>
  </si>
  <si>
    <t>THREEMPAPE</t>
  </si>
  <si>
    <t>Manglam Infra &amp; Engineering Ltd</t>
  </si>
  <si>
    <t>MIEL</t>
  </si>
  <si>
    <t>Resonance Specialties Ltd</t>
  </si>
  <si>
    <t>RESONANCE</t>
  </si>
  <si>
    <t>Oriental Trimex Ltd</t>
  </si>
  <si>
    <t>ORIENTALTL</t>
  </si>
  <si>
    <t>Sattrix Information Security Ltd</t>
  </si>
  <si>
    <t>SATTRIX</t>
  </si>
  <si>
    <t>Tokyo Plast International Ltd</t>
  </si>
  <si>
    <t>TOKYOPLAST</t>
  </si>
  <si>
    <t>Quadrant Televentures Ltd</t>
  </si>
  <si>
    <t>QUADRANT</t>
  </si>
  <si>
    <t>Modern Engineering and Projects Ltd</t>
  </si>
  <si>
    <t>MEAPL</t>
  </si>
  <si>
    <t>Energy Development Company Ltd</t>
  </si>
  <si>
    <t>ENERGYDEV</t>
  </si>
  <si>
    <t>Omnitex Industries (India) Ltd</t>
  </si>
  <si>
    <t>OMNITEX</t>
  </si>
  <si>
    <t>Grob Tea Co Ltd</t>
  </si>
  <si>
    <t>GROBTEA</t>
  </si>
  <si>
    <t>One Global Service Provider Ltd</t>
  </si>
  <si>
    <t>ONEGLOBAL</t>
  </si>
  <si>
    <t>VL Infraprojects Ltd</t>
  </si>
  <si>
    <t>VLINFRA</t>
  </si>
  <si>
    <t>Future Consumer Ltd</t>
  </si>
  <si>
    <t>FCONSUMER</t>
  </si>
  <si>
    <t>Promax Power Ltd</t>
  </si>
  <si>
    <t>PROMAX</t>
  </si>
  <si>
    <t>MRP Agro Ltd</t>
  </si>
  <si>
    <t>MRP</t>
  </si>
  <si>
    <t>Skil Infrastructure Ltd</t>
  </si>
  <si>
    <t>SKIL</t>
  </si>
  <si>
    <t>Arshiya Ltd</t>
  </si>
  <si>
    <t>ARSHIYA</t>
  </si>
  <si>
    <t>Harshdeep Hortico Ltd</t>
  </si>
  <si>
    <t>HARSHDEEP</t>
  </si>
  <si>
    <t>Home Furnishings</t>
  </si>
  <si>
    <t>Jasch Industries Ltd</t>
  </si>
  <si>
    <t>JASCH</t>
  </si>
  <si>
    <t>SKP Securities Ltd</t>
  </si>
  <si>
    <t>SKPSEC</t>
  </si>
  <si>
    <t>Rachana Infrastructure Ltd</t>
  </si>
  <si>
    <t>RILINFRA</t>
  </si>
  <si>
    <t>DRS Cargo Movers Ltd</t>
  </si>
  <si>
    <t>DRSCARGO</t>
  </si>
  <si>
    <t>Pritish Nandy Communications Ltd</t>
  </si>
  <si>
    <t>PNC</t>
  </si>
  <si>
    <t>Suvidhaa Infoserve Ltd</t>
  </si>
  <si>
    <t>SUVIDHAA</t>
  </si>
  <si>
    <t>MEP Infrastructure Developers Ltd</t>
  </si>
  <si>
    <t>MEP</t>
  </si>
  <si>
    <t>Yarn Syndicate Ltd</t>
  </si>
  <si>
    <t>YARNSYN</t>
  </si>
  <si>
    <t>Manoj Ceramic Ltd</t>
  </si>
  <si>
    <t>MCPL</t>
  </si>
  <si>
    <t>Inter Globe Finance Ltd</t>
  </si>
  <si>
    <t>INTRGLB</t>
  </si>
  <si>
    <t>Global Pet Industries Ltd</t>
  </si>
  <si>
    <t>GLOBALPET</t>
  </si>
  <si>
    <t>Royal Cushion Vinyl Products Ltd</t>
  </si>
  <si>
    <t>ROYALCU</t>
  </si>
  <si>
    <t>Durlax Top Surface Ltd</t>
  </si>
  <si>
    <t>DURLAX</t>
  </si>
  <si>
    <t>Maruti Interior Products Ltd</t>
  </si>
  <si>
    <t>SPITZE</t>
  </si>
  <si>
    <t>DSJ Keep Learning Ltd</t>
  </si>
  <si>
    <t>KEEPLEARN</t>
  </si>
  <si>
    <t>Aspire &amp; Innovative Advertising Ltd</t>
  </si>
  <si>
    <t>ASPIRE</t>
  </si>
  <si>
    <t>Tanvi Foods (India) Ltd</t>
  </si>
  <si>
    <t>TANVI</t>
  </si>
  <si>
    <t>Fortis Malar Hospitals Ltd</t>
  </si>
  <si>
    <t>FORTISMLR</t>
  </si>
  <si>
    <t>Ganga Forging Ltd</t>
  </si>
  <si>
    <t>GANGAFORGE</t>
  </si>
  <si>
    <t>Popees Cares Ltd</t>
  </si>
  <si>
    <t>POPEES</t>
  </si>
  <si>
    <t>Shetron Ltd</t>
  </si>
  <si>
    <t>SHETR</t>
  </si>
  <si>
    <t>Sky Industries Ltd</t>
  </si>
  <si>
    <t>SKYIND</t>
  </si>
  <si>
    <t>Aditya BSL Nifty Next 50 ETF</t>
  </si>
  <si>
    <t>ABSLNN50ET</t>
  </si>
  <si>
    <t>James Warren Tea Ltd</t>
  </si>
  <si>
    <t>JAMESWARREN</t>
  </si>
  <si>
    <t>Kothari Industrial Corp Ltd</t>
  </si>
  <si>
    <t>KOTIC</t>
  </si>
  <si>
    <t>Arihant Academy Ltd</t>
  </si>
  <si>
    <t>ARIHANTACA</t>
  </si>
  <si>
    <t>Vippy Spinpro Ltd</t>
  </si>
  <si>
    <t>VIPPYSP</t>
  </si>
  <si>
    <t>Patdiam Jewellery Ltd</t>
  </si>
  <si>
    <t>PJL</t>
  </si>
  <si>
    <t>Securekloud Technologies Ltd</t>
  </si>
  <si>
    <t>SECURKLOUD</t>
  </si>
  <si>
    <t>Moksh Ornaments Ltd</t>
  </si>
  <si>
    <t>MOKSH</t>
  </si>
  <si>
    <t>Ahmedabad Steel Craft Ltd</t>
  </si>
  <si>
    <t>AHMDSTE</t>
  </si>
  <si>
    <t>Som Datt Finance Corporation Ltd</t>
  </si>
  <si>
    <t>SODFC</t>
  </si>
  <si>
    <t>KG Petrochem Ltd</t>
  </si>
  <si>
    <t>KGPETRO</t>
  </si>
  <si>
    <t>Aarvee Denims and Exports Ltd</t>
  </si>
  <si>
    <t>AARVEEDEN</t>
  </si>
  <si>
    <t>Creative Castings Ltd</t>
  </si>
  <si>
    <t>Shri Krishna Devcon Ltd</t>
  </si>
  <si>
    <t>SHRIKRISH</t>
  </si>
  <si>
    <t>Titan Securities Ltd</t>
  </si>
  <si>
    <t>TITANSEC</t>
  </si>
  <si>
    <t>Swarnsarita Jewels India Ltd</t>
  </si>
  <si>
    <t>SWARNSAR</t>
  </si>
  <si>
    <t>Nimbus Projects Ltd</t>
  </si>
  <si>
    <t>NIMBSPROJ</t>
  </si>
  <si>
    <t>Damodar Industries Ltd</t>
  </si>
  <si>
    <t>DAMODARIND</t>
  </si>
  <si>
    <t>Yaari Digital Integrated Services Ltd</t>
  </si>
  <si>
    <t>YAARI</t>
  </si>
  <si>
    <t>Delta Manufacturing Ltd</t>
  </si>
  <si>
    <t>DELTAMAGNT</t>
  </si>
  <si>
    <t>Hisar Metal Industries Ltd</t>
  </si>
  <si>
    <t>HISARMETAL</t>
  </si>
  <si>
    <t>Excel Realty N Infra Ltd</t>
  </si>
  <si>
    <t>EXCEL</t>
  </si>
  <si>
    <t>Olatech Solutions Ltd</t>
  </si>
  <si>
    <t>OLATECH</t>
  </si>
  <si>
    <t>Silkflex Polymers (India) Ltd</t>
  </si>
  <si>
    <t>SILKFLEX</t>
  </si>
  <si>
    <t>Pulsar International Ltd</t>
  </si>
  <si>
    <t>PULSRIN</t>
  </si>
  <si>
    <t>Mohini Health &amp; Hygiene Ltd</t>
  </si>
  <si>
    <t>MHHL</t>
  </si>
  <si>
    <t>Deepak Chemtex Ltd</t>
  </si>
  <si>
    <t>DEEPAKCHEM</t>
  </si>
  <si>
    <t>Adtech Systems Ltd</t>
  </si>
  <si>
    <t>ADTECH</t>
  </si>
  <si>
    <t>Unique Organics Ltd</t>
  </si>
  <si>
    <t>UNIQUEO</t>
  </si>
  <si>
    <t>Vidli Restaurants Ltd</t>
  </si>
  <si>
    <t>VIDLI</t>
  </si>
  <si>
    <t>HB Stockholdings Ltd</t>
  </si>
  <si>
    <t>HBSL</t>
  </si>
  <si>
    <t>HOV Services Ltd</t>
  </si>
  <si>
    <t>HOVS</t>
  </si>
  <si>
    <t>Tulive Developers Ltd</t>
  </si>
  <si>
    <t>TULIVE</t>
  </si>
  <si>
    <t>Synoptics Technologies Ltd</t>
  </si>
  <si>
    <t>SYNOPTICS</t>
  </si>
  <si>
    <t>ICICI Prudential Silver ETF</t>
  </si>
  <si>
    <t>SILVERIETF</t>
  </si>
  <si>
    <t>Orient Press Ltd</t>
  </si>
  <si>
    <t>ORIENTLTD</t>
  </si>
  <si>
    <t>Chartered Logistics Ltd</t>
  </si>
  <si>
    <t>CHLOGIST</t>
  </si>
  <si>
    <t>T &amp; I Global Ltd</t>
  </si>
  <si>
    <t>TIGLOB</t>
  </si>
  <si>
    <t>BLB Ltd</t>
  </si>
  <si>
    <t>BLBLIMITED</t>
  </si>
  <si>
    <t>AK Spintex Ltd</t>
  </si>
  <si>
    <t>AKSPINTEX</t>
  </si>
  <si>
    <t>Everest Organics Ltd</t>
  </si>
  <si>
    <t>EVERESTO</t>
  </si>
  <si>
    <t>Gujarat Containers Ltd</t>
  </si>
  <si>
    <t>GUJCONT</t>
  </si>
  <si>
    <t>Arabian Petroleum Ltd</t>
  </si>
  <si>
    <t>ARABIAN</t>
  </si>
  <si>
    <t>Srei Infrastructure Finance Ltd</t>
  </si>
  <si>
    <t>SREINFRA</t>
  </si>
  <si>
    <t>Kiduja India Ltd</t>
  </si>
  <si>
    <t>KIDUJA</t>
  </si>
  <si>
    <t>Simbhaoli Sugars Ltd</t>
  </si>
  <si>
    <t>SIMBHALS</t>
  </si>
  <si>
    <t>Archies Ltd</t>
  </si>
  <si>
    <t>ARCHIES</t>
  </si>
  <si>
    <t>Kesar Terminals &amp; Infrastructure Ltd</t>
  </si>
  <si>
    <t>KTIL</t>
  </si>
  <si>
    <t>Ahasolar Technologies Ltd</t>
  </si>
  <si>
    <t>AHASOLAR</t>
  </si>
  <si>
    <t>Home Improvement Retail</t>
  </si>
  <si>
    <t>Aditya Consumer Marketing Ltd</t>
  </si>
  <si>
    <t>ACML</t>
  </si>
  <si>
    <t>Sellwin Traders Ltd</t>
  </si>
  <si>
    <t>SELLWIN</t>
  </si>
  <si>
    <t>Retina Paints Ltd</t>
  </si>
  <si>
    <t>RETINA</t>
  </si>
  <si>
    <t>Hindustan Hardy Ltd</t>
  </si>
  <si>
    <t>HINDHARD</t>
  </si>
  <si>
    <t>Astron Paper &amp; Board Mill Ltd</t>
  </si>
  <si>
    <t>ASTRON</t>
  </si>
  <si>
    <t>Shilp Gravures Ltd</t>
  </si>
  <si>
    <t>SHILGRAVQ</t>
  </si>
  <si>
    <t>Kontor Space Ltd</t>
  </si>
  <si>
    <t>KONTOR</t>
  </si>
  <si>
    <t>HEC Infra Projects Ltd</t>
  </si>
  <si>
    <t>HECPROJECT</t>
  </si>
  <si>
    <t>AVSL Industries Ltd</t>
  </si>
  <si>
    <t>AVSL</t>
  </si>
  <si>
    <t>Dutron Polymers Ltd</t>
  </si>
  <si>
    <t>DUTRON</t>
  </si>
  <si>
    <t>Trescon Ltd</t>
  </si>
  <si>
    <t>TRESCON</t>
  </si>
  <si>
    <t>Virya Resources Ltd</t>
  </si>
  <si>
    <t>VIRYA</t>
  </si>
  <si>
    <t>Anjani Foods Ltd</t>
  </si>
  <si>
    <t>ANJANIFOODS</t>
  </si>
  <si>
    <t>Times Guaranty Ltd</t>
  </si>
  <si>
    <t>TIMESGTY</t>
  </si>
  <si>
    <t>Quicktouch Technologies Ltd</t>
  </si>
  <si>
    <t>QUICKTOUCH</t>
  </si>
  <si>
    <t>McNally Bharat Engg Co Ltd</t>
  </si>
  <si>
    <t>MBECL</t>
  </si>
  <si>
    <t>Sati Poly Plast Ltd</t>
  </si>
  <si>
    <t>SATIPOLY</t>
  </si>
  <si>
    <t>Varanium Cloud Ltd</t>
  </si>
  <si>
    <t>CLOUD</t>
  </si>
  <si>
    <t>GSM Foils Ltd</t>
  </si>
  <si>
    <t>GSMFOILS</t>
  </si>
  <si>
    <t>Nilachal Refractories Ltd</t>
  </si>
  <si>
    <t>NILACHAL</t>
  </si>
  <si>
    <t>Astal Laboratories Ltd</t>
  </si>
  <si>
    <t>ASTALLTD</t>
  </si>
  <si>
    <t>Future Enterprises Ltd</t>
  </si>
  <si>
    <t>FELDVR</t>
  </si>
  <si>
    <t>Madhav Copper Ltd</t>
  </si>
  <si>
    <t>MCL</t>
  </si>
  <si>
    <t>Comrade Appliances Ltd</t>
  </si>
  <si>
    <t>COMRADE</t>
  </si>
  <si>
    <t>Mangalam Alloys Ltd</t>
  </si>
  <si>
    <t>MAL</t>
  </si>
  <si>
    <t>Dhanashree Electronics Ltd</t>
  </si>
  <si>
    <t>DEL</t>
  </si>
  <si>
    <t>Mcon Rasayan India Ltd</t>
  </si>
  <si>
    <t>MCON</t>
  </si>
  <si>
    <t>Ambo Agritec Ltd</t>
  </si>
  <si>
    <t>AMBOAGRI</t>
  </si>
  <si>
    <t>Goel Food Products Ltd</t>
  </si>
  <si>
    <t>GOEL</t>
  </si>
  <si>
    <t>Auro Impex &amp; Chemicals Ltd</t>
  </si>
  <si>
    <t>AUROIMPEX</t>
  </si>
  <si>
    <t>Tera Software Ltd</t>
  </si>
  <si>
    <t>TERASOFT</t>
  </si>
  <si>
    <t>Archit Organosys Ltd</t>
  </si>
  <si>
    <t>ARCHITORG</t>
  </si>
  <si>
    <t>Optimus Finance Ltd</t>
  </si>
  <si>
    <t>OPTIFIN</t>
  </si>
  <si>
    <t>Picturepost Studios Ltd</t>
  </si>
  <si>
    <t>PPSL</t>
  </si>
  <si>
    <t>SVC Industries Ltd</t>
  </si>
  <si>
    <t>SVCIND</t>
  </si>
  <si>
    <t>AD- Manum Finance Ltd</t>
  </si>
  <si>
    <t>ADMANUM</t>
  </si>
  <si>
    <t>Titan Intech Ltd</t>
  </si>
  <si>
    <t>TITANIN</t>
  </si>
  <si>
    <t>Mefcom Capital Markets Ltd</t>
  </si>
  <si>
    <t>MEFCOMCAP</t>
  </si>
  <si>
    <t>Presstonic Engineering Ltd</t>
  </si>
  <si>
    <t>PRESSTONIC</t>
  </si>
  <si>
    <t>Locomotive Engines &amp; Rolling Stock</t>
  </si>
  <si>
    <t>Acknit Industries Ltd</t>
  </si>
  <si>
    <t>ACKNIT</t>
  </si>
  <si>
    <t>LCC Infotech Ltd</t>
  </si>
  <si>
    <t>LCCINFOTEC</t>
  </si>
  <si>
    <t>Southern Magnesium and Chemicals Ltd</t>
  </si>
  <si>
    <t>SOUTHMG</t>
  </si>
  <si>
    <t>Innovatus Entertainment Networks Ltd</t>
  </si>
  <si>
    <t>INNOVATUS</t>
  </si>
  <si>
    <t>Debock Industries Ltd</t>
  </si>
  <si>
    <t>DIL</t>
  </si>
  <si>
    <t>Hrh Next Services Ltd</t>
  </si>
  <si>
    <t>HRHNEXT</t>
  </si>
  <si>
    <t>Call Center Services</t>
  </si>
  <si>
    <t>Vasundhara Rasayans Ltd</t>
  </si>
  <si>
    <t>VRL</t>
  </si>
  <si>
    <t>Scoobee Day Garments (India) Ltd</t>
  </si>
  <si>
    <t>SCOOBEEDAY</t>
  </si>
  <si>
    <t>Pattech Fitwell Tube Components Ltd</t>
  </si>
  <si>
    <t>PATTECH</t>
  </si>
  <si>
    <t>Alstone Textiles (India) Ltd</t>
  </si>
  <si>
    <t>ALSTONE</t>
  </si>
  <si>
    <t>KBS India Ltd</t>
  </si>
  <si>
    <t>KBSINDIA</t>
  </si>
  <si>
    <t>Mukesh Babu Financial Services Ltd</t>
  </si>
  <si>
    <t>MUKESHB</t>
  </si>
  <si>
    <t>Daikaffil Chemicals India Ltd</t>
  </si>
  <si>
    <t>DAIKAFFI</t>
  </si>
  <si>
    <t>LIC MF Nifty 8-13 yr G-Sec ETF</t>
  </si>
  <si>
    <t>LICNETFGSC</t>
  </si>
  <si>
    <t>Godavari Drugs Ltd</t>
  </si>
  <si>
    <t>GODAVARI</t>
  </si>
  <si>
    <t>Madhucon Projects Ltd</t>
  </si>
  <si>
    <t>MADHUCON</t>
  </si>
  <si>
    <t>Meera Industries Ltd</t>
  </si>
  <si>
    <t>MEERA</t>
  </si>
  <si>
    <t>Celebrity Fashions Ltd</t>
  </si>
  <si>
    <t>CELEBRITY</t>
  </si>
  <si>
    <t>Aimco Pesticides Ltd</t>
  </si>
  <si>
    <t>AIMCOPEST</t>
  </si>
  <si>
    <t>Porwal Auto Components Ltd</t>
  </si>
  <si>
    <t>PORWAL</t>
  </si>
  <si>
    <t>United Cotfab Ltd</t>
  </si>
  <si>
    <t>COTFAB</t>
  </si>
  <si>
    <t>Acme Resources Ltd</t>
  </si>
  <si>
    <t>ACME</t>
  </si>
  <si>
    <t>Aplab Ltd</t>
  </si>
  <si>
    <t>APLAB</t>
  </si>
  <si>
    <t>Cadsys (India) Ltd</t>
  </si>
  <si>
    <t>CADSYS</t>
  </si>
  <si>
    <t>IDBI Gold Exchange Traded Fund</t>
  </si>
  <si>
    <t>LICMFGOLD</t>
  </si>
  <si>
    <t>Tayo Rolls Ltd</t>
  </si>
  <si>
    <t>TATAYODOGA</t>
  </si>
  <si>
    <t>Sakthi Finance Ltd</t>
  </si>
  <si>
    <t>SAKTHIFIN</t>
  </si>
  <si>
    <t>Cranex Ltd</t>
  </si>
  <si>
    <t>CRANEX</t>
  </si>
  <si>
    <t>Construction Machinery &amp; Heavy Transportation Equipment</t>
  </si>
  <si>
    <t>Capfin India Ltd</t>
  </si>
  <si>
    <t>CAPFIN</t>
  </si>
  <si>
    <t>SecMark Consultancy Ltd</t>
  </si>
  <si>
    <t>SECMARK</t>
  </si>
  <si>
    <t>Sunil Healthcare Ltd</t>
  </si>
  <si>
    <t>SUNLOC</t>
  </si>
  <si>
    <t>Lykis Ltd</t>
  </si>
  <si>
    <t>LYKISLTD</t>
  </si>
  <si>
    <t>Restile Ceramics Ltd</t>
  </si>
  <si>
    <t>RESTILE</t>
  </si>
  <si>
    <t>Dhanalaxmi Roto Spinners Ltd</t>
  </si>
  <si>
    <t>DHANROTO</t>
  </si>
  <si>
    <t>Balkrishna Paper Mills Ltd</t>
  </si>
  <si>
    <t>BALKRISHNA</t>
  </si>
  <si>
    <t>Minal Industries Ltd</t>
  </si>
  <si>
    <t>MINALIND</t>
  </si>
  <si>
    <t>Shree Krishna Infrastructure Ltd</t>
  </si>
  <si>
    <t>SKIFL</t>
  </si>
  <si>
    <t>Regency Fincorp Ltd</t>
  </si>
  <si>
    <t>REGENCY</t>
  </si>
  <si>
    <t>Baba Food Processing (India) Ltd</t>
  </si>
  <si>
    <t>BABAFP</t>
  </si>
  <si>
    <t>Shine Fashions (India) Ltd</t>
  </si>
  <si>
    <t>SHINEFASH</t>
  </si>
  <si>
    <t>Shri Vasuprada Plantations Ltd</t>
  </si>
  <si>
    <t>VASUPRADA</t>
  </si>
  <si>
    <t>Makers Laboratories Ltd</t>
  </si>
  <si>
    <t>MAKERSL</t>
  </si>
  <si>
    <t>Chowgule Steamships Ltd</t>
  </si>
  <si>
    <t>CHOWGULSTM</t>
  </si>
  <si>
    <t>Crop Life Science Ltd</t>
  </si>
  <si>
    <t>CLSL</t>
  </si>
  <si>
    <t>Mishka Exim Ltd</t>
  </si>
  <si>
    <t>MISHKA</t>
  </si>
  <si>
    <t>Krypton Industries Ltd</t>
  </si>
  <si>
    <t>KRYPTONQ</t>
  </si>
  <si>
    <t>Remi Edelstahl Tubulars Ltd</t>
  </si>
  <si>
    <t>REMIEDEL</t>
  </si>
  <si>
    <t>NAM Securities Ltd</t>
  </si>
  <si>
    <t>NAM</t>
  </si>
  <si>
    <t>Perfectpac Ltd</t>
  </si>
  <si>
    <t>PERFEPA</t>
  </si>
  <si>
    <t>AmpVolts Ltd</t>
  </si>
  <si>
    <t>AMPVOLTS</t>
  </si>
  <si>
    <t>Aro Granite Industries Ltd</t>
  </si>
  <si>
    <t>AROGRANITE</t>
  </si>
  <si>
    <t>Filtra Consultants and Engineers Ltd</t>
  </si>
  <si>
    <t>FILTRA</t>
  </si>
  <si>
    <t>Kaizen Agro Infrabuild Ltd</t>
  </si>
  <si>
    <t>KAIZENAGRO</t>
  </si>
  <si>
    <t>Mirae Asset S&amp;P 500 Top 50 ETF</t>
  </si>
  <si>
    <t>MASPTOP50</t>
  </si>
  <si>
    <t>Alkosign Ltd</t>
  </si>
  <si>
    <t>ALKOSIGN</t>
  </si>
  <si>
    <t>Sharika Enterprises Ltd</t>
  </si>
  <si>
    <t>SHARIKA</t>
  </si>
  <si>
    <t>Le Lavoir Ltd</t>
  </si>
  <si>
    <t>LELAVOIR</t>
  </si>
  <si>
    <t>Banas Finance Ltd</t>
  </si>
  <si>
    <t>BANASFN</t>
  </si>
  <si>
    <t>MKP Mobility Ltd</t>
  </si>
  <si>
    <t>MKPMOB</t>
  </si>
  <si>
    <t>ARCL Organics Ltd</t>
  </si>
  <si>
    <t>ARCL</t>
  </si>
  <si>
    <t>Agro Phos (India) Ltd</t>
  </si>
  <si>
    <t>AGROPHOS</t>
  </si>
  <si>
    <t>Kay Power and Paper Ltd</t>
  </si>
  <si>
    <t>KAYPOWR</t>
  </si>
  <si>
    <t>Kemistar Corporation Ltd</t>
  </si>
  <si>
    <t>KEMISTAR</t>
  </si>
  <si>
    <t>Pressure Sensitive Systems (India) Ltd</t>
  </si>
  <si>
    <t>PRESSURS</t>
  </si>
  <si>
    <t>East West Freight Carriers Ltd</t>
  </si>
  <si>
    <t>EASTWEST</t>
  </si>
  <si>
    <t>Hariyana Ship Breakers Ltd</t>
  </si>
  <si>
    <t>HRYNSHP</t>
  </si>
  <si>
    <t>Kanishk Steel Industries Ltd</t>
  </si>
  <si>
    <t>KANSHST</t>
  </si>
  <si>
    <t>Prolife Industries Ltd</t>
  </si>
  <si>
    <t>PROLIFE</t>
  </si>
  <si>
    <t>Agni Green Power Ltd</t>
  </si>
  <si>
    <t>AGNI</t>
  </si>
  <si>
    <t>Service Care Ltd</t>
  </si>
  <si>
    <t>SERVICE</t>
  </si>
  <si>
    <t>Mirae Asset NYSE FANG+ ETF</t>
  </si>
  <si>
    <t>MAFANG</t>
  </si>
  <si>
    <t>Shivam Chemicals Ltd</t>
  </si>
  <si>
    <t>SHIVAM</t>
  </si>
  <si>
    <t>Riddhi Corporate Services Ltd</t>
  </si>
  <si>
    <t>RIDDHICORP</t>
  </si>
  <si>
    <t>SVP Global Textiles Ltd</t>
  </si>
  <si>
    <t>SVPGLOB</t>
  </si>
  <si>
    <t>Royal Sense Ltd</t>
  </si>
  <si>
    <t>ROYAL</t>
  </si>
  <si>
    <t>Dharni Capital Services Ltd</t>
  </si>
  <si>
    <t>DHARNI</t>
  </si>
  <si>
    <t>Keerthi Industries Ltd</t>
  </si>
  <si>
    <t>KEERTHI</t>
  </si>
  <si>
    <t>Vista Pharmaceuticals Ltd</t>
  </si>
  <si>
    <t>VISTAPH</t>
  </si>
  <si>
    <t>Ceejay Finance Ltd</t>
  </si>
  <si>
    <t>CEEJAY</t>
  </si>
  <si>
    <t>Riddhi Steel and Tube Ltd</t>
  </si>
  <si>
    <t>RSTL</t>
  </si>
  <si>
    <t>IFL Enterprises Ltd</t>
  </si>
  <si>
    <t>IFL</t>
  </si>
  <si>
    <t>Aditya BSL Nifty Bank ETF</t>
  </si>
  <si>
    <t>ABSLBANETF</t>
  </si>
  <si>
    <t>Raminfo Ltd</t>
  </si>
  <si>
    <t>RAMINFO</t>
  </si>
  <si>
    <t>Krishna Ventures Ltd</t>
  </si>
  <si>
    <t>KRISHNA</t>
  </si>
  <si>
    <t>Radiowalla Network Ltd</t>
  </si>
  <si>
    <t>RADIOWALLA</t>
  </si>
  <si>
    <t>Gujarat Hotels Ltd</t>
  </si>
  <si>
    <t>GUJHOTE</t>
  </si>
  <si>
    <t>The Victoria Mills Ltd</t>
  </si>
  <si>
    <t>VICTMILL</t>
  </si>
  <si>
    <t>Nova Iron and Steel Ltd</t>
  </si>
  <si>
    <t>NOVIS</t>
  </si>
  <si>
    <t>Reliable Data Services Ltd</t>
  </si>
  <si>
    <t>RELIABLE</t>
  </si>
  <si>
    <t>Aristo Bio-Tech and Lifescience Ltd</t>
  </si>
  <si>
    <t>ARISTO</t>
  </si>
  <si>
    <t>Futuristic Solutions Ltd</t>
  </si>
  <si>
    <t>FUTSOL</t>
  </si>
  <si>
    <t>Karma Energy Ltd</t>
  </si>
  <si>
    <t>KARMAENG</t>
  </si>
  <si>
    <t>ICICI Prudential S&amp;P BSE Liquid Rate ETF</t>
  </si>
  <si>
    <t>LIQUIDIETF</t>
  </si>
  <si>
    <t>Vasudhagama Enterprises Ltd</t>
  </si>
  <si>
    <t>VASUDHAGAM</t>
  </si>
  <si>
    <t>Deem Roll Tech Ltd</t>
  </si>
  <si>
    <t>DEEM</t>
  </si>
  <si>
    <t>Achyut Healthcare Ltd</t>
  </si>
  <si>
    <t>ACHYUT</t>
  </si>
  <si>
    <t>Murae Organisor Ltd</t>
  </si>
  <si>
    <t>MURAE</t>
  </si>
  <si>
    <t>F Mec International Financial Services Ltd</t>
  </si>
  <si>
    <t>FMEC</t>
  </si>
  <si>
    <t>TPI India Ltd</t>
  </si>
  <si>
    <t>TPINDIA</t>
  </si>
  <si>
    <t>Everlon Financials Ltd</t>
  </si>
  <si>
    <t>EVERFIN</t>
  </si>
  <si>
    <t>Jeevan Scientific Technology Ltd</t>
  </si>
  <si>
    <t>JSTL</t>
  </si>
  <si>
    <t>Odyssey Corporation Ltd</t>
  </si>
  <si>
    <t>ODYCORP</t>
  </si>
  <si>
    <t>Joindre Capital Services Ltd</t>
  </si>
  <si>
    <t>JOINDRE</t>
  </si>
  <si>
    <t>Superior Industrial Enterprises Ltd</t>
  </si>
  <si>
    <t>SIEL</t>
  </si>
  <si>
    <t>Skyline Millars Ltd</t>
  </si>
  <si>
    <t>SKYLMILAR</t>
  </si>
  <si>
    <t>Slone Infosystems Ltd</t>
  </si>
  <si>
    <t>SLONE</t>
  </si>
  <si>
    <t>Alfa Transformers Ltd</t>
  </si>
  <si>
    <t>ALFATRAN</t>
  </si>
  <si>
    <t>Bombay Metrics Supply Chain Ltd</t>
  </si>
  <si>
    <t>BMETRICS</t>
  </si>
  <si>
    <t>Innovative Tech Pack Ltd</t>
  </si>
  <si>
    <t>INNOVTEC</t>
  </si>
  <si>
    <t>Pioneer Investcorp Ltd</t>
  </si>
  <si>
    <t>PIONRINV</t>
  </si>
  <si>
    <t>Biogen Pharmachem Industries Ltd</t>
  </si>
  <si>
    <t>BIOGEN</t>
  </si>
  <si>
    <t>Independent Power Producers &amp; Energy Traders</t>
  </si>
  <si>
    <t>Real Eco Energy Ltd</t>
  </si>
  <si>
    <t>REALECO</t>
  </si>
  <si>
    <t>Lexus Granito (India) Ltd</t>
  </si>
  <si>
    <t>LEXUS</t>
  </si>
  <si>
    <t>Welcast Steels Ltd</t>
  </si>
  <si>
    <t>ZWELCAST</t>
  </si>
  <si>
    <t>Mahickra Chemicals Ltd</t>
  </si>
  <si>
    <t>MAHICKRA</t>
  </si>
  <si>
    <t>Polylink Polymers (India) Ltd</t>
  </si>
  <si>
    <t>POLYLINK</t>
  </si>
  <si>
    <t>Akiko Global Services Ltd</t>
  </si>
  <si>
    <t>AKIKO</t>
  </si>
  <si>
    <t>Crestchem Ltd</t>
  </si>
  <si>
    <t>CRSTCHM</t>
  </si>
  <si>
    <t>NCL Research and Financial Services Ltd</t>
  </si>
  <si>
    <t>NCLRESE</t>
  </si>
  <si>
    <t>Sam Industries Ltd</t>
  </si>
  <si>
    <t>SAMINDUS</t>
  </si>
  <si>
    <t>Simran Farms Ltd</t>
  </si>
  <si>
    <t>SIMRAN</t>
  </si>
  <si>
    <t>MY Money Securities Ltd</t>
  </si>
  <si>
    <t>MYMONEY</t>
  </si>
  <si>
    <t>AIK Pipes and Polymers Ltd</t>
  </si>
  <si>
    <t>AIKPIPES</t>
  </si>
  <si>
    <t>Real Touch Finance Ltd</t>
  </si>
  <si>
    <t>RTFL</t>
  </si>
  <si>
    <t>CMX Holdings Ltd</t>
  </si>
  <si>
    <t>SIELFNS</t>
  </si>
  <si>
    <t>Pentagon Rubber Ltd</t>
  </si>
  <si>
    <t>PENTAGON</t>
  </si>
  <si>
    <t>Nrb Industrial Bearings Ltd</t>
  </si>
  <si>
    <t>NIBL</t>
  </si>
  <si>
    <t>Getalong Enterprise Ltd</t>
  </si>
  <si>
    <t>GETALONG</t>
  </si>
  <si>
    <t>Silgo Retail Ltd</t>
  </si>
  <si>
    <t>SILGO</t>
  </si>
  <si>
    <t>Share Samadhan Ltd</t>
  </si>
  <si>
    <t>SSL</t>
  </si>
  <si>
    <t>Dev Labtech Venture Ltd</t>
  </si>
  <si>
    <t>DEVLAB</t>
  </si>
  <si>
    <t>Chandrima Mercantiles Ltd</t>
  </si>
  <si>
    <t>CHANDRIMA</t>
  </si>
  <si>
    <t>Marshall Machines Ltd</t>
  </si>
  <si>
    <t>MARSHALL</t>
  </si>
  <si>
    <t>Supra Pacific Financial Services Ltd</t>
  </si>
  <si>
    <t>SUPRAPFSL</t>
  </si>
  <si>
    <t>Kavveri Telecom Products Ltd</t>
  </si>
  <si>
    <t>KAVVERITEL</t>
  </si>
  <si>
    <t>Tree House Education and Accessories Ltd</t>
  </si>
  <si>
    <t>TREEHOUSE</t>
  </si>
  <si>
    <t>Raj Oil Mills Ltd</t>
  </si>
  <si>
    <t>ROML</t>
  </si>
  <si>
    <t>S V J Enterprises Ltd</t>
  </si>
  <si>
    <t>SVJ</t>
  </si>
  <si>
    <t>Royale Manor Hotels and Industries Ltd</t>
  </si>
  <si>
    <t>RAYALEMA</t>
  </si>
  <si>
    <t>Milgrey Finance and Investments Ltd</t>
  </si>
  <si>
    <t>ZMILGFIN</t>
  </si>
  <si>
    <t>Luharuka Media &amp; Infra Ltd</t>
  </si>
  <si>
    <t>LUHARUKA</t>
  </si>
  <si>
    <t>JFL Life Sciences Ltd</t>
  </si>
  <si>
    <t>JFLLIFE</t>
  </si>
  <si>
    <t>Amrapali Industries Ltd</t>
  </si>
  <si>
    <t>AMRAPLIN</t>
  </si>
  <si>
    <t>Texel Industries Ltd</t>
  </si>
  <si>
    <t>TEXELIN</t>
  </si>
  <si>
    <t>Malu Paper Mills Ltd</t>
  </si>
  <si>
    <t>MALUPAPER</t>
  </si>
  <si>
    <t>Shiva Mills Ltd</t>
  </si>
  <si>
    <t>SHIVAMILLS</t>
  </si>
  <si>
    <t>Ashnoor Textile Mills Ltd</t>
  </si>
  <si>
    <t>ASHNOOR</t>
  </si>
  <si>
    <t>Medicamen Organics Ltd</t>
  </si>
  <si>
    <t>MEDIORG</t>
  </si>
  <si>
    <t>Containe Technologies Ltd</t>
  </si>
  <si>
    <t>CONTAINE</t>
  </si>
  <si>
    <t>Rex Pipes and Cables Industries Ltd</t>
  </si>
  <si>
    <t>REXPIPES</t>
  </si>
  <si>
    <t>Supreme Engineering Ltd</t>
  </si>
  <si>
    <t>SUPREMEENG</t>
  </si>
  <si>
    <t>Jet Freight Logistics Ltd</t>
  </si>
  <si>
    <t>JETFREIGHT</t>
  </si>
  <si>
    <t>C P S Shapers Ltd</t>
  </si>
  <si>
    <t>CPS</t>
  </si>
  <si>
    <t>Evans Electric Ltd</t>
  </si>
  <si>
    <t>EVANS</t>
  </si>
  <si>
    <t>Smiths &amp; Founders (India) Ltd</t>
  </si>
  <si>
    <t>SMFIL</t>
  </si>
  <si>
    <t>Rapicut Carbides Ltd</t>
  </si>
  <si>
    <t>RAPICUT</t>
  </si>
  <si>
    <t>Rajgor Castor Derivatives Ltd</t>
  </si>
  <si>
    <t>RCDL</t>
  </si>
  <si>
    <t>Harshil Agrotech Ltd</t>
  </si>
  <si>
    <t>HARSHILAGR</t>
  </si>
  <si>
    <t>Elegant Marbles and Grani Industries Ltd</t>
  </si>
  <si>
    <t>ELEMARB</t>
  </si>
  <si>
    <t>Austin Engineering Company Ltd</t>
  </si>
  <si>
    <t>AUSTENG</t>
  </si>
  <si>
    <t>Ameya Precision Engineers Ltd</t>
  </si>
  <si>
    <t>AMEYA</t>
  </si>
  <si>
    <t>Thinkink Picturez Ltd</t>
  </si>
  <si>
    <t>THINKINK</t>
  </si>
  <si>
    <t>Magson Retail and Distribution Ltd</t>
  </si>
  <si>
    <t>MAGSON</t>
  </si>
  <si>
    <t>M V K Agro Food Product Ltd</t>
  </si>
  <si>
    <t>MVKAGRO</t>
  </si>
  <si>
    <t>Kalyan Capitals Ltd</t>
  </si>
  <si>
    <t>KALYANCAP</t>
  </si>
  <si>
    <t>Nhc Foods Ltd</t>
  </si>
  <si>
    <t>NHCFOODS</t>
  </si>
  <si>
    <t>Siddhika Coatings Ltd</t>
  </si>
  <si>
    <t>SIDDHIKA</t>
  </si>
  <si>
    <t>Vishwas Agri Seeds Ltd</t>
  </si>
  <si>
    <t>VISHWAS</t>
  </si>
  <si>
    <t>Bulkcorp International Ltd</t>
  </si>
  <si>
    <t>BULKCORP</t>
  </si>
  <si>
    <t>Anand Rayons Ltd</t>
  </si>
  <si>
    <t>ARL</t>
  </si>
  <si>
    <t>Motilal Oswal Midcap 100 ETF</t>
  </si>
  <si>
    <t>MOM100</t>
  </si>
  <si>
    <t>Pradhin Ltd</t>
  </si>
  <si>
    <t>PRADHIN</t>
  </si>
  <si>
    <t>Emerald Leisures Ltd</t>
  </si>
  <si>
    <t>EMERALL</t>
  </si>
  <si>
    <t>Sheetal Universal Ltd</t>
  </si>
  <si>
    <t>SHEETAL</t>
  </si>
  <si>
    <t>Growington Ventures India Ltd</t>
  </si>
  <si>
    <t>GROWINGTON</t>
  </si>
  <si>
    <t>Omfurn India Ltd</t>
  </si>
  <si>
    <t>OMFURN</t>
  </si>
  <si>
    <t>Vandana Knitwear Ltd</t>
  </si>
  <si>
    <t>VANDANA</t>
  </si>
  <si>
    <t>Warren Tea Ltd</t>
  </si>
  <si>
    <t>WARRENTEA</t>
  </si>
  <si>
    <t>Eiko Lifesciences Ltd</t>
  </si>
  <si>
    <t>EIKO</t>
  </si>
  <si>
    <t>UMA Converter Ltd</t>
  </si>
  <si>
    <t>UMA</t>
  </si>
  <si>
    <t>Kabsons Industries Ltd</t>
  </si>
  <si>
    <t>KABSON</t>
  </si>
  <si>
    <t>Shree Marutinandan Tubes Ltd</t>
  </si>
  <si>
    <t>SHREE</t>
  </si>
  <si>
    <t>Cranes Software International Ltd</t>
  </si>
  <si>
    <t>CRANESSOFT</t>
  </si>
  <si>
    <t>Super Spinning Mills Ltd</t>
  </si>
  <si>
    <t>SUPERSPIN</t>
  </si>
  <si>
    <t>Rathi Bars Ltd</t>
  </si>
  <si>
    <t>RATHIBAR</t>
  </si>
  <si>
    <t>Riba Textiles Ltd</t>
  </si>
  <si>
    <t>RIBATEX</t>
  </si>
  <si>
    <t>Veeram Securities Ltd</t>
  </si>
  <si>
    <t>VSL</t>
  </si>
  <si>
    <t>Isl Consulting Ltd</t>
  </si>
  <si>
    <t>ISLCONSUL</t>
  </si>
  <si>
    <t>TCFC Finance Ltd</t>
  </si>
  <si>
    <t>TCFCFINQ</t>
  </si>
  <si>
    <t>Kranti Industries Ltd</t>
  </si>
  <si>
    <t>KRANTI</t>
  </si>
  <si>
    <t>Bang Overseas Ltd</t>
  </si>
  <si>
    <t>BANG</t>
  </si>
  <si>
    <t>Bombay Cycle and Motor Agency Ltd</t>
  </si>
  <si>
    <t>BOMBCYC</t>
  </si>
  <si>
    <t>We Win Ltd</t>
  </si>
  <si>
    <t>WEWIN</t>
  </si>
  <si>
    <t>Siti Networks Ltd</t>
  </si>
  <si>
    <t>SITINET</t>
  </si>
  <si>
    <t>Kotak Nifty PSU Bank ETF</t>
  </si>
  <si>
    <t>PSUBANK</t>
  </si>
  <si>
    <t>Sobhaygya Mercantile Ltd</t>
  </si>
  <si>
    <t>SOBME</t>
  </si>
  <si>
    <t>Popular Foundations Ltd</t>
  </si>
  <si>
    <t>PFL</t>
  </si>
  <si>
    <t>Tridhya Tech Ltd</t>
  </si>
  <si>
    <t>TRIDHYA</t>
  </si>
  <si>
    <t>Golden Tobacco Ltd</t>
  </si>
  <si>
    <t>GOLDENTOBC</t>
  </si>
  <si>
    <t>Assam Entrade Ltd</t>
  </si>
  <si>
    <t>ASSAMENT</t>
  </si>
  <si>
    <t>Diversified Financial Services</t>
  </si>
  <si>
    <t>Invesco India Gold Exchange Traded Fund</t>
  </si>
  <si>
    <t>IVZINGOLD</t>
  </si>
  <si>
    <t>SPP Polymer Ltd</t>
  </si>
  <si>
    <t>SPPPOLY</t>
  </si>
  <si>
    <t>Universal Starch Chem Allied Ltd</t>
  </si>
  <si>
    <t>UNIVSTAR</t>
  </si>
  <si>
    <t>Vadivarhe Speciality Chemicals Ltd</t>
  </si>
  <si>
    <t>VSCL</t>
  </si>
  <si>
    <t>Maestros Electronics &amp; Telecommunications Systems Ltd</t>
  </si>
  <si>
    <t>METSL</t>
  </si>
  <si>
    <t>Sanrhea Technical Textiles Ltd</t>
  </si>
  <si>
    <t>SANTETX</t>
  </si>
  <si>
    <t>Gita Renewable Energy Ltd</t>
  </si>
  <si>
    <t>GITARENEW</t>
  </si>
  <si>
    <t>Baba Arts Ltd</t>
  </si>
  <si>
    <t>BABA</t>
  </si>
  <si>
    <t>Manugraph India Ltd</t>
  </si>
  <si>
    <t>MANUGRAPH</t>
  </si>
  <si>
    <t>Orient Beverages Ltd</t>
  </si>
  <si>
    <t>ORIBEVER</t>
  </si>
  <si>
    <t>Apoorva Leasing Finance and Investment Company Ltd</t>
  </si>
  <si>
    <t>APOORVA</t>
  </si>
  <si>
    <t>Wires and Fabriks (SA) Ltd</t>
  </si>
  <si>
    <t>WIREFABR</t>
  </si>
  <si>
    <t>Rasandik Engineering Industries India Ltd</t>
  </si>
  <si>
    <t>RASANDIK</t>
  </si>
  <si>
    <t>Lead Reclaim and Rubber Products Ltd</t>
  </si>
  <si>
    <t>LRRPL</t>
  </si>
  <si>
    <t>Techindia Nirman Ltd</t>
  </si>
  <si>
    <t>TECHIN</t>
  </si>
  <si>
    <t>Golden Crest Education &amp; Services Ltd</t>
  </si>
  <si>
    <t>GOLDENCREST</t>
  </si>
  <si>
    <t>Lakshmi Finance and Industrial Corp Ltd</t>
  </si>
  <si>
    <t>LFIC</t>
  </si>
  <si>
    <t>Divyashakti Ltd</t>
  </si>
  <si>
    <t>DIVSHKT</t>
  </si>
  <si>
    <t>Swasti Vinayaka Synthetics Ltd</t>
  </si>
  <si>
    <t>SWASTIVI</t>
  </si>
  <si>
    <t>Arex Industries Ltd</t>
  </si>
  <si>
    <t>AREXMIS</t>
  </si>
  <si>
    <t>Rolcon Engineering Company Ltd</t>
  </si>
  <si>
    <t>ROLCOEN</t>
  </si>
  <si>
    <t>AccelerateBS India Ltd</t>
  </si>
  <si>
    <t>ACCELERATE</t>
  </si>
  <si>
    <t>SRU Steels Ltd</t>
  </si>
  <si>
    <t>SRUSTEELS</t>
  </si>
  <si>
    <t>Milton Industries Ltd</t>
  </si>
  <si>
    <t>MILTON</t>
  </si>
  <si>
    <t>Vdeal System Ltd</t>
  </si>
  <si>
    <t>VDEAL</t>
  </si>
  <si>
    <t>Integra Switchgear Ltd</t>
  </si>
  <si>
    <t>INTEGSW</t>
  </si>
  <si>
    <t>Fundviser Capital (India) Ltd</t>
  </si>
  <si>
    <t>FUNDVISER</t>
  </si>
  <si>
    <t>Agarwal Float Glass India Ltd</t>
  </si>
  <si>
    <t>AGARWALFT</t>
  </si>
  <si>
    <t>ABC India Ltd</t>
  </si>
  <si>
    <t>ABCINDQ</t>
  </si>
  <si>
    <t>Satchmo Holdings Ltd</t>
  </si>
  <si>
    <t>SATCH</t>
  </si>
  <si>
    <t>SM Auto Stamping Ltd</t>
  </si>
  <si>
    <t>SMAUTO</t>
  </si>
  <si>
    <t>Mono Pharmacare Ltd</t>
  </si>
  <si>
    <t>MONOPHARMA</t>
  </si>
  <si>
    <t>Kreon Finnancial Services Ltd</t>
  </si>
  <si>
    <t>KREONFIN</t>
  </si>
  <si>
    <t>Morarka Finance Ltd</t>
  </si>
  <si>
    <t>MORARKFI</t>
  </si>
  <si>
    <t>Mirae Asset Nifty Financial Services ETF</t>
  </si>
  <si>
    <t>BFSI</t>
  </si>
  <si>
    <t>Inland Printers Ltd</t>
  </si>
  <si>
    <t>INLANPR</t>
  </si>
  <si>
    <t>Narmada Agrobase Ltd</t>
  </si>
  <si>
    <t>NARMADA</t>
  </si>
  <si>
    <t>Ravi Kumar Distilleries Ltd</t>
  </si>
  <si>
    <t>RKDL</t>
  </si>
  <si>
    <t>Contil India Ltd</t>
  </si>
  <si>
    <t>CONTILI</t>
  </si>
  <si>
    <t>Hardcastle and Waud Manufacturing Co Ltd</t>
  </si>
  <si>
    <t>HARDCAS</t>
  </si>
  <si>
    <t>Silverline Technologies Ltd</t>
  </si>
  <si>
    <t>SILVERLINE</t>
  </si>
  <si>
    <t>Trans India House Impex Ltd</t>
  </si>
  <si>
    <t>TIHIL</t>
  </si>
  <si>
    <t>Globesecure Technologies Ltd</t>
  </si>
  <si>
    <t>GSTL</t>
  </si>
  <si>
    <t>Kenvi Jewels Ltd</t>
  </si>
  <si>
    <t>KENVI</t>
  </si>
  <si>
    <t>National Oxygen Ltd</t>
  </si>
  <si>
    <t>NOL</t>
  </si>
  <si>
    <t>K G Denim Ltd</t>
  </si>
  <si>
    <t>KGDENIM</t>
  </si>
  <si>
    <t>Escorp Asset Management Ltd</t>
  </si>
  <si>
    <t>ESCORP</t>
  </si>
  <si>
    <t>Ushanti Colour Chem Ltd</t>
  </si>
  <si>
    <t>UCL</t>
  </si>
  <si>
    <t>Diligent Media Corporation Ltd</t>
  </si>
  <si>
    <t>DNAMEDIA</t>
  </si>
  <si>
    <t>Sri KPR Industries Ltd</t>
  </si>
  <si>
    <t>SRIKPRIND</t>
  </si>
  <si>
    <t>3P Land Holdings Ltd</t>
  </si>
  <si>
    <t>3PLAND</t>
  </si>
  <si>
    <t>Nandani Creation Ltd</t>
  </si>
  <si>
    <t>JAIPURKURT</t>
  </si>
  <si>
    <t>Sambandam Spinning Mills Ltd</t>
  </si>
  <si>
    <t>SAMBANDAM</t>
  </si>
  <si>
    <t>Shreyas Intermediates Ltd</t>
  </si>
  <si>
    <t>SHREYASI</t>
  </si>
  <si>
    <t>Max Heights Infrastructure Ltd</t>
  </si>
  <si>
    <t>MAXHEIGHTS</t>
  </si>
  <si>
    <t>Jindal Hotels Ltd</t>
  </si>
  <si>
    <t>JINDHOT</t>
  </si>
  <si>
    <t>ANG Lifesciences India Ltd</t>
  </si>
  <si>
    <t>ANG</t>
  </si>
  <si>
    <t>Shreeshay Engineers Ltd</t>
  </si>
  <si>
    <t>SHREESHAY</t>
  </si>
  <si>
    <t>Mehta Housing Finance Ltd</t>
  </si>
  <si>
    <t>MEHTAHG</t>
  </si>
  <si>
    <t>Seya Industries Ltd</t>
  </si>
  <si>
    <t>SEYAIND</t>
  </si>
  <si>
    <t>Gini Silk Mills Ltd</t>
  </si>
  <si>
    <t>GINISILK</t>
  </si>
  <si>
    <t>Punjab Communications Ltd</t>
  </si>
  <si>
    <t>PUNJCOMMU</t>
  </si>
  <si>
    <t>Vivid Mercantile Ltd</t>
  </si>
  <si>
    <t>VIVIDM</t>
  </si>
  <si>
    <t>Chartered Capital and Investment Ltd</t>
  </si>
  <si>
    <t>CHRTEDCA</t>
  </si>
  <si>
    <t>Italian Edibles Ltd</t>
  </si>
  <si>
    <t>ITALIANE</t>
  </si>
  <si>
    <t>Simplex Realty Ltd</t>
  </si>
  <si>
    <t>SIMPLXREA</t>
  </si>
  <si>
    <t>Signoria Creation Ltd</t>
  </si>
  <si>
    <t>SIGNORIA</t>
  </si>
  <si>
    <t>Jagan Lamps Ltd</t>
  </si>
  <si>
    <t>JAGANLAM</t>
  </si>
  <si>
    <t>Vertexplus Technologies Ltd</t>
  </si>
  <si>
    <t>VERTEXPLUS</t>
  </si>
  <si>
    <t>Modipon Ltd</t>
  </si>
  <si>
    <t>MODIPON</t>
  </si>
  <si>
    <t>GACM Technologies Ltd</t>
  </si>
  <si>
    <t>GATECH</t>
  </si>
  <si>
    <t>GTN Industries Ltd</t>
  </si>
  <si>
    <t>GTNINDS</t>
  </si>
  <si>
    <t>Pearl Polymers Ltd</t>
  </si>
  <si>
    <t>PEARLPOLY</t>
  </si>
  <si>
    <t>Starlog Enterprises Ltd</t>
  </si>
  <si>
    <t>STARLOG</t>
  </si>
  <si>
    <t>AKG Exim Ltd</t>
  </si>
  <si>
    <t>AKG</t>
  </si>
  <si>
    <t>Mena Mani Industries Ltd</t>
  </si>
  <si>
    <t>MENAMANI</t>
  </si>
  <si>
    <t>Garnet Construction Ltd</t>
  </si>
  <si>
    <t>GARNET</t>
  </si>
  <si>
    <t>Diversified Real Estate Activities</t>
  </si>
  <si>
    <t>QVC Exports Ltd</t>
  </si>
  <si>
    <t>QVCEL</t>
  </si>
  <si>
    <t>Envair Electrodyne Ltd</t>
  </si>
  <si>
    <t>ENVAIREL</t>
  </si>
  <si>
    <t>PCS Technology Ltd</t>
  </si>
  <si>
    <t>PCS</t>
  </si>
  <si>
    <t>Technology Hardware, Storage &amp; Peripherals</t>
  </si>
  <si>
    <t>Dhampure Speciality Sugars Ltd</t>
  </si>
  <si>
    <t>DHAMPURE</t>
  </si>
  <si>
    <t>Banaras Beads Ltd</t>
  </si>
  <si>
    <t>BANARBEADS</t>
  </si>
  <si>
    <t>AJR Infra and Tolling Ltd</t>
  </si>
  <si>
    <t>AJRINFRA</t>
  </si>
  <si>
    <t>Akash Infra-Projects Ltd</t>
  </si>
  <si>
    <t>AKASH</t>
  </si>
  <si>
    <t>Super Crop Safe Ltd</t>
  </si>
  <si>
    <t>SUCROSA</t>
  </si>
  <si>
    <t>Dmr Hydroengineering &amp; Infrastructures Ltd</t>
  </si>
  <si>
    <t>DMR</t>
  </si>
  <si>
    <t>Viaz Tyres Ltd</t>
  </si>
  <si>
    <t>VIAZ</t>
  </si>
  <si>
    <t>Ravalgaon Sugar Farm Ltd</t>
  </si>
  <si>
    <t>RAVALSUGAR</t>
  </si>
  <si>
    <t>Sampre Nutritions Ltd</t>
  </si>
  <si>
    <t>SAMPRE</t>
  </si>
  <si>
    <t>Chrome Silicon Ltd</t>
  </si>
  <si>
    <t>CHROME</t>
  </si>
  <si>
    <t>Clara Industries Ltd</t>
  </si>
  <si>
    <t>CLARA</t>
  </si>
  <si>
    <t>G.S. Auto International Ltd</t>
  </si>
  <si>
    <t>GSAUTO</t>
  </si>
  <si>
    <t>Ambani Orgochem Ltd</t>
  </si>
  <si>
    <t>AMBANIORGO</t>
  </si>
  <si>
    <t>Metal Coatings (India) Ltd</t>
  </si>
  <si>
    <t>METALCO</t>
  </si>
  <si>
    <t>Beekay Niryat Ltd</t>
  </si>
  <si>
    <t>BNL</t>
  </si>
  <si>
    <t>Aeonx Digital Technology Ltd</t>
  </si>
  <si>
    <t>AEONXDIGI</t>
  </si>
  <si>
    <t>Globalspace Technologies Ltd</t>
  </si>
  <si>
    <t>Mega Flex Plastics Ltd</t>
  </si>
  <si>
    <t>MEGAFLEX</t>
  </si>
  <si>
    <t>Laxmi Cotspin Ltd</t>
  </si>
  <si>
    <t>LAXMICOT</t>
  </si>
  <si>
    <t>Prospect Commodities Ltd</t>
  </si>
  <si>
    <t>PCL</t>
  </si>
  <si>
    <t>Ishan International Ltd</t>
  </si>
  <si>
    <t>ISHAN</t>
  </si>
  <si>
    <t>Vels Film International Ltd</t>
  </si>
  <si>
    <t>VELS</t>
  </si>
  <si>
    <t>G G Dandekar Properties Ltd</t>
  </si>
  <si>
    <t>GGDPROP</t>
  </si>
  <si>
    <t>Gujarat Craft Industries Ltd</t>
  </si>
  <si>
    <t>GUJCRAFT</t>
  </si>
  <si>
    <t>Adroit Infotech Ltd</t>
  </si>
  <si>
    <t>ADROITINFO</t>
  </si>
  <si>
    <t>Lesha Industries Ltd</t>
  </si>
  <si>
    <t>LESHAIND</t>
  </si>
  <si>
    <t>Fortune International Ltd</t>
  </si>
  <si>
    <t>FORINTL</t>
  </si>
  <si>
    <t>CCL International Ltd</t>
  </si>
  <si>
    <t>CCLINTER</t>
  </si>
  <si>
    <t>Archidply Decor Ltd</t>
  </si>
  <si>
    <t>ADL</t>
  </si>
  <si>
    <t>Jigar Cables Ltd</t>
  </si>
  <si>
    <t>JIGAR</t>
  </si>
  <si>
    <t>Monotype India Ltd</t>
  </si>
  <si>
    <t>MONOT</t>
  </si>
  <si>
    <t>Katare Spinning Mills Ltd</t>
  </si>
  <si>
    <t>KATRSPG</t>
  </si>
  <si>
    <t>P H Capital Ltd</t>
  </si>
  <si>
    <t>PHCAP</t>
  </si>
  <si>
    <t>G-Tec Jainx Education Ltd</t>
  </si>
  <si>
    <t>GTECJAINX</t>
  </si>
  <si>
    <t>Medi-Caps Ltd</t>
  </si>
  <si>
    <t>MEDICAPQ</t>
  </si>
  <si>
    <t>Advance Metering Technology Ltd</t>
  </si>
  <si>
    <t>AMTL</t>
  </si>
  <si>
    <t>Mish Designs Ltd</t>
  </si>
  <si>
    <t>MISHDESIGN</t>
  </si>
  <si>
    <t>Roopa Industries Ltd</t>
  </si>
  <si>
    <t>ROOPAIND</t>
  </si>
  <si>
    <t>P B M Polytex Ltd</t>
  </si>
  <si>
    <t>PBMPOLY</t>
  </si>
  <si>
    <t>RRP Semiconductor Ltd</t>
  </si>
  <si>
    <t>RRP</t>
  </si>
  <si>
    <t>E-Land Apparel Ltd</t>
  </si>
  <si>
    <t>ELAND</t>
  </si>
  <si>
    <t>Mahalaxmi Fabric Mills Pvt Ltd</t>
  </si>
  <si>
    <t>MFML</t>
  </si>
  <si>
    <t>Mittal Life Style Ltd</t>
  </si>
  <si>
    <t>MITTAL</t>
  </si>
  <si>
    <t>Kapil Raj Finance Ltd</t>
  </si>
  <si>
    <t>KAPILRAJ</t>
  </si>
  <si>
    <t>Lee &amp; Nee Softwares (Exports) Ltd</t>
  </si>
  <si>
    <t>LEENEE</t>
  </si>
  <si>
    <t>Associated Ceramics Ltd</t>
  </si>
  <si>
    <t>ASSOCER</t>
  </si>
  <si>
    <t>Ladderup Finance Ltd</t>
  </si>
  <si>
    <t>LADDERUP</t>
  </si>
  <si>
    <t>Diligent Industries Ltd</t>
  </si>
  <si>
    <t>DILIGENT</t>
  </si>
  <si>
    <t>National Plastic Industries Ltd</t>
  </si>
  <si>
    <t>NATPLAS</t>
  </si>
  <si>
    <t>Shree Krishna Paper Mills &amp; Industries Ltd</t>
  </si>
  <si>
    <t>SKPMIL</t>
  </si>
  <si>
    <t>Ultra Wiring Connectivity System Ltd</t>
  </si>
  <si>
    <t>UWCSL</t>
  </si>
  <si>
    <t>Anjani Synthetics Ltd</t>
  </si>
  <si>
    <t>ANJANI</t>
  </si>
  <si>
    <t>Betex India Ltd</t>
  </si>
  <si>
    <t>BETXIND</t>
  </si>
  <si>
    <t>Zodiac Ventures Ltd</t>
  </si>
  <si>
    <t>ZODIACVEN</t>
  </si>
  <si>
    <t>SPS Finquest Ltd</t>
  </si>
  <si>
    <t>SPS</t>
  </si>
  <si>
    <t>Micropro Software Solutions Ltd</t>
  </si>
  <si>
    <t>MICROPRO</t>
  </si>
  <si>
    <t>Humming Bird Education Ltd</t>
  </si>
  <si>
    <t>HBEL</t>
  </si>
  <si>
    <t>Sacheta Metals Ltd</t>
  </si>
  <si>
    <t>SACHEMT</t>
  </si>
  <si>
    <t>Aatmaj Healthcare Ltd</t>
  </si>
  <si>
    <t>AATMAJ</t>
  </si>
  <si>
    <t>Standard Surfactants Ltd</t>
  </si>
  <si>
    <t>STDSFAC</t>
  </si>
  <si>
    <t>Household Products</t>
  </si>
  <si>
    <t>Godha Cabcon &amp; Insulation Ltd</t>
  </si>
  <si>
    <t>GODHA</t>
  </si>
  <si>
    <t>Gorani Industries Ltd</t>
  </si>
  <si>
    <t>GORANIN</t>
  </si>
  <si>
    <t>Future Market Networks Ltd</t>
  </si>
  <si>
    <t>FMNL</t>
  </si>
  <si>
    <t>Johnson Pharmacare Ltd</t>
  </si>
  <si>
    <t>JOHNPHARMA</t>
  </si>
  <si>
    <t>Saven Technologies Ltd</t>
  </si>
  <si>
    <t>7TEC</t>
  </si>
  <si>
    <t>Sintex Plastics Technology Ltd</t>
  </si>
  <si>
    <t>SPTL</t>
  </si>
  <si>
    <t>VSF Projects Ltd</t>
  </si>
  <si>
    <t>VSFPROJ</t>
  </si>
  <si>
    <t>Sunrise Efficient Marketing Ltd</t>
  </si>
  <si>
    <t>SEML</t>
  </si>
  <si>
    <t>Transvoy Logistics India Ltd</t>
  </si>
  <si>
    <t>TRANSVOY</t>
  </si>
  <si>
    <t>Air Freight &amp; Logistics</t>
  </si>
  <si>
    <t>Salem Erode Investments Ltd</t>
  </si>
  <si>
    <t>SALEM</t>
  </si>
  <si>
    <t>MM Rubber Company Ltd</t>
  </si>
  <si>
    <t>MMRUBBR-B</t>
  </si>
  <si>
    <t>FEL</t>
  </si>
  <si>
    <t>H P Cotton Textile Mills Ltd</t>
  </si>
  <si>
    <t>HPCOTTON</t>
  </si>
  <si>
    <t>Morgan Ventures Ltd</t>
  </si>
  <si>
    <t>MORGAN</t>
  </si>
  <si>
    <t>Prime Property Development Corp Ltd</t>
  </si>
  <si>
    <t>PRIMEPRO</t>
  </si>
  <si>
    <t>Kalahridhaan Trendz Ltd</t>
  </si>
  <si>
    <t>KTL</t>
  </si>
  <si>
    <t>Cell Point (India) Ltd</t>
  </si>
  <si>
    <t>CELLPOINT</t>
  </si>
  <si>
    <t>Bandaram Pharma Packtech Ltd</t>
  </si>
  <si>
    <t>BANDARAM</t>
  </si>
  <si>
    <t>Starcom Information Technology Ltd</t>
  </si>
  <si>
    <t>STARCOM</t>
  </si>
  <si>
    <t>Franklin Industries Ltd</t>
  </si>
  <si>
    <t>FRANKLININD</t>
  </si>
  <si>
    <t>Rollatainers Ltd</t>
  </si>
  <si>
    <t>ROLLT</t>
  </si>
  <si>
    <t>Burnpur Cement Ltd</t>
  </si>
  <si>
    <t>BURNPUR</t>
  </si>
  <si>
    <t>Orchasp Ltd</t>
  </si>
  <si>
    <t>ORCHASP</t>
  </si>
  <si>
    <t>Transgene Biotek Ltd</t>
  </si>
  <si>
    <t>TRABI</t>
  </si>
  <si>
    <t>E L Forge Ltd</t>
  </si>
  <si>
    <t>ELFORGE</t>
  </si>
  <si>
    <t>Hawa Engineers Ltd</t>
  </si>
  <si>
    <t>HAWAENG</t>
  </si>
  <si>
    <t>Committed Cargo Care Ltd</t>
  </si>
  <si>
    <t>COMMITTED</t>
  </si>
  <si>
    <t>Yudiz Solutions Ltd</t>
  </si>
  <si>
    <t>YUDIZ</t>
  </si>
  <si>
    <t>Rolta India Ltd</t>
  </si>
  <si>
    <t>ROLTA</t>
  </si>
  <si>
    <t>Comfort Fincap Ltd</t>
  </si>
  <si>
    <t>COMFINCAP</t>
  </si>
  <si>
    <t>Sandu Pharmaceuticals Ltd</t>
  </si>
  <si>
    <t>SANDUPHQ</t>
  </si>
  <si>
    <t>Ceeta Industries Ltd</t>
  </si>
  <si>
    <t>CEETAIN</t>
  </si>
  <si>
    <t>Pan India Corp Ltd</t>
  </si>
  <si>
    <t>PANINDIAC</t>
  </si>
  <si>
    <t>Vivo Bio Tech Ltd</t>
  </si>
  <si>
    <t>VIVOBIOT</t>
  </si>
  <si>
    <t>Mediaone Global Entertainment Ltd</t>
  </si>
  <si>
    <t>MEDIAONE</t>
  </si>
  <si>
    <t>Palco Metals Ltd</t>
  </si>
  <si>
    <t>PALCO</t>
  </si>
  <si>
    <t>BDR Buildcon Ltd</t>
  </si>
  <si>
    <t>BDR</t>
  </si>
  <si>
    <t>Shalimar Productions Ltd</t>
  </si>
  <si>
    <t>SHALPRO</t>
  </si>
  <si>
    <t>Ecoboard Industries Ltd</t>
  </si>
  <si>
    <t>ECOBOAR</t>
  </si>
  <si>
    <t>Vruddhi Engineering Works Ltd</t>
  </si>
  <si>
    <t>VRUDDHI</t>
  </si>
  <si>
    <t>Dhanlaxmi Fabrics Ltd</t>
  </si>
  <si>
    <t>DHANFAB</t>
  </si>
  <si>
    <t>JMD Ventures Ltd</t>
  </si>
  <si>
    <t>JMDVL</t>
  </si>
  <si>
    <t>Tirupati Sarjan Ltd</t>
  </si>
  <si>
    <t>TIRSARJ</t>
  </si>
  <si>
    <t>Nakoda Group of Industries Ltd</t>
  </si>
  <si>
    <t>NGIL</t>
  </si>
  <si>
    <t>Chennai Ferrous Industries Ltd</t>
  </si>
  <si>
    <t>CHENFERRO</t>
  </si>
  <si>
    <t>Naapbooks Ltd</t>
  </si>
  <si>
    <t>NBL</t>
  </si>
  <si>
    <t>Inani Marbles and Industries Ltd</t>
  </si>
  <si>
    <t>INANI</t>
  </si>
  <si>
    <t>Cospower Engineering Ltd</t>
  </si>
  <si>
    <t>COSPOWER</t>
  </si>
  <si>
    <t>N G Industries Ltd</t>
  </si>
  <si>
    <t>NGIND</t>
  </si>
  <si>
    <t>Teesta Agro Industries Ltd</t>
  </si>
  <si>
    <t>TEEAI</t>
  </si>
  <si>
    <t>Shree Rajasthan Syntex Ltd</t>
  </si>
  <si>
    <t>SHRAJSYNQ</t>
  </si>
  <si>
    <t>Artefact Projects Ltd</t>
  </si>
  <si>
    <t>ARTEFACT</t>
  </si>
  <si>
    <t>Deccan Health Care Ltd</t>
  </si>
  <si>
    <t>DECCAN</t>
  </si>
  <si>
    <t>Continental Petroleums Ltd</t>
  </si>
  <si>
    <t>CONTPTR</t>
  </si>
  <si>
    <t>Prismx Global Ventures Ltd</t>
  </si>
  <si>
    <t>PRISMX</t>
  </si>
  <si>
    <t>Shrydus Industries Ltd</t>
  </si>
  <si>
    <t>SHRYDUS</t>
  </si>
  <si>
    <t>Misquita Engineering Ltd</t>
  </si>
  <si>
    <t>MISQUITA</t>
  </si>
  <si>
    <t>Sri Ramakrishna Mills (Coimbatore) Ltd</t>
  </si>
  <si>
    <t>SRMCL</t>
  </si>
  <si>
    <t>Sangani Hospitals Ltd</t>
  </si>
  <si>
    <t>SANGANI</t>
  </si>
  <si>
    <t>Julien Agro Infratech Ltd</t>
  </si>
  <si>
    <t>JULIEN</t>
  </si>
  <si>
    <t>Phosphate Company Ltd</t>
  </si>
  <si>
    <t>PHOSPHATE</t>
  </si>
  <si>
    <t>GKB Ophthalmics Ltd</t>
  </si>
  <si>
    <t>GKB</t>
  </si>
  <si>
    <t>Response Informatics Ltd</t>
  </si>
  <si>
    <t>RESPONSINF</t>
  </si>
  <si>
    <t>Fervent Synergies Ltd</t>
  </si>
  <si>
    <t>FERVENTSYN</t>
  </si>
  <si>
    <t>Shree Pacetronix Ltd</t>
  </si>
  <si>
    <t>SHREEPAC</t>
  </si>
  <si>
    <t>Poddar Housing and Development Ltd</t>
  </si>
  <si>
    <t>PODDARHOUS</t>
  </si>
  <si>
    <t>Garment Mantra Lifestyle Ltd</t>
  </si>
  <si>
    <t>GARMNTMNTR</t>
  </si>
  <si>
    <t>Kanani Industries Ltd</t>
  </si>
  <si>
    <t>KANANIIND</t>
  </si>
  <si>
    <t>SMIFS Capital Markets Ltd</t>
  </si>
  <si>
    <t>SMIFS</t>
  </si>
  <si>
    <t>Haryana Leather Chemicals Ltd</t>
  </si>
  <si>
    <t>HARLETH</t>
  </si>
  <si>
    <t>Walchand Peoplefirst Ltd</t>
  </si>
  <si>
    <t>WALCHPF</t>
  </si>
  <si>
    <t>Vistar Amar Ltd</t>
  </si>
  <si>
    <t>VISTARAMAR</t>
  </si>
  <si>
    <t>Rose Merc Ltd</t>
  </si>
  <si>
    <t>ROSEMER</t>
  </si>
  <si>
    <t>Galactico Corporate Services Ltd</t>
  </si>
  <si>
    <t>GALACTICO</t>
  </si>
  <si>
    <t>Visaman Global Sales Ltd</t>
  </si>
  <si>
    <t>VISAMAN</t>
  </si>
  <si>
    <t>Ashoka Metcast Ltd</t>
  </si>
  <si>
    <t>ASHOKAMET</t>
  </si>
  <si>
    <t>USG Tech Solutions Ltd</t>
  </si>
  <si>
    <t>USGTECH</t>
  </si>
  <si>
    <t>Winny Immigration &amp; Education Services Ltd</t>
  </si>
  <si>
    <t>WINNY</t>
  </si>
  <si>
    <t>Academic &amp; Educational Services</t>
  </si>
  <si>
    <t>Axis NIFTY IT ETF</t>
  </si>
  <si>
    <t>AXISTECETF</t>
  </si>
  <si>
    <t>Kshitij Polyline Ltd</t>
  </si>
  <si>
    <t>KSHITIJPOL</t>
  </si>
  <si>
    <t>Alfavision Overseas (India) Ltd</t>
  </si>
  <si>
    <t>ALFAVIO</t>
  </si>
  <si>
    <t>Oceanic Foods Ltd</t>
  </si>
  <si>
    <t>OCEANIC</t>
  </si>
  <si>
    <t>Camex Ltd</t>
  </si>
  <si>
    <t>CAMEXLTD</t>
  </si>
  <si>
    <t>Sulabh Engineers and Services Ltd</t>
  </si>
  <si>
    <t>SULABEN</t>
  </si>
  <si>
    <t>Telogica Ltd</t>
  </si>
  <si>
    <t>TELOGICA</t>
  </si>
  <si>
    <t>Communications Equipment</t>
  </si>
  <si>
    <t>Bizotic Commercial Ltd</t>
  </si>
  <si>
    <t>BIZOTIC</t>
  </si>
  <si>
    <t>Abhishek Integrations Ltd</t>
  </si>
  <si>
    <t>AILIMITED</t>
  </si>
  <si>
    <t>Chandra Bhagat Pharma Ltd</t>
  </si>
  <si>
    <t>CBPL</t>
  </si>
  <si>
    <t>Shelter Pharma Ltd</t>
  </si>
  <si>
    <t>SHELTER</t>
  </si>
  <si>
    <t>Abm International Ltd</t>
  </si>
  <si>
    <t>ABMINTLLTD</t>
  </si>
  <si>
    <t>Salora International Ltd</t>
  </si>
  <si>
    <t>SALORAINTL</t>
  </si>
  <si>
    <t>RR Metalmakers India Ltd</t>
  </si>
  <si>
    <t>RRMETAL</t>
  </si>
  <si>
    <t>Richirich Inventures Ltd</t>
  </si>
  <si>
    <t>KISAAN</t>
  </si>
  <si>
    <t>Vineet Laboratories Ltd</t>
  </si>
  <si>
    <t>VINEETLAB</t>
  </si>
  <si>
    <t>Yash Chemex Ltd</t>
  </si>
  <si>
    <t>YASHCHEM</t>
  </si>
  <si>
    <t>Varyaa Creations Ltd</t>
  </si>
  <si>
    <t>VARYAA</t>
  </si>
  <si>
    <t>Gujrat Credit Corporation Ltd</t>
  </si>
  <si>
    <t>GUJCRED</t>
  </si>
  <si>
    <t>Tirupati Foam Ltd</t>
  </si>
  <si>
    <t>TIRUFOAM</t>
  </si>
  <si>
    <t>Conart Engineers Ltd</t>
  </si>
  <si>
    <t>CONART</t>
  </si>
  <si>
    <t>Arigato Universe Ltd</t>
  </si>
  <si>
    <t>ARIGATO</t>
  </si>
  <si>
    <t>ICICI Prudential S&amp;P BSE Sensex ETF</t>
  </si>
  <si>
    <t>SENSEXIETF</t>
  </si>
  <si>
    <t>Ashnisha Industries Ltd</t>
  </si>
  <si>
    <t>ASHNI</t>
  </si>
  <si>
    <t>DRA Consultants Ltd</t>
  </si>
  <si>
    <t>DRA</t>
  </si>
  <si>
    <t>Axel Polymers Ltd</t>
  </si>
  <si>
    <t>AXELPOLY</t>
  </si>
  <si>
    <t>Continental Seeds and Chemicals Ltd</t>
  </si>
  <si>
    <t>CONTI</t>
  </si>
  <si>
    <t>Pace E-Commerce Ventures Ltd</t>
  </si>
  <si>
    <t>PACE</t>
  </si>
  <si>
    <t>Homefurnishing Retail</t>
  </si>
  <si>
    <t>Binani Industries Ltd</t>
  </si>
  <si>
    <t>BINANIIND</t>
  </si>
  <si>
    <t>Diana Tea Co Ltd</t>
  </si>
  <si>
    <t>DIANATEA</t>
  </si>
  <si>
    <t>Grovy India Ltd</t>
  </si>
  <si>
    <t>GROVY</t>
  </si>
  <si>
    <t>Mohit Paper Mills Ltd</t>
  </si>
  <si>
    <t>MOHITPPR</t>
  </si>
  <si>
    <t>Hemadri Cements Ltd</t>
  </si>
  <si>
    <t>HEMACEM</t>
  </si>
  <si>
    <t>Dynamic Portfolio Management &amp; Services Ltd</t>
  </si>
  <si>
    <t>DYNAMICP</t>
  </si>
  <si>
    <t>UR Sugar Industries Ltd</t>
  </si>
  <si>
    <t>URSUGAR</t>
  </si>
  <si>
    <t>Kwality Ltd</t>
  </si>
  <si>
    <t>KWALITY</t>
  </si>
  <si>
    <t>Amkay Products Ltd</t>
  </si>
  <si>
    <t>AMKAY</t>
  </si>
  <si>
    <t>ICDS Ltd</t>
  </si>
  <si>
    <t>ICDSLTD</t>
  </si>
  <si>
    <t>Sai Capital Ltd</t>
  </si>
  <si>
    <t>SAICAPI</t>
  </si>
  <si>
    <t>HOAC Foods India Ltd</t>
  </si>
  <si>
    <t>HOACFOODS</t>
  </si>
  <si>
    <t>Indianivesh Ltd</t>
  </si>
  <si>
    <t>INDIANVSH</t>
  </si>
  <si>
    <t>AA Plus Tradelink Ltd</t>
  </si>
  <si>
    <t>AAPLUSTRAD</t>
  </si>
  <si>
    <t>TV Vision Ltd</t>
  </si>
  <si>
    <t>TVVISION</t>
  </si>
  <si>
    <t>West Leisure Resorts Ltd</t>
  </si>
  <si>
    <t>WESTLEIRES</t>
  </si>
  <si>
    <t>Transchem Ltd</t>
  </si>
  <si>
    <t>TRANSCHEM</t>
  </si>
  <si>
    <t>Gajanand International Ltd</t>
  </si>
  <si>
    <t>GAJANAND</t>
  </si>
  <si>
    <t>Choksi Laboratories Ltd</t>
  </si>
  <si>
    <t>CHOKSILA</t>
  </si>
  <si>
    <t>Medico Intercontinental Ltd</t>
  </si>
  <si>
    <t>MIL</t>
  </si>
  <si>
    <t>Quality RO Industries Ltd</t>
  </si>
  <si>
    <t>QRIL</t>
  </si>
  <si>
    <t>Pecos Hotels and Pubs Ltd</t>
  </si>
  <si>
    <t>PECOS</t>
  </si>
  <si>
    <t>HCKK Ventures Ltd</t>
  </si>
  <si>
    <t>HCKKVENTURE</t>
  </si>
  <si>
    <t>Perfect Infraengineers Ltd</t>
  </si>
  <si>
    <t>PERFECT</t>
  </si>
  <si>
    <t>Prabhhans Industries Ltd</t>
  </si>
  <si>
    <t>PRABHHANS</t>
  </si>
  <si>
    <t>Greenhitech Ventures Ltd</t>
  </si>
  <si>
    <t>GVL</t>
  </si>
  <si>
    <t>Country Condo's Ltd</t>
  </si>
  <si>
    <t>COUNCODOS</t>
  </si>
  <si>
    <t>Eighty Jewellers Ltd</t>
  </si>
  <si>
    <t>EIGHTY</t>
  </si>
  <si>
    <t>Flora Textiles Ltd</t>
  </si>
  <si>
    <t>FLORATX</t>
  </si>
  <si>
    <t>STL Global Ltd</t>
  </si>
  <si>
    <t>SGL</t>
  </si>
  <si>
    <t>Shreeram Proteins Ltd</t>
  </si>
  <si>
    <t>SRPL</t>
  </si>
  <si>
    <t>Duropack Ltd</t>
  </si>
  <si>
    <t>DUROPACK</t>
  </si>
  <si>
    <t>India Home Loan Ltd</t>
  </si>
  <si>
    <t>INDIAHOME</t>
  </si>
  <si>
    <t>Tejnaksh Healthcare Ltd</t>
  </si>
  <si>
    <t>TEJNAKSH</t>
  </si>
  <si>
    <t>Maharashtra Corp Ltd</t>
  </si>
  <si>
    <t>MAHACORP</t>
  </si>
  <si>
    <t>Timescan Logistics (India) Ltd</t>
  </si>
  <si>
    <t>TIMESCAN</t>
  </si>
  <si>
    <t>Sylph Technologies Ltd</t>
  </si>
  <si>
    <t>SYLPH</t>
  </si>
  <si>
    <t>Angel Fibers Ltd</t>
  </si>
  <si>
    <t>ANGEL</t>
  </si>
  <si>
    <t>Poona Dal and Oil Industries Ltd</t>
  </si>
  <si>
    <t>POONADAL</t>
  </si>
  <si>
    <t>Next Mediaworks Ltd</t>
  </si>
  <si>
    <t>NEXTMEDIA</t>
  </si>
  <si>
    <t>Emergent Industrial Solutions Ltd</t>
  </si>
  <si>
    <t>EMERGENT</t>
  </si>
  <si>
    <t>Chandra Prabhu International Ltd</t>
  </si>
  <si>
    <t>CHANDRAP</t>
  </si>
  <si>
    <t>Addi Industries Ltd</t>
  </si>
  <si>
    <t>ADDIND</t>
  </si>
  <si>
    <t>KJMC Financial Services Ltd</t>
  </si>
  <si>
    <t>KJMCFIN</t>
  </si>
  <si>
    <t>Manjeera Constructions Ltd</t>
  </si>
  <si>
    <t>MANJEERA</t>
  </si>
  <si>
    <t>Gujarat Terce Laboratories Ltd</t>
  </si>
  <si>
    <t>GUJTERC</t>
  </si>
  <si>
    <t>Jet Knitwears Ltd</t>
  </si>
  <si>
    <t>JETKNIT</t>
  </si>
  <si>
    <t>Ind Bank Housing Ltd</t>
  </si>
  <si>
    <t>INDBNK</t>
  </si>
  <si>
    <t>Earthstahl &amp; Alloys Ltd</t>
  </si>
  <si>
    <t>EARTH</t>
  </si>
  <si>
    <t>Flomic Global Logistics Ltd</t>
  </si>
  <si>
    <t>FLOMIC</t>
  </si>
  <si>
    <t>Shrenik Ltd</t>
  </si>
  <si>
    <t>SHRENIK</t>
  </si>
  <si>
    <t>DK Enterprises Global Ltd</t>
  </si>
  <si>
    <t>DKEGL</t>
  </si>
  <si>
    <t>Suditi Industries Ltd</t>
  </si>
  <si>
    <t>SUDTIND-B</t>
  </si>
  <si>
    <t>New Light Apparels Ltd</t>
  </si>
  <si>
    <t>NEWLIGHT</t>
  </si>
  <si>
    <t>ASL Industries Ltd</t>
  </si>
  <si>
    <t>ASLIND</t>
  </si>
  <si>
    <t>Gogia Capital Services Ltd</t>
  </si>
  <si>
    <t>GOGIACAP</t>
  </si>
  <si>
    <t>Tatia Global Vennture Ltd</t>
  </si>
  <si>
    <t>TATIAGLOB</t>
  </si>
  <si>
    <t>Kamadgiri Fashion Ltd</t>
  </si>
  <si>
    <t>KAMADGIRI</t>
  </si>
  <si>
    <t>Bonlon Industries Ltd</t>
  </si>
  <si>
    <t>BONLON</t>
  </si>
  <si>
    <t>Copper</t>
  </si>
  <si>
    <t>Rex Sealing &amp; Packing Industries Ltd</t>
  </si>
  <si>
    <t>REXSEAL</t>
  </si>
  <si>
    <t>Ideal Technoplast Industries Ltd</t>
  </si>
  <si>
    <t>IDEALTECHO</t>
  </si>
  <si>
    <t>ARSS Infrastructure Projects Ltd</t>
  </si>
  <si>
    <t>ARSSINFRA</t>
  </si>
  <si>
    <t>S &amp; T Corporation Ltd</t>
  </si>
  <si>
    <t>STCORP</t>
  </si>
  <si>
    <t>Laxmipati Engineering Works Ltd</t>
  </si>
  <si>
    <t>LAXMIPATI</t>
  </si>
  <si>
    <t>Arman Holdings Ltd</t>
  </si>
  <si>
    <t>ARMAN</t>
  </si>
  <si>
    <t>Uttam Galva Steels Ltd</t>
  </si>
  <si>
    <t>UTTAMSTL</t>
  </si>
  <si>
    <t>Gayatri BioOrganics Ltd</t>
  </si>
  <si>
    <t>GAYATRIBI</t>
  </si>
  <si>
    <t>Add-Shop E-Retail Ltd</t>
  </si>
  <si>
    <t>ASRL</t>
  </si>
  <si>
    <t>Balurghat Technologies Ltd</t>
  </si>
  <si>
    <t>BALTE</t>
  </si>
  <si>
    <t>Deep Diamond India Ltd</t>
  </si>
  <si>
    <t>DDIL</t>
  </si>
  <si>
    <t>Libas Consumer Products Ltd</t>
  </si>
  <si>
    <t>LIBAS</t>
  </si>
  <si>
    <t>Mandeep Auto Industries Ltd</t>
  </si>
  <si>
    <t>MANDEEP</t>
  </si>
  <si>
    <t>Shantidoot Infra Services Ltd</t>
  </si>
  <si>
    <t>SISL</t>
  </si>
  <si>
    <t>Acrow India Ltd</t>
  </si>
  <si>
    <t>ACROW</t>
  </si>
  <si>
    <t>MSR India Ltd</t>
  </si>
  <si>
    <t>MSRINDIA</t>
  </si>
  <si>
    <t>Faalcon Concepts Ltd</t>
  </si>
  <si>
    <t>FAALCON</t>
  </si>
  <si>
    <t>Sudal Industries Ltd</t>
  </si>
  <si>
    <t>SUDAI</t>
  </si>
  <si>
    <t>Aluminum</t>
  </si>
  <si>
    <t>Ankit Metal &amp; Power Ltd</t>
  </si>
  <si>
    <t>ANKITMETAL</t>
  </si>
  <si>
    <t>Ashirwad Steels And Industries Ltd</t>
  </si>
  <si>
    <t>ASHSI</t>
  </si>
  <si>
    <t>Ambica Agarbathies Aroma &amp; Industries Ltd</t>
  </si>
  <si>
    <t>AMBICAAGAR</t>
  </si>
  <si>
    <t>Madhav Marbles and Granites Ltd</t>
  </si>
  <si>
    <t>MADHAV</t>
  </si>
  <si>
    <t>Khandwala Securities Ltd</t>
  </si>
  <si>
    <t>KHANDSE</t>
  </si>
  <si>
    <t>Tapi Fruit Processing Ltd</t>
  </si>
  <si>
    <t>TAPIFRUIT</t>
  </si>
  <si>
    <t>Dhanlaxmi Cotex Ltd</t>
  </si>
  <si>
    <t>DHANCOT</t>
  </si>
  <si>
    <t>Suryaamba Spinning Mills Ltd</t>
  </si>
  <si>
    <t>SURYAAMBA</t>
  </si>
  <si>
    <t>Vivanta Industries Ltd</t>
  </si>
  <si>
    <t>VIVANTA</t>
  </si>
  <si>
    <t>Sagardeep Alloys Ltd</t>
  </si>
  <si>
    <t>SAGARDEEP</t>
  </si>
  <si>
    <t>Goblin India Ltd</t>
  </si>
  <si>
    <t>GOBLIN</t>
  </si>
  <si>
    <t>Grill Splendour Services Ltd</t>
  </si>
  <si>
    <t>BIRDYS</t>
  </si>
  <si>
    <t>Picturehouse Media Ltd</t>
  </si>
  <si>
    <t>PICTUREHS</t>
  </si>
  <si>
    <t>Kandarp Digi Smart Bpo Ltd</t>
  </si>
  <si>
    <t>KANDARP</t>
  </si>
  <si>
    <t>Goenka Diamond And Jewels Ltd</t>
  </si>
  <si>
    <t>GOENKA</t>
  </si>
  <si>
    <t>Sainik Finance &amp; Industries Ltd</t>
  </si>
  <si>
    <t>SAINIK</t>
  </si>
  <si>
    <t>Cybele Industries Ltd</t>
  </si>
  <si>
    <t>CYBELEIND</t>
  </si>
  <si>
    <t>Gajanan Securities Services Ltd</t>
  </si>
  <si>
    <t>GAJANANSEC</t>
  </si>
  <si>
    <t>Walpar Nutritions Ltd</t>
  </si>
  <si>
    <t>WALPAR</t>
  </si>
  <si>
    <t>Zodiac-JRD-MKJ Ltd</t>
  </si>
  <si>
    <t>ZODJRDMKJ</t>
  </si>
  <si>
    <t>Infronics Systems Ltd</t>
  </si>
  <si>
    <t>INFRONICS</t>
  </si>
  <si>
    <t>Ravileela Granites Ltd</t>
  </si>
  <si>
    <t>RALEGRA</t>
  </si>
  <si>
    <t>Indong Tea Company Ltd</t>
  </si>
  <si>
    <t>INDONG</t>
  </si>
  <si>
    <t>Sonu Infratech Ltd</t>
  </si>
  <si>
    <t>SONUINFRA</t>
  </si>
  <si>
    <t>Trident Texofab Ltd</t>
  </si>
  <si>
    <t>TTFL</t>
  </si>
  <si>
    <t>Nyssa Corporation Ltd</t>
  </si>
  <si>
    <t>NYSSACORP</t>
  </si>
  <si>
    <t>Centenial Surgical Suture Ltd</t>
  </si>
  <si>
    <t>CSURGSU</t>
  </si>
  <si>
    <t>Inspire Films Ltd</t>
  </si>
  <si>
    <t>INSPIRE</t>
  </si>
  <si>
    <t>Naturite Agro Products Ltd</t>
  </si>
  <si>
    <t>NAPL</t>
  </si>
  <si>
    <t>Vinyoflex Ltd</t>
  </si>
  <si>
    <t>VINYOFL</t>
  </si>
  <si>
    <t>Kaiser Corporation Ltd</t>
  </si>
  <si>
    <t>KACL</t>
  </si>
  <si>
    <t>Polyspin Exports Ltd</t>
  </si>
  <si>
    <t>POLYSPIN</t>
  </si>
  <si>
    <t>Shree Hari Chemicals Export Ltd</t>
  </si>
  <si>
    <t>SHHARICH</t>
  </si>
  <si>
    <t>Yasons Chemex Care Ltd</t>
  </si>
  <si>
    <t>YCCL</t>
  </si>
  <si>
    <t>Tamilnadu Telecommunication Ltd</t>
  </si>
  <si>
    <t>TNTELE</t>
  </si>
  <si>
    <t>Nidan Laboratories and Healthcare Ltd</t>
  </si>
  <si>
    <t>NIDAN</t>
  </si>
  <si>
    <t>Aditya Spinners Ltd</t>
  </si>
  <si>
    <t>ADITYASP</t>
  </si>
  <si>
    <t>Erp Soft Systems Ltd</t>
  </si>
  <si>
    <t>ERPSOFT</t>
  </si>
  <si>
    <t>Khaitan (India) Ltd</t>
  </si>
  <si>
    <t>KHAITANLTD</t>
  </si>
  <si>
    <t>Nippon India Nifty Pharma ETF</t>
  </si>
  <si>
    <t>PHARMABEES</t>
  </si>
  <si>
    <t>Visagar Financial Services Ltd</t>
  </si>
  <si>
    <t>VISAGAR</t>
  </si>
  <si>
    <t>Aspira Pathlab &amp; Diagnostics Ltd</t>
  </si>
  <si>
    <t>ASPIRA</t>
  </si>
  <si>
    <t>Qgo Finance Ltd</t>
  </si>
  <si>
    <t>QGO</t>
  </si>
  <si>
    <t>Hind Aluminium Industries Ltd</t>
  </si>
  <si>
    <t>HINDALUMI</t>
  </si>
  <si>
    <t>VAMA Industries Ltd</t>
  </si>
  <si>
    <t>VAMA</t>
  </si>
  <si>
    <t>Tirupati Tyres Ltd</t>
  </si>
  <si>
    <t>TTIL</t>
  </si>
  <si>
    <t>Kanco Tea &amp; Industries Ltd</t>
  </si>
  <si>
    <t>KANCOTEA</t>
  </si>
  <si>
    <t>Innokaiz India Ltd</t>
  </si>
  <si>
    <t>INNOKAIZ</t>
  </si>
  <si>
    <t>TGB Banquets and Hotels Ltd</t>
  </si>
  <si>
    <t>TGBHOTELS</t>
  </si>
  <si>
    <t>Smart Finsec Ltd</t>
  </si>
  <si>
    <t>SMARTFIN</t>
  </si>
  <si>
    <t>Ashirwad Capital Ltd</t>
  </si>
  <si>
    <t>ASHCAP</t>
  </si>
  <si>
    <t>Rishi Techtex Ltd</t>
  </si>
  <si>
    <t>RISHITECH</t>
  </si>
  <si>
    <t>City Crops Agro Ltd</t>
  </si>
  <si>
    <t>CCAL</t>
  </si>
  <si>
    <t>Swasti Vinayaka Art and Heritage Corporation Ltd</t>
  </si>
  <si>
    <t>SVARTCORP</t>
  </si>
  <si>
    <t>Hipolin Ltd</t>
  </si>
  <si>
    <t>HIPOLIN</t>
  </si>
  <si>
    <t>Alan Scott Enterprises Ltd</t>
  </si>
  <si>
    <t>ALAN SCOTT</t>
  </si>
  <si>
    <t>Sumedha Fiscal Services Ltd</t>
  </si>
  <si>
    <t>SUMEDHA</t>
  </si>
  <si>
    <t>Veerhealth Care Ltd</t>
  </si>
  <si>
    <t>VEERHEALTH</t>
  </si>
  <si>
    <t>Gothi Plascon (India) Ltd</t>
  </si>
  <si>
    <t>GOTHIPL</t>
  </si>
  <si>
    <t>B2B Software Technologies Ltd</t>
  </si>
  <si>
    <t>B2BSOFT</t>
  </si>
  <si>
    <t>Khoobsurat Ltd</t>
  </si>
  <si>
    <t>KHOOBSURAT</t>
  </si>
  <si>
    <t>Focus Business Solution Ltd</t>
  </si>
  <si>
    <t>Diversified Support Services</t>
  </si>
  <si>
    <t>Tecil Chemicals and Hydro Power Ltd</t>
  </si>
  <si>
    <t>TECILCHEM</t>
  </si>
  <si>
    <t>Samsrita Labs Ltd</t>
  </si>
  <si>
    <t>SAMSRITA</t>
  </si>
  <si>
    <t>Life Sciences Tools &amp; Services</t>
  </si>
  <si>
    <t>Morarjee Textiles Ltd</t>
  </si>
  <si>
    <t>MORARJEE</t>
  </si>
  <si>
    <t>Pearl Green Clubs and Resorts Ltd</t>
  </si>
  <si>
    <t>PGCRL</t>
  </si>
  <si>
    <t>J Taparia Projects Ltd</t>
  </si>
  <si>
    <t>JTAPARIA</t>
  </si>
  <si>
    <t>Silver Oak (India) Ltd</t>
  </si>
  <si>
    <t>SILVOAK</t>
  </si>
  <si>
    <t>Sonal Adhesives Ltd</t>
  </si>
  <si>
    <t>SONALAD</t>
  </si>
  <si>
    <t>Nippon India Silver ETF</t>
  </si>
  <si>
    <t>SILVERBEES</t>
  </si>
  <si>
    <t>Citadel Realty and Developers Ltd</t>
  </si>
  <si>
    <t>CITADEL</t>
  </si>
  <si>
    <t>Jindal Capital Ltd</t>
  </si>
  <si>
    <t>JINDCAP</t>
  </si>
  <si>
    <t>Vera Synthetic Ltd</t>
  </si>
  <si>
    <t>VERA</t>
  </si>
  <si>
    <t>Raw Edge Industrial Solutions Ltd</t>
  </si>
  <si>
    <t>RAWEDGE</t>
  </si>
  <si>
    <t>Gautam Gems Ltd</t>
  </si>
  <si>
    <t>GGL</t>
  </si>
  <si>
    <t>Sunil Agro Foods Ltd</t>
  </si>
  <si>
    <t>SUNILAGR</t>
  </si>
  <si>
    <t>Future Lifestyle Fashions Ltd</t>
  </si>
  <si>
    <t>FLFL</t>
  </si>
  <si>
    <t>Jiwanram Sheoduttrai Industries Ltd</t>
  </si>
  <si>
    <t>JIWANRAM</t>
  </si>
  <si>
    <t>Poojawestern Metaliks Ltd</t>
  </si>
  <si>
    <t>POOJA</t>
  </si>
  <si>
    <t>Sugal and Damani Share Brokers Ltd</t>
  </si>
  <si>
    <t>SUGALDAM</t>
  </si>
  <si>
    <t>Consecutive Investments &amp; Trading Co Ltd</t>
  </si>
  <si>
    <t>CITL</t>
  </si>
  <si>
    <t>Tyroon Tea Co Ltd</t>
  </si>
  <si>
    <t>TYROON</t>
  </si>
  <si>
    <t>Shree Ganesh Bio-Tech (India) Ltd</t>
  </si>
  <si>
    <t>SHREEGANES</t>
  </si>
  <si>
    <t>Solitaire Machine Tools Ltd</t>
  </si>
  <si>
    <t>SOLIMAC</t>
  </si>
  <si>
    <t>Family Care Hospitals Ltd</t>
  </si>
  <si>
    <t>FAMILYCARE</t>
  </si>
  <si>
    <t>Health Care  Services</t>
  </si>
  <si>
    <t>Unick Fix-A-Form And Printers Ltd</t>
  </si>
  <si>
    <t>UNICK</t>
  </si>
  <si>
    <t>SVS Ventures Ltd</t>
  </si>
  <si>
    <t>SVS</t>
  </si>
  <si>
    <t>India Cements Capital Ltd</t>
  </si>
  <si>
    <t>INDCEMCAP</t>
  </si>
  <si>
    <t>Standard Batteries Ltd</t>
  </si>
  <si>
    <t>STDBAT</t>
  </si>
  <si>
    <t>SBEC Systems (India) Ltd</t>
  </si>
  <si>
    <t>SBECSYS</t>
  </si>
  <si>
    <t>Unison Metals Ltd</t>
  </si>
  <si>
    <t>UNISON</t>
  </si>
  <si>
    <t>Nippon India ETF Nifty 50 Value 20</t>
  </si>
  <si>
    <t>NV20BEES</t>
  </si>
  <si>
    <t>Yug Decor Ltd</t>
  </si>
  <si>
    <t>YUG</t>
  </si>
  <si>
    <t>Veritaas Advertising Ltd</t>
  </si>
  <si>
    <t>VERITAAS</t>
  </si>
  <si>
    <t>PVV Infra Ltd</t>
  </si>
  <si>
    <t>PVVINFRA</t>
  </si>
  <si>
    <t>Sumeet Industries Ltd</t>
  </si>
  <si>
    <t>SUMEETINDS</t>
  </si>
  <si>
    <t>Patspin India Ltd</t>
  </si>
  <si>
    <t>PATSPINLTD</t>
  </si>
  <si>
    <t>Nivaka Fashions Ltd</t>
  </si>
  <si>
    <t>NIVAKA</t>
  </si>
  <si>
    <t>Tarapur Transformers Ltd</t>
  </si>
  <si>
    <t>TARAPUR</t>
  </si>
  <si>
    <t>Shiva Global Agro Industries Ltd</t>
  </si>
  <si>
    <t>SHIVAAGRO</t>
  </si>
  <si>
    <t>KMS Medisurgi Ltd</t>
  </si>
  <si>
    <t>KMSMEDI</t>
  </si>
  <si>
    <t>Jupiter Infomedia Ltd</t>
  </si>
  <si>
    <t>JUPITERIN</t>
  </si>
  <si>
    <t>Popular Estate Management Ltd</t>
  </si>
  <si>
    <t>POPULARES</t>
  </si>
  <si>
    <t>Mohit Industries Ltd</t>
  </si>
  <si>
    <t>MOHITIND</t>
  </si>
  <si>
    <t>Padam Cotton Yarns Ltd</t>
  </si>
  <si>
    <t>PADAMCO</t>
  </si>
  <si>
    <t>Sanginita Chemicals Ltd</t>
  </si>
  <si>
    <t>SANGINITA</t>
  </si>
  <si>
    <t>Uniinfo Telecom Services Ltd</t>
  </si>
  <si>
    <t>UNIINFO</t>
  </si>
  <si>
    <t>Aastamangalam Finance Ltd</t>
  </si>
  <si>
    <t>AASTAFIN</t>
  </si>
  <si>
    <t>Gabriel Pet Straps Ltd</t>
  </si>
  <si>
    <t>GPSL</t>
  </si>
  <si>
    <t>Venlon Enterprises Ltd</t>
  </si>
  <si>
    <t>VENLONENT</t>
  </si>
  <si>
    <t>Cyber Media (India) Ltd</t>
  </si>
  <si>
    <t>CYBERMEDIA</t>
  </si>
  <si>
    <t>Utique Enterprises Ltd</t>
  </si>
  <si>
    <t>UTIQUE</t>
  </si>
  <si>
    <t>Aruna Hotels Ltd</t>
  </si>
  <si>
    <t>ARUNAHTEL</t>
  </si>
  <si>
    <t>Kridhan Infra Ltd</t>
  </si>
  <si>
    <t>KRIDHANINF</t>
  </si>
  <si>
    <t>Ascensive Educare Ltd</t>
  </si>
  <si>
    <t>ASCENSIVE</t>
  </si>
  <si>
    <t>Bervin Investment and Leasing Ltd</t>
  </si>
  <si>
    <t>BERVINL</t>
  </si>
  <si>
    <t>Hemang Resources Ltd</t>
  </si>
  <si>
    <t>HEMANG</t>
  </si>
  <si>
    <t>VERTEX Securities Ltd</t>
  </si>
  <si>
    <t>VERTEX</t>
  </si>
  <si>
    <t>Kallam Textiles Ltd</t>
  </si>
  <si>
    <t>KALLAM</t>
  </si>
  <si>
    <t>Gujarat Petrosynthese Ltd</t>
  </si>
  <si>
    <t>GUJPETR</t>
  </si>
  <si>
    <t>Five Core Electronics Ltd</t>
  </si>
  <si>
    <t>FIVECORE</t>
  </si>
  <si>
    <t>Laffans Petrochemicals Ltd</t>
  </si>
  <si>
    <t>LAFFANSQ</t>
  </si>
  <si>
    <t>Genus Prime Infra Ltd</t>
  </si>
  <si>
    <t>GENUSPRIME</t>
  </si>
  <si>
    <t>Phaarmasia Ltd</t>
  </si>
  <si>
    <t>PHRMASI</t>
  </si>
  <si>
    <t>Hindoostan Mills Ltd</t>
  </si>
  <si>
    <t>HINDMILL</t>
  </si>
  <si>
    <t>Pro Fin Capital Services Ltd</t>
  </si>
  <si>
    <t>PROFINC</t>
  </si>
  <si>
    <t>Williamson Magor and Co Ltd</t>
  </si>
  <si>
    <t>WILLAMAGOR</t>
  </si>
  <si>
    <t>KCD Industries India Ltd</t>
  </si>
  <si>
    <t>KCDGROUP</t>
  </si>
  <si>
    <t>Tarini International Ltd</t>
  </si>
  <si>
    <t>TARINI</t>
  </si>
  <si>
    <t>UTI Nifty Bank ETF</t>
  </si>
  <si>
    <t>UTIBANKETF</t>
  </si>
  <si>
    <t>Thakral Services (India) Ltd</t>
  </si>
  <si>
    <t>THAKRAL</t>
  </si>
  <si>
    <t>Electronic Equipment &amp; Instruments</t>
  </si>
  <si>
    <t>DocMode Health Technologies Ltd</t>
  </si>
  <si>
    <t>DHTL</t>
  </si>
  <si>
    <t>Incap Ltd</t>
  </si>
  <si>
    <t>INCAP</t>
  </si>
  <si>
    <t>J A Finance Ltd</t>
  </si>
  <si>
    <t>JAFINANCE</t>
  </si>
  <si>
    <t>APT Packaging Ltd</t>
  </si>
  <si>
    <t>APTPACK</t>
  </si>
  <si>
    <t>Global Longlife Hospital and Research Ltd</t>
  </si>
  <si>
    <t>GLHRL</t>
  </si>
  <si>
    <t>Shanthala FMCG Products Ltd</t>
  </si>
  <si>
    <t>SHANTHALA</t>
  </si>
  <si>
    <t>Nalin Lease Finance Ltd</t>
  </si>
  <si>
    <t>NLFL</t>
  </si>
  <si>
    <t>Mukand Engineers Ltd</t>
  </si>
  <si>
    <t>MUKANDENGG</t>
  </si>
  <si>
    <t>Cochin Malabar Estates and Industries Ltd</t>
  </si>
  <si>
    <t>COCHMAL</t>
  </si>
  <si>
    <t>Mirae Asset Nifty India Manufacturing ETF</t>
  </si>
  <si>
    <t>MAKEINDIA</t>
  </si>
  <si>
    <t>SPA Capital Advisors Limited</t>
  </si>
  <si>
    <t>SPACAPS</t>
  </si>
  <si>
    <t>Megri Soft Ltd</t>
  </si>
  <si>
    <t>MEGRISOFT</t>
  </si>
  <si>
    <t>Mirae Asset Nifty Midcap 150 ETF</t>
  </si>
  <si>
    <t>MIDCAPETF</t>
  </si>
  <si>
    <t>Valson Industries Ltd</t>
  </si>
  <si>
    <t>VALSONQ</t>
  </si>
  <si>
    <t>Pratik Panels Ltd</t>
  </si>
  <si>
    <t>PRATIK</t>
  </si>
  <si>
    <t>Pan Electronics (India) Ltd</t>
  </si>
  <si>
    <t>PANELEC</t>
  </si>
  <si>
    <t>Ashiana Ispat Ltd</t>
  </si>
  <si>
    <t>ASHIS</t>
  </si>
  <si>
    <t>Paos Industries Ltd</t>
  </si>
  <si>
    <t>PAOS</t>
  </si>
  <si>
    <t>Samyak International Ltd</t>
  </si>
  <si>
    <t>SAMYAKINT</t>
  </si>
  <si>
    <t>Hybrid Financial Services Ltd</t>
  </si>
  <si>
    <t>HYBRIDFIN</t>
  </si>
  <si>
    <t>Sterling Powergensys Ltd</t>
  </si>
  <si>
    <t>STERPOW</t>
  </si>
  <si>
    <t>Dhyaani Tradeventtures Ltd</t>
  </si>
  <si>
    <t>DHYAANITR</t>
  </si>
  <si>
    <t>Moxsh Overseas Educon Ltd</t>
  </si>
  <si>
    <t>MOXSH</t>
  </si>
  <si>
    <t>Infomedia Press Ltd</t>
  </si>
  <si>
    <t>INFOMEDIA</t>
  </si>
  <si>
    <t>Adeshwar Meditex Ltd</t>
  </si>
  <si>
    <t>ADESHWAR</t>
  </si>
  <si>
    <t>Jai Mata Glass Ltd</t>
  </si>
  <si>
    <t>JAIMATAG</t>
  </si>
  <si>
    <t>National General Industries Ltd</t>
  </si>
  <si>
    <t>NATGENI</t>
  </si>
  <si>
    <t>Jay Kailash Namkeen Ltd</t>
  </si>
  <si>
    <t>JAYKAILASH</t>
  </si>
  <si>
    <t>Mega Corp Ltd</t>
  </si>
  <si>
    <t>MEGACOR</t>
  </si>
  <si>
    <t>Vapi Enterprise Ltd</t>
  </si>
  <si>
    <t>VAPIENTER</t>
  </si>
  <si>
    <t>Axis Nifty 50 ETF</t>
  </si>
  <si>
    <t>AXISNIFTY</t>
  </si>
  <si>
    <t>Netlink Solutions (India) Ltd</t>
  </si>
  <si>
    <t>NETLINK</t>
  </si>
  <si>
    <t>Hindustan Fluoro Carbons Ltd</t>
  </si>
  <si>
    <t>HINFLUR</t>
  </si>
  <si>
    <t>Sangal Papers Ltd</t>
  </si>
  <si>
    <t>SANPA</t>
  </si>
  <si>
    <t>Anuroop Packaging Ltd</t>
  </si>
  <si>
    <t>ANUROOP</t>
  </si>
  <si>
    <t>S M Gold Ltd</t>
  </si>
  <si>
    <t>SMGOLD</t>
  </si>
  <si>
    <t>Medinova Diagnostic Services Ltd</t>
  </si>
  <si>
    <t>MEDINOV</t>
  </si>
  <si>
    <t>Concord Drugs Ltd</t>
  </si>
  <si>
    <t>CONCORD</t>
  </si>
  <si>
    <t>Prakash Woollen &amp; Synthetic Mills Ltd</t>
  </si>
  <si>
    <t>PWASML</t>
  </si>
  <si>
    <t>MPDLLtd</t>
  </si>
  <si>
    <t>MPDL</t>
  </si>
  <si>
    <t>EPIC Energy Ltd</t>
  </si>
  <si>
    <t>EPIC</t>
  </si>
  <si>
    <t>JMJ Fintech Ltd</t>
  </si>
  <si>
    <t>JMJFIN</t>
  </si>
  <si>
    <t>Polymechplast Machines Ltd</t>
  </si>
  <si>
    <t>POLYCHMP</t>
  </si>
  <si>
    <t>Sanwaria Consumer Ltd</t>
  </si>
  <si>
    <t>SANWARIA</t>
  </si>
  <si>
    <t>Nippon India Nifty Auto ETF</t>
  </si>
  <si>
    <t>AUTOBEES</t>
  </si>
  <si>
    <t>Mask Investments Ltd</t>
  </si>
  <si>
    <t>MASKINVEST</t>
  </si>
  <si>
    <t>Oasis Securities Ltd</t>
  </si>
  <si>
    <t>OASISEC</t>
  </si>
  <si>
    <t>KKV Agro Powers Limited</t>
  </si>
  <si>
    <t>KKVAPOW</t>
  </si>
  <si>
    <t>Jetking Infotrain Ltd</t>
  </si>
  <si>
    <t>JETKINGQ</t>
  </si>
  <si>
    <t>Accedere Ltd</t>
  </si>
  <si>
    <t>ACCEDERE</t>
  </si>
  <si>
    <t>Viji Finance Ltd</t>
  </si>
  <si>
    <t>VIJIFIN</t>
  </si>
  <si>
    <t>Informed Technologies India Ltd</t>
  </si>
  <si>
    <t>INFORTEC</t>
  </si>
  <si>
    <t>Data Processing &amp; Outsourced Services</t>
  </si>
  <si>
    <t>Nirav Commercials Ltd</t>
  </si>
  <si>
    <t>NIRAVCOM</t>
  </si>
  <si>
    <t>Orient Tradelink Ltd</t>
  </si>
  <si>
    <t>ORIENTTR</t>
  </si>
  <si>
    <t>Virtual Global Education Ltd</t>
  </si>
  <si>
    <t>VIRTUALG</t>
  </si>
  <si>
    <t>Manbro Industries Ltd</t>
  </si>
  <si>
    <t>MANBRO</t>
  </si>
  <si>
    <t>Veer Energy &amp; Infrastructure Ltd</t>
  </si>
  <si>
    <t>VEERENRGY</t>
  </si>
  <si>
    <t>Brandbucket Media &amp; Technology Ltd</t>
  </si>
  <si>
    <t>BRANDBUCKT</t>
  </si>
  <si>
    <t>MPIL Corporation Ltd</t>
  </si>
  <si>
    <t>MPILCORPL</t>
  </si>
  <si>
    <t>Bhaskar Agro Chemicals Ltd</t>
  </si>
  <si>
    <t>BHASKAGR</t>
  </si>
  <si>
    <t>Ace Integrated Solutions Ltd</t>
  </si>
  <si>
    <t>ACEINTEG</t>
  </si>
  <si>
    <t>DSP NIFTY 1D Rate Liquid ETF</t>
  </si>
  <si>
    <t>LIQUIDETF</t>
  </si>
  <si>
    <t>Shaival Reality Ltd</t>
  </si>
  <si>
    <t>SHAIVAL</t>
  </si>
  <si>
    <t>Bombay Wire Ropes Ltd</t>
  </si>
  <si>
    <t>BOMBWIR</t>
  </si>
  <si>
    <t>Challani Capital Ltd</t>
  </si>
  <si>
    <t>CHALLANI</t>
  </si>
  <si>
    <t>Tejassvi Aaharam Ltd</t>
  </si>
  <si>
    <t>TEJASSVI</t>
  </si>
  <si>
    <t>Comfort Commotrade Ltd</t>
  </si>
  <si>
    <t>COMCL</t>
  </si>
  <si>
    <t>PlatinumOne Business Services Ltd</t>
  </si>
  <si>
    <t>POBS</t>
  </si>
  <si>
    <t>Sodhani Academy of Fintech Enablers Ltd</t>
  </si>
  <si>
    <t>SAFE</t>
  </si>
  <si>
    <t>Sawaca Business Machines Ltd</t>
  </si>
  <si>
    <t>SAWABUSI</t>
  </si>
  <si>
    <t>Sadhna Broadcast Ltd</t>
  </si>
  <si>
    <t>SADHNA</t>
  </si>
  <si>
    <t>DECO MICA Ltd</t>
  </si>
  <si>
    <t>DECOMIC</t>
  </si>
  <si>
    <t>S P Capital Financing Ltd</t>
  </si>
  <si>
    <t>SPCAPIT</t>
  </si>
  <si>
    <t>Benchmark Computer Solutions Ltd</t>
  </si>
  <si>
    <t>BENCHMARK</t>
  </si>
  <si>
    <t>Alfa Ica (India) Ltd</t>
  </si>
  <si>
    <t>ALFAICA</t>
  </si>
  <si>
    <t>Sai Swami Metals and Alloys Ltd</t>
  </si>
  <si>
    <t>SAI</t>
  </si>
  <si>
    <t>Greencrest Financial Services Ltd</t>
  </si>
  <si>
    <t>GREENCREST</t>
  </si>
  <si>
    <t>Associated Coaters Ltd</t>
  </si>
  <si>
    <t>ASSOCIATED</t>
  </si>
  <si>
    <t>Diversified Metals &amp; Mining</t>
  </si>
  <si>
    <t>Shubhlaxmi Jewel Art Ltd</t>
  </si>
  <si>
    <t>SHUBHLAXMI</t>
  </si>
  <si>
    <t>Chordia Food Products Ltd</t>
  </si>
  <si>
    <t>CHORDIA</t>
  </si>
  <si>
    <t>SP Refractories Ltd</t>
  </si>
  <si>
    <t>SPRL</t>
  </si>
  <si>
    <t>Vedant Asset Ltd</t>
  </si>
  <si>
    <t>VEDANTASSET</t>
  </si>
  <si>
    <t>California Software Company Ltd</t>
  </si>
  <si>
    <t>CALSOFT</t>
  </si>
  <si>
    <t>Tijaria Polypipes Ltd</t>
  </si>
  <si>
    <t>TIJARIA</t>
  </si>
  <si>
    <t>Pentokey Organy (India) Ltd</t>
  </si>
  <si>
    <t>PNTKYOR</t>
  </si>
  <si>
    <t>Polysil Irrigation Systems Ltd</t>
  </si>
  <si>
    <t>POLYSIL</t>
  </si>
  <si>
    <t>Zenith Fibres Ltd</t>
  </si>
  <si>
    <t>ZENIFIB</t>
  </si>
  <si>
    <t>Stanrose Mafatlal Investments and Finance Ltd</t>
  </si>
  <si>
    <t>STANROS</t>
  </si>
  <si>
    <t>RKD Agri &amp; Retail Ltd</t>
  </si>
  <si>
    <t>RKDAGRRTL</t>
  </si>
  <si>
    <t>Heads UP Ventures Limited</t>
  </si>
  <si>
    <t>HEADSUP</t>
  </si>
  <si>
    <t>Parabolic Drugs Ltd</t>
  </si>
  <si>
    <t>PARABDRUGS</t>
  </si>
  <si>
    <t>Excellent Wires and Packaging Ltd</t>
  </si>
  <si>
    <t>EXCELLENT</t>
  </si>
  <si>
    <t>Rithwik Facility Management Services Ltd</t>
  </si>
  <si>
    <t>RITHWIKFMS</t>
  </si>
  <si>
    <t>Sabar Flex India Ltd</t>
  </si>
  <si>
    <t>SABAR</t>
  </si>
  <si>
    <t>Blue Chip India Ltd</t>
  </si>
  <si>
    <t>BLUECHIP</t>
  </si>
  <si>
    <t>Adcon Capital Services Ltd</t>
  </si>
  <si>
    <t>ADCON</t>
  </si>
  <si>
    <t>Gayatri Highways Ltd</t>
  </si>
  <si>
    <t>GAYAHWS</t>
  </si>
  <si>
    <t>Sri Havisha Hospitality and Infrastructure Ltd</t>
  </si>
  <si>
    <t>HAVISHA</t>
  </si>
  <si>
    <t>Vikas WSP Ltd</t>
  </si>
  <si>
    <t>VIKASWSP</t>
  </si>
  <si>
    <t>Kapil Cotex Ltd</t>
  </si>
  <si>
    <t>KAPILCO</t>
  </si>
  <si>
    <t>COSYN Ltd</t>
  </si>
  <si>
    <t>COSYN</t>
  </si>
  <si>
    <t>BC Power Controls Ltd</t>
  </si>
  <si>
    <t>BCP</t>
  </si>
  <si>
    <t>Impex Ferro Tech Ltd</t>
  </si>
  <si>
    <t>IMPEXFERRO</t>
  </si>
  <si>
    <t>A F Enterprises Ltd</t>
  </si>
  <si>
    <t>AFEL</t>
  </si>
  <si>
    <t>Munoth Financial Services Ltd</t>
  </si>
  <si>
    <t>MUNOTHFI</t>
  </si>
  <si>
    <t>S R G Securities Finance Ltd</t>
  </si>
  <si>
    <t>SRGSFL</t>
  </si>
  <si>
    <t>KJMC Corporate Advisors (India) Ltd</t>
  </si>
  <si>
    <t>KJMCCORP</t>
  </si>
  <si>
    <t>Spenta International Ltd</t>
  </si>
  <si>
    <t>SPENTA</t>
  </si>
  <si>
    <t>Modern Steel Ltd</t>
  </si>
  <si>
    <t>MDRNSTL</t>
  </si>
  <si>
    <t>Global Capital Markets Ltd</t>
  </si>
  <si>
    <t>GLOBALCA</t>
  </si>
  <si>
    <t>Advance Lifestyles Ltd</t>
  </si>
  <si>
    <t>ADVLIFE</t>
  </si>
  <si>
    <t>Maks Energy Solutions India Ltd</t>
  </si>
  <si>
    <t>MAKS</t>
  </si>
  <si>
    <t>Marinetrans India Ltd</t>
  </si>
  <si>
    <t>MARINETRAN</t>
  </si>
  <si>
    <t>Jaihind Synthetics Ltd</t>
  </si>
  <si>
    <t>JAIHINDS</t>
  </si>
  <si>
    <t>Roni Households Ltd</t>
  </si>
  <si>
    <t>RONI</t>
  </si>
  <si>
    <t>MRC Agrotech Ltd</t>
  </si>
  <si>
    <t>MRCAGRO</t>
  </si>
  <si>
    <t>Amco India Ltd</t>
  </si>
  <si>
    <t>AMCOIND</t>
  </si>
  <si>
    <t>Suumaya Industries Ltd</t>
  </si>
  <si>
    <t>SUULD</t>
  </si>
  <si>
    <t>Panjon Ltd</t>
  </si>
  <si>
    <t>PANJON</t>
  </si>
  <si>
    <t>Hiliks Technologies Ltd</t>
  </si>
  <si>
    <t>HILIKS</t>
  </si>
  <si>
    <t>Nagreeka Capital &amp; Infrastructure Ltd</t>
  </si>
  <si>
    <t>NAGREEKCAP</t>
  </si>
  <si>
    <t>Lex Nimble Solutions Ltd</t>
  </si>
  <si>
    <t>LEX</t>
  </si>
  <si>
    <t>Natural Biocon (India) Ltd</t>
  </si>
  <si>
    <t>NATURAL</t>
  </si>
  <si>
    <t>A G Universal Ltd</t>
  </si>
  <si>
    <t>AGUL</t>
  </si>
  <si>
    <t>Arrowhead Seperation Engineering Ltd</t>
  </si>
  <si>
    <t>ARROWHEAD</t>
  </si>
  <si>
    <t>Rodium Realty Ltd</t>
  </si>
  <si>
    <t>RODIUM</t>
  </si>
  <si>
    <t>TTI Enterprise Ltd</t>
  </si>
  <si>
    <t>TTIENT</t>
  </si>
  <si>
    <t>Inditrade Capital Ltd</t>
  </si>
  <si>
    <t>INDICAP</t>
  </si>
  <si>
    <t>Adarsh Plant Protect Ltd</t>
  </si>
  <si>
    <t>ADARSHPL</t>
  </si>
  <si>
    <t>Miven Machine Tools Ltd</t>
  </si>
  <si>
    <t>MIVENMACH</t>
  </si>
  <si>
    <t>Parshwanath Corp Ltd</t>
  </si>
  <si>
    <t>PARSHWANA</t>
  </si>
  <si>
    <t>SSPDL Ltd</t>
  </si>
  <si>
    <t>SSPDL</t>
  </si>
  <si>
    <t>Kratos Energy &amp; Infrastructure Ltd</t>
  </si>
  <si>
    <t>KRATOSENER</t>
  </si>
  <si>
    <t>TCM Ltd</t>
  </si>
  <si>
    <t>TCMLMTD</t>
  </si>
  <si>
    <t>Shubham Polyspin Ltd</t>
  </si>
  <si>
    <t>SHUBHAM</t>
  </si>
  <si>
    <t>Antarctica Ltd</t>
  </si>
  <si>
    <t>ANTGRAPHIC</t>
  </si>
  <si>
    <t>Purshottam Investofin Ltd</t>
  </si>
  <si>
    <t>PURSHOTTAM</t>
  </si>
  <si>
    <t>Spectrum Foods Ltd</t>
  </si>
  <si>
    <t>SPECFOOD</t>
  </si>
  <si>
    <t>Kaushalya Infrastructure Development Corporation Ltd</t>
  </si>
  <si>
    <t>KAUSHALYA</t>
  </si>
  <si>
    <t>Madhusudan Industries Ltd</t>
  </si>
  <si>
    <t>MADHUDIN</t>
  </si>
  <si>
    <t>Garden Silk Mills Ltd</t>
  </si>
  <si>
    <t>GARDENSILK</t>
  </si>
  <si>
    <t>Net Avenue Technologies Ltd</t>
  </si>
  <si>
    <t>CBAZAAR</t>
  </si>
  <si>
    <t>DSP Nifty50 Equal weight ETF</t>
  </si>
  <si>
    <t>EQUAL50ADD</t>
  </si>
  <si>
    <t>Daulat Securities Ltd</t>
  </si>
  <si>
    <t>DAULAT</t>
  </si>
  <si>
    <t>Konark Synthetic Ltd</t>
  </si>
  <si>
    <t>KONARKSY</t>
  </si>
  <si>
    <t>Blue Chip Tex Industries Ltd</t>
  </si>
  <si>
    <t>BLUECHIPT</t>
  </si>
  <si>
    <t>Cargotrans Maritime Ltd</t>
  </si>
  <si>
    <t>CARGOTRANS</t>
  </si>
  <si>
    <t>Shahi Shipping Ltd</t>
  </si>
  <si>
    <t>SHAHISHIP</t>
  </si>
  <si>
    <t>Piotex Industries Ltd</t>
  </si>
  <si>
    <t>PIOTEX</t>
  </si>
  <si>
    <t>SBI Nifty 200 Quality 30 ETF</t>
  </si>
  <si>
    <t>SBIETFQLTY</t>
  </si>
  <si>
    <t>Cargosol Logistics Ltd</t>
  </si>
  <si>
    <t>CARGOSOL</t>
  </si>
  <si>
    <t>Visagar Polytex Ltd</t>
  </si>
  <si>
    <t>VIVIDHA</t>
  </si>
  <si>
    <t>Motilal Oswal M50 ETF</t>
  </si>
  <si>
    <t>MOM50</t>
  </si>
  <si>
    <t>Markobenz Ventures Ltd</t>
  </si>
  <si>
    <t>MARKOBENZ</t>
  </si>
  <si>
    <t>Sagar Diamonds Ltd</t>
  </si>
  <si>
    <t>SAGAR</t>
  </si>
  <si>
    <t>Narendra Properties Ltd</t>
  </si>
  <si>
    <t>NARPROP</t>
  </si>
  <si>
    <t>Danube Industries Ltd</t>
  </si>
  <si>
    <t>DANUBE</t>
  </si>
  <si>
    <t>Nippon India ETF Nifty 5 yr Benchmark G-Sec</t>
  </si>
  <si>
    <t>GILT5YBEES</t>
  </si>
  <si>
    <t>Lerthai Finance Ltd</t>
  </si>
  <si>
    <t>LERTHAI</t>
  </si>
  <si>
    <t>Vanta Bioscience Ltd</t>
  </si>
  <si>
    <t>VANTABIO</t>
  </si>
  <si>
    <t>BAMPSL Securities Ltd</t>
  </si>
  <si>
    <t>BAMPSL</t>
  </si>
  <si>
    <t>JHS Svendgaard Retail Ventures Ltd</t>
  </si>
  <si>
    <t>RETAIL</t>
  </si>
  <si>
    <t>N K Industries Ltd</t>
  </si>
  <si>
    <t>NKIND</t>
  </si>
  <si>
    <t>Epuja Spiritech Ltd</t>
  </si>
  <si>
    <t>EPUJA</t>
  </si>
  <si>
    <t>Veejay Lakshmi Engineering Works Ltd</t>
  </si>
  <si>
    <t>VJLAXMIE</t>
  </si>
  <si>
    <t>Bhakti Gems and Jewellery Ltd</t>
  </si>
  <si>
    <t>BGJL</t>
  </si>
  <si>
    <t>Cyber Media Research &amp; Services Ltd</t>
  </si>
  <si>
    <t>CMRSL</t>
  </si>
  <si>
    <t>Swojas Energy Foods Ltd</t>
  </si>
  <si>
    <t>SWOEF</t>
  </si>
  <si>
    <t>Sharma East India Hospitals and Medical Research Ltd</t>
  </si>
  <si>
    <t>SHARMEH</t>
  </si>
  <si>
    <t>KK Shah Hospitals Limited</t>
  </si>
  <si>
    <t>KKSHL</t>
  </si>
  <si>
    <t>Zenith Healthcare Ltd</t>
  </si>
  <si>
    <t>ZENITHHE</t>
  </si>
  <si>
    <t>Winro Commercial (India) Ltd</t>
  </si>
  <si>
    <t>WINROC</t>
  </si>
  <si>
    <t>VR Films &amp; Studios Ltd</t>
  </si>
  <si>
    <t>VRFILMS</t>
  </si>
  <si>
    <t>Technopack Polymers Ltd</t>
  </si>
  <si>
    <t>TECHNOPACK</t>
  </si>
  <si>
    <t>Amalgamated Electricity Company Ltd</t>
  </si>
  <si>
    <t>AMALGAM</t>
  </si>
  <si>
    <t>Chennai Meenakshi Multispeciality Hospital Ltd</t>
  </si>
  <si>
    <t>CMMHOSP</t>
  </si>
  <si>
    <t>Maris Spinners Ltd</t>
  </si>
  <si>
    <t>MARIS</t>
  </si>
  <si>
    <t>Frontier Capital Ltd</t>
  </si>
  <si>
    <t>FRONTCAP</t>
  </si>
  <si>
    <t>Risa International Ltd</t>
  </si>
  <si>
    <t>RISAINTL</t>
  </si>
  <si>
    <t>Ajcon Global Services Ltd</t>
  </si>
  <si>
    <t>AJCON</t>
  </si>
  <si>
    <t>Castex Technologies Ltd</t>
  </si>
  <si>
    <t>CASTEXTECH</t>
  </si>
  <si>
    <t>Abirami Financial Services (India) Ltd</t>
  </si>
  <si>
    <t>ABIRAFN</t>
  </si>
  <si>
    <t>Sovereign Diamonds Ltd</t>
  </si>
  <si>
    <t>SOVERDIA</t>
  </si>
  <si>
    <t>Lakhotia Polyesters (India) Ltd</t>
  </si>
  <si>
    <t>LAKHOTIA</t>
  </si>
  <si>
    <t>Dynamic Industries Ltd</t>
  </si>
  <si>
    <t>DYNAMIND</t>
  </si>
  <si>
    <t>CIL Securities Ltd</t>
  </si>
  <si>
    <t>CILSEC</t>
  </si>
  <si>
    <t>Steel Strips Infrastructures Ltd</t>
  </si>
  <si>
    <t>STLSTRINF</t>
  </si>
  <si>
    <t>Olympia Industries Ltd</t>
  </si>
  <si>
    <t>OLYMPTX</t>
  </si>
  <si>
    <t>Jainex Aamcol Ltd</t>
  </si>
  <si>
    <t>JAINEX</t>
  </si>
  <si>
    <t>Pasupati Spinning and Weaving Mills Ltd</t>
  </si>
  <si>
    <t>PASUSPG</t>
  </si>
  <si>
    <t>Best Eastern Hotels Ltd</t>
  </si>
  <si>
    <t>BESTEAST</t>
  </si>
  <si>
    <t>Chothani Foods Ltd</t>
  </si>
  <si>
    <t>CHOTHANI</t>
  </si>
  <si>
    <t>Inducto Steels Ltd</t>
  </si>
  <si>
    <t>INDCTST</t>
  </si>
  <si>
    <t>Indo Cotspin Ltd</t>
  </si>
  <si>
    <t>ICL</t>
  </si>
  <si>
    <t>Boss Packaging Solutions Ltd</t>
  </si>
  <si>
    <t>BOSS</t>
  </si>
  <si>
    <t>Aditya BSL Nifty IT ETF</t>
  </si>
  <si>
    <t>TECH</t>
  </si>
  <si>
    <t>Intec Capital Ltd</t>
  </si>
  <si>
    <t>INTECCAP</t>
  </si>
  <si>
    <t>Quality Foils (India) Ltd</t>
  </si>
  <si>
    <t>QFIL</t>
  </si>
  <si>
    <t>Quadpro Ites Ltd</t>
  </si>
  <si>
    <t>QUADPRO</t>
  </si>
  <si>
    <t>Nagarjuna Agri Tech Ltd</t>
  </si>
  <si>
    <t>NAGTECH</t>
  </si>
  <si>
    <t>ICICI Prudential S&amp;P BSE Midcap Select ETF</t>
  </si>
  <si>
    <t>MIDSELIETF</t>
  </si>
  <si>
    <t>EP Biocomposites Ltd</t>
  </si>
  <si>
    <t>EPBIO</t>
  </si>
  <si>
    <t>Zenlabs Ethica Ltd</t>
  </si>
  <si>
    <t>ZENLABS</t>
  </si>
  <si>
    <t>Winsome Yarns Ltd</t>
  </si>
  <si>
    <t>WINSOME</t>
  </si>
  <si>
    <t>Sparc Electrex Ltd</t>
  </si>
  <si>
    <t>SPAR</t>
  </si>
  <si>
    <t>Asian Tea &amp; Exports Ltd</t>
  </si>
  <si>
    <t>ASIANTNE</t>
  </si>
  <si>
    <t>Libord Finance Ltd</t>
  </si>
  <si>
    <t>LIBORDFIN</t>
  </si>
  <si>
    <t>Sarthak Industries Ltd</t>
  </si>
  <si>
    <t>SARTHAKIND</t>
  </si>
  <si>
    <t>Machhar Industries Ltd</t>
  </si>
  <si>
    <t>MACIND</t>
  </si>
  <si>
    <t>Tasty Dairy Specialities Ltd</t>
  </si>
  <si>
    <t>TDSL</t>
  </si>
  <si>
    <t>Choksi Imaging Ltd</t>
  </si>
  <si>
    <t>CHOKSI</t>
  </si>
  <si>
    <t>Rajkamal Synthetics Ltd</t>
  </si>
  <si>
    <t>RAJKSYN</t>
  </si>
  <si>
    <t>Gconnect Logitech and Supply Chain Ltd</t>
  </si>
  <si>
    <t>GCONNECT</t>
  </si>
  <si>
    <t>Cargo Ground Transportation</t>
  </si>
  <si>
    <t>Sinnar Bidi Udyog Ltd</t>
  </si>
  <si>
    <t>SINNAR</t>
  </si>
  <si>
    <t>Command Polymers Ltd</t>
  </si>
  <si>
    <t>COMMAND</t>
  </si>
  <si>
    <t>Norben Tea and Exports Ltd</t>
  </si>
  <si>
    <t>NORBTEAEXP</t>
  </si>
  <si>
    <t>Garware Marine Industries Ltd</t>
  </si>
  <si>
    <t>GARWAMAR</t>
  </si>
  <si>
    <t>Octaware Technologies Ltd</t>
  </si>
  <si>
    <t>OCTAWARE</t>
  </si>
  <si>
    <t>H S India Ltd</t>
  </si>
  <si>
    <t>HOTLSILV</t>
  </si>
  <si>
    <t>Scarnose International Ltd</t>
  </si>
  <si>
    <t>SCARNOSE</t>
  </si>
  <si>
    <t>SBI Nifty 10 yr Benchmark G-Sec ETF</t>
  </si>
  <si>
    <t>SETF10GILT</t>
  </si>
  <si>
    <t>Sunil Industries Ltd</t>
  </si>
  <si>
    <t>SUNILTX</t>
  </si>
  <si>
    <t>Groarc Industries India Ltd</t>
  </si>
  <si>
    <t>TELESYS</t>
  </si>
  <si>
    <t>Educomp Solutions Ltd</t>
  </si>
  <si>
    <t>EDUCOMP</t>
  </si>
  <si>
    <t>Safa Systems &amp; Technologies Ltd</t>
  </si>
  <si>
    <t>SSTL</t>
  </si>
  <si>
    <t>Mindpool Technologies Ltd</t>
  </si>
  <si>
    <t>MINDPOOL</t>
  </si>
  <si>
    <t>Jayshree Chemicals Ltd</t>
  </si>
  <si>
    <t>JAYCH</t>
  </si>
  <si>
    <t>Karnavati Finance Ltd</t>
  </si>
  <si>
    <t>KARNAVATI</t>
  </si>
  <si>
    <t>Neil Industries Ltd</t>
  </si>
  <si>
    <t>NEIL</t>
  </si>
  <si>
    <t>Continental Securities Ltd</t>
  </si>
  <si>
    <t>CSL</t>
  </si>
  <si>
    <t>Brisk Technovision Ltd</t>
  </si>
  <si>
    <t>BRISK</t>
  </si>
  <si>
    <t>MT Educare Ltd</t>
  </si>
  <si>
    <t>MTEDUCARE</t>
  </si>
  <si>
    <t>Paragon Finance Ltd</t>
  </si>
  <si>
    <t>PARAGONF</t>
  </si>
  <si>
    <t>Colorchips New Media Ltd</t>
  </si>
  <si>
    <t>COLORCHIPS</t>
  </si>
  <si>
    <t>Kcl Infra Projects Ltd</t>
  </si>
  <si>
    <t>KCLINFRA</t>
  </si>
  <si>
    <t>Duke Offshore Ltd</t>
  </si>
  <si>
    <t>DUKEOFS</t>
  </si>
  <si>
    <t>Kotak Nifty IT ETF</t>
  </si>
  <si>
    <t>IT</t>
  </si>
  <si>
    <t>Martin Burn Ltd</t>
  </si>
  <si>
    <t>MARBU</t>
  </si>
  <si>
    <t>Croissance Ltd</t>
  </si>
  <si>
    <t>CROISSANCE</t>
  </si>
  <si>
    <t>Ventura Textiles Ltd</t>
  </si>
  <si>
    <t>VENTURA</t>
  </si>
  <si>
    <t>Sahara Housingfina Corporation Ltd</t>
  </si>
  <si>
    <t>SAHARAHOUS</t>
  </si>
  <si>
    <t>Sancode Technologies Ltd</t>
  </si>
  <si>
    <t>SANCODE</t>
  </si>
  <si>
    <t>Palm Jewels Limited</t>
  </si>
  <si>
    <t>PALMJEWELS</t>
  </si>
  <si>
    <t>Franklin Leasing and Finance Ltd</t>
  </si>
  <si>
    <t>FRANKLIN</t>
  </si>
  <si>
    <t>Shanti Guru Industries Ltd</t>
  </si>
  <si>
    <t>SHANTIGURU</t>
  </si>
  <si>
    <t>Food Retail</t>
  </si>
  <si>
    <t>Madhusudan Securities Ltd</t>
  </si>
  <si>
    <t>MADHUSE</t>
  </si>
  <si>
    <t>Nirmitee Robotics India Ltd</t>
  </si>
  <si>
    <t>NIRMITEE</t>
  </si>
  <si>
    <t>Shree Securities Ltd</t>
  </si>
  <si>
    <t>SHREESEC</t>
  </si>
  <si>
    <t>Benara Bearings and Pistons Ltd</t>
  </si>
  <si>
    <t>BENARA</t>
  </si>
  <si>
    <t>Apex Capital and Finance Ltd</t>
  </si>
  <si>
    <t>ACFL</t>
  </si>
  <si>
    <t>Axis NIFTY Healthcare ETF</t>
  </si>
  <si>
    <t>AXISHCETF</t>
  </si>
  <si>
    <t>HDFC Nifty IT ETF</t>
  </si>
  <si>
    <t>HDFCNIFIT</t>
  </si>
  <si>
    <t>Roopshri Resorts Ltd</t>
  </si>
  <si>
    <t>ROOPSHRI</t>
  </si>
  <si>
    <t>Anupam Finserv Ltd</t>
  </si>
  <si>
    <t>ANUPAM</t>
  </si>
  <si>
    <t>Suncare Traders Ltd</t>
  </si>
  <si>
    <t>SCTL</t>
  </si>
  <si>
    <t>Elnet Technologies Ltd</t>
  </si>
  <si>
    <t>ELNET</t>
  </si>
  <si>
    <t>Margo Finance Ltd</t>
  </si>
  <si>
    <t>MARGOFIN</t>
  </si>
  <si>
    <t>Oneclick Logistics India Ltd</t>
  </si>
  <si>
    <t>OLIL</t>
  </si>
  <si>
    <t>Plada Infotech Services Ltd</t>
  </si>
  <si>
    <t>PLADAINFO</t>
  </si>
  <si>
    <t>Gem Spinners India Ltd</t>
  </si>
  <si>
    <t>GEMSPIN</t>
  </si>
  <si>
    <t>Roselabs Finance Ltd</t>
  </si>
  <si>
    <t>ROSELABS</t>
  </si>
  <si>
    <t>Mihika Industries Ltd</t>
  </si>
  <si>
    <t>MIHIKA</t>
  </si>
  <si>
    <t>Sreechem Resins Ltd</t>
  </si>
  <si>
    <t>SRECR</t>
  </si>
  <si>
    <t>Rishab Special Yarns Ltd</t>
  </si>
  <si>
    <t>RISHYRN</t>
  </si>
  <si>
    <t>Kizi Apparels Ltd</t>
  </si>
  <si>
    <t>KIZI</t>
  </si>
  <si>
    <t>PBA Infrastructure Ltd</t>
  </si>
  <si>
    <t>PBAINFRA</t>
  </si>
  <si>
    <t>Amin Tannery Ltd</t>
  </si>
  <si>
    <t>AMINTAN</t>
  </si>
  <si>
    <t>Jattashankar Industries Ltd</t>
  </si>
  <si>
    <t>JATTAINDUS</t>
  </si>
  <si>
    <t>Frontline corporation Ltd</t>
  </si>
  <si>
    <t>FRONTCORP</t>
  </si>
  <si>
    <t>Reliable Ventures India Ltd</t>
  </si>
  <si>
    <t>RELIABVEN</t>
  </si>
  <si>
    <t>Ecs Biztech Ltd</t>
  </si>
  <si>
    <t>ECS</t>
  </si>
  <si>
    <t>Solve Plastic Products Ltd</t>
  </si>
  <si>
    <t>BALCO</t>
  </si>
  <si>
    <t>Vilin Bio Med Ltd</t>
  </si>
  <si>
    <t>VILINBIO</t>
  </si>
  <si>
    <t>Triliance Polymers Ltd</t>
  </si>
  <si>
    <t>TRILIANCE</t>
  </si>
  <si>
    <t>Onelife Capital Advisors Ltd</t>
  </si>
  <si>
    <t>ONELIFECAP</t>
  </si>
  <si>
    <t>Osiajee Texfab Ltd</t>
  </si>
  <si>
    <t>OSIAJEE</t>
  </si>
  <si>
    <t>Gemstone Investments Ltd</t>
  </si>
  <si>
    <t>GEMSI</t>
  </si>
  <si>
    <t>Falcon Technoprojects India Ltd</t>
  </si>
  <si>
    <t>FALCONTECH</t>
  </si>
  <si>
    <t>Vrundavan Plantation Ltd</t>
  </si>
  <si>
    <t>VPL</t>
  </si>
  <si>
    <t>Ironwood Education Ltd</t>
  </si>
  <si>
    <t>IRONWOOD</t>
  </si>
  <si>
    <t>Tradewell Holdings Ltd</t>
  </si>
  <si>
    <t>TRADEWELL</t>
  </si>
  <si>
    <t>Mansi Finance (Chennai) Ltd</t>
  </si>
  <si>
    <t>MANSIFIN</t>
  </si>
  <si>
    <t>Yuranus Infrastructure Ltd</t>
  </si>
  <si>
    <t>YURANUS</t>
  </si>
  <si>
    <t>Trustwave Securities Ltd</t>
  </si>
  <si>
    <t>STRLGUA</t>
  </si>
  <si>
    <t>Paramount Cosmetics (India) Ltd</t>
  </si>
  <si>
    <t>PARMCOS-B</t>
  </si>
  <si>
    <t>RTCL Ltd</t>
  </si>
  <si>
    <t>RAGHUTOB</t>
  </si>
  <si>
    <t>Sanblue Corporation Ltd</t>
  </si>
  <si>
    <t>SANBLUE</t>
  </si>
  <si>
    <t>Prime Urban Development India Ltd</t>
  </si>
  <si>
    <t>PRIMEURB</t>
  </si>
  <si>
    <t>Caprolactam Chemicals Ltd</t>
  </si>
  <si>
    <t>CAPRO</t>
  </si>
  <si>
    <t>Sunrest Lifescience Ltd</t>
  </si>
  <si>
    <t>SUNREST</t>
  </si>
  <si>
    <t>Novateor Research Laboratories Ltd</t>
  </si>
  <si>
    <t>NOVATEOR</t>
  </si>
  <si>
    <t>MFL India Ltd</t>
  </si>
  <si>
    <t>MFLINDIA</t>
  </si>
  <si>
    <t>Vikas Proppant &amp; Granite Ltd</t>
  </si>
  <si>
    <t>VIKASPROP</t>
  </si>
  <si>
    <t>Mukat Pipes Ltd</t>
  </si>
  <si>
    <t>MUKATPIP</t>
  </si>
  <si>
    <t>Triveni Glass Ltd</t>
  </si>
  <si>
    <t>TRIVENIGQ</t>
  </si>
  <si>
    <t>Hindustan Agrigentics Ltd</t>
  </si>
  <si>
    <t>HINDUST</t>
  </si>
  <si>
    <t>Shricon Industries Ltd</t>
  </si>
  <si>
    <t>SHRICON</t>
  </si>
  <si>
    <t>Lypsa Gems &amp; Jewellery Ltd</t>
  </si>
  <si>
    <t>LYPSAGEMS</t>
  </si>
  <si>
    <t>White Organic Agro Ltd</t>
  </si>
  <si>
    <t>WHITEORG</t>
  </si>
  <si>
    <t>Sahaj Fashions Ltd</t>
  </si>
  <si>
    <t>SAHAJ</t>
  </si>
  <si>
    <t>SBI Nifty Next 50 ETF</t>
  </si>
  <si>
    <t>SETFNN50</t>
  </si>
  <si>
    <t>Glance Finance Ltd</t>
  </si>
  <si>
    <t>GLANCE</t>
  </si>
  <si>
    <t>Shree Karthik Papers Ltd</t>
  </si>
  <si>
    <t>SHKARTP</t>
  </si>
  <si>
    <t>Genomic Valley Biotech Ltd</t>
  </si>
  <si>
    <t>GVBL</t>
  </si>
  <si>
    <t>Aditya BSL Nifty Healthcare ETF</t>
  </si>
  <si>
    <t>HEALTHY</t>
  </si>
  <si>
    <t>Veerkrupa Jewellers Ltd</t>
  </si>
  <si>
    <t>VEERKRUPA</t>
  </si>
  <si>
    <t>Yash Innoventures Ltd</t>
  </si>
  <si>
    <t>YASHINNO</t>
  </si>
  <si>
    <t>Adhbhut Infrastructure Ltd</t>
  </si>
  <si>
    <t>ADHBHUTIN</t>
  </si>
  <si>
    <t>Cityman Ltd</t>
  </si>
  <si>
    <t>CITYMAN</t>
  </si>
  <si>
    <t>Kamanwala Housing Construction Ltd</t>
  </si>
  <si>
    <t>KAMANWALA</t>
  </si>
  <si>
    <t>Gautam Exim Ltd</t>
  </si>
  <si>
    <t>GEL</t>
  </si>
  <si>
    <t>Sanghvi Forging and Engineering Ltd</t>
  </si>
  <si>
    <t>SANGHVIFOR</t>
  </si>
  <si>
    <t>NIKS Technology Ltd</t>
  </si>
  <si>
    <t>NIKSTECH</t>
  </si>
  <si>
    <t>Hisar Spinning Mills Ltd</t>
  </si>
  <si>
    <t>HISARSP</t>
  </si>
  <si>
    <t>BNR Udyog Ltd</t>
  </si>
  <si>
    <t>BNRUDY</t>
  </si>
  <si>
    <t>Marg Techno-Projects Ltd</t>
  </si>
  <si>
    <t>MTPL</t>
  </si>
  <si>
    <t>Prima Industries Ltd</t>
  </si>
  <si>
    <t>PRIMAIN</t>
  </si>
  <si>
    <t>Gujarat Raffia Industries Ltd</t>
  </si>
  <si>
    <t>GUJRAFFIA</t>
  </si>
  <si>
    <t>Easy Fincorp Ltd</t>
  </si>
  <si>
    <t>EASYFIN</t>
  </si>
  <si>
    <t>Howard Hotels Ltd</t>
  </si>
  <si>
    <t>HOWARHO</t>
  </si>
  <si>
    <t>NMS Global Ltd</t>
  </si>
  <si>
    <t>NMSRESRC</t>
  </si>
  <si>
    <t>Southern Latex Ltd</t>
  </si>
  <si>
    <t>SOUTLAT</t>
  </si>
  <si>
    <t>Yash Management &amp; Satellite Ltd.</t>
  </si>
  <si>
    <t>YASHMGM</t>
  </si>
  <si>
    <t>Suvidha Infraestate Corporation Ltd</t>
  </si>
  <si>
    <t>SICL</t>
  </si>
  <si>
    <t>Tuni Textile Mills Ltd</t>
  </si>
  <si>
    <t>TUNITEX</t>
  </si>
  <si>
    <t>TGIF Agribusiness Ltd</t>
  </si>
  <si>
    <t>TGIF</t>
  </si>
  <si>
    <t>ACI Infocom Ltd</t>
  </si>
  <si>
    <t>ACIIN</t>
  </si>
  <si>
    <t>Dynamic Archistructures Ltd</t>
  </si>
  <si>
    <t>DAL</t>
  </si>
  <si>
    <t>N D A Securities Ltd</t>
  </si>
  <si>
    <t>NDASEC</t>
  </si>
  <si>
    <t>Janus Corporation Ltd</t>
  </si>
  <si>
    <t>JANUSCORP</t>
  </si>
  <si>
    <t>Shreevatsaa Finance and Leasing Ltd</t>
  </si>
  <si>
    <t>SHVFL</t>
  </si>
  <si>
    <t>Easun Capital Markets Ltd</t>
  </si>
  <si>
    <t>EASUN</t>
  </si>
  <si>
    <t>Shree Bhavya Fabrics Ltd</t>
  </si>
  <si>
    <t>SBFL</t>
  </si>
  <si>
    <t>Silly Monks Entertainment Ltd</t>
  </si>
  <si>
    <t>SILLYMONKS</t>
  </si>
  <si>
    <t>IB Infotech Enterprises Ltd</t>
  </si>
  <si>
    <t>IBINFO</t>
  </si>
  <si>
    <t>Containerway International Ltd</t>
  </si>
  <si>
    <t>CONTAINER</t>
  </si>
  <si>
    <t>Bhudevi Infra Projects Ltd</t>
  </si>
  <si>
    <t>BHUDEVI</t>
  </si>
  <si>
    <t>RAP Media Ltd</t>
  </si>
  <si>
    <t>RAP</t>
  </si>
  <si>
    <t>Mahaan Foods Ltd</t>
  </si>
  <si>
    <t>MAHAANF</t>
  </si>
  <si>
    <t>Indifra Ltd</t>
  </si>
  <si>
    <t>INDIFRA</t>
  </si>
  <si>
    <t>Saroja Pharma Industries India Ltd</t>
  </si>
  <si>
    <t>SAROJA</t>
  </si>
  <si>
    <t>Prag Bosimi Synthetics Ltd</t>
  </si>
  <si>
    <t>PRAGBOS</t>
  </si>
  <si>
    <t>Darshan Orna Ltd</t>
  </si>
  <si>
    <t>DARSHANORNA</t>
  </si>
  <si>
    <t>Eastern Treads Ltd</t>
  </si>
  <si>
    <t>EASTRED</t>
  </si>
  <si>
    <t>Naturo Indiabull Ltd</t>
  </si>
  <si>
    <t>NATURO</t>
  </si>
  <si>
    <t>Ishita Drugs and Industries Ltd</t>
  </si>
  <si>
    <t>ISHITADR</t>
  </si>
  <si>
    <t>Ritesh International Ltd</t>
  </si>
  <si>
    <t>RITESHIN</t>
  </si>
  <si>
    <t>HDFC Silver ETF</t>
  </si>
  <si>
    <t>HDFCSILVER</t>
  </si>
  <si>
    <t>LWS Knitwear Ltd</t>
  </si>
  <si>
    <t>LWSKNIT</t>
  </si>
  <si>
    <t>Tai Industries Ltd</t>
  </si>
  <si>
    <t>TAIIND</t>
  </si>
  <si>
    <t>Square Four Projects India Ltd</t>
  </si>
  <si>
    <t>SFPIL</t>
  </si>
  <si>
    <t>WINPRO INDUSTRIES LIMITED</t>
  </si>
  <si>
    <t>WINPRO</t>
  </si>
  <si>
    <t>Samtex Fashions Ltd</t>
  </si>
  <si>
    <t>SAMTEX</t>
  </si>
  <si>
    <t>Cella Space Ltd</t>
  </si>
  <si>
    <t>CELLA</t>
  </si>
  <si>
    <t>Trans Freight Containers Ltd</t>
  </si>
  <si>
    <t>TRANSFRE</t>
  </si>
  <si>
    <t>Artificial Electronics Intelligent Material Ltd</t>
  </si>
  <si>
    <t>AEIM</t>
  </si>
  <si>
    <t>Titaanium Ten Enterprise Ltd</t>
  </si>
  <si>
    <t>TITAANIUM</t>
  </si>
  <si>
    <t>Sarvottam Finvest Ltd</t>
  </si>
  <si>
    <t>SARVOTTAM</t>
  </si>
  <si>
    <t>Shanti Overseas (India) Ltd</t>
  </si>
  <si>
    <t>SHANTI</t>
  </si>
  <si>
    <t>Finelistings Technologies Ltd</t>
  </si>
  <si>
    <t>FTL</t>
  </si>
  <si>
    <t>Automotive Retail</t>
  </si>
  <si>
    <t>CRP Risk Management Ltd</t>
  </si>
  <si>
    <t>CRPRISK</t>
  </si>
  <si>
    <t>Octavius Plantations Ltd</t>
  </si>
  <si>
    <t>OCTAVIUSPL</t>
  </si>
  <si>
    <t>Gujarat Hy Spin Ltd</t>
  </si>
  <si>
    <t>GUJHYSPIN</t>
  </si>
  <si>
    <t>Harish Textile Engineers Ltd</t>
  </si>
  <si>
    <t>HARISH</t>
  </si>
  <si>
    <t>Neeraj Paper Marketing Ltd</t>
  </si>
  <si>
    <t>NEERAJ</t>
  </si>
  <si>
    <t>Midwest Gold Ltd</t>
  </si>
  <si>
    <t>MIDWEST</t>
  </si>
  <si>
    <t>Rishabh Digha Steel and Allied Products Ltd</t>
  </si>
  <si>
    <t>RISHDIGA</t>
  </si>
  <si>
    <t>Gian Life Care Ltd</t>
  </si>
  <si>
    <t>GIANLIFE</t>
  </si>
  <si>
    <t>Axis NIFTY India Consumption ETF</t>
  </si>
  <si>
    <t>AXISCETF</t>
  </si>
  <si>
    <t>Labelkraft Technologies Ltd</t>
  </si>
  <si>
    <t>LABELKRAFT</t>
  </si>
  <si>
    <t>Anka India Ltd</t>
  </si>
  <si>
    <t>ANKIN</t>
  </si>
  <si>
    <t>Chandni Machines Ltd</t>
  </si>
  <si>
    <t>CHANDNIMACH</t>
  </si>
  <si>
    <t>Globe Multi Ventures Ltd</t>
  </si>
  <si>
    <t>GLCL</t>
  </si>
  <si>
    <t>Jagsonpal Finance and Leasing Ltd</t>
  </si>
  <si>
    <t>JAGSONFI</t>
  </si>
  <si>
    <t>Helpage Finlease Ltd</t>
  </si>
  <si>
    <t>HELPAGE</t>
  </si>
  <si>
    <t>PS IT Infrastructure &amp; Services Ltd</t>
  </si>
  <si>
    <t>PSITINFRA</t>
  </si>
  <si>
    <t>Innovative Ideals and Services (India) Ltd</t>
  </si>
  <si>
    <t>INNOVATIVE</t>
  </si>
  <si>
    <t>ICICI Pru Nifty 5 yr Benchmark G-SEC ETF</t>
  </si>
  <si>
    <t>GSEC5IETF</t>
  </si>
  <si>
    <t>EVOQ Remedies Ltd</t>
  </si>
  <si>
    <t>EVOQ</t>
  </si>
  <si>
    <t>Nanavati Ventures Ltd</t>
  </si>
  <si>
    <t>NVENTURES</t>
  </si>
  <si>
    <t>Compuage Infocom Ltd</t>
  </si>
  <si>
    <t>COMPINFO</t>
  </si>
  <si>
    <t>Ras Resorts and Apart Hotels Ltd</t>
  </si>
  <si>
    <t>RASRESOR</t>
  </si>
  <si>
    <t>Grand Foundry Ltd</t>
  </si>
  <si>
    <t>GFSTEELS</t>
  </si>
  <si>
    <t>Yaan Enterprises Ltd</t>
  </si>
  <si>
    <t>YAANENT</t>
  </si>
  <si>
    <t>Secur Credentials Ltd</t>
  </si>
  <si>
    <t>SECURCRED</t>
  </si>
  <si>
    <t>Nippon India ETF Nifty IT</t>
  </si>
  <si>
    <t>ITBEES</t>
  </si>
  <si>
    <t>Golechha Global Finance Ltd</t>
  </si>
  <si>
    <t>GOLECHA</t>
  </si>
  <si>
    <t>Indus Finance Ltd</t>
  </si>
  <si>
    <t>INDUSFINL</t>
  </si>
  <si>
    <t>Jaipan Industries Ltd</t>
  </si>
  <si>
    <t>JAIPAN</t>
  </si>
  <si>
    <t>O P Chains Ltd</t>
  </si>
  <si>
    <t>OPCHAINS</t>
  </si>
  <si>
    <t>Jackson Investments Ltd</t>
  </si>
  <si>
    <t>JACKSON</t>
  </si>
  <si>
    <t>Kunststoffe Industries Ltd</t>
  </si>
  <si>
    <t>KUNSTOFF</t>
  </si>
  <si>
    <t>Bothra Metals and Alloys Ltd</t>
  </si>
  <si>
    <t>BMAL</t>
  </si>
  <si>
    <t>Mayukh Dealtrade Ltd</t>
  </si>
  <si>
    <t>MAYUKH</t>
  </si>
  <si>
    <t>Ecofinity Atomix Ltd</t>
  </si>
  <si>
    <t>ARYAVAN</t>
  </si>
  <si>
    <t>3C IT Solutions &amp; Telecoms (India) Ltd</t>
  </si>
  <si>
    <t>3CIT</t>
  </si>
  <si>
    <t>Internet Services &amp; Infrastructure</t>
  </si>
  <si>
    <t>Reetech International Cargo and Courier Ltd</t>
  </si>
  <si>
    <t>REETECH</t>
  </si>
  <si>
    <t>BFL Asset Finvest Ltd</t>
  </si>
  <si>
    <t>BFLAFL</t>
  </si>
  <si>
    <t>Cindrella Hotels Ltd</t>
  </si>
  <si>
    <t>CINDHO</t>
  </si>
  <si>
    <t>Nippon India ETF Nifty India Consumption</t>
  </si>
  <si>
    <t>CONSUMBEES</t>
  </si>
  <si>
    <t>Uniroyal Industries Ltd</t>
  </si>
  <si>
    <t>UNIROYAL</t>
  </si>
  <si>
    <t>Computer Point Ltd</t>
  </si>
  <si>
    <t>COMPUPN</t>
  </si>
  <si>
    <t>Sanghvi Brands Ltd</t>
  </si>
  <si>
    <t>SBRANDS</t>
  </si>
  <si>
    <t>Rita Finance and Leasing Ltd</t>
  </si>
  <si>
    <t>RFLL</t>
  </si>
  <si>
    <t>DSP Silver ETF</t>
  </si>
  <si>
    <t>SILVERADD</t>
  </si>
  <si>
    <t>Fruition venture Ltd</t>
  </si>
  <si>
    <t>FRUTION</t>
  </si>
  <si>
    <t>Magenta Lifecare Ltd</t>
  </si>
  <si>
    <t>MAGENTA</t>
  </si>
  <si>
    <t>Stampede Capital Ltd</t>
  </si>
  <si>
    <t>GATECHDVR</t>
  </si>
  <si>
    <t>R R Financial Consultants Ltd</t>
  </si>
  <si>
    <t>RRFIN</t>
  </si>
  <si>
    <t>Lime Chemicals Ltd</t>
  </si>
  <si>
    <t>LIMECHM</t>
  </si>
  <si>
    <t>Shree Metalloys Ltd</t>
  </si>
  <si>
    <t>SHREMETAL</t>
  </si>
  <si>
    <t>Interstate Oil Carrier Ltd</t>
  </si>
  <si>
    <t>INTSTOIL</t>
  </si>
  <si>
    <t>Billwin Industries Ltd</t>
  </si>
  <si>
    <t>BILLWIN</t>
  </si>
  <si>
    <t>Kotia Enterprises Ltd</t>
  </si>
  <si>
    <t>NCC Blue Water Products Ltd</t>
  </si>
  <si>
    <t>NCCBLUE</t>
  </si>
  <si>
    <t>IEL Ltd</t>
  </si>
  <si>
    <t>INDXTRA</t>
  </si>
  <si>
    <t>Bhanderi Infracon Ltd</t>
  </si>
  <si>
    <t>BHANDERI</t>
  </si>
  <si>
    <t>Bohra Industries Ltd</t>
  </si>
  <si>
    <t>BOHRAIND</t>
  </si>
  <si>
    <t>Yogi Infra Projects Ltd</t>
  </si>
  <si>
    <t>YOGISUNG</t>
  </si>
  <si>
    <t>Ramsons Projects Ltd</t>
  </si>
  <si>
    <t>RAMSONS</t>
  </si>
  <si>
    <t>Euphoria Infotech (India) Ltd</t>
  </si>
  <si>
    <t>EUPHORIAIT</t>
  </si>
  <si>
    <t>NatureWings Holidays Ltd</t>
  </si>
  <si>
    <t>NHL</t>
  </si>
  <si>
    <t>Tci Finance Ltd</t>
  </si>
  <si>
    <t>TCIFINANCE</t>
  </si>
  <si>
    <t>Indergiri Finance Ltd</t>
  </si>
  <si>
    <t>INDERGR</t>
  </si>
  <si>
    <t>Emmessar Biotech and Nutrition Ltd</t>
  </si>
  <si>
    <t>EMMESSA</t>
  </si>
  <si>
    <t>Spice Islands Industries Ltd</t>
  </si>
  <si>
    <t>SPICEISLIN</t>
  </si>
  <si>
    <t>Indiabulls NIFTY50 Exchange Traded Fund</t>
  </si>
  <si>
    <t>IBMFNIFTY</t>
  </si>
  <si>
    <t>Ajel Ltd</t>
  </si>
  <si>
    <t>AJEL</t>
  </si>
  <si>
    <t>Sibar Auto Parts Ltd</t>
  </si>
  <si>
    <t>SIBARAUT</t>
  </si>
  <si>
    <t>Simplex Mills Company Ltd</t>
  </si>
  <si>
    <t>SIMPLXMIL</t>
  </si>
  <si>
    <t>Shashijit Infraprojects Ltd</t>
  </si>
  <si>
    <t>SHASHIJIT</t>
  </si>
  <si>
    <t>Patron Exim Ltd</t>
  </si>
  <si>
    <t>PATRON</t>
  </si>
  <si>
    <t>Regent Enterprises Ltd</t>
  </si>
  <si>
    <t>REGENTRP</t>
  </si>
  <si>
    <t>Velan Hotels Ltd</t>
  </si>
  <si>
    <t>VELHO</t>
  </si>
  <si>
    <t>Adinath Textiles Ltd</t>
  </si>
  <si>
    <t>ADINATH</t>
  </si>
  <si>
    <t>Shiva Granito Export Ltd</t>
  </si>
  <si>
    <t>SHIVAEXPO</t>
  </si>
  <si>
    <t>Sita Enterprises Ltd</t>
  </si>
  <si>
    <t>SITAENT</t>
  </si>
  <si>
    <t>Nippon India ETF S&amp;P BSE Sensex Next 50</t>
  </si>
  <si>
    <t>SNXT50BEES</t>
  </si>
  <si>
    <t>IITL Projects Ltd</t>
  </si>
  <si>
    <t>IITLPROJ</t>
  </si>
  <si>
    <t>HB Leasing and Finance Co Ltd</t>
  </si>
  <si>
    <t>HBLEAS</t>
  </si>
  <si>
    <t>G K P Printing &amp; Packaging Ltd</t>
  </si>
  <si>
    <t>GKP</t>
  </si>
  <si>
    <t>ICICI Prudential Nifty FMCG ETF</t>
  </si>
  <si>
    <t>FMCGIETF</t>
  </si>
  <si>
    <t>Ace men engg works Ltd</t>
  </si>
  <si>
    <t>ACEMEN</t>
  </si>
  <si>
    <t>BKV Industries Ltd</t>
  </si>
  <si>
    <t>BKV</t>
  </si>
  <si>
    <t>Polo Hotels Ltd</t>
  </si>
  <si>
    <t>POLOHOT</t>
  </si>
  <si>
    <t>Hira Automobiles Ltd</t>
  </si>
  <si>
    <t>HIRAUTO</t>
  </si>
  <si>
    <t>Richfield Financial Services Ltd</t>
  </si>
  <si>
    <t>RFSL</t>
  </si>
  <si>
    <t>United Interactive Ltd</t>
  </si>
  <si>
    <t>UNITEDINT</t>
  </si>
  <si>
    <t>Mehta Integrated Finance Ltd</t>
  </si>
  <si>
    <t>MEHIF</t>
  </si>
  <si>
    <t>Dipna Pharmachem Ltd</t>
  </si>
  <si>
    <t>DPL</t>
  </si>
  <si>
    <t>Vamshi Rubber Ltd</t>
  </si>
  <si>
    <t>VAMSHIRU</t>
  </si>
  <si>
    <t>Crane Infrastructure Ltd</t>
  </si>
  <si>
    <t>CRANEINFRA</t>
  </si>
  <si>
    <t>Bloom Industries Ltd</t>
  </si>
  <si>
    <t>BLOIN</t>
  </si>
  <si>
    <t>Husys Consulting Ltd</t>
  </si>
  <si>
    <t>HUSYSLTD</t>
  </si>
  <si>
    <t>Kahan Packaging Ltd</t>
  </si>
  <si>
    <t>KAHAN</t>
  </si>
  <si>
    <t>Radaan Media Works India Ltd</t>
  </si>
  <si>
    <t>RADAAN</t>
  </si>
  <si>
    <t>Ashish Polyplast Ltd</t>
  </si>
  <si>
    <t>ASHISHPO</t>
  </si>
  <si>
    <t>Jagjanani Textiles Ltd</t>
  </si>
  <si>
    <t>JAGJANANI</t>
  </si>
  <si>
    <t>Yunik Managing Advisors Ltd</t>
  </si>
  <si>
    <t>YUNIKM</t>
  </si>
  <si>
    <t>SI Capital &amp; Financial Services Ltd</t>
  </si>
  <si>
    <t>SICAPIT</t>
  </si>
  <si>
    <t>Solid Stone Co Ltd</t>
  </si>
  <si>
    <t>SOLIDSTON</t>
  </si>
  <si>
    <t>ICICI Prudential Nifty 100 ETF</t>
  </si>
  <si>
    <t>NIF100IETF</t>
  </si>
  <si>
    <t>Sujala Trading &amp; Holdings Ltd</t>
  </si>
  <si>
    <t>SUJALA</t>
  </si>
  <si>
    <t>India Lease Development Ltd</t>
  </si>
  <si>
    <t>INDLEASE</t>
  </si>
  <si>
    <t>Sterling Greenwoods Ltd</t>
  </si>
  <si>
    <t>STRGRENWO</t>
  </si>
  <si>
    <t>Garbi Finvest Ltd</t>
  </si>
  <si>
    <t>GARBIFIN</t>
  </si>
  <si>
    <t>Gujarat Lease Financing Ltd</t>
  </si>
  <si>
    <t>GLFL</t>
  </si>
  <si>
    <t>Bazel International Ltd</t>
  </si>
  <si>
    <t>BAZELINTER</t>
  </si>
  <si>
    <t>Asian Petro Products and Exports Ltd</t>
  </si>
  <si>
    <t>ASINPET</t>
  </si>
  <si>
    <t>Ranjeet Mechatronics Ltd</t>
  </si>
  <si>
    <t>RANJEET</t>
  </si>
  <si>
    <t>Vivaa Tradecom Ltd</t>
  </si>
  <si>
    <t>VIVAA</t>
  </si>
  <si>
    <t>Ador Multi Products Ltd</t>
  </si>
  <si>
    <t>ADORMUL</t>
  </si>
  <si>
    <t>Beryl Drugs Ltd</t>
  </si>
  <si>
    <t>BERLDRG</t>
  </si>
  <si>
    <t>Sungold Media and Entertainment Ltd</t>
  </si>
  <si>
    <t>SMEL</t>
  </si>
  <si>
    <t>Sahara Maritime Ltd</t>
  </si>
  <si>
    <t>SMARITIME</t>
  </si>
  <si>
    <t>Clinitech Laboratory Ltd</t>
  </si>
  <si>
    <t>CTLLAB</t>
  </si>
  <si>
    <t>First Custodian Fund (India) Ltd</t>
  </si>
  <si>
    <t>1STCUS</t>
  </si>
  <si>
    <t>Link Pharmachem Ltd</t>
  </si>
  <si>
    <t>LINKPH</t>
  </si>
  <si>
    <t>Omkar Speciality Chemicals Ltd</t>
  </si>
  <si>
    <t>OMKARCHEM</t>
  </si>
  <si>
    <t>RICHA INFO SYSTEMS LIMITED</t>
  </si>
  <si>
    <t>RICHA</t>
  </si>
  <si>
    <t>Rapid Multimodal Logistics Ltd</t>
  </si>
  <si>
    <t>RAPID</t>
  </si>
  <si>
    <t>Parmax Pharma Ltd</t>
  </si>
  <si>
    <t>PARMAX</t>
  </si>
  <si>
    <t>Abhishek Finlease Ltd</t>
  </si>
  <si>
    <t>ABHIFIN</t>
  </si>
  <si>
    <t>Oswal Yarns Ltd</t>
  </si>
  <si>
    <t>OSWAYRN</t>
  </si>
  <si>
    <t>Gilada Finance and Investments Ltd</t>
  </si>
  <si>
    <t>GILADAFINS</t>
  </si>
  <si>
    <t>DCM Financial Services Ltd</t>
  </si>
  <si>
    <t>DCMFINSERV</t>
  </si>
  <si>
    <t>Natraj Proteins Ltd</t>
  </si>
  <si>
    <t>NATRAJPR</t>
  </si>
  <si>
    <t>Madhya Pradesh Today Media Ltd</t>
  </si>
  <si>
    <t>MPTODAY</t>
  </si>
  <si>
    <t>Prism Medico and Pharmacy Ltd</t>
  </si>
  <si>
    <t>PRISMMEDI</t>
  </si>
  <si>
    <t>Broach Lifecare Hospital Ltd</t>
  </si>
  <si>
    <t>BROACH</t>
  </si>
  <si>
    <t>Neelkanth Ltd</t>
  </si>
  <si>
    <t>NEELKANTH</t>
  </si>
  <si>
    <t>Market Creators Ltd</t>
  </si>
  <si>
    <t>MKTCREAT</t>
  </si>
  <si>
    <t>Nippon India ETF Nifty Infrastructure BeES</t>
  </si>
  <si>
    <t>INFRABEES</t>
  </si>
  <si>
    <t>NB Footwear Ltd</t>
  </si>
  <si>
    <t>NBFOOT</t>
  </si>
  <si>
    <t>Moongipa Capital Finance Ltd</t>
  </si>
  <si>
    <t>MONGIPA</t>
  </si>
  <si>
    <t>Coastal Roadways Ltd</t>
  </si>
  <si>
    <t>COARO</t>
  </si>
  <si>
    <t>Norris Medicines Ltd</t>
  </si>
  <si>
    <t>NORRIS</t>
  </si>
  <si>
    <t>Scan Projects Ltd</t>
  </si>
  <si>
    <t>SCANPRO</t>
  </si>
  <si>
    <t>Asian Warehousing Ltd</t>
  </si>
  <si>
    <t>ASIAN</t>
  </si>
  <si>
    <t>Dalal Street Investments Ltd</t>
  </si>
  <si>
    <t>DSINVEST</t>
  </si>
  <si>
    <t>United Credit Ltd</t>
  </si>
  <si>
    <t>UNITDCR</t>
  </si>
  <si>
    <t>Kuwer Industries Ltd</t>
  </si>
  <si>
    <t>KUWERIN</t>
  </si>
  <si>
    <t>Indo-City Infotech Ltd</t>
  </si>
  <si>
    <t>INDOCITY</t>
  </si>
  <si>
    <t>Rajasthan Tube Manufacturing Co Ltd</t>
  </si>
  <si>
    <t>RAJTUBE</t>
  </si>
  <si>
    <t>Mid India Industries Ltd</t>
  </si>
  <si>
    <t>MIDINDIA</t>
  </si>
  <si>
    <t>Amrapali Capital and Finance Services Ltd</t>
  </si>
  <si>
    <t>ACFSL</t>
  </si>
  <si>
    <t>Rite Zone Chemcon India Ltd</t>
  </si>
  <si>
    <t>RITEZONE</t>
  </si>
  <si>
    <t>Premier Capital Services Ltd</t>
  </si>
  <si>
    <t>PREMCAP</t>
  </si>
  <si>
    <t>Prism Finance Ltd</t>
  </si>
  <si>
    <t>PRISMFN</t>
  </si>
  <si>
    <t>SOFCOM Systems Ltd</t>
  </si>
  <si>
    <t>SOFCOM</t>
  </si>
  <si>
    <t>Continental Chemicals Ltd</t>
  </si>
  <si>
    <t>CONTCHM</t>
  </si>
  <si>
    <t>Muller and Phipps (India) Ltd</t>
  </si>
  <si>
    <t>MULLER</t>
  </si>
  <si>
    <t>MPL Plastics Ltd</t>
  </si>
  <si>
    <t>MPL</t>
  </si>
  <si>
    <t>Diggi Multitrade Ltd</t>
  </si>
  <si>
    <t>DML</t>
  </si>
  <si>
    <t>Shree Ganesh Elastoplast Ltd</t>
  </si>
  <si>
    <t>SHGANEL</t>
  </si>
  <si>
    <t>GCM Securities Ltd</t>
  </si>
  <si>
    <t>GCMSECU</t>
  </si>
  <si>
    <t>Metalyst Forgings Ltd</t>
  </si>
  <si>
    <t>METALFORGE</t>
  </si>
  <si>
    <t>U H Zaveri Ltd</t>
  </si>
  <si>
    <t>UHZAVERI</t>
  </si>
  <si>
    <t>Tirth Plastic Ltd</t>
  </si>
  <si>
    <t>TIRTPLS</t>
  </si>
  <si>
    <t>Gala Global Products Ltd</t>
  </si>
  <si>
    <t>GGPL</t>
  </si>
  <si>
    <t>Ind Renewable Energy Ltd</t>
  </si>
  <si>
    <t>INDRENEW</t>
  </si>
  <si>
    <t>Orosil Smiths India Ltd</t>
  </si>
  <si>
    <t>OROSMITHS</t>
  </si>
  <si>
    <t>Ortin Global Ltd</t>
  </si>
  <si>
    <t>ORTINGLOBE</t>
  </si>
  <si>
    <t>Classic Filaments Ltd</t>
  </si>
  <si>
    <t>CFL</t>
  </si>
  <si>
    <t>Navigant Corporate Advisors Ltd</t>
  </si>
  <si>
    <t>NAVIGANT</t>
  </si>
  <si>
    <t>ETT Ltd</t>
  </si>
  <si>
    <t>ETT</t>
  </si>
  <si>
    <t>Resourceful Automobile Ltd</t>
  </si>
  <si>
    <t>RAL</t>
  </si>
  <si>
    <t>ISF Ltd</t>
  </si>
  <si>
    <t>ISFL</t>
  </si>
  <si>
    <t>Bright Solar Ltd</t>
  </si>
  <si>
    <t>Kretto Syscon Ltd</t>
  </si>
  <si>
    <t>KRETTOSYS</t>
  </si>
  <si>
    <t>Perfect-Octave Media Projects Ltd</t>
  </si>
  <si>
    <t>OCTAVE</t>
  </si>
  <si>
    <t>Aditya BSL Silver ETF</t>
  </si>
  <si>
    <t>SILVER</t>
  </si>
  <si>
    <t>Vishvprabha Ventures Ltd</t>
  </si>
  <si>
    <t>VISVEN</t>
  </si>
  <si>
    <t>ICICI Prudential Nifty Healthcare ETF</t>
  </si>
  <si>
    <t>HEALTHIETF</t>
  </si>
  <si>
    <t>RO Jewels Ltd</t>
  </si>
  <si>
    <t>ROJL</t>
  </si>
  <si>
    <t>Amrapali Fincap Ltd</t>
  </si>
  <si>
    <t>AMRAFIN</t>
  </si>
  <si>
    <t>ICICI Prudential Nifty Auto ETF</t>
  </si>
  <si>
    <t>AUTOIETF</t>
  </si>
  <si>
    <t>Decipher Labs Ltd</t>
  </si>
  <si>
    <t>DECIPHER</t>
  </si>
  <si>
    <t>Sri Nachammai Cotton Mills Ltd</t>
  </si>
  <si>
    <t>SRINACHA</t>
  </si>
  <si>
    <t>KMG Milk Food Ltd</t>
  </si>
  <si>
    <t>KMGMILK</t>
  </si>
  <si>
    <t>Galaxy Agrico Exports Ltd</t>
  </si>
  <si>
    <t>GALAGEX</t>
  </si>
  <si>
    <t>Enbee Trade and Finance Ltd</t>
  </si>
  <si>
    <t>ENBETRD</t>
  </si>
  <si>
    <t>Synthiko Foils Ltd</t>
  </si>
  <si>
    <t>SYNTHFO</t>
  </si>
  <si>
    <t>Econo Trade (India) Ltd</t>
  </si>
  <si>
    <t>ETIL</t>
  </si>
  <si>
    <t>GCM Capital Advisors Ltd</t>
  </si>
  <si>
    <t>GCMCAPI</t>
  </si>
  <si>
    <t>Rapid Investments Ltd</t>
  </si>
  <si>
    <t>RAPIDIN</t>
  </si>
  <si>
    <t>Octal Credit Capital Ltd</t>
  </si>
  <si>
    <t>OCTAL</t>
  </si>
  <si>
    <t>SBI Nifty Consumption ETF</t>
  </si>
  <si>
    <t>SBIETFCON</t>
  </si>
  <si>
    <t>7NR Retail Ltd</t>
  </si>
  <si>
    <t>7NR</t>
  </si>
  <si>
    <t>Unistar Multimedia Ltd</t>
  </si>
  <si>
    <t>UNISTRMU</t>
  </si>
  <si>
    <t>York Exports Ltd</t>
  </si>
  <si>
    <t>YORKEXP</t>
  </si>
  <si>
    <t>Usha Martin Education And Solutions Ltd</t>
  </si>
  <si>
    <t>UMESLTD</t>
  </si>
  <si>
    <t>DSP Nifty Midcap 150 Quality 50 ETF</t>
  </si>
  <si>
    <t>MIDQ50ADD</t>
  </si>
  <si>
    <t>Seasons Textiles Ltd</t>
  </si>
  <si>
    <t>SEASONST</t>
  </si>
  <si>
    <t>Polycon International Ltd</t>
  </si>
  <si>
    <t>POLYCON</t>
  </si>
  <si>
    <t>Panabyte Technologies Ltd</t>
  </si>
  <si>
    <t>PANABYTE</t>
  </si>
  <si>
    <t>Tokyo Finance Ltd</t>
  </si>
  <si>
    <t>TOKYOFIN</t>
  </si>
  <si>
    <t>Tarai Foods Ltd</t>
  </si>
  <si>
    <t>TARAI</t>
  </si>
  <si>
    <t>Switching Technologies Gunther Ltd</t>
  </si>
  <si>
    <t>SWITCHTE</t>
  </si>
  <si>
    <t>Jindal Leasefin Ltd</t>
  </si>
  <si>
    <t>JLL</t>
  </si>
  <si>
    <t>Bacil Pharma Ltd</t>
  </si>
  <si>
    <t>BACPHAR</t>
  </si>
  <si>
    <t>Alexander Stamps and Coin Ltd</t>
  </si>
  <si>
    <t>ALEXANDER</t>
  </si>
  <si>
    <t>HDFC Nifty50 Value 20 ETF</t>
  </si>
  <si>
    <t>HDFCVALUE</t>
  </si>
  <si>
    <t>Super Fine Knitters Ltd</t>
  </si>
  <si>
    <t>SKL</t>
  </si>
  <si>
    <t>Kush Industries Ltd</t>
  </si>
  <si>
    <t>KUSHIND</t>
  </si>
  <si>
    <t>Bharat Bhushan Finance &amp; Commodity Brokers Limited</t>
  </si>
  <si>
    <t>BHARAT</t>
  </si>
  <si>
    <t>Raama Paper Mills Ltd</t>
  </si>
  <si>
    <t>RAMAPPR-B</t>
  </si>
  <si>
    <t>Skyline Ventures India Ltd</t>
  </si>
  <si>
    <t>SKILVEN</t>
  </si>
  <si>
    <t>Vaxtex Cotfab Ltd</t>
  </si>
  <si>
    <t>VCL</t>
  </si>
  <si>
    <t>Milestone Global Limited</t>
  </si>
  <si>
    <t>MILESTONE</t>
  </si>
  <si>
    <t>Bridge Securities Ltd</t>
  </si>
  <si>
    <t>BRIDGESE</t>
  </si>
  <si>
    <t>Anna Infrastructures Ltd</t>
  </si>
  <si>
    <t>ANNAINFRA</t>
  </si>
  <si>
    <t>Kashyap Tele-Medicines Ltd</t>
  </si>
  <si>
    <t>KASHYAP</t>
  </si>
  <si>
    <t>Gowra Leasing and Finance Ltd</t>
  </si>
  <si>
    <t>GOWRALE</t>
  </si>
  <si>
    <t>Vivanza Biosciences Ltd</t>
  </si>
  <si>
    <t>VIVANZA</t>
  </si>
  <si>
    <t>Mitshi India Ltd</t>
  </si>
  <si>
    <t>MITSHI</t>
  </si>
  <si>
    <t>Amforge Industries Ltd</t>
  </si>
  <si>
    <t>AMFORG</t>
  </si>
  <si>
    <t>DAPS Advertising Ltd</t>
  </si>
  <si>
    <t>DAPS</t>
  </si>
  <si>
    <t>Ajwa Fun World and Resort Ltd</t>
  </si>
  <si>
    <t>AJWAFUN</t>
  </si>
  <si>
    <t>Tata Nifty India Digital Exchange Traded Fund</t>
  </si>
  <si>
    <t>TNIDETF</t>
  </si>
  <si>
    <t>Swarna Securities Ltd</t>
  </si>
  <si>
    <t>SWRNASE</t>
  </si>
  <si>
    <t>Hathway Bhawani Cabletel and Datacom Ltd</t>
  </si>
  <si>
    <t>HATHWAYB</t>
  </si>
  <si>
    <t>Shyam Telecom Ltd</t>
  </si>
  <si>
    <t>SHYAMTEL</t>
  </si>
  <si>
    <t>Garware Synthetics Ltd</t>
  </si>
  <si>
    <t>GARWSYN</t>
  </si>
  <si>
    <t>Shyamkamal Investments Ltd</t>
  </si>
  <si>
    <t>SHYMINV</t>
  </si>
  <si>
    <t>Kachchh Minerals Ltd</t>
  </si>
  <si>
    <t>KACHCHH</t>
  </si>
  <si>
    <t>SRM Energy Ltd</t>
  </si>
  <si>
    <t>SRMENERGY</t>
  </si>
  <si>
    <t>HDFC Nifty 100 ETF</t>
  </si>
  <si>
    <t>HDFCNIF100</t>
  </si>
  <si>
    <t>Kotak Nifty Midcap 50 ETF</t>
  </si>
  <si>
    <t>MIDCAP</t>
  </si>
  <si>
    <t>Manav Infra Projects Ltd</t>
  </si>
  <si>
    <t>MANAV</t>
  </si>
  <si>
    <t>Pasari Spinning Mills Ltd</t>
  </si>
  <si>
    <t>PASARI</t>
  </si>
  <si>
    <t>Amiable Logistics (India) Ltd</t>
  </si>
  <si>
    <t>AMIABLE</t>
  </si>
  <si>
    <t>Asia Pack Ltd</t>
  </si>
  <si>
    <t>ASIAPAK</t>
  </si>
  <si>
    <t>Step Two Corporation Ltd</t>
  </si>
  <si>
    <t>STEP2COR</t>
  </si>
  <si>
    <t>Transwind Infrastructures Ltd</t>
  </si>
  <si>
    <t>TRANSWIND</t>
  </si>
  <si>
    <t>Sonalis Consumer Products Ltd</t>
  </si>
  <si>
    <t>SONALIS</t>
  </si>
  <si>
    <t>Raj Packaging Industries Ltd</t>
  </si>
  <si>
    <t>RAJPACK</t>
  </si>
  <si>
    <t>Integrated Capital Services Ltd</t>
  </si>
  <si>
    <t>ICSL</t>
  </si>
  <si>
    <t>Mercury Trade Links Ltd</t>
  </si>
  <si>
    <t>MERCTRD</t>
  </si>
  <si>
    <t>GTN Textiles Ltd</t>
  </si>
  <si>
    <t>GTNTEX</t>
  </si>
  <si>
    <t>Neueon Towers Ltd</t>
  </si>
  <si>
    <t>NTL</t>
  </si>
  <si>
    <t>Colinz Laboratories Ltd</t>
  </si>
  <si>
    <t>COLINZ</t>
  </si>
  <si>
    <t>Sumeru Industries Ltd</t>
  </si>
  <si>
    <t>SUMERUIND</t>
  </si>
  <si>
    <t>Vikalp Securities Ltd</t>
  </si>
  <si>
    <t>VIKALPS</t>
  </si>
  <si>
    <t>Svaraj Trading and Agencies Ltd</t>
  </si>
  <si>
    <t>ZSVARAJT</t>
  </si>
  <si>
    <t>Organic Coatings Ltd</t>
  </si>
  <si>
    <t>ORGCOAT</t>
  </si>
  <si>
    <t>Catvision Ltd</t>
  </si>
  <si>
    <t>CATVISION</t>
  </si>
  <si>
    <t>SMVD Poly Pack Ltd</t>
  </si>
  <si>
    <t>SMVD</t>
  </si>
  <si>
    <t>Grandma Trading and Agencies Ltd</t>
  </si>
  <si>
    <t>GRANDMA</t>
  </si>
  <si>
    <t>Arihant's Securities Ltd</t>
  </si>
  <si>
    <t>ARISE</t>
  </si>
  <si>
    <t>IEC Education Ltd</t>
  </si>
  <si>
    <t>IECEDU</t>
  </si>
  <si>
    <t>Opal Luxury Time Products Ltd</t>
  </si>
  <si>
    <t>OPAL</t>
  </si>
  <si>
    <t>Harmony Capital Services Ltd</t>
  </si>
  <si>
    <t>HRMNYCP</t>
  </si>
  <si>
    <t>A and M Jumbo Bags Ltd</t>
  </si>
  <si>
    <t>AMJUMBO</t>
  </si>
  <si>
    <t>Sea TV Network Ltd</t>
  </si>
  <si>
    <t>SEATV</t>
  </si>
  <si>
    <t>Bhagawati Oxygen Ltd</t>
  </si>
  <si>
    <t>BHAGWOX</t>
  </si>
  <si>
    <t>Cubical Financial Services Ltd</t>
  </si>
  <si>
    <t>CUBIFIN</t>
  </si>
  <si>
    <t>Modern Shares and Stockbrokers Ltd</t>
  </si>
  <si>
    <t>MODRNSH</t>
  </si>
  <si>
    <t>Mirae Asset Hang Seng TECH ETF</t>
  </si>
  <si>
    <t>MAHKTECH</t>
  </si>
  <si>
    <t>Sree Jayalakshmi Autospin Ltd</t>
  </si>
  <si>
    <t>SREEJAYA</t>
  </si>
  <si>
    <t>Rajputana Investment &amp; Finance Ltd</t>
  </si>
  <si>
    <t>RAJPUTANA</t>
  </si>
  <si>
    <t>Times Green Energy (India) Ltd</t>
  </si>
  <si>
    <t>TIMESGREEN</t>
  </si>
  <si>
    <t>R J Shah and Company Ltd</t>
  </si>
  <si>
    <t>RJSHAH</t>
  </si>
  <si>
    <t>Stellar Capital Services Ltd</t>
  </si>
  <si>
    <t>STELLAR</t>
  </si>
  <si>
    <t>Gujarat Cotex Ltd</t>
  </si>
  <si>
    <t>GUJCOTEX</t>
  </si>
  <si>
    <t>Rajdarshan Industries Ltd</t>
  </si>
  <si>
    <t>ARENTERP</t>
  </si>
  <si>
    <t>Longview Tea Co Ltd</t>
  </si>
  <si>
    <t>LONTE</t>
  </si>
  <si>
    <t>NPR Finance Ltd</t>
  </si>
  <si>
    <t>NPRFIN</t>
  </si>
  <si>
    <t>Koura Fine Diamond Jewelry Ltd</t>
  </si>
  <si>
    <t>KOURA</t>
  </si>
  <si>
    <t>Prima Agro Ltd</t>
  </si>
  <si>
    <t>PRIMAGR</t>
  </si>
  <si>
    <t>National Plywood Industries Ltd</t>
  </si>
  <si>
    <t>NATPLY</t>
  </si>
  <si>
    <t>Seven Hill Industries Ltd</t>
  </si>
  <si>
    <t>SEVENHILL</t>
  </si>
  <si>
    <t>Photoquip India Ltd</t>
  </si>
  <si>
    <t>PHOTOQUP</t>
  </si>
  <si>
    <t>Supreme (India) Impex Ltd</t>
  </si>
  <si>
    <t>SIIL</t>
  </si>
  <si>
    <t>Premier Ltd</t>
  </si>
  <si>
    <t>PREMIER</t>
  </si>
  <si>
    <t>Photon Capital Advisors Ltd</t>
  </si>
  <si>
    <t>PHOTON</t>
  </si>
  <si>
    <t>White Organic Retail Ltd</t>
  </si>
  <si>
    <t>WORL</t>
  </si>
  <si>
    <t>South Asian Enterprises Ltd</t>
  </si>
  <si>
    <t>SAENTER</t>
  </si>
  <si>
    <t>ICICI Prudential Nifty50 Value 20 ETF</t>
  </si>
  <si>
    <t>NV20IETF</t>
  </si>
  <si>
    <t>Vivo Collaboration Solutions Ltd</t>
  </si>
  <si>
    <t>VIVO</t>
  </si>
  <si>
    <t>Shree Hanuman Sugar &amp; Industries Ltd</t>
  </si>
  <si>
    <t>HANSUGAR</t>
  </si>
  <si>
    <t>Phyto Chem (India) Ltd</t>
  </si>
  <si>
    <t>PHYTO</t>
  </si>
  <si>
    <t>Lippi Systems Ltd</t>
  </si>
  <si>
    <t>LIPPISYS</t>
  </si>
  <si>
    <t>Radha Madhav Corp Ltd</t>
  </si>
  <si>
    <t>RMCL</t>
  </si>
  <si>
    <t>F G P Ltd</t>
  </si>
  <si>
    <t>FGP</t>
  </si>
  <si>
    <t>Beryl Securities Ltd</t>
  </si>
  <si>
    <t>BERYLSE</t>
  </si>
  <si>
    <t>Alps Industries Ltd</t>
  </si>
  <si>
    <t>ALPSINDUS</t>
  </si>
  <si>
    <t>Cian Healthcare Ltd</t>
  </si>
  <si>
    <t>CHCL</t>
  </si>
  <si>
    <t>Ashtasidhhi Industries Ltd</t>
  </si>
  <si>
    <t>GUJINV</t>
  </si>
  <si>
    <t>Indo Euro Indchem Ltd</t>
  </si>
  <si>
    <t>INDOEURO</t>
  </si>
  <si>
    <t>Velox Industries Ltd</t>
  </si>
  <si>
    <t>VELOXIND</t>
  </si>
  <si>
    <t>Integrated Proteins Ltd</t>
  </si>
  <si>
    <t>INTEGFD</t>
  </si>
  <si>
    <t>Yashraj Containeurs Ltd</t>
  </si>
  <si>
    <t>YASHRAJC</t>
  </si>
  <si>
    <t>Padmanabh Alloys and Polymers Ltd</t>
  </si>
  <si>
    <t>PADALPO</t>
  </si>
  <si>
    <t>Ekennis Software Service Ltd</t>
  </si>
  <si>
    <t>EKENNIS</t>
  </si>
  <si>
    <t>Soni Medicare Ltd</t>
  </si>
  <si>
    <t>SML</t>
  </si>
  <si>
    <t>Blue Coast Hotels Ltd</t>
  </si>
  <si>
    <t>BLUECOAST</t>
  </si>
  <si>
    <t>Anjani Finance Ltd</t>
  </si>
  <si>
    <t>ANJANIFIN</t>
  </si>
  <si>
    <t>Lords Ishwar Hotels Ltd</t>
  </si>
  <si>
    <t>LORDSHOTL</t>
  </si>
  <si>
    <t>Amraworld Agrico Ltd</t>
  </si>
  <si>
    <t>AMRAAGRI</t>
  </si>
  <si>
    <t>Vinayak Polycon International Ltd</t>
  </si>
  <si>
    <t>VINAYAKPOL</t>
  </si>
  <si>
    <t>Omega Interactive Technologies Ltd</t>
  </si>
  <si>
    <t>OMEGAIN</t>
  </si>
  <si>
    <t>Disha Resources Ltd</t>
  </si>
  <si>
    <t>DRL</t>
  </si>
  <si>
    <t>Agio Paper &amp; Industries Ltd</t>
  </si>
  <si>
    <t>AGIOPAPER</t>
  </si>
  <si>
    <t>Millennium Online Solutions (India) Ltd</t>
  </si>
  <si>
    <t>MILLENNIUM</t>
  </si>
  <si>
    <t>Elegant Floriculture &amp; Agrotech (India) Ltd</t>
  </si>
  <si>
    <t>ELEFLOR</t>
  </si>
  <si>
    <t>ICICI Prudential Nifty India Consumption ETF</t>
  </si>
  <si>
    <t>CONSUMIETF</t>
  </si>
  <si>
    <t>Narmada Macplast Drip Irrigation Systems Ltd</t>
  </si>
  <si>
    <t>NARMP</t>
  </si>
  <si>
    <t>Prabhat Dairy Ltd</t>
  </si>
  <si>
    <t>PRABHAT</t>
  </si>
  <si>
    <t>Kakatiya Textiles Ltd</t>
  </si>
  <si>
    <t>KAKTEX</t>
  </si>
  <si>
    <t>Eurotex Industries and Exports Ltd</t>
  </si>
  <si>
    <t>EUROTEXIND</t>
  </si>
  <si>
    <t>Olympic Oil Industries Ltd</t>
  </si>
  <si>
    <t>OLYOI</t>
  </si>
  <si>
    <t>Shakti Press Ltd</t>
  </si>
  <si>
    <t>SHAKTIPR</t>
  </si>
  <si>
    <t>Triveni Enterprises Ltd</t>
  </si>
  <si>
    <t>TRIVENIENT</t>
  </si>
  <si>
    <t>Rajasthan Cylinders and Containers Ltd</t>
  </si>
  <si>
    <t>RCCL</t>
  </si>
  <si>
    <t>Accord Synergy Ltd</t>
  </si>
  <si>
    <t>ACCORD</t>
  </si>
  <si>
    <t>Jakharia Fabric Ltd</t>
  </si>
  <si>
    <t>JAKHARIA</t>
  </si>
  <si>
    <t>DSP Nifty 50 ETF</t>
  </si>
  <si>
    <t>NIFTY50ADD</t>
  </si>
  <si>
    <t>HDFC Nifty Private Bank ETF</t>
  </si>
  <si>
    <t>HDFCPVTBAN</t>
  </si>
  <si>
    <t>Surya India Ltd</t>
  </si>
  <si>
    <t>SURYAINDIA</t>
  </si>
  <si>
    <t>UTL Industries Ltd</t>
  </si>
  <si>
    <t>UTLINDS</t>
  </si>
  <si>
    <t>Panth Infinity Ltd</t>
  </si>
  <si>
    <t>PANTH</t>
  </si>
  <si>
    <t>Suryavanshi Spinning Mills Ltd</t>
  </si>
  <si>
    <t>SURYVANSP</t>
  </si>
  <si>
    <t>Vani Commercials Ltd</t>
  </si>
  <si>
    <t>VANICOM</t>
  </si>
  <si>
    <t>Aditya BSL S&amp;P BSE Sensex ETF</t>
  </si>
  <si>
    <t>BSLSENETFG</t>
  </si>
  <si>
    <t>Nippon IN ETF Nifty 8-13 yr G-Sec Long Term Gilt</t>
  </si>
  <si>
    <t>LTGILTBEES</t>
  </si>
  <si>
    <t>Univa Foods Ltd</t>
  </si>
  <si>
    <t>UNIVAFOODS</t>
  </si>
  <si>
    <t>SK International Export Ltd</t>
  </si>
  <si>
    <t>SKIEL</t>
  </si>
  <si>
    <t>Sun Retail Ltd</t>
  </si>
  <si>
    <t>SUNRETAIL</t>
  </si>
  <si>
    <t>S V Trading and Agencies Ltd</t>
  </si>
  <si>
    <t>ZSVTRADI</t>
  </si>
  <si>
    <t>JMG Corporation Ltd</t>
  </si>
  <si>
    <t>JMGCORP</t>
  </si>
  <si>
    <t>Munoth Communication Ltd</t>
  </si>
  <si>
    <t>MCLTD</t>
  </si>
  <si>
    <t>Shree Steel Wire Ropes Ltd</t>
  </si>
  <si>
    <t>SSWRL</t>
  </si>
  <si>
    <t>Supertex Industries Ltd</t>
  </si>
  <si>
    <t>SUPERTEX</t>
  </si>
  <si>
    <t>Neo Infracon Ltd</t>
  </si>
  <si>
    <t>NEOINFRA</t>
  </si>
  <si>
    <t>Aanchal Ispat Ltd</t>
  </si>
  <si>
    <t>AANCHALISP</t>
  </si>
  <si>
    <t>CDG Petchem Ltd</t>
  </si>
  <si>
    <t>CDG</t>
  </si>
  <si>
    <t>Premier Synthetics Ltd</t>
  </si>
  <si>
    <t>PREMSYN</t>
  </si>
  <si>
    <t>Sanathnagar Enterprises Ltd</t>
  </si>
  <si>
    <t>Sirohia &amp; Sons Ltd</t>
  </si>
  <si>
    <t>SIROHIA</t>
  </si>
  <si>
    <t>J J Finance Corporation Ltd</t>
  </si>
  <si>
    <t>JJFINCOR</t>
  </si>
  <si>
    <t>Quantum Nifty 50 ETF</t>
  </si>
  <si>
    <t>QNIFTY</t>
  </si>
  <si>
    <t>Pratiksha Chemicals Ltd</t>
  </si>
  <si>
    <t>PRATIKSH</t>
  </si>
  <si>
    <t>Southern Infosys Ltd</t>
  </si>
  <si>
    <t>SOUTHERNIN</t>
  </si>
  <si>
    <t>Unjha Formulations Ltd</t>
  </si>
  <si>
    <t>UNJHAFOR</t>
  </si>
  <si>
    <t>Sri Lakshmi Saraswathi Textiles (Arni) Ltd</t>
  </si>
  <si>
    <t>SLSTLQ</t>
  </si>
  <si>
    <t>Kairosoft AI Solutions Ltd</t>
  </si>
  <si>
    <t>VOLKAI</t>
  </si>
  <si>
    <t>Motilal Oswal S&amp;P BSE Low Volatility ETF</t>
  </si>
  <si>
    <t>MOLOWVOL</t>
  </si>
  <si>
    <t>Creative Eye Ltd</t>
  </si>
  <si>
    <t>CREATIVEYE</t>
  </si>
  <si>
    <t>Taparia Tools Ltd</t>
  </si>
  <si>
    <t>TAPARIA</t>
  </si>
  <si>
    <t>KMF Builders and Developers Ltd</t>
  </si>
  <si>
    <t>KMFBLDR</t>
  </si>
  <si>
    <t>Sailani Tours N Travel Limited</t>
  </si>
  <si>
    <t>SAILANI</t>
  </si>
  <si>
    <t>RLF Ltd</t>
  </si>
  <si>
    <t>RLF</t>
  </si>
  <si>
    <t>Objectone Information Systems Ltd</t>
  </si>
  <si>
    <t>OONE</t>
  </si>
  <si>
    <t>Kalyani Commercials Ltd</t>
  </si>
  <si>
    <t>Sharpline Broadcast Ltd</t>
  </si>
  <si>
    <t>SHARPLINE</t>
  </si>
  <si>
    <t>Quasar India Ltd</t>
  </si>
  <si>
    <t>QUASAR</t>
  </si>
  <si>
    <t>Polymac Thermoformers Ltd</t>
  </si>
  <si>
    <t>POLYMAC</t>
  </si>
  <si>
    <t>Bindal Exports Ltd</t>
  </si>
  <si>
    <t>BINDALEXPO</t>
  </si>
  <si>
    <t>Libord Securities Ltd</t>
  </si>
  <si>
    <t>LIBORD</t>
  </si>
  <si>
    <t>Ramchandra Leasing and Finance Ltd</t>
  </si>
  <si>
    <t>RLFL</t>
  </si>
  <si>
    <t>Shukra Jewellery Ltd</t>
  </si>
  <si>
    <t>SHUKJEW</t>
  </si>
  <si>
    <t>Esaar (India) Ltd</t>
  </si>
  <si>
    <t>ESARIND</t>
  </si>
  <si>
    <t>Adline Chem Lab Ltd</t>
  </si>
  <si>
    <t>ADLINE</t>
  </si>
  <si>
    <t>Panafic Industrials Ltd</t>
  </si>
  <si>
    <t>PANAFIC</t>
  </si>
  <si>
    <t>Interactive Financial Services Ltd</t>
  </si>
  <si>
    <t>IFINSER</t>
  </si>
  <si>
    <t>Shivagrico Implements Ltd</t>
  </si>
  <si>
    <t>SHIVAGR</t>
  </si>
  <si>
    <t>Longspur International Ventures Ltd</t>
  </si>
  <si>
    <t>LONGSPUR</t>
  </si>
  <si>
    <t>Eastcoast Steel Ltd</t>
  </si>
  <si>
    <t>ECSTSTL</t>
  </si>
  <si>
    <t>Kotak Nifty Alpha 50 ETF</t>
  </si>
  <si>
    <t>ALPHA</t>
  </si>
  <si>
    <t>Trinity League India Ltd</t>
  </si>
  <si>
    <t>TRINITYLEA</t>
  </si>
  <si>
    <t>Goenka Business &amp; Finance Ltd</t>
  </si>
  <si>
    <t>GBFL</t>
  </si>
  <si>
    <t>Kuber Udyog Ltd</t>
  </si>
  <si>
    <t>KUBERJI</t>
  </si>
  <si>
    <t>Mystic Electronics Ltd</t>
  </si>
  <si>
    <t>MYSTICELE</t>
  </si>
  <si>
    <t>Shukra Bullions Ltd</t>
  </si>
  <si>
    <t>SKRABUL</t>
  </si>
  <si>
    <t>Mahan Industries Ltd</t>
  </si>
  <si>
    <t>MAHANIN</t>
  </si>
  <si>
    <t>Umiya Tubes Ltd</t>
  </si>
  <si>
    <t>UMIYA</t>
  </si>
  <si>
    <t>C J Gelatine Products Ltd</t>
  </si>
  <si>
    <t>CJGEL</t>
  </si>
  <si>
    <t>Minaxi Textiles Ltd</t>
  </si>
  <si>
    <t>MINAXI</t>
  </si>
  <si>
    <t>Sab Events &amp; Governance Now Media Ltd</t>
  </si>
  <si>
    <t>SABEVENTS</t>
  </si>
  <si>
    <t>Bisil Plast Ltd</t>
  </si>
  <si>
    <t>BISIL</t>
  </si>
  <si>
    <t>BCL Enterprises Ltd</t>
  </si>
  <si>
    <t>BCLENTERPR</t>
  </si>
  <si>
    <t>Kotak Nifty 100 Low Volatility 30 ETF</t>
  </si>
  <si>
    <t>LOWVOL1</t>
  </si>
  <si>
    <t>Nippon India ETF Nifty 100</t>
  </si>
  <si>
    <t>NIF100BEES</t>
  </si>
  <si>
    <t>Pyxis Finvest Ltd</t>
  </si>
  <si>
    <t>PYXISFIN</t>
  </si>
  <si>
    <t>Delta Industrial Resources Ltd</t>
  </si>
  <si>
    <t>DELTA</t>
  </si>
  <si>
    <t>Fone4 Communications(India) Ltd</t>
  </si>
  <si>
    <t>FONE4</t>
  </si>
  <si>
    <t>Euro-Leder Fashion Ltd</t>
  </si>
  <si>
    <t>EUROLED</t>
  </si>
  <si>
    <t>Raconteur Global Resources Ltd</t>
  </si>
  <si>
    <t>RACONTEUR</t>
  </si>
  <si>
    <t>VB Industries Ltd</t>
  </si>
  <si>
    <t>VBIND</t>
  </si>
  <si>
    <t>Niraj Ispat Industries Ltd</t>
  </si>
  <si>
    <t>NIRAJISPAT</t>
  </si>
  <si>
    <t>Span Divergent Ltd</t>
  </si>
  <si>
    <t>SDL</t>
  </si>
  <si>
    <t>Esha Media Research Ltd</t>
  </si>
  <si>
    <t>ESHAMEDIA</t>
  </si>
  <si>
    <t>ANS Industries Ltd</t>
  </si>
  <si>
    <t>ANSINDUS</t>
  </si>
  <si>
    <t>Nippon India ETF Hang Seng BeES</t>
  </si>
  <si>
    <t>HNGSNGBEES</t>
  </si>
  <si>
    <t>Rander Corp Ltd</t>
  </si>
  <si>
    <t>RANDER</t>
  </si>
  <si>
    <t>Kumbhat Financial Services Ltd</t>
  </si>
  <si>
    <t>KUMPFIN</t>
  </si>
  <si>
    <t>Inani Securities Ltd</t>
  </si>
  <si>
    <t>INANISEC</t>
  </si>
  <si>
    <t>Motilal Oswal Nasdaq Q50 ETF</t>
  </si>
  <si>
    <t>MONQ50</t>
  </si>
  <si>
    <t>Kandagiri Spinning Millis Ltd</t>
  </si>
  <si>
    <t>KANDAGIRI</t>
  </si>
  <si>
    <t>BKM Industries Ltd</t>
  </si>
  <si>
    <t>BKMINDST</t>
  </si>
  <si>
    <t>Tulasee Bio-Ethanol Ltd</t>
  </si>
  <si>
    <t>TULASEEBIOE</t>
  </si>
  <si>
    <t>Oil &amp; Gas Refining &amp; Marketing</t>
  </si>
  <si>
    <t>Suncity Synthetics Ltd</t>
  </si>
  <si>
    <t>SUNCITYSY</t>
  </si>
  <si>
    <t>Naksh Precious Metals Ltd</t>
  </si>
  <si>
    <t>NAKSH</t>
  </si>
  <si>
    <t>Saianand Commercial Ltd</t>
  </si>
  <si>
    <t>SAICOM</t>
  </si>
  <si>
    <t>Adinath Exim Resources Ltd</t>
  </si>
  <si>
    <t>ADIEXRE</t>
  </si>
  <si>
    <t>Quantum Build-Tech Ltd</t>
  </si>
  <si>
    <t>QUANTBUILD</t>
  </si>
  <si>
    <t>RGF Capital Markets Ltd</t>
  </si>
  <si>
    <t>RGF</t>
  </si>
  <si>
    <t>Shoora Designs Ltd</t>
  </si>
  <si>
    <t>SHOORA</t>
  </si>
  <si>
    <t>Subhash Silk Mills Ltd</t>
  </si>
  <si>
    <t>SUBSM</t>
  </si>
  <si>
    <t>Gallops Enterprise Ltd</t>
  </si>
  <si>
    <t>GALLOPENT</t>
  </si>
  <si>
    <t>HDFC Nifty100 Quality 30 ETF</t>
  </si>
  <si>
    <t>HDFCQUAL</t>
  </si>
  <si>
    <t>Dhanuka Realty Ltd</t>
  </si>
  <si>
    <t>Setubandhan Infrastructure Ltd</t>
  </si>
  <si>
    <t>SETUINFRA</t>
  </si>
  <si>
    <t>Arunis Abode Ltd</t>
  </si>
  <si>
    <t>ARUNIS</t>
  </si>
  <si>
    <t>Jonjua Overseas Ltd</t>
  </si>
  <si>
    <t>JONJUA</t>
  </si>
  <si>
    <t>Industrial Conglomerates</t>
  </si>
  <si>
    <t>Zinema Media and Entertainment Ltd</t>
  </si>
  <si>
    <t>ZINEMA</t>
  </si>
  <si>
    <t>K Z Leasing and Finance Ltd</t>
  </si>
  <si>
    <t>KZLFIN</t>
  </si>
  <si>
    <t>Tamil Nadu Steel Tubes Ltd</t>
  </si>
  <si>
    <t>TNSTLTU</t>
  </si>
  <si>
    <t>Prime Capital Market Ltd</t>
  </si>
  <si>
    <t>PRIMECAPM</t>
  </si>
  <si>
    <t>Filmcity Media Ltd</t>
  </si>
  <si>
    <t>FILME</t>
  </si>
  <si>
    <t>Glittek Granites Ltd</t>
  </si>
  <si>
    <t>GLITTEKG</t>
  </si>
  <si>
    <t>VXL Instruments Ltd</t>
  </si>
  <si>
    <t>VXLINSTR</t>
  </si>
  <si>
    <t>Devine Impex Ltd</t>
  </si>
  <si>
    <t>DEVINE</t>
  </si>
  <si>
    <t>Abhinav Leasing &amp; Finance Ltd</t>
  </si>
  <si>
    <t>ALFL</t>
  </si>
  <si>
    <t>Dhenu Buildcon Infra Ltd</t>
  </si>
  <si>
    <t>DHENUBUILD</t>
  </si>
  <si>
    <t>Uniroyal Marine Exports Ltd</t>
  </si>
  <si>
    <t>UNRYLMA</t>
  </si>
  <si>
    <t>Net Pix Shorts Digital Media Ltd</t>
  </si>
  <si>
    <t>NETPIX</t>
  </si>
  <si>
    <t>Ambassador Intra Holdings Ltd</t>
  </si>
  <si>
    <t>AIHL</t>
  </si>
  <si>
    <t>Ladam Affordable Housing Ltd</t>
  </si>
  <si>
    <t>LAHL</t>
  </si>
  <si>
    <t>Nexus Surgical and Medicare Ltd</t>
  </si>
  <si>
    <t>NEXUSSURGL</t>
  </si>
  <si>
    <t>Siddha Ventures Ltd</t>
  </si>
  <si>
    <t>SIDDHA</t>
  </si>
  <si>
    <t>GSB Finance Ltd</t>
  </si>
  <si>
    <t>GSBFIN</t>
  </si>
  <si>
    <t>Virgo Global Ltd</t>
  </si>
  <si>
    <t>VIRGOGLOB</t>
  </si>
  <si>
    <t>Universal Office Automation Ltd</t>
  </si>
  <si>
    <t>UNIOFFICE</t>
  </si>
  <si>
    <t>Chemo Pharma Laboratories Ltd</t>
  </si>
  <si>
    <t>CHEMOPH</t>
  </si>
  <si>
    <t>Stanpacks (India) Ltd</t>
  </si>
  <si>
    <t>STANPACK</t>
  </si>
  <si>
    <t>Gagan Gases Ltd</t>
  </si>
  <si>
    <t>GAGAN</t>
  </si>
  <si>
    <t>Monind Ltd</t>
  </si>
  <si>
    <t>MONIND</t>
  </si>
  <si>
    <t>Jointeca Education Solutions Ltd</t>
  </si>
  <si>
    <t>JOINTECAED</t>
  </si>
  <si>
    <t>Future Supply Chain Solutions Ltd</t>
  </si>
  <si>
    <t>FSC</t>
  </si>
  <si>
    <t>Amarnath Securities Ltd</t>
  </si>
  <si>
    <t>AMARSEC</t>
  </si>
  <si>
    <t>Shree Precoated Steels Ltd</t>
  </si>
  <si>
    <t>SPSL</t>
  </si>
  <si>
    <t>Sabrimala Industries India Ltd</t>
  </si>
  <si>
    <t>VCU Data Management Ltd</t>
  </si>
  <si>
    <t>VCU</t>
  </si>
  <si>
    <t>Mount Housing and Infrastructure Ltd</t>
  </si>
  <si>
    <t>MOUNT</t>
  </si>
  <si>
    <t>Chemiesynth (Vapi) Ltd</t>
  </si>
  <si>
    <t>CHEMIESYNT</t>
  </si>
  <si>
    <t>HDFC Nifty Growth Sectors 15 ETF</t>
  </si>
  <si>
    <t>HDFCGROWTH</t>
  </si>
  <si>
    <t>Flora Corporation Ltd</t>
  </si>
  <si>
    <t>FLORACORP</t>
  </si>
  <si>
    <t>Super Bakers Ltd</t>
  </si>
  <si>
    <t>SUPERBAK</t>
  </si>
  <si>
    <t>Enterprise International Ltd</t>
  </si>
  <si>
    <t>ENTRINT</t>
  </si>
  <si>
    <t>Ganga Pharmaceuticals Ltd</t>
  </si>
  <si>
    <t>GANGAPHARM</t>
  </si>
  <si>
    <t>Symbiox Investment &amp; Trading Co Ltd</t>
  </si>
  <si>
    <t>SYMBIOX</t>
  </si>
  <si>
    <t>Peeti Securities Ltd</t>
  </si>
  <si>
    <t>PEETISEC</t>
  </si>
  <si>
    <t>Simplex Papers Ltd</t>
  </si>
  <si>
    <t>SIMPLXPAP</t>
  </si>
  <si>
    <t>Nouveau Global Ventures Ltd</t>
  </si>
  <si>
    <t>NOUVEAU</t>
  </si>
  <si>
    <t>Shangar Decor Ltd</t>
  </si>
  <si>
    <t>SHANGAR</t>
  </si>
  <si>
    <t>Sanchay Finvest Ltd</t>
  </si>
  <si>
    <t>SANCF</t>
  </si>
  <si>
    <t>Promact Impex Ltd</t>
  </si>
  <si>
    <t>PROMACT</t>
  </si>
  <si>
    <t>Krishna Capital and Securities Ltd</t>
  </si>
  <si>
    <t>KRISHNACAP</t>
  </si>
  <si>
    <t>Shashwat Furnishing Solutions Ltd</t>
  </si>
  <si>
    <t>SFSL</t>
  </si>
  <si>
    <t>Rotographics India Ltd</t>
  </si>
  <si>
    <t>RGIL</t>
  </si>
  <si>
    <t>Minolta Finance Ltd</t>
  </si>
  <si>
    <t>MINOLTAF</t>
  </si>
  <si>
    <t>OTCO International Ltd</t>
  </si>
  <si>
    <t>OTCO</t>
  </si>
  <si>
    <t>Pro Clb Global Ltd</t>
  </si>
  <si>
    <t>PROCLB</t>
  </si>
  <si>
    <t>CMI Ltd</t>
  </si>
  <si>
    <t>CMICABLES</t>
  </si>
  <si>
    <t>Unishire Urban Infra Ltd</t>
  </si>
  <si>
    <t>UNISHIRE</t>
  </si>
  <si>
    <t>Chadha Papers Ltd</t>
  </si>
  <si>
    <t>CHADPAP</t>
  </si>
  <si>
    <t>Hasti Finance Ltd</t>
  </si>
  <si>
    <t>HASTIFIN</t>
  </si>
  <si>
    <t>Retro Green Revolution Ltd</t>
  </si>
  <si>
    <t>RGRL</t>
  </si>
  <si>
    <t>Lexoraa Industries Ltd</t>
  </si>
  <si>
    <t>SERVOTEACH</t>
  </si>
  <si>
    <t>Coral Newsprints Ltd</t>
  </si>
  <si>
    <t>CORNE</t>
  </si>
  <si>
    <t>Hindustan Bio Sciences Ltd</t>
  </si>
  <si>
    <t>HINDBIO</t>
  </si>
  <si>
    <t>Dr Lalchandani Labs Ltd</t>
  </si>
  <si>
    <t>DLCL</t>
  </si>
  <si>
    <t>Tashi India Ltd</t>
  </si>
  <si>
    <t>TASHIND</t>
  </si>
  <si>
    <t>Jayatma Industries Ltd</t>
  </si>
  <si>
    <t>JAYIND</t>
  </si>
  <si>
    <t>VR Woodart Ltd</t>
  </si>
  <si>
    <t>VRWODAR</t>
  </si>
  <si>
    <t>Worldwide Aluminium Limited</t>
  </si>
  <si>
    <t>WWALUM</t>
  </si>
  <si>
    <t>V B Desai Financial Services Ltd</t>
  </si>
  <si>
    <t>VBDESAI</t>
  </si>
  <si>
    <t>HDFC Nifty NEXT 50 ETF</t>
  </si>
  <si>
    <t>HDFCNEXT50</t>
  </si>
  <si>
    <t>Haria Apparels Ltd</t>
  </si>
  <si>
    <t>HARIAAPL</t>
  </si>
  <si>
    <t>Silver Pearl Hospitality &amp; Luxury Spaces Ltd</t>
  </si>
  <si>
    <t>SILVERPRL</t>
  </si>
  <si>
    <t>AMS Polymers Ltd</t>
  </si>
  <si>
    <t>AMS</t>
  </si>
  <si>
    <t>Mafia Trends Ltd</t>
  </si>
  <si>
    <t>MAFIA</t>
  </si>
  <si>
    <t>Integra Capital Ltd</t>
  </si>
  <si>
    <t>INTCAPL</t>
  </si>
  <si>
    <t>Jain Marmo Industries Ltd</t>
  </si>
  <si>
    <t>JAINMARMO</t>
  </si>
  <si>
    <t>Dhanvantri Jeevan Rekha Ltd</t>
  </si>
  <si>
    <t>ZDHJERK</t>
  </si>
  <si>
    <t>SC Agrotech Ltd</t>
  </si>
  <si>
    <t>SCAGRO</t>
  </si>
  <si>
    <t>Ganon Products Ltd</t>
  </si>
  <si>
    <t>GANONPRO</t>
  </si>
  <si>
    <t>Bloom Dekor Ltd</t>
  </si>
  <si>
    <t>BLOOM</t>
  </si>
  <si>
    <t>UTI S&amp;P BSE Sensex Next 50 Exchange Traded Fund</t>
  </si>
  <si>
    <t>UTISXN50</t>
  </si>
  <si>
    <t>Parker Agro Chem Exports Ltd</t>
  </si>
  <si>
    <t>PARKERAC</t>
  </si>
  <si>
    <t>Shree Salasar Investments Ltd</t>
  </si>
  <si>
    <t>SALSAIN</t>
  </si>
  <si>
    <t>Mukta Agriculture Ltd</t>
  </si>
  <si>
    <t>MUKTA</t>
  </si>
  <si>
    <t>Hittco Tools Ltd</t>
  </si>
  <si>
    <t>HITTCO</t>
  </si>
  <si>
    <t>Goyal Associates Ltd</t>
  </si>
  <si>
    <t>GOYALASS</t>
  </si>
  <si>
    <t>Lead Financial Services Ltd</t>
  </si>
  <si>
    <t>LEADFIN</t>
  </si>
  <si>
    <t>Northlink Fiscal and Capital Services Ltd</t>
  </si>
  <si>
    <t>NORTHLINK</t>
  </si>
  <si>
    <t>Ramgopal Polytex Ltd</t>
  </si>
  <si>
    <t>RAMGOPOLY</t>
  </si>
  <si>
    <t>Integrated Hitech Ltd</t>
  </si>
  <si>
    <t>INTEGHIT</t>
  </si>
  <si>
    <t>Aryan Share &amp; Stock Brokers Ltd</t>
  </si>
  <si>
    <t>ARYAN</t>
  </si>
  <si>
    <t>Sybly Industries Ltd</t>
  </si>
  <si>
    <t>SYBLY</t>
  </si>
  <si>
    <t>Suumaya Corporation Ltd</t>
  </si>
  <si>
    <t>SUUMAYA</t>
  </si>
  <si>
    <t>Ushakiran Finance Ltd</t>
  </si>
  <si>
    <t>USHAKIRA</t>
  </si>
  <si>
    <t>Neelkanth Rock-Minerals Ltd</t>
  </si>
  <si>
    <t>NEELKAN</t>
  </si>
  <si>
    <t>Mega Nirman &amp; Industries Ltd</t>
  </si>
  <si>
    <t>MNIL</t>
  </si>
  <si>
    <t>Vision Corporation Ltd</t>
  </si>
  <si>
    <t>VISIONCO</t>
  </si>
  <si>
    <t>AVI Products India Ltd</t>
  </si>
  <si>
    <t>APIL</t>
  </si>
  <si>
    <t>Citi Port Financial Services Ltd</t>
  </si>
  <si>
    <t>CITIPOR</t>
  </si>
  <si>
    <t>Axis Silver ETF</t>
  </si>
  <si>
    <t>AXISILVER</t>
  </si>
  <si>
    <t>Mathew Easow Research Securities Ltd</t>
  </si>
  <si>
    <t>MATHEWE</t>
  </si>
  <si>
    <t>Trio Mercantile And Trading Ltd</t>
  </si>
  <si>
    <t>TRIOMERC</t>
  </si>
  <si>
    <t>Wherrelz IT Solutions Ltd</t>
  </si>
  <si>
    <t>WITS</t>
  </si>
  <si>
    <t>Vision Cinemas Ltd</t>
  </si>
  <si>
    <t>VISIONCINE</t>
  </si>
  <si>
    <t>Jalan Transolutions (India) Ltd</t>
  </si>
  <si>
    <t>JALAN</t>
  </si>
  <si>
    <t>Ace Engitech Ltd</t>
  </si>
  <si>
    <t>ACEENGITEC</t>
  </si>
  <si>
    <t>S G N Telecoms Ltd</t>
  </si>
  <si>
    <t>SGNTE</t>
  </si>
  <si>
    <t>Sri Amarnath Finance Ltd</t>
  </si>
  <si>
    <t>AMARNATH</t>
  </si>
  <si>
    <t>Lakshmi Precision Screws Ltd</t>
  </si>
  <si>
    <t>LAKPRE</t>
  </si>
  <si>
    <t>Thirani Projects Ltd</t>
  </si>
  <si>
    <t>TPROJECT</t>
  </si>
  <si>
    <t>Kabra Commercial Ltd</t>
  </si>
  <si>
    <t>KCL</t>
  </si>
  <si>
    <t>East Buildtech Ltd</t>
  </si>
  <si>
    <t>EASTBUILD</t>
  </si>
  <si>
    <t>Shyama Infosys Ltd</t>
  </si>
  <si>
    <t>SHYAMAINFO</t>
  </si>
  <si>
    <t>Rich Universe Network Ltd</t>
  </si>
  <si>
    <t>RICHUNV</t>
  </si>
  <si>
    <t>Shashank Traders Ltd</t>
  </si>
  <si>
    <t>SHASHANK</t>
  </si>
  <si>
    <t>Amit International Ltd</t>
  </si>
  <si>
    <t>AMITINT</t>
  </si>
  <si>
    <t>Continental Controls Ltd</t>
  </si>
  <si>
    <t>CONTICON</t>
  </si>
  <si>
    <t>iStreet Network Ltd</t>
  </si>
  <si>
    <t>ISTRNETWK</t>
  </si>
  <si>
    <t>Vardhman Concrete Ltd</t>
  </si>
  <si>
    <t>VARDHMAN</t>
  </si>
  <si>
    <t>Space Incubatrics Technologies Ltd</t>
  </si>
  <si>
    <t>SPACEINCUBA</t>
  </si>
  <si>
    <t>Golkonda Aluminium Extrusions Ltd</t>
  </si>
  <si>
    <t>GOLKONDA</t>
  </si>
  <si>
    <t>Brijlaxmi Leasing &amp; Finance Ltd</t>
  </si>
  <si>
    <t>BRIJLEAS</t>
  </si>
  <si>
    <t>TeleCanor Global Ltd</t>
  </si>
  <si>
    <t>TELECANOR</t>
  </si>
  <si>
    <t>Aravali Securities and Finance Ltd</t>
  </si>
  <si>
    <t>ARAVALIS</t>
  </si>
  <si>
    <t>Kore Foods Ltd</t>
  </si>
  <si>
    <t>Navoday Enterprises Ltd</t>
  </si>
  <si>
    <t>NAVODAYENT</t>
  </si>
  <si>
    <t>SW Investments Ltd</t>
  </si>
  <si>
    <t>SW1</t>
  </si>
  <si>
    <t>Gleam Fabmat Ltd</t>
  </si>
  <si>
    <t>GLEAM</t>
  </si>
  <si>
    <t>Transpact Enterprises Ltd</t>
  </si>
  <si>
    <t>TRANSPACT</t>
  </si>
  <si>
    <t>Ramasigns Industries Ltd</t>
  </si>
  <si>
    <t>RAMASIGNS</t>
  </si>
  <si>
    <t>Aris International Ltd</t>
  </si>
  <si>
    <t>ARISINT</t>
  </si>
  <si>
    <t>Mayur Floorings Ltd</t>
  </si>
  <si>
    <t>MAYURFL</t>
  </si>
  <si>
    <t>Nihar Info Global Ltd</t>
  </si>
  <si>
    <t>NIHARINF</t>
  </si>
  <si>
    <t>Incon Engineers Ltd</t>
  </si>
  <si>
    <t>INCON</t>
  </si>
  <si>
    <t>Decillion Finance Ltd</t>
  </si>
  <si>
    <t>DFL</t>
  </si>
  <si>
    <t>Autoriders International Ltd</t>
  </si>
  <si>
    <t>AUTOINT</t>
  </si>
  <si>
    <t>KOBO Biotech Ltd</t>
  </si>
  <si>
    <t>KOBO</t>
  </si>
  <si>
    <t>Sheshadri Industries Ltd</t>
  </si>
  <si>
    <t>SHESHAINDS</t>
  </si>
  <si>
    <t>Swagtam Trading and Services Ltd</t>
  </si>
  <si>
    <t>SWAGTAM</t>
  </si>
  <si>
    <t>Bijoy Hans Ltd</t>
  </si>
  <si>
    <t>BIJHANS</t>
  </si>
  <si>
    <t>SDC Techmedia Ltd</t>
  </si>
  <si>
    <t>SDC</t>
  </si>
  <si>
    <t>Kanungo Financiers Ltd</t>
  </si>
  <si>
    <t>KANUNGO</t>
  </si>
  <si>
    <t>HDFC Nifty200 Momentum 30 ETF</t>
  </si>
  <si>
    <t>HDFCMOMENT</t>
  </si>
  <si>
    <t>Amanaya Ventures Ltd</t>
  </si>
  <si>
    <t>AMANAYA</t>
  </si>
  <si>
    <t>Suryo Foods and Industries Ltd</t>
  </si>
  <si>
    <t>SURFI</t>
  </si>
  <si>
    <t>Kiran Print Pack Ltd</t>
  </si>
  <si>
    <t>KIRANPR</t>
  </si>
  <si>
    <t>Satiate Agri Ltd</t>
  </si>
  <si>
    <t>SATAGRI</t>
  </si>
  <si>
    <t>Sharanam Infraproject and Trading Ltd</t>
  </si>
  <si>
    <t>SIPTL</t>
  </si>
  <si>
    <t>Tranway Technologies Ltd</t>
  </si>
  <si>
    <t>TRANWAY</t>
  </si>
  <si>
    <t>Raghunath International Ltd</t>
  </si>
  <si>
    <t>RAGHUNAT</t>
  </si>
  <si>
    <t>Ashram Online.com Ltd</t>
  </si>
  <si>
    <t>ASHRAM</t>
  </si>
  <si>
    <t>Padmalaya Telefilms Ltd</t>
  </si>
  <si>
    <t>PADMALAYAT</t>
  </si>
  <si>
    <t>Oswal Overseas Ltd</t>
  </si>
  <si>
    <t>OSWALOR</t>
  </si>
  <si>
    <t>Vaxfab Enterprises Ltd</t>
  </si>
  <si>
    <t>VEL</t>
  </si>
  <si>
    <t>Ganesh Holdings Ltd</t>
  </si>
  <si>
    <t>GANHOLD</t>
  </si>
  <si>
    <t>Vas Infrastructure Ltd</t>
  </si>
  <si>
    <t>VASINFRA</t>
  </si>
  <si>
    <t>Tridev Infraestates Ltd</t>
  </si>
  <si>
    <t>ASHUTPM</t>
  </si>
  <si>
    <t>Nutech Global Ltd</t>
  </si>
  <si>
    <t>NUTECGLOB</t>
  </si>
  <si>
    <t>Clio Infotech Ltd</t>
  </si>
  <si>
    <t>CLIOINFO</t>
  </si>
  <si>
    <t>Milestone Furniture Ltd</t>
  </si>
  <si>
    <t>MILEFUR</t>
  </si>
  <si>
    <t>Explicit Finance Ltd</t>
  </si>
  <si>
    <t>EXPLICITFIN</t>
  </si>
  <si>
    <t>CHD Chemicals Ltd</t>
  </si>
  <si>
    <t>CHDCHEM</t>
  </si>
  <si>
    <t>Foundry Fuel Products Ltd</t>
  </si>
  <si>
    <t>FFPL</t>
  </si>
  <si>
    <t>Shree Manufacturing Co Ltd</t>
  </si>
  <si>
    <t>SHRMFGC</t>
  </si>
  <si>
    <t>Khandelwal Extractions Ltd</t>
  </si>
  <si>
    <t>ZKHANDEN</t>
  </si>
  <si>
    <t>Agarwal Fortune India Ltd</t>
  </si>
  <si>
    <t>AGARWAL</t>
  </si>
  <si>
    <t>IGC Industries Ltd</t>
  </si>
  <si>
    <t>IGCIL</t>
  </si>
  <si>
    <t>Sophia Traexpo Ltd</t>
  </si>
  <si>
    <t>STRAEXPO</t>
  </si>
  <si>
    <t>Indra Industries Ltd</t>
  </si>
  <si>
    <t>INDRAIND</t>
  </si>
  <si>
    <t>Voltaire Leasing and Finance Ltd</t>
  </si>
  <si>
    <t>VOLLF</t>
  </si>
  <si>
    <t>Eureka Industries Ltd</t>
  </si>
  <si>
    <t>EUREKAI</t>
  </si>
  <si>
    <t>Vintage Securities Ltd</t>
  </si>
  <si>
    <t>VINTAGES</t>
  </si>
  <si>
    <t>ICICI Prudential Nifty Infrastructure ETF</t>
  </si>
  <si>
    <t>INFRAIETF</t>
  </si>
  <si>
    <t>Jyothi Infraventures Ltd</t>
  </si>
  <si>
    <t>JYOTHI</t>
  </si>
  <si>
    <t>Wagend Infra Venture Ltd</t>
  </si>
  <si>
    <t>WAGEND</t>
  </si>
  <si>
    <t>Shri Ram Switchgears Ltd</t>
  </si>
  <si>
    <t>SRIRAM</t>
  </si>
  <si>
    <t>Purohit Construction Ltd</t>
  </si>
  <si>
    <t>PUROHITCON</t>
  </si>
  <si>
    <t>Karnimata Cold Storage Ltd</t>
  </si>
  <si>
    <t>KCSL</t>
  </si>
  <si>
    <t>Nutricircle Ltd</t>
  </si>
  <si>
    <t>NUTRICIRCLE</t>
  </si>
  <si>
    <t>Omni AX's Software Ltd</t>
  </si>
  <si>
    <t>OMNIAX</t>
  </si>
  <si>
    <t>Motilal Oswal S&amp;P BSE Enhanced Value ETF</t>
  </si>
  <si>
    <t>MOVALUE</t>
  </si>
  <si>
    <t>Hanman Fit Ltd</t>
  </si>
  <si>
    <t>HANMAN</t>
  </si>
  <si>
    <t>ADITYA BSL Nifty 200 Momentum 30 ETF</t>
  </si>
  <si>
    <t>MOMENTUM</t>
  </si>
  <si>
    <t>First Fintec Ltd</t>
  </si>
  <si>
    <t>FIRSTFIN</t>
  </si>
  <si>
    <t>Gratex Industries Ltd</t>
  </si>
  <si>
    <t>GRATEXI</t>
  </si>
  <si>
    <t>Quantum Digital Vision (India) Ltd</t>
  </si>
  <si>
    <t>QUANTDIA</t>
  </si>
  <si>
    <t>Williamson Financial Services Ltd</t>
  </si>
  <si>
    <t>WILLIMFI</t>
  </si>
  <si>
    <t>Sanco Industries Ltd</t>
  </si>
  <si>
    <t>SANCO</t>
  </si>
  <si>
    <t>Jetmall Spices and Masala Ltd</t>
  </si>
  <si>
    <t>JETMALL</t>
  </si>
  <si>
    <t>Sungold Capital Ltd</t>
  </si>
  <si>
    <t>SUNGOLD</t>
  </si>
  <si>
    <t>Chambal Breweries and Distilleries Ltd</t>
  </si>
  <si>
    <t>CHMBBRW</t>
  </si>
  <si>
    <t>Aadi Industries Ltd</t>
  </si>
  <si>
    <t>AADIIND</t>
  </si>
  <si>
    <t>Modella Woollens Ltd</t>
  </si>
  <si>
    <t>MODWOOL</t>
  </si>
  <si>
    <t>Aananda Lakshmi Spinning Mills Ltd</t>
  </si>
  <si>
    <t>AANANDALAK</t>
  </si>
  <si>
    <t>Beeyu Overseas Ltd</t>
  </si>
  <si>
    <t>BEEYU</t>
  </si>
  <si>
    <t>Checkpoint Trends Ltd</t>
  </si>
  <si>
    <t>CHECKPOINT</t>
  </si>
  <si>
    <t>Sashwat Technocrats Ltd</t>
  </si>
  <si>
    <t>SASHWAT</t>
  </si>
  <si>
    <t>Classic Leasing &amp; Finance Ltd</t>
  </si>
  <si>
    <t>CLFL</t>
  </si>
  <si>
    <t>Decorous Investment and Trading Co Ltd</t>
  </si>
  <si>
    <t>DITCO</t>
  </si>
  <si>
    <t>Brawn Biotech Ltd</t>
  </si>
  <si>
    <t>BRAWN</t>
  </si>
  <si>
    <t>Cindrella Financial Services Ltd</t>
  </si>
  <si>
    <t>CINDRELL</t>
  </si>
  <si>
    <t>Scintilla Commercial &amp; Credit Ltd</t>
  </si>
  <si>
    <t>SCC</t>
  </si>
  <si>
    <t>MPAgro Industries Ltd</t>
  </si>
  <si>
    <t>MPAGI</t>
  </si>
  <si>
    <t>Konndor Industries Ltd</t>
  </si>
  <si>
    <t>KONNDOR</t>
  </si>
  <si>
    <t>Ortel Communications Ltd</t>
  </si>
  <si>
    <t>ORTEL</t>
  </si>
  <si>
    <t>Aditya Ispat Ltd</t>
  </si>
  <si>
    <t>ADITYA</t>
  </si>
  <si>
    <t>Motilal Oswal S&amp;P BSE Quality ETF</t>
  </si>
  <si>
    <t>MOQUALITY</t>
  </si>
  <si>
    <t>Motilal Oswal S&amp;P BSE Healthcare ETF</t>
  </si>
  <si>
    <t>MOHEALTH</t>
  </si>
  <si>
    <t>Jayatma Enterprises Ltd</t>
  </si>
  <si>
    <t>JAYATMA</t>
  </si>
  <si>
    <t>Pankaj Polymers Ltd</t>
  </si>
  <si>
    <t>PANKAJPO</t>
  </si>
  <si>
    <t>Typhoon Financial Services Ltd</t>
  </si>
  <si>
    <t>TFSL</t>
  </si>
  <si>
    <t>Relic Technologies Ltd</t>
  </si>
  <si>
    <t>RELICTEC</t>
  </si>
  <si>
    <t>HDFC Nifty100 Low Volatility 30 ETF</t>
  </si>
  <si>
    <t>HDFCLOWVOL</t>
  </si>
  <si>
    <t>Svam Software Ltd</t>
  </si>
  <si>
    <t>SVAMSOF</t>
  </si>
  <si>
    <t>Fabino Enterprises Ltd</t>
  </si>
  <si>
    <t>FABINO</t>
  </si>
  <si>
    <t>Priya Ltd</t>
  </si>
  <si>
    <t>PRIYALT</t>
  </si>
  <si>
    <t>Athena Constructions Ltd</t>
  </si>
  <si>
    <t>ATHCON</t>
  </si>
  <si>
    <t>Jainco Projects (India) Ltd</t>
  </si>
  <si>
    <t>JAINCO</t>
  </si>
  <si>
    <t>Vallabh Steels Ltd</t>
  </si>
  <si>
    <t>VALLABHSQ</t>
  </si>
  <si>
    <t>Svarnim Trade Udyog Ltd</t>
  </si>
  <si>
    <t>SNIM</t>
  </si>
  <si>
    <t>Looks Health Services Ltd</t>
  </si>
  <si>
    <t>LOOKS</t>
  </si>
  <si>
    <t>Multipurpose Trading and Agencies Ltd</t>
  </si>
  <si>
    <t>ZMULTIPU</t>
  </si>
  <si>
    <t>Pradip Overseas Ltd</t>
  </si>
  <si>
    <t>PRADIP</t>
  </si>
  <si>
    <t>Olympic Cards Ltd</t>
  </si>
  <si>
    <t>OLPCL</t>
  </si>
  <si>
    <t>Commercial Printing</t>
  </si>
  <si>
    <t>Sunraj Diamond Exports Ltd</t>
  </si>
  <si>
    <t>SUNRAJDI</t>
  </si>
  <si>
    <t>Penta Gold Ltd</t>
  </si>
  <si>
    <t>PENTAGOLD</t>
  </si>
  <si>
    <t>Bansisons Tea Industries Ltd</t>
  </si>
  <si>
    <t>BANSTEA</t>
  </si>
  <si>
    <t>Ashiana Agro Industries Ltd</t>
  </si>
  <si>
    <t>ASHAI</t>
  </si>
  <si>
    <t>Mahasagar Travels Ltd</t>
  </si>
  <si>
    <t>MHSGRMS</t>
  </si>
  <si>
    <t>Pasupati Fincap Ltd</t>
  </si>
  <si>
    <t>PASUFIN</t>
  </si>
  <si>
    <t>Patidar Buildcon Ltd</t>
  </si>
  <si>
    <t>PATIDAR</t>
  </si>
  <si>
    <t>Corporate Merchant Bankers Ltd</t>
  </si>
  <si>
    <t>CMBL</t>
  </si>
  <si>
    <t>Omnipotent Industries Ltd</t>
  </si>
  <si>
    <t>OMNIPOTENT</t>
  </si>
  <si>
    <t>Siddheswari Garments Ltd</t>
  </si>
  <si>
    <t>SIDDHEGA</t>
  </si>
  <si>
    <t>Epsom Properties Ltd</t>
  </si>
  <si>
    <t>EPSOMPRO</t>
  </si>
  <si>
    <t>Sikozy Realtors Ltd</t>
  </si>
  <si>
    <t>SIKOZY</t>
  </si>
  <si>
    <t>Unitech International Ltd</t>
  </si>
  <si>
    <t>UNITINT</t>
  </si>
  <si>
    <t>United Leasing &amp; Industries Ltd</t>
  </si>
  <si>
    <t>UNTTEMI</t>
  </si>
  <si>
    <t>Kotak Nifty MNC ETF</t>
  </si>
  <si>
    <t>MNC</t>
  </si>
  <si>
    <t>Mahalaxmi Seamless Ltd</t>
  </si>
  <si>
    <t>MAHALXSE</t>
  </si>
  <si>
    <t>Shamrock Industrial Company Ltd</t>
  </si>
  <si>
    <t>SHAMROIN</t>
  </si>
  <si>
    <t>Kotak Nifty India Consumption ETF</t>
  </si>
  <si>
    <t>CONS</t>
  </si>
  <si>
    <t>People's Investment Ltd</t>
  </si>
  <si>
    <t>PEOPLIN</t>
  </si>
  <si>
    <t>Amerise Biosciences Ltd</t>
  </si>
  <si>
    <t>AMERISE</t>
  </si>
  <si>
    <t>ADITYA BSL Nifty 200 Quality 30 ETF</t>
  </si>
  <si>
    <t>NIFTYQLITY</t>
  </si>
  <si>
    <t>Atharv Enterprises Ltd</t>
  </si>
  <si>
    <t>ATHARVENT</t>
  </si>
  <si>
    <t>Ken Financial Services Ltd</t>
  </si>
  <si>
    <t>KENFIN</t>
  </si>
  <si>
    <t>Richa Industries Ltd</t>
  </si>
  <si>
    <t>RICHAIND</t>
  </si>
  <si>
    <t>Futuristic Securities Ltd</t>
  </si>
  <si>
    <t>FUTURSEC</t>
  </si>
  <si>
    <t>P M Telelinnks Ltd</t>
  </si>
  <si>
    <t>PMTELELIN</t>
  </si>
  <si>
    <t>Innocorp Ltd</t>
  </si>
  <si>
    <t>INNOCORP</t>
  </si>
  <si>
    <t>BGIL Films &amp; Technologies Ltd</t>
  </si>
  <si>
    <t>BGIL</t>
  </si>
  <si>
    <t>Dharani Finance Ltd</t>
  </si>
  <si>
    <t>DHARFIN</t>
  </si>
  <si>
    <t>Ishaan Infrastructures and Shelters Ltd</t>
  </si>
  <si>
    <t>IISL</t>
  </si>
  <si>
    <t>Prashant India Ltd</t>
  </si>
  <si>
    <t>PRSNTIN</t>
  </si>
  <si>
    <t>Asia Capital Ltd</t>
  </si>
  <si>
    <t>ASIACAP</t>
  </si>
  <si>
    <t>AVI Polymers Ltd</t>
  </si>
  <si>
    <t>AVI</t>
  </si>
  <si>
    <t>Afloat Enterprises Ltd</t>
  </si>
  <si>
    <t>ADISHAKTI</t>
  </si>
  <si>
    <t>Encode Packaging India Ltd</t>
  </si>
  <si>
    <t>ENCODE</t>
  </si>
  <si>
    <t>Ahimsa Industries Ltd</t>
  </si>
  <si>
    <t>AHIMSA</t>
  </si>
  <si>
    <t>Ekam Leasing and Finance Co Ltd</t>
  </si>
  <si>
    <t>EKAMLEA</t>
  </si>
  <si>
    <t>Sujana Universal Industries Ltd</t>
  </si>
  <si>
    <t>SUJANAUNI</t>
  </si>
  <si>
    <t>Pushpanjali Realms and Infratech Ltd</t>
  </si>
  <si>
    <t>PUSHPREALM</t>
  </si>
  <si>
    <t>Desh Rakshak Aushdhalaya Ltd</t>
  </si>
  <si>
    <t>DESHRAK</t>
  </si>
  <si>
    <t>Datiware Maritime Infra Ltd</t>
  </si>
  <si>
    <t>DATIWARE</t>
  </si>
  <si>
    <t>Manipal Finance Corp Ltd</t>
  </si>
  <si>
    <t>MNPLFIN</t>
  </si>
  <si>
    <t>Kaarya Facilities &amp; Services Ltd</t>
  </si>
  <si>
    <t>KAARYAFSL</t>
  </si>
  <si>
    <t>Bharatiya Global Infomedia Ltd</t>
  </si>
  <si>
    <t>BGLOBAL</t>
  </si>
  <si>
    <t>GSL Securities Ltd</t>
  </si>
  <si>
    <t>GSLSEC</t>
  </si>
  <si>
    <t>IMP Powers Ltd</t>
  </si>
  <si>
    <t>INDLMETER</t>
  </si>
  <si>
    <t>East India Drums and Barrels Manufacturing Ltd</t>
  </si>
  <si>
    <t>Ambitious Plastomac Company Ltd</t>
  </si>
  <si>
    <t>AMBIT</t>
  </si>
  <si>
    <t>Galada Finance Ltd</t>
  </si>
  <si>
    <t>GALADAFIN</t>
  </si>
  <si>
    <t>Mardia Samyoung Capillary Tubes Company Ltd</t>
  </si>
  <si>
    <t>MSCTC</t>
  </si>
  <si>
    <t>Gyan Developers and Builders Ltd</t>
  </si>
  <si>
    <t>GYANDEV</t>
  </si>
  <si>
    <t>Ontic Finserve Ltd</t>
  </si>
  <si>
    <t>ONTIC</t>
  </si>
  <si>
    <t>Shelter Infra Projects Ltd</t>
  </si>
  <si>
    <t>SIPL</t>
  </si>
  <si>
    <t>52 Weeks Entertainment Ltd</t>
  </si>
  <si>
    <t>SHAQUAK</t>
  </si>
  <si>
    <t>Heera Ispat Ltd</t>
  </si>
  <si>
    <t>HEERAISP</t>
  </si>
  <si>
    <t>Jayabharat Credit Ltd</t>
  </si>
  <si>
    <t>JAYBHCR</t>
  </si>
  <si>
    <t>MFS Intercorp Ltd</t>
  </si>
  <si>
    <t>MFSINTRCRP</t>
  </si>
  <si>
    <t>Elango Industries Ltd</t>
  </si>
  <si>
    <t>ELANGO</t>
  </si>
  <si>
    <t>Crimson Metal Engineering Company Ltd</t>
  </si>
  <si>
    <t>CRIMSON</t>
  </si>
  <si>
    <t>Universal Arts Ltd</t>
  </si>
  <si>
    <t>UNIVARTS</t>
  </si>
  <si>
    <t>Mahaveer Infoway Ltd</t>
  </si>
  <si>
    <t>MINFY</t>
  </si>
  <si>
    <t>S K S Textiles Ltd</t>
  </si>
  <si>
    <t>SKSTEXTILE</t>
  </si>
  <si>
    <t>Shiva Suitings Ltd</t>
  </si>
  <si>
    <t>SHVSUIT</t>
  </si>
  <si>
    <t>Purple Entertainment Ltd</t>
  </si>
  <si>
    <t>PURPLE</t>
  </si>
  <si>
    <t>GCM Commodity &amp; Derivatives Ltd</t>
  </si>
  <si>
    <t>GCMCOMM</t>
  </si>
  <si>
    <t>Garodia Chemicals Ltd</t>
  </si>
  <si>
    <t>GARODCH</t>
  </si>
  <si>
    <t>Superior Finlease Ltd</t>
  </si>
  <si>
    <t>SUPERIOR</t>
  </si>
  <si>
    <t>Aarcon Facilities Ltd</t>
  </si>
  <si>
    <t>RBGUPTA</t>
  </si>
  <si>
    <t>Gangotri Textiles Ltd</t>
  </si>
  <si>
    <t>GANGOTRI</t>
  </si>
  <si>
    <t>Khyati Multimedia Entertainment Ltd</t>
  </si>
  <si>
    <t>KHYATI</t>
  </si>
  <si>
    <t>Krishna Filament Industries Ltd</t>
  </si>
  <si>
    <t>KRIFILIND</t>
  </si>
  <si>
    <t>Regency Trust Ltd</t>
  </si>
  <si>
    <t>REGTRUS</t>
  </si>
  <si>
    <t>Systematix Securities Ltd</t>
  </si>
  <si>
    <t>SYTIXSE</t>
  </si>
  <si>
    <t>Hemo Organic Ltd</t>
  </si>
  <si>
    <t>HEMORGANIC</t>
  </si>
  <si>
    <t>Quintegra Solutions Ltd</t>
  </si>
  <si>
    <t>QUINTEGRA</t>
  </si>
  <si>
    <t>Ashoka Refineries Ltd</t>
  </si>
  <si>
    <t>ASHOKRE</t>
  </si>
  <si>
    <t>Gravity (India) Ltd</t>
  </si>
  <si>
    <t>GRAVITY</t>
  </si>
  <si>
    <t>Mideast Portfolio Management Ltd</t>
  </si>
  <si>
    <t>MIDEASTP</t>
  </si>
  <si>
    <t>Fraser and Co Ltd</t>
  </si>
  <si>
    <t>FRASER</t>
  </si>
  <si>
    <t>Diksha Greens Ltd</t>
  </si>
  <si>
    <t>DGL</t>
  </si>
  <si>
    <t>Rajeswari Infrastructure Ltd</t>
  </si>
  <si>
    <t>RAJINFRA</t>
  </si>
  <si>
    <t>Adjia Technologies Ltd</t>
  </si>
  <si>
    <t>ADJIA</t>
  </si>
  <si>
    <t>Pagaria Energy Ltd</t>
  </si>
  <si>
    <t>WOMENNET</t>
  </si>
  <si>
    <t>CMM Infraprojects Ltd</t>
  </si>
  <si>
    <t>CMMIPL</t>
  </si>
  <si>
    <t>Globale Tessile Ltd</t>
  </si>
  <si>
    <t>GLOBALE</t>
  </si>
  <si>
    <t>CKP Leisure Ltd</t>
  </si>
  <si>
    <t>CKPLEISURE</t>
  </si>
  <si>
    <t>Nippon India ETF Nifty 50 Shariah BeES</t>
  </si>
  <si>
    <t>SHARIABEES</t>
  </si>
  <si>
    <t>Hi-Klass Trading and Investment Ltd</t>
  </si>
  <si>
    <t>HIKLASS</t>
  </si>
  <si>
    <t>Darjeeling Ropeway Co Ltd</t>
  </si>
  <si>
    <t>DARJEELING</t>
  </si>
  <si>
    <t>Kiran Syntex Ltd</t>
  </si>
  <si>
    <t>KIRANSY-B</t>
  </si>
  <si>
    <t>SS Infrastructure Development Consultants Ltd</t>
  </si>
  <si>
    <t>SSINFRA</t>
  </si>
  <si>
    <t>Gopal Iron and Steels Company (Gujarat) Ltd</t>
  </si>
  <si>
    <t>GOPAIST</t>
  </si>
  <si>
    <t>T Spiritual World Ltd</t>
  </si>
  <si>
    <t>TSPIRITUAL</t>
  </si>
  <si>
    <t>Starlit Power Systems Ltd</t>
  </si>
  <si>
    <t>STARLIT</t>
  </si>
  <si>
    <t>Jauss Polymers Ltd</t>
  </si>
  <si>
    <t>JAUSPOL</t>
  </si>
  <si>
    <t>Jumbo Bag Ltd</t>
  </si>
  <si>
    <t>JUMBO</t>
  </si>
  <si>
    <t>Vasa Retail and Overseas Ltd</t>
  </si>
  <si>
    <t>VASA</t>
  </si>
  <si>
    <t>R R Securities Ltd</t>
  </si>
  <si>
    <t>RRSECUR</t>
  </si>
  <si>
    <t>Edelweiss Nifty 50 ETF</t>
  </si>
  <si>
    <t>NIFTYEES</t>
  </si>
  <si>
    <t>Rajkot Investment Trust Ltd</t>
  </si>
  <si>
    <t>RAJKOTINV</t>
  </si>
  <si>
    <t>Elitecon International Ltd</t>
  </si>
  <si>
    <t>ELITECON</t>
  </si>
  <si>
    <t>Adarsh Mercantile Ltd</t>
  </si>
  <si>
    <t>ADARSH</t>
  </si>
  <si>
    <t>Radhagobind Commercial Ltd</t>
  </si>
  <si>
    <t>RCL</t>
  </si>
  <si>
    <t>Rajvir Industries Ltd</t>
  </si>
  <si>
    <t>RAJVIR</t>
  </si>
  <si>
    <t>Kuberan Global Edu Solutions Ltd</t>
  </si>
  <si>
    <t>KGES</t>
  </si>
  <si>
    <t>Invesco India Nifty 50 ETF</t>
  </si>
  <si>
    <t>IVZINNIFTY</t>
  </si>
  <si>
    <t>Nikki Global Finance Ltd</t>
  </si>
  <si>
    <t>NIKKIGL</t>
  </si>
  <si>
    <t>Arcee Industries Ltd</t>
  </si>
  <si>
    <t>ARCEEIN</t>
  </si>
  <si>
    <t>EMA India Ltd</t>
  </si>
  <si>
    <t>EMAINDIA</t>
  </si>
  <si>
    <t>Oscar Global Ltd</t>
  </si>
  <si>
    <t>OSCARGLO</t>
  </si>
  <si>
    <t>SSPN Finance Ltd</t>
  </si>
  <si>
    <t>SSPNFIN</t>
  </si>
  <si>
    <t>IMEC Services Ltd</t>
  </si>
  <si>
    <t>IMEC</t>
  </si>
  <si>
    <t>Nippon India ETF Nifty Dividend Opportunities 50</t>
  </si>
  <si>
    <t>DIVOPPBEES</t>
  </si>
  <si>
    <t>Padmanabh Industries Ltd</t>
  </si>
  <si>
    <t>PADMAIND</t>
  </si>
  <si>
    <t>Spectra Industries Ltd</t>
  </si>
  <si>
    <t>SPECTRA</t>
  </si>
  <si>
    <t>Shri Kalyan Holdings Ltd</t>
  </si>
  <si>
    <t>SHKALYN</t>
  </si>
  <si>
    <t>Stellant Securities (India) Ltd</t>
  </si>
  <si>
    <t>STELLANT</t>
  </si>
  <si>
    <t>SBL Infratech Ltd</t>
  </si>
  <si>
    <t>SBLI</t>
  </si>
  <si>
    <t>City Online Services Ltd</t>
  </si>
  <si>
    <t>CITYONLINE</t>
  </si>
  <si>
    <t>JLA Infraville Shoppers Ltd</t>
  </si>
  <si>
    <t>JSHL</t>
  </si>
  <si>
    <t>Broadline Retail</t>
  </si>
  <si>
    <t>Kovalam Investment and Trading Co Ltd</t>
  </si>
  <si>
    <t>ZKOVALIN</t>
  </si>
  <si>
    <t>Natura Hue Chem Ltd</t>
  </si>
  <si>
    <t>NATHUEC</t>
  </si>
  <si>
    <t>Euro Asia Exports Ltd</t>
  </si>
  <si>
    <t>EUROASIA</t>
  </si>
  <si>
    <t>Thakkers Group Limited</t>
  </si>
  <si>
    <t>THAKKERS</t>
  </si>
  <si>
    <t>Saptak Chem and Business Ltd</t>
  </si>
  <si>
    <t>SCBL</t>
  </si>
  <si>
    <t>Tricom Fruit Products Ltd</t>
  </si>
  <si>
    <t>TRICOMFRU</t>
  </si>
  <si>
    <t>AAR Shyam India Investment Company Ltd</t>
  </si>
  <si>
    <t>AARSHYAM</t>
  </si>
  <si>
    <t>IDFC Nifty 50 ETF</t>
  </si>
  <si>
    <t>IDFNIFTYET</t>
  </si>
  <si>
    <t>Kanel Industries Ltd</t>
  </si>
  <si>
    <t>KANELIND</t>
  </si>
  <si>
    <t>SPV Global Trading Ltd</t>
  </si>
  <si>
    <t>SPVGLOBAL</t>
  </si>
  <si>
    <t>SVA India Ltd</t>
  </si>
  <si>
    <t>SVAINDIA</t>
  </si>
  <si>
    <t>Shivansh Finserve Ltd</t>
  </si>
  <si>
    <t>SHIVA</t>
  </si>
  <si>
    <t>Lyons Corporate Market Ltd</t>
  </si>
  <si>
    <t>LYONSCO</t>
  </si>
  <si>
    <t>G D L Leasing and Finance Ltd</t>
  </si>
  <si>
    <t>GDLLEAS</t>
  </si>
  <si>
    <t>Gaekwar Mills Ltd</t>
  </si>
  <si>
    <t>ZGAEKWAR</t>
  </si>
  <si>
    <t>Jaihind Projects Ltd</t>
  </si>
  <si>
    <t>JAIHINDPRO</t>
  </si>
  <si>
    <t>Goldcoin Health Foods Ltd</t>
  </si>
  <si>
    <t>GOLDCOINHF</t>
  </si>
  <si>
    <t>Anand Projects Ltd</t>
  </si>
  <si>
    <t>ANANDPROJ</t>
  </si>
  <si>
    <t>Hindusthan Udyog Ltd</t>
  </si>
  <si>
    <t>ZHINUDYP</t>
  </si>
  <si>
    <t>M Lakhamsi Industries Ltd</t>
  </si>
  <si>
    <t>MLINDLTD</t>
  </si>
  <si>
    <t>Motilal Oswal Nifty 200 Momentum 30 ETF</t>
  </si>
  <si>
    <t>MOMOMENTUM</t>
  </si>
  <si>
    <t>Brilliant Portfolios Ltd</t>
  </si>
  <si>
    <t>BRIPORT</t>
  </si>
  <si>
    <t>Surbhi Industries Ltd</t>
  </si>
  <si>
    <t>SURBHIN</t>
  </si>
  <si>
    <t>Charms Industries Ltd</t>
  </si>
  <si>
    <t>CHARMS</t>
  </si>
  <si>
    <t>ID Info Business Services Ltd</t>
  </si>
  <si>
    <t>IDINFO</t>
  </si>
  <si>
    <t>Transglobe Foods Ltd</t>
  </si>
  <si>
    <t>TRANSFD</t>
  </si>
  <si>
    <t>Mudra Financial Services Ltd</t>
  </si>
  <si>
    <t>MUDRA</t>
  </si>
  <si>
    <t>Sagar Systech Ltd</t>
  </si>
  <si>
    <t>SAGARSYST</t>
  </si>
  <si>
    <t>Powerful Technologies Ltd</t>
  </si>
  <si>
    <t>POWERFUL</t>
  </si>
  <si>
    <t>Edelweiss ETF-Nifty Bank</t>
  </si>
  <si>
    <t>EBANK</t>
  </si>
  <si>
    <t>Blue Pearl Agriventures Ltd</t>
  </si>
  <si>
    <t>BPTEX</t>
  </si>
  <si>
    <t>CES Ltd</t>
  </si>
  <si>
    <t>CESL</t>
  </si>
  <si>
    <t>Sheraton Properties and Finance Ltd</t>
  </si>
  <si>
    <t>ZSHERAPR</t>
  </si>
  <si>
    <t>Valley Magnesite Company Ltd</t>
  </si>
  <si>
    <t>VALLEY</t>
  </si>
  <si>
    <t>IDream Film Infrastructure Company Ltd</t>
  </si>
  <si>
    <t>SOFTBPO</t>
  </si>
  <si>
    <t>Sindu Valley Technologies Ltd</t>
  </si>
  <si>
    <t>SINDUVA</t>
  </si>
  <si>
    <t>Indoworth Holdings Ltd</t>
  </si>
  <si>
    <t>UNIWSEC</t>
  </si>
  <si>
    <t>Sanmitra Commercial Ltd</t>
  </si>
  <si>
    <t>ZSANMCOM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</si>
  <si>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</si>
  <si>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</si>
  <si>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</si>
  <si>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</si>
  <si>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</si>
  <si>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</si>
  <si>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</si>
  <si>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</si>
  <si>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</si>
  <si>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</si>
  <si>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</si>
  <si>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</si>
  <si>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</si>
  <si>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</si>
  <si>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</si>
  <si>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</si>
  <si>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Manglam Global Corporations Ltd</t>
  </si>
  <si>
    <t>KSHITIJ</t>
  </si>
  <si>
    <t>ICICI Prudential Nifty 200 Momentum 30 ETF</t>
  </si>
  <si>
    <t>MOM30IETF</t>
  </si>
  <si>
    <t>Magnanimous Trade &amp; Finance Ltd</t>
  </si>
  <si>
    <t>MAGANTR</t>
  </si>
  <si>
    <t>Yash Trading and Finance Ltd</t>
  </si>
  <si>
    <t>YASTF</t>
  </si>
  <si>
    <t>Ridhi Synthetics Ltd</t>
  </si>
  <si>
    <t>RIDHISYN</t>
  </si>
  <si>
    <t>Apollo Ingredients Ltd</t>
  </si>
  <si>
    <t>INDSOYA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</si>
  <si>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</si>
  <si>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</si>
  <si>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</si>
  <si>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</si>
  <si>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</si>
  <si>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</si>
  <si>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</si>
  <si>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</si>
  <si>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</si>
  <si>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</si>
  <si>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PH Trading Ltd</t>
  </si>
  <si>
    <t>PHTRADING</t>
  </si>
  <si>
    <t>Varun Mercantile Ltd</t>
  </si>
  <si>
    <t>VARUNME</t>
  </si>
  <si>
    <t>Coromandel Agro Products and Oils Ltd</t>
  </si>
  <si>
    <t>CORAGRO</t>
  </si>
  <si>
    <t>Nibe Ordnance and Maritime Ltd</t>
  </si>
  <si>
    <t>ANSHNCO</t>
  </si>
  <si>
    <t>Melstar Information Technologies Ltd</t>
  </si>
  <si>
    <t>MELSTAR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</si>
  <si>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</si>
  <si>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</si>
  <si>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</si>
  <si>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</si>
  <si>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</si>
  <si>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</si>
  <si>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</si>
  <si>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</si>
  <si>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</si>
  <si>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</si>
  <si>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</si>
  <si>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</si>
  <si>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</si>
  <si>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</si>
  <si>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</si>
  <si>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</si>
  <si>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</si>
  <si>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</si>
  <si>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</si>
  <si>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</si>
  <si>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</si>
  <si>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</si>
  <si>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</si>
  <si>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</si>
  <si>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</si>
  <si>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</si>
  <si>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</si>
  <si>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</si>
  <si>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</si>
  <si>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</si>
  <si>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</si>
  <si>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</si>
  <si>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</si>
  <si>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</si>
  <si>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</si>
  <si>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</si>
  <si>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</si>
  <si>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</si>
  <si>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</si>
  <si>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</si>
  <si>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</si>
  <si>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</si>
  <si>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</si>
  <si>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</si>
  <si>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</si>
  <si>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</si>
  <si>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</si>
  <si>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</si>
  <si>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</si>
  <si>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</si>
  <si>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</si>
  <si>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</si>
  <si>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</si>
  <si>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</si>
  <si>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</si>
  <si>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</si>
  <si>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</si>
  <si>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</si>
  <si>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</si>
  <si>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</si>
  <si>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</si>
  <si>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</si>
  <si>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</si>
  <si>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</si>
  <si>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</si>
  <si>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</si>
  <si>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</si>
  <si>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</si>
  <si>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</si>
  <si>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</si>
  <si>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</si>
  <si>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</si>
  <si>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</si>
  <si>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</si>
  <si>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</si>
  <si>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</si>
  <si>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</si>
  <si>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</si>
  <si>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</si>
  <si>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</si>
  <si>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</si>
  <si>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</si>
  <si>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</si>
  <si>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</si>
  <si>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</si>
  <si>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</si>
  <si>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</si>
  <si>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</si>
  <si>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</si>
  <si>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</si>
  <si>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</si>
  <si>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</si>
  <si>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</si>
  <si>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</si>
  <si>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</si>
  <si>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</si>
  <si>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</si>
  <si>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</si>
  <si>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</si>
  <si>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</si>
  <si>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</si>
  <si>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</si>
  <si>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</si>
  <si>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</si>
  <si>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</si>
  <si>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</si>
  <si>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</si>
  <si>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</si>
  <si>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</si>
  <si>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</si>
  <si>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</si>
  <si>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</si>
  <si>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</si>
  <si>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</si>
  <si>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</si>
  <si>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</si>
  <si>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</si>
  <si>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</si>
  <si>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</si>
  <si>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</si>
  <si>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</si>
  <si>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</si>
  <si>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</si>
  <si>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</si>
  <si>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</si>
  <si>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</si>
  <si>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</si>
  <si>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</si>
  <si>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</si>
  <si>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</si>
  <si>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</si>
  <si>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</si>
  <si>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</si>
  <si>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</si>
  <si>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</si>
  <si>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</si>
  <si>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</si>
  <si>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</si>
  <si>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U F M Industries Ltd</t>
  </si>
  <si>
    <t>UFMINDL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</si>
  <si>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</si>
  <si>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</si>
  <si>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</si>
  <si>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</si>
  <si>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</si>
  <si>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</si>
  <si>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</si>
  <si>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</si>
  <si>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</si>
  <si>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</si>
  <si>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</si>
  <si>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</si>
  <si>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</si>
  <si>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</si>
  <si>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</si>
  <si>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</si>
  <si>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</si>
  <si>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</si>
  <si>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</si>
  <si>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</si>
  <si>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</si>
  <si>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</si>
  <si>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Omega AG Seeds Punjab Ltd</t>
  </si>
  <si>
    <t>OMEAG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</si>
  <si>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</si>
  <si>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</si>
  <si>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</si>
  <si>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</si>
  <si>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</si>
  <si>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</si>
  <si>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</si>
  <si>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</si>
  <si>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</si>
  <si>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</si>
  <si>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</si>
  <si>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</si>
  <si>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</si>
  <si>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</si>
  <si>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</si>
  <si>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</si>
  <si>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</si>
  <si>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</si>
  <si>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</si>
  <si>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</si>
  <si>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</si>
  <si>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</si>
  <si>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</si>
  <si>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</si>
  <si>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</si>
  <si>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</si>
  <si>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</si>
  <si>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</si>
  <si>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</si>
  <si>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</si>
  <si>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</si>
  <si>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</si>
  <si>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</si>
  <si>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</si>
  <si>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</si>
  <si>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</si>
  <si>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</si>
  <si>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</si>
  <si>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</si>
  <si>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</si>
  <si>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</si>
  <si>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</si>
  <si>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</si>
  <si>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</si>
  <si>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</si>
  <si>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</si>
  <si>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</si>
  <si>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</si>
  <si>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</si>
  <si>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</si>
  <si>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</si>
  <si>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</si>
  <si>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</si>
  <si>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</si>
  <si>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</si>
  <si>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</si>
  <si>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</si>
  <si>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</si>
  <si>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</si>
  <si>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</si>
  <si>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</si>
  <si>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</si>
  <si>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</si>
  <si>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</si>
  <si>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</si>
  <si>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</si>
  <si>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</si>
  <si>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</si>
  <si>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</si>
  <si>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</si>
  <si>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</si>
  <si>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</si>
  <si>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</si>
  <si>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</si>
  <si>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</si>
  <si>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</si>
  <si>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</si>
  <si>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</si>
  <si>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</si>
  <si>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</si>
  <si>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</si>
  <si>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</si>
  <si>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</si>
  <si>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</si>
  <si>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</si>
  <si>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</si>
  <si>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</si>
  <si>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</si>
  <si>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</si>
  <si>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</si>
  <si>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</si>
  <si>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</si>
  <si>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</si>
  <si>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</si>
  <si>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</si>
  <si>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</si>
  <si>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</si>
  <si>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</si>
  <si>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</si>
  <si>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</si>
  <si>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</si>
  <si>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</si>
  <si>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</si>
  <si>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</si>
  <si>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</si>
  <si>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</si>
  <si>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</si>
  <si>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</si>
  <si>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</si>
  <si>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</si>
  <si>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</si>
  <si>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</si>
  <si>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</si>
  <si>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</si>
  <si>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</si>
  <si>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</si>
  <si>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</si>
  <si>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</si>
  <si>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</si>
  <si>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</si>
  <si>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</si>
  <si>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</si>
  <si>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</si>
  <si>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</si>
  <si>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</si>
  <si>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</si>
  <si>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</si>
  <si>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</si>
  <si>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</si>
  <si>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</si>
  <si>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</si>
  <si>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</si>
  <si>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</si>
  <si>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</si>
  <si>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</si>
  <si>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</si>
  <si>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</si>
  <si>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</si>
  <si>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</si>
  <si>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</si>
  <si>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</si>
  <si>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</si>
  <si>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</si>
  <si>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</si>
  <si>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</si>
  <si>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</si>
  <si>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</si>
  <si>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</si>
  <si>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</si>
  <si>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</si>
  <si>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</si>
  <si>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</si>
  <si>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</si>
  <si>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</si>
  <si>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</si>
  <si>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</si>
  <si>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</si>
  <si>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</si>
  <si>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</si>
  <si>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</si>
  <si>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</si>
  <si>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</si>
  <si>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</si>
  <si>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</si>
  <si>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</si>
  <si>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</si>
  <si>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</si>
  <si>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</si>
  <si>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</si>
  <si>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</si>
  <si>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</si>
  <si>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</si>
  <si>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</si>
  <si>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</si>
  <si>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</si>
  <si>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Grasim Industries Ltd- Partly Paidup</t>
  </si>
  <si>
    <t>GRASIMPP1</t>
  </si>
  <si>
    <t>NDR InvIT Trust</t>
  </si>
  <si>
    <t>NDRINVIT</t>
  </si>
  <si>
    <t>LIC MF Nifty Midcap 100 ETF</t>
  </si>
  <si>
    <t>LICNMID100</t>
  </si>
  <si>
    <t>Skipper Ltd Partly Paidup</t>
  </si>
  <si>
    <t>SKIPPERPP</t>
  </si>
  <si>
    <t>Mirae Asset Nifty Smallcap 250 Momentum Ql 100 ETF</t>
  </si>
  <si>
    <t>SMALLCAP</t>
  </si>
  <si>
    <t>Zerodha Gold ETF</t>
  </si>
  <si>
    <t>GOLDCASE</t>
  </si>
  <si>
    <t>Quest Softech (India) Ltd Partly Paidup</t>
  </si>
  <si>
    <t>AMPVOLTSPP</t>
  </si>
  <si>
    <t>Adroit Infotech Ltd Partly Paidup</t>
  </si>
  <si>
    <t>ADROITPP1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</si>
  <si>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</si>
  <si>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</si>
  <si>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</si>
  <si>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</si>
  <si>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</si>
  <si>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</si>
  <si>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</si>
  <si>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</si>
  <si>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</si>
  <si>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</si>
  <si>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</si>
  <si>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</si>
  <si>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</si>
  <si>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</si>
  <si>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Asset Nifty MidSmallcap400 Momentum Q100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</si>
  <si>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</si>
  <si>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</si>
  <si>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</si>
  <si>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</si>
  <si>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</si>
  <si>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</si>
  <si>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</si>
  <si>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</si>
  <si>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</si>
  <si>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</si>
  <si>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</si>
  <si>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</si>
  <si>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</si>
  <si>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</si>
  <si>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</si>
  <si>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</si>
  <si>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</si>
  <si>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SBI Silver ETF</t>
  </si>
  <si>
    <t>SBISILVER</t>
  </si>
  <si>
    <t>Shriram Nifty 1D Rate Liquid ETF</t>
  </si>
  <si>
    <t>LIQUIDSHRI</t>
  </si>
  <si>
    <t>Aditya Birla Sun Life CRISIL Broad Based Gilt ETF</t>
  </si>
  <si>
    <t>ABGSEC</t>
  </si>
  <si>
    <t>Mirae Asset Nifty EV and New Age Automotive ETF</t>
  </si>
  <si>
    <t>EVINDIA</t>
  </si>
  <si>
    <t>Sobha Ltd Partly Paidup</t>
  </si>
  <si>
    <t>SOBHAPP</t>
  </si>
  <si>
    <t>SBI Nifty50 Equal Weight ETF</t>
  </si>
  <si>
    <t>SBINEQWETF</t>
  </si>
  <si>
    <t>ICICI Prudential Nifty Oil &amp; Gas ETF</t>
  </si>
  <si>
    <t>OILIETF</t>
  </si>
  <si>
    <t>Groww Nifty EV &amp; New Age Automotive ETF</t>
  </si>
  <si>
    <t>GROWWEV</t>
  </si>
  <si>
    <t>MITCONPP</t>
  </si>
  <si>
    <t>Aditya Birla Sun Life Crisil 10 Year Gilt ETF</t>
  </si>
  <si>
    <t>GSEC10ABSL</t>
  </si>
  <si>
    <t>ICICI Prudential Nifty Metal ETF</t>
  </si>
  <si>
    <t>METALIETF</t>
  </si>
  <si>
    <t>Sharat Industries Ltd Partly Paidup</t>
  </si>
  <si>
    <t>SHARATPP</t>
  </si>
  <si>
    <t>Motilal Oswal Nifty India Defence ETF</t>
  </si>
  <si>
    <t>MODEFENCE</t>
  </si>
  <si>
    <t>Mirae Asset Nifty 500 Multicap 50:25:25 ETF</t>
  </si>
  <si>
    <t>MULTICAP</t>
  </si>
  <si>
    <t>DSP Nifty Top 10 Equal Weight ETF</t>
  </si>
  <si>
    <t>TOP10ADD</t>
  </si>
  <si>
    <t>Edelweiss Nifty Bank ETF</t>
  </si>
  <si>
    <t>EBANKNIFTY</t>
  </si>
  <si>
    <t>A F Enterprises Ltd Partly Paidup</t>
  </si>
  <si>
    <t>AFELPP</t>
  </si>
  <si>
    <t>Paramount Speciality Forgings Ltd</t>
  </si>
  <si>
    <t>PSFL</t>
  </si>
  <si>
    <t>Kalana Ispat Ltd</t>
  </si>
  <si>
    <t>KALANA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</si>
  <si>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</si>
  <si>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</si>
  <si>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</si>
  <si>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</si>
  <si>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</si>
  <si>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</si>
  <si>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</si>
  <si>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</si>
  <si>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</si>
  <si>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</si>
  <si>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</si>
  <si>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Consumer Services</t>
  </si>
  <si>
    <t>Consumer Durables</t>
  </si>
  <si>
    <t>Services</t>
  </si>
  <si>
    <t>Capital Goods</t>
  </si>
  <si>
    <t>Realty</t>
  </si>
  <si>
    <t>Chemicals</t>
  </si>
  <si>
    <t>-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</si>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</sst>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3E1983-4CB9-41D7-83E2-C337E9970FA9}" name="Table4" displayName="Table4" ref="A1:Z122" totalsRowShown="0">
  <autoFilter ref="A1:Z122" xr:uid="{453E1983-4CB9-41D7-83E2-C337E9970FA9}"/>
  <sortState xmlns:xlrd2="http://schemas.microsoft.com/office/spreadsheetml/2017/richdata2" ref="A2:Z122">
    <sortCondition ref="Z1:Z122"/>
  </sortState>
  <tableColumns count="26">
    <tableColumn id="1" xr3:uid="{0B3D91D9-A50C-4A36-AC54-F826C356CF4B}" name="Sub-Sector"/>
    <tableColumn id="2" xr3:uid="{8A6B0CB3-8F04-41B2-8D16-0159CB223D86}" name="Count" dataDxfId="48">
      <calculatedColumnFormula>COUNTIFS(Table2[Sub-Sector],Table4[[#This Row],[Sub-Sector]])</calculatedColumnFormula>
    </tableColumn>
    <tableColumn id="3" xr3:uid="{3FB4E1DF-3057-401A-9EEB-F65AC7619377}" name="Uptrend" dataDxfId="47">
      <calculatedColumnFormula>COUNTIFS(Table2[Sub-Sector],Table4[[#This Row],[Sub-Sector]],Table2[Uptrend],"Uptrend")/Table4[[#This Row],[Count]]</calculatedColumnFormula>
    </tableColumn>
    <tableColumn id="4" xr3:uid="{5809D950-2F28-4EC0-91ED-886418E8D93C}" name="1W Out-Performance" dataDxfId="46">
      <calculatedColumnFormula>COUNTIFS(Table2[Sub-Sector],Table4[[#This Row],[Sub-Sector]],Table2[1W Return vs Nifty],"&gt;=5")/Table4[[#This Row],[Count]]</calculatedColumnFormula>
    </tableColumn>
    <tableColumn id="5" xr3:uid="{BA8D7999-704D-4AD1-B1FD-E68F794F5CCC}" name="1M Out-Performance" dataDxfId="45">
      <calculatedColumnFormula>COUNTIFS(Table2[Sub-Sector],Table4[[#This Row],[Sub-Sector]],Table2[1M Return vs Nifty],"&gt;=5")/Table4[[#This Row],[Count]]</calculatedColumnFormula>
    </tableColumn>
    <tableColumn id="6" xr3:uid="{C0ECF040-8EB6-4757-AFA3-78887782A7F8}" name="6M Return vs Nifty" dataDxfId="44">
      <calculatedColumnFormula>COUNTIFS(Table2[Sub-Sector],Table4[[#This Row],[Sub-Sector]],Table2[6M Return vs Nifty],"&gt;=10")/Table4[[#This Row],[Count]]</calculatedColumnFormula>
    </tableColumn>
    <tableColumn id="7" xr3:uid="{D798AAC8-644C-4622-8204-96D119182486}" name="1Y Return vs Nifty" dataDxfId="43">
      <calculatedColumnFormula>COUNTIFS(Table2[Sub-Sector],Table4[[#This Row],[Sub-Sector]],Table2[1Y Return vs Nifty],"&gt;=10")/Table4[[#This Row],[Count]]</calculatedColumnFormula>
    </tableColumn>
    <tableColumn id="8" xr3:uid="{78C9E5D5-6683-4A83-9F0A-B1130B5085B5}" name="RSI" dataDxfId="42">
      <calculatedColumnFormula>COUNTIFS(Table2[Sub-Sector],Table4[[#This Row],[Sub-Sector]],Table2[RSI Exponential â€“ 14D],"&gt;=50")/Table4[[#This Row],[Count]]</calculatedColumnFormula>
    </tableColumn>
    <tableColumn id="9" xr3:uid="{657D53FE-9744-4295-8D03-69951465032A}" name="Relative Volume" dataDxfId="41">
      <calculatedColumnFormula>COUNTIFS(Table2[Sub-Sector],Table4[[#This Row],[Sub-Sector]],Table2[Relative Volume],"&gt;=1")/Table4[[#This Row],[Count]]</calculatedColumnFormula>
    </tableColumn>
    <tableColumn id="10" xr3:uid="{FB81E9BF-9DA1-4D56-B170-1D3258B0F78D}" name="% Away From Day Low" dataDxfId="40">
      <calculatedColumnFormula>COUNTIFS(Table2[Sub-Sector],Table4[[#This Row],[Sub-Sector]],Table2[% Away From Day Low],"&gt;=0.05")/Table4[[#This Row],[Count]]</calculatedColumnFormula>
    </tableColumn>
    <tableColumn id="11" xr3:uid="{30B57F2F-F6F4-4F23-A92F-27DFAF22E323}" name="% Away From Day High" dataDxfId="39">
      <calculatedColumnFormula>COUNTIFS(Table2[Sub-Sector],Table4[[#This Row],[Sub-Sector]],Table2[% Away From Day High],"&lt;=0.05")/Table4[[#This Row],[Count]]</calculatedColumnFormula>
    </tableColumn>
    <tableColumn id="12" xr3:uid="{3BAC0BB2-D216-4B15-922B-087990CD86C2}" name="% Away From Current Week Low" dataDxfId="38">
      <calculatedColumnFormula>COUNTIFS(Table2[Sub-Sector],Table4[[#This Row],[Sub-Sector]],Table2[% Away From Current Week Low],"&gt;=0.05")/Table4[[#This Row],[Count]]</calculatedColumnFormula>
    </tableColumn>
    <tableColumn id="13" xr3:uid="{DF34AD09-CB68-4987-97B3-5FC456C98997}" name="% Away From Current Week High" dataDxfId="37">
      <calculatedColumnFormula>COUNTIFS(Table2[Sub-Sector],Table4[[#This Row],[Sub-Sector]],Table2[% Away From Current Week High],"&lt;=0.05")/Table4[[#This Row],[Count]]</calculatedColumnFormula>
    </tableColumn>
    <tableColumn id="14" xr3:uid="{C66EC0F0-50FF-4222-8605-27D546FA8038}" name="% Away From Current Month Low" dataDxfId="36">
      <calculatedColumnFormula>COUNTIFS(Table2[Sub-Sector],Table4[[#This Row],[Sub-Sector]],Table2[% Away From Current Month Low],"&gt;=0.05")/Table4[[#This Row],[Count]]</calculatedColumnFormula>
    </tableColumn>
    <tableColumn id="15" xr3:uid="{BC2D9EEE-0ABC-4C24-9FC3-CDC968F365EA}" name="% Away From Current Month High" dataDxfId="35">
      <calculatedColumnFormula>COUNTIFS(Table2[Sub-Sector],Table4[[#This Row],[Sub-Sector]],Table2[% Away From Current Month High],"&lt;=0.05")/Table4[[#This Row],[Count]]</calculatedColumnFormula>
    </tableColumn>
    <tableColumn id="16" xr3:uid="{ABA67978-8AA5-4430-AC3A-022929DD5F2C}" name="% Away From 52W High" dataDxfId="34">
      <calculatedColumnFormula>COUNTIFS(Table2[Sub-Sector],Table4[[#This Row],[Sub-Sector]],Table2[% Away From 52W High],"&lt;=10")/Table4[[#This Row],[Count]]</calculatedColumnFormula>
    </tableColumn>
    <tableColumn id="17" xr3:uid="{399CEE13-EB6D-450D-ACD5-57FF6138069A}" name="% Away From 52W Low" dataDxfId="33">
      <calculatedColumnFormula>COUNTIFS(Table2[Sub-Sector],Table4[[#This Row],[Sub-Sector]],Table2[% Away From 52W Low],"&gt;=10")/Table4[[#This Row],[Count]]</calculatedColumnFormula>
    </tableColumn>
    <tableColumn id="18" xr3:uid="{2DDE68F9-A13F-424B-B98A-A4A817B03316}" name="% Price above 20D EMA" dataDxfId="32">
      <calculatedColumnFormula>COUNTIFS(Table2[Sub-Sector],Table4[[#This Row],[Sub-Sector]],Table2[% Price above 20 EMA],"&gt;=0")/Table4[[#This Row],[Count]]</calculatedColumnFormula>
    </tableColumn>
    <tableColumn id="19" xr3:uid="{5EC8ED23-D8B6-4253-B911-620D23E6181F}" name="% Price above 50 EMA" dataDxfId="31">
      <calculatedColumnFormula>COUNTIFS(Table2[Sub-Sector],Table4[[#This Row],[Sub-Sector]],Table2[% Price above 50 EMA],"&gt;=0")/Table4[[#This Row],[Count]]</calculatedColumnFormula>
    </tableColumn>
    <tableColumn id="20" xr3:uid="{EF6C6937-F13A-4DD1-9D0C-6E20C3019695}" name="% Price above 200 EMA" dataDxfId="30">
      <calculatedColumnFormula>COUNTIFS(Table2[Sub-Sector],Table4[[#This Row],[Sub-Sector]],Table2[% Price above 200 EMA],"&gt;=0")/Table4[[#This Row],[Count]]</calculatedColumnFormula>
    </tableColumn>
    <tableColumn id="21" xr3:uid="{5C4E27BC-E697-4BB8-9292-0BCBA25085DD}" name="Rate of Change - Zone" dataDxfId="29">
      <calculatedColumnFormula>COUNTIFS(Table2[Sub-Sector],Table4[[#This Row],[Sub-Sector]],Table2[Rate of Change - Zone],"Positive")/Table4[[#This Row],[Count]]</calculatedColumnFormula>
    </tableColumn>
    <tableColumn id="22" xr3:uid="{0BF94E7C-447B-406A-99EA-30C147124311}" name="Sharpe Ratio" dataDxfId="28">
      <calculatedColumnFormula>COUNTIFS(Table2[Sub-Sector],Table4[[#This Row],[Sub-Sector]],Table2[Sharpe Ratio],"&gt;=0.10")/Table4[[#This Row],[Count]]</calculatedColumnFormula>
    </tableColumn>
    <tableColumn id="23" xr3:uid="{E8C12DFA-489C-43CA-B12C-C81D5F4526BA}" name="Score" dataDxfId="27">
      <calculatedColumnFormula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calculatedColumnFormula>
    </tableColumn>
    <tableColumn id="24" xr3:uid="{2E3B70F3-5A34-4E05-881A-F620F15DAA4F}" name="Rank" dataDxfId="26">
      <calculatedColumnFormula>_xlfn.RANK.AVG(Table4[[#This Row],[Score]],Table4[Score],1)</calculatedColumnFormula>
    </tableColumn>
    <tableColumn id="25" xr3:uid="{6749D873-E3B1-4556-83F1-6E17AE87F0DD}" name="Score 2 " dataDxfId="25">
      <calculatedColumnFormula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calculatedColumnFormula>
    </tableColumn>
    <tableColumn id="26" xr3:uid="{CB3E9753-EA4B-4A4D-A17F-47288B00A565}" name="Rank 2" dataDxfId="24">
      <calculatedColumnFormula>_xlfn.RANK.AVG(Table4[[#This Row],[Score 2 ]],Table4[[Score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5B00CA-DBCF-4BE5-AC41-222DC43C7B0A}" name="Table2" displayName="Table2" ref="A1:AV742" totalsRowShown="0">
  <sortState xmlns:xlrd2="http://schemas.microsoft.com/office/spreadsheetml/2017/richdata2" ref="A2:AV742">
    <sortCondition ref="AV1:AV742"/>
  </sortState>
  <tableColumns count="48">
    <tableColumn id="1" xr3:uid="{DD3734D8-21C6-470F-AC53-AE1D93E91D59}" name="Name"/>
    <tableColumn id="2" xr3:uid="{904CAC08-58AB-4785-87FB-538A943C1CC1}" name="Ticker"/>
    <tableColumn id="3" xr3:uid="{D0C89C5B-ABA3-4DBC-956D-C4700C18ADB2}" name="Industry"/>
    <tableColumn id="4" xr3:uid="{C305495C-9FB8-4671-8B5C-5EC68DBB29FD}" name="Sub-Sector"/>
    <tableColumn id="5" xr3:uid="{6FEFAECB-7056-433D-9D19-15EA0ABF6A16}" name="Market Cap"/>
    <tableColumn id="6" xr3:uid="{027AB2DC-DA51-468D-830B-E256122262F0}" name="Close Price"/>
    <tableColumn id="7" xr3:uid="{05B938DF-7948-4EE6-BD0A-787905D3A6B7}" name="1Y Return vs Nifty"/>
    <tableColumn id="18" xr3:uid="{8EE34FAC-9353-4531-993B-775DC4E3D81E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B79049A4-5B8B-4FEE-8384-980CA9C81449}" name="1M Return vs Nifty"/>
    <tableColumn id="19" xr3:uid="{224E9C66-F6F2-4727-9E20-2485007EF5F1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E7941A63-F711-4149-8046-153340522835}" name="6M Return vs Nifty"/>
    <tableColumn id="20" xr3:uid="{2BC77436-E00B-4F02-ACE1-B4D5F2035DCA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12A5665C-17CD-4B7E-B8EA-B6D520F92214}" name="1W Return vs Nifty"/>
    <tableColumn id="22" xr3:uid="{DF29E51E-32ED-43AD-BCFB-0BB5C43AE4D7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D56C06E2-CE86-4ABF-BA00-F37A16DB6B9D}" name="20D EMA" dataDxfId="19"/>
    <tableColumn id="11" xr3:uid="{71367D42-1D46-4DD5-BC2F-F4FAAFEF5AE6}" name="50D EMA"/>
    <tableColumn id="12" xr3:uid="{6C85C4B1-D0D4-41C4-96C3-D904032ADAE9}" name="200D EMA"/>
    <tableColumn id="13" xr3:uid="{35AD5FA5-D240-49ED-A172-73C1910F25C2}" name="RSI Exponential â€“ 14D"/>
    <tableColumn id="25" xr3:uid="{D47C991A-17AA-44F0-83FD-590F8E3BD3DB}" name="% Price above 20 EMA" dataDxfId="18">
      <calculatedColumnFormula>(Table2[[#This Row],[Close Price]]-Table2[[#This Row],[20D EMA]])/Table2[[#This Row],[20D EMA]]</calculatedColumnFormula>
    </tableColumn>
    <tableColumn id="24" xr3:uid="{2E659F32-C42F-477E-8E84-09061BF3AD26}" name="% Price above 50 EMA" dataDxfId="17">
      <calculatedColumnFormula>(Table2[[#This Row],[Close Price]]-Table2[[#This Row],[50D EMA]])/Table2[[#This Row],[50D EMA]]</calculatedColumnFormula>
    </tableColumn>
    <tableColumn id="23" xr3:uid="{0CDE1549-C46E-4F9A-981F-CDED8602C025}" name="% Price above 200 EMA" dataDxfId="16">
      <calculatedColumnFormula>(Table2[[#This Row],[Close Price]]-Table2[[#This Row],[200D EMA]])/Table2[[#This Row],[200D EMA]]</calculatedColumnFormula>
    </tableColumn>
    <tableColumn id="14" xr3:uid="{84133A2A-7F76-42A9-8520-F2C76AF6AF85}" name="Relative Volume"/>
    <tableColumn id="37" xr3:uid="{EE72B0DA-7A82-4902-AA06-B37AF290245D}" name="Day Low" dataDxfId="15"/>
    <tableColumn id="36" xr3:uid="{1080A318-718B-4A5E-A369-B31001CCBBB4}" name="Day High"/>
    <tableColumn id="35" xr3:uid="{A0AF77B2-7421-447F-8106-77EF0BF90BBF}" name="Current Week Low"/>
    <tableColumn id="34" xr3:uid="{DA41D42F-0410-4E6E-8F1B-CF5EF441415C}" name="Current Week High"/>
    <tableColumn id="33" xr3:uid="{1710E660-B9BF-4F22-AFF2-EAF61D839FCD}" name="Current Month Low"/>
    <tableColumn id="32" xr3:uid="{10CEAB08-ACF5-4699-929C-1E92419BBA3C}" name="Current Month High"/>
    <tableColumn id="31" xr3:uid="{ADE9F53E-009F-4E76-AE9D-74A5D60A9F40}" name="% Away From Day Low" dataDxfId="14">
      <calculatedColumnFormula>(Table2[[#This Row],[Close Price]]/Table2[[#This Row],[Day Low]])-1</calculatedColumnFormula>
    </tableColumn>
    <tableColumn id="30" xr3:uid="{460C4717-198A-47FB-B685-32C0010334C5}" name="% Away From Day High" dataDxfId="13">
      <calculatedColumnFormula>(Table2[[#This Row],[Day High]]/Table2[[#This Row],[Close Price]])-1</calculatedColumnFormula>
    </tableColumn>
    <tableColumn id="29" xr3:uid="{677B3F0F-1FFD-41BC-99D4-E0E35E81C51F}" name="% Away From Current Week Low" dataDxfId="12">
      <calculatedColumnFormula>(Table2[[#This Row],[Close Price]]/Table2[[#This Row],[Current Week Low]])-1</calculatedColumnFormula>
    </tableColumn>
    <tableColumn id="28" xr3:uid="{55DAFBA7-221E-4F7A-AC0D-49A397FCD1FB}" name="% Away From Current Week High" dataDxfId="11">
      <calculatedColumnFormula>(Table2[[#This Row],[Current Week High]]/Table2[[#This Row],[Close Price]])-1</calculatedColumnFormula>
    </tableColumn>
    <tableColumn id="27" xr3:uid="{EF2D5069-AEFF-4C67-8659-9FEE84C7B099}" name="% Away From Current Month Low" dataDxfId="10">
      <calculatedColumnFormula>(Table2[[#This Row],[Close Price]]/Table2[[#This Row],[Current Month Low]])-1</calculatedColumnFormula>
    </tableColumn>
    <tableColumn id="26" xr3:uid="{62522C52-BB4F-4A8A-9174-35E48B3F58E8}" name="% Away From Current Month High" dataDxfId="9">
      <calculatedColumnFormula>(Table2[[#This Row],[Current Month High]]/Table2[[#This Row],[Close Price]])-1</calculatedColumnFormula>
    </tableColumn>
    <tableColumn id="15" xr3:uid="{1E1EF980-1254-4F6E-A1CD-050CE8219CD9}" name="% Away From 52W High"/>
    <tableColumn id="16" xr3:uid="{8D356CF0-EA1E-4082-8730-3F4B32B59322}" name="% Away From 52W Low"/>
    <tableColumn id="42" xr3:uid="{5B986A68-3FB9-4B8E-8040-AE3783D89611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34A27035-5C8B-4740-95F8-2F813404DB88}" name="Relative Strength Sector Index" dataDxfId="7"/>
    <tableColumn id="40" xr3:uid="{6ACCF96C-E22E-41D1-92AF-692CDE4CFB14}" name="Relative Strength Sector Index - Zone"/>
    <tableColumn id="39" xr3:uid="{ED68ABD6-87BB-4A3A-B72C-443694DAFC72}" name="Rate of Change"/>
    <tableColumn id="38" xr3:uid="{941635B2-DF1C-4313-A70A-3339F9F7147F}" name="Rate of Change - Zone"/>
    <tableColumn id="17" xr3:uid="{FE4B0D79-E987-41C8-A27B-DBA78A687E6E}" name="Sharpe Ratio"/>
    <tableColumn id="43" xr3:uid="{CF0C1936-3016-42FF-951C-8E30AED8C407}" name="Sharpe Ratio Z-Score" dataDxfId="6">
      <calculatedColumnFormula>(Table2[[#This Row],[Sharpe Ratio]]-AVERAGE(Table2[Sharpe Ratio]))/_xlfn.STDEV.P(Table2[Sharpe Ratio])</calculatedColumnFormula>
    </tableColumn>
    <tableColumn id="44" xr3:uid="{F979FE90-5599-43E8-9C3D-5033565B95C6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FC044F39-26BD-4004-B461-BE9D9DD44698}" name="Rank 1Y" dataDxfId="4">
      <calculatedColumnFormula>_xlfn.RANK.AVG(Table2[[#This Row],[1Y Return vs Nifty Z-Score]],Table2[1Y Return vs Nifty Z-Score])</calculatedColumnFormula>
    </tableColumn>
    <tableColumn id="46" xr3:uid="{2396BBDA-E646-4A80-AA9A-A7A102F013D3}" name="Rank 6M" dataDxfId="3">
      <calculatedColumnFormula>_xlfn.RANK.AVG(Table2[[#This Row],[6M Return vs Nifty Z-Score]],Table2[6M Return vs Nifty Z-Score])</calculatedColumnFormula>
    </tableColumn>
    <tableColumn id="47" xr3:uid="{FAA497CC-E81A-47EE-9C65-B2D22423EE75}" name="Rank Sharpe" dataDxfId="2">
      <calculatedColumnFormula>_xlfn.RANK.AVG(Table2[[#This Row],[Sharpe Ratio Z-Score]],Table2[Sharpe Ratio Z-Score])</calculatedColumnFormula>
    </tableColumn>
    <tableColumn id="48" xr3:uid="{1C01FB7E-E780-4F99-92AF-BBCB6FE8136A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A05187-6749-4FEF-A444-956689F331C6}" name="Table1" displayName="Table1" ref="A1:Q5079" totalsRowShown="0">
  <autoFilter ref="A1:Q5079" xr:uid="{9CA05187-6749-4FEF-A444-956689F331C6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12A848E6-EB4A-41E5-BC7F-DF510360B0C7}" name="Name"/>
    <tableColumn id="2" xr3:uid="{1A06DE67-46DA-4D4F-ABB2-32EAD8466B9E}" name="Ticker"/>
    <tableColumn id="17" xr3:uid="{E1E8FF4A-91F3-45F5-BC03-F68066D274E1}" name="Industry" dataDxfId="0"/>
    <tableColumn id="3" xr3:uid="{A5AD2F4C-58FF-42A1-8232-78F3FE12B497}" name="Sub-Sector"/>
    <tableColumn id="4" xr3:uid="{7FE0A786-F8C2-4D55-ADC5-649AD7C1F048}" name="Market Cap"/>
    <tableColumn id="5" xr3:uid="{ECF9F2B4-0304-4AD4-BD66-67EF9C92A99C}" name="Close Price"/>
    <tableColumn id="6" xr3:uid="{1F2548E5-2302-49B4-8D70-3DC35677562E}" name="1Y Return vs Nifty"/>
    <tableColumn id="7" xr3:uid="{D1212301-E6E7-43D5-96AB-535D3E4BE561}" name="1M Return vs Nifty"/>
    <tableColumn id="8" xr3:uid="{B7206307-79AB-4AE0-AE11-9DC3331C925E}" name="6M Return vs Nifty"/>
    <tableColumn id="9" xr3:uid="{9A548CBA-7D9A-4DFC-9D03-CCE4F3E93FA3}" name="1W Return vs Nifty"/>
    <tableColumn id="10" xr3:uid="{2622DF35-94D9-43DD-A352-4861C8AED783}" name="50D EMA"/>
    <tableColumn id="11" xr3:uid="{49D92E83-FF4A-4A5A-B859-514608BC1364}" name="200D EMA"/>
    <tableColumn id="12" xr3:uid="{5F5E1E01-3295-4056-A322-121B43419F2A}" name="RSI Exponential â€“ 14D"/>
    <tableColumn id="13" xr3:uid="{C0D8758C-2D23-4A18-AD79-628DB4D7B91F}" name="Relative Volume"/>
    <tableColumn id="14" xr3:uid="{AC2FF174-407E-4E30-8DB0-77EC1915EFFF}" name="% Away From 52W High"/>
    <tableColumn id="15" xr3:uid="{3A841B73-9BEC-4E81-8155-ED84453221F9}" name="% Away From 52W Low"/>
    <tableColumn id="16" xr3:uid="{77A80D06-C7BE-4B41-92E9-A5D76AA8AC57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D78A-0494-46D4-B2FF-D9DDE4095AFF}">
  <dimension ref="A1:Z122"/>
  <sheetViews>
    <sheetView topLeftCell="L1" workbookViewId="0">
      <selection activeCell="O3" sqref="O3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10444</v>
      </c>
      <c r="C1" t="s">
        <v>10430</v>
      </c>
      <c r="D1" t="s">
        <v>10445</v>
      </c>
      <c r="E1" t="s">
        <v>10446</v>
      </c>
      <c r="F1" t="s">
        <v>7</v>
      </c>
      <c r="G1" t="s">
        <v>5</v>
      </c>
      <c r="H1" t="s">
        <v>10447</v>
      </c>
      <c r="I1" t="s">
        <v>12</v>
      </c>
      <c r="J1" t="s">
        <v>10424</v>
      </c>
      <c r="K1" t="s">
        <v>10425</v>
      </c>
      <c r="L1" t="s">
        <v>10426</v>
      </c>
      <c r="M1" t="s">
        <v>10427</v>
      </c>
      <c r="N1" t="s">
        <v>10428</v>
      </c>
      <c r="O1" t="s">
        <v>10429</v>
      </c>
      <c r="P1" t="s">
        <v>13</v>
      </c>
      <c r="Q1" t="s">
        <v>14</v>
      </c>
      <c r="R1" t="s">
        <v>10448</v>
      </c>
      <c r="S1" t="s">
        <v>10416</v>
      </c>
      <c r="T1" t="s">
        <v>10417</v>
      </c>
      <c r="U1" t="s">
        <v>10434</v>
      </c>
      <c r="V1" t="s">
        <v>15</v>
      </c>
      <c r="W1" t="s">
        <v>10439</v>
      </c>
      <c r="X1" t="s">
        <v>10449</v>
      </c>
      <c r="Y1" t="s">
        <v>10450</v>
      </c>
      <c r="Z1" t="s">
        <v>10451</v>
      </c>
    </row>
    <row r="2" spans="1:26" x14ac:dyDescent="0.3">
      <c r="A2" t="s">
        <v>1304</v>
      </c>
      <c r="B2">
        <f>COUNTIFS(Table2[Sub-Sector],Table4[[#This Row],[Sub-Sector]])</f>
        <v>1</v>
      </c>
      <c r="C2" s="2">
        <f>COUNTIFS(Table2[Sub-Sector],Table4[[#This Row],[Sub-Sector]],Table2[Uptrend],"Uptrend")/Table4[[#This Row],[Count]]</f>
        <v>1</v>
      </c>
      <c r="D2" s="2">
        <f>COUNTIFS(Table2[Sub-Sector],Table4[[#This Row],[Sub-Sector]],Table2[1W Return vs Nifty],"&gt;=5")/Table4[[#This Row],[Count]]</f>
        <v>0</v>
      </c>
      <c r="E2" s="2">
        <f>COUNTIFS(Table2[Sub-Sector],Table4[[#This Row],[Sub-Sector]],Table2[1M Return vs Nifty],"&gt;=5")/Table4[[#This Row],[Count]]</f>
        <v>0</v>
      </c>
      <c r="F2" s="2">
        <f>COUNTIFS(Table2[Sub-Sector],Table4[[#This Row],[Sub-Sector]],Table2[6M Return vs Nifty],"&gt;=10")/Table4[[#This Row],[Count]]</f>
        <v>1</v>
      </c>
      <c r="G2" s="2">
        <f>COUNTIFS(Table2[Sub-Sector],Table4[[#This Row],[Sub-Sector]],Table2[1Y Return vs Nifty],"&gt;=10")/Table4[[#This Row],[Count]]</f>
        <v>1</v>
      </c>
      <c r="H2" s="2">
        <f>COUNTIFS(Table2[Sub-Sector],Table4[[#This Row],[Sub-Sector]],Table2[RSI Exponential â€“ 14D],"&gt;=50")/Table4[[#This Row],[Count]]</f>
        <v>1</v>
      </c>
      <c r="I2" s="2">
        <f>COUNTIFS(Table2[Sub-Sector],Table4[[#This Row],[Sub-Sector]],Table2[Relative Volume],"&gt;=1")/Table4[[#This Row],[Count]]</f>
        <v>1</v>
      </c>
      <c r="J2" s="2">
        <f>COUNTIFS(Table2[Sub-Sector],Table4[[#This Row],[Sub-Sector]],Table2[% Away From Day Low],"&gt;=0.05")/Table4[[#This Row],[Count]]</f>
        <v>0</v>
      </c>
      <c r="K2" s="2">
        <f>COUNTIFS(Table2[Sub-Sector],Table4[[#This Row],[Sub-Sector]],Table2[% Away From Day High],"&lt;=0.05")/Table4[[#This Row],[Count]]</f>
        <v>1</v>
      </c>
      <c r="L2" s="2">
        <f>COUNTIFS(Table2[Sub-Sector],Table4[[#This Row],[Sub-Sector]],Table2[% Away From Current Week Low],"&gt;=0.05")/Table4[[#This Row],[Count]]</f>
        <v>0</v>
      </c>
      <c r="M2" s="2">
        <f>COUNTIFS(Table2[Sub-Sector],Table4[[#This Row],[Sub-Sector]],Table2[% Away From Current Week High],"&lt;=0.05")/Table4[[#This Row],[Count]]</f>
        <v>0</v>
      </c>
      <c r="N2" s="2">
        <f>COUNTIFS(Table2[Sub-Sector],Table4[[#This Row],[Sub-Sector]],Table2[% Away From Current Month Low],"&gt;=0.05")/Table4[[#This Row],[Count]]</f>
        <v>1</v>
      </c>
      <c r="O2" s="2">
        <f>COUNTIFS(Table2[Sub-Sector],Table4[[#This Row],[Sub-Sector]],Table2[% Away From Current Month High],"&lt;=0.05")/Table4[[#This Row],[Count]]</f>
        <v>0</v>
      </c>
      <c r="P2" s="2">
        <f>COUNTIFS(Table2[Sub-Sector],Table4[[#This Row],[Sub-Sector]],Table2[% Away From 52W High],"&lt;=10")/Table4[[#This Row],[Count]]</f>
        <v>1</v>
      </c>
      <c r="Q2" s="2">
        <f>COUNTIFS(Table2[Sub-Sector],Table4[[#This Row],[Sub-Sector]],Table2[% Away From 52W Low],"&gt;=10")/Table4[[#This Row],[Count]]</f>
        <v>1</v>
      </c>
      <c r="R2" s="2">
        <f>COUNTIFS(Table2[Sub-Sector],Table4[[#This Row],[Sub-Sector]],Table2[% Price above 20 EMA],"&gt;=0")/Table4[[#This Row],[Count]]</f>
        <v>1</v>
      </c>
      <c r="S2" s="2">
        <f>COUNTIFS(Table2[Sub-Sector],Table4[[#This Row],[Sub-Sector]],Table2[% Price above 50 EMA],"&gt;=0")/Table4[[#This Row],[Count]]</f>
        <v>1</v>
      </c>
      <c r="T2" s="2">
        <f>COUNTIFS(Table2[Sub-Sector],Table4[[#This Row],[Sub-Sector]],Table2[% Price above 200 EMA],"&gt;=0")/Table4[[#This Row],[Count]]</f>
        <v>1</v>
      </c>
      <c r="U2" s="2">
        <f>COUNTIFS(Table2[Sub-Sector],Table4[[#This Row],[Sub-Sector]],Table2[Rate of Change - Zone],"Positive")/Table4[[#This Row],[Count]]</f>
        <v>1</v>
      </c>
      <c r="V2" s="2">
        <f>COUNTIFS(Table2[Sub-Sector],Table4[[#This Row],[Sub-Sector]],Table2[Sharpe Ratio],"&gt;=0.10")/Table4[[#This Row],[Count]]</f>
        <v>1</v>
      </c>
      <c r="W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230</v>
      </c>
      <c r="X2">
        <f>_xlfn.RANK.AVG(Table4[[#This Row],[Score]],Table4[Score],1)</f>
        <v>6.5</v>
      </c>
      <c r="Y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46</v>
      </c>
      <c r="Z2">
        <f>_xlfn.RANK.AVG(Table4[[#This Row],[Score 2 ]],Table4[[Score 2 ]],1)</f>
        <v>1.5</v>
      </c>
    </row>
    <row r="3" spans="1:26" x14ac:dyDescent="0.3">
      <c r="A3" t="s">
        <v>167</v>
      </c>
      <c r="B3">
        <f>COUNTIFS(Table2[Sub-Sector],Table4[[#This Row],[Sub-Sector]])</f>
        <v>2</v>
      </c>
      <c r="C3" s="2">
        <f>COUNTIFS(Table2[Sub-Sector],Table4[[#This Row],[Sub-Sector]],Table2[Uptrend],"Uptrend")/Table4[[#This Row],[Count]]</f>
        <v>1</v>
      </c>
      <c r="D3" s="2">
        <f>COUNTIFS(Table2[Sub-Sector],Table4[[#This Row],[Sub-Sector]],Table2[1W Return vs Nifty],"&gt;=5")/Table4[[#This Row],[Count]]</f>
        <v>0</v>
      </c>
      <c r="E3" s="2">
        <f>COUNTIFS(Table2[Sub-Sector],Table4[[#This Row],[Sub-Sector]],Table2[1M Return vs Nifty],"&gt;=5")/Table4[[#This Row],[Count]]</f>
        <v>0</v>
      </c>
      <c r="F3" s="2">
        <f>COUNTIFS(Table2[Sub-Sector],Table4[[#This Row],[Sub-Sector]],Table2[6M Return vs Nifty],"&gt;=10")/Table4[[#This Row],[Count]]</f>
        <v>1</v>
      </c>
      <c r="G3" s="2">
        <f>COUNTIFS(Table2[Sub-Sector],Table4[[#This Row],[Sub-Sector]],Table2[1Y Return vs Nifty],"&gt;=10")/Table4[[#This Row],[Count]]</f>
        <v>1</v>
      </c>
      <c r="H3" s="2">
        <f>COUNTIFS(Table2[Sub-Sector],Table4[[#This Row],[Sub-Sector]],Table2[RSI Exponential â€“ 14D],"&gt;=50")/Table4[[#This Row],[Count]]</f>
        <v>1</v>
      </c>
      <c r="I3" s="2">
        <f>COUNTIFS(Table2[Sub-Sector],Table4[[#This Row],[Sub-Sector]],Table2[Relative Volume],"&gt;=1")/Table4[[#This Row],[Count]]</f>
        <v>1</v>
      </c>
      <c r="J3" s="2">
        <f>COUNTIFS(Table2[Sub-Sector],Table4[[#This Row],[Sub-Sector]],Table2[% Away From Day Low],"&gt;=0.05")/Table4[[#This Row],[Count]]</f>
        <v>0</v>
      </c>
      <c r="K3" s="2">
        <f>COUNTIFS(Table2[Sub-Sector],Table4[[#This Row],[Sub-Sector]],Table2[% Away From Day High],"&lt;=0.05")/Table4[[#This Row],[Count]]</f>
        <v>1</v>
      </c>
      <c r="L3" s="2">
        <f>COUNTIFS(Table2[Sub-Sector],Table4[[#This Row],[Sub-Sector]],Table2[% Away From Current Week Low],"&gt;=0.05")/Table4[[#This Row],[Count]]</f>
        <v>0.5</v>
      </c>
      <c r="M3" s="2">
        <f>COUNTIFS(Table2[Sub-Sector],Table4[[#This Row],[Sub-Sector]],Table2[% Away From Current Week High],"&lt;=0.05")/Table4[[#This Row],[Count]]</f>
        <v>1</v>
      </c>
      <c r="N3" s="2">
        <f>COUNTIFS(Table2[Sub-Sector],Table4[[#This Row],[Sub-Sector]],Table2[% Away From Current Month Low],"&gt;=0.05")/Table4[[#This Row],[Count]]</f>
        <v>1</v>
      </c>
      <c r="O3" s="2">
        <f>COUNTIFS(Table2[Sub-Sector],Table4[[#This Row],[Sub-Sector]],Table2[% Away From Current Month High],"&lt;=0.05")/Table4[[#This Row],[Count]]</f>
        <v>1</v>
      </c>
      <c r="P3" s="2">
        <f>COUNTIFS(Table2[Sub-Sector],Table4[[#This Row],[Sub-Sector]],Table2[% Away From 52W High],"&lt;=10")/Table4[[#This Row],[Count]]</f>
        <v>1</v>
      </c>
      <c r="Q3" s="2">
        <f>COUNTIFS(Table2[Sub-Sector],Table4[[#This Row],[Sub-Sector]],Table2[% Away From 52W Low],"&gt;=10")/Table4[[#This Row],[Count]]</f>
        <v>1</v>
      </c>
      <c r="R3" s="2">
        <f>COUNTIFS(Table2[Sub-Sector],Table4[[#This Row],[Sub-Sector]],Table2[% Price above 20 EMA],"&gt;=0")/Table4[[#This Row],[Count]]</f>
        <v>1</v>
      </c>
      <c r="S3" s="2">
        <f>COUNTIFS(Table2[Sub-Sector],Table4[[#This Row],[Sub-Sector]],Table2[% Price above 50 EMA],"&gt;=0")/Table4[[#This Row],[Count]]</f>
        <v>1</v>
      </c>
      <c r="T3" s="2">
        <f>COUNTIFS(Table2[Sub-Sector],Table4[[#This Row],[Sub-Sector]],Table2[% Price above 200 EMA],"&gt;=0")/Table4[[#This Row],[Count]]</f>
        <v>1</v>
      </c>
      <c r="U3" s="2">
        <f>COUNTIFS(Table2[Sub-Sector],Table4[[#This Row],[Sub-Sector]],Table2[Rate of Change - Zone],"Positive")/Table4[[#This Row],[Count]]</f>
        <v>1</v>
      </c>
      <c r="V3" s="2">
        <f>COUNTIFS(Table2[Sub-Sector],Table4[[#This Row],[Sub-Sector]],Table2[Sharpe Ratio],"&gt;=0.10")/Table4[[#This Row],[Count]]</f>
        <v>0</v>
      </c>
      <c r="W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230</v>
      </c>
      <c r="X3">
        <f>_xlfn.RANK.AVG(Table4[[#This Row],[Score]],Table4[Score],1)</f>
        <v>6.5</v>
      </c>
      <c r="Y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46</v>
      </c>
      <c r="Z3">
        <f>_xlfn.RANK.AVG(Table4[[#This Row],[Score 2 ]],Table4[[Score 2 ]],1)</f>
        <v>1.5</v>
      </c>
    </row>
    <row r="4" spans="1:26" x14ac:dyDescent="0.3">
      <c r="A4" t="s">
        <v>77</v>
      </c>
      <c r="B4">
        <f>COUNTIFS(Table2[Sub-Sector],Table4[[#This Row],[Sub-Sector]])</f>
        <v>3</v>
      </c>
      <c r="C4" s="2">
        <f>COUNTIFS(Table2[Sub-Sector],Table4[[#This Row],[Sub-Sector]],Table2[Uptrend],"Uptrend")/Table4[[#This Row],[Count]]</f>
        <v>1</v>
      </c>
      <c r="D4" s="2">
        <f>COUNTIFS(Table2[Sub-Sector],Table4[[#This Row],[Sub-Sector]],Table2[1W Return vs Nifty],"&gt;=5")/Table4[[#This Row],[Count]]</f>
        <v>0</v>
      </c>
      <c r="E4" s="2">
        <f>COUNTIFS(Table2[Sub-Sector],Table4[[#This Row],[Sub-Sector]],Table2[1M Return vs Nifty],"&gt;=5")/Table4[[#This Row],[Count]]</f>
        <v>0.66666666666666663</v>
      </c>
      <c r="F4" s="2">
        <f>COUNTIFS(Table2[Sub-Sector],Table4[[#This Row],[Sub-Sector]],Table2[6M Return vs Nifty],"&gt;=10")/Table4[[#This Row],[Count]]</f>
        <v>1</v>
      </c>
      <c r="G4" s="2">
        <f>COUNTIFS(Table2[Sub-Sector],Table4[[#This Row],[Sub-Sector]],Table2[1Y Return vs Nifty],"&gt;=10")/Table4[[#This Row],[Count]]</f>
        <v>1</v>
      </c>
      <c r="H4" s="2">
        <f>COUNTIFS(Table2[Sub-Sector],Table4[[#This Row],[Sub-Sector]],Table2[RSI Exponential â€“ 14D],"&gt;=50")/Table4[[#This Row],[Count]]</f>
        <v>1</v>
      </c>
      <c r="I4" s="2">
        <f>COUNTIFS(Table2[Sub-Sector],Table4[[#This Row],[Sub-Sector]],Table2[Relative Volume],"&gt;=1")/Table4[[#This Row],[Count]]</f>
        <v>0.66666666666666663</v>
      </c>
      <c r="J4" s="2">
        <f>COUNTIFS(Table2[Sub-Sector],Table4[[#This Row],[Sub-Sector]],Table2[% Away From Day Low],"&gt;=0.05")/Table4[[#This Row],[Count]]</f>
        <v>0</v>
      </c>
      <c r="K4" s="2">
        <f>COUNTIFS(Table2[Sub-Sector],Table4[[#This Row],[Sub-Sector]],Table2[% Away From Day High],"&lt;=0.05")/Table4[[#This Row],[Count]]</f>
        <v>1</v>
      </c>
      <c r="L4" s="2">
        <f>COUNTIFS(Table2[Sub-Sector],Table4[[#This Row],[Sub-Sector]],Table2[% Away From Current Week Low],"&gt;=0.05")/Table4[[#This Row],[Count]]</f>
        <v>0</v>
      </c>
      <c r="M4" s="2">
        <f>COUNTIFS(Table2[Sub-Sector],Table4[[#This Row],[Sub-Sector]],Table2[% Away From Current Week High],"&lt;=0.05")/Table4[[#This Row],[Count]]</f>
        <v>1</v>
      </c>
      <c r="N4" s="2">
        <f>COUNTIFS(Table2[Sub-Sector],Table4[[#This Row],[Sub-Sector]],Table2[% Away From Current Month Low],"&gt;=0.05")/Table4[[#This Row],[Count]]</f>
        <v>1</v>
      </c>
      <c r="O4" s="2">
        <f>COUNTIFS(Table2[Sub-Sector],Table4[[#This Row],[Sub-Sector]],Table2[% Away From Current Month High],"&lt;=0.05")/Table4[[#This Row],[Count]]</f>
        <v>1</v>
      </c>
      <c r="P4" s="2">
        <f>COUNTIFS(Table2[Sub-Sector],Table4[[#This Row],[Sub-Sector]],Table2[% Away From 52W High],"&lt;=10")/Table4[[#This Row],[Count]]</f>
        <v>1</v>
      </c>
      <c r="Q4" s="2">
        <f>COUNTIFS(Table2[Sub-Sector],Table4[[#This Row],[Sub-Sector]],Table2[% Away From 52W Low],"&gt;=10")/Table4[[#This Row],[Count]]</f>
        <v>1</v>
      </c>
      <c r="R4" s="2">
        <f>COUNTIFS(Table2[Sub-Sector],Table4[[#This Row],[Sub-Sector]],Table2[% Price above 20 EMA],"&gt;=0")/Table4[[#This Row],[Count]]</f>
        <v>1</v>
      </c>
      <c r="S4" s="2">
        <f>COUNTIFS(Table2[Sub-Sector],Table4[[#This Row],[Sub-Sector]],Table2[% Price above 50 EMA],"&gt;=0")/Table4[[#This Row],[Count]]</f>
        <v>1</v>
      </c>
      <c r="T4" s="2">
        <f>COUNTIFS(Table2[Sub-Sector],Table4[[#This Row],[Sub-Sector]],Table2[% Price above 200 EMA],"&gt;=0")/Table4[[#This Row],[Count]]</f>
        <v>1</v>
      </c>
      <c r="U4" s="2">
        <f>COUNTIFS(Table2[Sub-Sector],Table4[[#This Row],[Sub-Sector]],Table2[Rate of Change - Zone],"Positive")/Table4[[#This Row],[Count]]</f>
        <v>1</v>
      </c>
      <c r="V4" s="2">
        <f>COUNTIFS(Table2[Sub-Sector],Table4[[#This Row],[Sub-Sector]],Table2[Sharpe Ratio],"&gt;=0.10")/Table4[[#This Row],[Count]]</f>
        <v>0.66666666666666663</v>
      </c>
      <c r="W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157.5</v>
      </c>
      <c r="X4">
        <f>_xlfn.RANK.AVG(Table4[[#This Row],[Score]],Table4[Score],1)</f>
        <v>1</v>
      </c>
      <c r="Y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57</v>
      </c>
      <c r="Z4">
        <f>_xlfn.RANK.AVG(Table4[[#This Row],[Score 2 ]],Table4[[Score 2 ]],1)</f>
        <v>3</v>
      </c>
    </row>
    <row r="5" spans="1:26" x14ac:dyDescent="0.3">
      <c r="A5" t="s">
        <v>86</v>
      </c>
      <c r="B5">
        <f>COUNTIFS(Table2[Sub-Sector],Table4[[#This Row],[Sub-Sector]])</f>
        <v>3</v>
      </c>
      <c r="C5" s="2">
        <f>COUNTIFS(Table2[Sub-Sector],Table4[[#This Row],[Sub-Sector]],Table2[Uptrend],"Uptrend")/Table4[[#This Row],[Count]]</f>
        <v>1</v>
      </c>
      <c r="D5" s="2">
        <f>COUNTIFS(Table2[Sub-Sector],Table4[[#This Row],[Sub-Sector]],Table2[1W Return vs Nifty],"&gt;=5")/Table4[[#This Row],[Count]]</f>
        <v>0</v>
      </c>
      <c r="E5" s="2">
        <f>COUNTIFS(Table2[Sub-Sector],Table4[[#This Row],[Sub-Sector]],Table2[1M Return vs Nifty],"&gt;=5")/Table4[[#This Row],[Count]]</f>
        <v>0.66666666666666663</v>
      </c>
      <c r="F5" s="2">
        <f>COUNTIFS(Table2[Sub-Sector],Table4[[#This Row],[Sub-Sector]],Table2[6M Return vs Nifty],"&gt;=10")/Table4[[#This Row],[Count]]</f>
        <v>0.66666666666666663</v>
      </c>
      <c r="G5" s="2">
        <f>COUNTIFS(Table2[Sub-Sector],Table4[[#This Row],[Sub-Sector]],Table2[1Y Return vs Nifty],"&gt;=10")/Table4[[#This Row],[Count]]</f>
        <v>1</v>
      </c>
      <c r="H5" s="2">
        <f>COUNTIFS(Table2[Sub-Sector],Table4[[#This Row],[Sub-Sector]],Table2[RSI Exponential â€“ 14D],"&gt;=50")/Table4[[#This Row],[Count]]</f>
        <v>1</v>
      </c>
      <c r="I5" s="2">
        <f>COUNTIFS(Table2[Sub-Sector],Table4[[#This Row],[Sub-Sector]],Table2[Relative Volume],"&gt;=1")/Table4[[#This Row],[Count]]</f>
        <v>1</v>
      </c>
      <c r="J5" s="2">
        <f>COUNTIFS(Table2[Sub-Sector],Table4[[#This Row],[Sub-Sector]],Table2[% Away From Day Low],"&gt;=0.05")/Table4[[#This Row],[Count]]</f>
        <v>0</v>
      </c>
      <c r="K5" s="2">
        <f>COUNTIFS(Table2[Sub-Sector],Table4[[#This Row],[Sub-Sector]],Table2[% Away From Day High],"&lt;=0.05")/Table4[[#This Row],[Count]]</f>
        <v>1</v>
      </c>
      <c r="L5" s="2">
        <f>COUNTIFS(Table2[Sub-Sector],Table4[[#This Row],[Sub-Sector]],Table2[% Away From Current Week Low],"&gt;=0.05")/Table4[[#This Row],[Count]]</f>
        <v>0.66666666666666663</v>
      </c>
      <c r="M5" s="2">
        <f>COUNTIFS(Table2[Sub-Sector],Table4[[#This Row],[Sub-Sector]],Table2[% Away From Current Week High],"&lt;=0.05")/Table4[[#This Row],[Count]]</f>
        <v>1</v>
      </c>
      <c r="N5" s="2">
        <f>COUNTIFS(Table2[Sub-Sector],Table4[[#This Row],[Sub-Sector]],Table2[% Away From Current Month Low],"&gt;=0.05")/Table4[[#This Row],[Count]]</f>
        <v>1</v>
      </c>
      <c r="O5" s="2">
        <f>COUNTIFS(Table2[Sub-Sector],Table4[[#This Row],[Sub-Sector]],Table2[% Away From Current Month High],"&lt;=0.05")/Table4[[#This Row],[Count]]</f>
        <v>1</v>
      </c>
      <c r="P5" s="2">
        <f>COUNTIFS(Table2[Sub-Sector],Table4[[#This Row],[Sub-Sector]],Table2[% Away From 52W High],"&lt;=10")/Table4[[#This Row],[Count]]</f>
        <v>1</v>
      </c>
      <c r="Q5" s="2">
        <f>COUNTIFS(Table2[Sub-Sector],Table4[[#This Row],[Sub-Sector]],Table2[% Away From 52W Low],"&gt;=10")/Table4[[#This Row],[Count]]</f>
        <v>1</v>
      </c>
      <c r="R5" s="2">
        <f>COUNTIFS(Table2[Sub-Sector],Table4[[#This Row],[Sub-Sector]],Table2[% Price above 20 EMA],"&gt;=0")/Table4[[#This Row],[Count]]</f>
        <v>1</v>
      </c>
      <c r="S5" s="2">
        <f>COUNTIFS(Table2[Sub-Sector],Table4[[#This Row],[Sub-Sector]],Table2[% Price above 50 EMA],"&gt;=0")/Table4[[#This Row],[Count]]</f>
        <v>1</v>
      </c>
      <c r="T5" s="2">
        <f>COUNTIFS(Table2[Sub-Sector],Table4[[#This Row],[Sub-Sector]],Table2[% Price above 200 EMA],"&gt;=0")/Table4[[#This Row],[Count]]</f>
        <v>1</v>
      </c>
      <c r="U5" s="2">
        <f>COUNTIFS(Table2[Sub-Sector],Table4[[#This Row],[Sub-Sector]],Table2[Rate of Change - Zone],"Positive")/Table4[[#This Row],[Count]]</f>
        <v>1</v>
      </c>
      <c r="V5" s="2">
        <f>COUNTIFS(Table2[Sub-Sector],Table4[[#This Row],[Sub-Sector]],Table2[Sharpe Ratio],"&gt;=0.10")/Table4[[#This Row],[Count]]</f>
        <v>1</v>
      </c>
      <c r="W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168</v>
      </c>
      <c r="X5">
        <f>_xlfn.RANK.AVG(Table4[[#This Row],[Score]],Table4[Score],1)</f>
        <v>3</v>
      </c>
      <c r="Y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67.5</v>
      </c>
      <c r="Z5">
        <f>_xlfn.RANK.AVG(Table4[[#This Row],[Score 2 ]],Table4[[Score 2 ]],1)</f>
        <v>4</v>
      </c>
    </row>
    <row r="6" spans="1:26" x14ac:dyDescent="0.3">
      <c r="A6" t="s">
        <v>57</v>
      </c>
      <c r="B6">
        <f>COUNTIFS(Table2[Sub-Sector],Table4[[#This Row],[Sub-Sector]])</f>
        <v>6</v>
      </c>
      <c r="C6" s="2">
        <f>COUNTIFS(Table2[Sub-Sector],Table4[[#This Row],[Sub-Sector]],Table2[Uptrend],"Uptrend")/Table4[[#This Row],[Count]]</f>
        <v>0.66666666666666663</v>
      </c>
      <c r="D6" s="2">
        <f>COUNTIFS(Table2[Sub-Sector],Table4[[#This Row],[Sub-Sector]],Table2[1W Return vs Nifty],"&gt;=5")/Table4[[#This Row],[Count]]</f>
        <v>0.16666666666666666</v>
      </c>
      <c r="E6" s="2">
        <f>COUNTIFS(Table2[Sub-Sector],Table4[[#This Row],[Sub-Sector]],Table2[1M Return vs Nifty],"&gt;=5")/Table4[[#This Row],[Count]]</f>
        <v>0.33333333333333331</v>
      </c>
      <c r="F6" s="2">
        <f>COUNTIFS(Table2[Sub-Sector],Table4[[#This Row],[Sub-Sector]],Table2[6M Return vs Nifty],"&gt;=10")/Table4[[#This Row],[Count]]</f>
        <v>1</v>
      </c>
      <c r="G6" s="2">
        <f>COUNTIFS(Table2[Sub-Sector],Table4[[#This Row],[Sub-Sector]],Table2[1Y Return vs Nifty],"&gt;=10")/Table4[[#This Row],[Count]]</f>
        <v>1</v>
      </c>
      <c r="H6" s="2">
        <f>COUNTIFS(Table2[Sub-Sector],Table4[[#This Row],[Sub-Sector]],Table2[RSI Exponential â€“ 14D],"&gt;=50")/Table4[[#This Row],[Count]]</f>
        <v>0.83333333333333337</v>
      </c>
      <c r="I6" s="2">
        <f>COUNTIFS(Table2[Sub-Sector],Table4[[#This Row],[Sub-Sector]],Table2[Relative Volume],"&gt;=1")/Table4[[#This Row],[Count]]</f>
        <v>0.5</v>
      </c>
      <c r="J6" s="2">
        <f>COUNTIFS(Table2[Sub-Sector],Table4[[#This Row],[Sub-Sector]],Table2[% Away From Day Low],"&gt;=0.05")/Table4[[#This Row],[Count]]</f>
        <v>0</v>
      </c>
      <c r="K6" s="2">
        <f>COUNTIFS(Table2[Sub-Sector],Table4[[#This Row],[Sub-Sector]],Table2[% Away From Day High],"&lt;=0.05")/Table4[[#This Row],[Count]]</f>
        <v>1</v>
      </c>
      <c r="L6" s="2">
        <f>COUNTIFS(Table2[Sub-Sector],Table4[[#This Row],[Sub-Sector]],Table2[% Away From Current Week Low],"&gt;=0.05")/Table4[[#This Row],[Count]]</f>
        <v>0.33333333333333331</v>
      </c>
      <c r="M6" s="2">
        <f>COUNTIFS(Table2[Sub-Sector],Table4[[#This Row],[Sub-Sector]],Table2[% Away From Current Week High],"&lt;=0.05")/Table4[[#This Row],[Count]]</f>
        <v>1</v>
      </c>
      <c r="N6" s="2">
        <f>COUNTIFS(Table2[Sub-Sector],Table4[[#This Row],[Sub-Sector]],Table2[% Away From Current Month Low],"&gt;=0.05")/Table4[[#This Row],[Count]]</f>
        <v>1</v>
      </c>
      <c r="O6" s="2">
        <f>COUNTIFS(Table2[Sub-Sector],Table4[[#This Row],[Sub-Sector]],Table2[% Away From Current Month High],"&lt;=0.05")/Table4[[#This Row],[Count]]</f>
        <v>0.83333333333333337</v>
      </c>
      <c r="P6" s="2">
        <f>COUNTIFS(Table2[Sub-Sector],Table4[[#This Row],[Sub-Sector]],Table2[% Away From 52W High],"&lt;=10")/Table4[[#This Row],[Count]]</f>
        <v>0.66666666666666663</v>
      </c>
      <c r="Q6" s="2">
        <f>COUNTIFS(Table2[Sub-Sector],Table4[[#This Row],[Sub-Sector]],Table2[% Away From 52W Low],"&gt;=10")/Table4[[#This Row],[Count]]</f>
        <v>1</v>
      </c>
      <c r="R6" s="2">
        <f>COUNTIFS(Table2[Sub-Sector],Table4[[#This Row],[Sub-Sector]],Table2[% Price above 20 EMA],"&gt;=0")/Table4[[#This Row],[Count]]</f>
        <v>0.83333333333333337</v>
      </c>
      <c r="S6" s="2">
        <f>COUNTIFS(Table2[Sub-Sector],Table4[[#This Row],[Sub-Sector]],Table2[% Price above 50 EMA],"&gt;=0")/Table4[[#This Row],[Count]]</f>
        <v>0.66666666666666663</v>
      </c>
      <c r="T6" s="2">
        <f>COUNTIFS(Table2[Sub-Sector],Table4[[#This Row],[Sub-Sector]],Table2[% Price above 200 EMA],"&gt;=0")/Table4[[#This Row],[Count]]</f>
        <v>1</v>
      </c>
      <c r="U6" s="2">
        <f>COUNTIFS(Table2[Sub-Sector],Table4[[#This Row],[Sub-Sector]],Table2[Rate of Change - Zone],"Positive")/Table4[[#This Row],[Count]]</f>
        <v>0.83333333333333337</v>
      </c>
      <c r="V6" s="2">
        <f>COUNTIFS(Table2[Sub-Sector],Table4[[#This Row],[Sub-Sector]],Table2[Sharpe Ratio],"&gt;=0.10")/Table4[[#This Row],[Count]]</f>
        <v>0.66666666666666663</v>
      </c>
      <c r="W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194.5</v>
      </c>
      <c r="X6">
        <f>_xlfn.RANK.AVG(Table4[[#This Row],[Score]],Table4[Score],1)</f>
        <v>4</v>
      </c>
      <c r="Y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91</v>
      </c>
      <c r="Z6">
        <f>_xlfn.RANK.AVG(Table4[[#This Row],[Score 2 ]],Table4[[Score 2 ]],1)</f>
        <v>5</v>
      </c>
    </row>
    <row r="7" spans="1:26" x14ac:dyDescent="0.3">
      <c r="A7" t="s">
        <v>923</v>
      </c>
      <c r="B7">
        <f>COUNTIFS(Table2[Sub-Sector],Table4[[#This Row],[Sub-Sector]])</f>
        <v>2</v>
      </c>
      <c r="C7" s="2">
        <f>COUNTIFS(Table2[Sub-Sector],Table4[[#This Row],[Sub-Sector]],Table2[Uptrend],"Uptrend")/Table4[[#This Row],[Count]]</f>
        <v>1</v>
      </c>
      <c r="D7" s="2">
        <f>COUNTIFS(Table2[Sub-Sector],Table4[[#This Row],[Sub-Sector]],Table2[1W Return vs Nifty],"&gt;=5")/Table4[[#This Row],[Count]]</f>
        <v>0</v>
      </c>
      <c r="E7" s="2">
        <f>COUNTIFS(Table2[Sub-Sector],Table4[[#This Row],[Sub-Sector]],Table2[1M Return vs Nifty],"&gt;=5")/Table4[[#This Row],[Count]]</f>
        <v>0</v>
      </c>
      <c r="F7" s="2">
        <f>COUNTIFS(Table2[Sub-Sector],Table4[[#This Row],[Sub-Sector]],Table2[6M Return vs Nifty],"&gt;=10")/Table4[[#This Row],[Count]]</f>
        <v>0.5</v>
      </c>
      <c r="G7" s="2">
        <f>COUNTIFS(Table2[Sub-Sector],Table4[[#This Row],[Sub-Sector]],Table2[1Y Return vs Nifty],"&gt;=10")/Table4[[#This Row],[Count]]</f>
        <v>1</v>
      </c>
      <c r="H7" s="2">
        <f>COUNTIFS(Table2[Sub-Sector],Table4[[#This Row],[Sub-Sector]],Table2[RSI Exponential â€“ 14D],"&gt;=50")/Table4[[#This Row],[Count]]</f>
        <v>1</v>
      </c>
      <c r="I7" s="2">
        <f>COUNTIFS(Table2[Sub-Sector],Table4[[#This Row],[Sub-Sector]],Table2[Relative Volume],"&gt;=1")/Table4[[#This Row],[Count]]</f>
        <v>0.5</v>
      </c>
      <c r="J7" s="2">
        <f>COUNTIFS(Table2[Sub-Sector],Table4[[#This Row],[Sub-Sector]],Table2[% Away From Day Low],"&gt;=0.05")/Table4[[#This Row],[Count]]</f>
        <v>0</v>
      </c>
      <c r="K7" s="2">
        <f>COUNTIFS(Table2[Sub-Sector],Table4[[#This Row],[Sub-Sector]],Table2[% Away From Day High],"&lt;=0.05")/Table4[[#This Row],[Count]]</f>
        <v>1</v>
      </c>
      <c r="L7" s="2">
        <f>COUNTIFS(Table2[Sub-Sector],Table4[[#This Row],[Sub-Sector]],Table2[% Away From Current Week Low],"&gt;=0.05")/Table4[[#This Row],[Count]]</f>
        <v>0</v>
      </c>
      <c r="M7" s="2">
        <f>COUNTIFS(Table2[Sub-Sector],Table4[[#This Row],[Sub-Sector]],Table2[% Away From Current Week High],"&lt;=0.05")/Table4[[#This Row],[Count]]</f>
        <v>1</v>
      </c>
      <c r="N7" s="2">
        <f>COUNTIFS(Table2[Sub-Sector],Table4[[#This Row],[Sub-Sector]],Table2[% Away From Current Month Low],"&gt;=0.05")/Table4[[#This Row],[Count]]</f>
        <v>1</v>
      </c>
      <c r="O7" s="2">
        <f>COUNTIFS(Table2[Sub-Sector],Table4[[#This Row],[Sub-Sector]],Table2[% Away From Current Month High],"&lt;=0.05")/Table4[[#This Row],[Count]]</f>
        <v>1</v>
      </c>
      <c r="P7" s="2">
        <f>COUNTIFS(Table2[Sub-Sector],Table4[[#This Row],[Sub-Sector]],Table2[% Away From 52W High],"&lt;=10")/Table4[[#This Row],[Count]]</f>
        <v>0</v>
      </c>
      <c r="Q7" s="2">
        <f>COUNTIFS(Table2[Sub-Sector],Table4[[#This Row],[Sub-Sector]],Table2[% Away From 52W Low],"&gt;=10")/Table4[[#This Row],[Count]]</f>
        <v>1</v>
      </c>
      <c r="R7" s="2">
        <f>COUNTIFS(Table2[Sub-Sector],Table4[[#This Row],[Sub-Sector]],Table2[% Price above 20 EMA],"&gt;=0")/Table4[[#This Row],[Count]]</f>
        <v>1</v>
      </c>
      <c r="S7" s="2">
        <f>COUNTIFS(Table2[Sub-Sector],Table4[[#This Row],[Sub-Sector]],Table2[% Price above 50 EMA],"&gt;=0")/Table4[[#This Row],[Count]]</f>
        <v>1</v>
      </c>
      <c r="T7" s="2">
        <f>COUNTIFS(Table2[Sub-Sector],Table4[[#This Row],[Sub-Sector]],Table2[% Price above 200 EMA],"&gt;=0")/Table4[[#This Row],[Count]]</f>
        <v>1</v>
      </c>
      <c r="U7" s="2">
        <f>COUNTIFS(Table2[Sub-Sector],Table4[[#This Row],[Sub-Sector]],Table2[Rate of Change - Zone],"Positive")/Table4[[#This Row],[Count]]</f>
        <v>1</v>
      </c>
      <c r="V7" s="2">
        <f>COUNTIFS(Table2[Sub-Sector],Table4[[#This Row],[Sub-Sector]],Table2[Sharpe Ratio],"&gt;=0.10")/Table4[[#This Row],[Count]]</f>
        <v>0.5</v>
      </c>
      <c r="W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301.5</v>
      </c>
      <c r="X7">
        <f>_xlfn.RANK.AVG(Table4[[#This Row],[Score]],Table4[Score],1)</f>
        <v>22</v>
      </c>
      <c r="Y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117.5</v>
      </c>
      <c r="Z7">
        <f>_xlfn.RANK.AVG(Table4[[#This Row],[Score 2 ]],Table4[[Score 2 ]],1)</f>
        <v>6</v>
      </c>
    </row>
    <row r="8" spans="1:26" x14ac:dyDescent="0.3">
      <c r="A8" t="s">
        <v>111</v>
      </c>
      <c r="B8">
        <f>COUNTIFS(Table2[Sub-Sector],Table4[[#This Row],[Sub-Sector]])</f>
        <v>3</v>
      </c>
      <c r="C8" s="2">
        <f>COUNTIFS(Table2[Sub-Sector],Table4[[#This Row],[Sub-Sector]],Table2[Uptrend],"Uptrend")/Table4[[#This Row],[Count]]</f>
        <v>1</v>
      </c>
      <c r="D8" s="2">
        <f>COUNTIFS(Table2[Sub-Sector],Table4[[#This Row],[Sub-Sector]],Table2[1W Return vs Nifty],"&gt;=5")/Table4[[#This Row],[Count]]</f>
        <v>0</v>
      </c>
      <c r="E8" s="2">
        <f>COUNTIFS(Table2[Sub-Sector],Table4[[#This Row],[Sub-Sector]],Table2[1M Return vs Nifty],"&gt;=5")/Table4[[#This Row],[Count]]</f>
        <v>0</v>
      </c>
      <c r="F8" s="2">
        <f>COUNTIFS(Table2[Sub-Sector],Table4[[#This Row],[Sub-Sector]],Table2[6M Return vs Nifty],"&gt;=10")/Table4[[#This Row],[Count]]</f>
        <v>0.66666666666666663</v>
      </c>
      <c r="G8" s="2">
        <f>COUNTIFS(Table2[Sub-Sector],Table4[[#This Row],[Sub-Sector]],Table2[1Y Return vs Nifty],"&gt;=10")/Table4[[#This Row],[Count]]</f>
        <v>1</v>
      </c>
      <c r="H8" s="2">
        <f>COUNTIFS(Table2[Sub-Sector],Table4[[#This Row],[Sub-Sector]],Table2[RSI Exponential â€“ 14D],"&gt;=50")/Table4[[#This Row],[Count]]</f>
        <v>0.66666666666666663</v>
      </c>
      <c r="I8" s="2">
        <f>COUNTIFS(Table2[Sub-Sector],Table4[[#This Row],[Sub-Sector]],Table2[Relative Volume],"&gt;=1")/Table4[[#This Row],[Count]]</f>
        <v>0.33333333333333331</v>
      </c>
      <c r="J8" s="2">
        <f>COUNTIFS(Table2[Sub-Sector],Table4[[#This Row],[Sub-Sector]],Table2[% Away From Day Low],"&gt;=0.05")/Table4[[#This Row],[Count]]</f>
        <v>0</v>
      </c>
      <c r="K8" s="2">
        <f>COUNTIFS(Table2[Sub-Sector],Table4[[#This Row],[Sub-Sector]],Table2[% Away From Day High],"&lt;=0.05")/Table4[[#This Row],[Count]]</f>
        <v>1</v>
      </c>
      <c r="L8" s="2">
        <f>COUNTIFS(Table2[Sub-Sector],Table4[[#This Row],[Sub-Sector]],Table2[% Away From Current Week Low],"&gt;=0.05")/Table4[[#This Row],[Count]]</f>
        <v>0</v>
      </c>
      <c r="M8" s="2">
        <f>COUNTIFS(Table2[Sub-Sector],Table4[[#This Row],[Sub-Sector]],Table2[% Away From Current Week High],"&lt;=0.05")/Table4[[#This Row],[Count]]</f>
        <v>1</v>
      </c>
      <c r="N8" s="2">
        <f>COUNTIFS(Table2[Sub-Sector],Table4[[#This Row],[Sub-Sector]],Table2[% Away From Current Month Low],"&gt;=0.05")/Table4[[#This Row],[Count]]</f>
        <v>1</v>
      </c>
      <c r="O8" s="2">
        <f>COUNTIFS(Table2[Sub-Sector],Table4[[#This Row],[Sub-Sector]],Table2[% Away From Current Month High],"&lt;=0.05")/Table4[[#This Row],[Count]]</f>
        <v>0.66666666666666663</v>
      </c>
      <c r="P8" s="2">
        <f>COUNTIFS(Table2[Sub-Sector],Table4[[#This Row],[Sub-Sector]],Table2[% Away From 52W High],"&lt;=10")/Table4[[#This Row],[Count]]</f>
        <v>0.66666666666666663</v>
      </c>
      <c r="Q8" s="2">
        <f>COUNTIFS(Table2[Sub-Sector],Table4[[#This Row],[Sub-Sector]],Table2[% Away From 52W Low],"&gt;=10")/Table4[[#This Row],[Count]]</f>
        <v>1</v>
      </c>
      <c r="R8" s="2">
        <f>COUNTIFS(Table2[Sub-Sector],Table4[[#This Row],[Sub-Sector]],Table2[% Price above 20 EMA],"&gt;=0")/Table4[[#This Row],[Count]]</f>
        <v>1</v>
      </c>
      <c r="S8" s="2">
        <f>COUNTIFS(Table2[Sub-Sector],Table4[[#This Row],[Sub-Sector]],Table2[% Price above 50 EMA],"&gt;=0")/Table4[[#This Row],[Count]]</f>
        <v>1</v>
      </c>
      <c r="T8" s="2">
        <f>COUNTIFS(Table2[Sub-Sector],Table4[[#This Row],[Sub-Sector]],Table2[% Price above 200 EMA],"&gt;=0")/Table4[[#This Row],[Count]]</f>
        <v>1</v>
      </c>
      <c r="U8" s="2">
        <f>COUNTIFS(Table2[Sub-Sector],Table4[[#This Row],[Sub-Sector]],Table2[Rate of Change - Zone],"Positive")/Table4[[#This Row],[Count]]</f>
        <v>1</v>
      </c>
      <c r="V8" s="2">
        <f>COUNTIFS(Table2[Sub-Sector],Table4[[#This Row],[Sub-Sector]],Table2[Sharpe Ratio],"&gt;=0.10")/Table4[[#This Row],[Count]]</f>
        <v>0.33333333333333331</v>
      </c>
      <c r="W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303</v>
      </c>
      <c r="X8">
        <f>_xlfn.RANK.AVG(Table4[[#This Row],[Score]],Table4[Score],1)</f>
        <v>23</v>
      </c>
      <c r="Y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119</v>
      </c>
      <c r="Z8">
        <f>_xlfn.RANK.AVG(Table4[[#This Row],[Score 2 ]],Table4[[Score 2 ]],1)</f>
        <v>7</v>
      </c>
    </row>
    <row r="9" spans="1:26" x14ac:dyDescent="0.3">
      <c r="A9" t="s">
        <v>138</v>
      </c>
      <c r="B9">
        <f>COUNTIFS(Table2[Sub-Sector],Table4[[#This Row],[Sub-Sector]])</f>
        <v>6</v>
      </c>
      <c r="C9" s="2">
        <f>COUNTIFS(Table2[Sub-Sector],Table4[[#This Row],[Sub-Sector]],Table2[Uptrend],"Uptrend")/Table4[[#This Row],[Count]]</f>
        <v>0.5</v>
      </c>
      <c r="D9" s="2">
        <f>COUNTIFS(Table2[Sub-Sector],Table4[[#This Row],[Sub-Sector]],Table2[1W Return vs Nifty],"&gt;=5")/Table4[[#This Row],[Count]]</f>
        <v>0</v>
      </c>
      <c r="E9" s="2">
        <f>COUNTIFS(Table2[Sub-Sector],Table4[[#This Row],[Sub-Sector]],Table2[1M Return vs Nifty],"&gt;=5")/Table4[[#This Row],[Count]]</f>
        <v>0.33333333333333331</v>
      </c>
      <c r="F9" s="2">
        <f>COUNTIFS(Table2[Sub-Sector],Table4[[#This Row],[Sub-Sector]],Table2[6M Return vs Nifty],"&gt;=10")/Table4[[#This Row],[Count]]</f>
        <v>0.83333333333333337</v>
      </c>
      <c r="G9" s="2">
        <f>COUNTIFS(Table2[Sub-Sector],Table4[[#This Row],[Sub-Sector]],Table2[1Y Return vs Nifty],"&gt;=10")/Table4[[#This Row],[Count]]</f>
        <v>0.5</v>
      </c>
      <c r="H9" s="2">
        <f>COUNTIFS(Table2[Sub-Sector],Table4[[#This Row],[Sub-Sector]],Table2[RSI Exponential â€“ 14D],"&gt;=50")/Table4[[#This Row],[Count]]</f>
        <v>0.83333333333333337</v>
      </c>
      <c r="I9" s="2">
        <f>COUNTIFS(Table2[Sub-Sector],Table4[[#This Row],[Sub-Sector]],Table2[Relative Volume],"&gt;=1")/Table4[[#This Row],[Count]]</f>
        <v>0.5</v>
      </c>
      <c r="J9" s="2">
        <f>COUNTIFS(Table2[Sub-Sector],Table4[[#This Row],[Sub-Sector]],Table2[% Away From Day Low],"&gt;=0.05")/Table4[[#This Row],[Count]]</f>
        <v>0.16666666666666666</v>
      </c>
      <c r="K9" s="2">
        <f>COUNTIFS(Table2[Sub-Sector],Table4[[#This Row],[Sub-Sector]],Table2[% Away From Day High],"&lt;=0.05")/Table4[[#This Row],[Count]]</f>
        <v>0.83333333333333337</v>
      </c>
      <c r="L9" s="2">
        <f>COUNTIFS(Table2[Sub-Sector],Table4[[#This Row],[Sub-Sector]],Table2[% Away From Current Week Low],"&gt;=0.05")/Table4[[#This Row],[Count]]</f>
        <v>0.33333333333333331</v>
      </c>
      <c r="M9" s="2">
        <f>COUNTIFS(Table2[Sub-Sector],Table4[[#This Row],[Sub-Sector]],Table2[% Away From Current Week High],"&lt;=0.05")/Table4[[#This Row],[Count]]</f>
        <v>0.83333333333333337</v>
      </c>
      <c r="N9" s="2">
        <f>COUNTIFS(Table2[Sub-Sector],Table4[[#This Row],[Sub-Sector]],Table2[% Away From Current Month Low],"&gt;=0.05")/Table4[[#This Row],[Count]]</f>
        <v>0.83333333333333337</v>
      </c>
      <c r="O9" s="2">
        <f>COUNTIFS(Table2[Sub-Sector],Table4[[#This Row],[Sub-Sector]],Table2[% Away From Current Month High],"&lt;=0.05")/Table4[[#This Row],[Count]]</f>
        <v>0.83333333333333337</v>
      </c>
      <c r="P9" s="2">
        <f>COUNTIFS(Table2[Sub-Sector],Table4[[#This Row],[Sub-Sector]],Table2[% Away From 52W High],"&lt;=10")/Table4[[#This Row],[Count]]</f>
        <v>0.33333333333333331</v>
      </c>
      <c r="Q9" s="2">
        <f>COUNTIFS(Table2[Sub-Sector],Table4[[#This Row],[Sub-Sector]],Table2[% Away From 52W Low],"&gt;=10")/Table4[[#This Row],[Count]]</f>
        <v>1</v>
      </c>
      <c r="R9" s="2">
        <f>COUNTIFS(Table2[Sub-Sector],Table4[[#This Row],[Sub-Sector]],Table2[% Price above 20 EMA],"&gt;=0")/Table4[[#This Row],[Count]]</f>
        <v>0.83333333333333337</v>
      </c>
      <c r="S9" s="2">
        <f>COUNTIFS(Table2[Sub-Sector],Table4[[#This Row],[Sub-Sector]],Table2[% Price above 50 EMA],"&gt;=0")/Table4[[#This Row],[Count]]</f>
        <v>0.66666666666666663</v>
      </c>
      <c r="T9" s="2">
        <f>COUNTIFS(Table2[Sub-Sector],Table4[[#This Row],[Sub-Sector]],Table2[% Price above 200 EMA],"&gt;=0")/Table4[[#This Row],[Count]]</f>
        <v>0.83333333333333337</v>
      </c>
      <c r="U9" s="2">
        <f>COUNTIFS(Table2[Sub-Sector],Table4[[#This Row],[Sub-Sector]],Table2[Rate of Change - Zone],"Positive")/Table4[[#This Row],[Count]]</f>
        <v>1</v>
      </c>
      <c r="V9" s="2">
        <f>COUNTIFS(Table2[Sub-Sector],Table4[[#This Row],[Sub-Sector]],Table2[Sharpe Ratio],"&gt;=0.10")/Table4[[#This Row],[Count]]</f>
        <v>0.5</v>
      </c>
      <c r="W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315.5</v>
      </c>
      <c r="X9">
        <f>_xlfn.RANK.AVG(Table4[[#This Row],[Score]],Table4[Score],1)</f>
        <v>27</v>
      </c>
      <c r="Y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130</v>
      </c>
      <c r="Z9">
        <f>_xlfn.RANK.AVG(Table4[[#This Row],[Score 2 ]],Table4[[Score 2 ]],1)</f>
        <v>8</v>
      </c>
    </row>
    <row r="10" spans="1:26" x14ac:dyDescent="0.3">
      <c r="A10" t="s">
        <v>135</v>
      </c>
      <c r="B10">
        <f>COUNTIFS(Table2[Sub-Sector],Table4[[#This Row],[Sub-Sector]])</f>
        <v>4</v>
      </c>
      <c r="C10" s="2">
        <f>COUNTIFS(Table2[Sub-Sector],Table4[[#This Row],[Sub-Sector]],Table2[Uptrend],"Uptrend")/Table4[[#This Row],[Count]]</f>
        <v>0.25</v>
      </c>
      <c r="D10" s="2">
        <f>COUNTIFS(Table2[Sub-Sector],Table4[[#This Row],[Sub-Sector]],Table2[1W Return vs Nifty],"&gt;=5")/Table4[[#This Row],[Count]]</f>
        <v>0</v>
      </c>
      <c r="E10" s="2">
        <f>COUNTIFS(Table2[Sub-Sector],Table4[[#This Row],[Sub-Sector]],Table2[1M Return vs Nifty],"&gt;=5")/Table4[[#This Row],[Count]]</f>
        <v>0.25</v>
      </c>
      <c r="F10" s="2">
        <f>COUNTIFS(Table2[Sub-Sector],Table4[[#This Row],[Sub-Sector]],Table2[6M Return vs Nifty],"&gt;=10")/Table4[[#This Row],[Count]]</f>
        <v>0.75</v>
      </c>
      <c r="G10" s="2">
        <f>COUNTIFS(Table2[Sub-Sector],Table4[[#This Row],[Sub-Sector]],Table2[1Y Return vs Nifty],"&gt;=10")/Table4[[#This Row],[Count]]</f>
        <v>0.75</v>
      </c>
      <c r="H10" s="2">
        <f>COUNTIFS(Table2[Sub-Sector],Table4[[#This Row],[Sub-Sector]],Table2[RSI Exponential â€“ 14D],"&gt;=50")/Table4[[#This Row],[Count]]</f>
        <v>0.75</v>
      </c>
      <c r="I10" s="2">
        <f>COUNTIFS(Table2[Sub-Sector],Table4[[#This Row],[Sub-Sector]],Table2[Relative Volume],"&gt;=1")/Table4[[#This Row],[Count]]</f>
        <v>0.25</v>
      </c>
      <c r="J10" s="2">
        <f>COUNTIFS(Table2[Sub-Sector],Table4[[#This Row],[Sub-Sector]],Table2[% Away From Day Low],"&gt;=0.05")/Table4[[#This Row],[Count]]</f>
        <v>0</v>
      </c>
      <c r="K10" s="2">
        <f>COUNTIFS(Table2[Sub-Sector],Table4[[#This Row],[Sub-Sector]],Table2[% Away From Day High],"&lt;=0.05")/Table4[[#This Row],[Count]]</f>
        <v>1</v>
      </c>
      <c r="L10" s="2">
        <f>COUNTIFS(Table2[Sub-Sector],Table4[[#This Row],[Sub-Sector]],Table2[% Away From Current Week Low],"&gt;=0.05")/Table4[[#This Row],[Count]]</f>
        <v>0</v>
      </c>
      <c r="M10" s="2">
        <f>COUNTIFS(Table2[Sub-Sector],Table4[[#This Row],[Sub-Sector]],Table2[% Away From Current Week High],"&lt;=0.05")/Table4[[#This Row],[Count]]</f>
        <v>0.75</v>
      </c>
      <c r="N10" s="2">
        <f>COUNTIFS(Table2[Sub-Sector],Table4[[#This Row],[Sub-Sector]],Table2[% Away From Current Month Low],"&gt;=0.05")/Table4[[#This Row],[Count]]</f>
        <v>0.5</v>
      </c>
      <c r="O10" s="2">
        <f>COUNTIFS(Table2[Sub-Sector],Table4[[#This Row],[Sub-Sector]],Table2[% Away From Current Month High],"&lt;=0.05")/Table4[[#This Row],[Count]]</f>
        <v>0.5</v>
      </c>
      <c r="P10" s="2">
        <f>COUNTIFS(Table2[Sub-Sector],Table4[[#This Row],[Sub-Sector]],Table2[% Away From 52W High],"&lt;=10")/Table4[[#This Row],[Count]]</f>
        <v>0.25</v>
      </c>
      <c r="Q10" s="2">
        <f>COUNTIFS(Table2[Sub-Sector],Table4[[#This Row],[Sub-Sector]],Table2[% Away From 52W Low],"&gt;=10")/Table4[[#This Row],[Count]]</f>
        <v>1</v>
      </c>
      <c r="R10" s="2">
        <f>COUNTIFS(Table2[Sub-Sector],Table4[[#This Row],[Sub-Sector]],Table2[% Price above 20 EMA],"&gt;=0")/Table4[[#This Row],[Count]]</f>
        <v>0.5</v>
      </c>
      <c r="S10" s="2">
        <f>COUNTIFS(Table2[Sub-Sector],Table4[[#This Row],[Sub-Sector]],Table2[% Price above 50 EMA],"&gt;=0")/Table4[[#This Row],[Count]]</f>
        <v>0.25</v>
      </c>
      <c r="T10" s="2">
        <f>COUNTIFS(Table2[Sub-Sector],Table4[[#This Row],[Sub-Sector]],Table2[% Price above 200 EMA],"&gt;=0")/Table4[[#This Row],[Count]]</f>
        <v>0.75</v>
      </c>
      <c r="U10" s="2">
        <f>COUNTIFS(Table2[Sub-Sector],Table4[[#This Row],[Sub-Sector]],Table2[Rate of Change - Zone],"Positive")/Table4[[#This Row],[Count]]</f>
        <v>1</v>
      </c>
      <c r="V10" s="2">
        <f>COUNTIFS(Table2[Sub-Sector],Table4[[#This Row],[Sub-Sector]],Table2[Sharpe Ratio],"&gt;=0.10")/Table4[[#This Row],[Count]]</f>
        <v>0.5</v>
      </c>
      <c r="W1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354</v>
      </c>
      <c r="X10">
        <f>_xlfn.RANK.AVG(Table4[[#This Row],[Score]],Table4[Score],1)</f>
        <v>39</v>
      </c>
      <c r="Y1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139</v>
      </c>
      <c r="Z10">
        <f>_xlfn.RANK.AVG(Table4[[#This Row],[Score 2 ]],Table4[[Score 2 ]],1)</f>
        <v>9</v>
      </c>
    </row>
    <row r="11" spans="1:26" x14ac:dyDescent="0.3">
      <c r="A11" t="s">
        <v>910</v>
      </c>
      <c r="B11">
        <f>COUNTIFS(Table2[Sub-Sector],Table4[[#This Row],[Sub-Sector]])</f>
        <v>1</v>
      </c>
      <c r="C11" s="2">
        <f>COUNTIFS(Table2[Sub-Sector],Table4[[#This Row],[Sub-Sector]],Table2[Uptrend],"Uptrend")/Table4[[#This Row],[Count]]</f>
        <v>1</v>
      </c>
      <c r="D11" s="2">
        <f>COUNTIFS(Table2[Sub-Sector],Table4[[#This Row],[Sub-Sector]],Table2[1W Return vs Nifty],"&gt;=5")/Table4[[#This Row],[Count]]</f>
        <v>0</v>
      </c>
      <c r="E11" s="2">
        <f>COUNTIFS(Table2[Sub-Sector],Table4[[#This Row],[Sub-Sector]],Table2[1M Return vs Nifty],"&gt;=5")/Table4[[#This Row],[Count]]</f>
        <v>1</v>
      </c>
      <c r="F11" s="2">
        <f>COUNTIFS(Table2[Sub-Sector],Table4[[#This Row],[Sub-Sector]],Table2[6M Return vs Nifty],"&gt;=10")/Table4[[#This Row],[Count]]</f>
        <v>1</v>
      </c>
      <c r="G11" s="2">
        <f>COUNTIFS(Table2[Sub-Sector],Table4[[#This Row],[Sub-Sector]],Table2[1Y Return vs Nifty],"&gt;=10")/Table4[[#This Row],[Count]]</f>
        <v>1</v>
      </c>
      <c r="H11" s="2">
        <f>COUNTIFS(Table2[Sub-Sector],Table4[[#This Row],[Sub-Sector]],Table2[RSI Exponential â€“ 14D],"&gt;=50")/Table4[[#This Row],[Count]]</f>
        <v>1</v>
      </c>
      <c r="I11" s="2">
        <f>COUNTIFS(Table2[Sub-Sector],Table4[[#This Row],[Sub-Sector]],Table2[Relative Volume],"&gt;=1")/Table4[[#This Row],[Count]]</f>
        <v>0</v>
      </c>
      <c r="J11" s="2">
        <f>COUNTIFS(Table2[Sub-Sector],Table4[[#This Row],[Sub-Sector]],Table2[% Away From Day Low],"&gt;=0.05")/Table4[[#This Row],[Count]]</f>
        <v>0</v>
      </c>
      <c r="K11" s="2">
        <f>COUNTIFS(Table2[Sub-Sector],Table4[[#This Row],[Sub-Sector]],Table2[% Away From Day High],"&lt;=0.05")/Table4[[#This Row],[Count]]</f>
        <v>1</v>
      </c>
      <c r="L11" s="2">
        <f>COUNTIFS(Table2[Sub-Sector],Table4[[#This Row],[Sub-Sector]],Table2[% Away From Current Week Low],"&gt;=0.05")/Table4[[#This Row],[Count]]</f>
        <v>1</v>
      </c>
      <c r="M11" s="2">
        <f>COUNTIFS(Table2[Sub-Sector],Table4[[#This Row],[Sub-Sector]],Table2[% Away From Current Week High],"&lt;=0.05")/Table4[[#This Row],[Count]]</f>
        <v>1</v>
      </c>
      <c r="N11" s="2">
        <f>COUNTIFS(Table2[Sub-Sector],Table4[[#This Row],[Sub-Sector]],Table2[% Away From Current Month Low],"&gt;=0.05")/Table4[[#This Row],[Count]]</f>
        <v>1</v>
      </c>
      <c r="O11" s="2">
        <f>COUNTIFS(Table2[Sub-Sector],Table4[[#This Row],[Sub-Sector]],Table2[% Away From Current Month High],"&lt;=0.05")/Table4[[#This Row],[Count]]</f>
        <v>0</v>
      </c>
      <c r="P11" s="2">
        <f>COUNTIFS(Table2[Sub-Sector],Table4[[#This Row],[Sub-Sector]],Table2[% Away From 52W High],"&lt;=10")/Table4[[#This Row],[Count]]</f>
        <v>1</v>
      </c>
      <c r="Q11" s="2">
        <f>COUNTIFS(Table2[Sub-Sector],Table4[[#This Row],[Sub-Sector]],Table2[% Away From 52W Low],"&gt;=10")/Table4[[#This Row],[Count]]</f>
        <v>1</v>
      </c>
      <c r="R11" s="2">
        <f>COUNTIFS(Table2[Sub-Sector],Table4[[#This Row],[Sub-Sector]],Table2[% Price above 20 EMA],"&gt;=0")/Table4[[#This Row],[Count]]</f>
        <v>1</v>
      </c>
      <c r="S11" s="2">
        <f>COUNTIFS(Table2[Sub-Sector],Table4[[#This Row],[Sub-Sector]],Table2[% Price above 50 EMA],"&gt;=0")/Table4[[#This Row],[Count]]</f>
        <v>1</v>
      </c>
      <c r="T11" s="2">
        <f>COUNTIFS(Table2[Sub-Sector],Table4[[#This Row],[Sub-Sector]],Table2[% Price above 200 EMA],"&gt;=0")/Table4[[#This Row],[Count]]</f>
        <v>1</v>
      </c>
      <c r="U11" s="2">
        <f>COUNTIFS(Table2[Sub-Sector],Table4[[#This Row],[Sub-Sector]],Table2[Rate of Change - Zone],"Positive")/Table4[[#This Row],[Count]]</f>
        <v>1</v>
      </c>
      <c r="V11" s="2">
        <f>COUNTIFS(Table2[Sub-Sector],Table4[[#This Row],[Sub-Sector]],Table2[Sharpe Ratio],"&gt;=0.10")/Table4[[#This Row],[Count]]</f>
        <v>1</v>
      </c>
      <c r="W1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237.5</v>
      </c>
      <c r="X11">
        <f>_xlfn.RANK.AVG(Table4[[#This Row],[Score]],Table4[Score],1)</f>
        <v>8</v>
      </c>
      <c r="Y1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141.5</v>
      </c>
      <c r="Z11">
        <f>_xlfn.RANK.AVG(Table4[[#This Row],[Score 2 ]],Table4[[Score 2 ]],1)</f>
        <v>10.5</v>
      </c>
    </row>
    <row r="12" spans="1:26" x14ac:dyDescent="0.3">
      <c r="A12" t="s">
        <v>1380</v>
      </c>
      <c r="B12">
        <f>COUNTIFS(Table2[Sub-Sector],Table4[[#This Row],[Sub-Sector]])</f>
        <v>1</v>
      </c>
      <c r="C12" s="2">
        <f>COUNTIFS(Table2[Sub-Sector],Table4[[#This Row],[Sub-Sector]],Table2[Uptrend],"Uptrend")/Table4[[#This Row],[Count]]</f>
        <v>0</v>
      </c>
      <c r="D12" s="2">
        <f>COUNTIFS(Table2[Sub-Sector],Table4[[#This Row],[Sub-Sector]],Table2[1W Return vs Nifty],"&gt;=5")/Table4[[#This Row],[Count]]</f>
        <v>0</v>
      </c>
      <c r="E12" s="2">
        <f>COUNTIFS(Table2[Sub-Sector],Table4[[#This Row],[Sub-Sector]],Table2[1M Return vs Nifty],"&gt;=5")/Table4[[#This Row],[Count]]</f>
        <v>0</v>
      </c>
      <c r="F12" s="2">
        <f>COUNTIFS(Table2[Sub-Sector],Table4[[#This Row],[Sub-Sector]],Table2[6M Return vs Nifty],"&gt;=10")/Table4[[#This Row],[Count]]</f>
        <v>1</v>
      </c>
      <c r="G12" s="2">
        <f>COUNTIFS(Table2[Sub-Sector],Table4[[#This Row],[Sub-Sector]],Table2[1Y Return vs Nifty],"&gt;=10")/Table4[[#This Row],[Count]]</f>
        <v>1</v>
      </c>
      <c r="H12" s="2">
        <f>COUNTIFS(Table2[Sub-Sector],Table4[[#This Row],[Sub-Sector]],Table2[RSI Exponential â€“ 14D],"&gt;=50")/Table4[[#This Row],[Count]]</f>
        <v>1</v>
      </c>
      <c r="I12" s="2">
        <f>COUNTIFS(Table2[Sub-Sector],Table4[[#This Row],[Sub-Sector]],Table2[Relative Volume],"&gt;=1")/Table4[[#This Row],[Count]]</f>
        <v>0</v>
      </c>
      <c r="J12" s="2">
        <f>COUNTIFS(Table2[Sub-Sector],Table4[[#This Row],[Sub-Sector]],Table2[% Away From Day Low],"&gt;=0.05")/Table4[[#This Row],[Count]]</f>
        <v>0</v>
      </c>
      <c r="K12" s="2">
        <f>COUNTIFS(Table2[Sub-Sector],Table4[[#This Row],[Sub-Sector]],Table2[% Away From Day High],"&lt;=0.05")/Table4[[#This Row],[Count]]</f>
        <v>1</v>
      </c>
      <c r="L12" s="2">
        <f>COUNTIFS(Table2[Sub-Sector],Table4[[#This Row],[Sub-Sector]],Table2[% Away From Current Week Low],"&gt;=0.05")/Table4[[#This Row],[Count]]</f>
        <v>1</v>
      </c>
      <c r="M12" s="2">
        <f>COUNTIFS(Table2[Sub-Sector],Table4[[#This Row],[Sub-Sector]],Table2[% Away From Current Week High],"&lt;=0.05")/Table4[[#This Row],[Count]]</f>
        <v>1</v>
      </c>
      <c r="N12" s="2">
        <f>COUNTIFS(Table2[Sub-Sector],Table4[[#This Row],[Sub-Sector]],Table2[% Away From Current Month Low],"&gt;=0.05")/Table4[[#This Row],[Count]]</f>
        <v>1</v>
      </c>
      <c r="O12" s="2">
        <f>COUNTIFS(Table2[Sub-Sector],Table4[[#This Row],[Sub-Sector]],Table2[% Away From Current Month High],"&lt;=0.05")/Table4[[#This Row],[Count]]</f>
        <v>1</v>
      </c>
      <c r="P12" s="2">
        <f>COUNTIFS(Table2[Sub-Sector],Table4[[#This Row],[Sub-Sector]],Table2[% Away From 52W High],"&lt;=10")/Table4[[#This Row],[Count]]</f>
        <v>0</v>
      </c>
      <c r="Q12" s="2">
        <f>COUNTIFS(Table2[Sub-Sector],Table4[[#This Row],[Sub-Sector]],Table2[% Away From 52W Low],"&gt;=10")/Table4[[#This Row],[Count]]</f>
        <v>1</v>
      </c>
      <c r="R12" s="2">
        <f>COUNTIFS(Table2[Sub-Sector],Table4[[#This Row],[Sub-Sector]],Table2[% Price above 20 EMA],"&gt;=0")/Table4[[#This Row],[Count]]</f>
        <v>1</v>
      </c>
      <c r="S12" s="2">
        <f>COUNTIFS(Table2[Sub-Sector],Table4[[#This Row],[Sub-Sector]],Table2[% Price above 50 EMA],"&gt;=0")/Table4[[#This Row],[Count]]</f>
        <v>0</v>
      </c>
      <c r="T12" s="2">
        <f>COUNTIFS(Table2[Sub-Sector],Table4[[#This Row],[Sub-Sector]],Table2[% Price above 200 EMA],"&gt;=0")/Table4[[#This Row],[Count]]</f>
        <v>1</v>
      </c>
      <c r="U12" s="2">
        <f>COUNTIFS(Table2[Sub-Sector],Table4[[#This Row],[Sub-Sector]],Table2[Rate of Change - Zone],"Positive")/Table4[[#This Row],[Count]]</f>
        <v>1</v>
      </c>
      <c r="V12" s="2">
        <f>COUNTIFS(Table2[Sub-Sector],Table4[[#This Row],[Sub-Sector]],Table2[Sharpe Ratio],"&gt;=0.10")/Table4[[#This Row],[Count]]</f>
        <v>0</v>
      </c>
      <c r="W1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420.5</v>
      </c>
      <c r="X12">
        <f>_xlfn.RANK.AVG(Table4[[#This Row],[Score]],Table4[Score],1)</f>
        <v>51</v>
      </c>
      <c r="Y1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141.5</v>
      </c>
      <c r="Z12">
        <f>_xlfn.RANK.AVG(Table4[[#This Row],[Score 2 ]],Table4[[Score 2 ]],1)</f>
        <v>10.5</v>
      </c>
    </row>
    <row r="13" spans="1:26" x14ac:dyDescent="0.3">
      <c r="A13" t="s">
        <v>461</v>
      </c>
      <c r="B13">
        <f>COUNTIFS(Table2[Sub-Sector],Table4[[#This Row],[Sub-Sector]])</f>
        <v>2</v>
      </c>
      <c r="C13" s="2">
        <f>COUNTIFS(Table2[Sub-Sector],Table4[[#This Row],[Sub-Sector]],Table2[Uptrend],"Uptrend")/Table4[[#This Row],[Count]]</f>
        <v>1</v>
      </c>
      <c r="D13" s="2">
        <f>COUNTIFS(Table2[Sub-Sector],Table4[[#This Row],[Sub-Sector]],Table2[1W Return vs Nifty],"&gt;=5")/Table4[[#This Row],[Count]]</f>
        <v>0.5</v>
      </c>
      <c r="E13" s="2">
        <f>COUNTIFS(Table2[Sub-Sector],Table4[[#This Row],[Sub-Sector]],Table2[1M Return vs Nifty],"&gt;=5")/Table4[[#This Row],[Count]]</f>
        <v>1</v>
      </c>
      <c r="F13" s="2">
        <f>COUNTIFS(Table2[Sub-Sector],Table4[[#This Row],[Sub-Sector]],Table2[6M Return vs Nifty],"&gt;=10")/Table4[[#This Row],[Count]]</f>
        <v>1</v>
      </c>
      <c r="G13" s="2">
        <f>COUNTIFS(Table2[Sub-Sector],Table4[[#This Row],[Sub-Sector]],Table2[1Y Return vs Nifty],"&gt;=10")/Table4[[#This Row],[Count]]</f>
        <v>0</v>
      </c>
      <c r="H13" s="2">
        <f>COUNTIFS(Table2[Sub-Sector],Table4[[#This Row],[Sub-Sector]],Table2[RSI Exponential â€“ 14D],"&gt;=50")/Table4[[#This Row],[Count]]</f>
        <v>1</v>
      </c>
      <c r="I13" s="2">
        <f>COUNTIFS(Table2[Sub-Sector],Table4[[#This Row],[Sub-Sector]],Table2[Relative Volume],"&gt;=1")/Table4[[#This Row],[Count]]</f>
        <v>1</v>
      </c>
      <c r="J13" s="2">
        <f>COUNTIFS(Table2[Sub-Sector],Table4[[#This Row],[Sub-Sector]],Table2[% Away From Day Low],"&gt;=0.05")/Table4[[#This Row],[Count]]</f>
        <v>0</v>
      </c>
      <c r="K13" s="2">
        <f>COUNTIFS(Table2[Sub-Sector],Table4[[#This Row],[Sub-Sector]],Table2[% Away From Day High],"&lt;=0.05")/Table4[[#This Row],[Count]]</f>
        <v>1</v>
      </c>
      <c r="L13" s="2">
        <f>COUNTIFS(Table2[Sub-Sector],Table4[[#This Row],[Sub-Sector]],Table2[% Away From Current Week Low],"&gt;=0.05")/Table4[[#This Row],[Count]]</f>
        <v>0.5</v>
      </c>
      <c r="M13" s="2">
        <f>COUNTIFS(Table2[Sub-Sector],Table4[[#This Row],[Sub-Sector]],Table2[% Away From Current Week High],"&lt;=0.05")/Table4[[#This Row],[Count]]</f>
        <v>1</v>
      </c>
      <c r="N13" s="2">
        <f>COUNTIFS(Table2[Sub-Sector],Table4[[#This Row],[Sub-Sector]],Table2[% Away From Current Month Low],"&gt;=0.05")/Table4[[#This Row],[Count]]</f>
        <v>1</v>
      </c>
      <c r="O13" s="2">
        <f>COUNTIFS(Table2[Sub-Sector],Table4[[#This Row],[Sub-Sector]],Table2[% Away From Current Month High],"&lt;=0.05")/Table4[[#This Row],[Count]]</f>
        <v>1</v>
      </c>
      <c r="P13" s="2">
        <f>COUNTIFS(Table2[Sub-Sector],Table4[[#This Row],[Sub-Sector]],Table2[% Away From 52W High],"&lt;=10")/Table4[[#This Row],[Count]]</f>
        <v>1</v>
      </c>
      <c r="Q13" s="2">
        <f>COUNTIFS(Table2[Sub-Sector],Table4[[#This Row],[Sub-Sector]],Table2[% Away From 52W Low],"&gt;=10")/Table4[[#This Row],[Count]]</f>
        <v>1</v>
      </c>
      <c r="R13" s="2">
        <f>COUNTIFS(Table2[Sub-Sector],Table4[[#This Row],[Sub-Sector]],Table2[% Price above 20 EMA],"&gt;=0")/Table4[[#This Row],[Count]]</f>
        <v>1</v>
      </c>
      <c r="S13" s="2">
        <f>COUNTIFS(Table2[Sub-Sector],Table4[[#This Row],[Sub-Sector]],Table2[% Price above 50 EMA],"&gt;=0")/Table4[[#This Row],[Count]]</f>
        <v>1</v>
      </c>
      <c r="T13" s="2">
        <f>COUNTIFS(Table2[Sub-Sector],Table4[[#This Row],[Sub-Sector]],Table2[% Price above 200 EMA],"&gt;=0")/Table4[[#This Row],[Count]]</f>
        <v>1</v>
      </c>
      <c r="U13" s="2">
        <f>COUNTIFS(Table2[Sub-Sector],Table4[[#This Row],[Sub-Sector]],Table2[Rate of Change - Zone],"Positive")/Table4[[#This Row],[Count]]</f>
        <v>1</v>
      </c>
      <c r="V13" s="2">
        <f>COUNTIFS(Table2[Sub-Sector],Table4[[#This Row],[Sub-Sector]],Table2[Sharpe Ratio],"&gt;=0.10")/Table4[[#This Row],[Count]]</f>
        <v>0.5</v>
      </c>
      <c r="W1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164.5</v>
      </c>
      <c r="X13">
        <f>_xlfn.RANK.AVG(Table4[[#This Row],[Score]],Table4[Score],1)</f>
        <v>2</v>
      </c>
      <c r="Y1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142.5</v>
      </c>
      <c r="Z13">
        <f>_xlfn.RANK.AVG(Table4[[#This Row],[Score 2 ]],Table4[[Score 2 ]],1)</f>
        <v>12</v>
      </c>
    </row>
    <row r="14" spans="1:26" x14ac:dyDescent="0.3">
      <c r="A14" t="s">
        <v>271</v>
      </c>
      <c r="B14">
        <f>COUNTIFS(Table2[Sub-Sector],Table4[[#This Row],[Sub-Sector]])</f>
        <v>1</v>
      </c>
      <c r="C14" s="2">
        <f>COUNTIFS(Table2[Sub-Sector],Table4[[#This Row],[Sub-Sector]],Table2[Uptrend],"Uptrend")/Table4[[#This Row],[Count]]</f>
        <v>1</v>
      </c>
      <c r="D14" s="2">
        <f>COUNTIFS(Table2[Sub-Sector],Table4[[#This Row],[Sub-Sector]],Table2[1W Return vs Nifty],"&gt;=5")/Table4[[#This Row],[Count]]</f>
        <v>0</v>
      </c>
      <c r="E14" s="2">
        <f>COUNTIFS(Table2[Sub-Sector],Table4[[#This Row],[Sub-Sector]],Table2[1M Return vs Nifty],"&gt;=5")/Table4[[#This Row],[Count]]</f>
        <v>0</v>
      </c>
      <c r="F14" s="2">
        <f>COUNTIFS(Table2[Sub-Sector],Table4[[#This Row],[Sub-Sector]],Table2[6M Return vs Nifty],"&gt;=10")/Table4[[#This Row],[Count]]</f>
        <v>1</v>
      </c>
      <c r="G14" s="2">
        <f>COUNTIFS(Table2[Sub-Sector],Table4[[#This Row],[Sub-Sector]],Table2[1Y Return vs Nifty],"&gt;=10")/Table4[[#This Row],[Count]]</f>
        <v>1</v>
      </c>
      <c r="H14" s="2">
        <f>COUNTIFS(Table2[Sub-Sector],Table4[[#This Row],[Sub-Sector]],Table2[RSI Exponential â€“ 14D],"&gt;=50")/Table4[[#This Row],[Count]]</f>
        <v>0</v>
      </c>
      <c r="I14" s="2">
        <f>COUNTIFS(Table2[Sub-Sector],Table4[[#This Row],[Sub-Sector]],Table2[Relative Volume],"&gt;=1")/Table4[[#This Row],[Count]]</f>
        <v>1</v>
      </c>
      <c r="J14" s="2">
        <f>COUNTIFS(Table2[Sub-Sector],Table4[[#This Row],[Sub-Sector]],Table2[% Away From Day Low],"&gt;=0.05")/Table4[[#This Row],[Count]]</f>
        <v>0</v>
      </c>
      <c r="K14" s="2">
        <f>COUNTIFS(Table2[Sub-Sector],Table4[[#This Row],[Sub-Sector]],Table2[% Away From Day High],"&lt;=0.05")/Table4[[#This Row],[Count]]</f>
        <v>1</v>
      </c>
      <c r="L14" s="2">
        <f>COUNTIFS(Table2[Sub-Sector],Table4[[#This Row],[Sub-Sector]],Table2[% Away From Current Week Low],"&gt;=0.05")/Table4[[#This Row],[Count]]</f>
        <v>0</v>
      </c>
      <c r="M14" s="2">
        <f>COUNTIFS(Table2[Sub-Sector],Table4[[#This Row],[Sub-Sector]],Table2[% Away From Current Week High],"&lt;=0.05")/Table4[[#This Row],[Count]]</f>
        <v>0</v>
      </c>
      <c r="N14" s="2">
        <f>COUNTIFS(Table2[Sub-Sector],Table4[[#This Row],[Sub-Sector]],Table2[% Away From Current Month Low],"&gt;=0.05")/Table4[[#This Row],[Count]]</f>
        <v>1</v>
      </c>
      <c r="O14" s="2">
        <f>COUNTIFS(Table2[Sub-Sector],Table4[[#This Row],[Sub-Sector]],Table2[% Away From Current Month High],"&lt;=0.05")/Table4[[#This Row],[Count]]</f>
        <v>0</v>
      </c>
      <c r="P14" s="2">
        <f>COUNTIFS(Table2[Sub-Sector],Table4[[#This Row],[Sub-Sector]],Table2[% Away From 52W High],"&lt;=10")/Table4[[#This Row],[Count]]</f>
        <v>0</v>
      </c>
      <c r="Q14" s="2">
        <f>COUNTIFS(Table2[Sub-Sector],Table4[[#This Row],[Sub-Sector]],Table2[% Away From 52W Low],"&gt;=10")/Table4[[#This Row],[Count]]</f>
        <v>1</v>
      </c>
      <c r="R14" s="2">
        <f>COUNTIFS(Table2[Sub-Sector],Table4[[#This Row],[Sub-Sector]],Table2[% Price above 20 EMA],"&gt;=0")/Table4[[#This Row],[Count]]</f>
        <v>0</v>
      </c>
      <c r="S14" s="2">
        <f>COUNTIFS(Table2[Sub-Sector],Table4[[#This Row],[Sub-Sector]],Table2[% Price above 50 EMA],"&gt;=0")/Table4[[#This Row],[Count]]</f>
        <v>0</v>
      </c>
      <c r="T14" s="2">
        <f>COUNTIFS(Table2[Sub-Sector],Table4[[#This Row],[Sub-Sector]],Table2[% Price above 200 EMA],"&gt;=0")/Table4[[#This Row],[Count]]</f>
        <v>1</v>
      </c>
      <c r="U14" s="2">
        <f>COUNTIFS(Table2[Sub-Sector],Table4[[#This Row],[Sub-Sector]],Table2[Rate of Change - Zone],"Positive")/Table4[[#This Row],[Count]]</f>
        <v>0</v>
      </c>
      <c r="V14" s="2">
        <f>COUNTIFS(Table2[Sub-Sector],Table4[[#This Row],[Sub-Sector]],Table2[Sharpe Ratio],"&gt;=0.10")/Table4[[#This Row],[Count]]</f>
        <v>0</v>
      </c>
      <c r="W1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328.5</v>
      </c>
      <c r="X14">
        <f>_xlfn.RANK.AVG(Table4[[#This Row],[Score]],Table4[Score],1)</f>
        <v>30</v>
      </c>
      <c r="Y1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144.5</v>
      </c>
      <c r="Z14">
        <f>_xlfn.RANK.AVG(Table4[[#This Row],[Score 2 ]],Table4[[Score 2 ]],1)</f>
        <v>13</v>
      </c>
    </row>
    <row r="15" spans="1:26" x14ac:dyDescent="0.3">
      <c r="A15" t="s">
        <v>141</v>
      </c>
      <c r="B15">
        <f>COUNTIFS(Table2[Sub-Sector],Table4[[#This Row],[Sub-Sector]])</f>
        <v>1</v>
      </c>
      <c r="C15" s="2">
        <f>COUNTIFS(Table2[Sub-Sector],Table4[[#This Row],[Sub-Sector]],Table2[Uptrend],"Uptrend")/Table4[[#This Row],[Count]]</f>
        <v>1</v>
      </c>
      <c r="D15" s="2">
        <f>COUNTIFS(Table2[Sub-Sector],Table4[[#This Row],[Sub-Sector]],Table2[1W Return vs Nifty],"&gt;=5")/Table4[[#This Row],[Count]]</f>
        <v>0</v>
      </c>
      <c r="E15" s="2">
        <f>COUNTIFS(Table2[Sub-Sector],Table4[[#This Row],[Sub-Sector]],Table2[1M Return vs Nifty],"&gt;=5")/Table4[[#This Row],[Count]]</f>
        <v>0</v>
      </c>
      <c r="F15" s="2">
        <f>COUNTIFS(Table2[Sub-Sector],Table4[[#This Row],[Sub-Sector]],Table2[6M Return vs Nifty],"&gt;=10")/Table4[[#This Row],[Count]]</f>
        <v>0</v>
      </c>
      <c r="G15" s="2">
        <f>COUNTIFS(Table2[Sub-Sector],Table4[[#This Row],[Sub-Sector]],Table2[1Y Return vs Nifty],"&gt;=10")/Table4[[#This Row],[Count]]</f>
        <v>1</v>
      </c>
      <c r="H15" s="2">
        <f>COUNTIFS(Table2[Sub-Sector],Table4[[#This Row],[Sub-Sector]],Table2[RSI Exponential â€“ 14D],"&gt;=50")/Table4[[#This Row],[Count]]</f>
        <v>0</v>
      </c>
      <c r="I15" s="2">
        <f>COUNTIFS(Table2[Sub-Sector],Table4[[#This Row],[Sub-Sector]],Table2[Relative Volume],"&gt;=1")/Table4[[#This Row],[Count]]</f>
        <v>1</v>
      </c>
      <c r="J15" s="2">
        <f>COUNTIFS(Table2[Sub-Sector],Table4[[#This Row],[Sub-Sector]],Table2[% Away From Day Low],"&gt;=0.05")/Table4[[#This Row],[Count]]</f>
        <v>0</v>
      </c>
      <c r="K15" s="2">
        <f>COUNTIFS(Table2[Sub-Sector],Table4[[#This Row],[Sub-Sector]],Table2[% Away From Day High],"&lt;=0.05")/Table4[[#This Row],[Count]]</f>
        <v>1</v>
      </c>
      <c r="L15" s="2">
        <f>COUNTIFS(Table2[Sub-Sector],Table4[[#This Row],[Sub-Sector]],Table2[% Away From Current Week Low],"&gt;=0.05")/Table4[[#This Row],[Count]]</f>
        <v>0</v>
      </c>
      <c r="M15" s="2">
        <f>COUNTIFS(Table2[Sub-Sector],Table4[[#This Row],[Sub-Sector]],Table2[% Away From Current Week High],"&lt;=0.05")/Table4[[#This Row],[Count]]</f>
        <v>1</v>
      </c>
      <c r="N15" s="2">
        <f>COUNTIFS(Table2[Sub-Sector],Table4[[#This Row],[Sub-Sector]],Table2[% Away From Current Month Low],"&gt;=0.05")/Table4[[#This Row],[Count]]</f>
        <v>1</v>
      </c>
      <c r="O15" s="2">
        <f>COUNTIFS(Table2[Sub-Sector],Table4[[#This Row],[Sub-Sector]],Table2[% Away From Current Month High],"&lt;=0.05")/Table4[[#This Row],[Count]]</f>
        <v>0</v>
      </c>
      <c r="P15" s="2">
        <f>COUNTIFS(Table2[Sub-Sector],Table4[[#This Row],[Sub-Sector]],Table2[% Away From 52W High],"&lt;=10")/Table4[[#This Row],[Count]]</f>
        <v>1</v>
      </c>
      <c r="Q15" s="2">
        <f>COUNTIFS(Table2[Sub-Sector],Table4[[#This Row],[Sub-Sector]],Table2[% Away From 52W Low],"&gt;=10")/Table4[[#This Row],[Count]]</f>
        <v>1</v>
      </c>
      <c r="R15" s="2">
        <f>COUNTIFS(Table2[Sub-Sector],Table4[[#This Row],[Sub-Sector]],Table2[% Price above 20 EMA],"&gt;=0")/Table4[[#This Row],[Count]]</f>
        <v>1</v>
      </c>
      <c r="S15" s="2">
        <f>COUNTIFS(Table2[Sub-Sector],Table4[[#This Row],[Sub-Sector]],Table2[% Price above 50 EMA],"&gt;=0")/Table4[[#This Row],[Count]]</f>
        <v>1</v>
      </c>
      <c r="T15" s="2">
        <f>COUNTIFS(Table2[Sub-Sector],Table4[[#This Row],[Sub-Sector]],Table2[% Price above 200 EMA],"&gt;=0")/Table4[[#This Row],[Count]]</f>
        <v>1</v>
      </c>
      <c r="U15" s="2">
        <f>COUNTIFS(Table2[Sub-Sector],Table4[[#This Row],[Sub-Sector]],Table2[Rate of Change - Zone],"Positive")/Table4[[#This Row],[Count]]</f>
        <v>1</v>
      </c>
      <c r="V15" s="2">
        <f>COUNTIFS(Table2[Sub-Sector],Table4[[#This Row],[Sub-Sector]],Table2[Sharpe Ratio],"&gt;=0.10")/Table4[[#This Row],[Count]]</f>
        <v>1</v>
      </c>
      <c r="W1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330.5</v>
      </c>
      <c r="X15">
        <f>_xlfn.RANK.AVG(Table4[[#This Row],[Score]],Table4[Score],1)</f>
        <v>33</v>
      </c>
      <c r="Y1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146.5</v>
      </c>
      <c r="Z15">
        <f>_xlfn.RANK.AVG(Table4[[#This Row],[Score 2 ]],Table4[[Score 2 ]],1)</f>
        <v>14.5</v>
      </c>
    </row>
    <row r="16" spans="1:26" x14ac:dyDescent="0.3">
      <c r="A16" t="s">
        <v>379</v>
      </c>
      <c r="B16">
        <f>COUNTIFS(Table2[Sub-Sector],Table4[[#This Row],[Sub-Sector]])</f>
        <v>1</v>
      </c>
      <c r="C16" s="2">
        <f>COUNTIFS(Table2[Sub-Sector],Table4[[#This Row],[Sub-Sector]],Table2[Uptrend],"Uptrend")/Table4[[#This Row],[Count]]</f>
        <v>0</v>
      </c>
      <c r="D16" s="2">
        <f>COUNTIFS(Table2[Sub-Sector],Table4[[#This Row],[Sub-Sector]],Table2[1W Return vs Nifty],"&gt;=5")/Table4[[#This Row],[Count]]</f>
        <v>0</v>
      </c>
      <c r="E16" s="2">
        <f>COUNTIFS(Table2[Sub-Sector],Table4[[#This Row],[Sub-Sector]],Table2[1M Return vs Nifty],"&gt;=5")/Table4[[#This Row],[Count]]</f>
        <v>0</v>
      </c>
      <c r="F16" s="2">
        <f>COUNTIFS(Table2[Sub-Sector],Table4[[#This Row],[Sub-Sector]],Table2[6M Return vs Nifty],"&gt;=10")/Table4[[#This Row],[Count]]</f>
        <v>0</v>
      </c>
      <c r="G16" s="2">
        <f>COUNTIFS(Table2[Sub-Sector],Table4[[#This Row],[Sub-Sector]],Table2[1Y Return vs Nifty],"&gt;=10")/Table4[[#This Row],[Count]]</f>
        <v>1</v>
      </c>
      <c r="H16" s="2">
        <f>COUNTIFS(Table2[Sub-Sector],Table4[[#This Row],[Sub-Sector]],Table2[RSI Exponential â€“ 14D],"&gt;=50")/Table4[[#This Row],[Count]]</f>
        <v>1</v>
      </c>
      <c r="I16" s="2">
        <f>COUNTIFS(Table2[Sub-Sector],Table4[[#This Row],[Sub-Sector]],Table2[Relative Volume],"&gt;=1")/Table4[[#This Row],[Count]]</f>
        <v>1</v>
      </c>
      <c r="J16" s="2">
        <f>COUNTIFS(Table2[Sub-Sector],Table4[[#This Row],[Sub-Sector]],Table2[% Away From Day Low],"&gt;=0.05")/Table4[[#This Row],[Count]]</f>
        <v>0</v>
      </c>
      <c r="K16" s="2">
        <f>COUNTIFS(Table2[Sub-Sector],Table4[[#This Row],[Sub-Sector]],Table2[% Away From Day High],"&lt;=0.05")/Table4[[#This Row],[Count]]</f>
        <v>1</v>
      </c>
      <c r="L16" s="2">
        <f>COUNTIFS(Table2[Sub-Sector],Table4[[#This Row],[Sub-Sector]],Table2[% Away From Current Week Low],"&gt;=0.05")/Table4[[#This Row],[Count]]</f>
        <v>1</v>
      </c>
      <c r="M16" s="2">
        <f>COUNTIFS(Table2[Sub-Sector],Table4[[#This Row],[Sub-Sector]],Table2[% Away From Current Week High],"&lt;=0.05")/Table4[[#This Row],[Count]]</f>
        <v>1</v>
      </c>
      <c r="N16" s="2">
        <f>COUNTIFS(Table2[Sub-Sector],Table4[[#This Row],[Sub-Sector]],Table2[% Away From Current Month Low],"&gt;=0.05")/Table4[[#This Row],[Count]]</f>
        <v>1</v>
      </c>
      <c r="O16" s="2">
        <f>COUNTIFS(Table2[Sub-Sector],Table4[[#This Row],[Sub-Sector]],Table2[% Away From Current Month High],"&lt;=0.05")/Table4[[#This Row],[Count]]</f>
        <v>1</v>
      </c>
      <c r="P16" s="2">
        <f>COUNTIFS(Table2[Sub-Sector],Table4[[#This Row],[Sub-Sector]],Table2[% Away From 52W High],"&lt;=10")/Table4[[#This Row],[Count]]</f>
        <v>0</v>
      </c>
      <c r="Q16" s="2">
        <f>COUNTIFS(Table2[Sub-Sector],Table4[[#This Row],[Sub-Sector]],Table2[% Away From 52W Low],"&gt;=10")/Table4[[#This Row],[Count]]</f>
        <v>1</v>
      </c>
      <c r="R16" s="2">
        <f>COUNTIFS(Table2[Sub-Sector],Table4[[#This Row],[Sub-Sector]],Table2[% Price above 20 EMA],"&gt;=0")/Table4[[#This Row],[Count]]</f>
        <v>1</v>
      </c>
      <c r="S16" s="2">
        <f>COUNTIFS(Table2[Sub-Sector],Table4[[#This Row],[Sub-Sector]],Table2[% Price above 50 EMA],"&gt;=0")/Table4[[#This Row],[Count]]</f>
        <v>1</v>
      </c>
      <c r="T16" s="2">
        <f>COUNTIFS(Table2[Sub-Sector],Table4[[#This Row],[Sub-Sector]],Table2[% Price above 200 EMA],"&gt;=0")/Table4[[#This Row],[Count]]</f>
        <v>1</v>
      </c>
      <c r="U16" s="2">
        <f>COUNTIFS(Table2[Sub-Sector],Table4[[#This Row],[Sub-Sector]],Table2[Rate of Change - Zone],"Positive")/Table4[[#This Row],[Count]]</f>
        <v>1</v>
      </c>
      <c r="V16" s="2">
        <f>COUNTIFS(Table2[Sub-Sector],Table4[[#This Row],[Sub-Sector]],Table2[Sharpe Ratio],"&gt;=0.10")/Table4[[#This Row],[Count]]</f>
        <v>0</v>
      </c>
      <c r="W1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425.5</v>
      </c>
      <c r="X16">
        <f>_xlfn.RANK.AVG(Table4[[#This Row],[Score]],Table4[Score],1)</f>
        <v>58.5</v>
      </c>
      <c r="Y1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146.5</v>
      </c>
      <c r="Z16">
        <f>_xlfn.RANK.AVG(Table4[[#This Row],[Score 2 ]],Table4[[Score 2 ]],1)</f>
        <v>14.5</v>
      </c>
    </row>
    <row r="17" spans="1:26" x14ac:dyDescent="0.3">
      <c r="A17" t="s">
        <v>161</v>
      </c>
      <c r="B17">
        <f>COUNTIFS(Table2[Sub-Sector],Table4[[#This Row],[Sub-Sector]])</f>
        <v>10</v>
      </c>
      <c r="C17" s="2">
        <f>COUNTIFS(Table2[Sub-Sector],Table4[[#This Row],[Sub-Sector]],Table2[Uptrend],"Uptrend")/Table4[[#This Row],[Count]]</f>
        <v>0.7</v>
      </c>
      <c r="D17" s="2">
        <f>COUNTIFS(Table2[Sub-Sector],Table4[[#This Row],[Sub-Sector]],Table2[1W Return vs Nifty],"&gt;=5")/Table4[[#This Row],[Count]]</f>
        <v>0.1</v>
      </c>
      <c r="E17" s="2">
        <f>COUNTIFS(Table2[Sub-Sector],Table4[[#This Row],[Sub-Sector]],Table2[1M Return vs Nifty],"&gt;=5")/Table4[[#This Row],[Count]]</f>
        <v>0.1</v>
      </c>
      <c r="F17" s="2">
        <f>COUNTIFS(Table2[Sub-Sector],Table4[[#This Row],[Sub-Sector]],Table2[6M Return vs Nifty],"&gt;=10")/Table4[[#This Row],[Count]]</f>
        <v>0.8</v>
      </c>
      <c r="G17" s="2">
        <f>COUNTIFS(Table2[Sub-Sector],Table4[[#This Row],[Sub-Sector]],Table2[1Y Return vs Nifty],"&gt;=10")/Table4[[#This Row],[Count]]</f>
        <v>1</v>
      </c>
      <c r="H17" s="2">
        <f>COUNTIFS(Table2[Sub-Sector],Table4[[#This Row],[Sub-Sector]],Table2[RSI Exponential â€“ 14D],"&gt;=50")/Table4[[#This Row],[Count]]</f>
        <v>0.8</v>
      </c>
      <c r="I17" s="2">
        <f>COUNTIFS(Table2[Sub-Sector],Table4[[#This Row],[Sub-Sector]],Table2[Relative Volume],"&gt;=1")/Table4[[#This Row],[Count]]</f>
        <v>0.2</v>
      </c>
      <c r="J17" s="2">
        <f>COUNTIFS(Table2[Sub-Sector],Table4[[#This Row],[Sub-Sector]],Table2[% Away From Day Low],"&gt;=0.05")/Table4[[#This Row],[Count]]</f>
        <v>0</v>
      </c>
      <c r="K17" s="2">
        <f>COUNTIFS(Table2[Sub-Sector],Table4[[#This Row],[Sub-Sector]],Table2[% Away From Day High],"&lt;=0.05")/Table4[[#This Row],[Count]]</f>
        <v>1</v>
      </c>
      <c r="L17" s="2">
        <f>COUNTIFS(Table2[Sub-Sector],Table4[[#This Row],[Sub-Sector]],Table2[% Away From Current Week Low],"&gt;=0.05")/Table4[[#This Row],[Count]]</f>
        <v>0.4</v>
      </c>
      <c r="M17" s="2">
        <f>COUNTIFS(Table2[Sub-Sector],Table4[[#This Row],[Sub-Sector]],Table2[% Away From Current Week High],"&lt;=0.05")/Table4[[#This Row],[Count]]</f>
        <v>0.9</v>
      </c>
      <c r="N17" s="2">
        <f>COUNTIFS(Table2[Sub-Sector],Table4[[#This Row],[Sub-Sector]],Table2[% Away From Current Month Low],"&gt;=0.05")/Table4[[#This Row],[Count]]</f>
        <v>0.8</v>
      </c>
      <c r="O17" s="2">
        <f>COUNTIFS(Table2[Sub-Sector],Table4[[#This Row],[Sub-Sector]],Table2[% Away From Current Month High],"&lt;=0.05")/Table4[[#This Row],[Count]]</f>
        <v>0.7</v>
      </c>
      <c r="P17" s="2">
        <f>COUNTIFS(Table2[Sub-Sector],Table4[[#This Row],[Sub-Sector]],Table2[% Away From 52W High],"&lt;=10")/Table4[[#This Row],[Count]]</f>
        <v>0.5</v>
      </c>
      <c r="Q17" s="2">
        <f>COUNTIFS(Table2[Sub-Sector],Table4[[#This Row],[Sub-Sector]],Table2[% Away From 52W Low],"&gt;=10")/Table4[[#This Row],[Count]]</f>
        <v>1</v>
      </c>
      <c r="R17" s="2">
        <f>COUNTIFS(Table2[Sub-Sector],Table4[[#This Row],[Sub-Sector]],Table2[% Price above 20 EMA],"&gt;=0")/Table4[[#This Row],[Count]]</f>
        <v>0.8</v>
      </c>
      <c r="S17" s="2">
        <f>COUNTIFS(Table2[Sub-Sector],Table4[[#This Row],[Sub-Sector]],Table2[% Price above 50 EMA],"&gt;=0")/Table4[[#This Row],[Count]]</f>
        <v>0.8</v>
      </c>
      <c r="T17" s="2">
        <f>COUNTIFS(Table2[Sub-Sector],Table4[[#This Row],[Sub-Sector]],Table2[% Price above 200 EMA],"&gt;=0")/Table4[[#This Row],[Count]]</f>
        <v>1</v>
      </c>
      <c r="U17" s="2">
        <f>COUNTIFS(Table2[Sub-Sector],Table4[[#This Row],[Sub-Sector]],Table2[Rate of Change - Zone],"Positive")/Table4[[#This Row],[Count]]</f>
        <v>0.8</v>
      </c>
      <c r="V17" s="2">
        <f>COUNTIFS(Table2[Sub-Sector],Table4[[#This Row],[Sub-Sector]],Table2[Sharpe Ratio],"&gt;=0.10")/Table4[[#This Row],[Count]]</f>
        <v>1</v>
      </c>
      <c r="W1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282.5</v>
      </c>
      <c r="X17">
        <f>_xlfn.RANK.AVG(Table4[[#This Row],[Score]],Table4[Score],1)</f>
        <v>18</v>
      </c>
      <c r="Y1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149</v>
      </c>
      <c r="Z17">
        <f>_xlfn.RANK.AVG(Table4[[#This Row],[Score 2 ]],Table4[[Score 2 ]],1)</f>
        <v>16</v>
      </c>
    </row>
    <row r="18" spans="1:26" x14ac:dyDescent="0.3">
      <c r="A18" t="s">
        <v>230</v>
      </c>
      <c r="B18">
        <f>COUNTIFS(Table2[Sub-Sector],Table4[[#This Row],[Sub-Sector]])</f>
        <v>6</v>
      </c>
      <c r="C18" s="2">
        <f>COUNTIFS(Table2[Sub-Sector],Table4[[#This Row],[Sub-Sector]],Table2[Uptrend],"Uptrend")/Table4[[#This Row],[Count]]</f>
        <v>0.83333333333333337</v>
      </c>
      <c r="D18" s="2">
        <f>COUNTIFS(Table2[Sub-Sector],Table4[[#This Row],[Sub-Sector]],Table2[1W Return vs Nifty],"&gt;=5")/Table4[[#This Row],[Count]]</f>
        <v>0</v>
      </c>
      <c r="E18" s="2">
        <f>COUNTIFS(Table2[Sub-Sector],Table4[[#This Row],[Sub-Sector]],Table2[1M Return vs Nifty],"&gt;=5")/Table4[[#This Row],[Count]]</f>
        <v>0.66666666666666663</v>
      </c>
      <c r="F18" s="2">
        <f>COUNTIFS(Table2[Sub-Sector],Table4[[#This Row],[Sub-Sector]],Table2[6M Return vs Nifty],"&gt;=10")/Table4[[#This Row],[Count]]</f>
        <v>0.5</v>
      </c>
      <c r="G18" s="2">
        <f>COUNTIFS(Table2[Sub-Sector],Table4[[#This Row],[Sub-Sector]],Table2[1Y Return vs Nifty],"&gt;=10")/Table4[[#This Row],[Count]]</f>
        <v>0.5</v>
      </c>
      <c r="H18" s="2">
        <f>COUNTIFS(Table2[Sub-Sector],Table4[[#This Row],[Sub-Sector]],Table2[RSI Exponential â€“ 14D],"&gt;=50")/Table4[[#This Row],[Count]]</f>
        <v>0.5</v>
      </c>
      <c r="I18" s="2">
        <f>COUNTIFS(Table2[Sub-Sector],Table4[[#This Row],[Sub-Sector]],Table2[Relative Volume],"&gt;=1")/Table4[[#This Row],[Count]]</f>
        <v>0.66666666666666663</v>
      </c>
      <c r="J18" s="2">
        <f>COUNTIFS(Table2[Sub-Sector],Table4[[#This Row],[Sub-Sector]],Table2[% Away From Day Low],"&gt;=0.05")/Table4[[#This Row],[Count]]</f>
        <v>0</v>
      </c>
      <c r="K18" s="2">
        <f>COUNTIFS(Table2[Sub-Sector],Table4[[#This Row],[Sub-Sector]],Table2[% Away From Day High],"&lt;=0.05")/Table4[[#This Row],[Count]]</f>
        <v>0.83333333333333337</v>
      </c>
      <c r="L18" s="2">
        <f>COUNTIFS(Table2[Sub-Sector],Table4[[#This Row],[Sub-Sector]],Table2[% Away From Current Week Low],"&gt;=0.05")/Table4[[#This Row],[Count]]</f>
        <v>0</v>
      </c>
      <c r="M18" s="2">
        <f>COUNTIFS(Table2[Sub-Sector],Table4[[#This Row],[Sub-Sector]],Table2[% Away From Current Week High],"&lt;=0.05")/Table4[[#This Row],[Count]]</f>
        <v>0.66666666666666663</v>
      </c>
      <c r="N18" s="2">
        <f>COUNTIFS(Table2[Sub-Sector],Table4[[#This Row],[Sub-Sector]],Table2[% Away From Current Month Low],"&gt;=0.05")/Table4[[#This Row],[Count]]</f>
        <v>0.83333333333333337</v>
      </c>
      <c r="O18" s="2">
        <f>COUNTIFS(Table2[Sub-Sector],Table4[[#This Row],[Sub-Sector]],Table2[% Away From Current Month High],"&lt;=0.05")/Table4[[#This Row],[Count]]</f>
        <v>0.33333333333333331</v>
      </c>
      <c r="P18" s="2">
        <f>COUNTIFS(Table2[Sub-Sector],Table4[[#This Row],[Sub-Sector]],Table2[% Away From 52W High],"&lt;=10")/Table4[[#This Row],[Count]]</f>
        <v>0.5</v>
      </c>
      <c r="Q18" s="2">
        <f>COUNTIFS(Table2[Sub-Sector],Table4[[#This Row],[Sub-Sector]],Table2[% Away From 52W Low],"&gt;=10")/Table4[[#This Row],[Count]]</f>
        <v>0.83333333333333337</v>
      </c>
      <c r="R18" s="2">
        <f>COUNTIFS(Table2[Sub-Sector],Table4[[#This Row],[Sub-Sector]],Table2[% Price above 20 EMA],"&gt;=0")/Table4[[#This Row],[Count]]</f>
        <v>0.83333333333333337</v>
      </c>
      <c r="S18" s="2">
        <f>COUNTIFS(Table2[Sub-Sector],Table4[[#This Row],[Sub-Sector]],Table2[% Price above 50 EMA],"&gt;=0")/Table4[[#This Row],[Count]]</f>
        <v>0.83333333333333337</v>
      </c>
      <c r="T18" s="2">
        <f>COUNTIFS(Table2[Sub-Sector],Table4[[#This Row],[Sub-Sector]],Table2[% Price above 200 EMA],"&gt;=0")/Table4[[#This Row],[Count]]</f>
        <v>0.83333333333333337</v>
      </c>
      <c r="U18" s="2">
        <f>COUNTIFS(Table2[Sub-Sector],Table4[[#This Row],[Sub-Sector]],Table2[Rate of Change - Zone],"Positive")/Table4[[#This Row],[Count]]</f>
        <v>1</v>
      </c>
      <c r="V18" s="2">
        <f>COUNTIFS(Table2[Sub-Sector],Table4[[#This Row],[Sub-Sector]],Table2[Sharpe Ratio],"&gt;=0.10")/Table4[[#This Row],[Count]]</f>
        <v>0.16666666666666666</v>
      </c>
      <c r="W1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273.5</v>
      </c>
      <c r="X18">
        <f>_xlfn.RANK.AVG(Table4[[#This Row],[Score]],Table4[Score],1)</f>
        <v>15</v>
      </c>
      <c r="Y1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151</v>
      </c>
      <c r="Z18">
        <f>_xlfn.RANK.AVG(Table4[[#This Row],[Score 2 ]],Table4[[Score 2 ]],1)</f>
        <v>17</v>
      </c>
    </row>
    <row r="19" spans="1:26" x14ac:dyDescent="0.3">
      <c r="A19" t="s">
        <v>213</v>
      </c>
      <c r="B19">
        <f>COUNTIFS(Table2[Sub-Sector],Table4[[#This Row],[Sub-Sector]])</f>
        <v>9</v>
      </c>
      <c r="C19" s="2">
        <f>COUNTIFS(Table2[Sub-Sector],Table4[[#This Row],[Sub-Sector]],Table2[Uptrend],"Uptrend")/Table4[[#This Row],[Count]]</f>
        <v>0.66666666666666663</v>
      </c>
      <c r="D19" s="2">
        <f>COUNTIFS(Table2[Sub-Sector],Table4[[#This Row],[Sub-Sector]],Table2[1W Return vs Nifty],"&gt;=5")/Table4[[#This Row],[Count]]</f>
        <v>0.22222222222222221</v>
      </c>
      <c r="E19" s="2">
        <f>COUNTIFS(Table2[Sub-Sector],Table4[[#This Row],[Sub-Sector]],Table2[1M Return vs Nifty],"&gt;=5")/Table4[[#This Row],[Count]]</f>
        <v>0.44444444444444442</v>
      </c>
      <c r="F19" s="2">
        <f>COUNTIFS(Table2[Sub-Sector],Table4[[#This Row],[Sub-Sector]],Table2[6M Return vs Nifty],"&gt;=10")/Table4[[#This Row],[Count]]</f>
        <v>0.66666666666666663</v>
      </c>
      <c r="G19" s="2">
        <f>COUNTIFS(Table2[Sub-Sector],Table4[[#This Row],[Sub-Sector]],Table2[1Y Return vs Nifty],"&gt;=10")/Table4[[#This Row],[Count]]</f>
        <v>0.44444444444444442</v>
      </c>
      <c r="H19" s="2">
        <f>COUNTIFS(Table2[Sub-Sector],Table4[[#This Row],[Sub-Sector]],Table2[RSI Exponential â€“ 14D],"&gt;=50")/Table4[[#This Row],[Count]]</f>
        <v>0.77777777777777779</v>
      </c>
      <c r="I19" s="2">
        <f>COUNTIFS(Table2[Sub-Sector],Table4[[#This Row],[Sub-Sector]],Table2[Relative Volume],"&gt;=1")/Table4[[#This Row],[Count]]</f>
        <v>0.55555555555555558</v>
      </c>
      <c r="J19" s="2">
        <f>COUNTIFS(Table2[Sub-Sector],Table4[[#This Row],[Sub-Sector]],Table2[% Away From Day Low],"&gt;=0.05")/Table4[[#This Row],[Count]]</f>
        <v>0</v>
      </c>
      <c r="K19" s="2">
        <f>COUNTIFS(Table2[Sub-Sector],Table4[[#This Row],[Sub-Sector]],Table2[% Away From Day High],"&lt;=0.05")/Table4[[#This Row],[Count]]</f>
        <v>1</v>
      </c>
      <c r="L19" s="2">
        <f>COUNTIFS(Table2[Sub-Sector],Table4[[#This Row],[Sub-Sector]],Table2[% Away From Current Week Low],"&gt;=0.05")/Table4[[#This Row],[Count]]</f>
        <v>0.1111111111111111</v>
      </c>
      <c r="M19" s="2">
        <f>COUNTIFS(Table2[Sub-Sector],Table4[[#This Row],[Sub-Sector]],Table2[% Away From Current Week High],"&lt;=0.05")/Table4[[#This Row],[Count]]</f>
        <v>1</v>
      </c>
      <c r="N19" s="2">
        <f>COUNTIFS(Table2[Sub-Sector],Table4[[#This Row],[Sub-Sector]],Table2[% Away From Current Month Low],"&gt;=0.05")/Table4[[#This Row],[Count]]</f>
        <v>0.77777777777777779</v>
      </c>
      <c r="O19" s="2">
        <f>COUNTIFS(Table2[Sub-Sector],Table4[[#This Row],[Sub-Sector]],Table2[% Away From Current Month High],"&lt;=0.05")/Table4[[#This Row],[Count]]</f>
        <v>0.66666666666666663</v>
      </c>
      <c r="P19" s="2">
        <f>COUNTIFS(Table2[Sub-Sector],Table4[[#This Row],[Sub-Sector]],Table2[% Away From 52W High],"&lt;=10")/Table4[[#This Row],[Count]]</f>
        <v>0.44444444444444442</v>
      </c>
      <c r="Q19" s="2">
        <f>COUNTIFS(Table2[Sub-Sector],Table4[[#This Row],[Sub-Sector]],Table2[% Away From 52W Low],"&gt;=10")/Table4[[#This Row],[Count]]</f>
        <v>1</v>
      </c>
      <c r="R19" s="2">
        <f>COUNTIFS(Table2[Sub-Sector],Table4[[#This Row],[Sub-Sector]],Table2[% Price above 20 EMA],"&gt;=0")/Table4[[#This Row],[Count]]</f>
        <v>0.77777777777777779</v>
      </c>
      <c r="S19" s="2">
        <f>COUNTIFS(Table2[Sub-Sector],Table4[[#This Row],[Sub-Sector]],Table2[% Price above 50 EMA],"&gt;=0")/Table4[[#This Row],[Count]]</f>
        <v>0.77777777777777779</v>
      </c>
      <c r="T19" s="2">
        <f>COUNTIFS(Table2[Sub-Sector],Table4[[#This Row],[Sub-Sector]],Table2[% Price above 200 EMA],"&gt;=0")/Table4[[#This Row],[Count]]</f>
        <v>0.88888888888888884</v>
      </c>
      <c r="U19" s="2">
        <f>COUNTIFS(Table2[Sub-Sector],Table4[[#This Row],[Sub-Sector]],Table2[Rate of Change - Zone],"Positive")/Table4[[#This Row],[Count]]</f>
        <v>0.88888888888888884</v>
      </c>
      <c r="V19" s="2">
        <f>COUNTIFS(Table2[Sub-Sector],Table4[[#This Row],[Sub-Sector]],Table2[Sharpe Ratio],"&gt;=0.10")/Table4[[#This Row],[Count]]</f>
        <v>0.33333333333333331</v>
      </c>
      <c r="W1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250.5</v>
      </c>
      <c r="X19">
        <f>_xlfn.RANK.AVG(Table4[[#This Row],[Score]],Table4[Score],1)</f>
        <v>10</v>
      </c>
      <c r="Y1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160</v>
      </c>
      <c r="Z19">
        <f>_xlfn.RANK.AVG(Table4[[#This Row],[Score 2 ]],Table4[[Score 2 ]],1)</f>
        <v>18</v>
      </c>
    </row>
    <row r="20" spans="1:26" x14ac:dyDescent="0.3">
      <c r="A20" t="s">
        <v>40</v>
      </c>
      <c r="B20">
        <f>COUNTIFS(Table2[Sub-Sector],Table4[[#This Row],[Sub-Sector]])</f>
        <v>2</v>
      </c>
      <c r="C20" s="2">
        <f>COUNTIFS(Table2[Sub-Sector],Table4[[#This Row],[Sub-Sector]],Table2[Uptrend],"Uptrend")/Table4[[#This Row],[Count]]</f>
        <v>1</v>
      </c>
      <c r="D20" s="2">
        <f>COUNTIFS(Table2[Sub-Sector],Table4[[#This Row],[Sub-Sector]],Table2[1W Return vs Nifty],"&gt;=5")/Table4[[#This Row],[Count]]</f>
        <v>0</v>
      </c>
      <c r="E20" s="2">
        <f>COUNTIFS(Table2[Sub-Sector],Table4[[#This Row],[Sub-Sector]],Table2[1M Return vs Nifty],"&gt;=5")/Table4[[#This Row],[Count]]</f>
        <v>0.5</v>
      </c>
      <c r="F20" s="2">
        <f>COUNTIFS(Table2[Sub-Sector],Table4[[#This Row],[Sub-Sector]],Table2[6M Return vs Nifty],"&gt;=10")/Table4[[#This Row],[Count]]</f>
        <v>0.5</v>
      </c>
      <c r="G20" s="2">
        <f>COUNTIFS(Table2[Sub-Sector],Table4[[#This Row],[Sub-Sector]],Table2[1Y Return vs Nifty],"&gt;=10")/Table4[[#This Row],[Count]]</f>
        <v>0.5</v>
      </c>
      <c r="H20" s="2">
        <f>COUNTIFS(Table2[Sub-Sector],Table4[[#This Row],[Sub-Sector]],Table2[RSI Exponential â€“ 14D],"&gt;=50")/Table4[[#This Row],[Count]]</f>
        <v>0.5</v>
      </c>
      <c r="I20" s="2">
        <f>COUNTIFS(Table2[Sub-Sector],Table4[[#This Row],[Sub-Sector]],Table2[Relative Volume],"&gt;=1")/Table4[[#This Row],[Count]]</f>
        <v>0.5</v>
      </c>
      <c r="J20" s="2">
        <f>COUNTIFS(Table2[Sub-Sector],Table4[[#This Row],[Sub-Sector]],Table2[% Away From Day Low],"&gt;=0.05")/Table4[[#This Row],[Count]]</f>
        <v>0</v>
      </c>
      <c r="K20" s="2">
        <f>COUNTIFS(Table2[Sub-Sector],Table4[[#This Row],[Sub-Sector]],Table2[% Away From Day High],"&lt;=0.05")/Table4[[#This Row],[Count]]</f>
        <v>1</v>
      </c>
      <c r="L20" s="2">
        <f>COUNTIFS(Table2[Sub-Sector],Table4[[#This Row],[Sub-Sector]],Table2[% Away From Current Week Low],"&gt;=0.05")/Table4[[#This Row],[Count]]</f>
        <v>0</v>
      </c>
      <c r="M20" s="2">
        <f>COUNTIFS(Table2[Sub-Sector],Table4[[#This Row],[Sub-Sector]],Table2[% Away From Current Week High],"&lt;=0.05")/Table4[[#This Row],[Count]]</f>
        <v>0.5</v>
      </c>
      <c r="N20" s="2">
        <f>COUNTIFS(Table2[Sub-Sector],Table4[[#This Row],[Sub-Sector]],Table2[% Away From Current Month Low],"&gt;=0.05")/Table4[[#This Row],[Count]]</f>
        <v>0.5</v>
      </c>
      <c r="O20" s="2">
        <f>COUNTIFS(Table2[Sub-Sector],Table4[[#This Row],[Sub-Sector]],Table2[% Away From Current Month High],"&lt;=0.05")/Table4[[#This Row],[Count]]</f>
        <v>0.5</v>
      </c>
      <c r="P20" s="2">
        <f>COUNTIFS(Table2[Sub-Sector],Table4[[#This Row],[Sub-Sector]],Table2[% Away From 52W High],"&lt;=10")/Table4[[#This Row],[Count]]</f>
        <v>0.5</v>
      </c>
      <c r="Q20" s="2">
        <f>COUNTIFS(Table2[Sub-Sector],Table4[[#This Row],[Sub-Sector]],Table2[% Away From 52W Low],"&gt;=10")/Table4[[#This Row],[Count]]</f>
        <v>1</v>
      </c>
      <c r="R20" s="2">
        <f>COUNTIFS(Table2[Sub-Sector],Table4[[#This Row],[Sub-Sector]],Table2[% Price above 20 EMA],"&gt;=0")/Table4[[#This Row],[Count]]</f>
        <v>1</v>
      </c>
      <c r="S20" s="2">
        <f>COUNTIFS(Table2[Sub-Sector],Table4[[#This Row],[Sub-Sector]],Table2[% Price above 50 EMA],"&gt;=0")/Table4[[#This Row],[Count]]</f>
        <v>1</v>
      </c>
      <c r="T20" s="2">
        <f>COUNTIFS(Table2[Sub-Sector],Table4[[#This Row],[Sub-Sector]],Table2[% Price above 200 EMA],"&gt;=0")/Table4[[#This Row],[Count]]</f>
        <v>1</v>
      </c>
      <c r="U20" s="2">
        <f>COUNTIFS(Table2[Sub-Sector],Table4[[#This Row],[Sub-Sector]],Table2[Rate of Change - Zone],"Positive")/Table4[[#This Row],[Count]]</f>
        <v>1</v>
      </c>
      <c r="V20" s="2">
        <f>COUNTIFS(Table2[Sub-Sector],Table4[[#This Row],[Sub-Sector]],Table2[Sharpe Ratio],"&gt;=0.10")/Table4[[#This Row],[Count]]</f>
        <v>1</v>
      </c>
      <c r="W2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272.5</v>
      </c>
      <c r="X20">
        <f>_xlfn.RANK.AVG(Table4[[#This Row],[Score]],Table4[Score],1)</f>
        <v>13.5</v>
      </c>
      <c r="Y2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165.5</v>
      </c>
      <c r="Z20">
        <f>_xlfn.RANK.AVG(Table4[[#This Row],[Score 2 ]],Table4[[Score 2 ]],1)</f>
        <v>19.5</v>
      </c>
    </row>
    <row r="21" spans="1:26" x14ac:dyDescent="0.3">
      <c r="A21" t="s">
        <v>740</v>
      </c>
      <c r="B21">
        <f>COUNTIFS(Table2[Sub-Sector],Table4[[#This Row],[Sub-Sector]])</f>
        <v>3</v>
      </c>
      <c r="C21" s="2">
        <f>COUNTIFS(Table2[Sub-Sector],Table4[[#This Row],[Sub-Sector]],Table2[Uptrend],"Uptrend")/Table4[[#This Row],[Count]]</f>
        <v>1</v>
      </c>
      <c r="D21" s="2">
        <f>COUNTIFS(Table2[Sub-Sector],Table4[[#This Row],[Sub-Sector]],Table2[1W Return vs Nifty],"&gt;=5")/Table4[[#This Row],[Count]]</f>
        <v>0.33333333333333331</v>
      </c>
      <c r="E21" s="2">
        <f>COUNTIFS(Table2[Sub-Sector],Table4[[#This Row],[Sub-Sector]],Table2[1M Return vs Nifty],"&gt;=5")/Table4[[#This Row],[Count]]</f>
        <v>0</v>
      </c>
      <c r="F21" s="2">
        <f>COUNTIFS(Table2[Sub-Sector],Table4[[#This Row],[Sub-Sector]],Table2[6M Return vs Nifty],"&gt;=10")/Table4[[#This Row],[Count]]</f>
        <v>0.33333333333333331</v>
      </c>
      <c r="G21" s="2">
        <f>COUNTIFS(Table2[Sub-Sector],Table4[[#This Row],[Sub-Sector]],Table2[1Y Return vs Nifty],"&gt;=10")/Table4[[#This Row],[Count]]</f>
        <v>1</v>
      </c>
      <c r="H21" s="2">
        <f>COUNTIFS(Table2[Sub-Sector],Table4[[#This Row],[Sub-Sector]],Table2[RSI Exponential â€“ 14D],"&gt;=50")/Table4[[#This Row],[Count]]</f>
        <v>0.66666666666666663</v>
      </c>
      <c r="I21" s="2">
        <f>COUNTIFS(Table2[Sub-Sector],Table4[[#This Row],[Sub-Sector]],Table2[Relative Volume],"&gt;=1")/Table4[[#This Row],[Count]]</f>
        <v>0.66666666666666663</v>
      </c>
      <c r="J21" s="2">
        <f>COUNTIFS(Table2[Sub-Sector],Table4[[#This Row],[Sub-Sector]],Table2[% Away From Day Low],"&gt;=0.05")/Table4[[#This Row],[Count]]</f>
        <v>0.33333333333333331</v>
      </c>
      <c r="K21" s="2">
        <f>COUNTIFS(Table2[Sub-Sector],Table4[[#This Row],[Sub-Sector]],Table2[% Away From Day High],"&lt;=0.05")/Table4[[#This Row],[Count]]</f>
        <v>0.66666666666666663</v>
      </c>
      <c r="L21" s="2">
        <f>COUNTIFS(Table2[Sub-Sector],Table4[[#This Row],[Sub-Sector]],Table2[% Away From Current Week Low],"&gt;=0.05")/Table4[[#This Row],[Count]]</f>
        <v>0.66666666666666663</v>
      </c>
      <c r="M21" s="2">
        <f>COUNTIFS(Table2[Sub-Sector],Table4[[#This Row],[Sub-Sector]],Table2[% Away From Current Week High],"&lt;=0.05")/Table4[[#This Row],[Count]]</f>
        <v>0.66666666666666663</v>
      </c>
      <c r="N21" s="2">
        <f>COUNTIFS(Table2[Sub-Sector],Table4[[#This Row],[Sub-Sector]],Table2[% Away From Current Month Low],"&gt;=0.05")/Table4[[#This Row],[Count]]</f>
        <v>0.66666666666666663</v>
      </c>
      <c r="O21" s="2">
        <f>COUNTIFS(Table2[Sub-Sector],Table4[[#This Row],[Sub-Sector]],Table2[% Away From Current Month High],"&lt;=0.05")/Table4[[#This Row],[Count]]</f>
        <v>0.33333333333333331</v>
      </c>
      <c r="P21" s="2">
        <f>COUNTIFS(Table2[Sub-Sector],Table4[[#This Row],[Sub-Sector]],Table2[% Away From 52W High],"&lt;=10")/Table4[[#This Row],[Count]]</f>
        <v>0.66666666666666663</v>
      </c>
      <c r="Q21" s="2">
        <f>COUNTIFS(Table2[Sub-Sector],Table4[[#This Row],[Sub-Sector]],Table2[% Away From 52W Low],"&gt;=10")/Table4[[#This Row],[Count]]</f>
        <v>1</v>
      </c>
      <c r="R21" s="2">
        <f>COUNTIFS(Table2[Sub-Sector],Table4[[#This Row],[Sub-Sector]],Table2[% Price above 20 EMA],"&gt;=0")/Table4[[#This Row],[Count]]</f>
        <v>0.66666666666666663</v>
      </c>
      <c r="S21" s="2">
        <f>COUNTIFS(Table2[Sub-Sector],Table4[[#This Row],[Sub-Sector]],Table2[% Price above 50 EMA],"&gt;=0")/Table4[[#This Row],[Count]]</f>
        <v>0.66666666666666663</v>
      </c>
      <c r="T21" s="2">
        <f>COUNTIFS(Table2[Sub-Sector],Table4[[#This Row],[Sub-Sector]],Table2[% Price above 200 EMA],"&gt;=0")/Table4[[#This Row],[Count]]</f>
        <v>1</v>
      </c>
      <c r="U21" s="2">
        <f>COUNTIFS(Table2[Sub-Sector],Table4[[#This Row],[Sub-Sector]],Table2[Rate of Change - Zone],"Positive")/Table4[[#This Row],[Count]]</f>
        <v>0.66666666666666663</v>
      </c>
      <c r="V21" s="2">
        <f>COUNTIFS(Table2[Sub-Sector],Table4[[#This Row],[Sub-Sector]],Table2[Sharpe Ratio],"&gt;=0.10")/Table4[[#This Row],[Count]]</f>
        <v>0.33333333333333331</v>
      </c>
      <c r="W2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279</v>
      </c>
      <c r="X21">
        <f>_xlfn.RANK.AVG(Table4[[#This Row],[Score]],Table4[Score],1)</f>
        <v>17</v>
      </c>
      <c r="Y2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165.5</v>
      </c>
      <c r="Z21">
        <f>_xlfn.RANK.AVG(Table4[[#This Row],[Score 2 ]],Table4[[Score 2 ]],1)</f>
        <v>19.5</v>
      </c>
    </row>
    <row r="22" spans="1:26" x14ac:dyDescent="0.3">
      <c r="A22" t="s">
        <v>130</v>
      </c>
      <c r="B22">
        <f>COUNTIFS(Table2[Sub-Sector],Table4[[#This Row],[Sub-Sector]])</f>
        <v>20</v>
      </c>
      <c r="C22" s="2">
        <f>COUNTIFS(Table2[Sub-Sector],Table4[[#This Row],[Sub-Sector]],Table2[Uptrend],"Uptrend")/Table4[[#This Row],[Count]]</f>
        <v>0.65</v>
      </c>
      <c r="D22" s="2">
        <f>COUNTIFS(Table2[Sub-Sector],Table4[[#This Row],[Sub-Sector]],Table2[1W Return vs Nifty],"&gt;=5")/Table4[[#This Row],[Count]]</f>
        <v>0.15</v>
      </c>
      <c r="E22" s="2">
        <f>COUNTIFS(Table2[Sub-Sector],Table4[[#This Row],[Sub-Sector]],Table2[1M Return vs Nifty],"&gt;=5")/Table4[[#This Row],[Count]]</f>
        <v>0.4</v>
      </c>
      <c r="F22" s="2">
        <f>COUNTIFS(Table2[Sub-Sector],Table4[[#This Row],[Sub-Sector]],Table2[6M Return vs Nifty],"&gt;=10")/Table4[[#This Row],[Count]]</f>
        <v>0.5</v>
      </c>
      <c r="G22" s="2">
        <f>COUNTIFS(Table2[Sub-Sector],Table4[[#This Row],[Sub-Sector]],Table2[1Y Return vs Nifty],"&gt;=10")/Table4[[#This Row],[Count]]</f>
        <v>0.75</v>
      </c>
      <c r="H22" s="2">
        <f>COUNTIFS(Table2[Sub-Sector],Table4[[#This Row],[Sub-Sector]],Table2[RSI Exponential â€“ 14D],"&gt;=50")/Table4[[#This Row],[Count]]</f>
        <v>0.75</v>
      </c>
      <c r="I22" s="2">
        <f>COUNTIFS(Table2[Sub-Sector],Table4[[#This Row],[Sub-Sector]],Table2[Relative Volume],"&gt;=1")/Table4[[#This Row],[Count]]</f>
        <v>0.45</v>
      </c>
      <c r="J22" s="2">
        <f>COUNTIFS(Table2[Sub-Sector],Table4[[#This Row],[Sub-Sector]],Table2[% Away From Day Low],"&gt;=0.05")/Table4[[#This Row],[Count]]</f>
        <v>0.2</v>
      </c>
      <c r="K22" s="2">
        <f>COUNTIFS(Table2[Sub-Sector],Table4[[#This Row],[Sub-Sector]],Table2[% Away From Day High],"&lt;=0.05")/Table4[[#This Row],[Count]]</f>
        <v>1</v>
      </c>
      <c r="L22" s="2">
        <f>COUNTIFS(Table2[Sub-Sector],Table4[[#This Row],[Sub-Sector]],Table2[% Away From Current Week Low],"&gt;=0.05")/Table4[[#This Row],[Count]]</f>
        <v>0.25</v>
      </c>
      <c r="M22" s="2">
        <f>COUNTIFS(Table2[Sub-Sector],Table4[[#This Row],[Sub-Sector]],Table2[% Away From Current Week High],"&lt;=0.05")/Table4[[#This Row],[Count]]</f>
        <v>0.75</v>
      </c>
      <c r="N22" s="2">
        <f>COUNTIFS(Table2[Sub-Sector],Table4[[#This Row],[Sub-Sector]],Table2[% Away From Current Month Low],"&gt;=0.05")/Table4[[#This Row],[Count]]</f>
        <v>0.85</v>
      </c>
      <c r="O22" s="2">
        <f>COUNTIFS(Table2[Sub-Sector],Table4[[#This Row],[Sub-Sector]],Table2[% Away From Current Month High],"&lt;=0.05")/Table4[[#This Row],[Count]]</f>
        <v>0.5</v>
      </c>
      <c r="P22" s="2">
        <f>COUNTIFS(Table2[Sub-Sector],Table4[[#This Row],[Sub-Sector]],Table2[% Away From 52W High],"&lt;=10")/Table4[[#This Row],[Count]]</f>
        <v>0.45</v>
      </c>
      <c r="Q22" s="2">
        <f>COUNTIFS(Table2[Sub-Sector],Table4[[#This Row],[Sub-Sector]],Table2[% Away From 52W Low],"&gt;=10")/Table4[[#This Row],[Count]]</f>
        <v>1</v>
      </c>
      <c r="R22" s="2">
        <f>COUNTIFS(Table2[Sub-Sector],Table4[[#This Row],[Sub-Sector]],Table2[% Price above 20 EMA],"&gt;=0")/Table4[[#This Row],[Count]]</f>
        <v>0.7</v>
      </c>
      <c r="S22" s="2">
        <f>COUNTIFS(Table2[Sub-Sector],Table4[[#This Row],[Sub-Sector]],Table2[% Price above 50 EMA],"&gt;=0")/Table4[[#This Row],[Count]]</f>
        <v>0.7</v>
      </c>
      <c r="T22" s="2">
        <f>COUNTIFS(Table2[Sub-Sector],Table4[[#This Row],[Sub-Sector]],Table2[% Price above 200 EMA],"&gt;=0")/Table4[[#This Row],[Count]]</f>
        <v>0.9</v>
      </c>
      <c r="U22" s="2">
        <f>COUNTIFS(Table2[Sub-Sector],Table4[[#This Row],[Sub-Sector]],Table2[Rate of Change - Zone],"Positive")/Table4[[#This Row],[Count]]</f>
        <v>0.8</v>
      </c>
      <c r="V22" s="2">
        <f>COUNTIFS(Table2[Sub-Sector],Table4[[#This Row],[Sub-Sector]],Table2[Sharpe Ratio],"&gt;=0.10")/Table4[[#This Row],[Count]]</f>
        <v>0.45</v>
      </c>
      <c r="W2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272.5</v>
      </c>
      <c r="X22">
        <f>_xlfn.RANK.AVG(Table4[[#This Row],[Score]],Table4[Score],1)</f>
        <v>13.5</v>
      </c>
      <c r="Y2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168</v>
      </c>
      <c r="Z22">
        <f>_xlfn.RANK.AVG(Table4[[#This Row],[Score 2 ]],Table4[[Score 2 ]],1)</f>
        <v>21</v>
      </c>
    </row>
    <row r="23" spans="1:26" x14ac:dyDescent="0.3">
      <c r="A23" t="s">
        <v>240</v>
      </c>
      <c r="B23">
        <f>COUNTIFS(Table2[Sub-Sector],Table4[[#This Row],[Sub-Sector]])</f>
        <v>2</v>
      </c>
      <c r="C23" s="2">
        <f>COUNTIFS(Table2[Sub-Sector],Table4[[#This Row],[Sub-Sector]],Table2[Uptrend],"Uptrend")/Table4[[#This Row],[Count]]</f>
        <v>1</v>
      </c>
      <c r="D23" s="2">
        <f>COUNTIFS(Table2[Sub-Sector],Table4[[#This Row],[Sub-Sector]],Table2[1W Return vs Nifty],"&gt;=5")/Table4[[#This Row],[Count]]</f>
        <v>0</v>
      </c>
      <c r="E23" s="2">
        <f>COUNTIFS(Table2[Sub-Sector],Table4[[#This Row],[Sub-Sector]],Table2[1M Return vs Nifty],"&gt;=5")/Table4[[#This Row],[Count]]</f>
        <v>0</v>
      </c>
      <c r="F23" s="2">
        <f>COUNTIFS(Table2[Sub-Sector],Table4[[#This Row],[Sub-Sector]],Table2[6M Return vs Nifty],"&gt;=10")/Table4[[#This Row],[Count]]</f>
        <v>0.5</v>
      </c>
      <c r="G23" s="2">
        <f>COUNTIFS(Table2[Sub-Sector],Table4[[#This Row],[Sub-Sector]],Table2[1Y Return vs Nifty],"&gt;=10")/Table4[[#This Row],[Count]]</f>
        <v>1</v>
      </c>
      <c r="H23" s="2">
        <f>COUNTIFS(Table2[Sub-Sector],Table4[[#This Row],[Sub-Sector]],Table2[RSI Exponential â€“ 14D],"&gt;=50")/Table4[[#This Row],[Count]]</f>
        <v>0.5</v>
      </c>
      <c r="I23" s="2">
        <f>COUNTIFS(Table2[Sub-Sector],Table4[[#This Row],[Sub-Sector]],Table2[Relative Volume],"&gt;=1")/Table4[[#This Row],[Count]]</f>
        <v>0.5</v>
      </c>
      <c r="J23" s="2">
        <f>COUNTIFS(Table2[Sub-Sector],Table4[[#This Row],[Sub-Sector]],Table2[% Away From Day Low],"&gt;=0.05")/Table4[[#This Row],[Count]]</f>
        <v>0</v>
      </c>
      <c r="K23" s="2">
        <f>COUNTIFS(Table2[Sub-Sector],Table4[[#This Row],[Sub-Sector]],Table2[% Away From Day High],"&lt;=0.05")/Table4[[#This Row],[Count]]</f>
        <v>1</v>
      </c>
      <c r="L23" s="2">
        <f>COUNTIFS(Table2[Sub-Sector],Table4[[#This Row],[Sub-Sector]],Table2[% Away From Current Week Low],"&gt;=0.05")/Table4[[#This Row],[Count]]</f>
        <v>0</v>
      </c>
      <c r="M23" s="2">
        <f>COUNTIFS(Table2[Sub-Sector],Table4[[#This Row],[Sub-Sector]],Table2[% Away From Current Week High],"&lt;=0.05")/Table4[[#This Row],[Count]]</f>
        <v>0.5</v>
      </c>
      <c r="N23" s="2">
        <f>COUNTIFS(Table2[Sub-Sector],Table4[[#This Row],[Sub-Sector]],Table2[% Away From Current Month Low],"&gt;=0.05")/Table4[[#This Row],[Count]]</f>
        <v>0.5</v>
      </c>
      <c r="O23" s="2">
        <f>COUNTIFS(Table2[Sub-Sector],Table4[[#This Row],[Sub-Sector]],Table2[% Away From Current Month High],"&lt;=0.05")/Table4[[#This Row],[Count]]</f>
        <v>0.5</v>
      </c>
      <c r="P23" s="2">
        <f>COUNTIFS(Table2[Sub-Sector],Table4[[#This Row],[Sub-Sector]],Table2[% Away From 52W High],"&lt;=10")/Table4[[#This Row],[Count]]</f>
        <v>0.5</v>
      </c>
      <c r="Q23" s="2">
        <f>COUNTIFS(Table2[Sub-Sector],Table4[[#This Row],[Sub-Sector]],Table2[% Away From 52W Low],"&gt;=10")/Table4[[#This Row],[Count]]</f>
        <v>1</v>
      </c>
      <c r="R23" s="2">
        <f>COUNTIFS(Table2[Sub-Sector],Table4[[#This Row],[Sub-Sector]],Table2[% Price above 20 EMA],"&gt;=0")/Table4[[#This Row],[Count]]</f>
        <v>0.5</v>
      </c>
      <c r="S23" s="2">
        <f>COUNTIFS(Table2[Sub-Sector],Table4[[#This Row],[Sub-Sector]],Table2[% Price above 50 EMA],"&gt;=0")/Table4[[#This Row],[Count]]</f>
        <v>0.5</v>
      </c>
      <c r="T23" s="2">
        <f>COUNTIFS(Table2[Sub-Sector],Table4[[#This Row],[Sub-Sector]],Table2[% Price above 200 EMA],"&gt;=0")/Table4[[#This Row],[Count]]</f>
        <v>1</v>
      </c>
      <c r="U23" s="2">
        <f>COUNTIFS(Table2[Sub-Sector],Table4[[#This Row],[Sub-Sector]],Table2[Rate of Change - Zone],"Positive")/Table4[[#This Row],[Count]]</f>
        <v>0.5</v>
      </c>
      <c r="V23" s="2">
        <f>COUNTIFS(Table2[Sub-Sector],Table4[[#This Row],[Sub-Sector]],Table2[Sharpe Ratio],"&gt;=0.10")/Table4[[#This Row],[Count]]</f>
        <v>0.5</v>
      </c>
      <c r="W2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358.5</v>
      </c>
      <c r="X23">
        <f>_xlfn.RANK.AVG(Table4[[#This Row],[Score]],Table4[Score],1)</f>
        <v>42</v>
      </c>
      <c r="Y2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174.5</v>
      </c>
      <c r="Z23">
        <f>_xlfn.RANK.AVG(Table4[[#This Row],[Score 2 ]],Table4[[Score 2 ]],1)</f>
        <v>22.5</v>
      </c>
    </row>
    <row r="24" spans="1:26" x14ac:dyDescent="0.3">
      <c r="A24" t="s">
        <v>1013</v>
      </c>
      <c r="B24">
        <f>COUNTIFS(Table2[Sub-Sector],Table4[[#This Row],[Sub-Sector]])</f>
        <v>2</v>
      </c>
      <c r="C24" s="2">
        <f>COUNTIFS(Table2[Sub-Sector],Table4[[#This Row],[Sub-Sector]],Table2[Uptrend],"Uptrend")/Table4[[#This Row],[Count]]</f>
        <v>0.5</v>
      </c>
      <c r="D24" s="2">
        <f>COUNTIFS(Table2[Sub-Sector],Table4[[#This Row],[Sub-Sector]],Table2[1W Return vs Nifty],"&gt;=5")/Table4[[#This Row],[Count]]</f>
        <v>0</v>
      </c>
      <c r="E24" s="2">
        <f>COUNTIFS(Table2[Sub-Sector],Table4[[#This Row],[Sub-Sector]],Table2[1M Return vs Nifty],"&gt;=5")/Table4[[#This Row],[Count]]</f>
        <v>0</v>
      </c>
      <c r="F24" s="2">
        <f>COUNTIFS(Table2[Sub-Sector],Table4[[#This Row],[Sub-Sector]],Table2[6M Return vs Nifty],"&gt;=10")/Table4[[#This Row],[Count]]</f>
        <v>0.5</v>
      </c>
      <c r="G24" s="2">
        <f>COUNTIFS(Table2[Sub-Sector],Table4[[#This Row],[Sub-Sector]],Table2[1Y Return vs Nifty],"&gt;=10")/Table4[[#This Row],[Count]]</f>
        <v>1</v>
      </c>
      <c r="H24" s="2">
        <f>COUNTIFS(Table2[Sub-Sector],Table4[[#This Row],[Sub-Sector]],Table2[RSI Exponential â€“ 14D],"&gt;=50")/Table4[[#This Row],[Count]]</f>
        <v>0</v>
      </c>
      <c r="I24" s="2">
        <f>COUNTIFS(Table2[Sub-Sector],Table4[[#This Row],[Sub-Sector]],Table2[Relative Volume],"&gt;=1")/Table4[[#This Row],[Count]]</f>
        <v>0.5</v>
      </c>
      <c r="J24" s="2">
        <f>COUNTIFS(Table2[Sub-Sector],Table4[[#This Row],[Sub-Sector]],Table2[% Away From Day Low],"&gt;=0.05")/Table4[[#This Row],[Count]]</f>
        <v>0</v>
      </c>
      <c r="K24" s="2">
        <f>COUNTIFS(Table2[Sub-Sector],Table4[[#This Row],[Sub-Sector]],Table2[% Away From Day High],"&lt;=0.05")/Table4[[#This Row],[Count]]</f>
        <v>1</v>
      </c>
      <c r="L24" s="2">
        <f>COUNTIFS(Table2[Sub-Sector],Table4[[#This Row],[Sub-Sector]],Table2[% Away From Current Week Low],"&gt;=0.05")/Table4[[#This Row],[Count]]</f>
        <v>0</v>
      </c>
      <c r="M24" s="2">
        <f>COUNTIFS(Table2[Sub-Sector],Table4[[#This Row],[Sub-Sector]],Table2[% Away From Current Week High],"&lt;=0.05")/Table4[[#This Row],[Count]]</f>
        <v>0</v>
      </c>
      <c r="N24" s="2">
        <f>COUNTIFS(Table2[Sub-Sector],Table4[[#This Row],[Sub-Sector]],Table2[% Away From Current Month Low],"&gt;=0.05")/Table4[[#This Row],[Count]]</f>
        <v>0</v>
      </c>
      <c r="O24" s="2">
        <f>COUNTIFS(Table2[Sub-Sector],Table4[[#This Row],[Sub-Sector]],Table2[% Away From Current Month High],"&lt;=0.05")/Table4[[#This Row],[Count]]</f>
        <v>0</v>
      </c>
      <c r="P24" s="2">
        <f>COUNTIFS(Table2[Sub-Sector],Table4[[#This Row],[Sub-Sector]],Table2[% Away From 52W High],"&lt;=10")/Table4[[#This Row],[Count]]</f>
        <v>0</v>
      </c>
      <c r="Q24" s="2">
        <f>COUNTIFS(Table2[Sub-Sector],Table4[[#This Row],[Sub-Sector]],Table2[% Away From 52W Low],"&gt;=10")/Table4[[#This Row],[Count]]</f>
        <v>1</v>
      </c>
      <c r="R24" s="2">
        <f>COUNTIFS(Table2[Sub-Sector],Table4[[#This Row],[Sub-Sector]],Table2[% Price above 20 EMA],"&gt;=0")/Table4[[#This Row],[Count]]</f>
        <v>0</v>
      </c>
      <c r="S24" s="2">
        <f>COUNTIFS(Table2[Sub-Sector],Table4[[#This Row],[Sub-Sector]],Table2[% Price above 50 EMA],"&gt;=0")/Table4[[#This Row],[Count]]</f>
        <v>0</v>
      </c>
      <c r="T24" s="2">
        <f>COUNTIFS(Table2[Sub-Sector],Table4[[#This Row],[Sub-Sector]],Table2[% Price above 200 EMA],"&gt;=0")/Table4[[#This Row],[Count]]</f>
        <v>1</v>
      </c>
      <c r="U24" s="2">
        <f>COUNTIFS(Table2[Sub-Sector],Table4[[#This Row],[Sub-Sector]],Table2[Rate of Change - Zone],"Positive")/Table4[[#This Row],[Count]]</f>
        <v>0.5</v>
      </c>
      <c r="V24" s="2">
        <f>COUNTIFS(Table2[Sub-Sector],Table4[[#This Row],[Sub-Sector]],Table2[Sharpe Ratio],"&gt;=0.10")/Table4[[#This Row],[Count]]</f>
        <v>1</v>
      </c>
      <c r="W2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423.5</v>
      </c>
      <c r="X24">
        <f>_xlfn.RANK.AVG(Table4[[#This Row],[Score]],Table4[Score],1)</f>
        <v>52</v>
      </c>
      <c r="Y2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174.5</v>
      </c>
      <c r="Z24">
        <f>_xlfn.RANK.AVG(Table4[[#This Row],[Score 2 ]],Table4[[Score 2 ]],1)</f>
        <v>22.5</v>
      </c>
    </row>
    <row r="25" spans="1:26" x14ac:dyDescent="0.3">
      <c r="A25" t="s">
        <v>443</v>
      </c>
      <c r="B25">
        <f>COUNTIFS(Table2[Sub-Sector],Table4[[#This Row],[Sub-Sector]])</f>
        <v>5</v>
      </c>
      <c r="C25" s="2">
        <f>COUNTIFS(Table2[Sub-Sector],Table4[[#This Row],[Sub-Sector]],Table2[Uptrend],"Uptrend")/Table4[[#This Row],[Count]]</f>
        <v>0.8</v>
      </c>
      <c r="D25" s="2">
        <f>COUNTIFS(Table2[Sub-Sector],Table4[[#This Row],[Sub-Sector]],Table2[1W Return vs Nifty],"&gt;=5")/Table4[[#This Row],[Count]]</f>
        <v>0.2</v>
      </c>
      <c r="E25" s="2">
        <f>COUNTIFS(Table2[Sub-Sector],Table4[[#This Row],[Sub-Sector]],Table2[1M Return vs Nifty],"&gt;=5")/Table4[[#This Row],[Count]]</f>
        <v>0.4</v>
      </c>
      <c r="F25" s="2">
        <f>COUNTIFS(Table2[Sub-Sector],Table4[[#This Row],[Sub-Sector]],Table2[6M Return vs Nifty],"&gt;=10")/Table4[[#This Row],[Count]]</f>
        <v>0.6</v>
      </c>
      <c r="G25" s="2">
        <f>COUNTIFS(Table2[Sub-Sector],Table4[[#This Row],[Sub-Sector]],Table2[1Y Return vs Nifty],"&gt;=10")/Table4[[#This Row],[Count]]</f>
        <v>0.6</v>
      </c>
      <c r="H25" s="2">
        <f>COUNTIFS(Table2[Sub-Sector],Table4[[#This Row],[Sub-Sector]],Table2[RSI Exponential â€“ 14D],"&gt;=50")/Table4[[#This Row],[Count]]</f>
        <v>0.8</v>
      </c>
      <c r="I25" s="2">
        <f>COUNTIFS(Table2[Sub-Sector],Table4[[#This Row],[Sub-Sector]],Table2[Relative Volume],"&gt;=1")/Table4[[#This Row],[Count]]</f>
        <v>0.4</v>
      </c>
      <c r="J25" s="2">
        <f>COUNTIFS(Table2[Sub-Sector],Table4[[#This Row],[Sub-Sector]],Table2[% Away From Day Low],"&gt;=0.05")/Table4[[#This Row],[Count]]</f>
        <v>0</v>
      </c>
      <c r="K25" s="2">
        <f>COUNTIFS(Table2[Sub-Sector],Table4[[#This Row],[Sub-Sector]],Table2[% Away From Day High],"&lt;=0.05")/Table4[[#This Row],[Count]]</f>
        <v>1</v>
      </c>
      <c r="L25" s="2">
        <f>COUNTIFS(Table2[Sub-Sector],Table4[[#This Row],[Sub-Sector]],Table2[% Away From Current Week Low],"&gt;=0.05")/Table4[[#This Row],[Count]]</f>
        <v>0</v>
      </c>
      <c r="M25" s="2">
        <f>COUNTIFS(Table2[Sub-Sector],Table4[[#This Row],[Sub-Sector]],Table2[% Away From Current Week High],"&lt;=0.05")/Table4[[#This Row],[Count]]</f>
        <v>0.8</v>
      </c>
      <c r="N25" s="2">
        <f>COUNTIFS(Table2[Sub-Sector],Table4[[#This Row],[Sub-Sector]],Table2[% Away From Current Month Low],"&gt;=0.05")/Table4[[#This Row],[Count]]</f>
        <v>0.8</v>
      </c>
      <c r="O25" s="2">
        <f>COUNTIFS(Table2[Sub-Sector],Table4[[#This Row],[Sub-Sector]],Table2[% Away From Current Month High],"&lt;=0.05")/Table4[[#This Row],[Count]]</f>
        <v>0.6</v>
      </c>
      <c r="P25" s="2">
        <f>COUNTIFS(Table2[Sub-Sector],Table4[[#This Row],[Sub-Sector]],Table2[% Away From 52W High],"&lt;=10")/Table4[[#This Row],[Count]]</f>
        <v>0.4</v>
      </c>
      <c r="Q25" s="2">
        <f>COUNTIFS(Table2[Sub-Sector],Table4[[#This Row],[Sub-Sector]],Table2[% Away From 52W Low],"&gt;=10")/Table4[[#This Row],[Count]]</f>
        <v>1</v>
      </c>
      <c r="R25" s="2">
        <f>COUNTIFS(Table2[Sub-Sector],Table4[[#This Row],[Sub-Sector]],Table2[% Price above 20 EMA],"&gt;=0")/Table4[[#This Row],[Count]]</f>
        <v>0.8</v>
      </c>
      <c r="S25" s="2">
        <f>COUNTIFS(Table2[Sub-Sector],Table4[[#This Row],[Sub-Sector]],Table2[% Price above 50 EMA],"&gt;=0")/Table4[[#This Row],[Count]]</f>
        <v>1</v>
      </c>
      <c r="T25" s="2">
        <f>COUNTIFS(Table2[Sub-Sector],Table4[[#This Row],[Sub-Sector]],Table2[% Price above 200 EMA],"&gt;=0")/Table4[[#This Row],[Count]]</f>
        <v>1</v>
      </c>
      <c r="U25" s="2">
        <f>COUNTIFS(Table2[Sub-Sector],Table4[[#This Row],[Sub-Sector]],Table2[Rate of Change - Zone],"Positive")/Table4[[#This Row],[Count]]</f>
        <v>0.8</v>
      </c>
      <c r="V25" s="2">
        <f>COUNTIFS(Table2[Sub-Sector],Table4[[#This Row],[Sub-Sector]],Table2[Sharpe Ratio],"&gt;=0.10")/Table4[[#This Row],[Count]]</f>
        <v>0.4</v>
      </c>
      <c r="W2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251.5</v>
      </c>
      <c r="X25">
        <f>_xlfn.RANK.AVG(Table4[[#This Row],[Score]],Table4[Score],1)</f>
        <v>11</v>
      </c>
      <c r="Y2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175.5</v>
      </c>
      <c r="Z25">
        <f>_xlfn.RANK.AVG(Table4[[#This Row],[Score 2 ]],Table4[[Score 2 ]],1)</f>
        <v>24</v>
      </c>
    </row>
    <row r="26" spans="1:26" x14ac:dyDescent="0.3">
      <c r="A26" t="s">
        <v>190</v>
      </c>
      <c r="B26">
        <f>COUNTIFS(Table2[Sub-Sector],Table4[[#This Row],[Sub-Sector]])</f>
        <v>26</v>
      </c>
      <c r="C26" s="2">
        <f>COUNTIFS(Table2[Sub-Sector],Table4[[#This Row],[Sub-Sector]],Table2[Uptrend],"Uptrend")/Table4[[#This Row],[Count]]</f>
        <v>0.69230769230769229</v>
      </c>
      <c r="D26" s="2">
        <f>COUNTIFS(Table2[Sub-Sector],Table4[[#This Row],[Sub-Sector]],Table2[1W Return vs Nifty],"&gt;=5")/Table4[[#This Row],[Count]]</f>
        <v>0.11538461538461539</v>
      </c>
      <c r="E26" s="2">
        <f>COUNTIFS(Table2[Sub-Sector],Table4[[#This Row],[Sub-Sector]],Table2[1M Return vs Nifty],"&gt;=5")/Table4[[#This Row],[Count]]</f>
        <v>0.11538461538461539</v>
      </c>
      <c r="F26" s="2">
        <f>COUNTIFS(Table2[Sub-Sector],Table4[[#This Row],[Sub-Sector]],Table2[6M Return vs Nifty],"&gt;=10")/Table4[[#This Row],[Count]]</f>
        <v>0.61538461538461542</v>
      </c>
      <c r="G26" s="2">
        <f>COUNTIFS(Table2[Sub-Sector],Table4[[#This Row],[Sub-Sector]],Table2[1Y Return vs Nifty],"&gt;=10")/Table4[[#This Row],[Count]]</f>
        <v>0.53846153846153844</v>
      </c>
      <c r="H26" s="2">
        <f>COUNTIFS(Table2[Sub-Sector],Table4[[#This Row],[Sub-Sector]],Table2[RSI Exponential â€“ 14D],"&gt;=50")/Table4[[#This Row],[Count]]</f>
        <v>0.61538461538461542</v>
      </c>
      <c r="I26" s="2">
        <f>COUNTIFS(Table2[Sub-Sector],Table4[[#This Row],[Sub-Sector]],Table2[Relative Volume],"&gt;=1")/Table4[[#This Row],[Count]]</f>
        <v>0.42307692307692307</v>
      </c>
      <c r="J26" s="2">
        <f>COUNTIFS(Table2[Sub-Sector],Table4[[#This Row],[Sub-Sector]],Table2[% Away From Day Low],"&gt;=0.05")/Table4[[#This Row],[Count]]</f>
        <v>0</v>
      </c>
      <c r="K26" s="2">
        <f>COUNTIFS(Table2[Sub-Sector],Table4[[#This Row],[Sub-Sector]],Table2[% Away From Day High],"&lt;=0.05")/Table4[[#This Row],[Count]]</f>
        <v>1</v>
      </c>
      <c r="L26" s="2">
        <f>COUNTIFS(Table2[Sub-Sector],Table4[[#This Row],[Sub-Sector]],Table2[% Away From Current Week Low],"&gt;=0.05")/Table4[[#This Row],[Count]]</f>
        <v>7.6923076923076927E-2</v>
      </c>
      <c r="M26" s="2">
        <f>COUNTIFS(Table2[Sub-Sector],Table4[[#This Row],[Sub-Sector]],Table2[% Away From Current Week High],"&lt;=0.05")/Table4[[#This Row],[Count]]</f>
        <v>0.80769230769230771</v>
      </c>
      <c r="N26" s="2">
        <f>COUNTIFS(Table2[Sub-Sector],Table4[[#This Row],[Sub-Sector]],Table2[% Away From Current Month Low],"&gt;=0.05")/Table4[[#This Row],[Count]]</f>
        <v>0.57692307692307687</v>
      </c>
      <c r="O26" s="2">
        <f>COUNTIFS(Table2[Sub-Sector],Table4[[#This Row],[Sub-Sector]],Table2[% Away From Current Month High],"&lt;=0.05")/Table4[[#This Row],[Count]]</f>
        <v>0.46153846153846156</v>
      </c>
      <c r="P26" s="2">
        <f>COUNTIFS(Table2[Sub-Sector],Table4[[#This Row],[Sub-Sector]],Table2[% Away From 52W High],"&lt;=10")/Table4[[#This Row],[Count]]</f>
        <v>0.5</v>
      </c>
      <c r="Q26" s="2">
        <f>COUNTIFS(Table2[Sub-Sector],Table4[[#This Row],[Sub-Sector]],Table2[% Away From 52W Low],"&gt;=10")/Table4[[#This Row],[Count]]</f>
        <v>1</v>
      </c>
      <c r="R26" s="2">
        <f>COUNTIFS(Table2[Sub-Sector],Table4[[#This Row],[Sub-Sector]],Table2[% Price above 20 EMA],"&gt;=0")/Table4[[#This Row],[Count]]</f>
        <v>0.57692307692307687</v>
      </c>
      <c r="S26" s="2">
        <f>COUNTIFS(Table2[Sub-Sector],Table4[[#This Row],[Sub-Sector]],Table2[% Price above 50 EMA],"&gt;=0")/Table4[[#This Row],[Count]]</f>
        <v>0.61538461538461542</v>
      </c>
      <c r="T26" s="2">
        <f>COUNTIFS(Table2[Sub-Sector],Table4[[#This Row],[Sub-Sector]],Table2[% Price above 200 EMA],"&gt;=0")/Table4[[#This Row],[Count]]</f>
        <v>0.92307692307692313</v>
      </c>
      <c r="U26" s="2">
        <f>COUNTIFS(Table2[Sub-Sector],Table4[[#This Row],[Sub-Sector]],Table2[Rate of Change - Zone],"Positive")/Table4[[#This Row],[Count]]</f>
        <v>0.73076923076923073</v>
      </c>
      <c r="V26" s="2">
        <f>COUNTIFS(Table2[Sub-Sector],Table4[[#This Row],[Sub-Sector]],Table2[Sharpe Ratio],"&gt;=0.10")/Table4[[#This Row],[Count]]</f>
        <v>0.42307692307692307</v>
      </c>
      <c r="W2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311</v>
      </c>
      <c r="X26">
        <f>_xlfn.RANK.AVG(Table4[[#This Row],[Score]],Table4[Score],1)</f>
        <v>26</v>
      </c>
      <c r="Y2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180</v>
      </c>
      <c r="Z26">
        <f>_xlfn.RANK.AVG(Table4[[#This Row],[Score 2 ]],Table4[[Score 2 ]],1)</f>
        <v>25</v>
      </c>
    </row>
    <row r="27" spans="1:26" x14ac:dyDescent="0.3">
      <c r="A27" t="s">
        <v>225</v>
      </c>
      <c r="B27">
        <f>COUNTIFS(Table2[Sub-Sector],Table4[[#This Row],[Sub-Sector]])</f>
        <v>7</v>
      </c>
      <c r="C27" s="2">
        <f>COUNTIFS(Table2[Sub-Sector],Table4[[#This Row],[Sub-Sector]],Table2[Uptrend],"Uptrend")/Table4[[#This Row],[Count]]</f>
        <v>1</v>
      </c>
      <c r="D27" s="2">
        <f>COUNTIFS(Table2[Sub-Sector],Table4[[#This Row],[Sub-Sector]],Table2[1W Return vs Nifty],"&gt;=5")/Table4[[#This Row],[Count]]</f>
        <v>0.14285714285714285</v>
      </c>
      <c r="E27" s="2">
        <f>COUNTIFS(Table2[Sub-Sector],Table4[[#This Row],[Sub-Sector]],Table2[1M Return vs Nifty],"&gt;=5")/Table4[[#This Row],[Count]]</f>
        <v>0.7142857142857143</v>
      </c>
      <c r="F27" s="2">
        <f>COUNTIFS(Table2[Sub-Sector],Table4[[#This Row],[Sub-Sector]],Table2[6M Return vs Nifty],"&gt;=10")/Table4[[#This Row],[Count]]</f>
        <v>0.42857142857142855</v>
      </c>
      <c r="G27" s="2">
        <f>COUNTIFS(Table2[Sub-Sector],Table4[[#This Row],[Sub-Sector]],Table2[1Y Return vs Nifty],"&gt;=10")/Table4[[#This Row],[Count]]</f>
        <v>1</v>
      </c>
      <c r="H27" s="2">
        <f>COUNTIFS(Table2[Sub-Sector],Table4[[#This Row],[Sub-Sector]],Table2[RSI Exponential â€“ 14D],"&gt;=50")/Table4[[#This Row],[Count]]</f>
        <v>1</v>
      </c>
      <c r="I27" s="2">
        <f>COUNTIFS(Table2[Sub-Sector],Table4[[#This Row],[Sub-Sector]],Table2[Relative Volume],"&gt;=1")/Table4[[#This Row],[Count]]</f>
        <v>0.2857142857142857</v>
      </c>
      <c r="J27" s="2">
        <f>COUNTIFS(Table2[Sub-Sector],Table4[[#This Row],[Sub-Sector]],Table2[% Away From Day Low],"&gt;=0.05")/Table4[[#This Row],[Count]]</f>
        <v>0</v>
      </c>
      <c r="K27" s="2">
        <f>COUNTIFS(Table2[Sub-Sector],Table4[[#This Row],[Sub-Sector]],Table2[% Away From Day High],"&lt;=0.05")/Table4[[#This Row],[Count]]</f>
        <v>1</v>
      </c>
      <c r="L27" s="2">
        <f>COUNTIFS(Table2[Sub-Sector],Table4[[#This Row],[Sub-Sector]],Table2[% Away From Current Week Low],"&gt;=0.05")/Table4[[#This Row],[Count]]</f>
        <v>0.14285714285714285</v>
      </c>
      <c r="M27" s="2">
        <f>COUNTIFS(Table2[Sub-Sector],Table4[[#This Row],[Sub-Sector]],Table2[% Away From Current Week High],"&lt;=0.05")/Table4[[#This Row],[Count]]</f>
        <v>0.8571428571428571</v>
      </c>
      <c r="N27" s="2">
        <f>COUNTIFS(Table2[Sub-Sector],Table4[[#This Row],[Sub-Sector]],Table2[% Away From Current Month Low],"&gt;=0.05")/Table4[[#This Row],[Count]]</f>
        <v>0.7142857142857143</v>
      </c>
      <c r="O27" s="2">
        <f>COUNTIFS(Table2[Sub-Sector],Table4[[#This Row],[Sub-Sector]],Table2[% Away From Current Month High],"&lt;=0.05")/Table4[[#This Row],[Count]]</f>
        <v>0.5714285714285714</v>
      </c>
      <c r="P27" s="2">
        <f>COUNTIFS(Table2[Sub-Sector],Table4[[#This Row],[Sub-Sector]],Table2[% Away From 52W High],"&lt;=10")/Table4[[#This Row],[Count]]</f>
        <v>0.7142857142857143</v>
      </c>
      <c r="Q27" s="2">
        <f>COUNTIFS(Table2[Sub-Sector],Table4[[#This Row],[Sub-Sector]],Table2[% Away From 52W Low],"&gt;=10")/Table4[[#This Row],[Count]]</f>
        <v>1</v>
      </c>
      <c r="R27" s="2">
        <f>COUNTIFS(Table2[Sub-Sector],Table4[[#This Row],[Sub-Sector]],Table2[% Price above 20 EMA],"&gt;=0")/Table4[[#This Row],[Count]]</f>
        <v>1</v>
      </c>
      <c r="S27" s="2">
        <f>COUNTIFS(Table2[Sub-Sector],Table4[[#This Row],[Sub-Sector]],Table2[% Price above 50 EMA],"&gt;=0")/Table4[[#This Row],[Count]]</f>
        <v>1</v>
      </c>
      <c r="T27" s="2">
        <f>COUNTIFS(Table2[Sub-Sector],Table4[[#This Row],[Sub-Sector]],Table2[% Price above 200 EMA],"&gt;=0")/Table4[[#This Row],[Count]]</f>
        <v>1</v>
      </c>
      <c r="U27" s="2">
        <f>COUNTIFS(Table2[Sub-Sector],Table4[[#This Row],[Sub-Sector]],Table2[Rate of Change - Zone],"Positive")/Table4[[#This Row],[Count]]</f>
        <v>0.8571428571428571</v>
      </c>
      <c r="V27" s="2">
        <f>COUNTIFS(Table2[Sub-Sector],Table4[[#This Row],[Sub-Sector]],Table2[Sharpe Ratio],"&gt;=0.10")/Table4[[#This Row],[Count]]</f>
        <v>0.2857142857142857</v>
      </c>
      <c r="W2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221</v>
      </c>
      <c r="X27">
        <f>_xlfn.RANK.AVG(Table4[[#This Row],[Score]],Table4[Score],1)</f>
        <v>5</v>
      </c>
      <c r="Y2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181</v>
      </c>
      <c r="Z27">
        <f>_xlfn.RANK.AVG(Table4[[#This Row],[Score 2 ]],Table4[[Score 2 ]],1)</f>
        <v>26</v>
      </c>
    </row>
    <row r="28" spans="1:26" x14ac:dyDescent="0.3">
      <c r="A28" t="s">
        <v>127</v>
      </c>
      <c r="B28">
        <f>COUNTIFS(Table2[Sub-Sector],Table4[[#This Row],[Sub-Sector]])</f>
        <v>22</v>
      </c>
      <c r="C28" s="2">
        <f>COUNTIFS(Table2[Sub-Sector],Table4[[#This Row],[Sub-Sector]],Table2[Uptrend],"Uptrend")/Table4[[#This Row],[Count]]</f>
        <v>0.54545454545454541</v>
      </c>
      <c r="D28" s="2">
        <f>COUNTIFS(Table2[Sub-Sector],Table4[[#This Row],[Sub-Sector]],Table2[1W Return vs Nifty],"&gt;=5")/Table4[[#This Row],[Count]]</f>
        <v>4.5454545454545456E-2</v>
      </c>
      <c r="E28" s="2">
        <f>COUNTIFS(Table2[Sub-Sector],Table4[[#This Row],[Sub-Sector]],Table2[1M Return vs Nifty],"&gt;=5")/Table4[[#This Row],[Count]]</f>
        <v>0.22727272727272727</v>
      </c>
      <c r="F28" s="2">
        <f>COUNTIFS(Table2[Sub-Sector],Table4[[#This Row],[Sub-Sector]],Table2[6M Return vs Nifty],"&gt;=10")/Table4[[#This Row],[Count]]</f>
        <v>0.36363636363636365</v>
      </c>
      <c r="G28" s="2">
        <f>COUNTIFS(Table2[Sub-Sector],Table4[[#This Row],[Sub-Sector]],Table2[1Y Return vs Nifty],"&gt;=10")/Table4[[#This Row],[Count]]</f>
        <v>0.59090909090909094</v>
      </c>
      <c r="H28" s="2">
        <f>COUNTIFS(Table2[Sub-Sector],Table4[[#This Row],[Sub-Sector]],Table2[RSI Exponential â€“ 14D],"&gt;=50")/Table4[[#This Row],[Count]]</f>
        <v>0.90909090909090906</v>
      </c>
      <c r="I28" s="2">
        <f>COUNTIFS(Table2[Sub-Sector],Table4[[#This Row],[Sub-Sector]],Table2[Relative Volume],"&gt;=1")/Table4[[#This Row],[Count]]</f>
        <v>0.5</v>
      </c>
      <c r="J28" s="2">
        <f>COUNTIFS(Table2[Sub-Sector],Table4[[#This Row],[Sub-Sector]],Table2[% Away From Day Low],"&gt;=0.05")/Table4[[#This Row],[Count]]</f>
        <v>4.5454545454545456E-2</v>
      </c>
      <c r="K28" s="2">
        <f>COUNTIFS(Table2[Sub-Sector],Table4[[#This Row],[Sub-Sector]],Table2[% Away From Day High],"&lt;=0.05")/Table4[[#This Row],[Count]]</f>
        <v>1</v>
      </c>
      <c r="L28" s="2">
        <f>COUNTIFS(Table2[Sub-Sector],Table4[[#This Row],[Sub-Sector]],Table2[% Away From Current Week Low],"&gt;=0.05")/Table4[[#This Row],[Count]]</f>
        <v>0.40909090909090912</v>
      </c>
      <c r="M28" s="2">
        <f>COUNTIFS(Table2[Sub-Sector],Table4[[#This Row],[Sub-Sector]],Table2[% Away From Current Week High],"&lt;=0.05")/Table4[[#This Row],[Count]]</f>
        <v>0.95454545454545459</v>
      </c>
      <c r="N28" s="2">
        <f>COUNTIFS(Table2[Sub-Sector],Table4[[#This Row],[Sub-Sector]],Table2[% Away From Current Month Low],"&gt;=0.05")/Table4[[#This Row],[Count]]</f>
        <v>0.90909090909090906</v>
      </c>
      <c r="O28" s="2">
        <f>COUNTIFS(Table2[Sub-Sector],Table4[[#This Row],[Sub-Sector]],Table2[% Away From Current Month High],"&lt;=0.05")/Table4[[#This Row],[Count]]</f>
        <v>0.81818181818181823</v>
      </c>
      <c r="P28" s="2">
        <f>COUNTIFS(Table2[Sub-Sector],Table4[[#This Row],[Sub-Sector]],Table2[% Away From 52W High],"&lt;=10")/Table4[[#This Row],[Count]]</f>
        <v>0.31818181818181818</v>
      </c>
      <c r="Q28" s="2">
        <f>COUNTIFS(Table2[Sub-Sector],Table4[[#This Row],[Sub-Sector]],Table2[% Away From 52W Low],"&gt;=10")/Table4[[#This Row],[Count]]</f>
        <v>1</v>
      </c>
      <c r="R28" s="2">
        <f>COUNTIFS(Table2[Sub-Sector],Table4[[#This Row],[Sub-Sector]],Table2[% Price above 20 EMA],"&gt;=0")/Table4[[#This Row],[Count]]</f>
        <v>0.90909090909090906</v>
      </c>
      <c r="S28" s="2">
        <f>COUNTIFS(Table2[Sub-Sector],Table4[[#This Row],[Sub-Sector]],Table2[% Price above 50 EMA],"&gt;=0")/Table4[[#This Row],[Count]]</f>
        <v>0.81818181818181823</v>
      </c>
      <c r="T28" s="2">
        <f>COUNTIFS(Table2[Sub-Sector],Table4[[#This Row],[Sub-Sector]],Table2[% Price above 200 EMA],"&gt;=0")/Table4[[#This Row],[Count]]</f>
        <v>0.95454545454545459</v>
      </c>
      <c r="U28" s="2">
        <f>COUNTIFS(Table2[Sub-Sector],Table4[[#This Row],[Sub-Sector]],Table2[Rate of Change - Zone],"Positive")/Table4[[#This Row],[Count]]</f>
        <v>0.90909090909090906</v>
      </c>
      <c r="V28" s="2">
        <f>COUNTIFS(Table2[Sub-Sector],Table4[[#This Row],[Sub-Sector]],Table2[Sharpe Ratio],"&gt;=0.10")/Table4[[#This Row],[Count]]</f>
        <v>0.45454545454545453</v>
      </c>
      <c r="W2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330.5</v>
      </c>
      <c r="X28">
        <f>_xlfn.RANK.AVG(Table4[[#This Row],[Score]],Table4[Score],1)</f>
        <v>33</v>
      </c>
      <c r="Y2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183.5</v>
      </c>
      <c r="Z28">
        <f>_xlfn.RANK.AVG(Table4[[#This Row],[Score 2 ]],Table4[[Score 2 ]],1)</f>
        <v>27</v>
      </c>
    </row>
    <row r="29" spans="1:26" x14ac:dyDescent="0.3">
      <c r="A29" t="s">
        <v>149</v>
      </c>
      <c r="B29">
        <f>COUNTIFS(Table2[Sub-Sector],Table4[[#This Row],[Sub-Sector]])</f>
        <v>3</v>
      </c>
      <c r="C29" s="2">
        <f>COUNTIFS(Table2[Sub-Sector],Table4[[#This Row],[Sub-Sector]],Table2[Uptrend],"Uptrend")/Table4[[#This Row],[Count]]</f>
        <v>0.66666666666666663</v>
      </c>
      <c r="D29" s="2">
        <f>COUNTIFS(Table2[Sub-Sector],Table4[[#This Row],[Sub-Sector]],Table2[1W Return vs Nifty],"&gt;=5")/Table4[[#This Row],[Count]]</f>
        <v>0</v>
      </c>
      <c r="E29" s="2">
        <f>COUNTIFS(Table2[Sub-Sector],Table4[[#This Row],[Sub-Sector]],Table2[1M Return vs Nifty],"&gt;=5")/Table4[[#This Row],[Count]]</f>
        <v>0</v>
      </c>
      <c r="F29" s="2">
        <f>COUNTIFS(Table2[Sub-Sector],Table4[[#This Row],[Sub-Sector]],Table2[6M Return vs Nifty],"&gt;=10")/Table4[[#This Row],[Count]]</f>
        <v>0.66666666666666663</v>
      </c>
      <c r="G29" s="2">
        <f>COUNTIFS(Table2[Sub-Sector],Table4[[#This Row],[Sub-Sector]],Table2[1Y Return vs Nifty],"&gt;=10")/Table4[[#This Row],[Count]]</f>
        <v>0.66666666666666663</v>
      </c>
      <c r="H29" s="2">
        <f>COUNTIFS(Table2[Sub-Sector],Table4[[#This Row],[Sub-Sector]],Table2[RSI Exponential â€“ 14D],"&gt;=50")/Table4[[#This Row],[Count]]</f>
        <v>0.66666666666666663</v>
      </c>
      <c r="I29" s="2">
        <f>COUNTIFS(Table2[Sub-Sector],Table4[[#This Row],[Sub-Sector]],Table2[Relative Volume],"&gt;=1")/Table4[[#This Row],[Count]]</f>
        <v>0</v>
      </c>
      <c r="J29" s="2">
        <f>COUNTIFS(Table2[Sub-Sector],Table4[[#This Row],[Sub-Sector]],Table2[% Away From Day Low],"&gt;=0.05")/Table4[[#This Row],[Count]]</f>
        <v>0</v>
      </c>
      <c r="K29" s="2">
        <f>COUNTIFS(Table2[Sub-Sector],Table4[[#This Row],[Sub-Sector]],Table2[% Away From Day High],"&lt;=0.05")/Table4[[#This Row],[Count]]</f>
        <v>1</v>
      </c>
      <c r="L29" s="2">
        <f>COUNTIFS(Table2[Sub-Sector],Table4[[#This Row],[Sub-Sector]],Table2[% Away From Current Week Low],"&gt;=0.05")/Table4[[#This Row],[Count]]</f>
        <v>0.66666666666666663</v>
      </c>
      <c r="M29" s="2">
        <f>COUNTIFS(Table2[Sub-Sector],Table4[[#This Row],[Sub-Sector]],Table2[% Away From Current Week High],"&lt;=0.05")/Table4[[#This Row],[Count]]</f>
        <v>1</v>
      </c>
      <c r="N29" s="2">
        <f>COUNTIFS(Table2[Sub-Sector],Table4[[#This Row],[Sub-Sector]],Table2[% Away From Current Month Low],"&gt;=0.05")/Table4[[#This Row],[Count]]</f>
        <v>0.66666666666666663</v>
      </c>
      <c r="O29" s="2">
        <f>COUNTIFS(Table2[Sub-Sector],Table4[[#This Row],[Sub-Sector]],Table2[% Away From Current Month High],"&lt;=0.05")/Table4[[#This Row],[Count]]</f>
        <v>0.66666666666666663</v>
      </c>
      <c r="P29" s="2">
        <f>COUNTIFS(Table2[Sub-Sector],Table4[[#This Row],[Sub-Sector]],Table2[% Away From 52W High],"&lt;=10")/Table4[[#This Row],[Count]]</f>
        <v>0.66666666666666663</v>
      </c>
      <c r="Q29" s="2">
        <f>COUNTIFS(Table2[Sub-Sector],Table4[[#This Row],[Sub-Sector]],Table2[% Away From 52W Low],"&gt;=10")/Table4[[#This Row],[Count]]</f>
        <v>1</v>
      </c>
      <c r="R29" s="2">
        <f>COUNTIFS(Table2[Sub-Sector],Table4[[#This Row],[Sub-Sector]],Table2[% Price above 20 EMA],"&gt;=0")/Table4[[#This Row],[Count]]</f>
        <v>0.66666666666666663</v>
      </c>
      <c r="S29" s="2">
        <f>COUNTIFS(Table2[Sub-Sector],Table4[[#This Row],[Sub-Sector]],Table2[% Price above 50 EMA],"&gt;=0")/Table4[[#This Row],[Count]]</f>
        <v>0.66666666666666663</v>
      </c>
      <c r="T29" s="2">
        <f>COUNTIFS(Table2[Sub-Sector],Table4[[#This Row],[Sub-Sector]],Table2[% Price above 200 EMA],"&gt;=0")/Table4[[#This Row],[Count]]</f>
        <v>0.66666666666666663</v>
      </c>
      <c r="U29" s="2">
        <f>COUNTIFS(Table2[Sub-Sector],Table4[[#This Row],[Sub-Sector]],Table2[Rate of Change - Zone],"Positive")/Table4[[#This Row],[Count]]</f>
        <v>1</v>
      </c>
      <c r="V29" s="2">
        <f>COUNTIFS(Table2[Sub-Sector],Table4[[#This Row],[Sub-Sector]],Table2[Sharpe Ratio],"&gt;=0.10")/Table4[[#This Row],[Count]]</f>
        <v>0.33333333333333331</v>
      </c>
      <c r="W2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416.5</v>
      </c>
      <c r="X29">
        <f>_xlfn.RANK.AVG(Table4[[#This Row],[Score]],Table4[Score],1)</f>
        <v>49</v>
      </c>
      <c r="Y2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188</v>
      </c>
      <c r="Z29">
        <f>_xlfn.RANK.AVG(Table4[[#This Row],[Score 2 ]],Table4[[Score 2 ]],1)</f>
        <v>28</v>
      </c>
    </row>
    <row r="30" spans="1:26" x14ac:dyDescent="0.3">
      <c r="A30" t="s">
        <v>60</v>
      </c>
      <c r="B30">
        <f>COUNTIFS(Table2[Sub-Sector],Table4[[#This Row],[Sub-Sector]])</f>
        <v>3</v>
      </c>
      <c r="C30" s="2">
        <f>COUNTIFS(Table2[Sub-Sector],Table4[[#This Row],[Sub-Sector]],Table2[Uptrend],"Uptrend")/Table4[[#This Row],[Count]]</f>
        <v>0.66666666666666663</v>
      </c>
      <c r="D30" s="2">
        <f>COUNTIFS(Table2[Sub-Sector],Table4[[#This Row],[Sub-Sector]],Table2[1W Return vs Nifty],"&gt;=5")/Table4[[#This Row],[Count]]</f>
        <v>0.33333333333333331</v>
      </c>
      <c r="E30" s="2">
        <f>COUNTIFS(Table2[Sub-Sector],Table4[[#This Row],[Sub-Sector]],Table2[1M Return vs Nifty],"&gt;=5")/Table4[[#This Row],[Count]]</f>
        <v>0.33333333333333331</v>
      </c>
      <c r="F30" s="2">
        <f>COUNTIFS(Table2[Sub-Sector],Table4[[#This Row],[Sub-Sector]],Table2[6M Return vs Nifty],"&gt;=10")/Table4[[#This Row],[Count]]</f>
        <v>0.33333333333333331</v>
      </c>
      <c r="G30" s="2">
        <f>COUNTIFS(Table2[Sub-Sector],Table4[[#This Row],[Sub-Sector]],Table2[1Y Return vs Nifty],"&gt;=10")/Table4[[#This Row],[Count]]</f>
        <v>0.66666666666666663</v>
      </c>
      <c r="H30" s="2">
        <f>COUNTIFS(Table2[Sub-Sector],Table4[[#This Row],[Sub-Sector]],Table2[RSI Exponential â€“ 14D],"&gt;=50")/Table4[[#This Row],[Count]]</f>
        <v>0.66666666666666663</v>
      </c>
      <c r="I30" s="2">
        <f>COUNTIFS(Table2[Sub-Sector],Table4[[#This Row],[Sub-Sector]],Table2[Relative Volume],"&gt;=1")/Table4[[#This Row],[Count]]</f>
        <v>0.66666666666666663</v>
      </c>
      <c r="J30" s="2">
        <f>COUNTIFS(Table2[Sub-Sector],Table4[[#This Row],[Sub-Sector]],Table2[% Away From Day Low],"&gt;=0.05")/Table4[[#This Row],[Count]]</f>
        <v>0</v>
      </c>
      <c r="K30" s="2">
        <f>COUNTIFS(Table2[Sub-Sector],Table4[[#This Row],[Sub-Sector]],Table2[% Away From Day High],"&lt;=0.05")/Table4[[#This Row],[Count]]</f>
        <v>1</v>
      </c>
      <c r="L30" s="2">
        <f>COUNTIFS(Table2[Sub-Sector],Table4[[#This Row],[Sub-Sector]],Table2[% Away From Current Week Low],"&gt;=0.05")/Table4[[#This Row],[Count]]</f>
        <v>0</v>
      </c>
      <c r="M30" s="2">
        <f>COUNTIFS(Table2[Sub-Sector],Table4[[#This Row],[Sub-Sector]],Table2[% Away From Current Week High],"&lt;=0.05")/Table4[[#This Row],[Count]]</f>
        <v>1</v>
      </c>
      <c r="N30" s="2">
        <f>COUNTIFS(Table2[Sub-Sector],Table4[[#This Row],[Sub-Sector]],Table2[% Away From Current Month Low],"&gt;=0.05")/Table4[[#This Row],[Count]]</f>
        <v>0.66666666666666663</v>
      </c>
      <c r="O30" s="2">
        <f>COUNTIFS(Table2[Sub-Sector],Table4[[#This Row],[Sub-Sector]],Table2[% Away From Current Month High],"&lt;=0.05")/Table4[[#This Row],[Count]]</f>
        <v>0.66666666666666663</v>
      </c>
      <c r="P30" s="2">
        <f>COUNTIFS(Table2[Sub-Sector],Table4[[#This Row],[Sub-Sector]],Table2[% Away From 52W High],"&lt;=10")/Table4[[#This Row],[Count]]</f>
        <v>0.66666666666666663</v>
      </c>
      <c r="Q30" s="2">
        <f>COUNTIFS(Table2[Sub-Sector],Table4[[#This Row],[Sub-Sector]],Table2[% Away From 52W Low],"&gt;=10")/Table4[[#This Row],[Count]]</f>
        <v>1</v>
      </c>
      <c r="R30" s="2">
        <f>COUNTIFS(Table2[Sub-Sector],Table4[[#This Row],[Sub-Sector]],Table2[% Price above 20 EMA],"&gt;=0")/Table4[[#This Row],[Count]]</f>
        <v>0.66666666666666663</v>
      </c>
      <c r="S30" s="2">
        <f>COUNTIFS(Table2[Sub-Sector],Table4[[#This Row],[Sub-Sector]],Table2[% Price above 50 EMA],"&gt;=0")/Table4[[#This Row],[Count]]</f>
        <v>0.66666666666666663</v>
      </c>
      <c r="T30" s="2">
        <f>COUNTIFS(Table2[Sub-Sector],Table4[[#This Row],[Sub-Sector]],Table2[% Price above 200 EMA],"&gt;=0")/Table4[[#This Row],[Count]]</f>
        <v>1</v>
      </c>
      <c r="U30" s="2">
        <f>COUNTIFS(Table2[Sub-Sector],Table4[[#This Row],[Sub-Sector]],Table2[Rate of Change - Zone],"Positive")/Table4[[#This Row],[Count]]</f>
        <v>0.66666666666666663</v>
      </c>
      <c r="V30" s="2">
        <f>COUNTIFS(Table2[Sub-Sector],Table4[[#This Row],[Sub-Sector]],Table2[Sharpe Ratio],"&gt;=0.10")/Table4[[#This Row],[Count]]</f>
        <v>0.66666666666666663</v>
      </c>
      <c r="W3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285</v>
      </c>
      <c r="X30">
        <f>_xlfn.RANK.AVG(Table4[[#This Row],[Score]],Table4[Score],1)</f>
        <v>20</v>
      </c>
      <c r="Y3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190.5</v>
      </c>
      <c r="Z30">
        <f>_xlfn.RANK.AVG(Table4[[#This Row],[Score 2 ]],Table4[[Score 2 ]],1)</f>
        <v>29.5</v>
      </c>
    </row>
    <row r="31" spans="1:26" x14ac:dyDescent="0.3">
      <c r="A31" t="s">
        <v>80</v>
      </c>
      <c r="B31">
        <f>COUNTIFS(Table2[Sub-Sector],Table4[[#This Row],[Sub-Sector]])</f>
        <v>3</v>
      </c>
      <c r="C31" s="2">
        <f>COUNTIFS(Table2[Sub-Sector],Table4[[#This Row],[Sub-Sector]],Table2[Uptrend],"Uptrend")/Table4[[#This Row],[Count]]</f>
        <v>1</v>
      </c>
      <c r="D31" s="2">
        <f>COUNTIFS(Table2[Sub-Sector],Table4[[#This Row],[Sub-Sector]],Table2[1W Return vs Nifty],"&gt;=5")/Table4[[#This Row],[Count]]</f>
        <v>0.33333333333333331</v>
      </c>
      <c r="E31" s="2">
        <f>COUNTIFS(Table2[Sub-Sector],Table4[[#This Row],[Sub-Sector]],Table2[1M Return vs Nifty],"&gt;=5")/Table4[[#This Row],[Count]]</f>
        <v>0.33333333333333331</v>
      </c>
      <c r="F31" s="2">
        <f>COUNTIFS(Table2[Sub-Sector],Table4[[#This Row],[Sub-Sector]],Table2[6M Return vs Nifty],"&gt;=10")/Table4[[#This Row],[Count]]</f>
        <v>0.33333333333333331</v>
      </c>
      <c r="G31" s="2">
        <f>COUNTIFS(Table2[Sub-Sector],Table4[[#This Row],[Sub-Sector]],Table2[1Y Return vs Nifty],"&gt;=10")/Table4[[#This Row],[Count]]</f>
        <v>0.66666666666666663</v>
      </c>
      <c r="H31" s="2">
        <f>COUNTIFS(Table2[Sub-Sector],Table4[[#This Row],[Sub-Sector]],Table2[RSI Exponential â€“ 14D],"&gt;=50")/Table4[[#This Row],[Count]]</f>
        <v>1</v>
      </c>
      <c r="I31" s="2">
        <f>COUNTIFS(Table2[Sub-Sector],Table4[[#This Row],[Sub-Sector]],Table2[Relative Volume],"&gt;=1")/Table4[[#This Row],[Count]]</f>
        <v>0.66666666666666663</v>
      </c>
      <c r="J31" s="2">
        <f>COUNTIFS(Table2[Sub-Sector],Table4[[#This Row],[Sub-Sector]],Table2[% Away From Day Low],"&gt;=0.05")/Table4[[#This Row],[Count]]</f>
        <v>0</v>
      </c>
      <c r="K31" s="2">
        <f>COUNTIFS(Table2[Sub-Sector],Table4[[#This Row],[Sub-Sector]],Table2[% Away From Day High],"&lt;=0.05")/Table4[[#This Row],[Count]]</f>
        <v>1</v>
      </c>
      <c r="L31" s="2">
        <f>COUNTIFS(Table2[Sub-Sector],Table4[[#This Row],[Sub-Sector]],Table2[% Away From Current Week Low],"&gt;=0.05")/Table4[[#This Row],[Count]]</f>
        <v>0.66666666666666663</v>
      </c>
      <c r="M31" s="2">
        <f>COUNTIFS(Table2[Sub-Sector],Table4[[#This Row],[Sub-Sector]],Table2[% Away From Current Week High],"&lt;=0.05")/Table4[[#This Row],[Count]]</f>
        <v>1</v>
      </c>
      <c r="N31" s="2">
        <f>COUNTIFS(Table2[Sub-Sector],Table4[[#This Row],[Sub-Sector]],Table2[% Away From Current Month Low],"&gt;=0.05")/Table4[[#This Row],[Count]]</f>
        <v>1</v>
      </c>
      <c r="O31" s="2">
        <f>COUNTIFS(Table2[Sub-Sector],Table4[[#This Row],[Sub-Sector]],Table2[% Away From Current Month High],"&lt;=0.05")/Table4[[#This Row],[Count]]</f>
        <v>0.66666666666666663</v>
      </c>
      <c r="P31" s="2">
        <f>COUNTIFS(Table2[Sub-Sector],Table4[[#This Row],[Sub-Sector]],Table2[% Away From 52W High],"&lt;=10")/Table4[[#This Row],[Count]]</f>
        <v>1</v>
      </c>
      <c r="Q31" s="2">
        <f>COUNTIFS(Table2[Sub-Sector],Table4[[#This Row],[Sub-Sector]],Table2[% Away From 52W Low],"&gt;=10")/Table4[[#This Row],[Count]]</f>
        <v>1</v>
      </c>
      <c r="R31" s="2">
        <f>COUNTIFS(Table2[Sub-Sector],Table4[[#This Row],[Sub-Sector]],Table2[% Price above 20 EMA],"&gt;=0")/Table4[[#This Row],[Count]]</f>
        <v>1</v>
      </c>
      <c r="S31" s="2">
        <f>COUNTIFS(Table2[Sub-Sector],Table4[[#This Row],[Sub-Sector]],Table2[% Price above 50 EMA],"&gt;=0")/Table4[[#This Row],[Count]]</f>
        <v>1</v>
      </c>
      <c r="T31" s="2">
        <f>COUNTIFS(Table2[Sub-Sector],Table4[[#This Row],[Sub-Sector]],Table2[% Price above 200 EMA],"&gt;=0")/Table4[[#This Row],[Count]]</f>
        <v>1</v>
      </c>
      <c r="U31" s="2">
        <f>COUNTIFS(Table2[Sub-Sector],Table4[[#This Row],[Sub-Sector]],Table2[Rate of Change - Zone],"Positive")/Table4[[#This Row],[Count]]</f>
        <v>0.66666666666666663</v>
      </c>
      <c r="V31" s="2">
        <f>COUNTIFS(Table2[Sub-Sector],Table4[[#This Row],[Sub-Sector]],Table2[Sharpe Ratio],"&gt;=0.10")/Table4[[#This Row],[Count]]</f>
        <v>0.33333333333333331</v>
      </c>
      <c r="W3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240.5</v>
      </c>
      <c r="X31">
        <f>_xlfn.RANK.AVG(Table4[[#This Row],[Score]],Table4[Score],1)</f>
        <v>9</v>
      </c>
      <c r="Y3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190.5</v>
      </c>
      <c r="Z31">
        <f>_xlfn.RANK.AVG(Table4[[#This Row],[Score 2 ]],Table4[[Score 2 ]],1)</f>
        <v>29.5</v>
      </c>
    </row>
    <row r="32" spans="1:26" x14ac:dyDescent="0.3">
      <c r="A32" t="s">
        <v>646</v>
      </c>
      <c r="B32">
        <f>COUNTIFS(Table2[Sub-Sector],Table4[[#This Row],[Sub-Sector]])</f>
        <v>3</v>
      </c>
      <c r="C32" s="2">
        <f>COUNTIFS(Table2[Sub-Sector],Table4[[#This Row],[Sub-Sector]],Table2[Uptrend],"Uptrend")/Table4[[#This Row],[Count]]</f>
        <v>0.33333333333333331</v>
      </c>
      <c r="D32" s="2">
        <f>COUNTIFS(Table2[Sub-Sector],Table4[[#This Row],[Sub-Sector]],Table2[1W Return vs Nifty],"&gt;=5")/Table4[[#This Row],[Count]]</f>
        <v>0</v>
      </c>
      <c r="E32" s="2">
        <f>COUNTIFS(Table2[Sub-Sector],Table4[[#This Row],[Sub-Sector]],Table2[1M Return vs Nifty],"&gt;=5")/Table4[[#This Row],[Count]]</f>
        <v>0.33333333333333331</v>
      </c>
      <c r="F32" s="2">
        <f>COUNTIFS(Table2[Sub-Sector],Table4[[#This Row],[Sub-Sector]],Table2[6M Return vs Nifty],"&gt;=10")/Table4[[#This Row],[Count]]</f>
        <v>0.66666666666666663</v>
      </c>
      <c r="G32" s="2">
        <f>COUNTIFS(Table2[Sub-Sector],Table4[[#This Row],[Sub-Sector]],Table2[1Y Return vs Nifty],"&gt;=10")/Table4[[#This Row],[Count]]</f>
        <v>0.33333333333333331</v>
      </c>
      <c r="H32" s="2">
        <f>COUNTIFS(Table2[Sub-Sector],Table4[[#This Row],[Sub-Sector]],Table2[RSI Exponential â€“ 14D],"&gt;=50")/Table4[[#This Row],[Count]]</f>
        <v>1</v>
      </c>
      <c r="I32" s="2">
        <f>COUNTIFS(Table2[Sub-Sector],Table4[[#This Row],[Sub-Sector]],Table2[Relative Volume],"&gt;=1")/Table4[[#This Row],[Count]]</f>
        <v>0.33333333333333331</v>
      </c>
      <c r="J32" s="2">
        <f>COUNTIFS(Table2[Sub-Sector],Table4[[#This Row],[Sub-Sector]],Table2[% Away From Day Low],"&gt;=0.05")/Table4[[#This Row],[Count]]</f>
        <v>0</v>
      </c>
      <c r="K32" s="2">
        <f>COUNTIFS(Table2[Sub-Sector],Table4[[#This Row],[Sub-Sector]],Table2[% Away From Day High],"&lt;=0.05")/Table4[[#This Row],[Count]]</f>
        <v>1</v>
      </c>
      <c r="L32" s="2">
        <f>COUNTIFS(Table2[Sub-Sector],Table4[[#This Row],[Sub-Sector]],Table2[% Away From Current Week Low],"&gt;=0.05")/Table4[[#This Row],[Count]]</f>
        <v>0</v>
      </c>
      <c r="M32" s="2">
        <f>COUNTIFS(Table2[Sub-Sector],Table4[[#This Row],[Sub-Sector]],Table2[% Away From Current Week High],"&lt;=0.05")/Table4[[#This Row],[Count]]</f>
        <v>0.66666666666666663</v>
      </c>
      <c r="N32" s="2">
        <f>COUNTIFS(Table2[Sub-Sector],Table4[[#This Row],[Sub-Sector]],Table2[% Away From Current Month Low],"&gt;=0.05")/Table4[[#This Row],[Count]]</f>
        <v>1</v>
      </c>
      <c r="O32" s="2">
        <f>COUNTIFS(Table2[Sub-Sector],Table4[[#This Row],[Sub-Sector]],Table2[% Away From Current Month High],"&lt;=0.05")/Table4[[#This Row],[Count]]</f>
        <v>0.66666666666666663</v>
      </c>
      <c r="P32" s="2">
        <f>COUNTIFS(Table2[Sub-Sector],Table4[[#This Row],[Sub-Sector]],Table2[% Away From 52W High],"&lt;=10")/Table4[[#This Row],[Count]]</f>
        <v>0.33333333333333331</v>
      </c>
      <c r="Q32" s="2">
        <f>COUNTIFS(Table2[Sub-Sector],Table4[[#This Row],[Sub-Sector]],Table2[% Away From 52W Low],"&gt;=10")/Table4[[#This Row],[Count]]</f>
        <v>1</v>
      </c>
      <c r="R32" s="2">
        <f>COUNTIFS(Table2[Sub-Sector],Table4[[#This Row],[Sub-Sector]],Table2[% Price above 20 EMA],"&gt;=0")/Table4[[#This Row],[Count]]</f>
        <v>0.66666666666666663</v>
      </c>
      <c r="S32" s="2">
        <f>COUNTIFS(Table2[Sub-Sector],Table4[[#This Row],[Sub-Sector]],Table2[% Price above 50 EMA],"&gt;=0")/Table4[[#This Row],[Count]]</f>
        <v>0.66666666666666663</v>
      </c>
      <c r="T32" s="2">
        <f>COUNTIFS(Table2[Sub-Sector],Table4[[#This Row],[Sub-Sector]],Table2[% Price above 200 EMA],"&gt;=0")/Table4[[#This Row],[Count]]</f>
        <v>0.66666666666666663</v>
      </c>
      <c r="U32" s="2">
        <f>COUNTIFS(Table2[Sub-Sector],Table4[[#This Row],[Sub-Sector]],Table2[Rate of Change - Zone],"Positive")/Table4[[#This Row],[Count]]</f>
        <v>1</v>
      </c>
      <c r="V32" s="2">
        <f>COUNTIFS(Table2[Sub-Sector],Table4[[#This Row],[Sub-Sector]],Table2[Sharpe Ratio],"&gt;=0.10")/Table4[[#This Row],[Count]]</f>
        <v>0.33333333333333331</v>
      </c>
      <c r="W3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389</v>
      </c>
      <c r="X32">
        <f>_xlfn.RANK.AVG(Table4[[#This Row],[Score]],Table4[Score],1)</f>
        <v>46</v>
      </c>
      <c r="Y3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191.5</v>
      </c>
      <c r="Z32">
        <f>_xlfn.RANK.AVG(Table4[[#This Row],[Score 2 ]],Table4[[Score 2 ]],1)</f>
        <v>31</v>
      </c>
    </row>
    <row r="33" spans="1:26" x14ac:dyDescent="0.3">
      <c r="A33" t="s">
        <v>114</v>
      </c>
      <c r="B33">
        <f>COUNTIFS(Table2[Sub-Sector],Table4[[#This Row],[Sub-Sector]])</f>
        <v>8</v>
      </c>
      <c r="C33" s="2">
        <f>COUNTIFS(Table2[Sub-Sector],Table4[[#This Row],[Sub-Sector]],Table2[Uptrend],"Uptrend")/Table4[[#This Row],[Count]]</f>
        <v>0.75</v>
      </c>
      <c r="D33" s="2">
        <f>COUNTIFS(Table2[Sub-Sector],Table4[[#This Row],[Sub-Sector]],Table2[1W Return vs Nifty],"&gt;=5")/Table4[[#This Row],[Count]]</f>
        <v>0.125</v>
      </c>
      <c r="E33" s="2">
        <f>COUNTIFS(Table2[Sub-Sector],Table4[[#This Row],[Sub-Sector]],Table2[1M Return vs Nifty],"&gt;=5")/Table4[[#This Row],[Count]]</f>
        <v>0.375</v>
      </c>
      <c r="F33" s="2">
        <f>COUNTIFS(Table2[Sub-Sector],Table4[[#This Row],[Sub-Sector]],Table2[6M Return vs Nifty],"&gt;=10")/Table4[[#This Row],[Count]]</f>
        <v>0.625</v>
      </c>
      <c r="G33" s="2">
        <f>COUNTIFS(Table2[Sub-Sector],Table4[[#This Row],[Sub-Sector]],Table2[1Y Return vs Nifty],"&gt;=10")/Table4[[#This Row],[Count]]</f>
        <v>0.5</v>
      </c>
      <c r="H33" s="2">
        <f>COUNTIFS(Table2[Sub-Sector],Table4[[#This Row],[Sub-Sector]],Table2[RSI Exponential â€“ 14D],"&gt;=50")/Table4[[#This Row],[Count]]</f>
        <v>0.625</v>
      </c>
      <c r="I33" s="2">
        <f>COUNTIFS(Table2[Sub-Sector],Table4[[#This Row],[Sub-Sector]],Table2[Relative Volume],"&gt;=1")/Table4[[#This Row],[Count]]</f>
        <v>0.5</v>
      </c>
      <c r="J33" s="2">
        <f>COUNTIFS(Table2[Sub-Sector],Table4[[#This Row],[Sub-Sector]],Table2[% Away From Day Low],"&gt;=0.05")/Table4[[#This Row],[Count]]</f>
        <v>0</v>
      </c>
      <c r="K33" s="2">
        <f>COUNTIFS(Table2[Sub-Sector],Table4[[#This Row],[Sub-Sector]],Table2[% Away From Day High],"&lt;=0.05")/Table4[[#This Row],[Count]]</f>
        <v>1</v>
      </c>
      <c r="L33" s="2">
        <f>COUNTIFS(Table2[Sub-Sector],Table4[[#This Row],[Sub-Sector]],Table2[% Away From Current Week Low],"&gt;=0.05")/Table4[[#This Row],[Count]]</f>
        <v>0</v>
      </c>
      <c r="M33" s="2">
        <f>COUNTIFS(Table2[Sub-Sector],Table4[[#This Row],[Sub-Sector]],Table2[% Away From Current Week High],"&lt;=0.05")/Table4[[#This Row],[Count]]</f>
        <v>0.75</v>
      </c>
      <c r="N33" s="2">
        <f>COUNTIFS(Table2[Sub-Sector],Table4[[#This Row],[Sub-Sector]],Table2[% Away From Current Month Low],"&gt;=0.05")/Table4[[#This Row],[Count]]</f>
        <v>0.625</v>
      </c>
      <c r="O33" s="2">
        <f>COUNTIFS(Table2[Sub-Sector],Table4[[#This Row],[Sub-Sector]],Table2[% Away From Current Month High],"&lt;=0.05")/Table4[[#This Row],[Count]]</f>
        <v>0.5</v>
      </c>
      <c r="P33" s="2">
        <f>COUNTIFS(Table2[Sub-Sector],Table4[[#This Row],[Sub-Sector]],Table2[% Away From 52W High],"&lt;=10")/Table4[[#This Row],[Count]]</f>
        <v>0.375</v>
      </c>
      <c r="Q33" s="2">
        <f>COUNTIFS(Table2[Sub-Sector],Table4[[#This Row],[Sub-Sector]],Table2[% Away From 52W Low],"&gt;=10")/Table4[[#This Row],[Count]]</f>
        <v>1</v>
      </c>
      <c r="R33" s="2">
        <f>COUNTIFS(Table2[Sub-Sector],Table4[[#This Row],[Sub-Sector]],Table2[% Price above 20 EMA],"&gt;=0")/Table4[[#This Row],[Count]]</f>
        <v>0.625</v>
      </c>
      <c r="S33" s="2">
        <f>COUNTIFS(Table2[Sub-Sector],Table4[[#This Row],[Sub-Sector]],Table2[% Price above 50 EMA],"&gt;=0")/Table4[[#This Row],[Count]]</f>
        <v>0.75</v>
      </c>
      <c r="T33" s="2">
        <f>COUNTIFS(Table2[Sub-Sector],Table4[[#This Row],[Sub-Sector]],Table2[% Price above 200 EMA],"&gt;=0")/Table4[[#This Row],[Count]]</f>
        <v>0.875</v>
      </c>
      <c r="U33" s="2">
        <f>COUNTIFS(Table2[Sub-Sector],Table4[[#This Row],[Sub-Sector]],Table2[Rate of Change - Zone],"Positive")/Table4[[#This Row],[Count]]</f>
        <v>0.625</v>
      </c>
      <c r="V33" s="2">
        <f>COUNTIFS(Table2[Sub-Sector],Table4[[#This Row],[Sub-Sector]],Table2[Sharpe Ratio],"&gt;=0.10")/Table4[[#This Row],[Count]]</f>
        <v>0.125</v>
      </c>
      <c r="W3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283.5</v>
      </c>
      <c r="X33">
        <f>_xlfn.RANK.AVG(Table4[[#This Row],[Score]],Table4[Score],1)</f>
        <v>19</v>
      </c>
      <c r="Y3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192</v>
      </c>
      <c r="Z33">
        <f>_xlfn.RANK.AVG(Table4[[#This Row],[Score 2 ]],Table4[[Score 2 ]],1)</f>
        <v>32</v>
      </c>
    </row>
    <row r="34" spans="1:26" x14ac:dyDescent="0.3">
      <c r="A34" t="s">
        <v>400</v>
      </c>
      <c r="B34">
        <f>COUNTIFS(Table2[Sub-Sector],Table4[[#This Row],[Sub-Sector]])</f>
        <v>12</v>
      </c>
      <c r="C34" s="2">
        <f>COUNTIFS(Table2[Sub-Sector],Table4[[#This Row],[Sub-Sector]],Table2[Uptrend],"Uptrend")/Table4[[#This Row],[Count]]</f>
        <v>0.66666666666666663</v>
      </c>
      <c r="D34" s="2">
        <f>COUNTIFS(Table2[Sub-Sector],Table4[[#This Row],[Sub-Sector]],Table2[1W Return vs Nifty],"&gt;=5")/Table4[[#This Row],[Count]]</f>
        <v>0</v>
      </c>
      <c r="E34" s="2">
        <f>COUNTIFS(Table2[Sub-Sector],Table4[[#This Row],[Sub-Sector]],Table2[1M Return vs Nifty],"&gt;=5")/Table4[[#This Row],[Count]]</f>
        <v>0.33333333333333331</v>
      </c>
      <c r="F34" s="2">
        <f>COUNTIFS(Table2[Sub-Sector],Table4[[#This Row],[Sub-Sector]],Table2[6M Return vs Nifty],"&gt;=10")/Table4[[#This Row],[Count]]</f>
        <v>0.58333333333333337</v>
      </c>
      <c r="G34" s="2">
        <f>COUNTIFS(Table2[Sub-Sector],Table4[[#This Row],[Sub-Sector]],Table2[1Y Return vs Nifty],"&gt;=10")/Table4[[#This Row],[Count]]</f>
        <v>0.5</v>
      </c>
      <c r="H34" s="2">
        <f>COUNTIFS(Table2[Sub-Sector],Table4[[#This Row],[Sub-Sector]],Table2[RSI Exponential â€“ 14D],"&gt;=50")/Table4[[#This Row],[Count]]</f>
        <v>0.66666666666666663</v>
      </c>
      <c r="I34" s="2">
        <f>COUNTIFS(Table2[Sub-Sector],Table4[[#This Row],[Sub-Sector]],Table2[Relative Volume],"&gt;=1")/Table4[[#This Row],[Count]]</f>
        <v>0.41666666666666669</v>
      </c>
      <c r="J34" s="2">
        <f>COUNTIFS(Table2[Sub-Sector],Table4[[#This Row],[Sub-Sector]],Table2[% Away From Day Low],"&gt;=0.05")/Table4[[#This Row],[Count]]</f>
        <v>0</v>
      </c>
      <c r="K34" s="2">
        <f>COUNTIFS(Table2[Sub-Sector],Table4[[#This Row],[Sub-Sector]],Table2[% Away From Day High],"&lt;=0.05")/Table4[[#This Row],[Count]]</f>
        <v>1</v>
      </c>
      <c r="L34" s="2">
        <f>COUNTIFS(Table2[Sub-Sector],Table4[[#This Row],[Sub-Sector]],Table2[% Away From Current Week Low],"&gt;=0.05")/Table4[[#This Row],[Count]]</f>
        <v>0</v>
      </c>
      <c r="M34" s="2">
        <f>COUNTIFS(Table2[Sub-Sector],Table4[[#This Row],[Sub-Sector]],Table2[% Away From Current Week High],"&lt;=0.05")/Table4[[#This Row],[Count]]</f>
        <v>0.66666666666666663</v>
      </c>
      <c r="N34" s="2">
        <f>COUNTIFS(Table2[Sub-Sector],Table4[[#This Row],[Sub-Sector]],Table2[% Away From Current Month Low],"&gt;=0.05")/Table4[[#This Row],[Count]]</f>
        <v>0.58333333333333337</v>
      </c>
      <c r="O34" s="2">
        <f>COUNTIFS(Table2[Sub-Sector],Table4[[#This Row],[Sub-Sector]],Table2[% Away From Current Month High],"&lt;=0.05")/Table4[[#This Row],[Count]]</f>
        <v>0.41666666666666669</v>
      </c>
      <c r="P34" s="2">
        <f>COUNTIFS(Table2[Sub-Sector],Table4[[#This Row],[Sub-Sector]],Table2[% Away From 52W High],"&lt;=10")/Table4[[#This Row],[Count]]</f>
        <v>0.58333333333333337</v>
      </c>
      <c r="Q34" s="2">
        <f>COUNTIFS(Table2[Sub-Sector],Table4[[#This Row],[Sub-Sector]],Table2[% Away From 52W Low],"&gt;=10")/Table4[[#This Row],[Count]]</f>
        <v>0.75</v>
      </c>
      <c r="R34" s="2">
        <f>COUNTIFS(Table2[Sub-Sector],Table4[[#This Row],[Sub-Sector]],Table2[% Price above 20 EMA],"&gt;=0")/Table4[[#This Row],[Count]]</f>
        <v>0.66666666666666663</v>
      </c>
      <c r="S34" s="2">
        <f>COUNTIFS(Table2[Sub-Sector],Table4[[#This Row],[Sub-Sector]],Table2[% Price above 50 EMA],"&gt;=0")/Table4[[#This Row],[Count]]</f>
        <v>0.75</v>
      </c>
      <c r="T34" s="2">
        <f>COUNTIFS(Table2[Sub-Sector],Table4[[#This Row],[Sub-Sector]],Table2[% Price above 200 EMA],"&gt;=0")/Table4[[#This Row],[Count]]</f>
        <v>0.75</v>
      </c>
      <c r="U34" s="2">
        <f>COUNTIFS(Table2[Sub-Sector],Table4[[#This Row],[Sub-Sector]],Table2[Rate of Change - Zone],"Positive")/Table4[[#This Row],[Count]]</f>
        <v>0.75</v>
      </c>
      <c r="V34" s="2">
        <f>COUNTIFS(Table2[Sub-Sector],Table4[[#This Row],[Sub-Sector]],Table2[Sharpe Ratio],"&gt;=0.10")/Table4[[#This Row],[Count]]</f>
        <v>0.41666666666666669</v>
      </c>
      <c r="W3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360</v>
      </c>
      <c r="X34">
        <f>_xlfn.RANK.AVG(Table4[[#This Row],[Score]],Table4[Score],1)</f>
        <v>43</v>
      </c>
      <c r="Y3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195</v>
      </c>
      <c r="Z34">
        <f>_xlfn.RANK.AVG(Table4[[#This Row],[Score 2 ]],Table4[[Score 2 ]],1)</f>
        <v>33</v>
      </c>
    </row>
    <row r="35" spans="1:26" x14ac:dyDescent="0.3">
      <c r="A35" t="s">
        <v>89</v>
      </c>
      <c r="B35">
        <f>COUNTIFS(Table2[Sub-Sector],Table4[[#This Row],[Sub-Sector]])</f>
        <v>5</v>
      </c>
      <c r="C35" s="2">
        <f>COUNTIFS(Table2[Sub-Sector],Table4[[#This Row],[Sub-Sector]],Table2[Uptrend],"Uptrend")/Table4[[#This Row],[Count]]</f>
        <v>0.8</v>
      </c>
      <c r="D35" s="2">
        <f>COUNTIFS(Table2[Sub-Sector],Table4[[#This Row],[Sub-Sector]],Table2[1W Return vs Nifty],"&gt;=5")/Table4[[#This Row],[Count]]</f>
        <v>0.2</v>
      </c>
      <c r="E35" s="2">
        <f>COUNTIFS(Table2[Sub-Sector],Table4[[#This Row],[Sub-Sector]],Table2[1M Return vs Nifty],"&gt;=5")/Table4[[#This Row],[Count]]</f>
        <v>0.6</v>
      </c>
      <c r="F35" s="2">
        <f>COUNTIFS(Table2[Sub-Sector],Table4[[#This Row],[Sub-Sector]],Table2[6M Return vs Nifty],"&gt;=10")/Table4[[#This Row],[Count]]</f>
        <v>0.6</v>
      </c>
      <c r="G35" s="2">
        <f>COUNTIFS(Table2[Sub-Sector],Table4[[#This Row],[Sub-Sector]],Table2[1Y Return vs Nifty],"&gt;=10")/Table4[[#This Row],[Count]]</f>
        <v>0.6</v>
      </c>
      <c r="H35" s="2">
        <f>COUNTIFS(Table2[Sub-Sector],Table4[[#This Row],[Sub-Sector]],Table2[RSI Exponential â€“ 14D],"&gt;=50")/Table4[[#This Row],[Count]]</f>
        <v>0.8</v>
      </c>
      <c r="I35" s="2">
        <f>COUNTIFS(Table2[Sub-Sector],Table4[[#This Row],[Sub-Sector]],Table2[Relative Volume],"&gt;=1")/Table4[[#This Row],[Count]]</f>
        <v>0.4</v>
      </c>
      <c r="J35" s="2">
        <f>COUNTIFS(Table2[Sub-Sector],Table4[[#This Row],[Sub-Sector]],Table2[% Away From Day Low],"&gt;=0.05")/Table4[[#This Row],[Count]]</f>
        <v>0</v>
      </c>
      <c r="K35" s="2">
        <f>COUNTIFS(Table2[Sub-Sector],Table4[[#This Row],[Sub-Sector]],Table2[% Away From Day High],"&lt;=0.05")/Table4[[#This Row],[Count]]</f>
        <v>1</v>
      </c>
      <c r="L35" s="2">
        <f>COUNTIFS(Table2[Sub-Sector],Table4[[#This Row],[Sub-Sector]],Table2[% Away From Current Week Low],"&gt;=0.05")/Table4[[#This Row],[Count]]</f>
        <v>0.2</v>
      </c>
      <c r="M35" s="2">
        <f>COUNTIFS(Table2[Sub-Sector],Table4[[#This Row],[Sub-Sector]],Table2[% Away From Current Week High],"&lt;=0.05")/Table4[[#This Row],[Count]]</f>
        <v>0.8</v>
      </c>
      <c r="N35" s="2">
        <f>COUNTIFS(Table2[Sub-Sector],Table4[[#This Row],[Sub-Sector]],Table2[% Away From Current Month Low],"&gt;=0.05")/Table4[[#This Row],[Count]]</f>
        <v>0.6</v>
      </c>
      <c r="O35" s="2">
        <f>COUNTIFS(Table2[Sub-Sector],Table4[[#This Row],[Sub-Sector]],Table2[% Away From Current Month High],"&lt;=0.05")/Table4[[#This Row],[Count]]</f>
        <v>0.6</v>
      </c>
      <c r="P35" s="2">
        <f>COUNTIFS(Table2[Sub-Sector],Table4[[#This Row],[Sub-Sector]],Table2[% Away From 52W High],"&lt;=10")/Table4[[#This Row],[Count]]</f>
        <v>0.8</v>
      </c>
      <c r="Q35" s="2">
        <f>COUNTIFS(Table2[Sub-Sector],Table4[[#This Row],[Sub-Sector]],Table2[% Away From 52W Low],"&gt;=10")/Table4[[#This Row],[Count]]</f>
        <v>1</v>
      </c>
      <c r="R35" s="2">
        <f>COUNTIFS(Table2[Sub-Sector],Table4[[#This Row],[Sub-Sector]],Table2[% Price above 20 EMA],"&gt;=0")/Table4[[#This Row],[Count]]</f>
        <v>0.8</v>
      </c>
      <c r="S35" s="2">
        <f>COUNTIFS(Table2[Sub-Sector],Table4[[#This Row],[Sub-Sector]],Table2[% Price above 50 EMA],"&gt;=0")/Table4[[#This Row],[Count]]</f>
        <v>0.8</v>
      </c>
      <c r="T35" s="2">
        <f>COUNTIFS(Table2[Sub-Sector],Table4[[#This Row],[Sub-Sector]],Table2[% Price above 200 EMA],"&gt;=0")/Table4[[#This Row],[Count]]</f>
        <v>0.8</v>
      </c>
      <c r="U35" s="2">
        <f>COUNTIFS(Table2[Sub-Sector],Table4[[#This Row],[Sub-Sector]],Table2[Rate of Change - Zone],"Positive")/Table4[[#This Row],[Count]]</f>
        <v>0.6</v>
      </c>
      <c r="V35" s="2">
        <f>COUNTIFS(Table2[Sub-Sector],Table4[[#This Row],[Sub-Sector]],Table2[Sharpe Ratio],"&gt;=0.10")/Table4[[#This Row],[Count]]</f>
        <v>0.4</v>
      </c>
      <c r="W3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262</v>
      </c>
      <c r="X35">
        <f>_xlfn.RANK.AVG(Table4[[#This Row],[Score]],Table4[Score],1)</f>
        <v>12</v>
      </c>
      <c r="Y3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196.5</v>
      </c>
      <c r="Z35">
        <f>_xlfn.RANK.AVG(Table4[[#This Row],[Score 2 ]],Table4[[Score 2 ]],1)</f>
        <v>34</v>
      </c>
    </row>
    <row r="36" spans="1:26" x14ac:dyDescent="0.3">
      <c r="A36" t="s">
        <v>263</v>
      </c>
      <c r="B36">
        <f>COUNTIFS(Table2[Sub-Sector],Table4[[#This Row],[Sub-Sector]])</f>
        <v>21</v>
      </c>
      <c r="C36" s="2">
        <f>COUNTIFS(Table2[Sub-Sector],Table4[[#This Row],[Sub-Sector]],Table2[Uptrend],"Uptrend")/Table4[[#This Row],[Count]]</f>
        <v>0.90476190476190477</v>
      </c>
      <c r="D36" s="2">
        <f>COUNTIFS(Table2[Sub-Sector],Table4[[#This Row],[Sub-Sector]],Table2[1W Return vs Nifty],"&gt;=5")/Table4[[#This Row],[Count]]</f>
        <v>4.7619047619047616E-2</v>
      </c>
      <c r="E36" s="2">
        <f>COUNTIFS(Table2[Sub-Sector],Table4[[#This Row],[Sub-Sector]],Table2[1M Return vs Nifty],"&gt;=5")/Table4[[#This Row],[Count]]</f>
        <v>0.19047619047619047</v>
      </c>
      <c r="F36" s="2">
        <f>COUNTIFS(Table2[Sub-Sector],Table4[[#This Row],[Sub-Sector]],Table2[6M Return vs Nifty],"&gt;=10")/Table4[[#This Row],[Count]]</f>
        <v>0.76190476190476186</v>
      </c>
      <c r="G36" s="2">
        <f>COUNTIFS(Table2[Sub-Sector],Table4[[#This Row],[Sub-Sector]],Table2[1Y Return vs Nifty],"&gt;=10")/Table4[[#This Row],[Count]]</f>
        <v>0.5714285714285714</v>
      </c>
      <c r="H36" s="2">
        <f>COUNTIFS(Table2[Sub-Sector],Table4[[#This Row],[Sub-Sector]],Table2[RSI Exponential â€“ 14D],"&gt;=50")/Table4[[#This Row],[Count]]</f>
        <v>0.52380952380952384</v>
      </c>
      <c r="I36" s="2">
        <f>COUNTIFS(Table2[Sub-Sector],Table4[[#This Row],[Sub-Sector]],Table2[Relative Volume],"&gt;=1")/Table4[[#This Row],[Count]]</f>
        <v>0.33333333333333331</v>
      </c>
      <c r="J36" s="2">
        <f>COUNTIFS(Table2[Sub-Sector],Table4[[#This Row],[Sub-Sector]],Table2[% Away From Day Low],"&gt;=0.05")/Table4[[#This Row],[Count]]</f>
        <v>0</v>
      </c>
      <c r="K36" s="2">
        <f>COUNTIFS(Table2[Sub-Sector],Table4[[#This Row],[Sub-Sector]],Table2[% Away From Day High],"&lt;=0.05")/Table4[[#This Row],[Count]]</f>
        <v>1</v>
      </c>
      <c r="L36" s="2">
        <f>COUNTIFS(Table2[Sub-Sector],Table4[[#This Row],[Sub-Sector]],Table2[% Away From Current Week Low],"&gt;=0.05")/Table4[[#This Row],[Count]]</f>
        <v>0.19047619047619047</v>
      </c>
      <c r="M36" s="2">
        <f>COUNTIFS(Table2[Sub-Sector],Table4[[#This Row],[Sub-Sector]],Table2[% Away From Current Week High],"&lt;=0.05")/Table4[[#This Row],[Count]]</f>
        <v>0.90476190476190477</v>
      </c>
      <c r="N36" s="2">
        <f>COUNTIFS(Table2[Sub-Sector],Table4[[#This Row],[Sub-Sector]],Table2[% Away From Current Month Low],"&gt;=0.05")/Table4[[#This Row],[Count]]</f>
        <v>0.61904761904761907</v>
      </c>
      <c r="O36" s="2">
        <f>COUNTIFS(Table2[Sub-Sector],Table4[[#This Row],[Sub-Sector]],Table2[% Away From Current Month High],"&lt;=0.05")/Table4[[#This Row],[Count]]</f>
        <v>0.2857142857142857</v>
      </c>
      <c r="P36" s="2">
        <f>COUNTIFS(Table2[Sub-Sector],Table4[[#This Row],[Sub-Sector]],Table2[% Away From 52W High],"&lt;=10")/Table4[[#This Row],[Count]]</f>
        <v>0.38095238095238093</v>
      </c>
      <c r="Q36" s="2">
        <f>COUNTIFS(Table2[Sub-Sector],Table4[[#This Row],[Sub-Sector]],Table2[% Away From 52W Low],"&gt;=10")/Table4[[#This Row],[Count]]</f>
        <v>1</v>
      </c>
      <c r="R36" s="2">
        <f>COUNTIFS(Table2[Sub-Sector],Table4[[#This Row],[Sub-Sector]],Table2[% Price above 20 EMA],"&gt;=0")/Table4[[#This Row],[Count]]</f>
        <v>0.47619047619047616</v>
      </c>
      <c r="S36" s="2">
        <f>COUNTIFS(Table2[Sub-Sector],Table4[[#This Row],[Sub-Sector]],Table2[% Price above 50 EMA],"&gt;=0")/Table4[[#This Row],[Count]]</f>
        <v>0.7142857142857143</v>
      </c>
      <c r="T36" s="2">
        <f>COUNTIFS(Table2[Sub-Sector],Table4[[#This Row],[Sub-Sector]],Table2[% Price above 200 EMA],"&gt;=0")/Table4[[#This Row],[Count]]</f>
        <v>1</v>
      </c>
      <c r="U36" s="2">
        <f>COUNTIFS(Table2[Sub-Sector],Table4[[#This Row],[Sub-Sector]],Table2[Rate of Change - Zone],"Positive")/Table4[[#This Row],[Count]]</f>
        <v>0.52380952380952384</v>
      </c>
      <c r="V36" s="2">
        <f>COUNTIFS(Table2[Sub-Sector],Table4[[#This Row],[Sub-Sector]],Table2[Sharpe Ratio],"&gt;=0.10")/Table4[[#This Row],[Count]]</f>
        <v>0.23809523809523808</v>
      </c>
      <c r="W3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308</v>
      </c>
      <c r="X36">
        <f>_xlfn.RANK.AVG(Table4[[#This Row],[Score]],Table4[Score],1)</f>
        <v>25</v>
      </c>
      <c r="Y3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197</v>
      </c>
      <c r="Z36">
        <f>_xlfn.RANK.AVG(Table4[[#This Row],[Score 2 ]],Table4[[Score 2 ]],1)</f>
        <v>36</v>
      </c>
    </row>
    <row r="37" spans="1:26" x14ac:dyDescent="0.3">
      <c r="A37" t="s">
        <v>327</v>
      </c>
      <c r="B37">
        <f>COUNTIFS(Table2[Sub-Sector],Table4[[#This Row],[Sub-Sector]])</f>
        <v>10</v>
      </c>
      <c r="C37" s="2">
        <f>COUNTIFS(Table2[Sub-Sector],Table4[[#This Row],[Sub-Sector]],Table2[Uptrend],"Uptrend")/Table4[[#This Row],[Count]]</f>
        <v>0.8</v>
      </c>
      <c r="D37" s="2">
        <f>COUNTIFS(Table2[Sub-Sector],Table4[[#This Row],[Sub-Sector]],Table2[1W Return vs Nifty],"&gt;=5")/Table4[[#This Row],[Count]]</f>
        <v>0</v>
      </c>
      <c r="E37" s="2">
        <f>COUNTIFS(Table2[Sub-Sector],Table4[[#This Row],[Sub-Sector]],Table2[1M Return vs Nifty],"&gt;=5")/Table4[[#This Row],[Count]]</f>
        <v>0.3</v>
      </c>
      <c r="F37" s="2">
        <f>COUNTIFS(Table2[Sub-Sector],Table4[[#This Row],[Sub-Sector]],Table2[6M Return vs Nifty],"&gt;=10")/Table4[[#This Row],[Count]]</f>
        <v>0.7</v>
      </c>
      <c r="G37" s="2">
        <f>COUNTIFS(Table2[Sub-Sector],Table4[[#This Row],[Sub-Sector]],Table2[1Y Return vs Nifty],"&gt;=10")/Table4[[#This Row],[Count]]</f>
        <v>0.7</v>
      </c>
      <c r="H37" s="2">
        <f>COUNTIFS(Table2[Sub-Sector],Table4[[#This Row],[Sub-Sector]],Table2[RSI Exponential â€“ 14D],"&gt;=50")/Table4[[#This Row],[Count]]</f>
        <v>0.6</v>
      </c>
      <c r="I37" s="2">
        <f>COUNTIFS(Table2[Sub-Sector],Table4[[#This Row],[Sub-Sector]],Table2[Relative Volume],"&gt;=1")/Table4[[#This Row],[Count]]</f>
        <v>0.3</v>
      </c>
      <c r="J37" s="2">
        <f>COUNTIFS(Table2[Sub-Sector],Table4[[#This Row],[Sub-Sector]],Table2[% Away From Day Low],"&gt;=0.05")/Table4[[#This Row],[Count]]</f>
        <v>0.1</v>
      </c>
      <c r="K37" s="2">
        <f>COUNTIFS(Table2[Sub-Sector],Table4[[#This Row],[Sub-Sector]],Table2[% Away From Day High],"&lt;=0.05")/Table4[[#This Row],[Count]]</f>
        <v>1</v>
      </c>
      <c r="L37" s="2">
        <f>COUNTIFS(Table2[Sub-Sector],Table4[[#This Row],[Sub-Sector]],Table2[% Away From Current Week Low],"&gt;=0.05")/Table4[[#This Row],[Count]]</f>
        <v>0.3</v>
      </c>
      <c r="M37" s="2">
        <f>COUNTIFS(Table2[Sub-Sector],Table4[[#This Row],[Sub-Sector]],Table2[% Away From Current Week High],"&lt;=0.05")/Table4[[#This Row],[Count]]</f>
        <v>0.9</v>
      </c>
      <c r="N37" s="2">
        <f>COUNTIFS(Table2[Sub-Sector],Table4[[#This Row],[Sub-Sector]],Table2[% Away From Current Month Low],"&gt;=0.05")/Table4[[#This Row],[Count]]</f>
        <v>0.6</v>
      </c>
      <c r="O37" s="2">
        <f>COUNTIFS(Table2[Sub-Sector],Table4[[#This Row],[Sub-Sector]],Table2[% Away From Current Month High],"&lt;=0.05")/Table4[[#This Row],[Count]]</f>
        <v>0.4</v>
      </c>
      <c r="P37" s="2">
        <f>COUNTIFS(Table2[Sub-Sector],Table4[[#This Row],[Sub-Sector]],Table2[% Away From 52W High],"&lt;=10")/Table4[[#This Row],[Count]]</f>
        <v>0.6</v>
      </c>
      <c r="Q37" s="2">
        <f>COUNTIFS(Table2[Sub-Sector],Table4[[#This Row],[Sub-Sector]],Table2[% Away From 52W Low],"&gt;=10")/Table4[[#This Row],[Count]]</f>
        <v>1</v>
      </c>
      <c r="R37" s="2">
        <f>COUNTIFS(Table2[Sub-Sector],Table4[[#This Row],[Sub-Sector]],Table2[% Price above 20 EMA],"&gt;=0")/Table4[[#This Row],[Count]]</f>
        <v>0.6</v>
      </c>
      <c r="S37" s="2">
        <f>COUNTIFS(Table2[Sub-Sector],Table4[[#This Row],[Sub-Sector]],Table2[% Price above 50 EMA],"&gt;=0")/Table4[[#This Row],[Count]]</f>
        <v>0.6</v>
      </c>
      <c r="T37" s="2">
        <f>COUNTIFS(Table2[Sub-Sector],Table4[[#This Row],[Sub-Sector]],Table2[% Price above 200 EMA],"&gt;=0")/Table4[[#This Row],[Count]]</f>
        <v>1</v>
      </c>
      <c r="U37" s="2">
        <f>COUNTIFS(Table2[Sub-Sector],Table4[[#This Row],[Sub-Sector]],Table2[Rate of Change - Zone],"Positive")/Table4[[#This Row],[Count]]</f>
        <v>0.5</v>
      </c>
      <c r="V37" s="2">
        <f>COUNTIFS(Table2[Sub-Sector],Table4[[#This Row],[Sub-Sector]],Table2[Sharpe Ratio],"&gt;=0.10")/Table4[[#This Row],[Count]]</f>
        <v>0.2</v>
      </c>
      <c r="W3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350</v>
      </c>
      <c r="X37">
        <f>_xlfn.RANK.AVG(Table4[[#This Row],[Score]],Table4[Score],1)</f>
        <v>37</v>
      </c>
      <c r="Y3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197</v>
      </c>
      <c r="Z37">
        <f>_xlfn.RANK.AVG(Table4[[#This Row],[Score 2 ]],Table4[[Score 2 ]],1)</f>
        <v>36</v>
      </c>
    </row>
    <row r="38" spans="1:26" x14ac:dyDescent="0.3">
      <c r="A38" t="s">
        <v>998</v>
      </c>
      <c r="B38">
        <f>COUNTIFS(Table2[Sub-Sector],Table4[[#This Row],[Sub-Sector]])</f>
        <v>2</v>
      </c>
      <c r="C38" s="2">
        <f>COUNTIFS(Table2[Sub-Sector],Table4[[#This Row],[Sub-Sector]],Table2[Uptrend],"Uptrend")/Table4[[#This Row],[Count]]</f>
        <v>0.5</v>
      </c>
      <c r="D38" s="2">
        <f>COUNTIFS(Table2[Sub-Sector],Table4[[#This Row],[Sub-Sector]],Table2[1W Return vs Nifty],"&gt;=5")/Table4[[#This Row],[Count]]</f>
        <v>0</v>
      </c>
      <c r="E38" s="2">
        <f>COUNTIFS(Table2[Sub-Sector],Table4[[#This Row],[Sub-Sector]],Table2[1M Return vs Nifty],"&gt;=5")/Table4[[#This Row],[Count]]</f>
        <v>0</v>
      </c>
      <c r="F38" s="2">
        <f>COUNTIFS(Table2[Sub-Sector],Table4[[#This Row],[Sub-Sector]],Table2[6M Return vs Nifty],"&gt;=10")/Table4[[#This Row],[Count]]</f>
        <v>0.5</v>
      </c>
      <c r="G38" s="2">
        <f>COUNTIFS(Table2[Sub-Sector],Table4[[#This Row],[Sub-Sector]],Table2[1Y Return vs Nifty],"&gt;=10")/Table4[[#This Row],[Count]]</f>
        <v>0.5</v>
      </c>
      <c r="H38" s="2">
        <f>COUNTIFS(Table2[Sub-Sector],Table4[[#This Row],[Sub-Sector]],Table2[RSI Exponential â€“ 14D],"&gt;=50")/Table4[[#This Row],[Count]]</f>
        <v>0</v>
      </c>
      <c r="I38" s="2">
        <f>COUNTIFS(Table2[Sub-Sector],Table4[[#This Row],[Sub-Sector]],Table2[Relative Volume],"&gt;=1")/Table4[[#This Row],[Count]]</f>
        <v>1</v>
      </c>
      <c r="J38" s="2">
        <f>COUNTIFS(Table2[Sub-Sector],Table4[[#This Row],[Sub-Sector]],Table2[% Away From Day Low],"&gt;=0.05")/Table4[[#This Row],[Count]]</f>
        <v>0</v>
      </c>
      <c r="K38" s="2">
        <f>COUNTIFS(Table2[Sub-Sector],Table4[[#This Row],[Sub-Sector]],Table2[% Away From Day High],"&lt;=0.05")/Table4[[#This Row],[Count]]</f>
        <v>1</v>
      </c>
      <c r="L38" s="2">
        <f>COUNTIFS(Table2[Sub-Sector],Table4[[#This Row],[Sub-Sector]],Table2[% Away From Current Week Low],"&gt;=0.05")/Table4[[#This Row],[Count]]</f>
        <v>0</v>
      </c>
      <c r="M38" s="2">
        <f>COUNTIFS(Table2[Sub-Sector],Table4[[#This Row],[Sub-Sector]],Table2[% Away From Current Week High],"&lt;=0.05")/Table4[[#This Row],[Count]]</f>
        <v>1</v>
      </c>
      <c r="N38" s="2">
        <f>COUNTIFS(Table2[Sub-Sector],Table4[[#This Row],[Sub-Sector]],Table2[% Away From Current Month Low],"&gt;=0.05")/Table4[[#This Row],[Count]]</f>
        <v>0</v>
      </c>
      <c r="O38" s="2">
        <f>COUNTIFS(Table2[Sub-Sector],Table4[[#This Row],[Sub-Sector]],Table2[% Away From Current Month High],"&lt;=0.05")/Table4[[#This Row],[Count]]</f>
        <v>0</v>
      </c>
      <c r="P38" s="2">
        <f>COUNTIFS(Table2[Sub-Sector],Table4[[#This Row],[Sub-Sector]],Table2[% Away From 52W High],"&lt;=10")/Table4[[#This Row],[Count]]</f>
        <v>0</v>
      </c>
      <c r="Q38" s="2">
        <f>COUNTIFS(Table2[Sub-Sector],Table4[[#This Row],[Sub-Sector]],Table2[% Away From 52W Low],"&gt;=10")/Table4[[#This Row],[Count]]</f>
        <v>0.5</v>
      </c>
      <c r="R38" s="2">
        <f>COUNTIFS(Table2[Sub-Sector],Table4[[#This Row],[Sub-Sector]],Table2[% Price above 20 EMA],"&gt;=0")/Table4[[#This Row],[Count]]</f>
        <v>0</v>
      </c>
      <c r="S38" s="2">
        <f>COUNTIFS(Table2[Sub-Sector],Table4[[#This Row],[Sub-Sector]],Table2[% Price above 50 EMA],"&gt;=0")/Table4[[#This Row],[Count]]</f>
        <v>0</v>
      </c>
      <c r="T38" s="2">
        <f>COUNTIFS(Table2[Sub-Sector],Table4[[#This Row],[Sub-Sector]],Table2[% Price above 200 EMA],"&gt;=0")/Table4[[#This Row],[Count]]</f>
        <v>0.5</v>
      </c>
      <c r="U38" s="2">
        <f>COUNTIFS(Table2[Sub-Sector],Table4[[#This Row],[Sub-Sector]],Table2[Rate of Change - Zone],"Positive")/Table4[[#This Row],[Count]]</f>
        <v>0.5</v>
      </c>
      <c r="V38" s="2">
        <f>COUNTIFS(Table2[Sub-Sector],Table4[[#This Row],[Sub-Sector]],Table2[Sharpe Ratio],"&gt;=0.10")/Table4[[#This Row],[Count]]</f>
        <v>0</v>
      </c>
      <c r="W3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446</v>
      </c>
      <c r="X38">
        <f>_xlfn.RANK.AVG(Table4[[#This Row],[Score]],Table4[Score],1)</f>
        <v>68</v>
      </c>
      <c r="Y3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197</v>
      </c>
      <c r="Z38">
        <f>_xlfn.RANK.AVG(Table4[[#This Row],[Score 2 ]],Table4[[Score 2 ]],1)</f>
        <v>36</v>
      </c>
    </row>
    <row r="39" spans="1:26" x14ac:dyDescent="0.3">
      <c r="A39" t="s">
        <v>1003</v>
      </c>
      <c r="B39">
        <f>COUNTIFS(Table2[Sub-Sector],Table4[[#This Row],[Sub-Sector]])</f>
        <v>6</v>
      </c>
      <c r="C39" s="2">
        <f>COUNTIFS(Table2[Sub-Sector],Table4[[#This Row],[Sub-Sector]],Table2[Uptrend],"Uptrend")/Table4[[#This Row],[Count]]</f>
        <v>0.83333333333333337</v>
      </c>
      <c r="D39" s="2">
        <f>COUNTIFS(Table2[Sub-Sector],Table4[[#This Row],[Sub-Sector]],Table2[1W Return vs Nifty],"&gt;=5")/Table4[[#This Row],[Count]]</f>
        <v>0</v>
      </c>
      <c r="E39" s="2">
        <f>COUNTIFS(Table2[Sub-Sector],Table4[[#This Row],[Sub-Sector]],Table2[1M Return vs Nifty],"&gt;=5")/Table4[[#This Row],[Count]]</f>
        <v>0.16666666666666666</v>
      </c>
      <c r="F39" s="2">
        <f>COUNTIFS(Table2[Sub-Sector],Table4[[#This Row],[Sub-Sector]],Table2[6M Return vs Nifty],"&gt;=10")/Table4[[#This Row],[Count]]</f>
        <v>0.83333333333333337</v>
      </c>
      <c r="G39" s="2">
        <f>COUNTIFS(Table2[Sub-Sector],Table4[[#This Row],[Sub-Sector]],Table2[1Y Return vs Nifty],"&gt;=10")/Table4[[#This Row],[Count]]</f>
        <v>0.33333333333333331</v>
      </c>
      <c r="H39" s="2">
        <f>COUNTIFS(Table2[Sub-Sector],Table4[[#This Row],[Sub-Sector]],Table2[RSI Exponential â€“ 14D],"&gt;=50")/Table4[[#This Row],[Count]]</f>
        <v>1</v>
      </c>
      <c r="I39" s="2">
        <f>COUNTIFS(Table2[Sub-Sector],Table4[[#This Row],[Sub-Sector]],Table2[Relative Volume],"&gt;=1")/Table4[[#This Row],[Count]]</f>
        <v>0.33333333333333331</v>
      </c>
      <c r="J39" s="2">
        <f>COUNTIFS(Table2[Sub-Sector],Table4[[#This Row],[Sub-Sector]],Table2[% Away From Day Low],"&gt;=0.05")/Table4[[#This Row],[Count]]</f>
        <v>0</v>
      </c>
      <c r="K39" s="2">
        <f>COUNTIFS(Table2[Sub-Sector],Table4[[#This Row],[Sub-Sector]],Table2[% Away From Day High],"&lt;=0.05")/Table4[[#This Row],[Count]]</f>
        <v>1</v>
      </c>
      <c r="L39" s="2">
        <f>COUNTIFS(Table2[Sub-Sector],Table4[[#This Row],[Sub-Sector]],Table2[% Away From Current Week Low],"&gt;=0.05")/Table4[[#This Row],[Count]]</f>
        <v>0.16666666666666666</v>
      </c>
      <c r="M39" s="2">
        <f>COUNTIFS(Table2[Sub-Sector],Table4[[#This Row],[Sub-Sector]],Table2[% Away From Current Week High],"&lt;=0.05")/Table4[[#This Row],[Count]]</f>
        <v>1</v>
      </c>
      <c r="N39" s="2">
        <f>COUNTIFS(Table2[Sub-Sector],Table4[[#This Row],[Sub-Sector]],Table2[% Away From Current Month Low],"&gt;=0.05")/Table4[[#This Row],[Count]]</f>
        <v>1</v>
      </c>
      <c r="O39" s="2">
        <f>COUNTIFS(Table2[Sub-Sector],Table4[[#This Row],[Sub-Sector]],Table2[% Away From Current Month High],"&lt;=0.05")/Table4[[#This Row],[Count]]</f>
        <v>0.66666666666666663</v>
      </c>
      <c r="P39" s="2">
        <f>COUNTIFS(Table2[Sub-Sector],Table4[[#This Row],[Sub-Sector]],Table2[% Away From 52W High],"&lt;=10")/Table4[[#This Row],[Count]]</f>
        <v>0.66666666666666663</v>
      </c>
      <c r="Q39" s="2">
        <f>COUNTIFS(Table2[Sub-Sector],Table4[[#This Row],[Sub-Sector]],Table2[% Away From 52W Low],"&gt;=10")/Table4[[#This Row],[Count]]</f>
        <v>1</v>
      </c>
      <c r="R39" s="2">
        <f>COUNTIFS(Table2[Sub-Sector],Table4[[#This Row],[Sub-Sector]],Table2[% Price above 20 EMA],"&gt;=0")/Table4[[#This Row],[Count]]</f>
        <v>1</v>
      </c>
      <c r="S39" s="2">
        <f>COUNTIFS(Table2[Sub-Sector],Table4[[#This Row],[Sub-Sector]],Table2[% Price above 50 EMA],"&gt;=0")/Table4[[#This Row],[Count]]</f>
        <v>1</v>
      </c>
      <c r="T39" s="2">
        <f>COUNTIFS(Table2[Sub-Sector],Table4[[#This Row],[Sub-Sector]],Table2[% Price above 200 EMA],"&gt;=0")/Table4[[#This Row],[Count]]</f>
        <v>1</v>
      </c>
      <c r="U39" s="2">
        <f>COUNTIFS(Table2[Sub-Sector],Table4[[#This Row],[Sub-Sector]],Table2[Rate of Change - Zone],"Positive")/Table4[[#This Row],[Count]]</f>
        <v>0.83333333333333337</v>
      </c>
      <c r="V39" s="2">
        <f>COUNTIFS(Table2[Sub-Sector],Table4[[#This Row],[Sub-Sector]],Table2[Sharpe Ratio],"&gt;=0.10")/Table4[[#This Row],[Count]]</f>
        <v>0</v>
      </c>
      <c r="W3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365</v>
      </c>
      <c r="X39">
        <f>_xlfn.RANK.AVG(Table4[[#This Row],[Score]],Table4[Score],1)</f>
        <v>44</v>
      </c>
      <c r="Y3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200</v>
      </c>
      <c r="Z39">
        <f>_xlfn.RANK.AVG(Table4[[#This Row],[Score 2 ]],Table4[[Score 2 ]],1)</f>
        <v>38</v>
      </c>
    </row>
    <row r="40" spans="1:26" x14ac:dyDescent="0.3">
      <c r="A40" t="s">
        <v>510</v>
      </c>
      <c r="B40">
        <f>COUNTIFS(Table2[Sub-Sector],Table4[[#This Row],[Sub-Sector]])</f>
        <v>4</v>
      </c>
      <c r="C40" s="2">
        <f>COUNTIFS(Table2[Sub-Sector],Table4[[#This Row],[Sub-Sector]],Table2[Uptrend],"Uptrend")/Table4[[#This Row],[Count]]</f>
        <v>0.75</v>
      </c>
      <c r="D40" s="2">
        <f>COUNTIFS(Table2[Sub-Sector],Table4[[#This Row],[Sub-Sector]],Table2[1W Return vs Nifty],"&gt;=5")/Table4[[#This Row],[Count]]</f>
        <v>0.25</v>
      </c>
      <c r="E40" s="2">
        <f>COUNTIFS(Table2[Sub-Sector],Table4[[#This Row],[Sub-Sector]],Table2[1M Return vs Nifty],"&gt;=5")/Table4[[#This Row],[Count]]</f>
        <v>0.5</v>
      </c>
      <c r="F40" s="2">
        <f>COUNTIFS(Table2[Sub-Sector],Table4[[#This Row],[Sub-Sector]],Table2[6M Return vs Nifty],"&gt;=10")/Table4[[#This Row],[Count]]</f>
        <v>0.5</v>
      </c>
      <c r="G40" s="2">
        <f>COUNTIFS(Table2[Sub-Sector],Table4[[#This Row],[Sub-Sector]],Table2[1Y Return vs Nifty],"&gt;=10")/Table4[[#This Row],[Count]]</f>
        <v>0.5</v>
      </c>
      <c r="H40" s="2">
        <f>COUNTIFS(Table2[Sub-Sector],Table4[[#This Row],[Sub-Sector]],Table2[RSI Exponential â€“ 14D],"&gt;=50")/Table4[[#This Row],[Count]]</f>
        <v>0.75</v>
      </c>
      <c r="I40" s="2">
        <f>COUNTIFS(Table2[Sub-Sector],Table4[[#This Row],[Sub-Sector]],Table2[Relative Volume],"&gt;=1")/Table4[[#This Row],[Count]]</f>
        <v>0.25</v>
      </c>
      <c r="J40" s="2">
        <f>COUNTIFS(Table2[Sub-Sector],Table4[[#This Row],[Sub-Sector]],Table2[% Away From Day Low],"&gt;=0.05")/Table4[[#This Row],[Count]]</f>
        <v>0.25</v>
      </c>
      <c r="K40" s="2">
        <f>COUNTIFS(Table2[Sub-Sector],Table4[[#This Row],[Sub-Sector]],Table2[% Away From Day High],"&lt;=0.05")/Table4[[#This Row],[Count]]</f>
        <v>1</v>
      </c>
      <c r="L40" s="2">
        <f>COUNTIFS(Table2[Sub-Sector],Table4[[#This Row],[Sub-Sector]],Table2[% Away From Current Week Low],"&gt;=0.05")/Table4[[#This Row],[Count]]</f>
        <v>0.5</v>
      </c>
      <c r="M40" s="2">
        <f>COUNTIFS(Table2[Sub-Sector],Table4[[#This Row],[Sub-Sector]],Table2[% Away From Current Week High],"&lt;=0.05")/Table4[[#This Row],[Count]]</f>
        <v>0.75</v>
      </c>
      <c r="N40" s="2">
        <f>COUNTIFS(Table2[Sub-Sector],Table4[[#This Row],[Sub-Sector]],Table2[% Away From Current Month Low],"&gt;=0.05")/Table4[[#This Row],[Count]]</f>
        <v>1</v>
      </c>
      <c r="O40" s="2">
        <f>COUNTIFS(Table2[Sub-Sector],Table4[[#This Row],[Sub-Sector]],Table2[% Away From Current Month High],"&lt;=0.05")/Table4[[#This Row],[Count]]</f>
        <v>0.5</v>
      </c>
      <c r="P40" s="2">
        <f>COUNTIFS(Table2[Sub-Sector],Table4[[#This Row],[Sub-Sector]],Table2[% Away From 52W High],"&lt;=10")/Table4[[#This Row],[Count]]</f>
        <v>0.25</v>
      </c>
      <c r="Q40" s="2">
        <f>COUNTIFS(Table2[Sub-Sector],Table4[[#This Row],[Sub-Sector]],Table2[% Away From 52W Low],"&gt;=10")/Table4[[#This Row],[Count]]</f>
        <v>1</v>
      </c>
      <c r="R40" s="2">
        <f>COUNTIFS(Table2[Sub-Sector],Table4[[#This Row],[Sub-Sector]],Table2[% Price above 20 EMA],"&gt;=0")/Table4[[#This Row],[Count]]</f>
        <v>0.75</v>
      </c>
      <c r="S40" s="2">
        <f>COUNTIFS(Table2[Sub-Sector],Table4[[#This Row],[Sub-Sector]],Table2[% Price above 50 EMA],"&gt;=0")/Table4[[#This Row],[Count]]</f>
        <v>0.75</v>
      </c>
      <c r="T40" s="2">
        <f>COUNTIFS(Table2[Sub-Sector],Table4[[#This Row],[Sub-Sector]],Table2[% Price above 200 EMA],"&gt;=0")/Table4[[#This Row],[Count]]</f>
        <v>0.75</v>
      </c>
      <c r="U40" s="2">
        <f>COUNTIFS(Table2[Sub-Sector],Table4[[#This Row],[Sub-Sector]],Table2[Rate of Change - Zone],"Positive")/Table4[[#This Row],[Count]]</f>
        <v>1</v>
      </c>
      <c r="V40" s="2">
        <f>COUNTIFS(Table2[Sub-Sector],Table4[[#This Row],[Sub-Sector]],Table2[Sharpe Ratio],"&gt;=0.10")/Table4[[#This Row],[Count]]</f>
        <v>0.25</v>
      </c>
      <c r="W4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274.5</v>
      </c>
      <c r="X40">
        <f>_xlfn.RANK.AVG(Table4[[#This Row],[Score]],Table4[Score],1)</f>
        <v>16</v>
      </c>
      <c r="Y4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201</v>
      </c>
      <c r="Z40">
        <f>_xlfn.RANK.AVG(Table4[[#This Row],[Score 2 ]],Table4[[Score 2 ]],1)</f>
        <v>39</v>
      </c>
    </row>
    <row r="41" spans="1:26" x14ac:dyDescent="0.3">
      <c r="A41" t="s">
        <v>95</v>
      </c>
      <c r="B41">
        <f>COUNTIFS(Table2[Sub-Sector],Table4[[#This Row],[Sub-Sector]])</f>
        <v>3</v>
      </c>
      <c r="C41" s="2">
        <f>COUNTIFS(Table2[Sub-Sector],Table4[[#This Row],[Sub-Sector]],Table2[Uptrend],"Uptrend")/Table4[[#This Row],[Count]]</f>
        <v>0.66666666666666663</v>
      </c>
      <c r="D41" s="2">
        <f>COUNTIFS(Table2[Sub-Sector],Table4[[#This Row],[Sub-Sector]],Table2[1W Return vs Nifty],"&gt;=5")/Table4[[#This Row],[Count]]</f>
        <v>0</v>
      </c>
      <c r="E41" s="2">
        <f>COUNTIFS(Table2[Sub-Sector],Table4[[#This Row],[Sub-Sector]],Table2[1M Return vs Nifty],"&gt;=5")/Table4[[#This Row],[Count]]</f>
        <v>0.33333333333333331</v>
      </c>
      <c r="F41" s="2">
        <f>COUNTIFS(Table2[Sub-Sector],Table4[[#This Row],[Sub-Sector]],Table2[6M Return vs Nifty],"&gt;=10")/Table4[[#This Row],[Count]]</f>
        <v>0.33333333333333331</v>
      </c>
      <c r="G41" s="2">
        <f>COUNTIFS(Table2[Sub-Sector],Table4[[#This Row],[Sub-Sector]],Table2[1Y Return vs Nifty],"&gt;=10")/Table4[[#This Row],[Count]]</f>
        <v>1</v>
      </c>
      <c r="H41" s="2">
        <f>COUNTIFS(Table2[Sub-Sector],Table4[[#This Row],[Sub-Sector]],Table2[RSI Exponential â€“ 14D],"&gt;=50")/Table4[[#This Row],[Count]]</f>
        <v>0.66666666666666663</v>
      </c>
      <c r="I41" s="2">
        <f>COUNTIFS(Table2[Sub-Sector],Table4[[#This Row],[Sub-Sector]],Table2[Relative Volume],"&gt;=1")/Table4[[#This Row],[Count]]</f>
        <v>0.33333333333333331</v>
      </c>
      <c r="J41" s="2">
        <f>COUNTIFS(Table2[Sub-Sector],Table4[[#This Row],[Sub-Sector]],Table2[% Away From Day Low],"&gt;=0.05")/Table4[[#This Row],[Count]]</f>
        <v>0</v>
      </c>
      <c r="K41" s="2">
        <f>COUNTIFS(Table2[Sub-Sector],Table4[[#This Row],[Sub-Sector]],Table2[% Away From Day High],"&lt;=0.05")/Table4[[#This Row],[Count]]</f>
        <v>1</v>
      </c>
      <c r="L41" s="2">
        <f>COUNTIFS(Table2[Sub-Sector],Table4[[#This Row],[Sub-Sector]],Table2[% Away From Current Week Low],"&gt;=0.05")/Table4[[#This Row],[Count]]</f>
        <v>0</v>
      </c>
      <c r="M41" s="2">
        <f>COUNTIFS(Table2[Sub-Sector],Table4[[#This Row],[Sub-Sector]],Table2[% Away From Current Week High],"&lt;=0.05")/Table4[[#This Row],[Count]]</f>
        <v>1</v>
      </c>
      <c r="N41" s="2">
        <f>COUNTIFS(Table2[Sub-Sector],Table4[[#This Row],[Sub-Sector]],Table2[% Away From Current Month Low],"&gt;=0.05")/Table4[[#This Row],[Count]]</f>
        <v>0.33333333333333331</v>
      </c>
      <c r="O41" s="2">
        <f>COUNTIFS(Table2[Sub-Sector],Table4[[#This Row],[Sub-Sector]],Table2[% Away From Current Month High],"&lt;=0.05")/Table4[[#This Row],[Count]]</f>
        <v>0.66666666666666663</v>
      </c>
      <c r="P41" s="2">
        <f>COUNTIFS(Table2[Sub-Sector],Table4[[#This Row],[Sub-Sector]],Table2[% Away From 52W High],"&lt;=10")/Table4[[#This Row],[Count]]</f>
        <v>0.33333333333333331</v>
      </c>
      <c r="Q41" s="2">
        <f>COUNTIFS(Table2[Sub-Sector],Table4[[#This Row],[Sub-Sector]],Table2[% Away From 52W Low],"&gt;=10")/Table4[[#This Row],[Count]]</f>
        <v>1</v>
      </c>
      <c r="R41" s="2">
        <f>COUNTIFS(Table2[Sub-Sector],Table4[[#This Row],[Sub-Sector]],Table2[% Price above 20 EMA],"&gt;=0")/Table4[[#This Row],[Count]]</f>
        <v>0.33333333333333331</v>
      </c>
      <c r="S41" s="2">
        <f>COUNTIFS(Table2[Sub-Sector],Table4[[#This Row],[Sub-Sector]],Table2[% Price above 50 EMA],"&gt;=0")/Table4[[#This Row],[Count]]</f>
        <v>0.33333333333333331</v>
      </c>
      <c r="T41" s="2">
        <f>COUNTIFS(Table2[Sub-Sector],Table4[[#This Row],[Sub-Sector]],Table2[% Price above 200 EMA],"&gt;=0")/Table4[[#This Row],[Count]]</f>
        <v>1</v>
      </c>
      <c r="U41" s="2">
        <f>COUNTIFS(Table2[Sub-Sector],Table4[[#This Row],[Sub-Sector]],Table2[Rate of Change - Zone],"Positive")/Table4[[#This Row],[Count]]</f>
        <v>0.66666666666666663</v>
      </c>
      <c r="V41" s="2">
        <f>COUNTIFS(Table2[Sub-Sector],Table4[[#This Row],[Sub-Sector]],Table2[Sharpe Ratio],"&gt;=0.10")/Table4[[#This Row],[Count]]</f>
        <v>0</v>
      </c>
      <c r="W4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371</v>
      </c>
      <c r="X41">
        <f>_xlfn.RANK.AVG(Table4[[#This Row],[Score]],Table4[Score],1)</f>
        <v>45</v>
      </c>
      <c r="Y4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206</v>
      </c>
      <c r="Z41">
        <f>_xlfn.RANK.AVG(Table4[[#This Row],[Score 2 ]],Table4[[Score 2 ]],1)</f>
        <v>40</v>
      </c>
    </row>
    <row r="42" spans="1:26" x14ac:dyDescent="0.3">
      <c r="A42" t="s">
        <v>54</v>
      </c>
      <c r="B42">
        <f>COUNTIFS(Table2[Sub-Sector],Table4[[#This Row],[Sub-Sector]])</f>
        <v>44</v>
      </c>
      <c r="C42" s="2">
        <f>COUNTIFS(Table2[Sub-Sector],Table4[[#This Row],[Sub-Sector]],Table2[Uptrend],"Uptrend")/Table4[[#This Row],[Count]]</f>
        <v>0.90909090909090906</v>
      </c>
      <c r="D42" s="2">
        <f>COUNTIFS(Table2[Sub-Sector],Table4[[#This Row],[Sub-Sector]],Table2[1W Return vs Nifty],"&gt;=5")/Table4[[#This Row],[Count]]</f>
        <v>9.0909090909090912E-2</v>
      </c>
      <c r="E42" s="2">
        <f>COUNTIFS(Table2[Sub-Sector],Table4[[#This Row],[Sub-Sector]],Table2[1M Return vs Nifty],"&gt;=5")/Table4[[#This Row],[Count]]</f>
        <v>0.27272727272727271</v>
      </c>
      <c r="F42" s="2">
        <f>COUNTIFS(Table2[Sub-Sector],Table4[[#This Row],[Sub-Sector]],Table2[6M Return vs Nifty],"&gt;=10")/Table4[[#This Row],[Count]]</f>
        <v>0.65909090909090906</v>
      </c>
      <c r="G42" s="2">
        <f>COUNTIFS(Table2[Sub-Sector],Table4[[#This Row],[Sub-Sector]],Table2[1Y Return vs Nifty],"&gt;=10")/Table4[[#This Row],[Count]]</f>
        <v>0.70454545454545459</v>
      </c>
      <c r="H42" s="2">
        <f>COUNTIFS(Table2[Sub-Sector],Table4[[#This Row],[Sub-Sector]],Table2[RSI Exponential â€“ 14D],"&gt;=50")/Table4[[#This Row],[Count]]</f>
        <v>0.5</v>
      </c>
      <c r="I42" s="2">
        <f>COUNTIFS(Table2[Sub-Sector],Table4[[#This Row],[Sub-Sector]],Table2[Relative Volume],"&gt;=1")/Table4[[#This Row],[Count]]</f>
        <v>0.34090909090909088</v>
      </c>
      <c r="J42" s="2">
        <f>COUNTIFS(Table2[Sub-Sector],Table4[[#This Row],[Sub-Sector]],Table2[% Away From Day Low],"&gt;=0.05")/Table4[[#This Row],[Count]]</f>
        <v>0</v>
      </c>
      <c r="K42" s="2">
        <f>COUNTIFS(Table2[Sub-Sector],Table4[[#This Row],[Sub-Sector]],Table2[% Away From Day High],"&lt;=0.05")/Table4[[#This Row],[Count]]</f>
        <v>0.93181818181818177</v>
      </c>
      <c r="L42" s="2">
        <f>COUNTIFS(Table2[Sub-Sector],Table4[[#This Row],[Sub-Sector]],Table2[% Away From Current Week Low],"&gt;=0.05")/Table4[[#This Row],[Count]]</f>
        <v>0.11363636363636363</v>
      </c>
      <c r="M42" s="2">
        <f>COUNTIFS(Table2[Sub-Sector],Table4[[#This Row],[Sub-Sector]],Table2[% Away From Current Week High],"&lt;=0.05")/Table4[[#This Row],[Count]]</f>
        <v>0.72727272727272729</v>
      </c>
      <c r="N42" s="2">
        <f>COUNTIFS(Table2[Sub-Sector],Table4[[#This Row],[Sub-Sector]],Table2[% Away From Current Month Low],"&gt;=0.05")/Table4[[#This Row],[Count]]</f>
        <v>0.43181818181818182</v>
      </c>
      <c r="O42" s="2">
        <f>COUNTIFS(Table2[Sub-Sector],Table4[[#This Row],[Sub-Sector]],Table2[% Away From Current Month High],"&lt;=0.05")/Table4[[#This Row],[Count]]</f>
        <v>0.31818181818181818</v>
      </c>
      <c r="P42" s="2">
        <f>COUNTIFS(Table2[Sub-Sector],Table4[[#This Row],[Sub-Sector]],Table2[% Away From 52W High],"&lt;=10")/Table4[[#This Row],[Count]]</f>
        <v>0.61363636363636365</v>
      </c>
      <c r="Q42" s="2">
        <f>COUNTIFS(Table2[Sub-Sector],Table4[[#This Row],[Sub-Sector]],Table2[% Away From 52W Low],"&gt;=10")/Table4[[#This Row],[Count]]</f>
        <v>1</v>
      </c>
      <c r="R42" s="2">
        <f>COUNTIFS(Table2[Sub-Sector],Table4[[#This Row],[Sub-Sector]],Table2[% Price above 20 EMA],"&gt;=0")/Table4[[#This Row],[Count]]</f>
        <v>0.63636363636363635</v>
      </c>
      <c r="S42" s="2">
        <f>COUNTIFS(Table2[Sub-Sector],Table4[[#This Row],[Sub-Sector]],Table2[% Price above 50 EMA],"&gt;=0")/Table4[[#This Row],[Count]]</f>
        <v>0.79545454545454541</v>
      </c>
      <c r="T42" s="2">
        <f>COUNTIFS(Table2[Sub-Sector],Table4[[#This Row],[Sub-Sector]],Table2[% Price above 200 EMA],"&gt;=0")/Table4[[#This Row],[Count]]</f>
        <v>0.97727272727272729</v>
      </c>
      <c r="U42" s="2">
        <f>COUNTIFS(Table2[Sub-Sector],Table4[[#This Row],[Sub-Sector]],Table2[Rate of Change - Zone],"Positive")/Table4[[#This Row],[Count]]</f>
        <v>0.38636363636363635</v>
      </c>
      <c r="V42" s="2">
        <f>COUNTIFS(Table2[Sub-Sector],Table4[[#This Row],[Sub-Sector]],Table2[Sharpe Ratio],"&gt;=0.10")/Table4[[#This Row],[Count]]</f>
        <v>0.11363636363636363</v>
      </c>
      <c r="W4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306.5</v>
      </c>
      <c r="X42">
        <f>_xlfn.RANK.AVG(Table4[[#This Row],[Score]],Table4[Score],1)</f>
        <v>24</v>
      </c>
      <c r="Y4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208</v>
      </c>
      <c r="Z42">
        <f>_xlfn.RANK.AVG(Table4[[#This Row],[Score 2 ]],Table4[[Score 2 ]],1)</f>
        <v>41</v>
      </c>
    </row>
    <row r="43" spans="1:26" x14ac:dyDescent="0.3">
      <c r="A43" t="s">
        <v>276</v>
      </c>
      <c r="B43">
        <f>COUNTIFS(Table2[Sub-Sector],Table4[[#This Row],[Sub-Sector]])</f>
        <v>14</v>
      </c>
      <c r="C43" s="2">
        <f>COUNTIFS(Table2[Sub-Sector],Table4[[#This Row],[Sub-Sector]],Table2[Uptrend],"Uptrend")/Table4[[#This Row],[Count]]</f>
        <v>0.9285714285714286</v>
      </c>
      <c r="D43" s="2">
        <f>COUNTIFS(Table2[Sub-Sector],Table4[[#This Row],[Sub-Sector]],Table2[1W Return vs Nifty],"&gt;=5")/Table4[[#This Row],[Count]]</f>
        <v>0</v>
      </c>
      <c r="E43" s="2">
        <f>COUNTIFS(Table2[Sub-Sector],Table4[[#This Row],[Sub-Sector]],Table2[1M Return vs Nifty],"&gt;=5")/Table4[[#This Row],[Count]]</f>
        <v>0.2857142857142857</v>
      </c>
      <c r="F43" s="2">
        <f>COUNTIFS(Table2[Sub-Sector],Table4[[#This Row],[Sub-Sector]],Table2[6M Return vs Nifty],"&gt;=10")/Table4[[#This Row],[Count]]</f>
        <v>0.5</v>
      </c>
      <c r="G43" s="2">
        <f>COUNTIFS(Table2[Sub-Sector],Table4[[#This Row],[Sub-Sector]],Table2[1Y Return vs Nifty],"&gt;=10")/Table4[[#This Row],[Count]]</f>
        <v>0.42857142857142855</v>
      </c>
      <c r="H43" s="2">
        <f>COUNTIFS(Table2[Sub-Sector],Table4[[#This Row],[Sub-Sector]],Table2[RSI Exponential â€“ 14D],"&gt;=50")/Table4[[#This Row],[Count]]</f>
        <v>0.7857142857142857</v>
      </c>
      <c r="I43" s="2">
        <f>COUNTIFS(Table2[Sub-Sector],Table4[[#This Row],[Sub-Sector]],Table2[Relative Volume],"&gt;=1")/Table4[[#This Row],[Count]]</f>
        <v>0.5</v>
      </c>
      <c r="J43" s="2">
        <f>COUNTIFS(Table2[Sub-Sector],Table4[[#This Row],[Sub-Sector]],Table2[% Away From Day Low],"&gt;=0.05")/Table4[[#This Row],[Count]]</f>
        <v>0</v>
      </c>
      <c r="K43" s="2">
        <f>COUNTIFS(Table2[Sub-Sector],Table4[[#This Row],[Sub-Sector]],Table2[% Away From Day High],"&lt;=0.05")/Table4[[#This Row],[Count]]</f>
        <v>1</v>
      </c>
      <c r="L43" s="2">
        <f>COUNTIFS(Table2[Sub-Sector],Table4[[#This Row],[Sub-Sector]],Table2[% Away From Current Week Low],"&gt;=0.05")/Table4[[#This Row],[Count]]</f>
        <v>0</v>
      </c>
      <c r="M43" s="2">
        <f>COUNTIFS(Table2[Sub-Sector],Table4[[#This Row],[Sub-Sector]],Table2[% Away From Current Week High],"&lt;=0.05")/Table4[[#This Row],[Count]]</f>
        <v>0.8571428571428571</v>
      </c>
      <c r="N43" s="2">
        <f>COUNTIFS(Table2[Sub-Sector],Table4[[#This Row],[Sub-Sector]],Table2[% Away From Current Month Low],"&gt;=0.05")/Table4[[#This Row],[Count]]</f>
        <v>0.6428571428571429</v>
      </c>
      <c r="O43" s="2">
        <f>COUNTIFS(Table2[Sub-Sector],Table4[[#This Row],[Sub-Sector]],Table2[% Away From Current Month High],"&lt;=0.05")/Table4[[#This Row],[Count]]</f>
        <v>0.5</v>
      </c>
      <c r="P43" s="2">
        <f>COUNTIFS(Table2[Sub-Sector],Table4[[#This Row],[Sub-Sector]],Table2[% Away From 52W High],"&lt;=10")/Table4[[#This Row],[Count]]</f>
        <v>0.5714285714285714</v>
      </c>
      <c r="Q43" s="2">
        <f>COUNTIFS(Table2[Sub-Sector],Table4[[#This Row],[Sub-Sector]],Table2[% Away From 52W Low],"&gt;=10")/Table4[[#This Row],[Count]]</f>
        <v>1</v>
      </c>
      <c r="R43" s="2">
        <f>COUNTIFS(Table2[Sub-Sector],Table4[[#This Row],[Sub-Sector]],Table2[% Price above 20 EMA],"&gt;=0")/Table4[[#This Row],[Count]]</f>
        <v>0.8571428571428571</v>
      </c>
      <c r="S43" s="2">
        <f>COUNTIFS(Table2[Sub-Sector],Table4[[#This Row],[Sub-Sector]],Table2[% Price above 50 EMA],"&gt;=0")/Table4[[#This Row],[Count]]</f>
        <v>0.8571428571428571</v>
      </c>
      <c r="T43" s="2">
        <f>COUNTIFS(Table2[Sub-Sector],Table4[[#This Row],[Sub-Sector]],Table2[% Price above 200 EMA],"&gt;=0")/Table4[[#This Row],[Count]]</f>
        <v>0.9285714285714286</v>
      </c>
      <c r="U43" s="2">
        <f>COUNTIFS(Table2[Sub-Sector],Table4[[#This Row],[Sub-Sector]],Table2[Rate of Change - Zone],"Positive")/Table4[[#This Row],[Count]]</f>
        <v>0.7142857142857143</v>
      </c>
      <c r="V43" s="2">
        <f>COUNTIFS(Table2[Sub-Sector],Table4[[#This Row],[Sub-Sector]],Table2[Sharpe Ratio],"&gt;=0.10")/Table4[[#This Row],[Count]]</f>
        <v>0.21428571428571427</v>
      </c>
      <c r="W4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357.5</v>
      </c>
      <c r="X43">
        <f>_xlfn.RANK.AVG(Table4[[#This Row],[Score]],Table4[Score],1)</f>
        <v>41</v>
      </c>
      <c r="Y4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210</v>
      </c>
      <c r="Z43">
        <f>_xlfn.RANK.AVG(Table4[[#This Row],[Score 2 ]],Table4[[Score 2 ]],1)</f>
        <v>42</v>
      </c>
    </row>
    <row r="44" spans="1:26" x14ac:dyDescent="0.3">
      <c r="A44" t="s">
        <v>564</v>
      </c>
      <c r="B44">
        <f>COUNTIFS(Table2[Sub-Sector],Table4[[#This Row],[Sub-Sector]])</f>
        <v>9</v>
      </c>
      <c r="C44" s="2">
        <f>COUNTIFS(Table2[Sub-Sector],Table4[[#This Row],[Sub-Sector]],Table2[Uptrend],"Uptrend")/Table4[[#This Row],[Count]]</f>
        <v>0.55555555555555558</v>
      </c>
      <c r="D44" s="2">
        <f>COUNTIFS(Table2[Sub-Sector],Table4[[#This Row],[Sub-Sector]],Table2[1W Return vs Nifty],"&gt;=5")/Table4[[#This Row],[Count]]</f>
        <v>0.22222222222222221</v>
      </c>
      <c r="E44" s="2">
        <f>COUNTIFS(Table2[Sub-Sector],Table4[[#This Row],[Sub-Sector]],Table2[1M Return vs Nifty],"&gt;=5")/Table4[[#This Row],[Count]]</f>
        <v>0.44444444444444442</v>
      </c>
      <c r="F44" s="2">
        <f>COUNTIFS(Table2[Sub-Sector],Table4[[#This Row],[Sub-Sector]],Table2[6M Return vs Nifty],"&gt;=10")/Table4[[#This Row],[Count]]</f>
        <v>0.66666666666666663</v>
      </c>
      <c r="G44" s="2">
        <f>COUNTIFS(Table2[Sub-Sector],Table4[[#This Row],[Sub-Sector]],Table2[1Y Return vs Nifty],"&gt;=10")/Table4[[#This Row],[Count]]</f>
        <v>0.44444444444444442</v>
      </c>
      <c r="H44" s="2">
        <f>COUNTIFS(Table2[Sub-Sector],Table4[[#This Row],[Sub-Sector]],Table2[RSI Exponential â€“ 14D],"&gt;=50")/Table4[[#This Row],[Count]]</f>
        <v>0.44444444444444442</v>
      </c>
      <c r="I44" s="2">
        <f>COUNTIFS(Table2[Sub-Sector],Table4[[#This Row],[Sub-Sector]],Table2[Relative Volume],"&gt;=1")/Table4[[#This Row],[Count]]</f>
        <v>0.33333333333333331</v>
      </c>
      <c r="J44" s="2">
        <f>COUNTIFS(Table2[Sub-Sector],Table4[[#This Row],[Sub-Sector]],Table2[% Away From Day Low],"&gt;=0.05")/Table4[[#This Row],[Count]]</f>
        <v>0</v>
      </c>
      <c r="K44" s="2">
        <f>COUNTIFS(Table2[Sub-Sector],Table4[[#This Row],[Sub-Sector]],Table2[% Away From Day High],"&lt;=0.05")/Table4[[#This Row],[Count]]</f>
        <v>1</v>
      </c>
      <c r="L44" s="2">
        <f>COUNTIFS(Table2[Sub-Sector],Table4[[#This Row],[Sub-Sector]],Table2[% Away From Current Week Low],"&gt;=0.05")/Table4[[#This Row],[Count]]</f>
        <v>0.1111111111111111</v>
      </c>
      <c r="M44" s="2">
        <f>COUNTIFS(Table2[Sub-Sector],Table4[[#This Row],[Sub-Sector]],Table2[% Away From Current Week High],"&lt;=0.05")/Table4[[#This Row],[Count]]</f>
        <v>0.77777777777777779</v>
      </c>
      <c r="N44" s="2">
        <f>COUNTIFS(Table2[Sub-Sector],Table4[[#This Row],[Sub-Sector]],Table2[% Away From Current Month Low],"&gt;=0.05")/Table4[[#This Row],[Count]]</f>
        <v>0.77777777777777779</v>
      </c>
      <c r="O44" s="2">
        <f>COUNTIFS(Table2[Sub-Sector],Table4[[#This Row],[Sub-Sector]],Table2[% Away From Current Month High],"&lt;=0.05")/Table4[[#This Row],[Count]]</f>
        <v>0.44444444444444442</v>
      </c>
      <c r="P44" s="2">
        <f>COUNTIFS(Table2[Sub-Sector],Table4[[#This Row],[Sub-Sector]],Table2[% Away From 52W High],"&lt;=10")/Table4[[#This Row],[Count]]</f>
        <v>0.44444444444444442</v>
      </c>
      <c r="Q44" s="2">
        <f>COUNTIFS(Table2[Sub-Sector],Table4[[#This Row],[Sub-Sector]],Table2[% Away From 52W Low],"&gt;=10")/Table4[[#This Row],[Count]]</f>
        <v>1</v>
      </c>
      <c r="R44" s="2">
        <f>COUNTIFS(Table2[Sub-Sector],Table4[[#This Row],[Sub-Sector]],Table2[% Price above 20 EMA],"&gt;=0")/Table4[[#This Row],[Count]]</f>
        <v>0.66666666666666663</v>
      </c>
      <c r="S44" s="2">
        <f>COUNTIFS(Table2[Sub-Sector],Table4[[#This Row],[Sub-Sector]],Table2[% Price above 50 EMA],"&gt;=0")/Table4[[#This Row],[Count]]</f>
        <v>0.77777777777777779</v>
      </c>
      <c r="T44" s="2">
        <f>COUNTIFS(Table2[Sub-Sector],Table4[[#This Row],[Sub-Sector]],Table2[% Price above 200 EMA],"&gt;=0")/Table4[[#This Row],[Count]]</f>
        <v>1</v>
      </c>
      <c r="U44" s="2">
        <f>COUNTIFS(Table2[Sub-Sector],Table4[[#This Row],[Sub-Sector]],Table2[Rate of Change - Zone],"Positive")/Table4[[#This Row],[Count]]</f>
        <v>0.66666666666666663</v>
      </c>
      <c r="V44" s="2">
        <f>COUNTIFS(Table2[Sub-Sector],Table4[[#This Row],[Sub-Sector]],Table2[Sharpe Ratio],"&gt;=0.10")/Table4[[#This Row],[Count]]</f>
        <v>0.22222222222222221</v>
      </c>
      <c r="W4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320</v>
      </c>
      <c r="X44">
        <f>_xlfn.RANK.AVG(Table4[[#This Row],[Score]],Table4[Score],1)</f>
        <v>28</v>
      </c>
      <c r="Y4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217</v>
      </c>
      <c r="Z44">
        <f>_xlfn.RANK.AVG(Table4[[#This Row],[Score 2 ]],Table4[[Score 2 ]],1)</f>
        <v>43</v>
      </c>
    </row>
    <row r="45" spans="1:26" x14ac:dyDescent="0.3">
      <c r="A45" t="s">
        <v>573</v>
      </c>
      <c r="B45">
        <f>COUNTIFS(Table2[Sub-Sector],Table4[[#This Row],[Sub-Sector]])</f>
        <v>7</v>
      </c>
      <c r="C45" s="2">
        <f>COUNTIFS(Table2[Sub-Sector],Table4[[#This Row],[Sub-Sector]],Table2[Uptrend],"Uptrend")/Table4[[#This Row],[Count]]</f>
        <v>0.7142857142857143</v>
      </c>
      <c r="D45" s="2">
        <f>COUNTIFS(Table2[Sub-Sector],Table4[[#This Row],[Sub-Sector]],Table2[1W Return vs Nifty],"&gt;=5")/Table4[[#This Row],[Count]]</f>
        <v>0.2857142857142857</v>
      </c>
      <c r="E45" s="2">
        <f>COUNTIFS(Table2[Sub-Sector],Table4[[#This Row],[Sub-Sector]],Table2[1M Return vs Nifty],"&gt;=5")/Table4[[#This Row],[Count]]</f>
        <v>0.5714285714285714</v>
      </c>
      <c r="F45" s="2">
        <f>COUNTIFS(Table2[Sub-Sector],Table4[[#This Row],[Sub-Sector]],Table2[6M Return vs Nifty],"&gt;=10")/Table4[[#This Row],[Count]]</f>
        <v>0.42857142857142855</v>
      </c>
      <c r="G45" s="2">
        <f>COUNTIFS(Table2[Sub-Sector],Table4[[#This Row],[Sub-Sector]],Table2[1Y Return vs Nifty],"&gt;=10")/Table4[[#This Row],[Count]]</f>
        <v>0.42857142857142855</v>
      </c>
      <c r="H45" s="2">
        <f>COUNTIFS(Table2[Sub-Sector],Table4[[#This Row],[Sub-Sector]],Table2[RSI Exponential â€“ 14D],"&gt;=50")/Table4[[#This Row],[Count]]</f>
        <v>0.5714285714285714</v>
      </c>
      <c r="I45" s="2">
        <f>COUNTIFS(Table2[Sub-Sector],Table4[[#This Row],[Sub-Sector]],Table2[Relative Volume],"&gt;=1")/Table4[[#This Row],[Count]]</f>
        <v>0.8571428571428571</v>
      </c>
      <c r="J45" s="2">
        <f>COUNTIFS(Table2[Sub-Sector],Table4[[#This Row],[Sub-Sector]],Table2[% Away From Day Low],"&gt;=0.05")/Table4[[#This Row],[Count]]</f>
        <v>0</v>
      </c>
      <c r="K45" s="2">
        <f>COUNTIFS(Table2[Sub-Sector],Table4[[#This Row],[Sub-Sector]],Table2[% Away From Day High],"&lt;=0.05")/Table4[[#This Row],[Count]]</f>
        <v>1</v>
      </c>
      <c r="L45" s="2">
        <f>COUNTIFS(Table2[Sub-Sector],Table4[[#This Row],[Sub-Sector]],Table2[% Away From Current Week Low],"&gt;=0.05")/Table4[[#This Row],[Count]]</f>
        <v>0</v>
      </c>
      <c r="M45" s="2">
        <f>COUNTIFS(Table2[Sub-Sector],Table4[[#This Row],[Sub-Sector]],Table2[% Away From Current Week High],"&lt;=0.05")/Table4[[#This Row],[Count]]</f>
        <v>0.8571428571428571</v>
      </c>
      <c r="N45" s="2">
        <f>COUNTIFS(Table2[Sub-Sector],Table4[[#This Row],[Sub-Sector]],Table2[% Away From Current Month Low],"&gt;=0.05")/Table4[[#This Row],[Count]]</f>
        <v>0.5714285714285714</v>
      </c>
      <c r="O45" s="2">
        <f>COUNTIFS(Table2[Sub-Sector],Table4[[#This Row],[Sub-Sector]],Table2[% Away From Current Month High],"&lt;=0.05")/Table4[[#This Row],[Count]]</f>
        <v>0.42857142857142855</v>
      </c>
      <c r="P45" s="2">
        <f>COUNTIFS(Table2[Sub-Sector],Table4[[#This Row],[Sub-Sector]],Table2[% Away From 52W High],"&lt;=10")/Table4[[#This Row],[Count]]</f>
        <v>0.5714285714285714</v>
      </c>
      <c r="Q45" s="2">
        <f>COUNTIFS(Table2[Sub-Sector],Table4[[#This Row],[Sub-Sector]],Table2[% Away From 52W Low],"&gt;=10")/Table4[[#This Row],[Count]]</f>
        <v>1</v>
      </c>
      <c r="R45" s="2">
        <f>COUNTIFS(Table2[Sub-Sector],Table4[[#This Row],[Sub-Sector]],Table2[% Price above 20 EMA],"&gt;=0")/Table4[[#This Row],[Count]]</f>
        <v>0.5714285714285714</v>
      </c>
      <c r="S45" s="2">
        <f>COUNTIFS(Table2[Sub-Sector],Table4[[#This Row],[Sub-Sector]],Table2[% Price above 50 EMA],"&gt;=0")/Table4[[#This Row],[Count]]</f>
        <v>0.8571428571428571</v>
      </c>
      <c r="T45" s="2">
        <f>COUNTIFS(Table2[Sub-Sector],Table4[[#This Row],[Sub-Sector]],Table2[% Price above 200 EMA],"&gt;=0")/Table4[[#This Row],[Count]]</f>
        <v>1</v>
      </c>
      <c r="U45" s="2">
        <f>COUNTIFS(Table2[Sub-Sector],Table4[[#This Row],[Sub-Sector]],Table2[Rate of Change - Zone],"Positive")/Table4[[#This Row],[Count]]</f>
        <v>0.5714285714285714</v>
      </c>
      <c r="V45" s="2">
        <f>COUNTIFS(Table2[Sub-Sector],Table4[[#This Row],[Sub-Sector]],Table2[Sharpe Ratio],"&gt;=0.10")/Table4[[#This Row],[Count]]</f>
        <v>0</v>
      </c>
      <c r="W4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288.5</v>
      </c>
      <c r="X45">
        <f>_xlfn.RANK.AVG(Table4[[#This Row],[Score]],Table4[Score],1)</f>
        <v>21</v>
      </c>
      <c r="Y4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217.5</v>
      </c>
      <c r="Z45">
        <f>_xlfn.RANK.AVG(Table4[[#This Row],[Score 2 ]],Table4[[Score 2 ]],1)</f>
        <v>44</v>
      </c>
    </row>
    <row r="46" spans="1:26" x14ac:dyDescent="0.3">
      <c r="A46" t="s">
        <v>122</v>
      </c>
      <c r="B46">
        <f>COUNTIFS(Table2[Sub-Sector],Table4[[#This Row],[Sub-Sector]])</f>
        <v>8</v>
      </c>
      <c r="C46" s="2">
        <f>COUNTIFS(Table2[Sub-Sector],Table4[[#This Row],[Sub-Sector]],Table2[Uptrend],"Uptrend")/Table4[[#This Row],[Count]]</f>
        <v>0.75</v>
      </c>
      <c r="D46" s="2">
        <f>COUNTIFS(Table2[Sub-Sector],Table4[[#This Row],[Sub-Sector]],Table2[1W Return vs Nifty],"&gt;=5")/Table4[[#This Row],[Count]]</f>
        <v>0.125</v>
      </c>
      <c r="E46" s="2">
        <f>COUNTIFS(Table2[Sub-Sector],Table4[[#This Row],[Sub-Sector]],Table2[1M Return vs Nifty],"&gt;=5")/Table4[[#This Row],[Count]]</f>
        <v>0.25</v>
      </c>
      <c r="F46" s="2">
        <f>COUNTIFS(Table2[Sub-Sector],Table4[[#This Row],[Sub-Sector]],Table2[6M Return vs Nifty],"&gt;=10")/Table4[[#This Row],[Count]]</f>
        <v>0.625</v>
      </c>
      <c r="G46" s="2">
        <f>COUNTIFS(Table2[Sub-Sector],Table4[[#This Row],[Sub-Sector]],Table2[1Y Return vs Nifty],"&gt;=10")/Table4[[#This Row],[Count]]</f>
        <v>0.625</v>
      </c>
      <c r="H46" s="2">
        <f>COUNTIFS(Table2[Sub-Sector],Table4[[#This Row],[Sub-Sector]],Table2[RSI Exponential â€“ 14D],"&gt;=50")/Table4[[#This Row],[Count]]</f>
        <v>0.5</v>
      </c>
      <c r="I46" s="2">
        <f>COUNTIFS(Table2[Sub-Sector],Table4[[#This Row],[Sub-Sector]],Table2[Relative Volume],"&gt;=1")/Table4[[#This Row],[Count]]</f>
        <v>0.375</v>
      </c>
      <c r="J46" s="2">
        <f>COUNTIFS(Table2[Sub-Sector],Table4[[#This Row],[Sub-Sector]],Table2[% Away From Day Low],"&gt;=0.05")/Table4[[#This Row],[Count]]</f>
        <v>0</v>
      </c>
      <c r="K46" s="2">
        <f>COUNTIFS(Table2[Sub-Sector],Table4[[#This Row],[Sub-Sector]],Table2[% Away From Day High],"&lt;=0.05")/Table4[[#This Row],[Count]]</f>
        <v>0.875</v>
      </c>
      <c r="L46" s="2">
        <f>COUNTIFS(Table2[Sub-Sector],Table4[[#This Row],[Sub-Sector]],Table2[% Away From Current Week Low],"&gt;=0.05")/Table4[[#This Row],[Count]]</f>
        <v>0.125</v>
      </c>
      <c r="M46" s="2">
        <f>COUNTIFS(Table2[Sub-Sector],Table4[[#This Row],[Sub-Sector]],Table2[% Away From Current Week High],"&lt;=0.05")/Table4[[#This Row],[Count]]</f>
        <v>0.75</v>
      </c>
      <c r="N46" s="2">
        <f>COUNTIFS(Table2[Sub-Sector],Table4[[#This Row],[Sub-Sector]],Table2[% Away From Current Month Low],"&gt;=0.05")/Table4[[#This Row],[Count]]</f>
        <v>0.5</v>
      </c>
      <c r="O46" s="2">
        <f>COUNTIFS(Table2[Sub-Sector],Table4[[#This Row],[Sub-Sector]],Table2[% Away From Current Month High],"&lt;=0.05")/Table4[[#This Row],[Count]]</f>
        <v>0.375</v>
      </c>
      <c r="P46" s="2">
        <f>COUNTIFS(Table2[Sub-Sector],Table4[[#This Row],[Sub-Sector]],Table2[% Away From 52W High],"&lt;=10")/Table4[[#This Row],[Count]]</f>
        <v>0.5</v>
      </c>
      <c r="Q46" s="2">
        <f>COUNTIFS(Table2[Sub-Sector],Table4[[#This Row],[Sub-Sector]],Table2[% Away From 52W Low],"&gt;=10")/Table4[[#This Row],[Count]]</f>
        <v>1</v>
      </c>
      <c r="R46" s="2">
        <f>COUNTIFS(Table2[Sub-Sector],Table4[[#This Row],[Sub-Sector]],Table2[% Price above 20 EMA],"&gt;=0")/Table4[[#This Row],[Count]]</f>
        <v>0.5</v>
      </c>
      <c r="S46" s="2">
        <f>COUNTIFS(Table2[Sub-Sector],Table4[[#This Row],[Sub-Sector]],Table2[% Price above 50 EMA],"&gt;=0")/Table4[[#This Row],[Count]]</f>
        <v>0.625</v>
      </c>
      <c r="T46" s="2">
        <f>COUNTIFS(Table2[Sub-Sector],Table4[[#This Row],[Sub-Sector]],Table2[% Price above 200 EMA],"&gt;=0")/Table4[[#This Row],[Count]]</f>
        <v>0.75</v>
      </c>
      <c r="U46" s="2">
        <f>COUNTIFS(Table2[Sub-Sector],Table4[[#This Row],[Sub-Sector]],Table2[Rate of Change - Zone],"Positive")/Table4[[#This Row],[Count]]</f>
        <v>0.375</v>
      </c>
      <c r="V46" s="2">
        <f>COUNTIFS(Table2[Sub-Sector],Table4[[#This Row],[Sub-Sector]],Table2[Sharpe Ratio],"&gt;=0.10")/Table4[[#This Row],[Count]]</f>
        <v>0</v>
      </c>
      <c r="W4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329.5</v>
      </c>
      <c r="X46">
        <f>_xlfn.RANK.AVG(Table4[[#This Row],[Score]],Table4[Score],1)</f>
        <v>31</v>
      </c>
      <c r="Y4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219.5</v>
      </c>
      <c r="Z46">
        <f>_xlfn.RANK.AVG(Table4[[#This Row],[Score 2 ]],Table4[[Score 2 ]],1)</f>
        <v>45</v>
      </c>
    </row>
    <row r="47" spans="1:26" x14ac:dyDescent="0.3">
      <c r="A47" t="s">
        <v>1126</v>
      </c>
      <c r="B47">
        <f>COUNTIFS(Table2[Sub-Sector],Table4[[#This Row],[Sub-Sector]])</f>
        <v>3</v>
      </c>
      <c r="C47" s="2">
        <f>COUNTIFS(Table2[Sub-Sector],Table4[[#This Row],[Sub-Sector]],Table2[Uptrend],"Uptrend")/Table4[[#This Row],[Count]]</f>
        <v>0.66666666666666663</v>
      </c>
      <c r="D47" s="2">
        <f>COUNTIFS(Table2[Sub-Sector],Table4[[#This Row],[Sub-Sector]],Table2[1W Return vs Nifty],"&gt;=5")/Table4[[#This Row],[Count]]</f>
        <v>0</v>
      </c>
      <c r="E47" s="2">
        <f>COUNTIFS(Table2[Sub-Sector],Table4[[#This Row],[Sub-Sector]],Table2[1M Return vs Nifty],"&gt;=5")/Table4[[#This Row],[Count]]</f>
        <v>0</v>
      </c>
      <c r="F47" s="2">
        <f>COUNTIFS(Table2[Sub-Sector],Table4[[#This Row],[Sub-Sector]],Table2[6M Return vs Nifty],"&gt;=10")/Table4[[#This Row],[Count]]</f>
        <v>0.66666666666666663</v>
      </c>
      <c r="G47" s="2">
        <f>COUNTIFS(Table2[Sub-Sector],Table4[[#This Row],[Sub-Sector]],Table2[1Y Return vs Nifty],"&gt;=10")/Table4[[#This Row],[Count]]</f>
        <v>0.66666666666666663</v>
      </c>
      <c r="H47" s="2">
        <f>COUNTIFS(Table2[Sub-Sector],Table4[[#This Row],[Sub-Sector]],Table2[RSI Exponential â€“ 14D],"&gt;=50")/Table4[[#This Row],[Count]]</f>
        <v>0.66666666666666663</v>
      </c>
      <c r="I47" s="2">
        <f>COUNTIFS(Table2[Sub-Sector],Table4[[#This Row],[Sub-Sector]],Table2[Relative Volume],"&gt;=1")/Table4[[#This Row],[Count]]</f>
        <v>0.33333333333333331</v>
      </c>
      <c r="J47" s="2">
        <f>COUNTIFS(Table2[Sub-Sector],Table4[[#This Row],[Sub-Sector]],Table2[% Away From Day Low],"&gt;=0.05")/Table4[[#This Row],[Count]]</f>
        <v>0.33333333333333331</v>
      </c>
      <c r="K47" s="2">
        <f>COUNTIFS(Table2[Sub-Sector],Table4[[#This Row],[Sub-Sector]],Table2[% Away From Day High],"&lt;=0.05")/Table4[[#This Row],[Count]]</f>
        <v>1</v>
      </c>
      <c r="L47" s="2">
        <f>COUNTIFS(Table2[Sub-Sector],Table4[[#This Row],[Sub-Sector]],Table2[% Away From Current Week Low],"&gt;=0.05")/Table4[[#This Row],[Count]]</f>
        <v>0.33333333333333331</v>
      </c>
      <c r="M47" s="2">
        <f>COUNTIFS(Table2[Sub-Sector],Table4[[#This Row],[Sub-Sector]],Table2[% Away From Current Week High],"&lt;=0.05")/Table4[[#This Row],[Count]]</f>
        <v>1</v>
      </c>
      <c r="N47" s="2">
        <f>COUNTIFS(Table2[Sub-Sector],Table4[[#This Row],[Sub-Sector]],Table2[% Away From Current Month Low],"&gt;=0.05")/Table4[[#This Row],[Count]]</f>
        <v>0.66666666666666663</v>
      </c>
      <c r="O47" s="2">
        <f>COUNTIFS(Table2[Sub-Sector],Table4[[#This Row],[Sub-Sector]],Table2[% Away From Current Month High],"&lt;=0.05")/Table4[[#This Row],[Count]]</f>
        <v>0.33333333333333331</v>
      </c>
      <c r="P47" s="2">
        <f>COUNTIFS(Table2[Sub-Sector],Table4[[#This Row],[Sub-Sector]],Table2[% Away From 52W High],"&lt;=10")/Table4[[#This Row],[Count]]</f>
        <v>0.33333333333333331</v>
      </c>
      <c r="Q47" s="2">
        <f>COUNTIFS(Table2[Sub-Sector],Table4[[#This Row],[Sub-Sector]],Table2[% Away From 52W Low],"&gt;=10")/Table4[[#This Row],[Count]]</f>
        <v>1</v>
      </c>
      <c r="R47" s="2">
        <f>COUNTIFS(Table2[Sub-Sector],Table4[[#This Row],[Sub-Sector]],Table2[% Price above 20 EMA],"&gt;=0")/Table4[[#This Row],[Count]]</f>
        <v>0.66666666666666663</v>
      </c>
      <c r="S47" s="2">
        <f>COUNTIFS(Table2[Sub-Sector],Table4[[#This Row],[Sub-Sector]],Table2[% Price above 50 EMA],"&gt;=0")/Table4[[#This Row],[Count]]</f>
        <v>0.66666666666666663</v>
      </c>
      <c r="T47" s="2">
        <f>COUNTIFS(Table2[Sub-Sector],Table4[[#This Row],[Sub-Sector]],Table2[% Price above 200 EMA],"&gt;=0")/Table4[[#This Row],[Count]]</f>
        <v>0.66666666666666663</v>
      </c>
      <c r="U47" s="2">
        <f>COUNTIFS(Table2[Sub-Sector],Table4[[#This Row],[Sub-Sector]],Table2[Rate of Change - Zone],"Positive")/Table4[[#This Row],[Count]]</f>
        <v>0.33333333333333331</v>
      </c>
      <c r="V47" s="2">
        <f>COUNTIFS(Table2[Sub-Sector],Table4[[#This Row],[Sub-Sector]],Table2[Sharpe Ratio],"&gt;=0.10")/Table4[[#This Row],[Count]]</f>
        <v>0.33333333333333331</v>
      </c>
      <c r="W4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451</v>
      </c>
      <c r="X47">
        <f>_xlfn.RANK.AVG(Table4[[#This Row],[Score]],Table4[Score],1)</f>
        <v>70</v>
      </c>
      <c r="Y4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222.5</v>
      </c>
      <c r="Z47">
        <f>_xlfn.RANK.AVG(Table4[[#This Row],[Score 2 ]],Table4[[Score 2 ]],1)</f>
        <v>46.5</v>
      </c>
    </row>
    <row r="48" spans="1:26" x14ac:dyDescent="0.3">
      <c r="A48" t="s">
        <v>1010</v>
      </c>
      <c r="B48">
        <f>COUNTIFS(Table2[Sub-Sector],Table4[[#This Row],[Sub-Sector]])</f>
        <v>2</v>
      </c>
      <c r="C48" s="2">
        <f>COUNTIFS(Table2[Sub-Sector],Table4[[#This Row],[Sub-Sector]],Table2[Uptrend],"Uptrend")/Table4[[#This Row],[Count]]</f>
        <v>0.5</v>
      </c>
      <c r="D48" s="2">
        <f>COUNTIFS(Table2[Sub-Sector],Table4[[#This Row],[Sub-Sector]],Table2[1W Return vs Nifty],"&gt;=5")/Table4[[#This Row],[Count]]</f>
        <v>0.5</v>
      </c>
      <c r="E48" s="2">
        <f>COUNTIFS(Table2[Sub-Sector],Table4[[#This Row],[Sub-Sector]],Table2[1M Return vs Nifty],"&gt;=5")/Table4[[#This Row],[Count]]</f>
        <v>0.5</v>
      </c>
      <c r="F48" s="2">
        <f>COUNTIFS(Table2[Sub-Sector],Table4[[#This Row],[Sub-Sector]],Table2[6M Return vs Nifty],"&gt;=10")/Table4[[#This Row],[Count]]</f>
        <v>0.5</v>
      </c>
      <c r="G48" s="2">
        <f>COUNTIFS(Table2[Sub-Sector],Table4[[#This Row],[Sub-Sector]],Table2[1Y Return vs Nifty],"&gt;=10")/Table4[[#This Row],[Count]]</f>
        <v>0.5</v>
      </c>
      <c r="H48" s="2">
        <f>COUNTIFS(Table2[Sub-Sector],Table4[[#This Row],[Sub-Sector]],Table2[RSI Exponential â€“ 14D],"&gt;=50")/Table4[[#This Row],[Count]]</f>
        <v>0.5</v>
      </c>
      <c r="I48" s="2">
        <f>COUNTIFS(Table2[Sub-Sector],Table4[[#This Row],[Sub-Sector]],Table2[Relative Volume],"&gt;=1")/Table4[[#This Row],[Count]]</f>
        <v>0.5</v>
      </c>
      <c r="J48" s="2">
        <f>COUNTIFS(Table2[Sub-Sector],Table4[[#This Row],[Sub-Sector]],Table2[% Away From Day Low],"&gt;=0.05")/Table4[[#This Row],[Count]]</f>
        <v>0.5</v>
      </c>
      <c r="K48" s="2">
        <f>COUNTIFS(Table2[Sub-Sector],Table4[[#This Row],[Sub-Sector]],Table2[% Away From Day High],"&lt;=0.05")/Table4[[#This Row],[Count]]</f>
        <v>1</v>
      </c>
      <c r="L48" s="2">
        <f>COUNTIFS(Table2[Sub-Sector],Table4[[#This Row],[Sub-Sector]],Table2[% Away From Current Week Low],"&gt;=0.05")/Table4[[#This Row],[Count]]</f>
        <v>0.5</v>
      </c>
      <c r="M48" s="2">
        <f>COUNTIFS(Table2[Sub-Sector],Table4[[#This Row],[Sub-Sector]],Table2[% Away From Current Week High],"&lt;=0.05")/Table4[[#This Row],[Count]]</f>
        <v>1</v>
      </c>
      <c r="N48" s="2">
        <f>COUNTIFS(Table2[Sub-Sector],Table4[[#This Row],[Sub-Sector]],Table2[% Away From Current Month Low],"&gt;=0.05")/Table4[[#This Row],[Count]]</f>
        <v>0.5</v>
      </c>
      <c r="O48" s="2">
        <f>COUNTIFS(Table2[Sub-Sector],Table4[[#This Row],[Sub-Sector]],Table2[% Away From Current Month High],"&lt;=0.05")/Table4[[#This Row],[Count]]</f>
        <v>0.5</v>
      </c>
      <c r="P48" s="2">
        <f>COUNTIFS(Table2[Sub-Sector],Table4[[#This Row],[Sub-Sector]],Table2[% Away From 52W High],"&lt;=10")/Table4[[#This Row],[Count]]</f>
        <v>0.5</v>
      </c>
      <c r="Q48" s="2">
        <f>COUNTIFS(Table2[Sub-Sector],Table4[[#This Row],[Sub-Sector]],Table2[% Away From 52W Low],"&gt;=10")/Table4[[#This Row],[Count]]</f>
        <v>1</v>
      </c>
      <c r="R48" s="2">
        <f>COUNTIFS(Table2[Sub-Sector],Table4[[#This Row],[Sub-Sector]],Table2[% Price above 20 EMA],"&gt;=0")/Table4[[#This Row],[Count]]</f>
        <v>0.5</v>
      </c>
      <c r="S48" s="2">
        <f>COUNTIFS(Table2[Sub-Sector],Table4[[#This Row],[Sub-Sector]],Table2[% Price above 50 EMA],"&gt;=0")/Table4[[#This Row],[Count]]</f>
        <v>0.5</v>
      </c>
      <c r="T48" s="2">
        <f>COUNTIFS(Table2[Sub-Sector],Table4[[#This Row],[Sub-Sector]],Table2[% Price above 200 EMA],"&gt;=0")/Table4[[#This Row],[Count]]</f>
        <v>0.5</v>
      </c>
      <c r="U48" s="2">
        <f>COUNTIFS(Table2[Sub-Sector],Table4[[#This Row],[Sub-Sector]],Table2[Rate of Change - Zone],"Positive")/Table4[[#This Row],[Count]]</f>
        <v>0.5</v>
      </c>
      <c r="V48" s="2">
        <f>COUNTIFS(Table2[Sub-Sector],Table4[[#This Row],[Sub-Sector]],Table2[Sharpe Ratio],"&gt;=0.10")/Table4[[#This Row],[Count]]</f>
        <v>0</v>
      </c>
      <c r="W4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320.5</v>
      </c>
      <c r="X48">
        <f>_xlfn.RANK.AVG(Table4[[#This Row],[Score]],Table4[Score],1)</f>
        <v>29</v>
      </c>
      <c r="Y4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222.5</v>
      </c>
      <c r="Z48">
        <f>_xlfn.RANK.AVG(Table4[[#This Row],[Score 2 ]],Table4[[Score 2 ]],1)</f>
        <v>46.5</v>
      </c>
    </row>
    <row r="49" spans="1:26" x14ac:dyDescent="0.3">
      <c r="A49" t="s">
        <v>1442</v>
      </c>
      <c r="B49">
        <f>COUNTIFS(Table2[Sub-Sector],Table4[[#This Row],[Sub-Sector]])</f>
        <v>3</v>
      </c>
      <c r="C49" s="2">
        <f>COUNTIFS(Table2[Sub-Sector],Table4[[#This Row],[Sub-Sector]],Table2[Uptrend],"Uptrend")/Table4[[#This Row],[Count]]</f>
        <v>0.66666666666666663</v>
      </c>
      <c r="D49" s="2">
        <f>COUNTIFS(Table2[Sub-Sector],Table4[[#This Row],[Sub-Sector]],Table2[1W Return vs Nifty],"&gt;=5")/Table4[[#This Row],[Count]]</f>
        <v>0</v>
      </c>
      <c r="E49" s="2">
        <f>COUNTIFS(Table2[Sub-Sector],Table4[[#This Row],[Sub-Sector]],Table2[1M Return vs Nifty],"&gt;=5")/Table4[[#This Row],[Count]]</f>
        <v>0</v>
      </c>
      <c r="F49" s="2">
        <f>COUNTIFS(Table2[Sub-Sector],Table4[[#This Row],[Sub-Sector]],Table2[6M Return vs Nifty],"&gt;=10")/Table4[[#This Row],[Count]]</f>
        <v>0.33333333333333331</v>
      </c>
      <c r="G49" s="2">
        <f>COUNTIFS(Table2[Sub-Sector],Table4[[#This Row],[Sub-Sector]],Table2[1Y Return vs Nifty],"&gt;=10")/Table4[[#This Row],[Count]]</f>
        <v>0</v>
      </c>
      <c r="H49" s="2">
        <f>COUNTIFS(Table2[Sub-Sector],Table4[[#This Row],[Sub-Sector]],Table2[RSI Exponential â€“ 14D],"&gt;=50")/Table4[[#This Row],[Count]]</f>
        <v>0.66666666666666663</v>
      </c>
      <c r="I49" s="2">
        <f>COUNTIFS(Table2[Sub-Sector],Table4[[#This Row],[Sub-Sector]],Table2[Relative Volume],"&gt;=1")/Table4[[#This Row],[Count]]</f>
        <v>0.66666666666666663</v>
      </c>
      <c r="J49" s="2">
        <f>COUNTIFS(Table2[Sub-Sector],Table4[[#This Row],[Sub-Sector]],Table2[% Away From Day Low],"&gt;=0.05")/Table4[[#This Row],[Count]]</f>
        <v>0</v>
      </c>
      <c r="K49" s="2">
        <f>COUNTIFS(Table2[Sub-Sector],Table4[[#This Row],[Sub-Sector]],Table2[% Away From Day High],"&lt;=0.05")/Table4[[#This Row],[Count]]</f>
        <v>0.66666666666666663</v>
      </c>
      <c r="L49" s="2">
        <f>COUNTIFS(Table2[Sub-Sector],Table4[[#This Row],[Sub-Sector]],Table2[% Away From Current Week Low],"&gt;=0.05")/Table4[[#This Row],[Count]]</f>
        <v>0</v>
      </c>
      <c r="M49" s="2">
        <f>COUNTIFS(Table2[Sub-Sector],Table4[[#This Row],[Sub-Sector]],Table2[% Away From Current Week High],"&lt;=0.05")/Table4[[#This Row],[Count]]</f>
        <v>0.33333333333333331</v>
      </c>
      <c r="N49" s="2">
        <f>COUNTIFS(Table2[Sub-Sector],Table4[[#This Row],[Sub-Sector]],Table2[% Away From Current Month Low],"&gt;=0.05")/Table4[[#This Row],[Count]]</f>
        <v>0.66666666666666663</v>
      </c>
      <c r="O49" s="2">
        <f>COUNTIFS(Table2[Sub-Sector],Table4[[#This Row],[Sub-Sector]],Table2[% Away From Current Month High],"&lt;=0.05")/Table4[[#This Row],[Count]]</f>
        <v>0.33333333333333331</v>
      </c>
      <c r="P49" s="2">
        <f>COUNTIFS(Table2[Sub-Sector],Table4[[#This Row],[Sub-Sector]],Table2[% Away From 52W High],"&lt;=10")/Table4[[#This Row],[Count]]</f>
        <v>0</v>
      </c>
      <c r="Q49" s="2">
        <f>COUNTIFS(Table2[Sub-Sector],Table4[[#This Row],[Sub-Sector]],Table2[% Away From 52W Low],"&gt;=10")/Table4[[#This Row],[Count]]</f>
        <v>1</v>
      </c>
      <c r="R49" s="2">
        <f>COUNTIFS(Table2[Sub-Sector],Table4[[#This Row],[Sub-Sector]],Table2[% Price above 20 EMA],"&gt;=0")/Table4[[#This Row],[Count]]</f>
        <v>1</v>
      </c>
      <c r="S49" s="2">
        <f>COUNTIFS(Table2[Sub-Sector],Table4[[#This Row],[Sub-Sector]],Table2[% Price above 50 EMA],"&gt;=0")/Table4[[#This Row],[Count]]</f>
        <v>1</v>
      </c>
      <c r="T49" s="2">
        <f>COUNTIFS(Table2[Sub-Sector],Table4[[#This Row],[Sub-Sector]],Table2[% Price above 200 EMA],"&gt;=0")/Table4[[#This Row],[Count]]</f>
        <v>0.66666666666666663</v>
      </c>
      <c r="U49" s="2">
        <f>COUNTIFS(Table2[Sub-Sector],Table4[[#This Row],[Sub-Sector]],Table2[Rate of Change - Zone],"Positive")/Table4[[#This Row],[Count]]</f>
        <v>1</v>
      </c>
      <c r="V49" s="2">
        <f>COUNTIFS(Table2[Sub-Sector],Table4[[#This Row],[Sub-Sector]],Table2[Sharpe Ratio],"&gt;=0.10")/Table4[[#This Row],[Count]]</f>
        <v>0.33333333333333331</v>
      </c>
      <c r="W4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451.5</v>
      </c>
      <c r="X49">
        <f>_xlfn.RANK.AVG(Table4[[#This Row],[Score]],Table4[Score],1)</f>
        <v>71</v>
      </c>
      <c r="Y4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223</v>
      </c>
      <c r="Z49">
        <f>_xlfn.RANK.AVG(Table4[[#This Row],[Score 2 ]],Table4[[Score 2 ]],1)</f>
        <v>48</v>
      </c>
    </row>
    <row r="50" spans="1:26" x14ac:dyDescent="0.3">
      <c r="A50" t="s">
        <v>769</v>
      </c>
      <c r="B50">
        <f>COUNTIFS(Table2[Sub-Sector],Table4[[#This Row],[Sub-Sector]])</f>
        <v>5</v>
      </c>
      <c r="C50" s="2">
        <f>COUNTIFS(Table2[Sub-Sector],Table4[[#This Row],[Sub-Sector]],Table2[Uptrend],"Uptrend")/Table4[[#This Row],[Count]]</f>
        <v>0.2</v>
      </c>
      <c r="D50" s="2">
        <f>COUNTIFS(Table2[Sub-Sector],Table4[[#This Row],[Sub-Sector]],Table2[1W Return vs Nifty],"&gt;=5")/Table4[[#This Row],[Count]]</f>
        <v>0</v>
      </c>
      <c r="E50" s="2">
        <f>COUNTIFS(Table2[Sub-Sector],Table4[[#This Row],[Sub-Sector]],Table2[1M Return vs Nifty],"&gt;=5")/Table4[[#This Row],[Count]]</f>
        <v>0</v>
      </c>
      <c r="F50" s="2">
        <f>COUNTIFS(Table2[Sub-Sector],Table4[[#This Row],[Sub-Sector]],Table2[6M Return vs Nifty],"&gt;=10")/Table4[[#This Row],[Count]]</f>
        <v>0.8</v>
      </c>
      <c r="G50" s="2">
        <f>COUNTIFS(Table2[Sub-Sector],Table4[[#This Row],[Sub-Sector]],Table2[1Y Return vs Nifty],"&gt;=10")/Table4[[#This Row],[Count]]</f>
        <v>1</v>
      </c>
      <c r="H50" s="2">
        <f>COUNTIFS(Table2[Sub-Sector],Table4[[#This Row],[Sub-Sector]],Table2[RSI Exponential â€“ 14D],"&gt;=50")/Table4[[#This Row],[Count]]</f>
        <v>0.2</v>
      </c>
      <c r="I50" s="2">
        <f>COUNTIFS(Table2[Sub-Sector],Table4[[#This Row],[Sub-Sector]],Table2[Relative Volume],"&gt;=1")/Table4[[#This Row],[Count]]</f>
        <v>0</v>
      </c>
      <c r="J50" s="2">
        <f>COUNTIFS(Table2[Sub-Sector],Table4[[#This Row],[Sub-Sector]],Table2[% Away From Day Low],"&gt;=0.05")/Table4[[#This Row],[Count]]</f>
        <v>0</v>
      </c>
      <c r="K50" s="2">
        <f>COUNTIFS(Table2[Sub-Sector],Table4[[#This Row],[Sub-Sector]],Table2[% Away From Day High],"&lt;=0.05")/Table4[[#This Row],[Count]]</f>
        <v>1</v>
      </c>
      <c r="L50" s="2">
        <f>COUNTIFS(Table2[Sub-Sector],Table4[[#This Row],[Sub-Sector]],Table2[% Away From Current Week Low],"&gt;=0.05")/Table4[[#This Row],[Count]]</f>
        <v>0</v>
      </c>
      <c r="M50" s="2">
        <f>COUNTIFS(Table2[Sub-Sector],Table4[[#This Row],[Sub-Sector]],Table2[% Away From Current Week High],"&lt;=0.05")/Table4[[#This Row],[Count]]</f>
        <v>0.8</v>
      </c>
      <c r="N50" s="2">
        <f>COUNTIFS(Table2[Sub-Sector],Table4[[#This Row],[Sub-Sector]],Table2[% Away From Current Month Low],"&gt;=0.05")/Table4[[#This Row],[Count]]</f>
        <v>0.6</v>
      </c>
      <c r="O50" s="2">
        <f>COUNTIFS(Table2[Sub-Sector],Table4[[#This Row],[Sub-Sector]],Table2[% Away From Current Month High],"&lt;=0.05")/Table4[[#This Row],[Count]]</f>
        <v>0.2</v>
      </c>
      <c r="P50" s="2">
        <f>COUNTIFS(Table2[Sub-Sector],Table4[[#This Row],[Sub-Sector]],Table2[% Away From 52W High],"&lt;=10")/Table4[[#This Row],[Count]]</f>
        <v>0.2</v>
      </c>
      <c r="Q50" s="2">
        <f>COUNTIFS(Table2[Sub-Sector],Table4[[#This Row],[Sub-Sector]],Table2[% Away From 52W Low],"&gt;=10")/Table4[[#This Row],[Count]]</f>
        <v>1</v>
      </c>
      <c r="R50" s="2">
        <f>COUNTIFS(Table2[Sub-Sector],Table4[[#This Row],[Sub-Sector]],Table2[% Price above 20 EMA],"&gt;=0")/Table4[[#This Row],[Count]]</f>
        <v>0.2</v>
      </c>
      <c r="S50" s="2">
        <f>COUNTIFS(Table2[Sub-Sector],Table4[[#This Row],[Sub-Sector]],Table2[% Price above 50 EMA],"&gt;=0")/Table4[[#This Row],[Count]]</f>
        <v>0.2</v>
      </c>
      <c r="T50" s="2">
        <f>COUNTIFS(Table2[Sub-Sector],Table4[[#This Row],[Sub-Sector]],Table2[% Price above 200 EMA],"&gt;=0")/Table4[[#This Row],[Count]]</f>
        <v>1</v>
      </c>
      <c r="U50" s="2">
        <f>COUNTIFS(Table2[Sub-Sector],Table4[[#This Row],[Sub-Sector]],Table2[Rate of Change - Zone],"Positive")/Table4[[#This Row],[Count]]</f>
        <v>0.4</v>
      </c>
      <c r="V50" s="2">
        <f>COUNTIFS(Table2[Sub-Sector],Table4[[#This Row],[Sub-Sector]],Table2[Sharpe Ratio],"&gt;=0.10")/Table4[[#This Row],[Count]]</f>
        <v>1</v>
      </c>
      <c r="W5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492.5</v>
      </c>
      <c r="X50">
        <f>_xlfn.RANK.AVG(Table4[[#This Row],[Score]],Table4[Score],1)</f>
        <v>81</v>
      </c>
      <c r="Y5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223.5</v>
      </c>
      <c r="Z50">
        <f>_xlfn.RANK.AVG(Table4[[#This Row],[Score 2 ]],Table4[[Score 2 ]],1)</f>
        <v>49</v>
      </c>
    </row>
    <row r="51" spans="1:26" x14ac:dyDescent="0.3">
      <c r="A51" t="s">
        <v>883</v>
      </c>
      <c r="B51">
        <f>COUNTIFS(Table2[Sub-Sector],Table4[[#This Row],[Sub-Sector]])</f>
        <v>3</v>
      </c>
      <c r="C51" s="2">
        <f>COUNTIFS(Table2[Sub-Sector],Table4[[#This Row],[Sub-Sector]],Table2[Uptrend],"Uptrend")/Table4[[#This Row],[Count]]</f>
        <v>1</v>
      </c>
      <c r="D51" s="2">
        <f>COUNTIFS(Table2[Sub-Sector],Table4[[#This Row],[Sub-Sector]],Table2[1W Return vs Nifty],"&gt;=5")/Table4[[#This Row],[Count]]</f>
        <v>0</v>
      </c>
      <c r="E51" s="2">
        <f>COUNTIFS(Table2[Sub-Sector],Table4[[#This Row],[Sub-Sector]],Table2[1M Return vs Nifty],"&gt;=5")/Table4[[#This Row],[Count]]</f>
        <v>0.33333333333333331</v>
      </c>
      <c r="F51" s="2">
        <f>COUNTIFS(Table2[Sub-Sector],Table4[[#This Row],[Sub-Sector]],Table2[6M Return vs Nifty],"&gt;=10")/Table4[[#This Row],[Count]]</f>
        <v>0.33333333333333331</v>
      </c>
      <c r="G51" s="2">
        <f>COUNTIFS(Table2[Sub-Sector],Table4[[#This Row],[Sub-Sector]],Table2[1Y Return vs Nifty],"&gt;=10")/Table4[[#This Row],[Count]]</f>
        <v>0.66666666666666663</v>
      </c>
      <c r="H51" s="2">
        <f>COUNTIFS(Table2[Sub-Sector],Table4[[#This Row],[Sub-Sector]],Table2[RSI Exponential â€“ 14D],"&gt;=50")/Table4[[#This Row],[Count]]</f>
        <v>0</v>
      </c>
      <c r="I51" s="2">
        <f>COUNTIFS(Table2[Sub-Sector],Table4[[#This Row],[Sub-Sector]],Table2[Relative Volume],"&gt;=1")/Table4[[#This Row],[Count]]</f>
        <v>0.66666666666666663</v>
      </c>
      <c r="J51" s="2">
        <f>COUNTIFS(Table2[Sub-Sector],Table4[[#This Row],[Sub-Sector]],Table2[% Away From Day Low],"&gt;=0.05")/Table4[[#This Row],[Count]]</f>
        <v>0</v>
      </c>
      <c r="K51" s="2">
        <f>COUNTIFS(Table2[Sub-Sector],Table4[[#This Row],[Sub-Sector]],Table2[% Away From Day High],"&lt;=0.05")/Table4[[#This Row],[Count]]</f>
        <v>1</v>
      </c>
      <c r="L51" s="2">
        <f>COUNTIFS(Table2[Sub-Sector],Table4[[#This Row],[Sub-Sector]],Table2[% Away From Current Week Low],"&gt;=0.05")/Table4[[#This Row],[Count]]</f>
        <v>0</v>
      </c>
      <c r="M51" s="2">
        <f>COUNTIFS(Table2[Sub-Sector],Table4[[#This Row],[Sub-Sector]],Table2[% Away From Current Week High],"&lt;=0.05")/Table4[[#This Row],[Count]]</f>
        <v>0.66666666666666663</v>
      </c>
      <c r="N51" s="2">
        <f>COUNTIFS(Table2[Sub-Sector],Table4[[#This Row],[Sub-Sector]],Table2[% Away From Current Month Low],"&gt;=0.05")/Table4[[#This Row],[Count]]</f>
        <v>0</v>
      </c>
      <c r="O51" s="2">
        <f>COUNTIFS(Table2[Sub-Sector],Table4[[#This Row],[Sub-Sector]],Table2[% Away From Current Month High],"&lt;=0.05")/Table4[[#This Row],[Count]]</f>
        <v>0</v>
      </c>
      <c r="P51" s="2">
        <f>COUNTIFS(Table2[Sub-Sector],Table4[[#This Row],[Sub-Sector]],Table2[% Away From 52W High],"&lt;=10")/Table4[[#This Row],[Count]]</f>
        <v>0</v>
      </c>
      <c r="Q51" s="2">
        <f>COUNTIFS(Table2[Sub-Sector],Table4[[#This Row],[Sub-Sector]],Table2[% Away From 52W Low],"&gt;=10")/Table4[[#This Row],[Count]]</f>
        <v>1</v>
      </c>
      <c r="R51" s="2">
        <f>COUNTIFS(Table2[Sub-Sector],Table4[[#This Row],[Sub-Sector]],Table2[% Price above 20 EMA],"&gt;=0")/Table4[[#This Row],[Count]]</f>
        <v>0</v>
      </c>
      <c r="S51" s="2">
        <f>COUNTIFS(Table2[Sub-Sector],Table4[[#This Row],[Sub-Sector]],Table2[% Price above 50 EMA],"&gt;=0")/Table4[[#This Row],[Count]]</f>
        <v>0.33333333333333331</v>
      </c>
      <c r="T51" s="2">
        <f>COUNTIFS(Table2[Sub-Sector],Table4[[#This Row],[Sub-Sector]],Table2[% Price above 200 EMA],"&gt;=0")/Table4[[#This Row],[Count]]</f>
        <v>1</v>
      </c>
      <c r="U51" s="2">
        <f>COUNTIFS(Table2[Sub-Sector],Table4[[#This Row],[Sub-Sector]],Table2[Rate of Change - Zone],"Positive")/Table4[[#This Row],[Count]]</f>
        <v>0.33333333333333331</v>
      </c>
      <c r="V51" s="2">
        <f>COUNTIFS(Table2[Sub-Sector],Table4[[#This Row],[Sub-Sector]],Table2[Sharpe Ratio],"&gt;=0.10")/Table4[[#This Row],[Count]]</f>
        <v>0</v>
      </c>
      <c r="W5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350.5</v>
      </c>
      <c r="X51">
        <f>_xlfn.RANK.AVG(Table4[[#This Row],[Score]],Table4[Score],1)</f>
        <v>38</v>
      </c>
      <c r="Y5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230</v>
      </c>
      <c r="Z51">
        <f>_xlfn.RANK.AVG(Table4[[#This Row],[Score 2 ]],Table4[[Score 2 ]],1)</f>
        <v>50</v>
      </c>
    </row>
    <row r="52" spans="1:26" x14ac:dyDescent="0.3">
      <c r="A52" t="s">
        <v>468</v>
      </c>
      <c r="B52">
        <f>COUNTIFS(Table2[Sub-Sector],Table4[[#This Row],[Sub-Sector]])</f>
        <v>10</v>
      </c>
      <c r="C52" s="2">
        <f>COUNTIFS(Table2[Sub-Sector],Table4[[#This Row],[Sub-Sector]],Table2[Uptrend],"Uptrend")/Table4[[#This Row],[Count]]</f>
        <v>0.8</v>
      </c>
      <c r="D52" s="2">
        <f>COUNTIFS(Table2[Sub-Sector],Table4[[#This Row],[Sub-Sector]],Table2[1W Return vs Nifty],"&gt;=5")/Table4[[#This Row],[Count]]</f>
        <v>0.1</v>
      </c>
      <c r="E52" s="2">
        <f>COUNTIFS(Table2[Sub-Sector],Table4[[#This Row],[Sub-Sector]],Table2[1M Return vs Nifty],"&gt;=5")/Table4[[#This Row],[Count]]</f>
        <v>0.3</v>
      </c>
      <c r="F52" s="2">
        <f>COUNTIFS(Table2[Sub-Sector],Table4[[#This Row],[Sub-Sector]],Table2[6M Return vs Nifty],"&gt;=10")/Table4[[#This Row],[Count]]</f>
        <v>0.6</v>
      </c>
      <c r="G52" s="2">
        <f>COUNTIFS(Table2[Sub-Sector],Table4[[#This Row],[Sub-Sector]],Table2[1Y Return vs Nifty],"&gt;=10")/Table4[[#This Row],[Count]]</f>
        <v>0.3</v>
      </c>
      <c r="H52" s="2">
        <f>COUNTIFS(Table2[Sub-Sector],Table4[[#This Row],[Sub-Sector]],Table2[RSI Exponential â€“ 14D],"&gt;=50")/Table4[[#This Row],[Count]]</f>
        <v>0.4</v>
      </c>
      <c r="I52" s="2">
        <f>COUNTIFS(Table2[Sub-Sector],Table4[[#This Row],[Sub-Sector]],Table2[Relative Volume],"&gt;=1")/Table4[[#This Row],[Count]]</f>
        <v>0.4</v>
      </c>
      <c r="J52" s="2">
        <f>COUNTIFS(Table2[Sub-Sector],Table4[[#This Row],[Sub-Sector]],Table2[% Away From Day Low],"&gt;=0.05")/Table4[[#This Row],[Count]]</f>
        <v>0</v>
      </c>
      <c r="K52" s="2">
        <f>COUNTIFS(Table2[Sub-Sector],Table4[[#This Row],[Sub-Sector]],Table2[% Away From Day High],"&lt;=0.05")/Table4[[#This Row],[Count]]</f>
        <v>1</v>
      </c>
      <c r="L52" s="2">
        <f>COUNTIFS(Table2[Sub-Sector],Table4[[#This Row],[Sub-Sector]],Table2[% Away From Current Week Low],"&gt;=0.05")/Table4[[#This Row],[Count]]</f>
        <v>0.2</v>
      </c>
      <c r="M52" s="2">
        <f>COUNTIFS(Table2[Sub-Sector],Table4[[#This Row],[Sub-Sector]],Table2[% Away From Current Week High],"&lt;=0.05")/Table4[[#This Row],[Count]]</f>
        <v>1</v>
      </c>
      <c r="N52" s="2">
        <f>COUNTIFS(Table2[Sub-Sector],Table4[[#This Row],[Sub-Sector]],Table2[% Away From Current Month Low],"&gt;=0.05")/Table4[[#This Row],[Count]]</f>
        <v>0.4</v>
      </c>
      <c r="O52" s="2">
        <f>COUNTIFS(Table2[Sub-Sector],Table4[[#This Row],[Sub-Sector]],Table2[% Away From Current Month High],"&lt;=0.05")/Table4[[#This Row],[Count]]</f>
        <v>0.4</v>
      </c>
      <c r="P52" s="2">
        <f>COUNTIFS(Table2[Sub-Sector],Table4[[#This Row],[Sub-Sector]],Table2[% Away From 52W High],"&lt;=10")/Table4[[#This Row],[Count]]</f>
        <v>0.5</v>
      </c>
      <c r="Q52" s="2">
        <f>COUNTIFS(Table2[Sub-Sector],Table4[[#This Row],[Sub-Sector]],Table2[% Away From 52W Low],"&gt;=10")/Table4[[#This Row],[Count]]</f>
        <v>1</v>
      </c>
      <c r="R52" s="2">
        <f>COUNTIFS(Table2[Sub-Sector],Table4[[#This Row],[Sub-Sector]],Table2[% Price above 20 EMA],"&gt;=0")/Table4[[#This Row],[Count]]</f>
        <v>0.4</v>
      </c>
      <c r="S52" s="2">
        <f>COUNTIFS(Table2[Sub-Sector],Table4[[#This Row],[Sub-Sector]],Table2[% Price above 50 EMA],"&gt;=0")/Table4[[#This Row],[Count]]</f>
        <v>0.7</v>
      </c>
      <c r="T52" s="2">
        <f>COUNTIFS(Table2[Sub-Sector],Table4[[#This Row],[Sub-Sector]],Table2[% Price above 200 EMA],"&gt;=0")/Table4[[#This Row],[Count]]</f>
        <v>0.9</v>
      </c>
      <c r="U52" s="2">
        <f>COUNTIFS(Table2[Sub-Sector],Table4[[#This Row],[Sub-Sector]],Table2[Rate of Change - Zone],"Positive")/Table4[[#This Row],[Count]]</f>
        <v>0.7</v>
      </c>
      <c r="V52" s="2">
        <f>COUNTIFS(Table2[Sub-Sector],Table4[[#This Row],[Sub-Sector]],Table2[Sharpe Ratio],"&gt;=0.10")/Table4[[#This Row],[Count]]</f>
        <v>0.4</v>
      </c>
      <c r="W5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330.5</v>
      </c>
      <c r="X52">
        <f>_xlfn.RANK.AVG(Table4[[#This Row],[Score]],Table4[Score],1)</f>
        <v>33</v>
      </c>
      <c r="Y5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230.5</v>
      </c>
      <c r="Z52">
        <f>_xlfn.RANK.AVG(Table4[[#This Row],[Score 2 ]],Table4[[Score 2 ]],1)</f>
        <v>51</v>
      </c>
    </row>
    <row r="53" spans="1:26" x14ac:dyDescent="0.3">
      <c r="A53" t="s">
        <v>46</v>
      </c>
      <c r="B53">
        <f>COUNTIFS(Table2[Sub-Sector],Table4[[#This Row],[Sub-Sector]])</f>
        <v>27</v>
      </c>
      <c r="C53" s="2">
        <f>COUNTIFS(Table2[Sub-Sector],Table4[[#This Row],[Sub-Sector]],Table2[Uptrend],"Uptrend")/Table4[[#This Row],[Count]]</f>
        <v>0.51851851851851849</v>
      </c>
      <c r="D53" s="2">
        <f>COUNTIFS(Table2[Sub-Sector],Table4[[#This Row],[Sub-Sector]],Table2[1W Return vs Nifty],"&gt;=5")/Table4[[#This Row],[Count]]</f>
        <v>3.7037037037037035E-2</v>
      </c>
      <c r="E53" s="2">
        <f>COUNTIFS(Table2[Sub-Sector],Table4[[#This Row],[Sub-Sector]],Table2[1M Return vs Nifty],"&gt;=5")/Table4[[#This Row],[Count]]</f>
        <v>0</v>
      </c>
      <c r="F53" s="2">
        <f>COUNTIFS(Table2[Sub-Sector],Table4[[#This Row],[Sub-Sector]],Table2[6M Return vs Nifty],"&gt;=10")/Table4[[#This Row],[Count]]</f>
        <v>0.55555555555555558</v>
      </c>
      <c r="G53" s="2">
        <f>COUNTIFS(Table2[Sub-Sector],Table4[[#This Row],[Sub-Sector]],Table2[1Y Return vs Nifty],"&gt;=10")/Table4[[#This Row],[Count]]</f>
        <v>0.62962962962962965</v>
      </c>
      <c r="H53" s="2">
        <f>COUNTIFS(Table2[Sub-Sector],Table4[[#This Row],[Sub-Sector]],Table2[RSI Exponential â€“ 14D],"&gt;=50")/Table4[[#This Row],[Count]]</f>
        <v>0.48148148148148145</v>
      </c>
      <c r="I53" s="2">
        <f>COUNTIFS(Table2[Sub-Sector],Table4[[#This Row],[Sub-Sector]],Table2[Relative Volume],"&gt;=1")/Table4[[#This Row],[Count]]</f>
        <v>0.14814814814814814</v>
      </c>
      <c r="J53" s="2">
        <f>COUNTIFS(Table2[Sub-Sector],Table4[[#This Row],[Sub-Sector]],Table2[% Away From Day Low],"&gt;=0.05")/Table4[[#This Row],[Count]]</f>
        <v>0</v>
      </c>
      <c r="K53" s="2">
        <f>COUNTIFS(Table2[Sub-Sector],Table4[[#This Row],[Sub-Sector]],Table2[% Away From Day High],"&lt;=0.05")/Table4[[#This Row],[Count]]</f>
        <v>1</v>
      </c>
      <c r="L53" s="2">
        <f>COUNTIFS(Table2[Sub-Sector],Table4[[#This Row],[Sub-Sector]],Table2[% Away From Current Week Low],"&gt;=0.05")/Table4[[#This Row],[Count]]</f>
        <v>0.1111111111111111</v>
      </c>
      <c r="M53" s="2">
        <f>COUNTIFS(Table2[Sub-Sector],Table4[[#This Row],[Sub-Sector]],Table2[% Away From Current Week High],"&lt;=0.05")/Table4[[#This Row],[Count]]</f>
        <v>0.7407407407407407</v>
      </c>
      <c r="N53" s="2">
        <f>COUNTIFS(Table2[Sub-Sector],Table4[[#This Row],[Sub-Sector]],Table2[% Away From Current Month Low],"&gt;=0.05")/Table4[[#This Row],[Count]]</f>
        <v>0.62962962962962965</v>
      </c>
      <c r="O53" s="2">
        <f>COUNTIFS(Table2[Sub-Sector],Table4[[#This Row],[Sub-Sector]],Table2[% Away From Current Month High],"&lt;=0.05")/Table4[[#This Row],[Count]]</f>
        <v>0.29629629629629628</v>
      </c>
      <c r="P53" s="2">
        <f>COUNTIFS(Table2[Sub-Sector],Table4[[#This Row],[Sub-Sector]],Table2[% Away From 52W High],"&lt;=10")/Table4[[#This Row],[Count]]</f>
        <v>0.22222222222222221</v>
      </c>
      <c r="Q53" s="2">
        <f>COUNTIFS(Table2[Sub-Sector],Table4[[#This Row],[Sub-Sector]],Table2[% Away From 52W Low],"&gt;=10")/Table4[[#This Row],[Count]]</f>
        <v>1</v>
      </c>
      <c r="R53" s="2">
        <f>COUNTIFS(Table2[Sub-Sector],Table4[[#This Row],[Sub-Sector]],Table2[% Price above 20 EMA],"&gt;=0")/Table4[[#This Row],[Count]]</f>
        <v>0.44444444444444442</v>
      </c>
      <c r="S53" s="2">
        <f>COUNTIFS(Table2[Sub-Sector],Table4[[#This Row],[Sub-Sector]],Table2[% Price above 50 EMA],"&gt;=0")/Table4[[#This Row],[Count]]</f>
        <v>0.44444444444444442</v>
      </c>
      <c r="T53" s="2">
        <f>COUNTIFS(Table2[Sub-Sector],Table4[[#This Row],[Sub-Sector]],Table2[% Price above 200 EMA],"&gt;=0")/Table4[[#This Row],[Count]]</f>
        <v>0.92592592592592593</v>
      </c>
      <c r="U53" s="2">
        <f>COUNTIFS(Table2[Sub-Sector],Table4[[#This Row],[Sub-Sector]],Table2[Rate of Change - Zone],"Positive")/Table4[[#This Row],[Count]]</f>
        <v>0.55555555555555558</v>
      </c>
      <c r="V53" s="2">
        <f>COUNTIFS(Table2[Sub-Sector],Table4[[#This Row],[Sub-Sector]],Table2[Sharpe Ratio],"&gt;=0.10")/Table4[[#This Row],[Count]]</f>
        <v>0.59259259259259256</v>
      </c>
      <c r="W5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427.5</v>
      </c>
      <c r="X53">
        <f>_xlfn.RANK.AVG(Table4[[#This Row],[Score]],Table4[Score],1)</f>
        <v>62</v>
      </c>
      <c r="Y5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231</v>
      </c>
      <c r="Z53">
        <f>_xlfn.RANK.AVG(Table4[[#This Row],[Score 2 ]],Table4[[Score 2 ]],1)</f>
        <v>52</v>
      </c>
    </row>
    <row r="54" spans="1:26" x14ac:dyDescent="0.3">
      <c r="A54" t="s">
        <v>555</v>
      </c>
      <c r="B54">
        <f>COUNTIFS(Table2[Sub-Sector],Table4[[#This Row],[Sub-Sector]])</f>
        <v>5</v>
      </c>
      <c r="C54" s="2">
        <f>COUNTIFS(Table2[Sub-Sector],Table4[[#This Row],[Sub-Sector]],Table2[Uptrend],"Uptrend")/Table4[[#This Row],[Count]]</f>
        <v>0.2</v>
      </c>
      <c r="D54" s="2">
        <f>COUNTIFS(Table2[Sub-Sector],Table4[[#This Row],[Sub-Sector]],Table2[1W Return vs Nifty],"&gt;=5")/Table4[[#This Row],[Count]]</f>
        <v>0</v>
      </c>
      <c r="E54" s="2">
        <f>COUNTIFS(Table2[Sub-Sector],Table4[[#This Row],[Sub-Sector]],Table2[1M Return vs Nifty],"&gt;=5")/Table4[[#This Row],[Count]]</f>
        <v>0</v>
      </c>
      <c r="F54" s="2">
        <f>COUNTIFS(Table2[Sub-Sector],Table4[[#This Row],[Sub-Sector]],Table2[6M Return vs Nifty],"&gt;=10")/Table4[[#This Row],[Count]]</f>
        <v>0.2</v>
      </c>
      <c r="G54" s="2">
        <f>COUNTIFS(Table2[Sub-Sector],Table4[[#This Row],[Sub-Sector]],Table2[1Y Return vs Nifty],"&gt;=10")/Table4[[#This Row],[Count]]</f>
        <v>0.4</v>
      </c>
      <c r="H54" s="2">
        <f>COUNTIFS(Table2[Sub-Sector],Table4[[#This Row],[Sub-Sector]],Table2[RSI Exponential â€“ 14D],"&gt;=50")/Table4[[#This Row],[Count]]</f>
        <v>0.8</v>
      </c>
      <c r="I54" s="2">
        <f>COUNTIFS(Table2[Sub-Sector],Table4[[#This Row],[Sub-Sector]],Table2[Relative Volume],"&gt;=1")/Table4[[#This Row],[Count]]</f>
        <v>0.6</v>
      </c>
      <c r="J54" s="2">
        <f>COUNTIFS(Table2[Sub-Sector],Table4[[#This Row],[Sub-Sector]],Table2[% Away From Day Low],"&gt;=0.05")/Table4[[#This Row],[Count]]</f>
        <v>0</v>
      </c>
      <c r="K54" s="2">
        <f>COUNTIFS(Table2[Sub-Sector],Table4[[#This Row],[Sub-Sector]],Table2[% Away From Day High],"&lt;=0.05")/Table4[[#This Row],[Count]]</f>
        <v>1</v>
      </c>
      <c r="L54" s="2">
        <f>COUNTIFS(Table2[Sub-Sector],Table4[[#This Row],[Sub-Sector]],Table2[% Away From Current Week Low],"&gt;=0.05")/Table4[[#This Row],[Count]]</f>
        <v>0</v>
      </c>
      <c r="M54" s="2">
        <f>COUNTIFS(Table2[Sub-Sector],Table4[[#This Row],[Sub-Sector]],Table2[% Away From Current Week High],"&lt;=0.05")/Table4[[#This Row],[Count]]</f>
        <v>0.8</v>
      </c>
      <c r="N54" s="2">
        <f>COUNTIFS(Table2[Sub-Sector],Table4[[#This Row],[Sub-Sector]],Table2[% Away From Current Month Low],"&gt;=0.05")/Table4[[#This Row],[Count]]</f>
        <v>0.6</v>
      </c>
      <c r="O54" s="2">
        <f>COUNTIFS(Table2[Sub-Sector],Table4[[#This Row],[Sub-Sector]],Table2[% Away From Current Month High],"&lt;=0.05")/Table4[[#This Row],[Count]]</f>
        <v>0.6</v>
      </c>
      <c r="P54" s="2">
        <f>COUNTIFS(Table2[Sub-Sector],Table4[[#This Row],[Sub-Sector]],Table2[% Away From 52W High],"&lt;=10")/Table4[[#This Row],[Count]]</f>
        <v>0</v>
      </c>
      <c r="Q54" s="2">
        <f>COUNTIFS(Table2[Sub-Sector],Table4[[#This Row],[Sub-Sector]],Table2[% Away From 52W Low],"&gt;=10")/Table4[[#This Row],[Count]]</f>
        <v>1</v>
      </c>
      <c r="R54" s="2">
        <f>COUNTIFS(Table2[Sub-Sector],Table4[[#This Row],[Sub-Sector]],Table2[% Price above 20 EMA],"&gt;=0")/Table4[[#This Row],[Count]]</f>
        <v>0.8</v>
      </c>
      <c r="S54" s="2">
        <f>COUNTIFS(Table2[Sub-Sector],Table4[[#This Row],[Sub-Sector]],Table2[% Price above 50 EMA],"&gt;=0")/Table4[[#This Row],[Count]]</f>
        <v>0.6</v>
      </c>
      <c r="T54" s="2">
        <f>COUNTIFS(Table2[Sub-Sector],Table4[[#This Row],[Sub-Sector]],Table2[% Price above 200 EMA],"&gt;=0")/Table4[[#This Row],[Count]]</f>
        <v>1</v>
      </c>
      <c r="U54" s="2">
        <f>COUNTIFS(Table2[Sub-Sector],Table4[[#This Row],[Sub-Sector]],Table2[Rate of Change - Zone],"Positive")/Table4[[#This Row],[Count]]</f>
        <v>0.8</v>
      </c>
      <c r="V54" s="2">
        <f>COUNTIFS(Table2[Sub-Sector],Table4[[#This Row],[Sub-Sector]],Table2[Sharpe Ratio],"&gt;=0.10")/Table4[[#This Row],[Count]]</f>
        <v>0.4</v>
      </c>
      <c r="W5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502.5</v>
      </c>
      <c r="X54">
        <f>_xlfn.RANK.AVG(Table4[[#This Row],[Score]],Table4[Score],1)</f>
        <v>86</v>
      </c>
      <c r="Y5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233.5</v>
      </c>
      <c r="Z54">
        <f>_xlfn.RANK.AVG(Table4[[#This Row],[Score 2 ]],Table4[[Score 2 ]],1)</f>
        <v>53</v>
      </c>
    </row>
    <row r="55" spans="1:26" x14ac:dyDescent="0.3">
      <c r="A55" t="s">
        <v>407</v>
      </c>
      <c r="B55">
        <f>COUNTIFS(Table2[Sub-Sector],Table4[[#This Row],[Sub-Sector]])</f>
        <v>6</v>
      </c>
      <c r="C55" s="2">
        <f>COUNTIFS(Table2[Sub-Sector],Table4[[#This Row],[Sub-Sector]],Table2[Uptrend],"Uptrend")/Table4[[#This Row],[Count]]</f>
        <v>1</v>
      </c>
      <c r="D55" s="2">
        <f>COUNTIFS(Table2[Sub-Sector],Table4[[#This Row],[Sub-Sector]],Table2[1W Return vs Nifty],"&gt;=5")/Table4[[#This Row],[Count]]</f>
        <v>0</v>
      </c>
      <c r="E55" s="2">
        <f>COUNTIFS(Table2[Sub-Sector],Table4[[#This Row],[Sub-Sector]],Table2[1M Return vs Nifty],"&gt;=5")/Table4[[#This Row],[Count]]</f>
        <v>0</v>
      </c>
      <c r="F55" s="2">
        <f>COUNTIFS(Table2[Sub-Sector],Table4[[#This Row],[Sub-Sector]],Table2[6M Return vs Nifty],"&gt;=10")/Table4[[#This Row],[Count]]</f>
        <v>0.33333333333333331</v>
      </c>
      <c r="G55" s="2">
        <f>COUNTIFS(Table2[Sub-Sector],Table4[[#This Row],[Sub-Sector]],Table2[1Y Return vs Nifty],"&gt;=10")/Table4[[#This Row],[Count]]</f>
        <v>0.66666666666666663</v>
      </c>
      <c r="H55" s="2">
        <f>COUNTIFS(Table2[Sub-Sector],Table4[[#This Row],[Sub-Sector]],Table2[RSI Exponential â€“ 14D],"&gt;=50")/Table4[[#This Row],[Count]]</f>
        <v>0.83333333333333337</v>
      </c>
      <c r="I55" s="2">
        <f>COUNTIFS(Table2[Sub-Sector],Table4[[#This Row],[Sub-Sector]],Table2[Relative Volume],"&gt;=1")/Table4[[#This Row],[Count]]</f>
        <v>0</v>
      </c>
      <c r="J55" s="2">
        <f>COUNTIFS(Table2[Sub-Sector],Table4[[#This Row],[Sub-Sector]],Table2[% Away From Day Low],"&gt;=0.05")/Table4[[#This Row],[Count]]</f>
        <v>0</v>
      </c>
      <c r="K55" s="2">
        <f>COUNTIFS(Table2[Sub-Sector],Table4[[#This Row],[Sub-Sector]],Table2[% Away From Day High],"&lt;=0.05")/Table4[[#This Row],[Count]]</f>
        <v>1</v>
      </c>
      <c r="L55" s="2">
        <f>COUNTIFS(Table2[Sub-Sector],Table4[[#This Row],[Sub-Sector]],Table2[% Away From Current Week Low],"&gt;=0.05")/Table4[[#This Row],[Count]]</f>
        <v>0.33333333333333331</v>
      </c>
      <c r="M55" s="2">
        <f>COUNTIFS(Table2[Sub-Sector],Table4[[#This Row],[Sub-Sector]],Table2[% Away From Current Week High],"&lt;=0.05")/Table4[[#This Row],[Count]]</f>
        <v>1</v>
      </c>
      <c r="N55" s="2">
        <f>COUNTIFS(Table2[Sub-Sector],Table4[[#This Row],[Sub-Sector]],Table2[% Away From Current Month Low],"&gt;=0.05")/Table4[[#This Row],[Count]]</f>
        <v>0.83333333333333337</v>
      </c>
      <c r="O55" s="2">
        <f>COUNTIFS(Table2[Sub-Sector],Table4[[#This Row],[Sub-Sector]],Table2[% Away From Current Month High],"&lt;=0.05")/Table4[[#This Row],[Count]]</f>
        <v>0.83333333333333337</v>
      </c>
      <c r="P55" s="2">
        <f>COUNTIFS(Table2[Sub-Sector],Table4[[#This Row],[Sub-Sector]],Table2[% Away From 52W High],"&lt;=10")/Table4[[#This Row],[Count]]</f>
        <v>0.66666666666666663</v>
      </c>
      <c r="Q55" s="2">
        <f>COUNTIFS(Table2[Sub-Sector],Table4[[#This Row],[Sub-Sector]],Table2[% Away From 52W Low],"&gt;=10")/Table4[[#This Row],[Count]]</f>
        <v>1</v>
      </c>
      <c r="R55" s="2">
        <f>COUNTIFS(Table2[Sub-Sector],Table4[[#This Row],[Sub-Sector]],Table2[% Price above 20 EMA],"&gt;=0")/Table4[[#This Row],[Count]]</f>
        <v>0.83333333333333337</v>
      </c>
      <c r="S55" s="2">
        <f>COUNTIFS(Table2[Sub-Sector],Table4[[#This Row],[Sub-Sector]],Table2[% Price above 50 EMA],"&gt;=0")/Table4[[#This Row],[Count]]</f>
        <v>1</v>
      </c>
      <c r="T55" s="2">
        <f>COUNTIFS(Table2[Sub-Sector],Table4[[#This Row],[Sub-Sector]],Table2[% Price above 200 EMA],"&gt;=0")/Table4[[#This Row],[Count]]</f>
        <v>1</v>
      </c>
      <c r="U55" s="2">
        <f>COUNTIFS(Table2[Sub-Sector],Table4[[#This Row],[Sub-Sector]],Table2[Rate of Change - Zone],"Positive")/Table4[[#This Row],[Count]]</f>
        <v>1</v>
      </c>
      <c r="V55" s="2">
        <f>COUNTIFS(Table2[Sub-Sector],Table4[[#This Row],[Sub-Sector]],Table2[Sharpe Ratio],"&gt;=0.10")/Table4[[#This Row],[Count]]</f>
        <v>0.5</v>
      </c>
      <c r="W5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420</v>
      </c>
      <c r="X55">
        <f>_xlfn.RANK.AVG(Table4[[#This Row],[Score]],Table4[Score],1)</f>
        <v>50</v>
      </c>
      <c r="Y5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236</v>
      </c>
      <c r="Z55">
        <f>_xlfn.RANK.AVG(Table4[[#This Row],[Score 2 ]],Table4[[Score 2 ]],1)</f>
        <v>54</v>
      </c>
    </row>
    <row r="56" spans="1:26" x14ac:dyDescent="0.3">
      <c r="A56" t="s">
        <v>92</v>
      </c>
      <c r="B56">
        <f>COUNTIFS(Table2[Sub-Sector],Table4[[#This Row],[Sub-Sector]])</f>
        <v>5</v>
      </c>
      <c r="C56" s="2">
        <f>COUNTIFS(Table2[Sub-Sector],Table4[[#This Row],[Sub-Sector]],Table2[Uptrend],"Uptrend")/Table4[[#This Row],[Count]]</f>
        <v>0.2</v>
      </c>
      <c r="D56" s="2">
        <f>COUNTIFS(Table2[Sub-Sector],Table4[[#This Row],[Sub-Sector]],Table2[1W Return vs Nifty],"&gt;=5")/Table4[[#This Row],[Count]]</f>
        <v>0</v>
      </c>
      <c r="E56" s="2">
        <f>COUNTIFS(Table2[Sub-Sector],Table4[[#This Row],[Sub-Sector]],Table2[1M Return vs Nifty],"&gt;=5")/Table4[[#This Row],[Count]]</f>
        <v>0</v>
      </c>
      <c r="F56" s="2">
        <f>COUNTIFS(Table2[Sub-Sector],Table4[[#This Row],[Sub-Sector]],Table2[6M Return vs Nifty],"&gt;=10")/Table4[[#This Row],[Count]]</f>
        <v>0</v>
      </c>
      <c r="G56" s="2">
        <f>COUNTIFS(Table2[Sub-Sector],Table4[[#This Row],[Sub-Sector]],Table2[1Y Return vs Nifty],"&gt;=10")/Table4[[#This Row],[Count]]</f>
        <v>1</v>
      </c>
      <c r="H56" s="2">
        <f>COUNTIFS(Table2[Sub-Sector],Table4[[#This Row],[Sub-Sector]],Table2[RSI Exponential â€“ 14D],"&gt;=50")/Table4[[#This Row],[Count]]</f>
        <v>0.6</v>
      </c>
      <c r="I56" s="2">
        <f>COUNTIFS(Table2[Sub-Sector],Table4[[#This Row],[Sub-Sector]],Table2[Relative Volume],"&gt;=1")/Table4[[#This Row],[Count]]</f>
        <v>0.2</v>
      </c>
      <c r="J56" s="2">
        <f>COUNTIFS(Table2[Sub-Sector],Table4[[#This Row],[Sub-Sector]],Table2[% Away From Day Low],"&gt;=0.05")/Table4[[#This Row],[Count]]</f>
        <v>0</v>
      </c>
      <c r="K56" s="2">
        <f>COUNTIFS(Table2[Sub-Sector],Table4[[#This Row],[Sub-Sector]],Table2[% Away From Day High],"&lt;=0.05")/Table4[[#This Row],[Count]]</f>
        <v>1</v>
      </c>
      <c r="L56" s="2">
        <f>COUNTIFS(Table2[Sub-Sector],Table4[[#This Row],[Sub-Sector]],Table2[% Away From Current Week Low],"&gt;=0.05")/Table4[[#This Row],[Count]]</f>
        <v>0.4</v>
      </c>
      <c r="M56" s="2">
        <f>COUNTIFS(Table2[Sub-Sector],Table4[[#This Row],[Sub-Sector]],Table2[% Away From Current Week High],"&lt;=0.05")/Table4[[#This Row],[Count]]</f>
        <v>1</v>
      </c>
      <c r="N56" s="2">
        <f>COUNTIFS(Table2[Sub-Sector],Table4[[#This Row],[Sub-Sector]],Table2[% Away From Current Month Low],"&gt;=0.05")/Table4[[#This Row],[Count]]</f>
        <v>0.6</v>
      </c>
      <c r="O56" s="2">
        <f>COUNTIFS(Table2[Sub-Sector],Table4[[#This Row],[Sub-Sector]],Table2[% Away From Current Month High],"&lt;=0.05")/Table4[[#This Row],[Count]]</f>
        <v>0.6</v>
      </c>
      <c r="P56" s="2">
        <f>COUNTIFS(Table2[Sub-Sector],Table4[[#This Row],[Sub-Sector]],Table2[% Away From 52W High],"&lt;=10")/Table4[[#This Row],[Count]]</f>
        <v>0.2</v>
      </c>
      <c r="Q56" s="2">
        <f>COUNTIFS(Table2[Sub-Sector],Table4[[#This Row],[Sub-Sector]],Table2[% Away From 52W Low],"&gt;=10")/Table4[[#This Row],[Count]]</f>
        <v>1</v>
      </c>
      <c r="R56" s="2">
        <f>COUNTIFS(Table2[Sub-Sector],Table4[[#This Row],[Sub-Sector]],Table2[% Price above 20 EMA],"&gt;=0")/Table4[[#This Row],[Count]]</f>
        <v>0.6</v>
      </c>
      <c r="S56" s="2">
        <f>COUNTIFS(Table2[Sub-Sector],Table4[[#This Row],[Sub-Sector]],Table2[% Price above 50 EMA],"&gt;=0")/Table4[[#This Row],[Count]]</f>
        <v>0.4</v>
      </c>
      <c r="T56" s="2">
        <f>COUNTIFS(Table2[Sub-Sector],Table4[[#This Row],[Sub-Sector]],Table2[% Price above 200 EMA],"&gt;=0")/Table4[[#This Row],[Count]]</f>
        <v>1</v>
      </c>
      <c r="U56" s="2">
        <f>COUNTIFS(Table2[Sub-Sector],Table4[[#This Row],[Sub-Sector]],Table2[Rate of Change - Zone],"Positive")/Table4[[#This Row],[Count]]</f>
        <v>0.8</v>
      </c>
      <c r="V56" s="2">
        <f>COUNTIFS(Table2[Sub-Sector],Table4[[#This Row],[Sub-Sector]],Table2[Sharpe Ratio],"&gt;=0.10")/Table4[[#This Row],[Count]]</f>
        <v>0.8</v>
      </c>
      <c r="W5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506</v>
      </c>
      <c r="X56">
        <f>_xlfn.RANK.AVG(Table4[[#This Row],[Score]],Table4[Score],1)</f>
        <v>88</v>
      </c>
      <c r="Y5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237</v>
      </c>
      <c r="Z56">
        <f>_xlfn.RANK.AVG(Table4[[#This Row],[Score 2 ]],Table4[[Score 2 ]],1)</f>
        <v>55</v>
      </c>
    </row>
    <row r="57" spans="1:26" x14ac:dyDescent="0.3">
      <c r="A57" t="s">
        <v>478</v>
      </c>
      <c r="B57">
        <f>COUNTIFS(Table2[Sub-Sector],Table4[[#This Row],[Sub-Sector]])</f>
        <v>6</v>
      </c>
      <c r="C57" s="2">
        <f>COUNTIFS(Table2[Sub-Sector],Table4[[#This Row],[Sub-Sector]],Table2[Uptrend],"Uptrend")/Table4[[#This Row],[Count]]</f>
        <v>0.83333333333333337</v>
      </c>
      <c r="D57" s="2">
        <f>COUNTIFS(Table2[Sub-Sector],Table4[[#This Row],[Sub-Sector]],Table2[1W Return vs Nifty],"&gt;=5")/Table4[[#This Row],[Count]]</f>
        <v>0.33333333333333331</v>
      </c>
      <c r="E57" s="2">
        <f>COUNTIFS(Table2[Sub-Sector],Table4[[#This Row],[Sub-Sector]],Table2[1M Return vs Nifty],"&gt;=5")/Table4[[#This Row],[Count]]</f>
        <v>0.16666666666666666</v>
      </c>
      <c r="F57" s="2">
        <f>COUNTIFS(Table2[Sub-Sector],Table4[[#This Row],[Sub-Sector]],Table2[6M Return vs Nifty],"&gt;=10")/Table4[[#This Row],[Count]]</f>
        <v>0.33333333333333331</v>
      </c>
      <c r="G57" s="2">
        <f>COUNTIFS(Table2[Sub-Sector],Table4[[#This Row],[Sub-Sector]],Table2[1Y Return vs Nifty],"&gt;=10")/Table4[[#This Row],[Count]]</f>
        <v>0</v>
      </c>
      <c r="H57" s="2">
        <f>COUNTIFS(Table2[Sub-Sector],Table4[[#This Row],[Sub-Sector]],Table2[RSI Exponential â€“ 14D],"&gt;=50")/Table4[[#This Row],[Count]]</f>
        <v>1</v>
      </c>
      <c r="I57" s="2">
        <f>COUNTIFS(Table2[Sub-Sector],Table4[[#This Row],[Sub-Sector]],Table2[Relative Volume],"&gt;=1")/Table4[[#This Row],[Count]]</f>
        <v>0.5</v>
      </c>
      <c r="J57" s="2">
        <f>COUNTIFS(Table2[Sub-Sector],Table4[[#This Row],[Sub-Sector]],Table2[% Away From Day Low],"&gt;=0.05")/Table4[[#This Row],[Count]]</f>
        <v>0</v>
      </c>
      <c r="K57" s="2">
        <f>COUNTIFS(Table2[Sub-Sector],Table4[[#This Row],[Sub-Sector]],Table2[% Away From Day High],"&lt;=0.05")/Table4[[#This Row],[Count]]</f>
        <v>1</v>
      </c>
      <c r="L57" s="2">
        <f>COUNTIFS(Table2[Sub-Sector],Table4[[#This Row],[Sub-Sector]],Table2[% Away From Current Week Low],"&gt;=0.05")/Table4[[#This Row],[Count]]</f>
        <v>0.33333333333333331</v>
      </c>
      <c r="M57" s="2">
        <f>COUNTIFS(Table2[Sub-Sector],Table4[[#This Row],[Sub-Sector]],Table2[% Away From Current Week High],"&lt;=0.05")/Table4[[#This Row],[Count]]</f>
        <v>0.66666666666666663</v>
      </c>
      <c r="N57" s="2">
        <f>COUNTIFS(Table2[Sub-Sector],Table4[[#This Row],[Sub-Sector]],Table2[% Away From Current Month Low],"&gt;=0.05")/Table4[[#This Row],[Count]]</f>
        <v>1</v>
      </c>
      <c r="O57" s="2">
        <f>COUNTIFS(Table2[Sub-Sector],Table4[[#This Row],[Sub-Sector]],Table2[% Away From Current Month High],"&lt;=0.05")/Table4[[#This Row],[Count]]</f>
        <v>0.66666666666666663</v>
      </c>
      <c r="P57" s="2">
        <f>COUNTIFS(Table2[Sub-Sector],Table4[[#This Row],[Sub-Sector]],Table2[% Away From 52W High],"&lt;=10")/Table4[[#This Row],[Count]]</f>
        <v>0.5</v>
      </c>
      <c r="Q57" s="2">
        <f>COUNTIFS(Table2[Sub-Sector],Table4[[#This Row],[Sub-Sector]],Table2[% Away From 52W Low],"&gt;=10")/Table4[[#This Row],[Count]]</f>
        <v>1</v>
      </c>
      <c r="R57" s="2">
        <f>COUNTIFS(Table2[Sub-Sector],Table4[[#This Row],[Sub-Sector]],Table2[% Price above 20 EMA],"&gt;=0")/Table4[[#This Row],[Count]]</f>
        <v>1</v>
      </c>
      <c r="S57" s="2">
        <f>COUNTIFS(Table2[Sub-Sector],Table4[[#This Row],[Sub-Sector]],Table2[% Price above 50 EMA],"&gt;=0")/Table4[[#This Row],[Count]]</f>
        <v>1</v>
      </c>
      <c r="T57" s="2">
        <f>COUNTIFS(Table2[Sub-Sector],Table4[[#This Row],[Sub-Sector]],Table2[% Price above 200 EMA],"&gt;=0")/Table4[[#This Row],[Count]]</f>
        <v>1</v>
      </c>
      <c r="U57" s="2">
        <f>COUNTIFS(Table2[Sub-Sector],Table4[[#This Row],[Sub-Sector]],Table2[Rate of Change - Zone],"Positive")/Table4[[#This Row],[Count]]</f>
        <v>1</v>
      </c>
      <c r="V57" s="2">
        <f>COUNTIFS(Table2[Sub-Sector],Table4[[#This Row],[Sub-Sector]],Table2[Sharpe Ratio],"&gt;=0.10")/Table4[[#This Row],[Count]]</f>
        <v>0</v>
      </c>
      <c r="W5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332</v>
      </c>
      <c r="X57">
        <f>_xlfn.RANK.AVG(Table4[[#This Row],[Score]],Table4[Score],1)</f>
        <v>35</v>
      </c>
      <c r="Y5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237.5</v>
      </c>
      <c r="Z57">
        <f>_xlfn.RANK.AVG(Table4[[#This Row],[Score 2 ]],Table4[[Score 2 ]],1)</f>
        <v>56</v>
      </c>
    </row>
    <row r="58" spans="1:26" x14ac:dyDescent="0.3">
      <c r="A58" t="s">
        <v>928</v>
      </c>
      <c r="B58">
        <f>COUNTIFS(Table2[Sub-Sector],Table4[[#This Row],[Sub-Sector]])</f>
        <v>1</v>
      </c>
      <c r="C58" s="2">
        <f>COUNTIFS(Table2[Sub-Sector],Table4[[#This Row],[Sub-Sector]],Table2[Uptrend],"Uptrend")/Table4[[#This Row],[Count]]</f>
        <v>1</v>
      </c>
      <c r="D58" s="2">
        <f>COUNTIFS(Table2[Sub-Sector],Table4[[#This Row],[Sub-Sector]],Table2[1W Return vs Nifty],"&gt;=5")/Table4[[#This Row],[Count]]</f>
        <v>0</v>
      </c>
      <c r="E58" s="2">
        <f>COUNTIFS(Table2[Sub-Sector],Table4[[#This Row],[Sub-Sector]],Table2[1M Return vs Nifty],"&gt;=5")/Table4[[#This Row],[Count]]</f>
        <v>1</v>
      </c>
      <c r="F58" s="2">
        <f>COUNTIFS(Table2[Sub-Sector],Table4[[#This Row],[Sub-Sector]],Table2[6M Return vs Nifty],"&gt;=10")/Table4[[#This Row],[Count]]</f>
        <v>1</v>
      </c>
      <c r="G58" s="2">
        <f>COUNTIFS(Table2[Sub-Sector],Table4[[#This Row],[Sub-Sector]],Table2[1Y Return vs Nifty],"&gt;=10")/Table4[[#This Row],[Count]]</f>
        <v>0</v>
      </c>
      <c r="H58" s="2">
        <f>COUNTIFS(Table2[Sub-Sector],Table4[[#This Row],[Sub-Sector]],Table2[RSI Exponential â€“ 14D],"&gt;=50")/Table4[[#This Row],[Count]]</f>
        <v>1</v>
      </c>
      <c r="I58" s="2">
        <f>COUNTIFS(Table2[Sub-Sector],Table4[[#This Row],[Sub-Sector]],Table2[Relative Volume],"&gt;=1")/Table4[[#This Row],[Count]]</f>
        <v>0</v>
      </c>
      <c r="J58" s="2">
        <f>COUNTIFS(Table2[Sub-Sector],Table4[[#This Row],[Sub-Sector]],Table2[% Away From Day Low],"&gt;=0.05")/Table4[[#This Row],[Count]]</f>
        <v>0</v>
      </c>
      <c r="K58" s="2">
        <f>COUNTIFS(Table2[Sub-Sector],Table4[[#This Row],[Sub-Sector]],Table2[% Away From Day High],"&lt;=0.05")/Table4[[#This Row],[Count]]</f>
        <v>1</v>
      </c>
      <c r="L58" s="2">
        <f>COUNTIFS(Table2[Sub-Sector],Table4[[#This Row],[Sub-Sector]],Table2[% Away From Current Week Low],"&gt;=0.05")/Table4[[#This Row],[Count]]</f>
        <v>0</v>
      </c>
      <c r="M58" s="2">
        <f>COUNTIFS(Table2[Sub-Sector],Table4[[#This Row],[Sub-Sector]],Table2[% Away From Current Week High],"&lt;=0.05")/Table4[[#This Row],[Count]]</f>
        <v>1</v>
      </c>
      <c r="N58" s="2">
        <f>COUNTIFS(Table2[Sub-Sector],Table4[[#This Row],[Sub-Sector]],Table2[% Away From Current Month Low],"&gt;=0.05")/Table4[[#This Row],[Count]]</f>
        <v>1</v>
      </c>
      <c r="O58" s="2">
        <f>COUNTIFS(Table2[Sub-Sector],Table4[[#This Row],[Sub-Sector]],Table2[% Away From Current Month High],"&lt;=0.05")/Table4[[#This Row],[Count]]</f>
        <v>1</v>
      </c>
      <c r="P58" s="2">
        <f>COUNTIFS(Table2[Sub-Sector],Table4[[#This Row],[Sub-Sector]],Table2[% Away From 52W High],"&lt;=10")/Table4[[#This Row],[Count]]</f>
        <v>1</v>
      </c>
      <c r="Q58" s="2">
        <f>COUNTIFS(Table2[Sub-Sector],Table4[[#This Row],[Sub-Sector]],Table2[% Away From 52W Low],"&gt;=10")/Table4[[#This Row],[Count]]</f>
        <v>1</v>
      </c>
      <c r="R58" s="2">
        <f>COUNTIFS(Table2[Sub-Sector],Table4[[#This Row],[Sub-Sector]],Table2[% Price above 20 EMA],"&gt;=0")/Table4[[#This Row],[Count]]</f>
        <v>1</v>
      </c>
      <c r="S58" s="2">
        <f>COUNTIFS(Table2[Sub-Sector],Table4[[#This Row],[Sub-Sector]],Table2[% Price above 50 EMA],"&gt;=0")/Table4[[#This Row],[Count]]</f>
        <v>1</v>
      </c>
      <c r="T58" s="2">
        <f>COUNTIFS(Table2[Sub-Sector],Table4[[#This Row],[Sub-Sector]],Table2[% Price above 200 EMA],"&gt;=0")/Table4[[#This Row],[Count]]</f>
        <v>1</v>
      </c>
      <c r="U58" s="2">
        <f>COUNTIFS(Table2[Sub-Sector],Table4[[#This Row],[Sub-Sector]],Table2[Rate of Change - Zone],"Positive")/Table4[[#This Row],[Count]]</f>
        <v>1</v>
      </c>
      <c r="V58" s="2">
        <f>COUNTIFS(Table2[Sub-Sector],Table4[[#This Row],[Sub-Sector]],Table2[Sharpe Ratio],"&gt;=0.10")/Table4[[#This Row],[Count]]</f>
        <v>0</v>
      </c>
      <c r="W5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334</v>
      </c>
      <c r="X58">
        <f>_xlfn.RANK.AVG(Table4[[#This Row],[Score]],Table4[Score],1)</f>
        <v>36</v>
      </c>
      <c r="Y5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238</v>
      </c>
      <c r="Z58">
        <f>_xlfn.RANK.AVG(Table4[[#This Row],[Score 2 ]],Table4[[Score 2 ]],1)</f>
        <v>57</v>
      </c>
    </row>
    <row r="59" spans="1:26" x14ac:dyDescent="0.3">
      <c r="A59" t="s">
        <v>324</v>
      </c>
      <c r="B59">
        <f>COUNTIFS(Table2[Sub-Sector],Table4[[#This Row],[Sub-Sector]])</f>
        <v>3</v>
      </c>
      <c r="C59" s="2">
        <f>COUNTIFS(Table2[Sub-Sector],Table4[[#This Row],[Sub-Sector]],Table2[Uptrend],"Uptrend")/Table4[[#This Row],[Count]]</f>
        <v>0</v>
      </c>
      <c r="D59" s="2">
        <f>COUNTIFS(Table2[Sub-Sector],Table4[[#This Row],[Sub-Sector]],Table2[1W Return vs Nifty],"&gt;=5")/Table4[[#This Row],[Count]]</f>
        <v>0</v>
      </c>
      <c r="E59" s="2">
        <f>COUNTIFS(Table2[Sub-Sector],Table4[[#This Row],[Sub-Sector]],Table2[1M Return vs Nifty],"&gt;=5")/Table4[[#This Row],[Count]]</f>
        <v>0</v>
      </c>
      <c r="F59" s="2">
        <f>COUNTIFS(Table2[Sub-Sector],Table4[[#This Row],[Sub-Sector]],Table2[6M Return vs Nifty],"&gt;=10")/Table4[[#This Row],[Count]]</f>
        <v>1</v>
      </c>
      <c r="G59" s="2">
        <f>COUNTIFS(Table2[Sub-Sector],Table4[[#This Row],[Sub-Sector]],Table2[1Y Return vs Nifty],"&gt;=10")/Table4[[#This Row],[Count]]</f>
        <v>1</v>
      </c>
      <c r="H59" s="2">
        <f>COUNTIFS(Table2[Sub-Sector],Table4[[#This Row],[Sub-Sector]],Table2[RSI Exponential â€“ 14D],"&gt;=50")/Table4[[#This Row],[Count]]</f>
        <v>0</v>
      </c>
      <c r="I59" s="2">
        <f>COUNTIFS(Table2[Sub-Sector],Table4[[#This Row],[Sub-Sector]],Table2[Relative Volume],"&gt;=1")/Table4[[#This Row],[Count]]</f>
        <v>0</v>
      </c>
      <c r="J59" s="2">
        <f>COUNTIFS(Table2[Sub-Sector],Table4[[#This Row],[Sub-Sector]],Table2[% Away From Day Low],"&gt;=0.05")/Table4[[#This Row],[Count]]</f>
        <v>0</v>
      </c>
      <c r="K59" s="2">
        <f>COUNTIFS(Table2[Sub-Sector],Table4[[#This Row],[Sub-Sector]],Table2[% Away From Day High],"&lt;=0.05")/Table4[[#This Row],[Count]]</f>
        <v>1</v>
      </c>
      <c r="L59" s="2">
        <f>COUNTIFS(Table2[Sub-Sector],Table4[[#This Row],[Sub-Sector]],Table2[% Away From Current Week Low],"&gt;=0.05")/Table4[[#This Row],[Count]]</f>
        <v>0.33333333333333331</v>
      </c>
      <c r="M59" s="2">
        <f>COUNTIFS(Table2[Sub-Sector],Table4[[#This Row],[Sub-Sector]],Table2[% Away From Current Week High],"&lt;=0.05")/Table4[[#This Row],[Count]]</f>
        <v>0.33333333333333331</v>
      </c>
      <c r="N59" s="2">
        <f>COUNTIFS(Table2[Sub-Sector],Table4[[#This Row],[Sub-Sector]],Table2[% Away From Current Month Low],"&gt;=0.05")/Table4[[#This Row],[Count]]</f>
        <v>0.66666666666666663</v>
      </c>
      <c r="O59" s="2">
        <f>COUNTIFS(Table2[Sub-Sector],Table4[[#This Row],[Sub-Sector]],Table2[% Away From Current Month High],"&lt;=0.05")/Table4[[#This Row],[Count]]</f>
        <v>0</v>
      </c>
      <c r="P59" s="2">
        <f>COUNTIFS(Table2[Sub-Sector],Table4[[#This Row],[Sub-Sector]],Table2[% Away From 52W High],"&lt;=10")/Table4[[#This Row],[Count]]</f>
        <v>0</v>
      </c>
      <c r="Q59" s="2">
        <f>COUNTIFS(Table2[Sub-Sector],Table4[[#This Row],[Sub-Sector]],Table2[% Away From 52W Low],"&gt;=10")/Table4[[#This Row],[Count]]</f>
        <v>1</v>
      </c>
      <c r="R59" s="2">
        <f>COUNTIFS(Table2[Sub-Sector],Table4[[#This Row],[Sub-Sector]],Table2[% Price above 20 EMA],"&gt;=0")/Table4[[#This Row],[Count]]</f>
        <v>0</v>
      </c>
      <c r="S59" s="2">
        <f>COUNTIFS(Table2[Sub-Sector],Table4[[#This Row],[Sub-Sector]],Table2[% Price above 50 EMA],"&gt;=0")/Table4[[#This Row],[Count]]</f>
        <v>0</v>
      </c>
      <c r="T59" s="2">
        <f>COUNTIFS(Table2[Sub-Sector],Table4[[#This Row],[Sub-Sector]],Table2[% Price above 200 EMA],"&gt;=0")/Table4[[#This Row],[Count]]</f>
        <v>1</v>
      </c>
      <c r="U59" s="2">
        <f>COUNTIFS(Table2[Sub-Sector],Table4[[#This Row],[Sub-Sector]],Table2[Rate of Change - Zone],"Positive")/Table4[[#This Row],[Count]]</f>
        <v>0</v>
      </c>
      <c r="V59" s="2">
        <f>COUNTIFS(Table2[Sub-Sector],Table4[[#This Row],[Sub-Sector]],Table2[Sharpe Ratio],"&gt;=0.10")/Table4[[#This Row],[Count]]</f>
        <v>1</v>
      </c>
      <c r="W5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519</v>
      </c>
      <c r="X59">
        <f>_xlfn.RANK.AVG(Table4[[#This Row],[Score]],Table4[Score],1)</f>
        <v>92</v>
      </c>
      <c r="Y5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240</v>
      </c>
      <c r="Z59">
        <f>_xlfn.RANK.AVG(Table4[[#This Row],[Score 2 ]],Table4[[Score 2 ]],1)</f>
        <v>59.5</v>
      </c>
    </row>
    <row r="60" spans="1:26" x14ac:dyDescent="0.3">
      <c r="A60" t="s">
        <v>154</v>
      </c>
      <c r="B60">
        <f>COUNTIFS(Table2[Sub-Sector],Table4[[#This Row],[Sub-Sector]])</f>
        <v>1</v>
      </c>
      <c r="C60" s="2">
        <f>COUNTIFS(Table2[Sub-Sector],Table4[[#This Row],[Sub-Sector]],Table2[Uptrend],"Uptrend")/Table4[[#This Row],[Count]]</f>
        <v>1</v>
      </c>
      <c r="D60" s="2">
        <f>COUNTIFS(Table2[Sub-Sector],Table4[[#This Row],[Sub-Sector]],Table2[1W Return vs Nifty],"&gt;=5")/Table4[[#This Row],[Count]]</f>
        <v>0</v>
      </c>
      <c r="E60" s="2">
        <f>COUNTIFS(Table2[Sub-Sector],Table4[[#This Row],[Sub-Sector]],Table2[1M Return vs Nifty],"&gt;=5")/Table4[[#This Row],[Count]]</f>
        <v>0</v>
      </c>
      <c r="F60" s="2">
        <f>COUNTIFS(Table2[Sub-Sector],Table4[[#This Row],[Sub-Sector]],Table2[6M Return vs Nifty],"&gt;=10")/Table4[[#This Row],[Count]]</f>
        <v>1</v>
      </c>
      <c r="G60" s="2">
        <f>COUNTIFS(Table2[Sub-Sector],Table4[[#This Row],[Sub-Sector]],Table2[1Y Return vs Nifty],"&gt;=10")/Table4[[#This Row],[Count]]</f>
        <v>1</v>
      </c>
      <c r="H60" s="2">
        <f>COUNTIFS(Table2[Sub-Sector],Table4[[#This Row],[Sub-Sector]],Table2[RSI Exponential â€“ 14D],"&gt;=50")/Table4[[#This Row],[Count]]</f>
        <v>0</v>
      </c>
      <c r="I60" s="2">
        <f>COUNTIFS(Table2[Sub-Sector],Table4[[#This Row],[Sub-Sector]],Table2[Relative Volume],"&gt;=1")/Table4[[#This Row],[Count]]</f>
        <v>0</v>
      </c>
      <c r="J60" s="2">
        <f>COUNTIFS(Table2[Sub-Sector],Table4[[#This Row],[Sub-Sector]],Table2[% Away From Day Low],"&gt;=0.05")/Table4[[#This Row],[Count]]</f>
        <v>0</v>
      </c>
      <c r="K60" s="2">
        <f>COUNTIFS(Table2[Sub-Sector],Table4[[#This Row],[Sub-Sector]],Table2[% Away From Day High],"&lt;=0.05")/Table4[[#This Row],[Count]]</f>
        <v>1</v>
      </c>
      <c r="L60" s="2">
        <f>COUNTIFS(Table2[Sub-Sector],Table4[[#This Row],[Sub-Sector]],Table2[% Away From Current Week Low],"&gt;=0.05")/Table4[[#This Row],[Count]]</f>
        <v>0</v>
      </c>
      <c r="M60" s="2">
        <f>COUNTIFS(Table2[Sub-Sector],Table4[[#This Row],[Sub-Sector]],Table2[% Away From Current Week High],"&lt;=0.05")/Table4[[#This Row],[Count]]</f>
        <v>1</v>
      </c>
      <c r="N60" s="2">
        <f>COUNTIFS(Table2[Sub-Sector],Table4[[#This Row],[Sub-Sector]],Table2[% Away From Current Month Low],"&gt;=0.05")/Table4[[#This Row],[Count]]</f>
        <v>0</v>
      </c>
      <c r="O60" s="2">
        <f>COUNTIFS(Table2[Sub-Sector],Table4[[#This Row],[Sub-Sector]],Table2[% Away From Current Month High],"&lt;=0.05")/Table4[[#This Row],[Count]]</f>
        <v>0</v>
      </c>
      <c r="P60" s="2">
        <f>COUNTIFS(Table2[Sub-Sector],Table4[[#This Row],[Sub-Sector]],Table2[% Away From 52W High],"&lt;=10")/Table4[[#This Row],[Count]]</f>
        <v>1</v>
      </c>
      <c r="Q60" s="2">
        <f>COUNTIFS(Table2[Sub-Sector],Table4[[#This Row],[Sub-Sector]],Table2[% Away From 52W Low],"&gt;=10")/Table4[[#This Row],[Count]]</f>
        <v>1</v>
      </c>
      <c r="R60" s="2">
        <f>COUNTIFS(Table2[Sub-Sector],Table4[[#This Row],[Sub-Sector]],Table2[% Price above 20 EMA],"&gt;=0")/Table4[[#This Row],[Count]]</f>
        <v>0</v>
      </c>
      <c r="S60" s="2">
        <f>COUNTIFS(Table2[Sub-Sector],Table4[[#This Row],[Sub-Sector]],Table2[% Price above 50 EMA],"&gt;=0")/Table4[[#This Row],[Count]]</f>
        <v>1</v>
      </c>
      <c r="T60" s="2">
        <f>COUNTIFS(Table2[Sub-Sector],Table4[[#This Row],[Sub-Sector]],Table2[% Price above 200 EMA],"&gt;=0")/Table4[[#This Row],[Count]]</f>
        <v>1</v>
      </c>
      <c r="U60" s="2">
        <f>COUNTIFS(Table2[Sub-Sector],Table4[[#This Row],[Sub-Sector]],Table2[Rate of Change - Zone],"Positive")/Table4[[#This Row],[Count]]</f>
        <v>0</v>
      </c>
      <c r="V60" s="2">
        <f>COUNTIFS(Table2[Sub-Sector],Table4[[#This Row],[Sub-Sector]],Table2[Sharpe Ratio],"&gt;=0.10")/Table4[[#This Row],[Count]]</f>
        <v>1</v>
      </c>
      <c r="W6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424</v>
      </c>
      <c r="X60">
        <f>_xlfn.RANK.AVG(Table4[[#This Row],[Score]],Table4[Score],1)</f>
        <v>54</v>
      </c>
      <c r="Y6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240</v>
      </c>
      <c r="Z60">
        <f>_xlfn.RANK.AVG(Table4[[#This Row],[Score 2 ]],Table4[[Score 2 ]],1)</f>
        <v>59.5</v>
      </c>
    </row>
    <row r="61" spans="1:26" x14ac:dyDescent="0.3">
      <c r="A61" t="s">
        <v>1663</v>
      </c>
      <c r="B61">
        <f>COUNTIFS(Table2[Sub-Sector],Table4[[#This Row],[Sub-Sector]])</f>
        <v>1</v>
      </c>
      <c r="C61" s="2">
        <f>COUNTIFS(Table2[Sub-Sector],Table4[[#This Row],[Sub-Sector]],Table2[Uptrend],"Uptrend")/Table4[[#This Row],[Count]]</f>
        <v>1</v>
      </c>
      <c r="D61" s="2">
        <f>COUNTIFS(Table2[Sub-Sector],Table4[[#This Row],[Sub-Sector]],Table2[1W Return vs Nifty],"&gt;=5")/Table4[[#This Row],[Count]]</f>
        <v>0</v>
      </c>
      <c r="E61" s="2">
        <f>COUNTIFS(Table2[Sub-Sector],Table4[[#This Row],[Sub-Sector]],Table2[1M Return vs Nifty],"&gt;=5")/Table4[[#This Row],[Count]]</f>
        <v>0</v>
      </c>
      <c r="F61" s="2">
        <f>COUNTIFS(Table2[Sub-Sector],Table4[[#This Row],[Sub-Sector]],Table2[6M Return vs Nifty],"&gt;=10")/Table4[[#This Row],[Count]]</f>
        <v>1</v>
      </c>
      <c r="G61" s="2">
        <f>COUNTIFS(Table2[Sub-Sector],Table4[[#This Row],[Sub-Sector]],Table2[1Y Return vs Nifty],"&gt;=10")/Table4[[#This Row],[Count]]</f>
        <v>1</v>
      </c>
      <c r="H61" s="2">
        <f>COUNTIFS(Table2[Sub-Sector],Table4[[#This Row],[Sub-Sector]],Table2[RSI Exponential â€“ 14D],"&gt;=50")/Table4[[#This Row],[Count]]</f>
        <v>0</v>
      </c>
      <c r="I61" s="2">
        <f>COUNTIFS(Table2[Sub-Sector],Table4[[#This Row],[Sub-Sector]],Table2[Relative Volume],"&gt;=1")/Table4[[#This Row],[Count]]</f>
        <v>0</v>
      </c>
      <c r="J61" s="2">
        <f>COUNTIFS(Table2[Sub-Sector],Table4[[#This Row],[Sub-Sector]],Table2[% Away From Day Low],"&gt;=0.05")/Table4[[#This Row],[Count]]</f>
        <v>0</v>
      </c>
      <c r="K61" s="2">
        <f>COUNTIFS(Table2[Sub-Sector],Table4[[#This Row],[Sub-Sector]],Table2[% Away From Day High],"&lt;=0.05")/Table4[[#This Row],[Count]]</f>
        <v>1</v>
      </c>
      <c r="L61" s="2">
        <f>COUNTIFS(Table2[Sub-Sector],Table4[[#This Row],[Sub-Sector]],Table2[% Away From Current Week Low],"&gt;=0.05")/Table4[[#This Row],[Count]]</f>
        <v>0</v>
      </c>
      <c r="M61" s="2">
        <f>COUNTIFS(Table2[Sub-Sector],Table4[[#This Row],[Sub-Sector]],Table2[% Away From Current Week High],"&lt;=0.05")/Table4[[#This Row],[Count]]</f>
        <v>0</v>
      </c>
      <c r="N61" s="2">
        <f>COUNTIFS(Table2[Sub-Sector],Table4[[#This Row],[Sub-Sector]],Table2[% Away From Current Month Low],"&gt;=0.05")/Table4[[#This Row],[Count]]</f>
        <v>0</v>
      </c>
      <c r="O61" s="2">
        <f>COUNTIFS(Table2[Sub-Sector],Table4[[#This Row],[Sub-Sector]],Table2[% Away From Current Month High],"&lt;=0.05")/Table4[[#This Row],[Count]]</f>
        <v>0</v>
      </c>
      <c r="P61" s="2">
        <f>COUNTIFS(Table2[Sub-Sector],Table4[[#This Row],[Sub-Sector]],Table2[% Away From 52W High],"&lt;=10")/Table4[[#This Row],[Count]]</f>
        <v>0</v>
      </c>
      <c r="Q61" s="2">
        <f>COUNTIFS(Table2[Sub-Sector],Table4[[#This Row],[Sub-Sector]],Table2[% Away From 52W Low],"&gt;=10")/Table4[[#This Row],[Count]]</f>
        <v>1</v>
      </c>
      <c r="R61" s="2">
        <f>COUNTIFS(Table2[Sub-Sector],Table4[[#This Row],[Sub-Sector]],Table2[% Price above 20 EMA],"&gt;=0")/Table4[[#This Row],[Count]]</f>
        <v>0</v>
      </c>
      <c r="S61" s="2">
        <f>COUNTIFS(Table2[Sub-Sector],Table4[[#This Row],[Sub-Sector]],Table2[% Price above 50 EMA],"&gt;=0")/Table4[[#This Row],[Count]]</f>
        <v>0</v>
      </c>
      <c r="T61" s="2">
        <f>COUNTIFS(Table2[Sub-Sector],Table4[[#This Row],[Sub-Sector]],Table2[% Price above 200 EMA],"&gt;=0")/Table4[[#This Row],[Count]]</f>
        <v>1</v>
      </c>
      <c r="U61" s="2">
        <f>COUNTIFS(Table2[Sub-Sector],Table4[[#This Row],[Sub-Sector]],Table2[Rate of Change - Zone],"Positive")/Table4[[#This Row],[Count]]</f>
        <v>0</v>
      </c>
      <c r="V61" s="2">
        <f>COUNTIFS(Table2[Sub-Sector],Table4[[#This Row],[Sub-Sector]],Table2[Sharpe Ratio],"&gt;=0.10")/Table4[[#This Row],[Count]]</f>
        <v>0</v>
      </c>
      <c r="W6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424</v>
      </c>
      <c r="X61">
        <f>_xlfn.RANK.AVG(Table4[[#This Row],[Score]],Table4[Score],1)</f>
        <v>54</v>
      </c>
      <c r="Y6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240</v>
      </c>
      <c r="Z61">
        <f>_xlfn.RANK.AVG(Table4[[#This Row],[Score 2 ]],Table4[[Score 2 ]],1)</f>
        <v>59.5</v>
      </c>
    </row>
    <row r="62" spans="1:26" x14ac:dyDescent="0.3">
      <c r="A62" t="s">
        <v>780</v>
      </c>
      <c r="B62">
        <f>COUNTIFS(Table2[Sub-Sector],Table4[[#This Row],[Sub-Sector]])</f>
        <v>1</v>
      </c>
      <c r="C62" s="2">
        <f>COUNTIFS(Table2[Sub-Sector],Table4[[#This Row],[Sub-Sector]],Table2[Uptrend],"Uptrend")/Table4[[#This Row],[Count]]</f>
        <v>1</v>
      </c>
      <c r="D62" s="2">
        <f>COUNTIFS(Table2[Sub-Sector],Table4[[#This Row],[Sub-Sector]],Table2[1W Return vs Nifty],"&gt;=5")/Table4[[#This Row],[Count]]</f>
        <v>0</v>
      </c>
      <c r="E62" s="2">
        <f>COUNTIFS(Table2[Sub-Sector],Table4[[#This Row],[Sub-Sector]],Table2[1M Return vs Nifty],"&gt;=5")/Table4[[#This Row],[Count]]</f>
        <v>0</v>
      </c>
      <c r="F62" s="2">
        <f>COUNTIFS(Table2[Sub-Sector],Table4[[#This Row],[Sub-Sector]],Table2[6M Return vs Nifty],"&gt;=10")/Table4[[#This Row],[Count]]</f>
        <v>1</v>
      </c>
      <c r="G62" s="2">
        <f>COUNTIFS(Table2[Sub-Sector],Table4[[#This Row],[Sub-Sector]],Table2[1Y Return vs Nifty],"&gt;=10")/Table4[[#This Row],[Count]]</f>
        <v>1</v>
      </c>
      <c r="H62" s="2">
        <f>COUNTIFS(Table2[Sub-Sector],Table4[[#This Row],[Sub-Sector]],Table2[RSI Exponential â€“ 14D],"&gt;=50")/Table4[[#This Row],[Count]]</f>
        <v>0</v>
      </c>
      <c r="I62" s="2">
        <f>COUNTIFS(Table2[Sub-Sector],Table4[[#This Row],[Sub-Sector]],Table2[Relative Volume],"&gt;=1")/Table4[[#This Row],[Count]]</f>
        <v>0</v>
      </c>
      <c r="J62" s="2">
        <f>COUNTIFS(Table2[Sub-Sector],Table4[[#This Row],[Sub-Sector]],Table2[% Away From Day Low],"&gt;=0.05")/Table4[[#This Row],[Count]]</f>
        <v>0</v>
      </c>
      <c r="K62" s="2">
        <f>COUNTIFS(Table2[Sub-Sector],Table4[[#This Row],[Sub-Sector]],Table2[% Away From Day High],"&lt;=0.05")/Table4[[#This Row],[Count]]</f>
        <v>1</v>
      </c>
      <c r="L62" s="2">
        <f>COUNTIFS(Table2[Sub-Sector],Table4[[#This Row],[Sub-Sector]],Table2[% Away From Current Week Low],"&gt;=0.05")/Table4[[#This Row],[Count]]</f>
        <v>0</v>
      </c>
      <c r="M62" s="2">
        <f>COUNTIFS(Table2[Sub-Sector],Table4[[#This Row],[Sub-Sector]],Table2[% Away From Current Week High],"&lt;=0.05")/Table4[[#This Row],[Count]]</f>
        <v>1</v>
      </c>
      <c r="N62" s="2">
        <f>COUNTIFS(Table2[Sub-Sector],Table4[[#This Row],[Sub-Sector]],Table2[% Away From Current Month Low],"&gt;=0.05")/Table4[[#This Row],[Count]]</f>
        <v>1</v>
      </c>
      <c r="O62" s="2">
        <f>COUNTIFS(Table2[Sub-Sector],Table4[[#This Row],[Sub-Sector]],Table2[% Away From Current Month High],"&lt;=0.05")/Table4[[#This Row],[Count]]</f>
        <v>0</v>
      </c>
      <c r="P62" s="2">
        <f>COUNTIFS(Table2[Sub-Sector],Table4[[#This Row],[Sub-Sector]],Table2[% Away From 52W High],"&lt;=10")/Table4[[#This Row],[Count]]</f>
        <v>1</v>
      </c>
      <c r="Q62" s="2">
        <f>COUNTIFS(Table2[Sub-Sector],Table4[[#This Row],[Sub-Sector]],Table2[% Away From 52W Low],"&gt;=10")/Table4[[#This Row],[Count]]</f>
        <v>1</v>
      </c>
      <c r="R62" s="2">
        <f>COUNTIFS(Table2[Sub-Sector],Table4[[#This Row],[Sub-Sector]],Table2[% Price above 20 EMA],"&gt;=0")/Table4[[#This Row],[Count]]</f>
        <v>0</v>
      </c>
      <c r="S62" s="2">
        <f>COUNTIFS(Table2[Sub-Sector],Table4[[#This Row],[Sub-Sector]],Table2[% Price above 50 EMA],"&gt;=0")/Table4[[#This Row],[Count]]</f>
        <v>1</v>
      </c>
      <c r="T62" s="2">
        <f>COUNTIFS(Table2[Sub-Sector],Table4[[#This Row],[Sub-Sector]],Table2[% Price above 200 EMA],"&gt;=0")/Table4[[#This Row],[Count]]</f>
        <v>1</v>
      </c>
      <c r="U62" s="2">
        <f>COUNTIFS(Table2[Sub-Sector],Table4[[#This Row],[Sub-Sector]],Table2[Rate of Change - Zone],"Positive")/Table4[[#This Row],[Count]]</f>
        <v>0</v>
      </c>
      <c r="V62" s="2">
        <f>COUNTIFS(Table2[Sub-Sector],Table4[[#This Row],[Sub-Sector]],Table2[Sharpe Ratio],"&gt;=0.10")/Table4[[#This Row],[Count]]</f>
        <v>0</v>
      </c>
      <c r="W6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424</v>
      </c>
      <c r="X62">
        <f>_xlfn.RANK.AVG(Table4[[#This Row],[Score]],Table4[Score],1)</f>
        <v>54</v>
      </c>
      <c r="Y6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240</v>
      </c>
      <c r="Z62">
        <f>_xlfn.RANK.AVG(Table4[[#This Row],[Score 2 ]],Table4[[Score 2 ]],1)</f>
        <v>59.5</v>
      </c>
    </row>
    <row r="63" spans="1:26" x14ac:dyDescent="0.3">
      <c r="A63" t="s">
        <v>1407</v>
      </c>
      <c r="B63">
        <f>COUNTIFS(Table2[Sub-Sector],Table4[[#This Row],[Sub-Sector]])</f>
        <v>1</v>
      </c>
      <c r="C63" s="2">
        <f>COUNTIFS(Table2[Sub-Sector],Table4[[#This Row],[Sub-Sector]],Table2[Uptrend],"Uptrend")/Table4[[#This Row],[Count]]</f>
        <v>1</v>
      </c>
      <c r="D63" s="2">
        <f>COUNTIFS(Table2[Sub-Sector],Table4[[#This Row],[Sub-Sector]],Table2[1W Return vs Nifty],"&gt;=5")/Table4[[#This Row],[Count]]</f>
        <v>0</v>
      </c>
      <c r="E63" s="2">
        <f>COUNTIFS(Table2[Sub-Sector],Table4[[#This Row],[Sub-Sector]],Table2[1M Return vs Nifty],"&gt;=5")/Table4[[#This Row],[Count]]</f>
        <v>0</v>
      </c>
      <c r="F63" s="2">
        <f>COUNTIFS(Table2[Sub-Sector],Table4[[#This Row],[Sub-Sector]],Table2[6M Return vs Nifty],"&gt;=10")/Table4[[#This Row],[Count]]</f>
        <v>1</v>
      </c>
      <c r="G63" s="2">
        <f>COUNTIFS(Table2[Sub-Sector],Table4[[#This Row],[Sub-Sector]],Table2[1Y Return vs Nifty],"&gt;=10")/Table4[[#This Row],[Count]]</f>
        <v>0</v>
      </c>
      <c r="H63" s="2">
        <f>COUNTIFS(Table2[Sub-Sector],Table4[[#This Row],[Sub-Sector]],Table2[RSI Exponential â€“ 14D],"&gt;=50")/Table4[[#This Row],[Count]]</f>
        <v>0</v>
      </c>
      <c r="I63" s="2">
        <f>COUNTIFS(Table2[Sub-Sector],Table4[[#This Row],[Sub-Sector]],Table2[Relative Volume],"&gt;=1")/Table4[[#This Row],[Count]]</f>
        <v>1</v>
      </c>
      <c r="J63" s="2">
        <f>COUNTIFS(Table2[Sub-Sector],Table4[[#This Row],[Sub-Sector]],Table2[% Away From Day Low],"&gt;=0.05")/Table4[[#This Row],[Count]]</f>
        <v>0</v>
      </c>
      <c r="K63" s="2">
        <f>COUNTIFS(Table2[Sub-Sector],Table4[[#This Row],[Sub-Sector]],Table2[% Away From Day High],"&lt;=0.05")/Table4[[#This Row],[Count]]</f>
        <v>1</v>
      </c>
      <c r="L63" s="2">
        <f>COUNTIFS(Table2[Sub-Sector],Table4[[#This Row],[Sub-Sector]],Table2[% Away From Current Week Low],"&gt;=0.05")/Table4[[#This Row],[Count]]</f>
        <v>0</v>
      </c>
      <c r="M63" s="2">
        <f>COUNTIFS(Table2[Sub-Sector],Table4[[#This Row],[Sub-Sector]],Table2[% Away From Current Week High],"&lt;=0.05")/Table4[[#This Row],[Count]]</f>
        <v>1</v>
      </c>
      <c r="N63" s="2">
        <f>COUNTIFS(Table2[Sub-Sector],Table4[[#This Row],[Sub-Sector]],Table2[% Away From Current Month Low],"&gt;=0.05")/Table4[[#This Row],[Count]]</f>
        <v>0</v>
      </c>
      <c r="O63" s="2">
        <f>COUNTIFS(Table2[Sub-Sector],Table4[[#This Row],[Sub-Sector]],Table2[% Away From Current Month High],"&lt;=0.05")/Table4[[#This Row],[Count]]</f>
        <v>0</v>
      </c>
      <c r="P63" s="2">
        <f>COUNTIFS(Table2[Sub-Sector],Table4[[#This Row],[Sub-Sector]],Table2[% Away From 52W High],"&lt;=10")/Table4[[#This Row],[Count]]</f>
        <v>0</v>
      </c>
      <c r="Q63" s="2">
        <f>COUNTIFS(Table2[Sub-Sector],Table4[[#This Row],[Sub-Sector]],Table2[% Away From 52W Low],"&gt;=10")/Table4[[#This Row],[Count]]</f>
        <v>1</v>
      </c>
      <c r="R63" s="2">
        <f>COUNTIFS(Table2[Sub-Sector],Table4[[#This Row],[Sub-Sector]],Table2[% Price above 20 EMA],"&gt;=0")/Table4[[#This Row],[Count]]</f>
        <v>0</v>
      </c>
      <c r="S63" s="2">
        <f>COUNTIFS(Table2[Sub-Sector],Table4[[#This Row],[Sub-Sector]],Table2[% Price above 50 EMA],"&gt;=0")/Table4[[#This Row],[Count]]</f>
        <v>0</v>
      </c>
      <c r="T63" s="2">
        <f>COUNTIFS(Table2[Sub-Sector],Table4[[#This Row],[Sub-Sector]],Table2[% Price above 200 EMA],"&gt;=0")/Table4[[#This Row],[Count]]</f>
        <v>1</v>
      </c>
      <c r="U63" s="2">
        <f>COUNTIFS(Table2[Sub-Sector],Table4[[#This Row],[Sub-Sector]],Table2[Rate of Change - Zone],"Positive")/Table4[[#This Row],[Count]]</f>
        <v>0</v>
      </c>
      <c r="V63" s="2">
        <f>COUNTIFS(Table2[Sub-Sector],Table4[[#This Row],[Sub-Sector]],Table2[Sharpe Ratio],"&gt;=0.10")/Table4[[#This Row],[Count]]</f>
        <v>1</v>
      </c>
      <c r="W6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425</v>
      </c>
      <c r="X63">
        <f>_xlfn.RANK.AVG(Table4[[#This Row],[Score]],Table4[Score],1)</f>
        <v>56.5</v>
      </c>
      <c r="Y6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241</v>
      </c>
      <c r="Z63">
        <f>_xlfn.RANK.AVG(Table4[[#This Row],[Score 2 ]],Table4[[Score 2 ]],1)</f>
        <v>62.5</v>
      </c>
    </row>
    <row r="64" spans="1:26" x14ac:dyDescent="0.3">
      <c r="A64" t="s">
        <v>503</v>
      </c>
      <c r="B64">
        <f>COUNTIFS(Table2[Sub-Sector],Table4[[#This Row],[Sub-Sector]])</f>
        <v>1</v>
      </c>
      <c r="C64" s="2">
        <f>COUNTIFS(Table2[Sub-Sector],Table4[[#This Row],[Sub-Sector]],Table2[Uptrend],"Uptrend")/Table4[[#This Row],[Count]]</f>
        <v>1</v>
      </c>
      <c r="D64" s="2">
        <f>COUNTIFS(Table2[Sub-Sector],Table4[[#This Row],[Sub-Sector]],Table2[1W Return vs Nifty],"&gt;=5")/Table4[[#This Row],[Count]]</f>
        <v>0</v>
      </c>
      <c r="E64" s="2">
        <f>COUNTIFS(Table2[Sub-Sector],Table4[[#This Row],[Sub-Sector]],Table2[1M Return vs Nifty],"&gt;=5")/Table4[[#This Row],[Count]]</f>
        <v>0</v>
      </c>
      <c r="F64" s="2">
        <f>COUNTIFS(Table2[Sub-Sector],Table4[[#This Row],[Sub-Sector]],Table2[6M Return vs Nifty],"&gt;=10")/Table4[[#This Row],[Count]]</f>
        <v>1</v>
      </c>
      <c r="G64" s="2">
        <f>COUNTIFS(Table2[Sub-Sector],Table4[[#This Row],[Sub-Sector]],Table2[1Y Return vs Nifty],"&gt;=10")/Table4[[#This Row],[Count]]</f>
        <v>0</v>
      </c>
      <c r="H64" s="2">
        <f>COUNTIFS(Table2[Sub-Sector],Table4[[#This Row],[Sub-Sector]],Table2[RSI Exponential â€“ 14D],"&gt;=50")/Table4[[#This Row],[Count]]</f>
        <v>1</v>
      </c>
      <c r="I64" s="2">
        <f>COUNTIFS(Table2[Sub-Sector],Table4[[#This Row],[Sub-Sector]],Table2[Relative Volume],"&gt;=1")/Table4[[#This Row],[Count]]</f>
        <v>1</v>
      </c>
      <c r="J64" s="2">
        <f>COUNTIFS(Table2[Sub-Sector],Table4[[#This Row],[Sub-Sector]],Table2[% Away From Day Low],"&gt;=0.05")/Table4[[#This Row],[Count]]</f>
        <v>0</v>
      </c>
      <c r="K64" s="2">
        <f>COUNTIFS(Table2[Sub-Sector],Table4[[#This Row],[Sub-Sector]],Table2[% Away From Day High],"&lt;=0.05")/Table4[[#This Row],[Count]]</f>
        <v>1</v>
      </c>
      <c r="L64" s="2">
        <f>COUNTIFS(Table2[Sub-Sector],Table4[[#This Row],[Sub-Sector]],Table2[% Away From Current Week Low],"&gt;=0.05")/Table4[[#This Row],[Count]]</f>
        <v>0</v>
      </c>
      <c r="M64" s="2">
        <f>COUNTIFS(Table2[Sub-Sector],Table4[[#This Row],[Sub-Sector]],Table2[% Away From Current Week High],"&lt;=0.05")/Table4[[#This Row],[Count]]</f>
        <v>1</v>
      </c>
      <c r="N64" s="2">
        <f>COUNTIFS(Table2[Sub-Sector],Table4[[#This Row],[Sub-Sector]],Table2[% Away From Current Month Low],"&gt;=0.05")/Table4[[#This Row],[Count]]</f>
        <v>1</v>
      </c>
      <c r="O64" s="2">
        <f>COUNTIFS(Table2[Sub-Sector],Table4[[#This Row],[Sub-Sector]],Table2[% Away From Current Month High],"&lt;=0.05")/Table4[[#This Row],[Count]]</f>
        <v>0</v>
      </c>
      <c r="P64" s="2">
        <f>COUNTIFS(Table2[Sub-Sector],Table4[[#This Row],[Sub-Sector]],Table2[% Away From 52W High],"&lt;=10")/Table4[[#This Row],[Count]]</f>
        <v>1</v>
      </c>
      <c r="Q64" s="2">
        <f>COUNTIFS(Table2[Sub-Sector],Table4[[#This Row],[Sub-Sector]],Table2[% Away From 52W Low],"&gt;=10")/Table4[[#This Row],[Count]]</f>
        <v>1</v>
      </c>
      <c r="R64" s="2">
        <f>COUNTIFS(Table2[Sub-Sector],Table4[[#This Row],[Sub-Sector]],Table2[% Price above 20 EMA],"&gt;=0")/Table4[[#This Row],[Count]]</f>
        <v>1</v>
      </c>
      <c r="S64" s="2">
        <f>COUNTIFS(Table2[Sub-Sector],Table4[[#This Row],[Sub-Sector]],Table2[% Price above 50 EMA],"&gt;=0")/Table4[[#This Row],[Count]]</f>
        <v>1</v>
      </c>
      <c r="T64" s="2">
        <f>COUNTIFS(Table2[Sub-Sector],Table4[[#This Row],[Sub-Sector]],Table2[% Price above 200 EMA],"&gt;=0")/Table4[[#This Row],[Count]]</f>
        <v>1</v>
      </c>
      <c r="U64" s="2">
        <f>COUNTIFS(Table2[Sub-Sector],Table4[[#This Row],[Sub-Sector]],Table2[Rate of Change - Zone],"Positive")/Table4[[#This Row],[Count]]</f>
        <v>0</v>
      </c>
      <c r="V64" s="2">
        <f>COUNTIFS(Table2[Sub-Sector],Table4[[#This Row],[Sub-Sector]],Table2[Sharpe Ratio],"&gt;=0.10")/Table4[[#This Row],[Count]]</f>
        <v>0</v>
      </c>
      <c r="W6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425</v>
      </c>
      <c r="X64">
        <f>_xlfn.RANK.AVG(Table4[[#This Row],[Score]],Table4[Score],1)</f>
        <v>56.5</v>
      </c>
      <c r="Y6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241</v>
      </c>
      <c r="Z64">
        <f>_xlfn.RANK.AVG(Table4[[#This Row],[Score 2 ]],Table4[[Score 2 ]],1)</f>
        <v>62.5</v>
      </c>
    </row>
    <row r="65" spans="1:26" x14ac:dyDescent="0.3">
      <c r="A65" t="s">
        <v>608</v>
      </c>
      <c r="B65">
        <f>COUNTIFS(Table2[Sub-Sector],Table4[[#This Row],[Sub-Sector]])</f>
        <v>1</v>
      </c>
      <c r="C65" s="2">
        <f>COUNTIFS(Table2[Sub-Sector],Table4[[#This Row],[Sub-Sector]],Table2[Uptrend],"Uptrend")/Table4[[#This Row],[Count]]</f>
        <v>1</v>
      </c>
      <c r="D65" s="2">
        <f>COUNTIFS(Table2[Sub-Sector],Table4[[#This Row],[Sub-Sector]],Table2[1W Return vs Nifty],"&gt;=5")/Table4[[#This Row],[Count]]</f>
        <v>0</v>
      </c>
      <c r="E65" s="2">
        <f>COUNTIFS(Table2[Sub-Sector],Table4[[#This Row],[Sub-Sector]],Table2[1M Return vs Nifty],"&gt;=5")/Table4[[#This Row],[Count]]</f>
        <v>0</v>
      </c>
      <c r="F65" s="2">
        <f>COUNTIFS(Table2[Sub-Sector],Table4[[#This Row],[Sub-Sector]],Table2[6M Return vs Nifty],"&gt;=10")/Table4[[#This Row],[Count]]</f>
        <v>0</v>
      </c>
      <c r="G65" s="2">
        <f>COUNTIFS(Table2[Sub-Sector],Table4[[#This Row],[Sub-Sector]],Table2[1Y Return vs Nifty],"&gt;=10")/Table4[[#This Row],[Count]]</f>
        <v>1</v>
      </c>
      <c r="H65" s="2">
        <f>COUNTIFS(Table2[Sub-Sector],Table4[[#This Row],[Sub-Sector]],Table2[RSI Exponential â€“ 14D],"&gt;=50")/Table4[[#This Row],[Count]]</f>
        <v>1</v>
      </c>
      <c r="I65" s="2">
        <f>COUNTIFS(Table2[Sub-Sector],Table4[[#This Row],[Sub-Sector]],Table2[Relative Volume],"&gt;=1")/Table4[[#This Row],[Count]]</f>
        <v>0</v>
      </c>
      <c r="J65" s="2">
        <f>COUNTIFS(Table2[Sub-Sector],Table4[[#This Row],[Sub-Sector]],Table2[% Away From Day Low],"&gt;=0.05")/Table4[[#This Row],[Count]]</f>
        <v>0</v>
      </c>
      <c r="K65" s="2">
        <f>COUNTIFS(Table2[Sub-Sector],Table4[[#This Row],[Sub-Sector]],Table2[% Away From Day High],"&lt;=0.05")/Table4[[#This Row],[Count]]</f>
        <v>1</v>
      </c>
      <c r="L65" s="2">
        <f>COUNTIFS(Table2[Sub-Sector],Table4[[#This Row],[Sub-Sector]],Table2[% Away From Current Week Low],"&gt;=0.05")/Table4[[#This Row],[Count]]</f>
        <v>0</v>
      </c>
      <c r="M65" s="2">
        <f>COUNTIFS(Table2[Sub-Sector],Table4[[#This Row],[Sub-Sector]],Table2[% Away From Current Week High],"&lt;=0.05")/Table4[[#This Row],[Count]]</f>
        <v>1</v>
      </c>
      <c r="N65" s="2">
        <f>COUNTIFS(Table2[Sub-Sector],Table4[[#This Row],[Sub-Sector]],Table2[% Away From Current Month Low],"&gt;=0.05")/Table4[[#This Row],[Count]]</f>
        <v>1</v>
      </c>
      <c r="O65" s="2">
        <f>COUNTIFS(Table2[Sub-Sector],Table4[[#This Row],[Sub-Sector]],Table2[% Away From Current Month High],"&lt;=0.05")/Table4[[#This Row],[Count]]</f>
        <v>1</v>
      </c>
      <c r="P65" s="2">
        <f>COUNTIFS(Table2[Sub-Sector],Table4[[#This Row],[Sub-Sector]],Table2[% Away From 52W High],"&lt;=10")/Table4[[#This Row],[Count]]</f>
        <v>0</v>
      </c>
      <c r="Q65" s="2">
        <f>COUNTIFS(Table2[Sub-Sector],Table4[[#This Row],[Sub-Sector]],Table2[% Away From 52W Low],"&gt;=10")/Table4[[#This Row],[Count]]</f>
        <v>1</v>
      </c>
      <c r="R65" s="2">
        <f>COUNTIFS(Table2[Sub-Sector],Table4[[#This Row],[Sub-Sector]],Table2[% Price above 20 EMA],"&gt;=0")/Table4[[#This Row],[Count]]</f>
        <v>1</v>
      </c>
      <c r="S65" s="2">
        <f>COUNTIFS(Table2[Sub-Sector],Table4[[#This Row],[Sub-Sector]],Table2[% Price above 50 EMA],"&gt;=0")/Table4[[#This Row],[Count]]</f>
        <v>1</v>
      </c>
      <c r="T65" s="2">
        <f>COUNTIFS(Table2[Sub-Sector],Table4[[#This Row],[Sub-Sector]],Table2[% Price above 200 EMA],"&gt;=0")/Table4[[#This Row],[Count]]</f>
        <v>1</v>
      </c>
      <c r="U65" s="2">
        <f>COUNTIFS(Table2[Sub-Sector],Table4[[#This Row],[Sub-Sector]],Table2[Rate of Change - Zone],"Positive")/Table4[[#This Row],[Count]]</f>
        <v>1</v>
      </c>
      <c r="V65" s="2">
        <f>COUNTIFS(Table2[Sub-Sector],Table4[[#This Row],[Sub-Sector]],Table2[Sharpe Ratio],"&gt;=0.10")/Table4[[#This Row],[Count]]</f>
        <v>1</v>
      </c>
      <c r="W6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426</v>
      </c>
      <c r="X65">
        <f>_xlfn.RANK.AVG(Table4[[#This Row],[Score]],Table4[Score],1)</f>
        <v>60</v>
      </c>
      <c r="Y6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242</v>
      </c>
      <c r="Z65">
        <f>_xlfn.RANK.AVG(Table4[[#This Row],[Score 2 ]],Table4[[Score 2 ]],1)</f>
        <v>64.5</v>
      </c>
    </row>
    <row r="66" spans="1:26" x14ac:dyDescent="0.3">
      <c r="A66" t="s">
        <v>98</v>
      </c>
      <c r="B66">
        <f>COUNTIFS(Table2[Sub-Sector],Table4[[#This Row],[Sub-Sector]])</f>
        <v>1</v>
      </c>
      <c r="C66" s="2">
        <f>COUNTIFS(Table2[Sub-Sector],Table4[[#This Row],[Sub-Sector]],Table2[Uptrend],"Uptrend")/Table4[[#This Row],[Count]]</f>
        <v>0</v>
      </c>
      <c r="D66" s="2">
        <f>COUNTIFS(Table2[Sub-Sector],Table4[[#This Row],[Sub-Sector]],Table2[1W Return vs Nifty],"&gt;=5")/Table4[[#This Row],[Count]]</f>
        <v>0</v>
      </c>
      <c r="E66" s="2">
        <f>COUNTIFS(Table2[Sub-Sector],Table4[[#This Row],[Sub-Sector]],Table2[1M Return vs Nifty],"&gt;=5")/Table4[[#This Row],[Count]]</f>
        <v>0</v>
      </c>
      <c r="F66" s="2">
        <f>COUNTIFS(Table2[Sub-Sector],Table4[[#This Row],[Sub-Sector]],Table2[6M Return vs Nifty],"&gt;=10")/Table4[[#This Row],[Count]]</f>
        <v>0</v>
      </c>
      <c r="G66" s="2">
        <f>COUNTIFS(Table2[Sub-Sector],Table4[[#This Row],[Sub-Sector]],Table2[1Y Return vs Nifty],"&gt;=10")/Table4[[#This Row],[Count]]</f>
        <v>1</v>
      </c>
      <c r="H66" s="2">
        <f>COUNTIFS(Table2[Sub-Sector],Table4[[#This Row],[Sub-Sector]],Table2[RSI Exponential â€“ 14D],"&gt;=50")/Table4[[#This Row],[Count]]</f>
        <v>1</v>
      </c>
      <c r="I66" s="2">
        <f>COUNTIFS(Table2[Sub-Sector],Table4[[#This Row],[Sub-Sector]],Table2[Relative Volume],"&gt;=1")/Table4[[#This Row],[Count]]</f>
        <v>0</v>
      </c>
      <c r="J66" s="2">
        <f>COUNTIFS(Table2[Sub-Sector],Table4[[#This Row],[Sub-Sector]],Table2[% Away From Day Low],"&gt;=0.05")/Table4[[#This Row],[Count]]</f>
        <v>0</v>
      </c>
      <c r="K66" s="2">
        <f>COUNTIFS(Table2[Sub-Sector],Table4[[#This Row],[Sub-Sector]],Table2[% Away From Day High],"&lt;=0.05")/Table4[[#This Row],[Count]]</f>
        <v>1</v>
      </c>
      <c r="L66" s="2">
        <f>COUNTIFS(Table2[Sub-Sector],Table4[[#This Row],[Sub-Sector]],Table2[% Away From Current Week Low],"&gt;=0.05")/Table4[[#This Row],[Count]]</f>
        <v>0</v>
      </c>
      <c r="M66" s="2">
        <f>COUNTIFS(Table2[Sub-Sector],Table4[[#This Row],[Sub-Sector]],Table2[% Away From Current Week High],"&lt;=0.05")/Table4[[#This Row],[Count]]</f>
        <v>1</v>
      </c>
      <c r="N66" s="2">
        <f>COUNTIFS(Table2[Sub-Sector],Table4[[#This Row],[Sub-Sector]],Table2[% Away From Current Month Low],"&gt;=0.05")/Table4[[#This Row],[Count]]</f>
        <v>1</v>
      </c>
      <c r="O66" s="2">
        <f>COUNTIFS(Table2[Sub-Sector],Table4[[#This Row],[Sub-Sector]],Table2[% Away From Current Month High],"&lt;=0.05")/Table4[[#This Row],[Count]]</f>
        <v>1</v>
      </c>
      <c r="P66" s="2">
        <f>COUNTIFS(Table2[Sub-Sector],Table4[[#This Row],[Sub-Sector]],Table2[% Away From 52W High],"&lt;=10")/Table4[[#This Row],[Count]]</f>
        <v>1</v>
      </c>
      <c r="Q66" s="2">
        <f>COUNTIFS(Table2[Sub-Sector],Table4[[#This Row],[Sub-Sector]],Table2[% Away From 52W Low],"&gt;=10")/Table4[[#This Row],[Count]]</f>
        <v>1</v>
      </c>
      <c r="R66" s="2">
        <f>COUNTIFS(Table2[Sub-Sector],Table4[[#This Row],[Sub-Sector]],Table2[% Price above 20 EMA],"&gt;=0")/Table4[[#This Row],[Count]]</f>
        <v>1</v>
      </c>
      <c r="S66" s="2">
        <f>COUNTIFS(Table2[Sub-Sector],Table4[[#This Row],[Sub-Sector]],Table2[% Price above 50 EMA],"&gt;=0")/Table4[[#This Row],[Count]]</f>
        <v>1</v>
      </c>
      <c r="T66" s="2">
        <f>COUNTIFS(Table2[Sub-Sector],Table4[[#This Row],[Sub-Sector]],Table2[% Price above 200 EMA],"&gt;=0")/Table4[[#This Row],[Count]]</f>
        <v>1</v>
      </c>
      <c r="U66" s="2">
        <f>COUNTIFS(Table2[Sub-Sector],Table4[[#This Row],[Sub-Sector]],Table2[Rate of Change - Zone],"Positive")/Table4[[#This Row],[Count]]</f>
        <v>1</v>
      </c>
      <c r="V66" s="2">
        <f>COUNTIFS(Table2[Sub-Sector],Table4[[#This Row],[Sub-Sector]],Table2[Sharpe Ratio],"&gt;=0.10")/Table4[[#This Row],[Count]]</f>
        <v>1</v>
      </c>
      <c r="W6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521</v>
      </c>
      <c r="X66">
        <f>_xlfn.RANK.AVG(Table4[[#This Row],[Score]],Table4[Score],1)</f>
        <v>93</v>
      </c>
      <c r="Y6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242</v>
      </c>
      <c r="Z66">
        <f>_xlfn.RANK.AVG(Table4[[#This Row],[Score 2 ]],Table4[[Score 2 ]],1)</f>
        <v>64.5</v>
      </c>
    </row>
    <row r="67" spans="1:26" x14ac:dyDescent="0.3">
      <c r="A67" t="s">
        <v>334</v>
      </c>
      <c r="B67">
        <f>COUNTIFS(Table2[Sub-Sector],Table4[[#This Row],[Sub-Sector]])</f>
        <v>1</v>
      </c>
      <c r="C67" s="2">
        <f>COUNTIFS(Table2[Sub-Sector],Table4[[#This Row],[Sub-Sector]],Table2[Uptrend],"Uptrend")/Table4[[#This Row],[Count]]</f>
        <v>1</v>
      </c>
      <c r="D67" s="2">
        <f>COUNTIFS(Table2[Sub-Sector],Table4[[#This Row],[Sub-Sector]],Table2[1W Return vs Nifty],"&gt;=5")/Table4[[#This Row],[Count]]</f>
        <v>0</v>
      </c>
      <c r="E67" s="2">
        <f>COUNTIFS(Table2[Sub-Sector],Table4[[#This Row],[Sub-Sector]],Table2[1M Return vs Nifty],"&gt;=5")/Table4[[#This Row],[Count]]</f>
        <v>0</v>
      </c>
      <c r="F67" s="2">
        <f>COUNTIFS(Table2[Sub-Sector],Table4[[#This Row],[Sub-Sector]],Table2[6M Return vs Nifty],"&gt;=10")/Table4[[#This Row],[Count]]</f>
        <v>0</v>
      </c>
      <c r="G67" s="2">
        <f>COUNTIFS(Table2[Sub-Sector],Table4[[#This Row],[Sub-Sector]],Table2[1Y Return vs Nifty],"&gt;=10")/Table4[[#This Row],[Count]]</f>
        <v>0</v>
      </c>
      <c r="H67" s="2">
        <f>COUNTIFS(Table2[Sub-Sector],Table4[[#This Row],[Sub-Sector]],Table2[RSI Exponential â€“ 14D],"&gt;=50")/Table4[[#This Row],[Count]]</f>
        <v>1</v>
      </c>
      <c r="I67" s="2">
        <f>COUNTIFS(Table2[Sub-Sector],Table4[[#This Row],[Sub-Sector]],Table2[Relative Volume],"&gt;=1")/Table4[[#This Row],[Count]]</f>
        <v>1</v>
      </c>
      <c r="J67" s="2">
        <f>COUNTIFS(Table2[Sub-Sector],Table4[[#This Row],[Sub-Sector]],Table2[% Away From Day Low],"&gt;=0.05")/Table4[[#This Row],[Count]]</f>
        <v>0</v>
      </c>
      <c r="K67" s="2">
        <f>COUNTIFS(Table2[Sub-Sector],Table4[[#This Row],[Sub-Sector]],Table2[% Away From Day High],"&lt;=0.05")/Table4[[#This Row],[Count]]</f>
        <v>1</v>
      </c>
      <c r="L67" s="2">
        <f>COUNTIFS(Table2[Sub-Sector],Table4[[#This Row],[Sub-Sector]],Table2[% Away From Current Week Low],"&gt;=0.05")/Table4[[#This Row],[Count]]</f>
        <v>0</v>
      </c>
      <c r="M67" s="2">
        <f>COUNTIFS(Table2[Sub-Sector],Table4[[#This Row],[Sub-Sector]],Table2[% Away From Current Week High],"&lt;=0.05")/Table4[[#This Row],[Count]]</f>
        <v>0</v>
      </c>
      <c r="N67" s="2">
        <f>COUNTIFS(Table2[Sub-Sector],Table4[[#This Row],[Sub-Sector]],Table2[% Away From Current Month Low],"&gt;=0.05")/Table4[[#This Row],[Count]]</f>
        <v>1</v>
      </c>
      <c r="O67" s="2">
        <f>COUNTIFS(Table2[Sub-Sector],Table4[[#This Row],[Sub-Sector]],Table2[% Away From Current Month High],"&lt;=0.05")/Table4[[#This Row],[Count]]</f>
        <v>0</v>
      </c>
      <c r="P67" s="2">
        <f>COUNTIFS(Table2[Sub-Sector],Table4[[#This Row],[Sub-Sector]],Table2[% Away From 52W High],"&lt;=10")/Table4[[#This Row],[Count]]</f>
        <v>0</v>
      </c>
      <c r="Q67" s="2">
        <f>COUNTIFS(Table2[Sub-Sector],Table4[[#This Row],[Sub-Sector]],Table2[% Away From 52W Low],"&gt;=10")/Table4[[#This Row],[Count]]</f>
        <v>1</v>
      </c>
      <c r="R67" s="2">
        <f>COUNTIFS(Table2[Sub-Sector],Table4[[#This Row],[Sub-Sector]],Table2[% Price above 20 EMA],"&gt;=0")/Table4[[#This Row],[Count]]</f>
        <v>1</v>
      </c>
      <c r="S67" s="2">
        <f>COUNTIFS(Table2[Sub-Sector],Table4[[#This Row],[Sub-Sector]],Table2[% Price above 50 EMA],"&gt;=0")/Table4[[#This Row],[Count]]</f>
        <v>1</v>
      </c>
      <c r="T67" s="2">
        <f>COUNTIFS(Table2[Sub-Sector],Table4[[#This Row],[Sub-Sector]],Table2[% Price above 200 EMA],"&gt;=0")/Table4[[#This Row],[Count]]</f>
        <v>1</v>
      </c>
      <c r="U67" s="2">
        <f>COUNTIFS(Table2[Sub-Sector],Table4[[#This Row],[Sub-Sector]],Table2[Rate of Change - Zone],"Positive")/Table4[[#This Row],[Count]]</f>
        <v>1</v>
      </c>
      <c r="V67" s="2">
        <f>COUNTIFS(Table2[Sub-Sector],Table4[[#This Row],[Sub-Sector]],Table2[Sharpe Ratio],"&gt;=0.10")/Table4[[#This Row],[Count]]</f>
        <v>1</v>
      </c>
      <c r="W6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427</v>
      </c>
      <c r="X67">
        <f>_xlfn.RANK.AVG(Table4[[#This Row],[Score]],Table4[Score],1)</f>
        <v>61</v>
      </c>
      <c r="Y6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243</v>
      </c>
      <c r="Z67">
        <f>_xlfn.RANK.AVG(Table4[[#This Row],[Score 2 ]],Table4[[Score 2 ]],1)</f>
        <v>66</v>
      </c>
    </row>
    <row r="68" spans="1:26" x14ac:dyDescent="0.3">
      <c r="A68" t="s">
        <v>393</v>
      </c>
      <c r="B68">
        <f>COUNTIFS(Table2[Sub-Sector],Table4[[#This Row],[Sub-Sector]])</f>
        <v>6</v>
      </c>
      <c r="C68" s="2">
        <f>COUNTIFS(Table2[Sub-Sector],Table4[[#This Row],[Sub-Sector]],Table2[Uptrend],"Uptrend")/Table4[[#This Row],[Count]]</f>
        <v>0.66666666666666663</v>
      </c>
      <c r="D68" s="2">
        <f>COUNTIFS(Table2[Sub-Sector],Table4[[#This Row],[Sub-Sector]],Table2[1W Return vs Nifty],"&gt;=5")/Table4[[#This Row],[Count]]</f>
        <v>0</v>
      </c>
      <c r="E68" s="2">
        <f>COUNTIFS(Table2[Sub-Sector],Table4[[#This Row],[Sub-Sector]],Table2[1M Return vs Nifty],"&gt;=5")/Table4[[#This Row],[Count]]</f>
        <v>0.16666666666666666</v>
      </c>
      <c r="F68" s="2">
        <f>COUNTIFS(Table2[Sub-Sector],Table4[[#This Row],[Sub-Sector]],Table2[6M Return vs Nifty],"&gt;=10")/Table4[[#This Row],[Count]]</f>
        <v>0.66666666666666663</v>
      </c>
      <c r="G68" s="2">
        <f>COUNTIFS(Table2[Sub-Sector],Table4[[#This Row],[Sub-Sector]],Table2[1Y Return vs Nifty],"&gt;=10")/Table4[[#This Row],[Count]]</f>
        <v>0.33333333333333331</v>
      </c>
      <c r="H68" s="2">
        <f>COUNTIFS(Table2[Sub-Sector],Table4[[#This Row],[Sub-Sector]],Table2[RSI Exponential â€“ 14D],"&gt;=50")/Table4[[#This Row],[Count]]</f>
        <v>0.33333333333333331</v>
      </c>
      <c r="I68" s="2">
        <f>COUNTIFS(Table2[Sub-Sector],Table4[[#This Row],[Sub-Sector]],Table2[Relative Volume],"&gt;=1")/Table4[[#This Row],[Count]]</f>
        <v>0.5</v>
      </c>
      <c r="J68" s="2">
        <f>COUNTIFS(Table2[Sub-Sector],Table4[[#This Row],[Sub-Sector]],Table2[% Away From Day Low],"&gt;=0.05")/Table4[[#This Row],[Count]]</f>
        <v>0</v>
      </c>
      <c r="K68" s="2">
        <f>COUNTIFS(Table2[Sub-Sector],Table4[[#This Row],[Sub-Sector]],Table2[% Away From Day High],"&lt;=0.05")/Table4[[#This Row],[Count]]</f>
        <v>0.83333333333333337</v>
      </c>
      <c r="L68" s="2">
        <f>COUNTIFS(Table2[Sub-Sector],Table4[[#This Row],[Sub-Sector]],Table2[% Away From Current Week Low],"&gt;=0.05")/Table4[[#This Row],[Count]]</f>
        <v>0</v>
      </c>
      <c r="M68" s="2">
        <f>COUNTIFS(Table2[Sub-Sector],Table4[[#This Row],[Sub-Sector]],Table2[% Away From Current Week High],"&lt;=0.05")/Table4[[#This Row],[Count]]</f>
        <v>0.66666666666666663</v>
      </c>
      <c r="N68" s="2">
        <f>COUNTIFS(Table2[Sub-Sector],Table4[[#This Row],[Sub-Sector]],Table2[% Away From Current Month Low],"&gt;=0.05")/Table4[[#This Row],[Count]]</f>
        <v>0.16666666666666666</v>
      </c>
      <c r="O68" s="2">
        <f>COUNTIFS(Table2[Sub-Sector],Table4[[#This Row],[Sub-Sector]],Table2[% Away From Current Month High],"&lt;=0.05")/Table4[[#This Row],[Count]]</f>
        <v>0</v>
      </c>
      <c r="P68" s="2">
        <f>COUNTIFS(Table2[Sub-Sector],Table4[[#This Row],[Sub-Sector]],Table2[% Away From 52W High],"&lt;=10")/Table4[[#This Row],[Count]]</f>
        <v>0.16666666666666666</v>
      </c>
      <c r="Q68" s="2">
        <f>COUNTIFS(Table2[Sub-Sector],Table4[[#This Row],[Sub-Sector]],Table2[% Away From 52W Low],"&gt;=10")/Table4[[#This Row],[Count]]</f>
        <v>0.83333333333333337</v>
      </c>
      <c r="R68" s="2">
        <f>COUNTIFS(Table2[Sub-Sector],Table4[[#This Row],[Sub-Sector]],Table2[% Price above 20 EMA],"&gt;=0")/Table4[[#This Row],[Count]]</f>
        <v>0.33333333333333331</v>
      </c>
      <c r="S68" s="2">
        <f>COUNTIFS(Table2[Sub-Sector],Table4[[#This Row],[Sub-Sector]],Table2[% Price above 50 EMA],"&gt;=0")/Table4[[#This Row],[Count]]</f>
        <v>0.33333333333333331</v>
      </c>
      <c r="T68" s="2">
        <f>COUNTIFS(Table2[Sub-Sector],Table4[[#This Row],[Sub-Sector]],Table2[% Price above 200 EMA],"&gt;=0")/Table4[[#This Row],[Count]]</f>
        <v>0.66666666666666663</v>
      </c>
      <c r="U68" s="2">
        <f>COUNTIFS(Table2[Sub-Sector],Table4[[#This Row],[Sub-Sector]],Table2[Rate of Change - Zone],"Positive")/Table4[[#This Row],[Count]]</f>
        <v>0.33333333333333331</v>
      </c>
      <c r="V68" s="2">
        <f>COUNTIFS(Table2[Sub-Sector],Table4[[#This Row],[Sub-Sector]],Table2[Sharpe Ratio],"&gt;=0.10")/Table4[[#This Row],[Count]]</f>
        <v>0.16666666666666666</v>
      </c>
      <c r="W6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431.5</v>
      </c>
      <c r="X68">
        <f>_xlfn.RANK.AVG(Table4[[#This Row],[Score]],Table4[Score],1)</f>
        <v>63</v>
      </c>
      <c r="Y6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244</v>
      </c>
      <c r="Z68">
        <f>_xlfn.RANK.AVG(Table4[[#This Row],[Score 2 ]],Table4[[Score 2 ]],1)</f>
        <v>67.5</v>
      </c>
    </row>
    <row r="69" spans="1:26" x14ac:dyDescent="0.3">
      <c r="A69" t="s">
        <v>539</v>
      </c>
      <c r="B69">
        <f>COUNTIFS(Table2[Sub-Sector],Table4[[#This Row],[Sub-Sector]])</f>
        <v>4</v>
      </c>
      <c r="C69" s="2">
        <f>COUNTIFS(Table2[Sub-Sector],Table4[[#This Row],[Sub-Sector]],Table2[Uptrend],"Uptrend")/Table4[[#This Row],[Count]]</f>
        <v>0.5</v>
      </c>
      <c r="D69" s="2">
        <f>COUNTIFS(Table2[Sub-Sector],Table4[[#This Row],[Sub-Sector]],Table2[1W Return vs Nifty],"&gt;=5")/Table4[[#This Row],[Count]]</f>
        <v>0</v>
      </c>
      <c r="E69" s="2">
        <f>COUNTIFS(Table2[Sub-Sector],Table4[[#This Row],[Sub-Sector]],Table2[1M Return vs Nifty],"&gt;=5")/Table4[[#This Row],[Count]]</f>
        <v>0</v>
      </c>
      <c r="F69" s="2">
        <f>COUNTIFS(Table2[Sub-Sector],Table4[[#This Row],[Sub-Sector]],Table2[6M Return vs Nifty],"&gt;=10")/Table4[[#This Row],[Count]]</f>
        <v>1</v>
      </c>
      <c r="G69" s="2">
        <f>COUNTIFS(Table2[Sub-Sector],Table4[[#This Row],[Sub-Sector]],Table2[1Y Return vs Nifty],"&gt;=10")/Table4[[#This Row],[Count]]</f>
        <v>0.75</v>
      </c>
      <c r="H69" s="2">
        <f>COUNTIFS(Table2[Sub-Sector],Table4[[#This Row],[Sub-Sector]],Table2[RSI Exponential â€“ 14D],"&gt;=50")/Table4[[#This Row],[Count]]</f>
        <v>0.25</v>
      </c>
      <c r="I69" s="2">
        <f>COUNTIFS(Table2[Sub-Sector],Table4[[#This Row],[Sub-Sector]],Table2[Relative Volume],"&gt;=1")/Table4[[#This Row],[Count]]</f>
        <v>0</v>
      </c>
      <c r="J69" s="2">
        <f>COUNTIFS(Table2[Sub-Sector],Table4[[#This Row],[Sub-Sector]],Table2[% Away From Day Low],"&gt;=0.05")/Table4[[#This Row],[Count]]</f>
        <v>0</v>
      </c>
      <c r="K69" s="2">
        <f>COUNTIFS(Table2[Sub-Sector],Table4[[#This Row],[Sub-Sector]],Table2[% Away From Day High],"&lt;=0.05")/Table4[[#This Row],[Count]]</f>
        <v>1</v>
      </c>
      <c r="L69" s="2">
        <f>COUNTIFS(Table2[Sub-Sector],Table4[[#This Row],[Sub-Sector]],Table2[% Away From Current Week Low],"&gt;=0.05")/Table4[[#This Row],[Count]]</f>
        <v>0.25</v>
      </c>
      <c r="M69" s="2">
        <f>COUNTIFS(Table2[Sub-Sector],Table4[[#This Row],[Sub-Sector]],Table2[% Away From Current Week High],"&lt;=0.05")/Table4[[#This Row],[Count]]</f>
        <v>1</v>
      </c>
      <c r="N69" s="2">
        <f>COUNTIFS(Table2[Sub-Sector],Table4[[#This Row],[Sub-Sector]],Table2[% Away From Current Month Low],"&gt;=0.05")/Table4[[#This Row],[Count]]</f>
        <v>0.25</v>
      </c>
      <c r="O69" s="2">
        <f>COUNTIFS(Table2[Sub-Sector],Table4[[#This Row],[Sub-Sector]],Table2[% Away From Current Month High],"&lt;=0.05")/Table4[[#This Row],[Count]]</f>
        <v>0.25</v>
      </c>
      <c r="P69" s="2">
        <f>COUNTIFS(Table2[Sub-Sector],Table4[[#This Row],[Sub-Sector]],Table2[% Away From 52W High],"&lt;=10")/Table4[[#This Row],[Count]]</f>
        <v>0.25</v>
      </c>
      <c r="Q69" s="2">
        <f>COUNTIFS(Table2[Sub-Sector],Table4[[#This Row],[Sub-Sector]],Table2[% Away From 52W Low],"&gt;=10")/Table4[[#This Row],[Count]]</f>
        <v>1</v>
      </c>
      <c r="R69" s="2">
        <f>COUNTIFS(Table2[Sub-Sector],Table4[[#This Row],[Sub-Sector]],Table2[% Price above 20 EMA],"&gt;=0")/Table4[[#This Row],[Count]]</f>
        <v>0.25</v>
      </c>
      <c r="S69" s="2">
        <f>COUNTIFS(Table2[Sub-Sector],Table4[[#This Row],[Sub-Sector]],Table2[% Price above 50 EMA],"&gt;=0")/Table4[[#This Row],[Count]]</f>
        <v>0.25</v>
      </c>
      <c r="T69" s="2">
        <f>COUNTIFS(Table2[Sub-Sector],Table4[[#This Row],[Sub-Sector]],Table2[% Price above 200 EMA],"&gt;=0")/Table4[[#This Row],[Count]]</f>
        <v>1</v>
      </c>
      <c r="U69" s="2">
        <f>COUNTIFS(Table2[Sub-Sector],Table4[[#This Row],[Sub-Sector]],Table2[Rate of Change - Zone],"Positive")/Table4[[#This Row],[Count]]</f>
        <v>0.25</v>
      </c>
      <c r="V69" s="2">
        <f>COUNTIFS(Table2[Sub-Sector],Table4[[#This Row],[Sub-Sector]],Table2[Sharpe Ratio],"&gt;=0.10")/Table4[[#This Row],[Count]]</f>
        <v>0.5</v>
      </c>
      <c r="W6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493</v>
      </c>
      <c r="X69">
        <f>_xlfn.RANK.AVG(Table4[[#This Row],[Score]],Table4[Score],1)</f>
        <v>82</v>
      </c>
      <c r="Y6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244</v>
      </c>
      <c r="Z69">
        <f>_xlfn.RANK.AVG(Table4[[#This Row],[Score 2 ]],Table4[[Score 2 ]],1)</f>
        <v>67.5</v>
      </c>
    </row>
    <row r="70" spans="1:26" x14ac:dyDescent="0.3">
      <c r="A70" t="s">
        <v>376</v>
      </c>
      <c r="B70">
        <f>COUNTIFS(Table2[Sub-Sector],Table4[[#This Row],[Sub-Sector]])</f>
        <v>2</v>
      </c>
      <c r="C70" s="2">
        <f>COUNTIFS(Table2[Sub-Sector],Table4[[#This Row],[Sub-Sector]],Table2[Uptrend],"Uptrend")/Table4[[#This Row],[Count]]</f>
        <v>0.5</v>
      </c>
      <c r="D70" s="2">
        <f>COUNTIFS(Table2[Sub-Sector],Table4[[#This Row],[Sub-Sector]],Table2[1W Return vs Nifty],"&gt;=5")/Table4[[#This Row],[Count]]</f>
        <v>0</v>
      </c>
      <c r="E70" s="2">
        <f>COUNTIFS(Table2[Sub-Sector],Table4[[#This Row],[Sub-Sector]],Table2[1M Return vs Nifty],"&gt;=5")/Table4[[#This Row],[Count]]</f>
        <v>0</v>
      </c>
      <c r="F70" s="2">
        <f>COUNTIFS(Table2[Sub-Sector],Table4[[#This Row],[Sub-Sector]],Table2[6M Return vs Nifty],"&gt;=10")/Table4[[#This Row],[Count]]</f>
        <v>1</v>
      </c>
      <c r="G70" s="2">
        <f>COUNTIFS(Table2[Sub-Sector],Table4[[#This Row],[Sub-Sector]],Table2[1Y Return vs Nifty],"&gt;=10")/Table4[[#This Row],[Count]]</f>
        <v>0.5</v>
      </c>
      <c r="H70" s="2">
        <f>COUNTIFS(Table2[Sub-Sector],Table4[[#This Row],[Sub-Sector]],Table2[RSI Exponential â€“ 14D],"&gt;=50")/Table4[[#This Row],[Count]]</f>
        <v>0</v>
      </c>
      <c r="I70" s="2">
        <f>COUNTIFS(Table2[Sub-Sector],Table4[[#This Row],[Sub-Sector]],Table2[Relative Volume],"&gt;=1")/Table4[[#This Row],[Count]]</f>
        <v>0</v>
      </c>
      <c r="J70" s="2">
        <f>COUNTIFS(Table2[Sub-Sector],Table4[[#This Row],[Sub-Sector]],Table2[% Away From Day Low],"&gt;=0.05")/Table4[[#This Row],[Count]]</f>
        <v>0</v>
      </c>
      <c r="K70" s="2">
        <f>COUNTIFS(Table2[Sub-Sector],Table4[[#This Row],[Sub-Sector]],Table2[% Away From Day High],"&lt;=0.05")/Table4[[#This Row],[Count]]</f>
        <v>1</v>
      </c>
      <c r="L70" s="2">
        <f>COUNTIFS(Table2[Sub-Sector],Table4[[#This Row],[Sub-Sector]],Table2[% Away From Current Week Low],"&gt;=0.05")/Table4[[#This Row],[Count]]</f>
        <v>0</v>
      </c>
      <c r="M70" s="2">
        <f>COUNTIFS(Table2[Sub-Sector],Table4[[#This Row],[Sub-Sector]],Table2[% Away From Current Week High],"&lt;=0.05")/Table4[[#This Row],[Count]]</f>
        <v>0.5</v>
      </c>
      <c r="N70" s="2">
        <f>COUNTIFS(Table2[Sub-Sector],Table4[[#This Row],[Sub-Sector]],Table2[% Away From Current Month Low],"&gt;=0.05")/Table4[[#This Row],[Count]]</f>
        <v>0</v>
      </c>
      <c r="O70" s="2">
        <f>COUNTIFS(Table2[Sub-Sector],Table4[[#This Row],[Sub-Sector]],Table2[% Away From Current Month High],"&lt;=0.05")/Table4[[#This Row],[Count]]</f>
        <v>0</v>
      </c>
      <c r="P70" s="2">
        <f>COUNTIFS(Table2[Sub-Sector],Table4[[#This Row],[Sub-Sector]],Table2[% Away From 52W High],"&lt;=10")/Table4[[#This Row],[Count]]</f>
        <v>0</v>
      </c>
      <c r="Q70" s="2">
        <f>COUNTIFS(Table2[Sub-Sector],Table4[[#This Row],[Sub-Sector]],Table2[% Away From 52W Low],"&gt;=10")/Table4[[#This Row],[Count]]</f>
        <v>1</v>
      </c>
      <c r="R70" s="2">
        <f>COUNTIFS(Table2[Sub-Sector],Table4[[#This Row],[Sub-Sector]],Table2[% Price above 20 EMA],"&gt;=0")/Table4[[#This Row],[Count]]</f>
        <v>0</v>
      </c>
      <c r="S70" s="2">
        <f>COUNTIFS(Table2[Sub-Sector],Table4[[#This Row],[Sub-Sector]],Table2[% Price above 50 EMA],"&gt;=0")/Table4[[#This Row],[Count]]</f>
        <v>0.5</v>
      </c>
      <c r="T70" s="2">
        <f>COUNTIFS(Table2[Sub-Sector],Table4[[#This Row],[Sub-Sector]],Table2[% Price above 200 EMA],"&gt;=0")/Table4[[#This Row],[Count]]</f>
        <v>1</v>
      </c>
      <c r="U70" s="2">
        <f>COUNTIFS(Table2[Sub-Sector],Table4[[#This Row],[Sub-Sector]],Table2[Rate of Change - Zone],"Positive")/Table4[[#This Row],[Count]]</f>
        <v>0.5</v>
      </c>
      <c r="V70" s="2">
        <f>COUNTIFS(Table2[Sub-Sector],Table4[[#This Row],[Sub-Sector]],Table2[Sharpe Ratio],"&gt;=0.10")/Table4[[#This Row],[Count]]</f>
        <v>0.5</v>
      </c>
      <c r="W7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495.5</v>
      </c>
      <c r="X70">
        <f>_xlfn.RANK.AVG(Table4[[#This Row],[Score]],Table4[Score],1)</f>
        <v>83</v>
      </c>
      <c r="Y7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246.5</v>
      </c>
      <c r="Z70">
        <f>_xlfn.RANK.AVG(Table4[[#This Row],[Score 2 ]],Table4[[Score 2 ]],1)</f>
        <v>69</v>
      </c>
    </row>
    <row r="71" spans="1:26" x14ac:dyDescent="0.3">
      <c r="A71" t="s">
        <v>51</v>
      </c>
      <c r="B71">
        <f>COUNTIFS(Table2[Sub-Sector],Table4[[#This Row],[Sub-Sector]])</f>
        <v>17</v>
      </c>
      <c r="C71" s="2">
        <f>COUNTIFS(Table2[Sub-Sector],Table4[[#This Row],[Sub-Sector]],Table2[Uptrend],"Uptrend")/Table4[[#This Row],[Count]]</f>
        <v>0.6470588235294118</v>
      </c>
      <c r="D71" s="2">
        <f>COUNTIFS(Table2[Sub-Sector],Table4[[#This Row],[Sub-Sector]],Table2[1W Return vs Nifty],"&gt;=5")/Table4[[#This Row],[Count]]</f>
        <v>0</v>
      </c>
      <c r="E71" s="2">
        <f>COUNTIFS(Table2[Sub-Sector],Table4[[#This Row],[Sub-Sector]],Table2[1M Return vs Nifty],"&gt;=5")/Table4[[#This Row],[Count]]</f>
        <v>0.29411764705882354</v>
      </c>
      <c r="F71" s="2">
        <f>COUNTIFS(Table2[Sub-Sector],Table4[[#This Row],[Sub-Sector]],Table2[6M Return vs Nifty],"&gt;=10")/Table4[[#This Row],[Count]]</f>
        <v>0.23529411764705882</v>
      </c>
      <c r="G71" s="2">
        <f>COUNTIFS(Table2[Sub-Sector],Table4[[#This Row],[Sub-Sector]],Table2[1Y Return vs Nifty],"&gt;=10")/Table4[[#This Row],[Count]]</f>
        <v>0.41176470588235292</v>
      </c>
      <c r="H71" s="2">
        <f>COUNTIFS(Table2[Sub-Sector],Table4[[#This Row],[Sub-Sector]],Table2[RSI Exponential â€“ 14D],"&gt;=50")/Table4[[#This Row],[Count]]</f>
        <v>0.6470588235294118</v>
      </c>
      <c r="I71" s="2">
        <f>COUNTIFS(Table2[Sub-Sector],Table4[[#This Row],[Sub-Sector]],Table2[Relative Volume],"&gt;=1")/Table4[[#This Row],[Count]]</f>
        <v>0.47058823529411764</v>
      </c>
      <c r="J71" s="2">
        <f>COUNTIFS(Table2[Sub-Sector],Table4[[#This Row],[Sub-Sector]],Table2[% Away From Day Low],"&gt;=0.05")/Table4[[#This Row],[Count]]</f>
        <v>0</v>
      </c>
      <c r="K71" s="2">
        <f>COUNTIFS(Table2[Sub-Sector],Table4[[#This Row],[Sub-Sector]],Table2[% Away From Day High],"&lt;=0.05")/Table4[[#This Row],[Count]]</f>
        <v>1</v>
      </c>
      <c r="L71" s="2">
        <f>COUNTIFS(Table2[Sub-Sector],Table4[[#This Row],[Sub-Sector]],Table2[% Away From Current Week Low],"&gt;=0.05")/Table4[[#This Row],[Count]]</f>
        <v>5.8823529411764705E-2</v>
      </c>
      <c r="M71" s="2">
        <f>COUNTIFS(Table2[Sub-Sector],Table4[[#This Row],[Sub-Sector]],Table2[% Away From Current Week High],"&lt;=0.05")/Table4[[#This Row],[Count]]</f>
        <v>0.88235294117647056</v>
      </c>
      <c r="N71" s="2">
        <f>COUNTIFS(Table2[Sub-Sector],Table4[[#This Row],[Sub-Sector]],Table2[% Away From Current Month Low],"&gt;=0.05")/Table4[[#This Row],[Count]]</f>
        <v>0.70588235294117652</v>
      </c>
      <c r="O71" s="2">
        <f>COUNTIFS(Table2[Sub-Sector],Table4[[#This Row],[Sub-Sector]],Table2[% Away From Current Month High],"&lt;=0.05")/Table4[[#This Row],[Count]]</f>
        <v>0.6470588235294118</v>
      </c>
      <c r="P71" s="2">
        <f>COUNTIFS(Table2[Sub-Sector],Table4[[#This Row],[Sub-Sector]],Table2[% Away From 52W High],"&lt;=10")/Table4[[#This Row],[Count]]</f>
        <v>0.47058823529411764</v>
      </c>
      <c r="Q71" s="2">
        <f>COUNTIFS(Table2[Sub-Sector],Table4[[#This Row],[Sub-Sector]],Table2[% Away From 52W Low],"&gt;=10")/Table4[[#This Row],[Count]]</f>
        <v>0.82352941176470584</v>
      </c>
      <c r="R71" s="2">
        <f>COUNTIFS(Table2[Sub-Sector],Table4[[#This Row],[Sub-Sector]],Table2[% Price above 20 EMA],"&gt;=0")/Table4[[#This Row],[Count]]</f>
        <v>0.6470588235294118</v>
      </c>
      <c r="S71" s="2">
        <f>COUNTIFS(Table2[Sub-Sector],Table4[[#This Row],[Sub-Sector]],Table2[% Price above 50 EMA],"&gt;=0")/Table4[[#This Row],[Count]]</f>
        <v>0.6470588235294118</v>
      </c>
      <c r="T71" s="2">
        <f>COUNTIFS(Table2[Sub-Sector],Table4[[#This Row],[Sub-Sector]],Table2[% Price above 200 EMA],"&gt;=0")/Table4[[#This Row],[Count]]</f>
        <v>0.6470588235294118</v>
      </c>
      <c r="U71" s="2">
        <f>COUNTIFS(Table2[Sub-Sector],Table4[[#This Row],[Sub-Sector]],Table2[Rate of Change - Zone],"Positive")/Table4[[#This Row],[Count]]</f>
        <v>0.76470588235294112</v>
      </c>
      <c r="V71" s="2">
        <f>COUNTIFS(Table2[Sub-Sector],Table4[[#This Row],[Sub-Sector]],Table2[Sharpe Ratio],"&gt;=0.10")/Table4[[#This Row],[Count]]</f>
        <v>0.11764705882352941</v>
      </c>
      <c r="W7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432.5</v>
      </c>
      <c r="X71">
        <f>_xlfn.RANK.AVG(Table4[[#This Row],[Score]],Table4[Score],1)</f>
        <v>64</v>
      </c>
      <c r="Y7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251</v>
      </c>
      <c r="Z71">
        <f>_xlfn.RANK.AVG(Table4[[#This Row],[Score 2 ]],Table4[[Score 2 ]],1)</f>
        <v>70</v>
      </c>
    </row>
    <row r="72" spans="1:26" x14ac:dyDescent="0.3">
      <c r="A72" t="s">
        <v>67</v>
      </c>
      <c r="B72">
        <f>COUNTIFS(Table2[Sub-Sector],Table4[[#This Row],[Sub-Sector]])</f>
        <v>3</v>
      </c>
      <c r="C72" s="2">
        <f>COUNTIFS(Table2[Sub-Sector],Table4[[#This Row],[Sub-Sector]],Table2[Uptrend],"Uptrend")/Table4[[#This Row],[Count]]</f>
        <v>0.66666666666666663</v>
      </c>
      <c r="D72" s="2">
        <f>COUNTIFS(Table2[Sub-Sector],Table4[[#This Row],[Sub-Sector]],Table2[1W Return vs Nifty],"&gt;=5")/Table4[[#This Row],[Count]]</f>
        <v>0</v>
      </c>
      <c r="E72" s="2">
        <f>COUNTIFS(Table2[Sub-Sector],Table4[[#This Row],[Sub-Sector]],Table2[1M Return vs Nifty],"&gt;=5")/Table4[[#This Row],[Count]]</f>
        <v>0</v>
      </c>
      <c r="F72" s="2">
        <f>COUNTIFS(Table2[Sub-Sector],Table4[[#This Row],[Sub-Sector]],Table2[6M Return vs Nifty],"&gt;=10")/Table4[[#This Row],[Count]]</f>
        <v>0.66666666666666663</v>
      </c>
      <c r="G72" s="2">
        <f>COUNTIFS(Table2[Sub-Sector],Table4[[#This Row],[Sub-Sector]],Table2[1Y Return vs Nifty],"&gt;=10")/Table4[[#This Row],[Count]]</f>
        <v>1</v>
      </c>
      <c r="H72" s="2">
        <f>COUNTIFS(Table2[Sub-Sector],Table4[[#This Row],[Sub-Sector]],Table2[RSI Exponential â€“ 14D],"&gt;=50")/Table4[[#This Row],[Count]]</f>
        <v>0.33333333333333331</v>
      </c>
      <c r="I72" s="2">
        <f>COUNTIFS(Table2[Sub-Sector],Table4[[#This Row],[Sub-Sector]],Table2[Relative Volume],"&gt;=1")/Table4[[#This Row],[Count]]</f>
        <v>0</v>
      </c>
      <c r="J72" s="2">
        <f>COUNTIFS(Table2[Sub-Sector],Table4[[#This Row],[Sub-Sector]],Table2[% Away From Day Low],"&gt;=0.05")/Table4[[#This Row],[Count]]</f>
        <v>0</v>
      </c>
      <c r="K72" s="2">
        <f>COUNTIFS(Table2[Sub-Sector],Table4[[#This Row],[Sub-Sector]],Table2[% Away From Day High],"&lt;=0.05")/Table4[[#This Row],[Count]]</f>
        <v>1</v>
      </c>
      <c r="L72" s="2">
        <f>COUNTIFS(Table2[Sub-Sector],Table4[[#This Row],[Sub-Sector]],Table2[% Away From Current Week Low],"&gt;=0.05")/Table4[[#This Row],[Count]]</f>
        <v>0</v>
      </c>
      <c r="M72" s="2">
        <f>COUNTIFS(Table2[Sub-Sector],Table4[[#This Row],[Sub-Sector]],Table2[% Away From Current Week High],"&lt;=0.05")/Table4[[#This Row],[Count]]</f>
        <v>1</v>
      </c>
      <c r="N72" s="2">
        <f>COUNTIFS(Table2[Sub-Sector],Table4[[#This Row],[Sub-Sector]],Table2[% Away From Current Month Low],"&gt;=0.05")/Table4[[#This Row],[Count]]</f>
        <v>0.33333333333333331</v>
      </c>
      <c r="O72" s="2">
        <f>COUNTIFS(Table2[Sub-Sector],Table4[[#This Row],[Sub-Sector]],Table2[% Away From Current Month High],"&lt;=0.05")/Table4[[#This Row],[Count]]</f>
        <v>0</v>
      </c>
      <c r="P72" s="2">
        <f>COUNTIFS(Table2[Sub-Sector],Table4[[#This Row],[Sub-Sector]],Table2[% Away From 52W High],"&lt;=10")/Table4[[#This Row],[Count]]</f>
        <v>0</v>
      </c>
      <c r="Q72" s="2">
        <f>COUNTIFS(Table2[Sub-Sector],Table4[[#This Row],[Sub-Sector]],Table2[% Away From 52W Low],"&gt;=10")/Table4[[#This Row],[Count]]</f>
        <v>1</v>
      </c>
      <c r="R72" s="2">
        <f>COUNTIFS(Table2[Sub-Sector],Table4[[#This Row],[Sub-Sector]],Table2[% Price above 20 EMA],"&gt;=0")/Table4[[#This Row],[Count]]</f>
        <v>0</v>
      </c>
      <c r="S72" s="2">
        <f>COUNTIFS(Table2[Sub-Sector],Table4[[#This Row],[Sub-Sector]],Table2[% Price above 50 EMA],"&gt;=0")/Table4[[#This Row],[Count]]</f>
        <v>0</v>
      </c>
      <c r="T72" s="2">
        <f>COUNTIFS(Table2[Sub-Sector],Table4[[#This Row],[Sub-Sector]],Table2[% Price above 200 EMA],"&gt;=0")/Table4[[#This Row],[Count]]</f>
        <v>1</v>
      </c>
      <c r="U72" s="2">
        <f>COUNTIFS(Table2[Sub-Sector],Table4[[#This Row],[Sub-Sector]],Table2[Rate of Change - Zone],"Positive")/Table4[[#This Row],[Count]]</f>
        <v>0</v>
      </c>
      <c r="V72" s="2">
        <f>COUNTIFS(Table2[Sub-Sector],Table4[[#This Row],[Sub-Sector]],Table2[Sharpe Ratio],"&gt;=0.10")/Table4[[#This Row],[Count]]</f>
        <v>0.33333333333333331</v>
      </c>
      <c r="W7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490</v>
      </c>
      <c r="X72">
        <f>_xlfn.RANK.AVG(Table4[[#This Row],[Score]],Table4[Score],1)</f>
        <v>79.5</v>
      </c>
      <c r="Y7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261.5</v>
      </c>
      <c r="Z72">
        <f>_xlfn.RANK.AVG(Table4[[#This Row],[Score 2 ]],Table4[[Score 2 ]],1)</f>
        <v>71</v>
      </c>
    </row>
    <row r="73" spans="1:26" x14ac:dyDescent="0.3">
      <c r="A73" t="s">
        <v>220</v>
      </c>
      <c r="B73">
        <f>COUNTIFS(Table2[Sub-Sector],Table4[[#This Row],[Sub-Sector]])</f>
        <v>3</v>
      </c>
      <c r="C73" s="2">
        <f>COUNTIFS(Table2[Sub-Sector],Table4[[#This Row],[Sub-Sector]],Table2[Uptrend],"Uptrend")/Table4[[#This Row],[Count]]</f>
        <v>0.66666666666666663</v>
      </c>
      <c r="D73" s="2">
        <f>COUNTIFS(Table2[Sub-Sector],Table4[[#This Row],[Sub-Sector]],Table2[1W Return vs Nifty],"&gt;=5")/Table4[[#This Row],[Count]]</f>
        <v>0.33333333333333331</v>
      </c>
      <c r="E73" s="2">
        <f>COUNTIFS(Table2[Sub-Sector],Table4[[#This Row],[Sub-Sector]],Table2[1M Return vs Nifty],"&gt;=5")/Table4[[#This Row],[Count]]</f>
        <v>0.33333333333333331</v>
      </c>
      <c r="F73" s="2">
        <f>COUNTIFS(Table2[Sub-Sector],Table4[[#This Row],[Sub-Sector]],Table2[6M Return vs Nifty],"&gt;=10")/Table4[[#This Row],[Count]]</f>
        <v>0</v>
      </c>
      <c r="G73" s="2">
        <f>COUNTIFS(Table2[Sub-Sector],Table4[[#This Row],[Sub-Sector]],Table2[1Y Return vs Nifty],"&gt;=10")/Table4[[#This Row],[Count]]</f>
        <v>0.66666666666666663</v>
      </c>
      <c r="H73" s="2">
        <f>COUNTIFS(Table2[Sub-Sector],Table4[[#This Row],[Sub-Sector]],Table2[RSI Exponential â€“ 14D],"&gt;=50")/Table4[[#This Row],[Count]]</f>
        <v>0.66666666666666663</v>
      </c>
      <c r="I73" s="2">
        <f>COUNTIFS(Table2[Sub-Sector],Table4[[#This Row],[Sub-Sector]],Table2[Relative Volume],"&gt;=1")/Table4[[#This Row],[Count]]</f>
        <v>0.33333333333333331</v>
      </c>
      <c r="J73" s="2">
        <f>COUNTIFS(Table2[Sub-Sector],Table4[[#This Row],[Sub-Sector]],Table2[% Away From Day Low],"&gt;=0.05")/Table4[[#This Row],[Count]]</f>
        <v>0</v>
      </c>
      <c r="K73" s="2">
        <f>COUNTIFS(Table2[Sub-Sector],Table4[[#This Row],[Sub-Sector]],Table2[% Away From Day High],"&lt;=0.05")/Table4[[#This Row],[Count]]</f>
        <v>1</v>
      </c>
      <c r="L73" s="2">
        <f>COUNTIFS(Table2[Sub-Sector],Table4[[#This Row],[Sub-Sector]],Table2[% Away From Current Week Low],"&gt;=0.05")/Table4[[#This Row],[Count]]</f>
        <v>0.33333333333333331</v>
      </c>
      <c r="M73" s="2">
        <f>COUNTIFS(Table2[Sub-Sector],Table4[[#This Row],[Sub-Sector]],Table2[% Away From Current Week High],"&lt;=0.05")/Table4[[#This Row],[Count]]</f>
        <v>1</v>
      </c>
      <c r="N73" s="2">
        <f>COUNTIFS(Table2[Sub-Sector],Table4[[#This Row],[Sub-Sector]],Table2[% Away From Current Month Low],"&gt;=0.05")/Table4[[#This Row],[Count]]</f>
        <v>0.66666666666666663</v>
      </c>
      <c r="O73" s="2">
        <f>COUNTIFS(Table2[Sub-Sector],Table4[[#This Row],[Sub-Sector]],Table2[% Away From Current Month High],"&lt;=0.05")/Table4[[#This Row],[Count]]</f>
        <v>0.66666666666666663</v>
      </c>
      <c r="P73" s="2">
        <f>COUNTIFS(Table2[Sub-Sector],Table4[[#This Row],[Sub-Sector]],Table2[% Away From 52W High],"&lt;=10")/Table4[[#This Row],[Count]]</f>
        <v>0.66666666666666663</v>
      </c>
      <c r="Q73" s="2">
        <f>COUNTIFS(Table2[Sub-Sector],Table4[[#This Row],[Sub-Sector]],Table2[% Away From 52W Low],"&gt;=10")/Table4[[#This Row],[Count]]</f>
        <v>1</v>
      </c>
      <c r="R73" s="2">
        <f>COUNTIFS(Table2[Sub-Sector],Table4[[#This Row],[Sub-Sector]],Table2[% Price above 20 EMA],"&gt;=0")/Table4[[#This Row],[Count]]</f>
        <v>0.66666666666666663</v>
      </c>
      <c r="S73" s="2">
        <f>COUNTIFS(Table2[Sub-Sector],Table4[[#This Row],[Sub-Sector]],Table2[% Price above 50 EMA],"&gt;=0")/Table4[[#This Row],[Count]]</f>
        <v>1</v>
      </c>
      <c r="T73" s="2">
        <f>COUNTIFS(Table2[Sub-Sector],Table4[[#This Row],[Sub-Sector]],Table2[% Price above 200 EMA],"&gt;=0")/Table4[[#This Row],[Count]]</f>
        <v>0.66666666666666663</v>
      </c>
      <c r="U73" s="2">
        <f>COUNTIFS(Table2[Sub-Sector],Table4[[#This Row],[Sub-Sector]],Table2[Rate of Change - Zone],"Positive")/Table4[[#This Row],[Count]]</f>
        <v>0.66666666666666663</v>
      </c>
      <c r="V73" s="2">
        <f>COUNTIFS(Table2[Sub-Sector],Table4[[#This Row],[Sub-Sector]],Table2[Sharpe Ratio],"&gt;=0.10")/Table4[[#This Row],[Count]]</f>
        <v>0.66666666666666663</v>
      </c>
      <c r="W7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356.5</v>
      </c>
      <c r="X73">
        <f>_xlfn.RANK.AVG(Table4[[#This Row],[Score]],Table4[Score],1)</f>
        <v>40</v>
      </c>
      <c r="Y7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262</v>
      </c>
      <c r="Z73">
        <f>_xlfn.RANK.AVG(Table4[[#This Row],[Score 2 ]],Table4[[Score 2 ]],1)</f>
        <v>72</v>
      </c>
    </row>
    <row r="74" spans="1:26" x14ac:dyDescent="0.3">
      <c r="A74" t="s">
        <v>187</v>
      </c>
      <c r="B74">
        <f>COUNTIFS(Table2[Sub-Sector],Table4[[#This Row],[Sub-Sector]])</f>
        <v>9</v>
      </c>
      <c r="C74" s="2">
        <f>COUNTIFS(Table2[Sub-Sector],Table4[[#This Row],[Sub-Sector]],Table2[Uptrend],"Uptrend")/Table4[[#This Row],[Count]]</f>
        <v>0.77777777777777779</v>
      </c>
      <c r="D74" s="2">
        <f>COUNTIFS(Table2[Sub-Sector],Table4[[#This Row],[Sub-Sector]],Table2[1W Return vs Nifty],"&gt;=5")/Table4[[#This Row],[Count]]</f>
        <v>0</v>
      </c>
      <c r="E74" s="2">
        <f>COUNTIFS(Table2[Sub-Sector],Table4[[#This Row],[Sub-Sector]],Table2[1M Return vs Nifty],"&gt;=5")/Table4[[#This Row],[Count]]</f>
        <v>0</v>
      </c>
      <c r="F74" s="2">
        <f>COUNTIFS(Table2[Sub-Sector],Table4[[#This Row],[Sub-Sector]],Table2[6M Return vs Nifty],"&gt;=10")/Table4[[#This Row],[Count]]</f>
        <v>0.44444444444444442</v>
      </c>
      <c r="G74" s="2">
        <f>COUNTIFS(Table2[Sub-Sector],Table4[[#This Row],[Sub-Sector]],Table2[1Y Return vs Nifty],"&gt;=10")/Table4[[#This Row],[Count]]</f>
        <v>0.44444444444444442</v>
      </c>
      <c r="H74" s="2">
        <f>COUNTIFS(Table2[Sub-Sector],Table4[[#This Row],[Sub-Sector]],Table2[RSI Exponential â€“ 14D],"&gt;=50")/Table4[[#This Row],[Count]]</f>
        <v>0.1111111111111111</v>
      </c>
      <c r="I74" s="2">
        <f>COUNTIFS(Table2[Sub-Sector],Table4[[#This Row],[Sub-Sector]],Table2[Relative Volume],"&gt;=1")/Table4[[#This Row],[Count]]</f>
        <v>0.55555555555555558</v>
      </c>
      <c r="J74" s="2">
        <f>COUNTIFS(Table2[Sub-Sector],Table4[[#This Row],[Sub-Sector]],Table2[% Away From Day Low],"&gt;=0.05")/Table4[[#This Row],[Count]]</f>
        <v>0</v>
      </c>
      <c r="K74" s="2">
        <f>COUNTIFS(Table2[Sub-Sector],Table4[[#This Row],[Sub-Sector]],Table2[% Away From Day High],"&lt;=0.05")/Table4[[#This Row],[Count]]</f>
        <v>1</v>
      </c>
      <c r="L74" s="2">
        <f>COUNTIFS(Table2[Sub-Sector],Table4[[#This Row],[Sub-Sector]],Table2[% Away From Current Week Low],"&gt;=0.05")/Table4[[#This Row],[Count]]</f>
        <v>0</v>
      </c>
      <c r="M74" s="2">
        <f>COUNTIFS(Table2[Sub-Sector],Table4[[#This Row],[Sub-Sector]],Table2[% Away From Current Week High],"&lt;=0.05")/Table4[[#This Row],[Count]]</f>
        <v>0.88888888888888884</v>
      </c>
      <c r="N74" s="2">
        <f>COUNTIFS(Table2[Sub-Sector],Table4[[#This Row],[Sub-Sector]],Table2[% Away From Current Month Low],"&gt;=0.05")/Table4[[#This Row],[Count]]</f>
        <v>0.22222222222222221</v>
      </c>
      <c r="O74" s="2">
        <f>COUNTIFS(Table2[Sub-Sector],Table4[[#This Row],[Sub-Sector]],Table2[% Away From Current Month High],"&lt;=0.05")/Table4[[#This Row],[Count]]</f>
        <v>0.33333333333333331</v>
      </c>
      <c r="P74" s="2">
        <f>COUNTIFS(Table2[Sub-Sector],Table4[[#This Row],[Sub-Sector]],Table2[% Away From 52W High],"&lt;=10")/Table4[[#This Row],[Count]]</f>
        <v>0.44444444444444442</v>
      </c>
      <c r="Q74" s="2">
        <f>COUNTIFS(Table2[Sub-Sector],Table4[[#This Row],[Sub-Sector]],Table2[% Away From 52W Low],"&gt;=10")/Table4[[#This Row],[Count]]</f>
        <v>0.88888888888888884</v>
      </c>
      <c r="R74" s="2">
        <f>COUNTIFS(Table2[Sub-Sector],Table4[[#This Row],[Sub-Sector]],Table2[% Price above 20 EMA],"&gt;=0")/Table4[[#This Row],[Count]]</f>
        <v>0.22222222222222221</v>
      </c>
      <c r="S74" s="2">
        <f>COUNTIFS(Table2[Sub-Sector],Table4[[#This Row],[Sub-Sector]],Table2[% Price above 50 EMA],"&gt;=0")/Table4[[#This Row],[Count]]</f>
        <v>0.33333333333333331</v>
      </c>
      <c r="T74" s="2">
        <f>COUNTIFS(Table2[Sub-Sector],Table4[[#This Row],[Sub-Sector]],Table2[% Price above 200 EMA],"&gt;=0")/Table4[[#This Row],[Count]]</f>
        <v>0.88888888888888884</v>
      </c>
      <c r="U74" s="2">
        <f>COUNTIFS(Table2[Sub-Sector],Table4[[#This Row],[Sub-Sector]],Table2[Rate of Change - Zone],"Positive")/Table4[[#This Row],[Count]]</f>
        <v>0.1111111111111111</v>
      </c>
      <c r="V74" s="2">
        <f>COUNTIFS(Table2[Sub-Sector],Table4[[#This Row],[Sub-Sector]],Table2[Sharpe Ratio],"&gt;=0.10")/Table4[[#This Row],[Count]]</f>
        <v>0.1111111111111111</v>
      </c>
      <c r="W7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481.5</v>
      </c>
      <c r="X74">
        <f>_xlfn.RANK.AVG(Table4[[#This Row],[Score]],Table4[Score],1)</f>
        <v>76</v>
      </c>
      <c r="Y7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268</v>
      </c>
      <c r="Z74">
        <f>_xlfn.RANK.AVG(Table4[[#This Row],[Score 2 ]],Table4[[Score 2 ]],1)</f>
        <v>73</v>
      </c>
    </row>
    <row r="75" spans="1:26" x14ac:dyDescent="0.3">
      <c r="A75" t="s">
        <v>542</v>
      </c>
      <c r="B75">
        <f>COUNTIFS(Table2[Sub-Sector],Table4[[#This Row],[Sub-Sector]])</f>
        <v>2</v>
      </c>
      <c r="C75" s="2">
        <f>COUNTIFS(Table2[Sub-Sector],Table4[[#This Row],[Sub-Sector]],Table2[Uptrend],"Uptrend")/Table4[[#This Row],[Count]]</f>
        <v>0</v>
      </c>
      <c r="D75" s="2">
        <f>COUNTIFS(Table2[Sub-Sector],Table4[[#This Row],[Sub-Sector]],Table2[1W Return vs Nifty],"&gt;=5")/Table4[[#This Row],[Count]]</f>
        <v>0</v>
      </c>
      <c r="E75" s="2">
        <f>COUNTIFS(Table2[Sub-Sector],Table4[[#This Row],[Sub-Sector]],Table2[1M Return vs Nifty],"&gt;=5")/Table4[[#This Row],[Count]]</f>
        <v>0</v>
      </c>
      <c r="F75" s="2">
        <f>COUNTIFS(Table2[Sub-Sector],Table4[[#This Row],[Sub-Sector]],Table2[6M Return vs Nifty],"&gt;=10")/Table4[[#This Row],[Count]]</f>
        <v>0</v>
      </c>
      <c r="G75" s="2">
        <f>COUNTIFS(Table2[Sub-Sector],Table4[[#This Row],[Sub-Sector]],Table2[1Y Return vs Nifty],"&gt;=10")/Table4[[#This Row],[Count]]</f>
        <v>0</v>
      </c>
      <c r="H75" s="2">
        <f>COUNTIFS(Table2[Sub-Sector],Table4[[#This Row],[Sub-Sector]],Table2[RSI Exponential â€“ 14D],"&gt;=50")/Table4[[#This Row],[Count]]</f>
        <v>0</v>
      </c>
      <c r="I75" s="2">
        <f>COUNTIFS(Table2[Sub-Sector],Table4[[#This Row],[Sub-Sector]],Table2[Relative Volume],"&gt;=1")/Table4[[#This Row],[Count]]</f>
        <v>0.5</v>
      </c>
      <c r="J75" s="2">
        <f>COUNTIFS(Table2[Sub-Sector],Table4[[#This Row],[Sub-Sector]],Table2[% Away From Day Low],"&gt;=0.05")/Table4[[#This Row],[Count]]</f>
        <v>0</v>
      </c>
      <c r="K75" s="2">
        <f>COUNTIFS(Table2[Sub-Sector],Table4[[#This Row],[Sub-Sector]],Table2[% Away From Day High],"&lt;=0.05")/Table4[[#This Row],[Count]]</f>
        <v>1</v>
      </c>
      <c r="L75" s="2">
        <f>COUNTIFS(Table2[Sub-Sector],Table4[[#This Row],[Sub-Sector]],Table2[% Away From Current Week Low],"&gt;=0.05")/Table4[[#This Row],[Count]]</f>
        <v>0</v>
      </c>
      <c r="M75" s="2">
        <f>COUNTIFS(Table2[Sub-Sector],Table4[[#This Row],[Sub-Sector]],Table2[% Away From Current Week High],"&lt;=0.05")/Table4[[#This Row],[Count]]</f>
        <v>1</v>
      </c>
      <c r="N75" s="2">
        <f>COUNTIFS(Table2[Sub-Sector],Table4[[#This Row],[Sub-Sector]],Table2[% Away From Current Month Low],"&gt;=0.05")/Table4[[#This Row],[Count]]</f>
        <v>0.5</v>
      </c>
      <c r="O75" s="2">
        <f>COUNTIFS(Table2[Sub-Sector],Table4[[#This Row],[Sub-Sector]],Table2[% Away From Current Month High],"&lt;=0.05")/Table4[[#This Row],[Count]]</f>
        <v>0.5</v>
      </c>
      <c r="P75" s="2">
        <f>COUNTIFS(Table2[Sub-Sector],Table4[[#This Row],[Sub-Sector]],Table2[% Away From 52W High],"&lt;=10")/Table4[[#This Row],[Count]]</f>
        <v>0</v>
      </c>
      <c r="Q75" s="2">
        <f>COUNTIFS(Table2[Sub-Sector],Table4[[#This Row],[Sub-Sector]],Table2[% Away From 52W Low],"&gt;=10")/Table4[[#This Row],[Count]]</f>
        <v>1</v>
      </c>
      <c r="R75" s="2">
        <f>COUNTIFS(Table2[Sub-Sector],Table4[[#This Row],[Sub-Sector]],Table2[% Price above 20 EMA],"&gt;=0")/Table4[[#This Row],[Count]]</f>
        <v>0</v>
      </c>
      <c r="S75" s="2">
        <f>COUNTIFS(Table2[Sub-Sector],Table4[[#This Row],[Sub-Sector]],Table2[% Price above 50 EMA],"&gt;=0")/Table4[[#This Row],[Count]]</f>
        <v>0.5</v>
      </c>
      <c r="T75" s="2">
        <f>COUNTIFS(Table2[Sub-Sector],Table4[[#This Row],[Sub-Sector]],Table2[% Price above 200 EMA],"&gt;=0")/Table4[[#This Row],[Count]]</f>
        <v>1</v>
      </c>
      <c r="U75" s="2">
        <f>COUNTIFS(Table2[Sub-Sector],Table4[[#This Row],[Sub-Sector]],Table2[Rate of Change - Zone],"Positive")/Table4[[#This Row],[Count]]</f>
        <v>1</v>
      </c>
      <c r="V75" s="2">
        <f>COUNTIFS(Table2[Sub-Sector],Table4[[#This Row],[Sub-Sector]],Table2[Sharpe Ratio],"&gt;=0.10")/Table4[[#This Row],[Count]]</f>
        <v>0</v>
      </c>
      <c r="W7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547.5</v>
      </c>
      <c r="X75">
        <f>_xlfn.RANK.AVG(Table4[[#This Row],[Score]],Table4[Score],1)</f>
        <v>96</v>
      </c>
      <c r="Y7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268.5</v>
      </c>
      <c r="Z75">
        <f>_xlfn.RANK.AVG(Table4[[#This Row],[Score 2 ]],Table4[[Score 2 ]],1)</f>
        <v>74.5</v>
      </c>
    </row>
    <row r="76" spans="1:26" x14ac:dyDescent="0.3">
      <c r="A76" t="s">
        <v>1554</v>
      </c>
      <c r="B76">
        <f>COUNTIFS(Table2[Sub-Sector],Table4[[#This Row],[Sub-Sector]])</f>
        <v>2</v>
      </c>
      <c r="C76" s="2">
        <f>COUNTIFS(Table2[Sub-Sector],Table4[[#This Row],[Sub-Sector]],Table2[Uptrend],"Uptrend")/Table4[[#This Row],[Count]]</f>
        <v>0</v>
      </c>
      <c r="D76" s="2">
        <f>COUNTIFS(Table2[Sub-Sector],Table4[[#This Row],[Sub-Sector]],Table2[1W Return vs Nifty],"&gt;=5")/Table4[[#This Row],[Count]]</f>
        <v>0</v>
      </c>
      <c r="E76" s="2">
        <f>COUNTIFS(Table2[Sub-Sector],Table4[[#This Row],[Sub-Sector]],Table2[1M Return vs Nifty],"&gt;=5")/Table4[[#This Row],[Count]]</f>
        <v>0.5</v>
      </c>
      <c r="F76" s="2">
        <f>COUNTIFS(Table2[Sub-Sector],Table4[[#This Row],[Sub-Sector]],Table2[6M Return vs Nifty],"&gt;=10")/Table4[[#This Row],[Count]]</f>
        <v>0</v>
      </c>
      <c r="G76" s="2">
        <f>COUNTIFS(Table2[Sub-Sector],Table4[[#This Row],[Sub-Sector]],Table2[1Y Return vs Nifty],"&gt;=10")/Table4[[#This Row],[Count]]</f>
        <v>0</v>
      </c>
      <c r="H76" s="2">
        <f>COUNTIFS(Table2[Sub-Sector],Table4[[#This Row],[Sub-Sector]],Table2[RSI Exponential â€“ 14D],"&gt;=50")/Table4[[#This Row],[Count]]</f>
        <v>1</v>
      </c>
      <c r="I76" s="2">
        <f>COUNTIFS(Table2[Sub-Sector],Table4[[#This Row],[Sub-Sector]],Table2[Relative Volume],"&gt;=1")/Table4[[#This Row],[Count]]</f>
        <v>0.5</v>
      </c>
      <c r="J76" s="2">
        <f>COUNTIFS(Table2[Sub-Sector],Table4[[#This Row],[Sub-Sector]],Table2[% Away From Day Low],"&gt;=0.05")/Table4[[#This Row],[Count]]</f>
        <v>0</v>
      </c>
      <c r="K76" s="2">
        <f>COUNTIFS(Table2[Sub-Sector],Table4[[#This Row],[Sub-Sector]],Table2[% Away From Day High],"&lt;=0.05")/Table4[[#This Row],[Count]]</f>
        <v>1</v>
      </c>
      <c r="L76" s="2">
        <f>COUNTIFS(Table2[Sub-Sector],Table4[[#This Row],[Sub-Sector]],Table2[% Away From Current Week Low],"&gt;=0.05")/Table4[[#This Row],[Count]]</f>
        <v>0</v>
      </c>
      <c r="M76" s="2">
        <f>COUNTIFS(Table2[Sub-Sector],Table4[[#This Row],[Sub-Sector]],Table2[% Away From Current Week High],"&lt;=0.05")/Table4[[#This Row],[Count]]</f>
        <v>1</v>
      </c>
      <c r="N76" s="2">
        <f>COUNTIFS(Table2[Sub-Sector],Table4[[#This Row],[Sub-Sector]],Table2[% Away From Current Month Low],"&gt;=0.05")/Table4[[#This Row],[Count]]</f>
        <v>0.5</v>
      </c>
      <c r="O76" s="2">
        <f>COUNTIFS(Table2[Sub-Sector],Table4[[#This Row],[Sub-Sector]],Table2[% Away From Current Month High],"&lt;=0.05")/Table4[[#This Row],[Count]]</f>
        <v>0.5</v>
      </c>
      <c r="P76" s="2">
        <f>COUNTIFS(Table2[Sub-Sector],Table4[[#This Row],[Sub-Sector]],Table2[% Away From 52W High],"&lt;=10")/Table4[[#This Row],[Count]]</f>
        <v>0</v>
      </c>
      <c r="Q76" s="2">
        <f>COUNTIFS(Table2[Sub-Sector],Table4[[#This Row],[Sub-Sector]],Table2[% Away From 52W Low],"&gt;=10")/Table4[[#This Row],[Count]]</f>
        <v>1</v>
      </c>
      <c r="R76" s="2">
        <f>COUNTIFS(Table2[Sub-Sector],Table4[[#This Row],[Sub-Sector]],Table2[% Price above 20 EMA],"&gt;=0")/Table4[[#This Row],[Count]]</f>
        <v>0.5</v>
      </c>
      <c r="S76" s="2">
        <f>COUNTIFS(Table2[Sub-Sector],Table4[[#This Row],[Sub-Sector]],Table2[% Price above 50 EMA],"&gt;=0")/Table4[[#This Row],[Count]]</f>
        <v>0.5</v>
      </c>
      <c r="T76" s="2">
        <f>COUNTIFS(Table2[Sub-Sector],Table4[[#This Row],[Sub-Sector]],Table2[% Price above 200 EMA],"&gt;=0")/Table4[[#This Row],[Count]]</f>
        <v>0.5</v>
      </c>
      <c r="U76" s="2">
        <f>COUNTIFS(Table2[Sub-Sector],Table4[[#This Row],[Sub-Sector]],Table2[Rate of Change - Zone],"Positive")/Table4[[#This Row],[Count]]</f>
        <v>1</v>
      </c>
      <c r="V76" s="2">
        <f>COUNTIFS(Table2[Sub-Sector],Table4[[#This Row],[Sub-Sector]],Table2[Sharpe Ratio],"&gt;=0.10")/Table4[[#This Row],[Count]]</f>
        <v>0</v>
      </c>
      <c r="W7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470.5</v>
      </c>
      <c r="X76">
        <f>_xlfn.RANK.AVG(Table4[[#This Row],[Score]],Table4[Score],1)</f>
        <v>74</v>
      </c>
      <c r="Y7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268.5</v>
      </c>
      <c r="Z76">
        <f>_xlfn.RANK.AVG(Table4[[#This Row],[Score 2 ]],Table4[[Score 2 ]],1)</f>
        <v>74.5</v>
      </c>
    </row>
    <row r="77" spans="1:26" x14ac:dyDescent="0.3">
      <c r="A77" t="s">
        <v>27</v>
      </c>
      <c r="B77">
        <f>COUNTIFS(Table2[Sub-Sector],Table4[[#This Row],[Sub-Sector]])</f>
        <v>4</v>
      </c>
      <c r="C77" s="2">
        <f>COUNTIFS(Table2[Sub-Sector],Table4[[#This Row],[Sub-Sector]],Table2[Uptrend],"Uptrend")/Table4[[#This Row],[Count]]</f>
        <v>0.5</v>
      </c>
      <c r="D77" s="2">
        <f>COUNTIFS(Table2[Sub-Sector],Table4[[#This Row],[Sub-Sector]],Table2[1W Return vs Nifty],"&gt;=5")/Table4[[#This Row],[Count]]</f>
        <v>0</v>
      </c>
      <c r="E77" s="2">
        <f>COUNTIFS(Table2[Sub-Sector],Table4[[#This Row],[Sub-Sector]],Table2[1M Return vs Nifty],"&gt;=5")/Table4[[#This Row],[Count]]</f>
        <v>0.25</v>
      </c>
      <c r="F77" s="2">
        <f>COUNTIFS(Table2[Sub-Sector],Table4[[#This Row],[Sub-Sector]],Table2[6M Return vs Nifty],"&gt;=10")/Table4[[#This Row],[Count]]</f>
        <v>0.25</v>
      </c>
      <c r="G77" s="2">
        <f>COUNTIFS(Table2[Sub-Sector],Table4[[#This Row],[Sub-Sector]],Table2[1Y Return vs Nifty],"&gt;=10")/Table4[[#This Row],[Count]]</f>
        <v>0.25</v>
      </c>
      <c r="H77" s="2">
        <f>COUNTIFS(Table2[Sub-Sector],Table4[[#This Row],[Sub-Sector]],Table2[RSI Exponential â€“ 14D],"&gt;=50")/Table4[[#This Row],[Count]]</f>
        <v>0.5</v>
      </c>
      <c r="I77" s="2">
        <f>COUNTIFS(Table2[Sub-Sector],Table4[[#This Row],[Sub-Sector]],Table2[Relative Volume],"&gt;=1")/Table4[[#This Row],[Count]]</f>
        <v>0.75</v>
      </c>
      <c r="J77" s="2">
        <f>COUNTIFS(Table2[Sub-Sector],Table4[[#This Row],[Sub-Sector]],Table2[% Away From Day Low],"&gt;=0.05")/Table4[[#This Row],[Count]]</f>
        <v>0.25</v>
      </c>
      <c r="K77" s="2">
        <f>COUNTIFS(Table2[Sub-Sector],Table4[[#This Row],[Sub-Sector]],Table2[% Away From Day High],"&lt;=0.05")/Table4[[#This Row],[Count]]</f>
        <v>1</v>
      </c>
      <c r="L77" s="2">
        <f>COUNTIFS(Table2[Sub-Sector],Table4[[#This Row],[Sub-Sector]],Table2[% Away From Current Week Low],"&gt;=0.05")/Table4[[#This Row],[Count]]</f>
        <v>0.25</v>
      </c>
      <c r="M77" s="2">
        <f>COUNTIFS(Table2[Sub-Sector],Table4[[#This Row],[Sub-Sector]],Table2[% Away From Current Week High],"&lt;=0.05")/Table4[[#This Row],[Count]]</f>
        <v>0.75</v>
      </c>
      <c r="N77" s="2">
        <f>COUNTIFS(Table2[Sub-Sector],Table4[[#This Row],[Sub-Sector]],Table2[% Away From Current Month Low],"&gt;=0.05")/Table4[[#This Row],[Count]]</f>
        <v>0.75</v>
      </c>
      <c r="O77" s="2">
        <f>COUNTIFS(Table2[Sub-Sector],Table4[[#This Row],[Sub-Sector]],Table2[% Away From Current Month High],"&lt;=0.05")/Table4[[#This Row],[Count]]</f>
        <v>0.5</v>
      </c>
      <c r="P77" s="2">
        <f>COUNTIFS(Table2[Sub-Sector],Table4[[#This Row],[Sub-Sector]],Table2[% Away From 52W High],"&lt;=10")/Table4[[#This Row],[Count]]</f>
        <v>0.5</v>
      </c>
      <c r="Q77" s="2">
        <f>COUNTIFS(Table2[Sub-Sector],Table4[[#This Row],[Sub-Sector]],Table2[% Away From 52W Low],"&gt;=10")/Table4[[#This Row],[Count]]</f>
        <v>0.75</v>
      </c>
      <c r="R77" s="2">
        <f>COUNTIFS(Table2[Sub-Sector],Table4[[#This Row],[Sub-Sector]],Table2[% Price above 20 EMA],"&gt;=0")/Table4[[#This Row],[Count]]</f>
        <v>0.5</v>
      </c>
      <c r="S77" s="2">
        <f>COUNTIFS(Table2[Sub-Sector],Table4[[#This Row],[Sub-Sector]],Table2[% Price above 50 EMA],"&gt;=0")/Table4[[#This Row],[Count]]</f>
        <v>0.5</v>
      </c>
      <c r="T77" s="2">
        <f>COUNTIFS(Table2[Sub-Sector],Table4[[#This Row],[Sub-Sector]],Table2[% Price above 200 EMA],"&gt;=0")/Table4[[#This Row],[Count]]</f>
        <v>0.5</v>
      </c>
      <c r="U77" s="2">
        <f>COUNTIFS(Table2[Sub-Sector],Table4[[#This Row],[Sub-Sector]],Table2[Rate of Change - Zone],"Positive")/Table4[[#This Row],[Count]]</f>
        <v>0.5</v>
      </c>
      <c r="V77" s="2">
        <f>COUNTIFS(Table2[Sub-Sector],Table4[[#This Row],[Sub-Sector]],Table2[Sharpe Ratio],"&gt;=0.10")/Table4[[#This Row],[Count]]</f>
        <v>0.25</v>
      </c>
      <c r="W7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467.5</v>
      </c>
      <c r="X77">
        <f>_xlfn.RANK.AVG(Table4[[#This Row],[Score]],Table4[Score],1)</f>
        <v>73</v>
      </c>
      <c r="Y7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269.5</v>
      </c>
      <c r="Z77">
        <f>_xlfn.RANK.AVG(Table4[[#This Row],[Score 2 ]],Table4[[Score 2 ]],1)</f>
        <v>76</v>
      </c>
    </row>
    <row r="78" spans="1:26" x14ac:dyDescent="0.3">
      <c r="A78" t="s">
        <v>831</v>
      </c>
      <c r="B78">
        <f>COUNTIFS(Table2[Sub-Sector],Table4[[#This Row],[Sub-Sector]])</f>
        <v>3</v>
      </c>
      <c r="C78" s="2">
        <f>COUNTIFS(Table2[Sub-Sector],Table4[[#This Row],[Sub-Sector]],Table2[Uptrend],"Uptrend")/Table4[[#This Row],[Count]]</f>
        <v>1</v>
      </c>
      <c r="D78" s="2">
        <f>COUNTIFS(Table2[Sub-Sector],Table4[[#This Row],[Sub-Sector]],Table2[1W Return vs Nifty],"&gt;=5")/Table4[[#This Row],[Count]]</f>
        <v>0</v>
      </c>
      <c r="E78" s="2">
        <f>COUNTIFS(Table2[Sub-Sector],Table4[[#This Row],[Sub-Sector]],Table2[1M Return vs Nifty],"&gt;=5")/Table4[[#This Row],[Count]]</f>
        <v>0.33333333333333331</v>
      </c>
      <c r="F78" s="2">
        <f>COUNTIFS(Table2[Sub-Sector],Table4[[#This Row],[Sub-Sector]],Table2[6M Return vs Nifty],"&gt;=10")/Table4[[#This Row],[Count]]</f>
        <v>0.66666666666666663</v>
      </c>
      <c r="G78" s="2">
        <f>COUNTIFS(Table2[Sub-Sector],Table4[[#This Row],[Sub-Sector]],Table2[1Y Return vs Nifty],"&gt;=10")/Table4[[#This Row],[Count]]</f>
        <v>0.33333333333333331</v>
      </c>
      <c r="H78" s="2">
        <f>COUNTIFS(Table2[Sub-Sector],Table4[[#This Row],[Sub-Sector]],Table2[RSI Exponential â€“ 14D],"&gt;=50")/Table4[[#This Row],[Count]]</f>
        <v>0.33333333333333331</v>
      </c>
      <c r="I78" s="2">
        <f>COUNTIFS(Table2[Sub-Sector],Table4[[#This Row],[Sub-Sector]],Table2[Relative Volume],"&gt;=1")/Table4[[#This Row],[Count]]</f>
        <v>0.33333333333333331</v>
      </c>
      <c r="J78" s="2">
        <f>COUNTIFS(Table2[Sub-Sector],Table4[[#This Row],[Sub-Sector]],Table2[% Away From Day Low],"&gt;=0.05")/Table4[[#This Row],[Count]]</f>
        <v>0</v>
      </c>
      <c r="K78" s="2">
        <f>COUNTIFS(Table2[Sub-Sector],Table4[[#This Row],[Sub-Sector]],Table2[% Away From Day High],"&lt;=0.05")/Table4[[#This Row],[Count]]</f>
        <v>1</v>
      </c>
      <c r="L78" s="2">
        <f>COUNTIFS(Table2[Sub-Sector],Table4[[#This Row],[Sub-Sector]],Table2[% Away From Current Week Low],"&gt;=0.05")/Table4[[#This Row],[Count]]</f>
        <v>0</v>
      </c>
      <c r="M78" s="2">
        <f>COUNTIFS(Table2[Sub-Sector],Table4[[#This Row],[Sub-Sector]],Table2[% Away From Current Week High],"&lt;=0.05")/Table4[[#This Row],[Count]]</f>
        <v>0.66666666666666663</v>
      </c>
      <c r="N78" s="2">
        <f>COUNTIFS(Table2[Sub-Sector],Table4[[#This Row],[Sub-Sector]],Table2[% Away From Current Month Low],"&gt;=0.05")/Table4[[#This Row],[Count]]</f>
        <v>0.33333333333333331</v>
      </c>
      <c r="O78" s="2">
        <f>COUNTIFS(Table2[Sub-Sector],Table4[[#This Row],[Sub-Sector]],Table2[% Away From Current Month High],"&lt;=0.05")/Table4[[#This Row],[Count]]</f>
        <v>0.33333333333333331</v>
      </c>
      <c r="P78" s="2">
        <f>COUNTIFS(Table2[Sub-Sector],Table4[[#This Row],[Sub-Sector]],Table2[% Away From 52W High],"&lt;=10")/Table4[[#This Row],[Count]]</f>
        <v>0.66666666666666663</v>
      </c>
      <c r="Q78" s="2">
        <f>COUNTIFS(Table2[Sub-Sector],Table4[[#This Row],[Sub-Sector]],Table2[% Away From 52W Low],"&gt;=10")/Table4[[#This Row],[Count]]</f>
        <v>1</v>
      </c>
      <c r="R78" s="2">
        <f>COUNTIFS(Table2[Sub-Sector],Table4[[#This Row],[Sub-Sector]],Table2[% Price above 20 EMA],"&gt;=0")/Table4[[#This Row],[Count]]</f>
        <v>0.33333333333333331</v>
      </c>
      <c r="S78" s="2">
        <f>COUNTIFS(Table2[Sub-Sector],Table4[[#This Row],[Sub-Sector]],Table2[% Price above 50 EMA],"&gt;=0")/Table4[[#This Row],[Count]]</f>
        <v>1</v>
      </c>
      <c r="T78" s="2">
        <f>COUNTIFS(Table2[Sub-Sector],Table4[[#This Row],[Sub-Sector]],Table2[% Price above 200 EMA],"&gt;=0")/Table4[[#This Row],[Count]]</f>
        <v>1</v>
      </c>
      <c r="U78" s="2">
        <f>COUNTIFS(Table2[Sub-Sector],Table4[[#This Row],[Sub-Sector]],Table2[Rate of Change - Zone],"Positive")/Table4[[#This Row],[Count]]</f>
        <v>0.33333333333333331</v>
      </c>
      <c r="V78" s="2">
        <f>COUNTIFS(Table2[Sub-Sector],Table4[[#This Row],[Sub-Sector]],Table2[Sharpe Ratio],"&gt;=0.10")/Table4[[#This Row],[Count]]</f>
        <v>0</v>
      </c>
      <c r="W7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390.5</v>
      </c>
      <c r="X78">
        <f>_xlfn.RANK.AVG(Table4[[#This Row],[Score]],Table4[Score],1)</f>
        <v>47</v>
      </c>
      <c r="Y7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270</v>
      </c>
      <c r="Z78">
        <f>_xlfn.RANK.AVG(Table4[[#This Row],[Score 2 ]],Table4[[Score 2 ]],1)</f>
        <v>77</v>
      </c>
    </row>
    <row r="79" spans="1:26" x14ac:dyDescent="0.3">
      <c r="A79" t="s">
        <v>729</v>
      </c>
      <c r="B79">
        <f>COUNTIFS(Table2[Sub-Sector],Table4[[#This Row],[Sub-Sector]])</f>
        <v>2</v>
      </c>
      <c r="C79" s="2">
        <f>COUNTIFS(Table2[Sub-Sector],Table4[[#This Row],[Sub-Sector]],Table2[Uptrend],"Uptrend")/Table4[[#This Row],[Count]]</f>
        <v>0.5</v>
      </c>
      <c r="D79" s="2">
        <f>COUNTIFS(Table2[Sub-Sector],Table4[[#This Row],[Sub-Sector]],Table2[1W Return vs Nifty],"&gt;=5")/Table4[[#This Row],[Count]]</f>
        <v>0</v>
      </c>
      <c r="E79" s="2">
        <f>COUNTIFS(Table2[Sub-Sector],Table4[[#This Row],[Sub-Sector]],Table2[1M Return vs Nifty],"&gt;=5")/Table4[[#This Row],[Count]]</f>
        <v>0.5</v>
      </c>
      <c r="F79" s="2">
        <f>COUNTIFS(Table2[Sub-Sector],Table4[[#This Row],[Sub-Sector]],Table2[6M Return vs Nifty],"&gt;=10")/Table4[[#This Row],[Count]]</f>
        <v>0.5</v>
      </c>
      <c r="G79" s="2">
        <f>COUNTIFS(Table2[Sub-Sector],Table4[[#This Row],[Sub-Sector]],Table2[1Y Return vs Nifty],"&gt;=10")/Table4[[#This Row],[Count]]</f>
        <v>0</v>
      </c>
      <c r="H79" s="2">
        <f>COUNTIFS(Table2[Sub-Sector],Table4[[#This Row],[Sub-Sector]],Table2[RSI Exponential â€“ 14D],"&gt;=50")/Table4[[#This Row],[Count]]</f>
        <v>0.5</v>
      </c>
      <c r="I79" s="2">
        <f>COUNTIFS(Table2[Sub-Sector],Table4[[#This Row],[Sub-Sector]],Table2[Relative Volume],"&gt;=1")/Table4[[#This Row],[Count]]</f>
        <v>0.5</v>
      </c>
      <c r="J79" s="2">
        <f>COUNTIFS(Table2[Sub-Sector],Table4[[#This Row],[Sub-Sector]],Table2[% Away From Day Low],"&gt;=0.05")/Table4[[#This Row],[Count]]</f>
        <v>0</v>
      </c>
      <c r="K79" s="2">
        <f>COUNTIFS(Table2[Sub-Sector],Table4[[#This Row],[Sub-Sector]],Table2[% Away From Day High],"&lt;=0.05")/Table4[[#This Row],[Count]]</f>
        <v>1</v>
      </c>
      <c r="L79" s="2">
        <f>COUNTIFS(Table2[Sub-Sector],Table4[[#This Row],[Sub-Sector]],Table2[% Away From Current Week Low],"&gt;=0.05")/Table4[[#This Row],[Count]]</f>
        <v>0</v>
      </c>
      <c r="M79" s="2">
        <f>COUNTIFS(Table2[Sub-Sector],Table4[[#This Row],[Sub-Sector]],Table2[% Away From Current Week High],"&lt;=0.05")/Table4[[#This Row],[Count]]</f>
        <v>1</v>
      </c>
      <c r="N79" s="2">
        <f>COUNTIFS(Table2[Sub-Sector],Table4[[#This Row],[Sub-Sector]],Table2[% Away From Current Month Low],"&gt;=0.05")/Table4[[#This Row],[Count]]</f>
        <v>0.5</v>
      </c>
      <c r="O79" s="2">
        <f>COUNTIFS(Table2[Sub-Sector],Table4[[#This Row],[Sub-Sector]],Table2[% Away From Current Month High],"&lt;=0.05")/Table4[[#This Row],[Count]]</f>
        <v>0.5</v>
      </c>
      <c r="P79" s="2">
        <f>COUNTIFS(Table2[Sub-Sector],Table4[[#This Row],[Sub-Sector]],Table2[% Away From 52W High],"&lt;=10")/Table4[[#This Row],[Count]]</f>
        <v>0.5</v>
      </c>
      <c r="Q79" s="2">
        <f>COUNTIFS(Table2[Sub-Sector],Table4[[#This Row],[Sub-Sector]],Table2[% Away From 52W Low],"&gt;=10")/Table4[[#This Row],[Count]]</f>
        <v>1</v>
      </c>
      <c r="R79" s="2">
        <f>COUNTIFS(Table2[Sub-Sector],Table4[[#This Row],[Sub-Sector]],Table2[% Price above 20 EMA],"&gt;=0")/Table4[[#This Row],[Count]]</f>
        <v>0.5</v>
      </c>
      <c r="S79" s="2">
        <f>COUNTIFS(Table2[Sub-Sector],Table4[[#This Row],[Sub-Sector]],Table2[% Price above 50 EMA],"&gt;=0")/Table4[[#This Row],[Count]]</f>
        <v>0.5</v>
      </c>
      <c r="T79" s="2">
        <f>COUNTIFS(Table2[Sub-Sector],Table4[[#This Row],[Sub-Sector]],Table2[% Price above 200 EMA],"&gt;=0")/Table4[[#This Row],[Count]]</f>
        <v>0.5</v>
      </c>
      <c r="U79" s="2">
        <f>COUNTIFS(Table2[Sub-Sector],Table4[[#This Row],[Sub-Sector]],Table2[Rate of Change - Zone],"Positive")/Table4[[#This Row],[Count]]</f>
        <v>0.5</v>
      </c>
      <c r="V79" s="2">
        <f>COUNTIFS(Table2[Sub-Sector],Table4[[#This Row],[Sub-Sector]],Table2[Sharpe Ratio],"&gt;=0.10")/Table4[[#This Row],[Count]]</f>
        <v>0</v>
      </c>
      <c r="W7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443</v>
      </c>
      <c r="X79">
        <f>_xlfn.RANK.AVG(Table4[[#This Row],[Score]],Table4[Score],1)</f>
        <v>67</v>
      </c>
      <c r="Y7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271</v>
      </c>
      <c r="Z79">
        <f>_xlfn.RANK.AVG(Table4[[#This Row],[Score 2 ]],Table4[[Score 2 ]],1)</f>
        <v>78</v>
      </c>
    </row>
    <row r="80" spans="1:26" x14ac:dyDescent="0.3">
      <c r="A80" t="s">
        <v>266</v>
      </c>
      <c r="B80">
        <f>COUNTIFS(Table2[Sub-Sector],Table4[[#This Row],[Sub-Sector]])</f>
        <v>23</v>
      </c>
      <c r="C80" s="2">
        <f>COUNTIFS(Table2[Sub-Sector],Table4[[#This Row],[Sub-Sector]],Table2[Uptrend],"Uptrend")/Table4[[#This Row],[Count]]</f>
        <v>0.39130434782608697</v>
      </c>
      <c r="D80" s="2">
        <f>COUNTIFS(Table2[Sub-Sector],Table4[[#This Row],[Sub-Sector]],Table2[1W Return vs Nifty],"&gt;=5")/Table4[[#This Row],[Count]]</f>
        <v>0</v>
      </c>
      <c r="E80" s="2">
        <f>COUNTIFS(Table2[Sub-Sector],Table4[[#This Row],[Sub-Sector]],Table2[1M Return vs Nifty],"&gt;=5")/Table4[[#This Row],[Count]]</f>
        <v>4.3478260869565216E-2</v>
      </c>
      <c r="F80" s="2">
        <f>COUNTIFS(Table2[Sub-Sector],Table4[[#This Row],[Sub-Sector]],Table2[6M Return vs Nifty],"&gt;=10")/Table4[[#This Row],[Count]]</f>
        <v>0.34782608695652173</v>
      </c>
      <c r="G80" s="2">
        <f>COUNTIFS(Table2[Sub-Sector],Table4[[#This Row],[Sub-Sector]],Table2[1Y Return vs Nifty],"&gt;=10")/Table4[[#This Row],[Count]]</f>
        <v>0.34782608695652173</v>
      </c>
      <c r="H80" s="2">
        <f>COUNTIFS(Table2[Sub-Sector],Table4[[#This Row],[Sub-Sector]],Table2[RSI Exponential â€“ 14D],"&gt;=50")/Table4[[#This Row],[Count]]</f>
        <v>0.60869565217391308</v>
      </c>
      <c r="I80" s="2">
        <f>COUNTIFS(Table2[Sub-Sector],Table4[[#This Row],[Sub-Sector]],Table2[Relative Volume],"&gt;=1")/Table4[[#This Row],[Count]]</f>
        <v>0.17391304347826086</v>
      </c>
      <c r="J80" s="2">
        <f>COUNTIFS(Table2[Sub-Sector],Table4[[#This Row],[Sub-Sector]],Table2[% Away From Day Low],"&gt;=0.05")/Table4[[#This Row],[Count]]</f>
        <v>0</v>
      </c>
      <c r="K80" s="2">
        <f>COUNTIFS(Table2[Sub-Sector],Table4[[#This Row],[Sub-Sector]],Table2[% Away From Day High],"&lt;=0.05")/Table4[[#This Row],[Count]]</f>
        <v>0.95652173913043481</v>
      </c>
      <c r="L80" s="2">
        <f>COUNTIFS(Table2[Sub-Sector],Table4[[#This Row],[Sub-Sector]],Table2[% Away From Current Week Low],"&gt;=0.05")/Table4[[#This Row],[Count]]</f>
        <v>4.3478260869565216E-2</v>
      </c>
      <c r="M80" s="2">
        <f>COUNTIFS(Table2[Sub-Sector],Table4[[#This Row],[Sub-Sector]],Table2[% Away From Current Week High],"&lt;=0.05")/Table4[[#This Row],[Count]]</f>
        <v>0.91304347826086951</v>
      </c>
      <c r="N80" s="2">
        <f>COUNTIFS(Table2[Sub-Sector],Table4[[#This Row],[Sub-Sector]],Table2[% Away From Current Month Low],"&gt;=0.05")/Table4[[#This Row],[Count]]</f>
        <v>0.43478260869565216</v>
      </c>
      <c r="O80" s="2">
        <f>COUNTIFS(Table2[Sub-Sector],Table4[[#This Row],[Sub-Sector]],Table2[% Away From Current Month High],"&lt;=0.05")/Table4[[#This Row],[Count]]</f>
        <v>0.43478260869565216</v>
      </c>
      <c r="P80" s="2">
        <f>COUNTIFS(Table2[Sub-Sector],Table4[[#This Row],[Sub-Sector]],Table2[% Away From 52W High],"&lt;=10")/Table4[[#This Row],[Count]]</f>
        <v>0.13043478260869565</v>
      </c>
      <c r="Q80" s="2">
        <f>COUNTIFS(Table2[Sub-Sector],Table4[[#This Row],[Sub-Sector]],Table2[% Away From 52W Low],"&gt;=10")/Table4[[#This Row],[Count]]</f>
        <v>0.86956521739130432</v>
      </c>
      <c r="R80" s="2">
        <f>COUNTIFS(Table2[Sub-Sector],Table4[[#This Row],[Sub-Sector]],Table2[% Price above 20 EMA],"&gt;=0")/Table4[[#This Row],[Count]]</f>
        <v>0.52173913043478259</v>
      </c>
      <c r="S80" s="2">
        <f>COUNTIFS(Table2[Sub-Sector],Table4[[#This Row],[Sub-Sector]],Table2[% Price above 50 EMA],"&gt;=0")/Table4[[#This Row],[Count]]</f>
        <v>0.30434782608695654</v>
      </c>
      <c r="T80" s="2">
        <f>COUNTIFS(Table2[Sub-Sector],Table4[[#This Row],[Sub-Sector]],Table2[% Price above 200 EMA],"&gt;=0")/Table4[[#This Row],[Count]]</f>
        <v>0.82608695652173914</v>
      </c>
      <c r="U80" s="2">
        <f>COUNTIFS(Table2[Sub-Sector],Table4[[#This Row],[Sub-Sector]],Table2[Rate of Change - Zone],"Positive")/Table4[[#This Row],[Count]]</f>
        <v>0.69565217391304346</v>
      </c>
      <c r="V80" s="2">
        <f>COUNTIFS(Table2[Sub-Sector],Table4[[#This Row],[Sub-Sector]],Table2[Sharpe Ratio],"&gt;=0.10")/Table4[[#This Row],[Count]]</f>
        <v>0.47826086956521741</v>
      </c>
      <c r="W8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503.5</v>
      </c>
      <c r="X80">
        <f>_xlfn.RANK.AVG(Table4[[#This Row],[Score]],Table4[Score],1)</f>
        <v>87</v>
      </c>
      <c r="Y8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278</v>
      </c>
      <c r="Z80">
        <f>_xlfn.RANK.AVG(Table4[[#This Row],[Score 2 ]],Table4[[Score 2 ]],1)</f>
        <v>79</v>
      </c>
    </row>
    <row r="81" spans="1:26" x14ac:dyDescent="0.3">
      <c r="A81" t="s">
        <v>144</v>
      </c>
      <c r="B81">
        <f>COUNTIFS(Table2[Sub-Sector],Table4[[#This Row],[Sub-Sector]])</f>
        <v>7</v>
      </c>
      <c r="C81" s="2">
        <f>COUNTIFS(Table2[Sub-Sector],Table4[[#This Row],[Sub-Sector]],Table2[Uptrend],"Uptrend")/Table4[[#This Row],[Count]]</f>
        <v>0.42857142857142855</v>
      </c>
      <c r="D81" s="2">
        <f>COUNTIFS(Table2[Sub-Sector],Table4[[#This Row],[Sub-Sector]],Table2[1W Return vs Nifty],"&gt;=5")/Table4[[#This Row],[Count]]</f>
        <v>0.14285714285714285</v>
      </c>
      <c r="E81" s="2">
        <f>COUNTIFS(Table2[Sub-Sector],Table4[[#This Row],[Sub-Sector]],Table2[1M Return vs Nifty],"&gt;=5")/Table4[[#This Row],[Count]]</f>
        <v>0.14285714285714285</v>
      </c>
      <c r="F81" s="2">
        <f>COUNTIFS(Table2[Sub-Sector],Table4[[#This Row],[Sub-Sector]],Table2[6M Return vs Nifty],"&gt;=10")/Table4[[#This Row],[Count]]</f>
        <v>0.42857142857142855</v>
      </c>
      <c r="G81" s="2">
        <f>COUNTIFS(Table2[Sub-Sector],Table4[[#This Row],[Sub-Sector]],Table2[1Y Return vs Nifty],"&gt;=10")/Table4[[#This Row],[Count]]</f>
        <v>0.8571428571428571</v>
      </c>
      <c r="H81" s="2">
        <f>COUNTIFS(Table2[Sub-Sector],Table4[[#This Row],[Sub-Sector]],Table2[RSI Exponential â€“ 14D],"&gt;=50")/Table4[[#This Row],[Count]]</f>
        <v>0.14285714285714285</v>
      </c>
      <c r="I81" s="2">
        <f>COUNTIFS(Table2[Sub-Sector],Table4[[#This Row],[Sub-Sector]],Table2[Relative Volume],"&gt;=1")/Table4[[#This Row],[Count]]</f>
        <v>0.14285714285714285</v>
      </c>
      <c r="J81" s="2">
        <f>COUNTIFS(Table2[Sub-Sector],Table4[[#This Row],[Sub-Sector]],Table2[% Away From Day Low],"&gt;=0.05")/Table4[[#This Row],[Count]]</f>
        <v>0</v>
      </c>
      <c r="K81" s="2">
        <f>COUNTIFS(Table2[Sub-Sector],Table4[[#This Row],[Sub-Sector]],Table2[% Away From Day High],"&lt;=0.05")/Table4[[#This Row],[Count]]</f>
        <v>0.8571428571428571</v>
      </c>
      <c r="L81" s="2">
        <f>COUNTIFS(Table2[Sub-Sector],Table4[[#This Row],[Sub-Sector]],Table2[% Away From Current Week Low],"&gt;=0.05")/Table4[[#This Row],[Count]]</f>
        <v>0</v>
      </c>
      <c r="M81" s="2">
        <f>COUNTIFS(Table2[Sub-Sector],Table4[[#This Row],[Sub-Sector]],Table2[% Away From Current Week High],"&lt;=0.05")/Table4[[#This Row],[Count]]</f>
        <v>0.5714285714285714</v>
      </c>
      <c r="N81" s="2">
        <f>COUNTIFS(Table2[Sub-Sector],Table4[[#This Row],[Sub-Sector]],Table2[% Away From Current Month Low],"&gt;=0.05")/Table4[[#This Row],[Count]]</f>
        <v>0.2857142857142857</v>
      </c>
      <c r="O81" s="2">
        <f>COUNTIFS(Table2[Sub-Sector],Table4[[#This Row],[Sub-Sector]],Table2[% Away From Current Month High],"&lt;=0.05")/Table4[[#This Row],[Count]]</f>
        <v>0</v>
      </c>
      <c r="P81" s="2">
        <f>COUNTIFS(Table2[Sub-Sector],Table4[[#This Row],[Sub-Sector]],Table2[% Away From 52W High],"&lt;=10")/Table4[[#This Row],[Count]]</f>
        <v>0</v>
      </c>
      <c r="Q81" s="2">
        <f>COUNTIFS(Table2[Sub-Sector],Table4[[#This Row],[Sub-Sector]],Table2[% Away From 52W Low],"&gt;=10")/Table4[[#This Row],[Count]]</f>
        <v>1</v>
      </c>
      <c r="R81" s="2">
        <f>COUNTIFS(Table2[Sub-Sector],Table4[[#This Row],[Sub-Sector]],Table2[% Price above 20 EMA],"&gt;=0")/Table4[[#This Row],[Count]]</f>
        <v>0.14285714285714285</v>
      </c>
      <c r="S81" s="2">
        <f>COUNTIFS(Table2[Sub-Sector],Table4[[#This Row],[Sub-Sector]],Table2[% Price above 50 EMA],"&gt;=0")/Table4[[#This Row],[Count]]</f>
        <v>0.14285714285714285</v>
      </c>
      <c r="T81" s="2">
        <f>COUNTIFS(Table2[Sub-Sector],Table4[[#This Row],[Sub-Sector]],Table2[% Price above 200 EMA],"&gt;=0")/Table4[[#This Row],[Count]]</f>
        <v>1</v>
      </c>
      <c r="U81" s="2">
        <f>COUNTIFS(Table2[Sub-Sector],Table4[[#This Row],[Sub-Sector]],Table2[Rate of Change - Zone],"Positive")/Table4[[#This Row],[Count]]</f>
        <v>0.14285714285714285</v>
      </c>
      <c r="V81" s="2">
        <f>COUNTIFS(Table2[Sub-Sector],Table4[[#This Row],[Sub-Sector]],Table2[Sharpe Ratio],"&gt;=0.10")/Table4[[#This Row],[Count]]</f>
        <v>0.8571428571428571</v>
      </c>
      <c r="W8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439.5</v>
      </c>
      <c r="X81">
        <f>_xlfn.RANK.AVG(Table4[[#This Row],[Score]],Table4[Score],1)</f>
        <v>66</v>
      </c>
      <c r="Y8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280</v>
      </c>
      <c r="Z81">
        <f>_xlfn.RANK.AVG(Table4[[#This Row],[Score 2 ]],Table4[[Score 2 ]],1)</f>
        <v>80.5</v>
      </c>
    </row>
    <row r="82" spans="1:26" x14ac:dyDescent="0.3">
      <c r="A82" t="s">
        <v>471</v>
      </c>
      <c r="B82">
        <f>COUNTIFS(Table2[Sub-Sector],Table4[[#This Row],[Sub-Sector]])</f>
        <v>17</v>
      </c>
      <c r="C82" s="2">
        <f>COUNTIFS(Table2[Sub-Sector],Table4[[#This Row],[Sub-Sector]],Table2[Uptrend],"Uptrend")/Table4[[#This Row],[Count]]</f>
        <v>0.76470588235294112</v>
      </c>
      <c r="D82" s="2">
        <f>COUNTIFS(Table2[Sub-Sector],Table4[[#This Row],[Sub-Sector]],Table2[1W Return vs Nifty],"&gt;=5")/Table4[[#This Row],[Count]]</f>
        <v>0</v>
      </c>
      <c r="E82" s="2">
        <f>COUNTIFS(Table2[Sub-Sector],Table4[[#This Row],[Sub-Sector]],Table2[1M Return vs Nifty],"&gt;=5")/Table4[[#This Row],[Count]]</f>
        <v>0.23529411764705882</v>
      </c>
      <c r="F82" s="2">
        <f>COUNTIFS(Table2[Sub-Sector],Table4[[#This Row],[Sub-Sector]],Table2[6M Return vs Nifty],"&gt;=10")/Table4[[#This Row],[Count]]</f>
        <v>0.41176470588235292</v>
      </c>
      <c r="G82" s="2">
        <f>COUNTIFS(Table2[Sub-Sector],Table4[[#This Row],[Sub-Sector]],Table2[1Y Return vs Nifty],"&gt;=10")/Table4[[#This Row],[Count]]</f>
        <v>0.17647058823529413</v>
      </c>
      <c r="H82" s="2">
        <f>COUNTIFS(Table2[Sub-Sector],Table4[[#This Row],[Sub-Sector]],Table2[RSI Exponential â€“ 14D],"&gt;=50")/Table4[[#This Row],[Count]]</f>
        <v>0.6470588235294118</v>
      </c>
      <c r="I82" s="2">
        <f>COUNTIFS(Table2[Sub-Sector],Table4[[#This Row],[Sub-Sector]],Table2[Relative Volume],"&gt;=1")/Table4[[#This Row],[Count]]</f>
        <v>0.35294117647058826</v>
      </c>
      <c r="J82" s="2">
        <f>COUNTIFS(Table2[Sub-Sector],Table4[[#This Row],[Sub-Sector]],Table2[% Away From Day Low],"&gt;=0.05")/Table4[[#This Row],[Count]]</f>
        <v>0</v>
      </c>
      <c r="K82" s="2">
        <f>COUNTIFS(Table2[Sub-Sector],Table4[[#This Row],[Sub-Sector]],Table2[% Away From Day High],"&lt;=0.05")/Table4[[#This Row],[Count]]</f>
        <v>1</v>
      </c>
      <c r="L82" s="2">
        <f>COUNTIFS(Table2[Sub-Sector],Table4[[#This Row],[Sub-Sector]],Table2[% Away From Current Week Low],"&gt;=0.05")/Table4[[#This Row],[Count]]</f>
        <v>5.8823529411764705E-2</v>
      </c>
      <c r="M82" s="2">
        <f>COUNTIFS(Table2[Sub-Sector],Table4[[#This Row],[Sub-Sector]],Table2[% Away From Current Week High],"&lt;=0.05")/Table4[[#This Row],[Count]]</f>
        <v>0.82352941176470584</v>
      </c>
      <c r="N82" s="2">
        <f>COUNTIFS(Table2[Sub-Sector],Table4[[#This Row],[Sub-Sector]],Table2[% Away From Current Month Low],"&gt;=0.05")/Table4[[#This Row],[Count]]</f>
        <v>0.70588235294117652</v>
      </c>
      <c r="O82" s="2">
        <f>COUNTIFS(Table2[Sub-Sector],Table4[[#This Row],[Sub-Sector]],Table2[% Away From Current Month High],"&lt;=0.05")/Table4[[#This Row],[Count]]</f>
        <v>0.35294117647058826</v>
      </c>
      <c r="P82" s="2">
        <f>COUNTIFS(Table2[Sub-Sector],Table4[[#This Row],[Sub-Sector]],Table2[% Away From 52W High],"&lt;=10")/Table4[[#This Row],[Count]]</f>
        <v>0.29411764705882354</v>
      </c>
      <c r="Q82" s="2">
        <f>COUNTIFS(Table2[Sub-Sector],Table4[[#This Row],[Sub-Sector]],Table2[% Away From 52W Low],"&gt;=10")/Table4[[#This Row],[Count]]</f>
        <v>0.94117647058823528</v>
      </c>
      <c r="R82" s="2">
        <f>COUNTIFS(Table2[Sub-Sector],Table4[[#This Row],[Sub-Sector]],Table2[% Price above 20 EMA],"&gt;=0")/Table4[[#This Row],[Count]]</f>
        <v>0.58823529411764708</v>
      </c>
      <c r="S82" s="2">
        <f>COUNTIFS(Table2[Sub-Sector],Table4[[#This Row],[Sub-Sector]],Table2[% Price above 50 EMA],"&gt;=0")/Table4[[#This Row],[Count]]</f>
        <v>0.82352941176470584</v>
      </c>
      <c r="T82" s="2">
        <f>COUNTIFS(Table2[Sub-Sector],Table4[[#This Row],[Sub-Sector]],Table2[% Price above 200 EMA],"&gt;=0")/Table4[[#This Row],[Count]]</f>
        <v>0.76470588235294112</v>
      </c>
      <c r="U82" s="2">
        <f>COUNTIFS(Table2[Sub-Sector],Table4[[#This Row],[Sub-Sector]],Table2[Rate of Change - Zone],"Positive")/Table4[[#This Row],[Count]]</f>
        <v>0.52941176470588236</v>
      </c>
      <c r="V82" s="2">
        <f>COUNTIFS(Table2[Sub-Sector],Table4[[#This Row],[Sub-Sector]],Table2[Sharpe Ratio],"&gt;=0.10")/Table4[[#This Row],[Count]]</f>
        <v>0.11764705882352941</v>
      </c>
      <c r="W8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446.5</v>
      </c>
      <c r="X82">
        <f>_xlfn.RANK.AVG(Table4[[#This Row],[Score]],Table4[Score],1)</f>
        <v>69</v>
      </c>
      <c r="Y8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280</v>
      </c>
      <c r="Z82">
        <f>_xlfn.RANK.AVG(Table4[[#This Row],[Score 2 ]],Table4[[Score 2 ]],1)</f>
        <v>80.5</v>
      </c>
    </row>
    <row r="83" spans="1:26" x14ac:dyDescent="0.3">
      <c r="A83" t="s">
        <v>294</v>
      </c>
      <c r="B83">
        <f>COUNTIFS(Table2[Sub-Sector],Table4[[#This Row],[Sub-Sector]])</f>
        <v>14</v>
      </c>
      <c r="C83" s="2">
        <f>COUNTIFS(Table2[Sub-Sector],Table4[[#This Row],[Sub-Sector]],Table2[Uptrend],"Uptrend")/Table4[[#This Row],[Count]]</f>
        <v>0.6428571428571429</v>
      </c>
      <c r="D83" s="2">
        <f>COUNTIFS(Table2[Sub-Sector],Table4[[#This Row],[Sub-Sector]],Table2[1W Return vs Nifty],"&gt;=5")/Table4[[#This Row],[Count]]</f>
        <v>0</v>
      </c>
      <c r="E83" s="2">
        <f>COUNTIFS(Table2[Sub-Sector],Table4[[#This Row],[Sub-Sector]],Table2[1M Return vs Nifty],"&gt;=5")/Table4[[#This Row],[Count]]</f>
        <v>0.14285714285714285</v>
      </c>
      <c r="F83" s="2">
        <f>COUNTIFS(Table2[Sub-Sector],Table4[[#This Row],[Sub-Sector]],Table2[6M Return vs Nifty],"&gt;=10")/Table4[[#This Row],[Count]]</f>
        <v>0.21428571428571427</v>
      </c>
      <c r="G83" s="2">
        <f>COUNTIFS(Table2[Sub-Sector],Table4[[#This Row],[Sub-Sector]],Table2[1Y Return vs Nifty],"&gt;=10")/Table4[[#This Row],[Count]]</f>
        <v>0.35714285714285715</v>
      </c>
      <c r="H83" s="2">
        <f>COUNTIFS(Table2[Sub-Sector],Table4[[#This Row],[Sub-Sector]],Table2[RSI Exponential â€“ 14D],"&gt;=50")/Table4[[#This Row],[Count]]</f>
        <v>0.5</v>
      </c>
      <c r="I83" s="2">
        <f>COUNTIFS(Table2[Sub-Sector],Table4[[#This Row],[Sub-Sector]],Table2[Relative Volume],"&gt;=1")/Table4[[#This Row],[Count]]</f>
        <v>0.21428571428571427</v>
      </c>
      <c r="J83" s="2">
        <f>COUNTIFS(Table2[Sub-Sector],Table4[[#This Row],[Sub-Sector]],Table2[% Away From Day Low],"&gt;=0.05")/Table4[[#This Row],[Count]]</f>
        <v>0</v>
      </c>
      <c r="K83" s="2">
        <f>COUNTIFS(Table2[Sub-Sector],Table4[[#This Row],[Sub-Sector]],Table2[% Away From Day High],"&lt;=0.05")/Table4[[#This Row],[Count]]</f>
        <v>1</v>
      </c>
      <c r="L83" s="2">
        <f>COUNTIFS(Table2[Sub-Sector],Table4[[#This Row],[Sub-Sector]],Table2[% Away From Current Week Low],"&gt;=0.05")/Table4[[#This Row],[Count]]</f>
        <v>0</v>
      </c>
      <c r="M83" s="2">
        <f>COUNTIFS(Table2[Sub-Sector],Table4[[#This Row],[Sub-Sector]],Table2[% Away From Current Week High],"&lt;=0.05")/Table4[[#This Row],[Count]]</f>
        <v>1</v>
      </c>
      <c r="N83" s="2">
        <f>COUNTIFS(Table2[Sub-Sector],Table4[[#This Row],[Sub-Sector]],Table2[% Away From Current Month Low],"&gt;=0.05")/Table4[[#This Row],[Count]]</f>
        <v>0.2857142857142857</v>
      </c>
      <c r="O83" s="2">
        <f>COUNTIFS(Table2[Sub-Sector],Table4[[#This Row],[Sub-Sector]],Table2[% Away From Current Month High],"&lt;=0.05")/Table4[[#This Row],[Count]]</f>
        <v>0.5714285714285714</v>
      </c>
      <c r="P83" s="2">
        <f>COUNTIFS(Table2[Sub-Sector],Table4[[#This Row],[Sub-Sector]],Table2[% Away From 52W High],"&lt;=10")/Table4[[#This Row],[Count]]</f>
        <v>0.2857142857142857</v>
      </c>
      <c r="Q83" s="2">
        <f>COUNTIFS(Table2[Sub-Sector],Table4[[#This Row],[Sub-Sector]],Table2[% Away From 52W Low],"&gt;=10")/Table4[[#This Row],[Count]]</f>
        <v>1</v>
      </c>
      <c r="R83" s="2">
        <f>COUNTIFS(Table2[Sub-Sector],Table4[[#This Row],[Sub-Sector]],Table2[% Price above 20 EMA],"&gt;=0")/Table4[[#This Row],[Count]]</f>
        <v>0.5</v>
      </c>
      <c r="S83" s="2">
        <f>COUNTIFS(Table2[Sub-Sector],Table4[[#This Row],[Sub-Sector]],Table2[% Price above 50 EMA],"&gt;=0")/Table4[[#This Row],[Count]]</f>
        <v>0.7142857142857143</v>
      </c>
      <c r="T83" s="2">
        <f>COUNTIFS(Table2[Sub-Sector],Table4[[#This Row],[Sub-Sector]],Table2[% Price above 200 EMA],"&gt;=0")/Table4[[#This Row],[Count]]</f>
        <v>0.8571428571428571</v>
      </c>
      <c r="U83" s="2">
        <f>COUNTIFS(Table2[Sub-Sector],Table4[[#This Row],[Sub-Sector]],Table2[Rate of Change - Zone],"Positive")/Table4[[#This Row],[Count]]</f>
        <v>0.7142857142857143</v>
      </c>
      <c r="V83" s="2">
        <f>COUNTIFS(Table2[Sub-Sector],Table4[[#This Row],[Sub-Sector]],Table2[Sharpe Ratio],"&gt;=0.10")/Table4[[#This Row],[Count]]</f>
        <v>0.21428571428571427</v>
      </c>
      <c r="W8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490</v>
      </c>
      <c r="X83">
        <f>_xlfn.RANK.AVG(Table4[[#This Row],[Score]],Table4[Score],1)</f>
        <v>79.5</v>
      </c>
      <c r="Y8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289.5</v>
      </c>
      <c r="Z83">
        <f>_xlfn.RANK.AVG(Table4[[#This Row],[Score 2 ]],Table4[[Score 2 ]],1)</f>
        <v>82</v>
      </c>
    </row>
    <row r="84" spans="1:26" x14ac:dyDescent="0.3">
      <c r="A84" t="s">
        <v>592</v>
      </c>
      <c r="B84">
        <f>COUNTIFS(Table2[Sub-Sector],Table4[[#This Row],[Sub-Sector]])</f>
        <v>14</v>
      </c>
      <c r="C84" s="2">
        <f>COUNTIFS(Table2[Sub-Sector],Table4[[#This Row],[Sub-Sector]],Table2[Uptrend],"Uptrend")/Table4[[#This Row],[Count]]</f>
        <v>0.5714285714285714</v>
      </c>
      <c r="D84" s="2">
        <f>COUNTIFS(Table2[Sub-Sector],Table4[[#This Row],[Sub-Sector]],Table2[1W Return vs Nifty],"&gt;=5")/Table4[[#This Row],[Count]]</f>
        <v>0.14285714285714285</v>
      </c>
      <c r="E84" s="2">
        <f>COUNTIFS(Table2[Sub-Sector],Table4[[#This Row],[Sub-Sector]],Table2[1M Return vs Nifty],"&gt;=5")/Table4[[#This Row],[Count]]</f>
        <v>0.21428571428571427</v>
      </c>
      <c r="F84" s="2">
        <f>COUNTIFS(Table2[Sub-Sector],Table4[[#This Row],[Sub-Sector]],Table2[6M Return vs Nifty],"&gt;=10")/Table4[[#This Row],[Count]]</f>
        <v>0.2857142857142857</v>
      </c>
      <c r="G84" s="2">
        <f>COUNTIFS(Table2[Sub-Sector],Table4[[#This Row],[Sub-Sector]],Table2[1Y Return vs Nifty],"&gt;=10")/Table4[[#This Row],[Count]]</f>
        <v>0.35714285714285715</v>
      </c>
      <c r="H84" s="2">
        <f>COUNTIFS(Table2[Sub-Sector],Table4[[#This Row],[Sub-Sector]],Table2[RSI Exponential â€“ 14D],"&gt;=50")/Table4[[#This Row],[Count]]</f>
        <v>0.35714285714285715</v>
      </c>
      <c r="I84" s="2">
        <f>COUNTIFS(Table2[Sub-Sector],Table4[[#This Row],[Sub-Sector]],Table2[Relative Volume],"&gt;=1")/Table4[[#This Row],[Count]]</f>
        <v>0.42857142857142855</v>
      </c>
      <c r="J84" s="2">
        <f>COUNTIFS(Table2[Sub-Sector],Table4[[#This Row],[Sub-Sector]],Table2[% Away From Day Low],"&gt;=0.05")/Table4[[#This Row],[Count]]</f>
        <v>7.1428571428571425E-2</v>
      </c>
      <c r="K84" s="2">
        <f>COUNTIFS(Table2[Sub-Sector],Table4[[#This Row],[Sub-Sector]],Table2[% Away From Day High],"&lt;=0.05")/Table4[[#This Row],[Count]]</f>
        <v>1</v>
      </c>
      <c r="L84" s="2">
        <f>COUNTIFS(Table2[Sub-Sector],Table4[[#This Row],[Sub-Sector]],Table2[% Away From Current Week Low],"&gt;=0.05")/Table4[[#This Row],[Count]]</f>
        <v>0.21428571428571427</v>
      </c>
      <c r="M84" s="2">
        <f>COUNTIFS(Table2[Sub-Sector],Table4[[#This Row],[Sub-Sector]],Table2[% Away From Current Week High],"&lt;=0.05")/Table4[[#This Row],[Count]]</f>
        <v>0.6428571428571429</v>
      </c>
      <c r="N84" s="2">
        <f>COUNTIFS(Table2[Sub-Sector],Table4[[#This Row],[Sub-Sector]],Table2[% Away From Current Month Low],"&gt;=0.05")/Table4[[#This Row],[Count]]</f>
        <v>0.42857142857142855</v>
      </c>
      <c r="O84" s="2">
        <f>COUNTIFS(Table2[Sub-Sector],Table4[[#This Row],[Sub-Sector]],Table2[% Away From Current Month High],"&lt;=0.05")/Table4[[#This Row],[Count]]</f>
        <v>0.21428571428571427</v>
      </c>
      <c r="P84" s="2">
        <f>COUNTIFS(Table2[Sub-Sector],Table4[[#This Row],[Sub-Sector]],Table2[% Away From 52W High],"&lt;=10")/Table4[[#This Row],[Count]]</f>
        <v>0.14285714285714285</v>
      </c>
      <c r="Q84" s="2">
        <f>COUNTIFS(Table2[Sub-Sector],Table4[[#This Row],[Sub-Sector]],Table2[% Away From 52W Low],"&gt;=10")/Table4[[#This Row],[Count]]</f>
        <v>1</v>
      </c>
      <c r="R84" s="2">
        <f>COUNTIFS(Table2[Sub-Sector],Table4[[#This Row],[Sub-Sector]],Table2[% Price above 20 EMA],"&gt;=0")/Table4[[#This Row],[Count]]</f>
        <v>0.42857142857142855</v>
      </c>
      <c r="S84" s="2">
        <f>COUNTIFS(Table2[Sub-Sector],Table4[[#This Row],[Sub-Sector]],Table2[% Price above 50 EMA],"&gt;=0")/Table4[[#This Row],[Count]]</f>
        <v>0.42857142857142855</v>
      </c>
      <c r="T84" s="2">
        <f>COUNTIFS(Table2[Sub-Sector],Table4[[#This Row],[Sub-Sector]],Table2[% Price above 200 EMA],"&gt;=0")/Table4[[#This Row],[Count]]</f>
        <v>0.6428571428571429</v>
      </c>
      <c r="U84" s="2">
        <f>COUNTIFS(Table2[Sub-Sector],Table4[[#This Row],[Sub-Sector]],Table2[Rate of Change - Zone],"Positive")/Table4[[#This Row],[Count]]</f>
        <v>0.42857142857142855</v>
      </c>
      <c r="V84" s="2">
        <f>COUNTIFS(Table2[Sub-Sector],Table4[[#This Row],[Sub-Sector]],Table2[Sharpe Ratio],"&gt;=0.10")/Table4[[#This Row],[Count]]</f>
        <v>0.21428571428571427</v>
      </c>
      <c r="W8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425.5</v>
      </c>
      <c r="X84">
        <f>_xlfn.RANK.AVG(Table4[[#This Row],[Score]],Table4[Score],1)</f>
        <v>58.5</v>
      </c>
      <c r="Y8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291</v>
      </c>
      <c r="Z84">
        <f>_xlfn.RANK.AVG(Table4[[#This Row],[Score 2 ]],Table4[[Score 2 ]],1)</f>
        <v>83</v>
      </c>
    </row>
    <row r="85" spans="1:26" x14ac:dyDescent="0.3">
      <c r="A85" t="s">
        <v>1557</v>
      </c>
      <c r="B85">
        <f>COUNTIFS(Table2[Sub-Sector],Table4[[#This Row],[Sub-Sector]])</f>
        <v>2</v>
      </c>
      <c r="C85" s="2">
        <f>COUNTIFS(Table2[Sub-Sector],Table4[[#This Row],[Sub-Sector]],Table2[Uptrend],"Uptrend")/Table4[[#This Row],[Count]]</f>
        <v>0.5</v>
      </c>
      <c r="D85" s="2">
        <f>COUNTIFS(Table2[Sub-Sector],Table4[[#This Row],[Sub-Sector]],Table2[1W Return vs Nifty],"&gt;=5")/Table4[[#This Row],[Count]]</f>
        <v>0</v>
      </c>
      <c r="E85" s="2">
        <f>COUNTIFS(Table2[Sub-Sector],Table4[[#This Row],[Sub-Sector]],Table2[1M Return vs Nifty],"&gt;=5")/Table4[[#This Row],[Count]]</f>
        <v>0</v>
      </c>
      <c r="F85" s="2">
        <f>COUNTIFS(Table2[Sub-Sector],Table4[[#This Row],[Sub-Sector]],Table2[6M Return vs Nifty],"&gt;=10")/Table4[[#This Row],[Count]]</f>
        <v>0.5</v>
      </c>
      <c r="G85" s="2">
        <f>COUNTIFS(Table2[Sub-Sector],Table4[[#This Row],[Sub-Sector]],Table2[1Y Return vs Nifty],"&gt;=10")/Table4[[#This Row],[Count]]</f>
        <v>0.5</v>
      </c>
      <c r="H85" s="2">
        <f>COUNTIFS(Table2[Sub-Sector],Table4[[#This Row],[Sub-Sector]],Table2[RSI Exponential â€“ 14D],"&gt;=50")/Table4[[#This Row],[Count]]</f>
        <v>0.5</v>
      </c>
      <c r="I85" s="2">
        <f>COUNTIFS(Table2[Sub-Sector],Table4[[#This Row],[Sub-Sector]],Table2[Relative Volume],"&gt;=1")/Table4[[#This Row],[Count]]</f>
        <v>0</v>
      </c>
      <c r="J85" s="2">
        <f>COUNTIFS(Table2[Sub-Sector],Table4[[#This Row],[Sub-Sector]],Table2[% Away From Day Low],"&gt;=0.05")/Table4[[#This Row],[Count]]</f>
        <v>0.5</v>
      </c>
      <c r="K85" s="2">
        <f>COUNTIFS(Table2[Sub-Sector],Table4[[#This Row],[Sub-Sector]],Table2[% Away From Day High],"&lt;=0.05")/Table4[[#This Row],[Count]]</f>
        <v>1</v>
      </c>
      <c r="L85" s="2">
        <f>COUNTIFS(Table2[Sub-Sector],Table4[[#This Row],[Sub-Sector]],Table2[% Away From Current Week Low],"&gt;=0.05")/Table4[[#This Row],[Count]]</f>
        <v>0.5</v>
      </c>
      <c r="M85" s="2">
        <f>COUNTIFS(Table2[Sub-Sector],Table4[[#This Row],[Sub-Sector]],Table2[% Away From Current Week High],"&lt;=0.05")/Table4[[#This Row],[Count]]</f>
        <v>1</v>
      </c>
      <c r="N85" s="2">
        <f>COUNTIFS(Table2[Sub-Sector],Table4[[#This Row],[Sub-Sector]],Table2[% Away From Current Month Low],"&gt;=0.05")/Table4[[#This Row],[Count]]</f>
        <v>0.5</v>
      </c>
      <c r="O85" s="2">
        <f>COUNTIFS(Table2[Sub-Sector],Table4[[#This Row],[Sub-Sector]],Table2[% Away From Current Month High],"&lt;=0.05")/Table4[[#This Row],[Count]]</f>
        <v>0.5</v>
      </c>
      <c r="P85" s="2">
        <f>COUNTIFS(Table2[Sub-Sector],Table4[[#This Row],[Sub-Sector]],Table2[% Away From 52W High],"&lt;=10")/Table4[[#This Row],[Count]]</f>
        <v>0</v>
      </c>
      <c r="Q85" s="2">
        <f>COUNTIFS(Table2[Sub-Sector],Table4[[#This Row],[Sub-Sector]],Table2[% Away From 52W Low],"&gt;=10")/Table4[[#This Row],[Count]]</f>
        <v>1</v>
      </c>
      <c r="R85" s="2">
        <f>COUNTIFS(Table2[Sub-Sector],Table4[[#This Row],[Sub-Sector]],Table2[% Price above 20 EMA],"&gt;=0")/Table4[[#This Row],[Count]]</f>
        <v>0.5</v>
      </c>
      <c r="S85" s="2">
        <f>COUNTIFS(Table2[Sub-Sector],Table4[[#This Row],[Sub-Sector]],Table2[% Price above 50 EMA],"&gt;=0")/Table4[[#This Row],[Count]]</f>
        <v>0.5</v>
      </c>
      <c r="T85" s="2">
        <f>COUNTIFS(Table2[Sub-Sector],Table4[[#This Row],[Sub-Sector]],Table2[% Price above 200 EMA],"&gt;=0")/Table4[[#This Row],[Count]]</f>
        <v>0.5</v>
      </c>
      <c r="U85" s="2">
        <f>COUNTIFS(Table2[Sub-Sector],Table4[[#This Row],[Sub-Sector]],Table2[Rate of Change - Zone],"Positive")/Table4[[#This Row],[Count]]</f>
        <v>0.5</v>
      </c>
      <c r="V85" s="2">
        <f>COUNTIFS(Table2[Sub-Sector],Table4[[#This Row],[Sub-Sector]],Table2[Sharpe Ratio],"&gt;=0.10")/Table4[[#This Row],[Count]]</f>
        <v>0.5</v>
      </c>
      <c r="W8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541.5</v>
      </c>
      <c r="X85">
        <f>_xlfn.RANK.AVG(Table4[[#This Row],[Score]],Table4[Score],1)</f>
        <v>94.5</v>
      </c>
      <c r="Y8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292.5</v>
      </c>
      <c r="Z85">
        <f>_xlfn.RANK.AVG(Table4[[#This Row],[Score 2 ]],Table4[[Score 2 ]],1)</f>
        <v>85.5</v>
      </c>
    </row>
    <row r="86" spans="1:26" x14ac:dyDescent="0.3">
      <c r="A86" t="s">
        <v>745</v>
      </c>
      <c r="B86">
        <f>COUNTIFS(Table2[Sub-Sector],Table4[[#This Row],[Sub-Sector]])</f>
        <v>2</v>
      </c>
      <c r="C86" s="2">
        <f>COUNTIFS(Table2[Sub-Sector],Table4[[#This Row],[Sub-Sector]],Table2[Uptrend],"Uptrend")/Table4[[#This Row],[Count]]</f>
        <v>0.5</v>
      </c>
      <c r="D86" s="2">
        <f>COUNTIFS(Table2[Sub-Sector],Table4[[#This Row],[Sub-Sector]],Table2[1W Return vs Nifty],"&gt;=5")/Table4[[#This Row],[Count]]</f>
        <v>0</v>
      </c>
      <c r="E86" s="2">
        <f>COUNTIFS(Table2[Sub-Sector],Table4[[#This Row],[Sub-Sector]],Table2[1M Return vs Nifty],"&gt;=5")/Table4[[#This Row],[Count]]</f>
        <v>0</v>
      </c>
      <c r="F86" s="2">
        <f>COUNTIFS(Table2[Sub-Sector],Table4[[#This Row],[Sub-Sector]],Table2[6M Return vs Nifty],"&gt;=10")/Table4[[#This Row],[Count]]</f>
        <v>0.5</v>
      </c>
      <c r="G86" s="2">
        <f>COUNTIFS(Table2[Sub-Sector],Table4[[#This Row],[Sub-Sector]],Table2[1Y Return vs Nifty],"&gt;=10")/Table4[[#This Row],[Count]]</f>
        <v>0.5</v>
      </c>
      <c r="H86" s="2">
        <f>COUNTIFS(Table2[Sub-Sector],Table4[[#This Row],[Sub-Sector]],Table2[RSI Exponential â€“ 14D],"&gt;=50")/Table4[[#This Row],[Count]]</f>
        <v>0</v>
      </c>
      <c r="I86" s="2">
        <f>COUNTIFS(Table2[Sub-Sector],Table4[[#This Row],[Sub-Sector]],Table2[Relative Volume],"&gt;=1")/Table4[[#This Row],[Count]]</f>
        <v>0</v>
      </c>
      <c r="J86" s="2">
        <f>COUNTIFS(Table2[Sub-Sector],Table4[[#This Row],[Sub-Sector]],Table2[% Away From Day Low],"&gt;=0.05")/Table4[[#This Row],[Count]]</f>
        <v>0</v>
      </c>
      <c r="K86" s="2">
        <f>COUNTIFS(Table2[Sub-Sector],Table4[[#This Row],[Sub-Sector]],Table2[% Away From Day High],"&lt;=0.05")/Table4[[#This Row],[Count]]</f>
        <v>1</v>
      </c>
      <c r="L86" s="2">
        <f>COUNTIFS(Table2[Sub-Sector],Table4[[#This Row],[Sub-Sector]],Table2[% Away From Current Week Low],"&gt;=0.05")/Table4[[#This Row],[Count]]</f>
        <v>0</v>
      </c>
      <c r="M86" s="2">
        <f>COUNTIFS(Table2[Sub-Sector],Table4[[#This Row],[Sub-Sector]],Table2[% Away From Current Week High],"&lt;=0.05")/Table4[[#This Row],[Count]]</f>
        <v>0.5</v>
      </c>
      <c r="N86" s="2">
        <f>COUNTIFS(Table2[Sub-Sector],Table4[[#This Row],[Sub-Sector]],Table2[% Away From Current Month Low],"&gt;=0.05")/Table4[[#This Row],[Count]]</f>
        <v>0</v>
      </c>
      <c r="O86" s="2">
        <f>COUNTIFS(Table2[Sub-Sector],Table4[[#This Row],[Sub-Sector]],Table2[% Away From Current Month High],"&lt;=0.05")/Table4[[#This Row],[Count]]</f>
        <v>0</v>
      </c>
      <c r="P86" s="2">
        <f>COUNTIFS(Table2[Sub-Sector],Table4[[#This Row],[Sub-Sector]],Table2[% Away From 52W High],"&lt;=10")/Table4[[#This Row],[Count]]</f>
        <v>0</v>
      </c>
      <c r="Q86" s="2">
        <f>COUNTIFS(Table2[Sub-Sector],Table4[[#This Row],[Sub-Sector]],Table2[% Away From 52W Low],"&gt;=10")/Table4[[#This Row],[Count]]</f>
        <v>1</v>
      </c>
      <c r="R86" s="2">
        <f>COUNTIFS(Table2[Sub-Sector],Table4[[#This Row],[Sub-Sector]],Table2[% Price above 20 EMA],"&gt;=0")/Table4[[#This Row],[Count]]</f>
        <v>0</v>
      </c>
      <c r="S86" s="2">
        <f>COUNTIFS(Table2[Sub-Sector],Table4[[#This Row],[Sub-Sector]],Table2[% Price above 50 EMA],"&gt;=0")/Table4[[#This Row],[Count]]</f>
        <v>0.5</v>
      </c>
      <c r="T86" s="2">
        <f>COUNTIFS(Table2[Sub-Sector],Table4[[#This Row],[Sub-Sector]],Table2[% Price above 200 EMA],"&gt;=0")/Table4[[#This Row],[Count]]</f>
        <v>0.5</v>
      </c>
      <c r="U86" s="2">
        <f>COUNTIFS(Table2[Sub-Sector],Table4[[#This Row],[Sub-Sector]],Table2[Rate of Change - Zone],"Positive")/Table4[[#This Row],[Count]]</f>
        <v>0.5</v>
      </c>
      <c r="V86" s="2">
        <f>COUNTIFS(Table2[Sub-Sector],Table4[[#This Row],[Sub-Sector]],Table2[Sharpe Ratio],"&gt;=0.10")/Table4[[#This Row],[Count]]</f>
        <v>0</v>
      </c>
      <c r="W8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541.5</v>
      </c>
      <c r="X86">
        <f>_xlfn.RANK.AVG(Table4[[#This Row],[Score]],Table4[Score],1)</f>
        <v>94.5</v>
      </c>
      <c r="Y8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292.5</v>
      </c>
      <c r="Z86">
        <f>_xlfn.RANK.AVG(Table4[[#This Row],[Score 2 ]],Table4[[Score 2 ]],1)</f>
        <v>85.5</v>
      </c>
    </row>
    <row r="87" spans="1:26" x14ac:dyDescent="0.3">
      <c r="A87" t="s">
        <v>1107</v>
      </c>
      <c r="B87">
        <f>COUNTIFS(Table2[Sub-Sector],Table4[[#This Row],[Sub-Sector]])</f>
        <v>2</v>
      </c>
      <c r="C87" s="2">
        <f>COUNTIFS(Table2[Sub-Sector],Table4[[#This Row],[Sub-Sector]],Table2[Uptrend],"Uptrend")/Table4[[#This Row],[Count]]</f>
        <v>1</v>
      </c>
      <c r="D87" s="2">
        <f>COUNTIFS(Table2[Sub-Sector],Table4[[#This Row],[Sub-Sector]],Table2[1W Return vs Nifty],"&gt;=5")/Table4[[#This Row],[Count]]</f>
        <v>0</v>
      </c>
      <c r="E87" s="2">
        <f>COUNTIFS(Table2[Sub-Sector],Table4[[#This Row],[Sub-Sector]],Table2[1M Return vs Nifty],"&gt;=5")/Table4[[#This Row],[Count]]</f>
        <v>0.5</v>
      </c>
      <c r="F87" s="2">
        <f>COUNTIFS(Table2[Sub-Sector],Table4[[#This Row],[Sub-Sector]],Table2[6M Return vs Nifty],"&gt;=10")/Table4[[#This Row],[Count]]</f>
        <v>0.5</v>
      </c>
      <c r="G87" s="2">
        <f>COUNTIFS(Table2[Sub-Sector],Table4[[#This Row],[Sub-Sector]],Table2[1Y Return vs Nifty],"&gt;=10")/Table4[[#This Row],[Count]]</f>
        <v>0.5</v>
      </c>
      <c r="H87" s="2">
        <f>COUNTIFS(Table2[Sub-Sector],Table4[[#This Row],[Sub-Sector]],Table2[RSI Exponential â€“ 14D],"&gt;=50")/Table4[[#This Row],[Count]]</f>
        <v>0</v>
      </c>
      <c r="I87" s="2">
        <f>COUNTIFS(Table2[Sub-Sector],Table4[[#This Row],[Sub-Sector]],Table2[Relative Volume],"&gt;=1")/Table4[[#This Row],[Count]]</f>
        <v>0</v>
      </c>
      <c r="J87" s="2">
        <f>COUNTIFS(Table2[Sub-Sector],Table4[[#This Row],[Sub-Sector]],Table2[% Away From Day Low],"&gt;=0.05")/Table4[[#This Row],[Count]]</f>
        <v>0</v>
      </c>
      <c r="K87" s="2">
        <f>COUNTIFS(Table2[Sub-Sector],Table4[[#This Row],[Sub-Sector]],Table2[% Away From Day High],"&lt;=0.05")/Table4[[#This Row],[Count]]</f>
        <v>1</v>
      </c>
      <c r="L87" s="2">
        <f>COUNTIFS(Table2[Sub-Sector],Table4[[#This Row],[Sub-Sector]],Table2[% Away From Current Week Low],"&gt;=0.05")/Table4[[#This Row],[Count]]</f>
        <v>0</v>
      </c>
      <c r="M87" s="2">
        <f>COUNTIFS(Table2[Sub-Sector],Table4[[#This Row],[Sub-Sector]],Table2[% Away From Current Week High],"&lt;=0.05")/Table4[[#This Row],[Count]]</f>
        <v>0.5</v>
      </c>
      <c r="N87" s="2">
        <f>COUNTIFS(Table2[Sub-Sector],Table4[[#This Row],[Sub-Sector]],Table2[% Away From Current Month Low],"&gt;=0.05")/Table4[[#This Row],[Count]]</f>
        <v>0.5</v>
      </c>
      <c r="O87" s="2">
        <f>COUNTIFS(Table2[Sub-Sector],Table4[[#This Row],[Sub-Sector]],Table2[% Away From Current Month High],"&lt;=0.05")/Table4[[#This Row],[Count]]</f>
        <v>0</v>
      </c>
      <c r="P87" s="2">
        <f>COUNTIFS(Table2[Sub-Sector],Table4[[#This Row],[Sub-Sector]],Table2[% Away From 52W High],"&lt;=10")/Table4[[#This Row],[Count]]</f>
        <v>0.5</v>
      </c>
      <c r="Q87" s="2">
        <f>COUNTIFS(Table2[Sub-Sector],Table4[[#This Row],[Sub-Sector]],Table2[% Away From 52W Low],"&gt;=10")/Table4[[#This Row],[Count]]</f>
        <v>1</v>
      </c>
      <c r="R87" s="2">
        <f>COUNTIFS(Table2[Sub-Sector],Table4[[#This Row],[Sub-Sector]],Table2[% Price above 20 EMA],"&gt;=0")/Table4[[#This Row],[Count]]</f>
        <v>0.5</v>
      </c>
      <c r="S87" s="2">
        <f>COUNTIFS(Table2[Sub-Sector],Table4[[#This Row],[Sub-Sector]],Table2[% Price above 50 EMA],"&gt;=0")/Table4[[#This Row],[Count]]</f>
        <v>0.5</v>
      </c>
      <c r="T87" s="2">
        <f>COUNTIFS(Table2[Sub-Sector],Table4[[#This Row],[Sub-Sector]],Table2[% Price above 200 EMA],"&gt;=0")/Table4[[#This Row],[Count]]</f>
        <v>1</v>
      </c>
      <c r="U87" s="2">
        <f>COUNTIFS(Table2[Sub-Sector],Table4[[#This Row],[Sub-Sector]],Table2[Rate of Change - Zone],"Positive")/Table4[[#This Row],[Count]]</f>
        <v>0.5</v>
      </c>
      <c r="V87" s="2">
        <f>COUNTIFS(Table2[Sub-Sector],Table4[[#This Row],[Sub-Sector]],Table2[Sharpe Ratio],"&gt;=0.10")/Table4[[#This Row],[Count]]</f>
        <v>0</v>
      </c>
      <c r="W8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399.5</v>
      </c>
      <c r="X87">
        <f>_xlfn.RANK.AVG(Table4[[#This Row],[Score]],Table4[Score],1)</f>
        <v>48</v>
      </c>
      <c r="Y8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292.5</v>
      </c>
      <c r="Z87">
        <f>_xlfn.RANK.AVG(Table4[[#This Row],[Score 2 ]],Table4[[Score 2 ]],1)</f>
        <v>85.5</v>
      </c>
    </row>
    <row r="88" spans="1:26" x14ac:dyDescent="0.3">
      <c r="A88" t="s">
        <v>206</v>
      </c>
      <c r="B88">
        <f>COUNTIFS(Table2[Sub-Sector],Table4[[#This Row],[Sub-Sector]])</f>
        <v>2</v>
      </c>
      <c r="C88" s="2">
        <f>COUNTIFS(Table2[Sub-Sector],Table4[[#This Row],[Sub-Sector]],Table2[Uptrend],"Uptrend")/Table4[[#This Row],[Count]]</f>
        <v>1</v>
      </c>
      <c r="D88" s="2">
        <f>COUNTIFS(Table2[Sub-Sector],Table4[[#This Row],[Sub-Sector]],Table2[1W Return vs Nifty],"&gt;=5")/Table4[[#This Row],[Count]]</f>
        <v>0</v>
      </c>
      <c r="E88" s="2">
        <f>COUNTIFS(Table2[Sub-Sector],Table4[[#This Row],[Sub-Sector]],Table2[1M Return vs Nifty],"&gt;=5")/Table4[[#This Row],[Count]]</f>
        <v>0</v>
      </c>
      <c r="F88" s="2">
        <f>COUNTIFS(Table2[Sub-Sector],Table4[[#This Row],[Sub-Sector]],Table2[6M Return vs Nifty],"&gt;=10")/Table4[[#This Row],[Count]]</f>
        <v>0.5</v>
      </c>
      <c r="G88" s="2">
        <f>COUNTIFS(Table2[Sub-Sector],Table4[[#This Row],[Sub-Sector]],Table2[1Y Return vs Nifty],"&gt;=10")/Table4[[#This Row],[Count]]</f>
        <v>0.5</v>
      </c>
      <c r="H88" s="2">
        <f>COUNTIFS(Table2[Sub-Sector],Table4[[#This Row],[Sub-Sector]],Table2[RSI Exponential â€“ 14D],"&gt;=50")/Table4[[#This Row],[Count]]</f>
        <v>0.5</v>
      </c>
      <c r="I88" s="2">
        <f>COUNTIFS(Table2[Sub-Sector],Table4[[#This Row],[Sub-Sector]],Table2[Relative Volume],"&gt;=1")/Table4[[#This Row],[Count]]</f>
        <v>0</v>
      </c>
      <c r="J88" s="2">
        <f>COUNTIFS(Table2[Sub-Sector],Table4[[#This Row],[Sub-Sector]],Table2[% Away From Day Low],"&gt;=0.05")/Table4[[#This Row],[Count]]</f>
        <v>0</v>
      </c>
      <c r="K88" s="2">
        <f>COUNTIFS(Table2[Sub-Sector],Table4[[#This Row],[Sub-Sector]],Table2[% Away From Day High],"&lt;=0.05")/Table4[[#This Row],[Count]]</f>
        <v>1</v>
      </c>
      <c r="L88" s="2">
        <f>COUNTIFS(Table2[Sub-Sector],Table4[[#This Row],[Sub-Sector]],Table2[% Away From Current Week Low],"&gt;=0.05")/Table4[[#This Row],[Count]]</f>
        <v>0</v>
      </c>
      <c r="M88" s="2">
        <f>COUNTIFS(Table2[Sub-Sector],Table4[[#This Row],[Sub-Sector]],Table2[% Away From Current Week High],"&lt;=0.05")/Table4[[#This Row],[Count]]</f>
        <v>1</v>
      </c>
      <c r="N88" s="2">
        <f>COUNTIFS(Table2[Sub-Sector],Table4[[#This Row],[Sub-Sector]],Table2[% Away From Current Month Low],"&gt;=0.05")/Table4[[#This Row],[Count]]</f>
        <v>0</v>
      </c>
      <c r="O88" s="2">
        <f>COUNTIFS(Table2[Sub-Sector],Table4[[#This Row],[Sub-Sector]],Table2[% Away From Current Month High],"&lt;=0.05")/Table4[[#This Row],[Count]]</f>
        <v>0.5</v>
      </c>
      <c r="P88" s="2">
        <f>COUNTIFS(Table2[Sub-Sector],Table4[[#This Row],[Sub-Sector]],Table2[% Away From 52W High],"&lt;=10")/Table4[[#This Row],[Count]]</f>
        <v>0.5</v>
      </c>
      <c r="Q88" s="2">
        <f>COUNTIFS(Table2[Sub-Sector],Table4[[#This Row],[Sub-Sector]],Table2[% Away From 52W Low],"&gt;=10")/Table4[[#This Row],[Count]]</f>
        <v>1</v>
      </c>
      <c r="R88" s="2">
        <f>COUNTIFS(Table2[Sub-Sector],Table4[[#This Row],[Sub-Sector]],Table2[% Price above 20 EMA],"&gt;=0")/Table4[[#This Row],[Count]]</f>
        <v>0.5</v>
      </c>
      <c r="S88" s="2">
        <f>COUNTIFS(Table2[Sub-Sector],Table4[[#This Row],[Sub-Sector]],Table2[% Price above 50 EMA],"&gt;=0")/Table4[[#This Row],[Count]]</f>
        <v>0.5</v>
      </c>
      <c r="T88" s="2">
        <f>COUNTIFS(Table2[Sub-Sector],Table4[[#This Row],[Sub-Sector]],Table2[% Price above 200 EMA],"&gt;=0")/Table4[[#This Row],[Count]]</f>
        <v>1</v>
      </c>
      <c r="U88" s="2">
        <f>COUNTIFS(Table2[Sub-Sector],Table4[[#This Row],[Sub-Sector]],Table2[Rate of Change - Zone],"Positive")/Table4[[#This Row],[Count]]</f>
        <v>0.5</v>
      </c>
      <c r="V88" s="2">
        <f>COUNTIFS(Table2[Sub-Sector],Table4[[#This Row],[Sub-Sector]],Table2[Sharpe Ratio],"&gt;=0.10")/Table4[[#This Row],[Count]]</f>
        <v>0</v>
      </c>
      <c r="W8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476.5</v>
      </c>
      <c r="X88">
        <f>_xlfn.RANK.AVG(Table4[[#This Row],[Score]],Table4[Score],1)</f>
        <v>75</v>
      </c>
      <c r="Y8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292.5</v>
      </c>
      <c r="Z88">
        <f>_xlfn.RANK.AVG(Table4[[#This Row],[Score 2 ]],Table4[[Score 2 ]],1)</f>
        <v>85.5</v>
      </c>
    </row>
    <row r="89" spans="1:26" x14ac:dyDescent="0.3">
      <c r="A89" t="s">
        <v>34</v>
      </c>
      <c r="B89">
        <f>COUNTIFS(Table2[Sub-Sector],Table4[[#This Row],[Sub-Sector]])</f>
        <v>11</v>
      </c>
      <c r="C89" s="2">
        <f>COUNTIFS(Table2[Sub-Sector],Table4[[#This Row],[Sub-Sector]],Table2[Uptrend],"Uptrend")/Table4[[#This Row],[Count]]</f>
        <v>0</v>
      </c>
      <c r="D89" s="2">
        <f>COUNTIFS(Table2[Sub-Sector],Table4[[#This Row],[Sub-Sector]],Table2[1W Return vs Nifty],"&gt;=5")/Table4[[#This Row],[Count]]</f>
        <v>0</v>
      </c>
      <c r="E89" s="2">
        <f>COUNTIFS(Table2[Sub-Sector],Table4[[#This Row],[Sub-Sector]],Table2[1M Return vs Nifty],"&gt;=5")/Table4[[#This Row],[Count]]</f>
        <v>0</v>
      </c>
      <c r="F89" s="2">
        <f>COUNTIFS(Table2[Sub-Sector],Table4[[#This Row],[Sub-Sector]],Table2[6M Return vs Nifty],"&gt;=10")/Table4[[#This Row],[Count]]</f>
        <v>0</v>
      </c>
      <c r="G89" s="2">
        <f>COUNTIFS(Table2[Sub-Sector],Table4[[#This Row],[Sub-Sector]],Table2[1Y Return vs Nifty],"&gt;=10")/Table4[[#This Row],[Count]]</f>
        <v>9.0909090909090912E-2</v>
      </c>
      <c r="H89" s="2">
        <f>COUNTIFS(Table2[Sub-Sector],Table4[[#This Row],[Sub-Sector]],Table2[RSI Exponential â€“ 14D],"&gt;=50")/Table4[[#This Row],[Count]]</f>
        <v>0.36363636363636365</v>
      </c>
      <c r="I89" s="2">
        <f>COUNTIFS(Table2[Sub-Sector],Table4[[#This Row],[Sub-Sector]],Table2[Relative Volume],"&gt;=1")/Table4[[#This Row],[Count]]</f>
        <v>0.36363636363636365</v>
      </c>
      <c r="J89" s="2">
        <f>COUNTIFS(Table2[Sub-Sector],Table4[[#This Row],[Sub-Sector]],Table2[% Away From Day Low],"&gt;=0.05")/Table4[[#This Row],[Count]]</f>
        <v>0</v>
      </c>
      <c r="K89" s="2">
        <f>COUNTIFS(Table2[Sub-Sector],Table4[[#This Row],[Sub-Sector]],Table2[% Away From Day High],"&lt;=0.05")/Table4[[#This Row],[Count]]</f>
        <v>1</v>
      </c>
      <c r="L89" s="2">
        <f>COUNTIFS(Table2[Sub-Sector],Table4[[#This Row],[Sub-Sector]],Table2[% Away From Current Week Low],"&gt;=0.05")/Table4[[#This Row],[Count]]</f>
        <v>0</v>
      </c>
      <c r="M89" s="2">
        <f>COUNTIFS(Table2[Sub-Sector],Table4[[#This Row],[Sub-Sector]],Table2[% Away From Current Week High],"&lt;=0.05")/Table4[[#This Row],[Count]]</f>
        <v>0.72727272727272729</v>
      </c>
      <c r="N89" s="2">
        <f>COUNTIFS(Table2[Sub-Sector],Table4[[#This Row],[Sub-Sector]],Table2[% Away From Current Month Low],"&gt;=0.05")/Table4[[#This Row],[Count]]</f>
        <v>0.27272727272727271</v>
      </c>
      <c r="O89" s="2">
        <f>COUNTIFS(Table2[Sub-Sector],Table4[[#This Row],[Sub-Sector]],Table2[% Away From Current Month High],"&lt;=0.05")/Table4[[#This Row],[Count]]</f>
        <v>0.36363636363636365</v>
      </c>
      <c r="P89" s="2">
        <f>COUNTIFS(Table2[Sub-Sector],Table4[[#This Row],[Sub-Sector]],Table2[% Away From 52W High],"&lt;=10")/Table4[[#This Row],[Count]]</f>
        <v>0</v>
      </c>
      <c r="Q89" s="2">
        <f>COUNTIFS(Table2[Sub-Sector],Table4[[#This Row],[Sub-Sector]],Table2[% Away From 52W Low],"&gt;=10")/Table4[[#This Row],[Count]]</f>
        <v>1</v>
      </c>
      <c r="R89" s="2">
        <f>COUNTIFS(Table2[Sub-Sector],Table4[[#This Row],[Sub-Sector]],Table2[% Price above 20 EMA],"&gt;=0")/Table4[[#This Row],[Count]]</f>
        <v>0.27272727272727271</v>
      </c>
      <c r="S89" s="2">
        <f>COUNTIFS(Table2[Sub-Sector],Table4[[#This Row],[Sub-Sector]],Table2[% Price above 50 EMA],"&gt;=0")/Table4[[#This Row],[Count]]</f>
        <v>9.0909090909090912E-2</v>
      </c>
      <c r="T89" s="2">
        <f>COUNTIFS(Table2[Sub-Sector],Table4[[#This Row],[Sub-Sector]],Table2[% Price above 200 EMA],"&gt;=0")/Table4[[#This Row],[Count]]</f>
        <v>0.54545454545454541</v>
      </c>
      <c r="U89" s="2">
        <f>COUNTIFS(Table2[Sub-Sector],Table4[[#This Row],[Sub-Sector]],Table2[Rate of Change - Zone],"Positive")/Table4[[#This Row],[Count]]</f>
        <v>0.81818181818181823</v>
      </c>
      <c r="V89" s="2">
        <f>COUNTIFS(Table2[Sub-Sector],Table4[[#This Row],[Sub-Sector]],Table2[Sharpe Ratio],"&gt;=0.10")/Table4[[#This Row],[Count]]</f>
        <v>0.72727272727272729</v>
      </c>
      <c r="W8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573</v>
      </c>
      <c r="X89">
        <f>_xlfn.RANK.AVG(Table4[[#This Row],[Score]],Table4[Score],1)</f>
        <v>102</v>
      </c>
      <c r="Y8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294</v>
      </c>
      <c r="Z89">
        <f>_xlfn.RANK.AVG(Table4[[#This Row],[Score 2 ]],Table4[[Score 2 ]],1)</f>
        <v>88</v>
      </c>
    </row>
    <row r="90" spans="1:26" x14ac:dyDescent="0.3">
      <c r="A90" t="s">
        <v>18</v>
      </c>
      <c r="B90">
        <f>COUNTIFS(Table2[Sub-Sector],Table4[[#This Row],[Sub-Sector]])</f>
        <v>6</v>
      </c>
      <c r="C90" s="2">
        <f>COUNTIFS(Table2[Sub-Sector],Table4[[#This Row],[Sub-Sector]],Table2[Uptrend],"Uptrend")/Table4[[#This Row],[Count]]</f>
        <v>0.33333333333333331</v>
      </c>
      <c r="D90" s="2">
        <f>COUNTIFS(Table2[Sub-Sector],Table4[[#This Row],[Sub-Sector]],Table2[1W Return vs Nifty],"&gt;=5")/Table4[[#This Row],[Count]]</f>
        <v>0</v>
      </c>
      <c r="E90" s="2">
        <f>COUNTIFS(Table2[Sub-Sector],Table4[[#This Row],[Sub-Sector]],Table2[1M Return vs Nifty],"&gt;=5")/Table4[[#This Row],[Count]]</f>
        <v>0</v>
      </c>
      <c r="F90" s="2">
        <f>COUNTIFS(Table2[Sub-Sector],Table4[[#This Row],[Sub-Sector]],Table2[6M Return vs Nifty],"&gt;=10")/Table4[[#This Row],[Count]]</f>
        <v>0.16666666666666666</v>
      </c>
      <c r="G90" s="2">
        <f>COUNTIFS(Table2[Sub-Sector],Table4[[#This Row],[Sub-Sector]],Table2[1Y Return vs Nifty],"&gt;=10")/Table4[[#This Row],[Count]]</f>
        <v>0.83333333333333337</v>
      </c>
      <c r="H90" s="2">
        <f>COUNTIFS(Table2[Sub-Sector],Table4[[#This Row],[Sub-Sector]],Table2[RSI Exponential â€“ 14D],"&gt;=50")/Table4[[#This Row],[Count]]</f>
        <v>0.5</v>
      </c>
      <c r="I90" s="2">
        <f>COUNTIFS(Table2[Sub-Sector],Table4[[#This Row],[Sub-Sector]],Table2[Relative Volume],"&gt;=1")/Table4[[#This Row],[Count]]</f>
        <v>0.16666666666666666</v>
      </c>
      <c r="J90" s="2">
        <f>COUNTIFS(Table2[Sub-Sector],Table4[[#This Row],[Sub-Sector]],Table2[% Away From Day Low],"&gt;=0.05")/Table4[[#This Row],[Count]]</f>
        <v>0</v>
      </c>
      <c r="K90" s="2">
        <f>COUNTIFS(Table2[Sub-Sector],Table4[[#This Row],[Sub-Sector]],Table2[% Away From Day High],"&lt;=0.05")/Table4[[#This Row],[Count]]</f>
        <v>1</v>
      </c>
      <c r="L90" s="2">
        <f>COUNTIFS(Table2[Sub-Sector],Table4[[#This Row],[Sub-Sector]],Table2[% Away From Current Week Low],"&gt;=0.05")/Table4[[#This Row],[Count]]</f>
        <v>0.16666666666666666</v>
      </c>
      <c r="M90" s="2">
        <f>COUNTIFS(Table2[Sub-Sector],Table4[[#This Row],[Sub-Sector]],Table2[% Away From Current Week High],"&lt;=0.05")/Table4[[#This Row],[Count]]</f>
        <v>0.83333333333333337</v>
      </c>
      <c r="N90" s="2">
        <f>COUNTIFS(Table2[Sub-Sector],Table4[[#This Row],[Sub-Sector]],Table2[% Away From Current Month Low],"&gt;=0.05")/Table4[[#This Row],[Count]]</f>
        <v>0.5</v>
      </c>
      <c r="O90" s="2">
        <f>COUNTIFS(Table2[Sub-Sector],Table4[[#This Row],[Sub-Sector]],Table2[% Away From Current Month High],"&lt;=0.05")/Table4[[#This Row],[Count]]</f>
        <v>0.16666666666666666</v>
      </c>
      <c r="P90" s="2">
        <f>COUNTIFS(Table2[Sub-Sector],Table4[[#This Row],[Sub-Sector]],Table2[% Away From 52W High],"&lt;=10")/Table4[[#This Row],[Count]]</f>
        <v>0.5</v>
      </c>
      <c r="Q90" s="2">
        <f>COUNTIFS(Table2[Sub-Sector],Table4[[#This Row],[Sub-Sector]],Table2[% Away From 52W Low],"&gt;=10")/Table4[[#This Row],[Count]]</f>
        <v>1</v>
      </c>
      <c r="R90" s="2">
        <f>COUNTIFS(Table2[Sub-Sector],Table4[[#This Row],[Sub-Sector]],Table2[% Price above 20 EMA],"&gt;=0")/Table4[[#This Row],[Count]]</f>
        <v>0.5</v>
      </c>
      <c r="S90" s="2">
        <f>COUNTIFS(Table2[Sub-Sector],Table4[[#This Row],[Sub-Sector]],Table2[% Price above 50 EMA],"&gt;=0")/Table4[[#This Row],[Count]]</f>
        <v>0.5</v>
      </c>
      <c r="T90" s="2">
        <f>COUNTIFS(Table2[Sub-Sector],Table4[[#This Row],[Sub-Sector]],Table2[% Price above 200 EMA],"&gt;=0")/Table4[[#This Row],[Count]]</f>
        <v>0.83333333333333337</v>
      </c>
      <c r="U90" s="2">
        <f>COUNTIFS(Table2[Sub-Sector],Table4[[#This Row],[Sub-Sector]],Table2[Rate of Change - Zone],"Positive")/Table4[[#This Row],[Count]]</f>
        <v>0.33333333333333331</v>
      </c>
      <c r="V90" s="2">
        <f>COUNTIFS(Table2[Sub-Sector],Table4[[#This Row],[Sub-Sector]],Table2[Sharpe Ratio],"&gt;=0.10")/Table4[[#This Row],[Count]]</f>
        <v>0.33333333333333331</v>
      </c>
      <c r="W9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556.5</v>
      </c>
      <c r="X90">
        <f>_xlfn.RANK.AVG(Table4[[#This Row],[Score]],Table4[Score],1)</f>
        <v>98</v>
      </c>
      <c r="Y9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295.5</v>
      </c>
      <c r="Z90">
        <f>_xlfn.RANK.AVG(Table4[[#This Row],[Score 2 ]],Table4[[Score 2 ]],1)</f>
        <v>89</v>
      </c>
    </row>
    <row r="91" spans="1:26" x14ac:dyDescent="0.3">
      <c r="A91" t="s">
        <v>106</v>
      </c>
      <c r="B91">
        <f>COUNTIFS(Table2[Sub-Sector],Table4[[#This Row],[Sub-Sector]])</f>
        <v>5</v>
      </c>
      <c r="C91" s="2">
        <f>COUNTIFS(Table2[Sub-Sector],Table4[[#This Row],[Sub-Sector]],Table2[Uptrend],"Uptrend")/Table4[[#This Row],[Count]]</f>
        <v>0</v>
      </c>
      <c r="D91" s="2">
        <f>COUNTIFS(Table2[Sub-Sector],Table4[[#This Row],[Sub-Sector]],Table2[1W Return vs Nifty],"&gt;=5")/Table4[[#This Row],[Count]]</f>
        <v>0</v>
      </c>
      <c r="E91" s="2">
        <f>COUNTIFS(Table2[Sub-Sector],Table4[[#This Row],[Sub-Sector]],Table2[1M Return vs Nifty],"&gt;=5")/Table4[[#This Row],[Count]]</f>
        <v>0</v>
      </c>
      <c r="F91" s="2">
        <f>COUNTIFS(Table2[Sub-Sector],Table4[[#This Row],[Sub-Sector]],Table2[6M Return vs Nifty],"&gt;=10")/Table4[[#This Row],[Count]]</f>
        <v>0.6</v>
      </c>
      <c r="G91" s="2">
        <f>COUNTIFS(Table2[Sub-Sector],Table4[[#This Row],[Sub-Sector]],Table2[1Y Return vs Nifty],"&gt;=10")/Table4[[#This Row],[Count]]</f>
        <v>0.6</v>
      </c>
      <c r="H91" s="2">
        <f>COUNTIFS(Table2[Sub-Sector],Table4[[#This Row],[Sub-Sector]],Table2[RSI Exponential â€“ 14D],"&gt;=50")/Table4[[#This Row],[Count]]</f>
        <v>0</v>
      </c>
      <c r="I91" s="2">
        <f>COUNTIFS(Table2[Sub-Sector],Table4[[#This Row],[Sub-Sector]],Table2[Relative Volume],"&gt;=1")/Table4[[#This Row],[Count]]</f>
        <v>0</v>
      </c>
      <c r="J91" s="2">
        <f>COUNTIFS(Table2[Sub-Sector],Table4[[#This Row],[Sub-Sector]],Table2[% Away From Day Low],"&gt;=0.05")/Table4[[#This Row],[Count]]</f>
        <v>0</v>
      </c>
      <c r="K91" s="2">
        <f>COUNTIFS(Table2[Sub-Sector],Table4[[#This Row],[Sub-Sector]],Table2[% Away From Day High],"&lt;=0.05")/Table4[[#This Row],[Count]]</f>
        <v>1</v>
      </c>
      <c r="L91" s="2">
        <f>COUNTIFS(Table2[Sub-Sector],Table4[[#This Row],[Sub-Sector]],Table2[% Away From Current Week Low],"&gt;=0.05")/Table4[[#This Row],[Count]]</f>
        <v>0</v>
      </c>
      <c r="M91" s="2">
        <f>COUNTIFS(Table2[Sub-Sector],Table4[[#This Row],[Sub-Sector]],Table2[% Away From Current Week High],"&lt;=0.05")/Table4[[#This Row],[Count]]</f>
        <v>0.6</v>
      </c>
      <c r="N91" s="2">
        <f>COUNTIFS(Table2[Sub-Sector],Table4[[#This Row],[Sub-Sector]],Table2[% Away From Current Month Low],"&gt;=0.05")/Table4[[#This Row],[Count]]</f>
        <v>0.2</v>
      </c>
      <c r="O91" s="2">
        <f>COUNTIFS(Table2[Sub-Sector],Table4[[#This Row],[Sub-Sector]],Table2[% Away From Current Month High],"&lt;=0.05")/Table4[[#This Row],[Count]]</f>
        <v>0.2</v>
      </c>
      <c r="P91" s="2">
        <f>COUNTIFS(Table2[Sub-Sector],Table4[[#This Row],[Sub-Sector]],Table2[% Away From 52W High],"&lt;=10")/Table4[[#This Row],[Count]]</f>
        <v>0</v>
      </c>
      <c r="Q91" s="2">
        <f>COUNTIFS(Table2[Sub-Sector],Table4[[#This Row],[Sub-Sector]],Table2[% Away From 52W Low],"&gt;=10")/Table4[[#This Row],[Count]]</f>
        <v>1</v>
      </c>
      <c r="R91" s="2">
        <f>COUNTIFS(Table2[Sub-Sector],Table4[[#This Row],[Sub-Sector]],Table2[% Price above 20 EMA],"&gt;=0")/Table4[[#This Row],[Count]]</f>
        <v>0</v>
      </c>
      <c r="S91" s="2">
        <f>COUNTIFS(Table2[Sub-Sector],Table4[[#This Row],[Sub-Sector]],Table2[% Price above 50 EMA],"&gt;=0")/Table4[[#This Row],[Count]]</f>
        <v>0</v>
      </c>
      <c r="T91" s="2">
        <f>COUNTIFS(Table2[Sub-Sector],Table4[[#This Row],[Sub-Sector]],Table2[% Price above 200 EMA],"&gt;=0")/Table4[[#This Row],[Count]]</f>
        <v>0.4</v>
      </c>
      <c r="U91" s="2">
        <f>COUNTIFS(Table2[Sub-Sector],Table4[[#This Row],[Sub-Sector]],Table2[Rate of Change - Zone],"Positive")/Table4[[#This Row],[Count]]</f>
        <v>0.2</v>
      </c>
      <c r="V91" s="2">
        <f>COUNTIFS(Table2[Sub-Sector],Table4[[#This Row],[Sub-Sector]],Table2[Sharpe Ratio],"&gt;=0.10")/Table4[[#This Row],[Count]]</f>
        <v>0.6</v>
      </c>
      <c r="W9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575</v>
      </c>
      <c r="X91">
        <f>_xlfn.RANK.AVG(Table4[[#This Row],[Score]],Table4[Score],1)</f>
        <v>103.5</v>
      </c>
      <c r="Y9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296</v>
      </c>
      <c r="Z91">
        <f>_xlfn.RANK.AVG(Table4[[#This Row],[Score 2 ]],Table4[[Score 2 ]],1)</f>
        <v>90</v>
      </c>
    </row>
    <row r="92" spans="1:26" x14ac:dyDescent="0.3">
      <c r="A92" t="s">
        <v>182</v>
      </c>
      <c r="B92">
        <f>COUNTIFS(Table2[Sub-Sector],Table4[[#This Row],[Sub-Sector]])</f>
        <v>6</v>
      </c>
      <c r="C92" s="2">
        <f>COUNTIFS(Table2[Sub-Sector],Table4[[#This Row],[Sub-Sector]],Table2[Uptrend],"Uptrend")/Table4[[#This Row],[Count]]</f>
        <v>0.66666666666666663</v>
      </c>
      <c r="D92" s="2">
        <f>COUNTIFS(Table2[Sub-Sector],Table4[[#This Row],[Sub-Sector]],Table2[1W Return vs Nifty],"&gt;=5")/Table4[[#This Row],[Count]]</f>
        <v>0</v>
      </c>
      <c r="E92" s="2">
        <f>COUNTIFS(Table2[Sub-Sector],Table4[[#This Row],[Sub-Sector]],Table2[1M Return vs Nifty],"&gt;=5")/Table4[[#This Row],[Count]]</f>
        <v>0.16666666666666666</v>
      </c>
      <c r="F92" s="2">
        <f>COUNTIFS(Table2[Sub-Sector],Table4[[#This Row],[Sub-Sector]],Table2[6M Return vs Nifty],"&gt;=10")/Table4[[#This Row],[Count]]</f>
        <v>0.33333333333333331</v>
      </c>
      <c r="G92" s="2">
        <f>COUNTIFS(Table2[Sub-Sector],Table4[[#This Row],[Sub-Sector]],Table2[1Y Return vs Nifty],"&gt;=10")/Table4[[#This Row],[Count]]</f>
        <v>0.33333333333333331</v>
      </c>
      <c r="H92" s="2">
        <f>COUNTIFS(Table2[Sub-Sector],Table4[[#This Row],[Sub-Sector]],Table2[RSI Exponential â€“ 14D],"&gt;=50")/Table4[[#This Row],[Count]]</f>
        <v>0.5</v>
      </c>
      <c r="I92" s="2">
        <f>COUNTIFS(Table2[Sub-Sector],Table4[[#This Row],[Sub-Sector]],Table2[Relative Volume],"&gt;=1")/Table4[[#This Row],[Count]]</f>
        <v>0.33333333333333331</v>
      </c>
      <c r="J92" s="2">
        <f>COUNTIFS(Table2[Sub-Sector],Table4[[#This Row],[Sub-Sector]],Table2[% Away From Day Low],"&gt;=0.05")/Table4[[#This Row],[Count]]</f>
        <v>0</v>
      </c>
      <c r="K92" s="2">
        <f>COUNTIFS(Table2[Sub-Sector],Table4[[#This Row],[Sub-Sector]],Table2[% Away From Day High],"&lt;=0.05")/Table4[[#This Row],[Count]]</f>
        <v>1</v>
      </c>
      <c r="L92" s="2">
        <f>COUNTIFS(Table2[Sub-Sector],Table4[[#This Row],[Sub-Sector]],Table2[% Away From Current Week Low],"&gt;=0.05")/Table4[[#This Row],[Count]]</f>
        <v>0.16666666666666666</v>
      </c>
      <c r="M92" s="2">
        <f>COUNTIFS(Table2[Sub-Sector],Table4[[#This Row],[Sub-Sector]],Table2[% Away From Current Week High],"&lt;=0.05")/Table4[[#This Row],[Count]]</f>
        <v>0.83333333333333337</v>
      </c>
      <c r="N92" s="2">
        <f>COUNTIFS(Table2[Sub-Sector],Table4[[#This Row],[Sub-Sector]],Table2[% Away From Current Month Low],"&gt;=0.05")/Table4[[#This Row],[Count]]</f>
        <v>0.5</v>
      </c>
      <c r="O92" s="2">
        <f>COUNTIFS(Table2[Sub-Sector],Table4[[#This Row],[Sub-Sector]],Table2[% Away From Current Month High],"&lt;=0.05")/Table4[[#This Row],[Count]]</f>
        <v>0.33333333333333331</v>
      </c>
      <c r="P92" s="2">
        <f>COUNTIFS(Table2[Sub-Sector],Table4[[#This Row],[Sub-Sector]],Table2[% Away From 52W High],"&lt;=10")/Table4[[#This Row],[Count]]</f>
        <v>0.5</v>
      </c>
      <c r="Q92" s="2">
        <f>COUNTIFS(Table2[Sub-Sector],Table4[[#This Row],[Sub-Sector]],Table2[% Away From 52W Low],"&gt;=10")/Table4[[#This Row],[Count]]</f>
        <v>1</v>
      </c>
      <c r="R92" s="2">
        <f>COUNTIFS(Table2[Sub-Sector],Table4[[#This Row],[Sub-Sector]],Table2[% Price above 20 EMA],"&gt;=0")/Table4[[#This Row],[Count]]</f>
        <v>0.5</v>
      </c>
      <c r="S92" s="2">
        <f>COUNTIFS(Table2[Sub-Sector],Table4[[#This Row],[Sub-Sector]],Table2[% Price above 50 EMA],"&gt;=0")/Table4[[#This Row],[Count]]</f>
        <v>0.66666666666666663</v>
      </c>
      <c r="T92" s="2">
        <f>COUNTIFS(Table2[Sub-Sector],Table4[[#This Row],[Sub-Sector]],Table2[% Price above 200 EMA],"&gt;=0")/Table4[[#This Row],[Count]]</f>
        <v>0.83333333333333337</v>
      </c>
      <c r="U92" s="2">
        <f>COUNTIFS(Table2[Sub-Sector],Table4[[#This Row],[Sub-Sector]],Table2[Rate of Change - Zone],"Positive")/Table4[[#This Row],[Count]]</f>
        <v>0.5</v>
      </c>
      <c r="V92" s="2">
        <f>COUNTIFS(Table2[Sub-Sector],Table4[[#This Row],[Sub-Sector]],Table2[Sharpe Ratio],"&gt;=0.10")/Table4[[#This Row],[Count]]</f>
        <v>0</v>
      </c>
      <c r="W9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484</v>
      </c>
      <c r="X92">
        <f>_xlfn.RANK.AVG(Table4[[#This Row],[Score]],Table4[Score],1)</f>
        <v>77</v>
      </c>
      <c r="Y9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296.5</v>
      </c>
      <c r="Z92">
        <f>_xlfn.RANK.AVG(Table4[[#This Row],[Score 2 ]],Table4[[Score 2 ]],1)</f>
        <v>91</v>
      </c>
    </row>
    <row r="93" spans="1:26" x14ac:dyDescent="0.3">
      <c r="A93" t="s">
        <v>388</v>
      </c>
      <c r="B93">
        <f>COUNTIFS(Table2[Sub-Sector],Table4[[#This Row],[Sub-Sector]])</f>
        <v>14</v>
      </c>
      <c r="C93" s="2">
        <f>COUNTIFS(Table2[Sub-Sector],Table4[[#This Row],[Sub-Sector]],Table2[Uptrend],"Uptrend")/Table4[[#This Row],[Count]]</f>
        <v>0.42857142857142855</v>
      </c>
      <c r="D93" s="2">
        <f>COUNTIFS(Table2[Sub-Sector],Table4[[#This Row],[Sub-Sector]],Table2[1W Return vs Nifty],"&gt;=5")/Table4[[#This Row],[Count]]</f>
        <v>7.1428571428571425E-2</v>
      </c>
      <c r="E93" s="2">
        <f>COUNTIFS(Table2[Sub-Sector],Table4[[#This Row],[Sub-Sector]],Table2[1M Return vs Nifty],"&gt;=5")/Table4[[#This Row],[Count]]</f>
        <v>0</v>
      </c>
      <c r="F93" s="2">
        <f>COUNTIFS(Table2[Sub-Sector],Table4[[#This Row],[Sub-Sector]],Table2[6M Return vs Nifty],"&gt;=10")/Table4[[#This Row],[Count]]</f>
        <v>0.5714285714285714</v>
      </c>
      <c r="G93" s="2">
        <f>COUNTIFS(Table2[Sub-Sector],Table4[[#This Row],[Sub-Sector]],Table2[1Y Return vs Nifty],"&gt;=10")/Table4[[#This Row],[Count]]</f>
        <v>0.5714285714285714</v>
      </c>
      <c r="H93" s="2">
        <f>COUNTIFS(Table2[Sub-Sector],Table4[[#This Row],[Sub-Sector]],Table2[RSI Exponential â€“ 14D],"&gt;=50")/Table4[[#This Row],[Count]]</f>
        <v>0.21428571428571427</v>
      </c>
      <c r="I93" s="2">
        <f>COUNTIFS(Table2[Sub-Sector],Table4[[#This Row],[Sub-Sector]],Table2[Relative Volume],"&gt;=1")/Table4[[#This Row],[Count]]</f>
        <v>0</v>
      </c>
      <c r="J93" s="2">
        <f>COUNTIFS(Table2[Sub-Sector],Table4[[#This Row],[Sub-Sector]],Table2[% Away From Day Low],"&gt;=0.05")/Table4[[#This Row],[Count]]</f>
        <v>0</v>
      </c>
      <c r="K93" s="2">
        <f>COUNTIFS(Table2[Sub-Sector],Table4[[#This Row],[Sub-Sector]],Table2[% Away From Day High],"&lt;=0.05")/Table4[[#This Row],[Count]]</f>
        <v>1</v>
      </c>
      <c r="L93" s="2">
        <f>COUNTIFS(Table2[Sub-Sector],Table4[[#This Row],[Sub-Sector]],Table2[% Away From Current Week Low],"&gt;=0.05")/Table4[[#This Row],[Count]]</f>
        <v>0.14285714285714285</v>
      </c>
      <c r="M93" s="2">
        <f>COUNTIFS(Table2[Sub-Sector],Table4[[#This Row],[Sub-Sector]],Table2[% Away From Current Week High],"&lt;=0.05")/Table4[[#This Row],[Count]]</f>
        <v>1</v>
      </c>
      <c r="N93" s="2">
        <f>COUNTIFS(Table2[Sub-Sector],Table4[[#This Row],[Sub-Sector]],Table2[% Away From Current Month Low],"&gt;=0.05")/Table4[[#This Row],[Count]]</f>
        <v>0.14285714285714285</v>
      </c>
      <c r="O93" s="2">
        <f>COUNTIFS(Table2[Sub-Sector],Table4[[#This Row],[Sub-Sector]],Table2[% Away From Current Month High],"&lt;=0.05")/Table4[[#This Row],[Count]]</f>
        <v>0.14285714285714285</v>
      </c>
      <c r="P93" s="2">
        <f>COUNTIFS(Table2[Sub-Sector],Table4[[#This Row],[Sub-Sector]],Table2[% Away From 52W High],"&lt;=10")/Table4[[#This Row],[Count]]</f>
        <v>0.21428571428571427</v>
      </c>
      <c r="Q93" s="2">
        <f>COUNTIFS(Table2[Sub-Sector],Table4[[#This Row],[Sub-Sector]],Table2[% Away From 52W Low],"&gt;=10")/Table4[[#This Row],[Count]]</f>
        <v>0.9285714285714286</v>
      </c>
      <c r="R93" s="2">
        <f>COUNTIFS(Table2[Sub-Sector],Table4[[#This Row],[Sub-Sector]],Table2[% Price above 20 EMA],"&gt;=0")/Table4[[#This Row],[Count]]</f>
        <v>0.2857142857142857</v>
      </c>
      <c r="S93" s="2">
        <f>COUNTIFS(Table2[Sub-Sector],Table4[[#This Row],[Sub-Sector]],Table2[% Price above 50 EMA],"&gt;=0")/Table4[[#This Row],[Count]]</f>
        <v>0.2857142857142857</v>
      </c>
      <c r="T93" s="2">
        <f>COUNTIFS(Table2[Sub-Sector],Table4[[#This Row],[Sub-Sector]],Table2[% Price above 200 EMA],"&gt;=0")/Table4[[#This Row],[Count]]</f>
        <v>0.7857142857142857</v>
      </c>
      <c r="U93" s="2">
        <f>COUNTIFS(Table2[Sub-Sector],Table4[[#This Row],[Sub-Sector]],Table2[Rate of Change - Zone],"Positive")/Table4[[#This Row],[Count]]</f>
        <v>0.21428571428571427</v>
      </c>
      <c r="V93" s="2">
        <f>COUNTIFS(Table2[Sub-Sector],Table4[[#This Row],[Sub-Sector]],Table2[Sharpe Ratio],"&gt;=0.10")/Table4[[#This Row],[Count]]</f>
        <v>7.1428571428571425E-2</v>
      </c>
      <c r="W9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508</v>
      </c>
      <c r="X93">
        <f>_xlfn.RANK.AVG(Table4[[#This Row],[Score]],Table4[Score],1)</f>
        <v>89</v>
      </c>
      <c r="Y9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302</v>
      </c>
      <c r="Z93">
        <f>_xlfn.RANK.AVG(Table4[[#This Row],[Score 2 ]],Table4[[Score 2 ]],1)</f>
        <v>92</v>
      </c>
    </row>
    <row r="94" spans="1:26" x14ac:dyDescent="0.3">
      <c r="A94" t="s">
        <v>433</v>
      </c>
      <c r="B94">
        <f>COUNTIFS(Table2[Sub-Sector],Table4[[#This Row],[Sub-Sector]])</f>
        <v>9</v>
      </c>
      <c r="C94" s="2">
        <f>COUNTIFS(Table2[Sub-Sector],Table4[[#This Row],[Sub-Sector]],Table2[Uptrend],"Uptrend")/Table4[[#This Row],[Count]]</f>
        <v>0.33333333333333331</v>
      </c>
      <c r="D94" s="2">
        <f>COUNTIFS(Table2[Sub-Sector],Table4[[#This Row],[Sub-Sector]],Table2[1W Return vs Nifty],"&gt;=5")/Table4[[#This Row],[Count]]</f>
        <v>0</v>
      </c>
      <c r="E94" s="2">
        <f>COUNTIFS(Table2[Sub-Sector],Table4[[#This Row],[Sub-Sector]],Table2[1M Return vs Nifty],"&gt;=5")/Table4[[#This Row],[Count]]</f>
        <v>0</v>
      </c>
      <c r="F94" s="2">
        <f>COUNTIFS(Table2[Sub-Sector],Table4[[#This Row],[Sub-Sector]],Table2[6M Return vs Nifty],"&gt;=10")/Table4[[#This Row],[Count]]</f>
        <v>0.22222222222222221</v>
      </c>
      <c r="G94" s="2">
        <f>COUNTIFS(Table2[Sub-Sector],Table4[[#This Row],[Sub-Sector]],Table2[1Y Return vs Nifty],"&gt;=10")/Table4[[#This Row],[Count]]</f>
        <v>0.33333333333333331</v>
      </c>
      <c r="H94" s="2">
        <f>COUNTIFS(Table2[Sub-Sector],Table4[[#This Row],[Sub-Sector]],Table2[RSI Exponential â€“ 14D],"&gt;=50")/Table4[[#This Row],[Count]]</f>
        <v>0.44444444444444442</v>
      </c>
      <c r="I94" s="2">
        <f>COUNTIFS(Table2[Sub-Sector],Table4[[#This Row],[Sub-Sector]],Table2[Relative Volume],"&gt;=1")/Table4[[#This Row],[Count]]</f>
        <v>0.22222222222222221</v>
      </c>
      <c r="J94" s="2">
        <f>COUNTIFS(Table2[Sub-Sector],Table4[[#This Row],[Sub-Sector]],Table2[% Away From Day Low],"&gt;=0.05")/Table4[[#This Row],[Count]]</f>
        <v>0</v>
      </c>
      <c r="K94" s="2">
        <f>COUNTIFS(Table2[Sub-Sector],Table4[[#This Row],[Sub-Sector]],Table2[% Away From Day High],"&lt;=0.05")/Table4[[#This Row],[Count]]</f>
        <v>1</v>
      </c>
      <c r="L94" s="2">
        <f>COUNTIFS(Table2[Sub-Sector],Table4[[#This Row],[Sub-Sector]],Table2[% Away From Current Week Low],"&gt;=0.05")/Table4[[#This Row],[Count]]</f>
        <v>0.1111111111111111</v>
      </c>
      <c r="M94" s="2">
        <f>COUNTIFS(Table2[Sub-Sector],Table4[[#This Row],[Sub-Sector]],Table2[% Away From Current Week High],"&lt;=0.05")/Table4[[#This Row],[Count]]</f>
        <v>1</v>
      </c>
      <c r="N94" s="2">
        <f>COUNTIFS(Table2[Sub-Sector],Table4[[#This Row],[Sub-Sector]],Table2[% Away From Current Month Low],"&gt;=0.05")/Table4[[#This Row],[Count]]</f>
        <v>0.55555555555555558</v>
      </c>
      <c r="O94" s="2">
        <f>COUNTIFS(Table2[Sub-Sector],Table4[[#This Row],[Sub-Sector]],Table2[% Away From Current Month High],"&lt;=0.05")/Table4[[#This Row],[Count]]</f>
        <v>0.55555555555555558</v>
      </c>
      <c r="P94" s="2">
        <f>COUNTIFS(Table2[Sub-Sector],Table4[[#This Row],[Sub-Sector]],Table2[% Away From 52W High],"&lt;=10")/Table4[[#This Row],[Count]]</f>
        <v>0.22222222222222221</v>
      </c>
      <c r="Q94" s="2">
        <f>COUNTIFS(Table2[Sub-Sector],Table4[[#This Row],[Sub-Sector]],Table2[% Away From 52W Low],"&gt;=10")/Table4[[#This Row],[Count]]</f>
        <v>1</v>
      </c>
      <c r="R94" s="2">
        <f>COUNTIFS(Table2[Sub-Sector],Table4[[#This Row],[Sub-Sector]],Table2[% Price above 20 EMA],"&gt;=0")/Table4[[#This Row],[Count]]</f>
        <v>0.44444444444444442</v>
      </c>
      <c r="S94" s="2">
        <f>COUNTIFS(Table2[Sub-Sector],Table4[[#This Row],[Sub-Sector]],Table2[% Price above 50 EMA],"&gt;=0")/Table4[[#This Row],[Count]]</f>
        <v>0.66666666666666663</v>
      </c>
      <c r="T94" s="2">
        <f>COUNTIFS(Table2[Sub-Sector],Table4[[#This Row],[Sub-Sector]],Table2[% Price above 200 EMA],"&gt;=0")/Table4[[#This Row],[Count]]</f>
        <v>0.77777777777777779</v>
      </c>
      <c r="U94" s="2">
        <f>COUNTIFS(Table2[Sub-Sector],Table4[[#This Row],[Sub-Sector]],Table2[Rate of Change - Zone],"Positive")/Table4[[#This Row],[Count]]</f>
        <v>0.66666666666666663</v>
      </c>
      <c r="V94" s="2">
        <f>COUNTIFS(Table2[Sub-Sector],Table4[[#This Row],[Sub-Sector]],Table2[Sharpe Ratio],"&gt;=0.10")/Table4[[#This Row],[Count]]</f>
        <v>0.44444444444444442</v>
      </c>
      <c r="W9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563.5</v>
      </c>
      <c r="X94">
        <f>_xlfn.RANK.AVG(Table4[[#This Row],[Score]],Table4[Score],1)</f>
        <v>100</v>
      </c>
      <c r="Y9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302.5</v>
      </c>
      <c r="Z94">
        <f>_xlfn.RANK.AVG(Table4[[#This Row],[Score 2 ]],Table4[[Score 2 ]],1)</f>
        <v>93</v>
      </c>
    </row>
    <row r="95" spans="1:26" x14ac:dyDescent="0.3">
      <c r="A95" t="s">
        <v>1414</v>
      </c>
      <c r="B95">
        <f>COUNTIFS(Table2[Sub-Sector],Table4[[#This Row],[Sub-Sector]])</f>
        <v>3</v>
      </c>
      <c r="C95" s="2">
        <f>COUNTIFS(Table2[Sub-Sector],Table4[[#This Row],[Sub-Sector]],Table2[Uptrend],"Uptrend")/Table4[[#This Row],[Count]]</f>
        <v>1</v>
      </c>
      <c r="D95" s="2">
        <f>COUNTIFS(Table2[Sub-Sector],Table4[[#This Row],[Sub-Sector]],Table2[1W Return vs Nifty],"&gt;=5")/Table4[[#This Row],[Count]]</f>
        <v>0</v>
      </c>
      <c r="E95" s="2">
        <f>COUNTIFS(Table2[Sub-Sector],Table4[[#This Row],[Sub-Sector]],Table2[1M Return vs Nifty],"&gt;=5")/Table4[[#This Row],[Count]]</f>
        <v>0</v>
      </c>
      <c r="F95" s="2">
        <f>COUNTIFS(Table2[Sub-Sector],Table4[[#This Row],[Sub-Sector]],Table2[6M Return vs Nifty],"&gt;=10")/Table4[[#This Row],[Count]]</f>
        <v>1</v>
      </c>
      <c r="G95" s="2">
        <f>COUNTIFS(Table2[Sub-Sector],Table4[[#This Row],[Sub-Sector]],Table2[1Y Return vs Nifty],"&gt;=10")/Table4[[#This Row],[Count]]</f>
        <v>0.33333333333333331</v>
      </c>
      <c r="H95" s="2">
        <f>COUNTIFS(Table2[Sub-Sector],Table4[[#This Row],[Sub-Sector]],Table2[RSI Exponential â€“ 14D],"&gt;=50")/Table4[[#This Row],[Count]]</f>
        <v>0.66666666666666663</v>
      </c>
      <c r="I95" s="2">
        <f>COUNTIFS(Table2[Sub-Sector],Table4[[#This Row],[Sub-Sector]],Table2[Relative Volume],"&gt;=1")/Table4[[#This Row],[Count]]</f>
        <v>0</v>
      </c>
      <c r="J95" s="2">
        <f>COUNTIFS(Table2[Sub-Sector],Table4[[#This Row],[Sub-Sector]],Table2[% Away From Day Low],"&gt;=0.05")/Table4[[#This Row],[Count]]</f>
        <v>0.33333333333333331</v>
      </c>
      <c r="K95" s="2">
        <f>COUNTIFS(Table2[Sub-Sector],Table4[[#This Row],[Sub-Sector]],Table2[% Away From Day High],"&lt;=0.05")/Table4[[#This Row],[Count]]</f>
        <v>1</v>
      </c>
      <c r="L95" s="2">
        <f>COUNTIFS(Table2[Sub-Sector],Table4[[#This Row],[Sub-Sector]],Table2[% Away From Current Week Low],"&gt;=0.05")/Table4[[#This Row],[Count]]</f>
        <v>0.33333333333333331</v>
      </c>
      <c r="M95" s="2">
        <f>COUNTIFS(Table2[Sub-Sector],Table4[[#This Row],[Sub-Sector]],Table2[% Away From Current Week High],"&lt;=0.05")/Table4[[#This Row],[Count]]</f>
        <v>1</v>
      </c>
      <c r="N95" s="2">
        <f>COUNTIFS(Table2[Sub-Sector],Table4[[#This Row],[Sub-Sector]],Table2[% Away From Current Month Low],"&gt;=0.05")/Table4[[#This Row],[Count]]</f>
        <v>0.33333333333333331</v>
      </c>
      <c r="O95" s="2">
        <f>COUNTIFS(Table2[Sub-Sector],Table4[[#This Row],[Sub-Sector]],Table2[% Away From Current Month High],"&lt;=0.05")/Table4[[#This Row],[Count]]</f>
        <v>0.33333333333333331</v>
      </c>
      <c r="P95" s="2">
        <f>COUNTIFS(Table2[Sub-Sector],Table4[[#This Row],[Sub-Sector]],Table2[% Away From 52W High],"&lt;=10")/Table4[[#This Row],[Count]]</f>
        <v>0.33333333333333331</v>
      </c>
      <c r="Q95" s="2">
        <f>COUNTIFS(Table2[Sub-Sector],Table4[[#This Row],[Sub-Sector]],Table2[% Away From 52W Low],"&gt;=10")/Table4[[#This Row],[Count]]</f>
        <v>1</v>
      </c>
      <c r="R95" s="2">
        <f>COUNTIFS(Table2[Sub-Sector],Table4[[#This Row],[Sub-Sector]],Table2[% Price above 20 EMA],"&gt;=0")/Table4[[#This Row],[Count]]</f>
        <v>0.66666666666666663</v>
      </c>
      <c r="S95" s="2">
        <f>COUNTIFS(Table2[Sub-Sector],Table4[[#This Row],[Sub-Sector]],Table2[% Price above 50 EMA],"&gt;=0")/Table4[[#This Row],[Count]]</f>
        <v>1</v>
      </c>
      <c r="T95" s="2">
        <f>COUNTIFS(Table2[Sub-Sector],Table4[[#This Row],[Sub-Sector]],Table2[% Price above 200 EMA],"&gt;=0")/Table4[[#This Row],[Count]]</f>
        <v>1</v>
      </c>
      <c r="U95" s="2">
        <f>COUNTIFS(Table2[Sub-Sector],Table4[[#This Row],[Sub-Sector]],Table2[Rate of Change - Zone],"Positive")/Table4[[#This Row],[Count]]</f>
        <v>0</v>
      </c>
      <c r="V95" s="2">
        <f>COUNTIFS(Table2[Sub-Sector],Table4[[#This Row],[Sub-Sector]],Table2[Sharpe Ratio],"&gt;=0.10")/Table4[[#This Row],[Count]]</f>
        <v>0.33333333333333331</v>
      </c>
      <c r="W9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496.5</v>
      </c>
      <c r="X95">
        <f>_xlfn.RANK.AVG(Table4[[#This Row],[Score]],Table4[Score],1)</f>
        <v>84</v>
      </c>
      <c r="Y9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312.5</v>
      </c>
      <c r="Z95">
        <f>_xlfn.RANK.AVG(Table4[[#This Row],[Score 2 ]],Table4[[Score 2 ]],1)</f>
        <v>94</v>
      </c>
    </row>
    <row r="96" spans="1:26" x14ac:dyDescent="0.3">
      <c r="A96" t="s">
        <v>119</v>
      </c>
      <c r="B96">
        <f>COUNTIFS(Table2[Sub-Sector],Table4[[#This Row],[Sub-Sector]])</f>
        <v>3</v>
      </c>
      <c r="C96" s="2">
        <f>COUNTIFS(Table2[Sub-Sector],Table4[[#This Row],[Sub-Sector]],Table2[Uptrend],"Uptrend")/Table4[[#This Row],[Count]]</f>
        <v>0</v>
      </c>
      <c r="D96" s="2">
        <f>COUNTIFS(Table2[Sub-Sector],Table4[[#This Row],[Sub-Sector]],Table2[1W Return vs Nifty],"&gt;=5")/Table4[[#This Row],[Count]]</f>
        <v>0</v>
      </c>
      <c r="E96" s="2">
        <f>COUNTIFS(Table2[Sub-Sector],Table4[[#This Row],[Sub-Sector]],Table2[1M Return vs Nifty],"&gt;=5")/Table4[[#This Row],[Count]]</f>
        <v>0</v>
      </c>
      <c r="F96" s="2">
        <f>COUNTIFS(Table2[Sub-Sector],Table4[[#This Row],[Sub-Sector]],Table2[6M Return vs Nifty],"&gt;=10")/Table4[[#This Row],[Count]]</f>
        <v>0.33333333333333331</v>
      </c>
      <c r="G96" s="2">
        <f>COUNTIFS(Table2[Sub-Sector],Table4[[#This Row],[Sub-Sector]],Table2[1Y Return vs Nifty],"&gt;=10")/Table4[[#This Row],[Count]]</f>
        <v>0.66666666666666663</v>
      </c>
      <c r="H96" s="2">
        <f>COUNTIFS(Table2[Sub-Sector],Table4[[#This Row],[Sub-Sector]],Table2[RSI Exponential â€“ 14D],"&gt;=50")/Table4[[#This Row],[Count]]</f>
        <v>0.33333333333333331</v>
      </c>
      <c r="I96" s="2">
        <f>COUNTIFS(Table2[Sub-Sector],Table4[[#This Row],[Sub-Sector]],Table2[Relative Volume],"&gt;=1")/Table4[[#This Row],[Count]]</f>
        <v>0</v>
      </c>
      <c r="J96" s="2">
        <f>COUNTIFS(Table2[Sub-Sector],Table4[[#This Row],[Sub-Sector]],Table2[% Away From Day Low],"&gt;=0.05")/Table4[[#This Row],[Count]]</f>
        <v>0</v>
      </c>
      <c r="K96" s="2">
        <f>COUNTIFS(Table2[Sub-Sector],Table4[[#This Row],[Sub-Sector]],Table2[% Away From Day High],"&lt;=0.05")/Table4[[#This Row],[Count]]</f>
        <v>1</v>
      </c>
      <c r="L96" s="2">
        <f>COUNTIFS(Table2[Sub-Sector],Table4[[#This Row],[Sub-Sector]],Table2[% Away From Current Week Low],"&gt;=0.05")/Table4[[#This Row],[Count]]</f>
        <v>0</v>
      </c>
      <c r="M96" s="2">
        <f>COUNTIFS(Table2[Sub-Sector],Table4[[#This Row],[Sub-Sector]],Table2[% Away From Current Week High],"&lt;=0.05")/Table4[[#This Row],[Count]]</f>
        <v>1</v>
      </c>
      <c r="N96" s="2">
        <f>COUNTIFS(Table2[Sub-Sector],Table4[[#This Row],[Sub-Sector]],Table2[% Away From Current Month Low],"&gt;=0.05")/Table4[[#This Row],[Count]]</f>
        <v>0.33333333333333331</v>
      </c>
      <c r="O96" s="2">
        <f>COUNTIFS(Table2[Sub-Sector],Table4[[#This Row],[Sub-Sector]],Table2[% Away From Current Month High],"&lt;=0.05")/Table4[[#This Row],[Count]]</f>
        <v>0.66666666666666663</v>
      </c>
      <c r="P96" s="2">
        <f>COUNTIFS(Table2[Sub-Sector],Table4[[#This Row],[Sub-Sector]],Table2[% Away From 52W High],"&lt;=10")/Table4[[#This Row],[Count]]</f>
        <v>0</v>
      </c>
      <c r="Q96" s="2">
        <f>COUNTIFS(Table2[Sub-Sector],Table4[[#This Row],[Sub-Sector]],Table2[% Away From 52W Low],"&gt;=10")/Table4[[#This Row],[Count]]</f>
        <v>0.66666666666666663</v>
      </c>
      <c r="R96" s="2">
        <f>COUNTIFS(Table2[Sub-Sector],Table4[[#This Row],[Sub-Sector]],Table2[% Price above 20 EMA],"&gt;=0")/Table4[[#This Row],[Count]]</f>
        <v>0.33333333333333331</v>
      </c>
      <c r="S96" s="2">
        <f>COUNTIFS(Table2[Sub-Sector],Table4[[#This Row],[Sub-Sector]],Table2[% Price above 50 EMA],"&gt;=0")/Table4[[#This Row],[Count]]</f>
        <v>0.33333333333333331</v>
      </c>
      <c r="T96" s="2">
        <f>COUNTIFS(Table2[Sub-Sector],Table4[[#This Row],[Sub-Sector]],Table2[% Price above 200 EMA],"&gt;=0")/Table4[[#This Row],[Count]]</f>
        <v>0.66666666666666663</v>
      </c>
      <c r="U96" s="2">
        <f>COUNTIFS(Table2[Sub-Sector],Table4[[#This Row],[Sub-Sector]],Table2[Rate of Change - Zone],"Positive")/Table4[[#This Row],[Count]]</f>
        <v>0.33333333333333331</v>
      </c>
      <c r="V96" s="2">
        <f>COUNTIFS(Table2[Sub-Sector],Table4[[#This Row],[Sub-Sector]],Table2[Sharpe Ratio],"&gt;=0.10")/Table4[[#This Row],[Count]]</f>
        <v>0.33333333333333331</v>
      </c>
      <c r="W9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593.5</v>
      </c>
      <c r="X96">
        <f>_xlfn.RANK.AVG(Table4[[#This Row],[Score]],Table4[Score],1)</f>
        <v>110.5</v>
      </c>
      <c r="Y9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314.5</v>
      </c>
      <c r="Z96">
        <f>_xlfn.RANK.AVG(Table4[[#This Row],[Score 2 ]],Table4[[Score 2 ]],1)</f>
        <v>95.5</v>
      </c>
    </row>
    <row r="97" spans="1:26" x14ac:dyDescent="0.3">
      <c r="A97" t="s">
        <v>74</v>
      </c>
      <c r="B97">
        <f>COUNTIFS(Table2[Sub-Sector],Table4[[#This Row],[Sub-Sector]])</f>
        <v>3</v>
      </c>
      <c r="C97" s="2">
        <f>COUNTIFS(Table2[Sub-Sector],Table4[[#This Row],[Sub-Sector]],Table2[Uptrend],"Uptrend")/Table4[[#This Row],[Count]]</f>
        <v>0</v>
      </c>
      <c r="D97" s="2">
        <f>COUNTIFS(Table2[Sub-Sector],Table4[[#This Row],[Sub-Sector]],Table2[1W Return vs Nifty],"&gt;=5")/Table4[[#This Row],[Count]]</f>
        <v>0</v>
      </c>
      <c r="E97" s="2">
        <f>COUNTIFS(Table2[Sub-Sector],Table4[[#This Row],[Sub-Sector]],Table2[1M Return vs Nifty],"&gt;=5")/Table4[[#This Row],[Count]]</f>
        <v>0</v>
      </c>
      <c r="F97" s="2">
        <f>COUNTIFS(Table2[Sub-Sector],Table4[[#This Row],[Sub-Sector]],Table2[6M Return vs Nifty],"&gt;=10")/Table4[[#This Row],[Count]]</f>
        <v>0.33333333333333331</v>
      </c>
      <c r="G97" s="2">
        <f>COUNTIFS(Table2[Sub-Sector],Table4[[#This Row],[Sub-Sector]],Table2[1Y Return vs Nifty],"&gt;=10")/Table4[[#This Row],[Count]]</f>
        <v>0.66666666666666663</v>
      </c>
      <c r="H97" s="2">
        <f>COUNTIFS(Table2[Sub-Sector],Table4[[#This Row],[Sub-Sector]],Table2[RSI Exponential â€“ 14D],"&gt;=50")/Table4[[#This Row],[Count]]</f>
        <v>0.33333333333333331</v>
      </c>
      <c r="I97" s="2">
        <f>COUNTIFS(Table2[Sub-Sector],Table4[[#This Row],[Sub-Sector]],Table2[Relative Volume],"&gt;=1")/Table4[[#This Row],[Count]]</f>
        <v>0</v>
      </c>
      <c r="J97" s="2">
        <f>COUNTIFS(Table2[Sub-Sector],Table4[[#This Row],[Sub-Sector]],Table2[% Away From Day Low],"&gt;=0.05")/Table4[[#This Row],[Count]]</f>
        <v>0</v>
      </c>
      <c r="K97" s="2">
        <f>COUNTIFS(Table2[Sub-Sector],Table4[[#This Row],[Sub-Sector]],Table2[% Away From Day High],"&lt;=0.05")/Table4[[#This Row],[Count]]</f>
        <v>1</v>
      </c>
      <c r="L97" s="2">
        <f>COUNTIFS(Table2[Sub-Sector],Table4[[#This Row],[Sub-Sector]],Table2[% Away From Current Week Low],"&gt;=0.05")/Table4[[#This Row],[Count]]</f>
        <v>0</v>
      </c>
      <c r="M97" s="2">
        <f>COUNTIFS(Table2[Sub-Sector],Table4[[#This Row],[Sub-Sector]],Table2[% Away From Current Week High],"&lt;=0.05")/Table4[[#This Row],[Count]]</f>
        <v>0.33333333333333331</v>
      </c>
      <c r="N97" s="2">
        <f>COUNTIFS(Table2[Sub-Sector],Table4[[#This Row],[Sub-Sector]],Table2[% Away From Current Month Low],"&gt;=0.05")/Table4[[#This Row],[Count]]</f>
        <v>0.33333333333333331</v>
      </c>
      <c r="O97" s="2">
        <f>COUNTIFS(Table2[Sub-Sector],Table4[[#This Row],[Sub-Sector]],Table2[% Away From Current Month High],"&lt;=0.05")/Table4[[#This Row],[Count]]</f>
        <v>0.33333333333333331</v>
      </c>
      <c r="P97" s="2">
        <f>COUNTIFS(Table2[Sub-Sector],Table4[[#This Row],[Sub-Sector]],Table2[% Away From 52W High],"&lt;=10")/Table4[[#This Row],[Count]]</f>
        <v>0</v>
      </c>
      <c r="Q97" s="2">
        <f>COUNTIFS(Table2[Sub-Sector],Table4[[#This Row],[Sub-Sector]],Table2[% Away From 52W Low],"&gt;=10")/Table4[[#This Row],[Count]]</f>
        <v>1</v>
      </c>
      <c r="R97" s="2">
        <f>COUNTIFS(Table2[Sub-Sector],Table4[[#This Row],[Sub-Sector]],Table2[% Price above 20 EMA],"&gt;=0")/Table4[[#This Row],[Count]]</f>
        <v>0.33333333333333331</v>
      </c>
      <c r="S97" s="2">
        <f>COUNTIFS(Table2[Sub-Sector],Table4[[#This Row],[Sub-Sector]],Table2[% Price above 50 EMA],"&gt;=0")/Table4[[#This Row],[Count]]</f>
        <v>0.33333333333333331</v>
      </c>
      <c r="T97" s="2">
        <f>COUNTIFS(Table2[Sub-Sector],Table4[[#This Row],[Sub-Sector]],Table2[% Price above 200 EMA],"&gt;=0")/Table4[[#This Row],[Count]]</f>
        <v>0.66666666666666663</v>
      </c>
      <c r="U97" s="2">
        <f>COUNTIFS(Table2[Sub-Sector],Table4[[#This Row],[Sub-Sector]],Table2[Rate of Change - Zone],"Positive")/Table4[[#This Row],[Count]]</f>
        <v>0.33333333333333331</v>
      </c>
      <c r="V97" s="2">
        <f>COUNTIFS(Table2[Sub-Sector],Table4[[#This Row],[Sub-Sector]],Table2[Sharpe Ratio],"&gt;=0.10")/Table4[[#This Row],[Count]]</f>
        <v>0</v>
      </c>
      <c r="W9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593.5</v>
      </c>
      <c r="X97">
        <f>_xlfn.RANK.AVG(Table4[[#This Row],[Score]],Table4[Score],1)</f>
        <v>110.5</v>
      </c>
      <c r="Y9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314.5</v>
      </c>
      <c r="Z97">
        <f>_xlfn.RANK.AVG(Table4[[#This Row],[Score 2 ]],Table4[[Score 2 ]],1)</f>
        <v>95.5</v>
      </c>
    </row>
    <row r="98" spans="1:26" x14ac:dyDescent="0.3">
      <c r="A98" t="s">
        <v>233</v>
      </c>
      <c r="B98">
        <f>COUNTIFS(Table2[Sub-Sector],Table4[[#This Row],[Sub-Sector]])</f>
        <v>3</v>
      </c>
      <c r="C98" s="2">
        <f>COUNTIFS(Table2[Sub-Sector],Table4[[#This Row],[Sub-Sector]],Table2[Uptrend],"Uptrend")/Table4[[#This Row],[Count]]</f>
        <v>1</v>
      </c>
      <c r="D98" s="2">
        <f>COUNTIFS(Table2[Sub-Sector],Table4[[#This Row],[Sub-Sector]],Table2[1W Return vs Nifty],"&gt;=5")/Table4[[#This Row],[Count]]</f>
        <v>0</v>
      </c>
      <c r="E98" s="2">
        <f>COUNTIFS(Table2[Sub-Sector],Table4[[#This Row],[Sub-Sector]],Table2[1M Return vs Nifty],"&gt;=5")/Table4[[#This Row],[Count]]</f>
        <v>0</v>
      </c>
      <c r="F98" s="2">
        <f>COUNTIFS(Table2[Sub-Sector],Table4[[#This Row],[Sub-Sector]],Table2[6M Return vs Nifty],"&gt;=10")/Table4[[#This Row],[Count]]</f>
        <v>0.33333333333333331</v>
      </c>
      <c r="G98" s="2">
        <f>COUNTIFS(Table2[Sub-Sector],Table4[[#This Row],[Sub-Sector]],Table2[1Y Return vs Nifty],"&gt;=10")/Table4[[#This Row],[Count]]</f>
        <v>0.33333333333333331</v>
      </c>
      <c r="H98" s="2">
        <f>COUNTIFS(Table2[Sub-Sector],Table4[[#This Row],[Sub-Sector]],Table2[RSI Exponential â€“ 14D],"&gt;=50")/Table4[[#This Row],[Count]]</f>
        <v>0.33333333333333331</v>
      </c>
      <c r="I98" s="2">
        <f>COUNTIFS(Table2[Sub-Sector],Table4[[#This Row],[Sub-Sector]],Table2[Relative Volume],"&gt;=1")/Table4[[#This Row],[Count]]</f>
        <v>0.33333333333333331</v>
      </c>
      <c r="J98" s="2">
        <f>COUNTIFS(Table2[Sub-Sector],Table4[[#This Row],[Sub-Sector]],Table2[% Away From Day Low],"&gt;=0.05")/Table4[[#This Row],[Count]]</f>
        <v>0</v>
      </c>
      <c r="K98" s="2">
        <f>COUNTIFS(Table2[Sub-Sector],Table4[[#This Row],[Sub-Sector]],Table2[% Away From Day High],"&lt;=0.05")/Table4[[#This Row],[Count]]</f>
        <v>1</v>
      </c>
      <c r="L98" s="2">
        <f>COUNTIFS(Table2[Sub-Sector],Table4[[#This Row],[Sub-Sector]],Table2[% Away From Current Week Low],"&gt;=0.05")/Table4[[#This Row],[Count]]</f>
        <v>0</v>
      </c>
      <c r="M98" s="2">
        <f>COUNTIFS(Table2[Sub-Sector],Table4[[#This Row],[Sub-Sector]],Table2[% Away From Current Week High],"&lt;=0.05")/Table4[[#This Row],[Count]]</f>
        <v>0.66666666666666663</v>
      </c>
      <c r="N98" s="2">
        <f>COUNTIFS(Table2[Sub-Sector],Table4[[#This Row],[Sub-Sector]],Table2[% Away From Current Month Low],"&gt;=0.05")/Table4[[#This Row],[Count]]</f>
        <v>0.33333333333333331</v>
      </c>
      <c r="O98" s="2">
        <f>COUNTIFS(Table2[Sub-Sector],Table4[[#This Row],[Sub-Sector]],Table2[% Away From Current Month High],"&lt;=0.05")/Table4[[#This Row],[Count]]</f>
        <v>0.33333333333333331</v>
      </c>
      <c r="P98" s="2">
        <f>COUNTIFS(Table2[Sub-Sector],Table4[[#This Row],[Sub-Sector]],Table2[% Away From 52W High],"&lt;=10")/Table4[[#This Row],[Count]]</f>
        <v>0.66666666666666663</v>
      </c>
      <c r="Q98" s="2">
        <f>COUNTIFS(Table2[Sub-Sector],Table4[[#This Row],[Sub-Sector]],Table2[% Away From 52W Low],"&gt;=10")/Table4[[#This Row],[Count]]</f>
        <v>1</v>
      </c>
      <c r="R98" s="2">
        <f>COUNTIFS(Table2[Sub-Sector],Table4[[#This Row],[Sub-Sector]],Table2[% Price above 20 EMA],"&gt;=0")/Table4[[#This Row],[Count]]</f>
        <v>0.33333333333333331</v>
      </c>
      <c r="S98" s="2">
        <f>COUNTIFS(Table2[Sub-Sector],Table4[[#This Row],[Sub-Sector]],Table2[% Price above 50 EMA],"&gt;=0")/Table4[[#This Row],[Count]]</f>
        <v>1</v>
      </c>
      <c r="T98" s="2">
        <f>COUNTIFS(Table2[Sub-Sector],Table4[[#This Row],[Sub-Sector]],Table2[% Price above 200 EMA],"&gt;=0")/Table4[[#This Row],[Count]]</f>
        <v>1</v>
      </c>
      <c r="U98" s="2">
        <f>COUNTIFS(Table2[Sub-Sector],Table4[[#This Row],[Sub-Sector]],Table2[Rate of Change - Zone],"Positive")/Table4[[#This Row],[Count]]</f>
        <v>0.33333333333333331</v>
      </c>
      <c r="V98" s="2">
        <f>COUNTIFS(Table2[Sub-Sector],Table4[[#This Row],[Sub-Sector]],Table2[Sharpe Ratio],"&gt;=0.10")/Table4[[#This Row],[Count]]</f>
        <v>0</v>
      </c>
      <c r="W9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502</v>
      </c>
      <c r="X98">
        <f>_xlfn.RANK.AVG(Table4[[#This Row],[Score]],Table4[Score],1)</f>
        <v>85</v>
      </c>
      <c r="Y9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318</v>
      </c>
      <c r="Z98">
        <f>_xlfn.RANK.AVG(Table4[[#This Row],[Score 2 ]],Table4[[Score 2 ]],1)</f>
        <v>97</v>
      </c>
    </row>
    <row r="99" spans="1:26" x14ac:dyDescent="0.3">
      <c r="A99" t="s">
        <v>860</v>
      </c>
      <c r="B99">
        <f>COUNTIFS(Table2[Sub-Sector],Table4[[#This Row],[Sub-Sector]])</f>
        <v>2</v>
      </c>
      <c r="C99" s="2">
        <f>COUNTIFS(Table2[Sub-Sector],Table4[[#This Row],[Sub-Sector]],Table2[Uptrend],"Uptrend")/Table4[[#This Row],[Count]]</f>
        <v>0</v>
      </c>
      <c r="D99" s="2">
        <f>COUNTIFS(Table2[Sub-Sector],Table4[[#This Row],[Sub-Sector]],Table2[1W Return vs Nifty],"&gt;=5")/Table4[[#This Row],[Count]]</f>
        <v>0</v>
      </c>
      <c r="E99" s="2">
        <f>COUNTIFS(Table2[Sub-Sector],Table4[[#This Row],[Sub-Sector]],Table2[1M Return vs Nifty],"&gt;=5")/Table4[[#This Row],[Count]]</f>
        <v>0</v>
      </c>
      <c r="F99" s="2">
        <f>COUNTIFS(Table2[Sub-Sector],Table4[[#This Row],[Sub-Sector]],Table2[6M Return vs Nifty],"&gt;=10")/Table4[[#This Row],[Count]]</f>
        <v>0</v>
      </c>
      <c r="G99" s="2">
        <f>COUNTIFS(Table2[Sub-Sector],Table4[[#This Row],[Sub-Sector]],Table2[1Y Return vs Nifty],"&gt;=10")/Table4[[#This Row],[Count]]</f>
        <v>0.5</v>
      </c>
      <c r="H99" s="2">
        <f>COUNTIFS(Table2[Sub-Sector],Table4[[#This Row],[Sub-Sector]],Table2[RSI Exponential â€“ 14D],"&gt;=50")/Table4[[#This Row],[Count]]</f>
        <v>0</v>
      </c>
      <c r="I99" s="2">
        <f>COUNTIFS(Table2[Sub-Sector],Table4[[#This Row],[Sub-Sector]],Table2[Relative Volume],"&gt;=1")/Table4[[#This Row],[Count]]</f>
        <v>0.5</v>
      </c>
      <c r="J99" s="2">
        <f>COUNTIFS(Table2[Sub-Sector],Table4[[#This Row],[Sub-Sector]],Table2[% Away From Day Low],"&gt;=0.05")/Table4[[#This Row],[Count]]</f>
        <v>0</v>
      </c>
      <c r="K99" s="2">
        <f>COUNTIFS(Table2[Sub-Sector],Table4[[#This Row],[Sub-Sector]],Table2[% Away From Day High],"&lt;=0.05")/Table4[[#This Row],[Count]]</f>
        <v>0.5</v>
      </c>
      <c r="L99" s="2">
        <f>COUNTIFS(Table2[Sub-Sector],Table4[[#This Row],[Sub-Sector]],Table2[% Away From Current Week Low],"&gt;=0.05")/Table4[[#This Row],[Count]]</f>
        <v>0</v>
      </c>
      <c r="M99" s="2">
        <f>COUNTIFS(Table2[Sub-Sector],Table4[[#This Row],[Sub-Sector]],Table2[% Away From Current Week High],"&lt;=0.05")/Table4[[#This Row],[Count]]</f>
        <v>0.5</v>
      </c>
      <c r="N99" s="2">
        <f>COUNTIFS(Table2[Sub-Sector],Table4[[#This Row],[Sub-Sector]],Table2[% Away From Current Month Low],"&gt;=0.05")/Table4[[#This Row],[Count]]</f>
        <v>0</v>
      </c>
      <c r="O99" s="2">
        <f>COUNTIFS(Table2[Sub-Sector],Table4[[#This Row],[Sub-Sector]],Table2[% Away From Current Month High],"&lt;=0.05")/Table4[[#This Row],[Count]]</f>
        <v>0</v>
      </c>
      <c r="P99" s="2">
        <f>COUNTIFS(Table2[Sub-Sector],Table4[[#This Row],[Sub-Sector]],Table2[% Away From 52W High],"&lt;=10")/Table4[[#This Row],[Count]]</f>
        <v>0</v>
      </c>
      <c r="Q99" s="2">
        <f>COUNTIFS(Table2[Sub-Sector],Table4[[#This Row],[Sub-Sector]],Table2[% Away From 52W Low],"&gt;=10")/Table4[[#This Row],[Count]]</f>
        <v>0.5</v>
      </c>
      <c r="R99" s="2">
        <f>COUNTIFS(Table2[Sub-Sector],Table4[[#This Row],[Sub-Sector]],Table2[% Price above 20 EMA],"&gt;=0")/Table4[[#This Row],[Count]]</f>
        <v>0</v>
      </c>
      <c r="S99" s="2">
        <f>COUNTIFS(Table2[Sub-Sector],Table4[[#This Row],[Sub-Sector]],Table2[% Price above 50 EMA],"&gt;=0")/Table4[[#This Row],[Count]]</f>
        <v>0</v>
      </c>
      <c r="T99" s="2">
        <f>COUNTIFS(Table2[Sub-Sector],Table4[[#This Row],[Sub-Sector]],Table2[% Price above 200 EMA],"&gt;=0")/Table4[[#This Row],[Count]]</f>
        <v>0.5</v>
      </c>
      <c r="U99" s="2">
        <f>COUNTIFS(Table2[Sub-Sector],Table4[[#This Row],[Sub-Sector]],Table2[Rate of Change - Zone],"Positive")/Table4[[#This Row],[Count]]</f>
        <v>0</v>
      </c>
      <c r="V99" s="2">
        <f>COUNTIFS(Table2[Sub-Sector],Table4[[#This Row],[Sub-Sector]],Table2[Sharpe Ratio],"&gt;=0.10")/Table4[[#This Row],[Count]]</f>
        <v>0.5</v>
      </c>
      <c r="W9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597.5</v>
      </c>
      <c r="X99">
        <f>_xlfn.RANK.AVG(Table4[[#This Row],[Score]],Table4[Score],1)</f>
        <v>113</v>
      </c>
      <c r="Y9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318.5</v>
      </c>
      <c r="Z99">
        <f>_xlfn.RANK.AVG(Table4[[#This Row],[Score 2 ]],Table4[[Score 2 ]],1)</f>
        <v>98</v>
      </c>
    </row>
    <row r="100" spans="1:26" x14ac:dyDescent="0.3">
      <c r="A100" t="s">
        <v>452</v>
      </c>
      <c r="B100">
        <f>COUNTIFS(Table2[Sub-Sector],Table4[[#This Row],[Sub-Sector]])</f>
        <v>4</v>
      </c>
      <c r="C100" s="2">
        <f>COUNTIFS(Table2[Sub-Sector],Table4[[#This Row],[Sub-Sector]],Table2[Uptrend],"Uptrend")/Table4[[#This Row],[Count]]</f>
        <v>0.25</v>
      </c>
      <c r="D100" s="2">
        <f>COUNTIFS(Table2[Sub-Sector],Table4[[#This Row],[Sub-Sector]],Table2[1W Return vs Nifty],"&gt;=5")/Table4[[#This Row],[Count]]</f>
        <v>0</v>
      </c>
      <c r="E100" s="2">
        <f>COUNTIFS(Table2[Sub-Sector],Table4[[#This Row],[Sub-Sector]],Table2[1M Return vs Nifty],"&gt;=5")/Table4[[#This Row],[Count]]</f>
        <v>0</v>
      </c>
      <c r="F100" s="2">
        <f>COUNTIFS(Table2[Sub-Sector],Table4[[#This Row],[Sub-Sector]],Table2[6M Return vs Nifty],"&gt;=10")/Table4[[#This Row],[Count]]</f>
        <v>0.25</v>
      </c>
      <c r="G100" s="2">
        <f>COUNTIFS(Table2[Sub-Sector],Table4[[#This Row],[Sub-Sector]],Table2[1Y Return vs Nifty],"&gt;=10")/Table4[[#This Row],[Count]]</f>
        <v>0.5</v>
      </c>
      <c r="H100" s="2">
        <f>COUNTIFS(Table2[Sub-Sector],Table4[[#This Row],[Sub-Sector]],Table2[RSI Exponential â€“ 14D],"&gt;=50")/Table4[[#This Row],[Count]]</f>
        <v>0</v>
      </c>
      <c r="I100" s="2">
        <f>COUNTIFS(Table2[Sub-Sector],Table4[[#This Row],[Sub-Sector]],Table2[Relative Volume],"&gt;=1")/Table4[[#This Row],[Count]]</f>
        <v>0.25</v>
      </c>
      <c r="J100" s="2">
        <f>COUNTIFS(Table2[Sub-Sector],Table4[[#This Row],[Sub-Sector]],Table2[% Away From Day Low],"&gt;=0.05")/Table4[[#This Row],[Count]]</f>
        <v>0</v>
      </c>
      <c r="K100" s="2">
        <f>COUNTIFS(Table2[Sub-Sector],Table4[[#This Row],[Sub-Sector]],Table2[% Away From Day High],"&lt;=0.05")/Table4[[#This Row],[Count]]</f>
        <v>1</v>
      </c>
      <c r="L100" s="2">
        <f>COUNTIFS(Table2[Sub-Sector],Table4[[#This Row],[Sub-Sector]],Table2[% Away From Current Week Low],"&gt;=0.05")/Table4[[#This Row],[Count]]</f>
        <v>0</v>
      </c>
      <c r="M100" s="2">
        <f>COUNTIFS(Table2[Sub-Sector],Table4[[#This Row],[Sub-Sector]],Table2[% Away From Current Week High],"&lt;=0.05")/Table4[[#This Row],[Count]]</f>
        <v>0.75</v>
      </c>
      <c r="N100" s="2">
        <f>COUNTIFS(Table2[Sub-Sector],Table4[[#This Row],[Sub-Sector]],Table2[% Away From Current Month Low],"&gt;=0.05")/Table4[[#This Row],[Count]]</f>
        <v>0</v>
      </c>
      <c r="O100" s="2">
        <f>COUNTIFS(Table2[Sub-Sector],Table4[[#This Row],[Sub-Sector]],Table2[% Away From Current Month High],"&lt;=0.05")/Table4[[#This Row],[Count]]</f>
        <v>0</v>
      </c>
      <c r="P100" s="2">
        <f>COUNTIFS(Table2[Sub-Sector],Table4[[#This Row],[Sub-Sector]],Table2[% Away From 52W High],"&lt;=10")/Table4[[#This Row],[Count]]</f>
        <v>0</v>
      </c>
      <c r="Q100" s="2">
        <f>COUNTIFS(Table2[Sub-Sector],Table4[[#This Row],[Sub-Sector]],Table2[% Away From 52W Low],"&gt;=10")/Table4[[#This Row],[Count]]</f>
        <v>1</v>
      </c>
      <c r="R100" s="2">
        <f>COUNTIFS(Table2[Sub-Sector],Table4[[#This Row],[Sub-Sector]],Table2[% Price above 20 EMA],"&gt;=0")/Table4[[#This Row],[Count]]</f>
        <v>0</v>
      </c>
      <c r="S100" s="2">
        <f>COUNTIFS(Table2[Sub-Sector],Table4[[#This Row],[Sub-Sector]],Table2[% Price above 50 EMA],"&gt;=0")/Table4[[#This Row],[Count]]</f>
        <v>0</v>
      </c>
      <c r="T100" s="2">
        <f>COUNTIFS(Table2[Sub-Sector],Table4[[#This Row],[Sub-Sector]],Table2[% Price above 200 EMA],"&gt;=0")/Table4[[#This Row],[Count]]</f>
        <v>1</v>
      </c>
      <c r="U100" s="2">
        <f>COUNTIFS(Table2[Sub-Sector],Table4[[#This Row],[Sub-Sector]],Table2[Rate of Change - Zone],"Positive")/Table4[[#This Row],[Count]]</f>
        <v>0.25</v>
      </c>
      <c r="V100" s="2">
        <f>COUNTIFS(Table2[Sub-Sector],Table4[[#This Row],[Sub-Sector]],Table2[Sharpe Ratio],"&gt;=0.10")/Table4[[#This Row],[Count]]</f>
        <v>0.5</v>
      </c>
      <c r="W10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586</v>
      </c>
      <c r="X100">
        <f>_xlfn.RANK.AVG(Table4[[#This Row],[Score]],Table4[Score],1)</f>
        <v>106.5</v>
      </c>
      <c r="Y10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320</v>
      </c>
      <c r="Z100">
        <f>_xlfn.RANK.AVG(Table4[[#This Row],[Score 2 ]],Table4[[Score 2 ]],1)</f>
        <v>99</v>
      </c>
    </row>
    <row r="101" spans="1:26" x14ac:dyDescent="0.3">
      <c r="A101" t="s">
        <v>687</v>
      </c>
      <c r="B101">
        <f>COUNTIFS(Table2[Sub-Sector],Table4[[#This Row],[Sub-Sector]])</f>
        <v>4</v>
      </c>
      <c r="C101" s="2">
        <f>COUNTIFS(Table2[Sub-Sector],Table4[[#This Row],[Sub-Sector]],Table2[Uptrend],"Uptrend")/Table4[[#This Row],[Count]]</f>
        <v>0.25</v>
      </c>
      <c r="D101" s="2">
        <f>COUNTIFS(Table2[Sub-Sector],Table4[[#This Row],[Sub-Sector]],Table2[1W Return vs Nifty],"&gt;=5")/Table4[[#This Row],[Count]]</f>
        <v>0</v>
      </c>
      <c r="E101" s="2">
        <f>COUNTIFS(Table2[Sub-Sector],Table4[[#This Row],[Sub-Sector]],Table2[1M Return vs Nifty],"&gt;=5")/Table4[[#This Row],[Count]]</f>
        <v>0</v>
      </c>
      <c r="F101" s="2">
        <f>COUNTIFS(Table2[Sub-Sector],Table4[[#This Row],[Sub-Sector]],Table2[6M Return vs Nifty],"&gt;=10")/Table4[[#This Row],[Count]]</f>
        <v>0.5</v>
      </c>
      <c r="G101" s="2">
        <f>COUNTIFS(Table2[Sub-Sector],Table4[[#This Row],[Sub-Sector]],Table2[1Y Return vs Nifty],"&gt;=10")/Table4[[#This Row],[Count]]</f>
        <v>0.5</v>
      </c>
      <c r="H101" s="2">
        <f>COUNTIFS(Table2[Sub-Sector],Table4[[#This Row],[Sub-Sector]],Table2[RSI Exponential â€“ 14D],"&gt;=50")/Table4[[#This Row],[Count]]</f>
        <v>0.25</v>
      </c>
      <c r="I101" s="2">
        <f>COUNTIFS(Table2[Sub-Sector],Table4[[#This Row],[Sub-Sector]],Table2[Relative Volume],"&gt;=1")/Table4[[#This Row],[Count]]</f>
        <v>0</v>
      </c>
      <c r="J101" s="2">
        <f>COUNTIFS(Table2[Sub-Sector],Table4[[#This Row],[Sub-Sector]],Table2[% Away From Day Low],"&gt;=0.05")/Table4[[#This Row],[Count]]</f>
        <v>0</v>
      </c>
      <c r="K101" s="2">
        <f>COUNTIFS(Table2[Sub-Sector],Table4[[#This Row],[Sub-Sector]],Table2[% Away From Day High],"&lt;=0.05")/Table4[[#This Row],[Count]]</f>
        <v>1</v>
      </c>
      <c r="L101" s="2">
        <f>COUNTIFS(Table2[Sub-Sector],Table4[[#This Row],[Sub-Sector]],Table2[% Away From Current Week Low],"&gt;=0.05")/Table4[[#This Row],[Count]]</f>
        <v>0</v>
      </c>
      <c r="M101" s="2">
        <f>COUNTIFS(Table2[Sub-Sector],Table4[[#This Row],[Sub-Sector]],Table2[% Away From Current Week High],"&lt;=0.05")/Table4[[#This Row],[Count]]</f>
        <v>0.75</v>
      </c>
      <c r="N101" s="2">
        <f>COUNTIFS(Table2[Sub-Sector],Table4[[#This Row],[Sub-Sector]],Table2[% Away From Current Month Low],"&gt;=0.05")/Table4[[#This Row],[Count]]</f>
        <v>0.25</v>
      </c>
      <c r="O101" s="2">
        <f>COUNTIFS(Table2[Sub-Sector],Table4[[#This Row],[Sub-Sector]],Table2[% Away From Current Month High],"&lt;=0.05")/Table4[[#This Row],[Count]]</f>
        <v>0</v>
      </c>
      <c r="P101" s="2">
        <f>COUNTIFS(Table2[Sub-Sector],Table4[[#This Row],[Sub-Sector]],Table2[% Away From 52W High],"&lt;=10")/Table4[[#This Row],[Count]]</f>
        <v>0.25</v>
      </c>
      <c r="Q101" s="2">
        <f>COUNTIFS(Table2[Sub-Sector],Table4[[#This Row],[Sub-Sector]],Table2[% Away From 52W Low],"&gt;=10")/Table4[[#This Row],[Count]]</f>
        <v>1</v>
      </c>
      <c r="R101" s="2">
        <f>COUNTIFS(Table2[Sub-Sector],Table4[[#This Row],[Sub-Sector]],Table2[% Price above 20 EMA],"&gt;=0")/Table4[[#This Row],[Count]]</f>
        <v>0.25</v>
      </c>
      <c r="S101" s="2">
        <f>COUNTIFS(Table2[Sub-Sector],Table4[[#This Row],[Sub-Sector]],Table2[% Price above 50 EMA],"&gt;=0")/Table4[[#This Row],[Count]]</f>
        <v>0.25</v>
      </c>
      <c r="T101" s="2">
        <f>COUNTIFS(Table2[Sub-Sector],Table4[[#This Row],[Sub-Sector]],Table2[% Price above 200 EMA],"&gt;=0")/Table4[[#This Row],[Count]]</f>
        <v>0.5</v>
      </c>
      <c r="U101" s="2">
        <f>COUNTIFS(Table2[Sub-Sector],Table4[[#This Row],[Sub-Sector]],Table2[Rate of Change - Zone],"Positive")/Table4[[#This Row],[Count]]</f>
        <v>0.25</v>
      </c>
      <c r="V101" s="2">
        <f>COUNTIFS(Table2[Sub-Sector],Table4[[#This Row],[Sub-Sector]],Table2[Sharpe Ratio],"&gt;=0.10")/Table4[[#This Row],[Count]]</f>
        <v>0</v>
      </c>
      <c r="W10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587</v>
      </c>
      <c r="X101">
        <f>_xlfn.RANK.AVG(Table4[[#This Row],[Score]],Table4[Score],1)</f>
        <v>108</v>
      </c>
      <c r="Y10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321</v>
      </c>
      <c r="Z101">
        <f>_xlfn.RANK.AVG(Table4[[#This Row],[Score 2 ]],Table4[[Score 2 ]],1)</f>
        <v>101</v>
      </c>
    </row>
    <row r="102" spans="1:26" x14ac:dyDescent="0.3">
      <c r="A102" t="s">
        <v>43</v>
      </c>
      <c r="B102">
        <f>COUNTIFS(Table2[Sub-Sector],Table4[[#This Row],[Sub-Sector]])</f>
        <v>10</v>
      </c>
      <c r="C102" s="2">
        <f>COUNTIFS(Table2[Sub-Sector],Table4[[#This Row],[Sub-Sector]],Table2[Uptrend],"Uptrend")/Table4[[#This Row],[Count]]</f>
        <v>0.8</v>
      </c>
      <c r="D102" s="2">
        <f>COUNTIFS(Table2[Sub-Sector],Table4[[#This Row],[Sub-Sector]],Table2[1W Return vs Nifty],"&gt;=5")/Table4[[#This Row],[Count]]</f>
        <v>0</v>
      </c>
      <c r="E102" s="2">
        <f>COUNTIFS(Table2[Sub-Sector],Table4[[#This Row],[Sub-Sector]],Table2[1M Return vs Nifty],"&gt;=5")/Table4[[#This Row],[Count]]</f>
        <v>0.2</v>
      </c>
      <c r="F102" s="2">
        <f>COUNTIFS(Table2[Sub-Sector],Table4[[#This Row],[Sub-Sector]],Table2[6M Return vs Nifty],"&gt;=10")/Table4[[#This Row],[Count]]</f>
        <v>0.2</v>
      </c>
      <c r="G102" s="2">
        <f>COUNTIFS(Table2[Sub-Sector],Table4[[#This Row],[Sub-Sector]],Table2[1Y Return vs Nifty],"&gt;=10")/Table4[[#This Row],[Count]]</f>
        <v>0.5</v>
      </c>
      <c r="H102" s="2">
        <f>COUNTIFS(Table2[Sub-Sector],Table4[[#This Row],[Sub-Sector]],Table2[RSI Exponential â€“ 14D],"&gt;=50")/Table4[[#This Row],[Count]]</f>
        <v>0.7</v>
      </c>
      <c r="I102" s="2">
        <f>COUNTIFS(Table2[Sub-Sector],Table4[[#This Row],[Sub-Sector]],Table2[Relative Volume],"&gt;=1")/Table4[[#This Row],[Count]]</f>
        <v>0.1</v>
      </c>
      <c r="J102" s="2">
        <f>COUNTIFS(Table2[Sub-Sector],Table4[[#This Row],[Sub-Sector]],Table2[% Away From Day Low],"&gt;=0.05")/Table4[[#This Row],[Count]]</f>
        <v>0</v>
      </c>
      <c r="K102" s="2">
        <f>COUNTIFS(Table2[Sub-Sector],Table4[[#This Row],[Sub-Sector]],Table2[% Away From Day High],"&lt;=0.05")/Table4[[#This Row],[Count]]</f>
        <v>1</v>
      </c>
      <c r="L102" s="2">
        <f>COUNTIFS(Table2[Sub-Sector],Table4[[#This Row],[Sub-Sector]],Table2[% Away From Current Week Low],"&gt;=0.05")/Table4[[#This Row],[Count]]</f>
        <v>0</v>
      </c>
      <c r="M102" s="2">
        <f>COUNTIFS(Table2[Sub-Sector],Table4[[#This Row],[Sub-Sector]],Table2[% Away From Current Week High],"&lt;=0.05")/Table4[[#This Row],[Count]]</f>
        <v>1</v>
      </c>
      <c r="N102" s="2">
        <f>COUNTIFS(Table2[Sub-Sector],Table4[[#This Row],[Sub-Sector]],Table2[% Away From Current Month Low],"&gt;=0.05")/Table4[[#This Row],[Count]]</f>
        <v>0.3</v>
      </c>
      <c r="O102" s="2">
        <f>COUNTIFS(Table2[Sub-Sector],Table4[[#This Row],[Sub-Sector]],Table2[% Away From Current Month High],"&lt;=0.05")/Table4[[#This Row],[Count]]</f>
        <v>0.5</v>
      </c>
      <c r="P102" s="2">
        <f>COUNTIFS(Table2[Sub-Sector],Table4[[#This Row],[Sub-Sector]],Table2[% Away From 52W High],"&lt;=10")/Table4[[#This Row],[Count]]</f>
        <v>0.7</v>
      </c>
      <c r="Q102" s="2">
        <f>COUNTIFS(Table2[Sub-Sector],Table4[[#This Row],[Sub-Sector]],Table2[% Away From 52W Low],"&gt;=10")/Table4[[#This Row],[Count]]</f>
        <v>1</v>
      </c>
      <c r="R102" s="2">
        <f>COUNTIFS(Table2[Sub-Sector],Table4[[#This Row],[Sub-Sector]],Table2[% Price above 20 EMA],"&gt;=0")/Table4[[#This Row],[Count]]</f>
        <v>0.7</v>
      </c>
      <c r="S102" s="2">
        <f>COUNTIFS(Table2[Sub-Sector],Table4[[#This Row],[Sub-Sector]],Table2[% Price above 50 EMA],"&gt;=0")/Table4[[#This Row],[Count]]</f>
        <v>0.8</v>
      </c>
      <c r="T102" s="2">
        <f>COUNTIFS(Table2[Sub-Sector],Table4[[#This Row],[Sub-Sector]],Table2[% Price above 200 EMA],"&gt;=0")/Table4[[#This Row],[Count]]</f>
        <v>1</v>
      </c>
      <c r="U102" s="2">
        <f>COUNTIFS(Table2[Sub-Sector],Table4[[#This Row],[Sub-Sector]],Table2[Rate of Change - Zone],"Positive")/Table4[[#This Row],[Count]]</f>
        <v>0.4</v>
      </c>
      <c r="V102" s="2">
        <f>COUNTIFS(Table2[Sub-Sector],Table4[[#This Row],[Sub-Sector]],Table2[Sharpe Ratio],"&gt;=0.10")/Table4[[#This Row],[Count]]</f>
        <v>0.1</v>
      </c>
      <c r="W10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485.5</v>
      </c>
      <c r="X102">
        <f>_xlfn.RANK.AVG(Table4[[#This Row],[Score]],Table4[Score],1)</f>
        <v>78</v>
      </c>
      <c r="Y10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321</v>
      </c>
      <c r="Z102">
        <f>_xlfn.RANK.AVG(Table4[[#This Row],[Score 2 ]],Table4[[Score 2 ]],1)</f>
        <v>101</v>
      </c>
    </row>
    <row r="103" spans="1:26" x14ac:dyDescent="0.3">
      <c r="A103" t="s">
        <v>195</v>
      </c>
      <c r="B103">
        <f>COUNTIFS(Table2[Sub-Sector],Table4[[#This Row],[Sub-Sector]])</f>
        <v>4</v>
      </c>
      <c r="C103" s="2">
        <f>COUNTIFS(Table2[Sub-Sector],Table4[[#This Row],[Sub-Sector]],Table2[Uptrend],"Uptrend")/Table4[[#This Row],[Count]]</f>
        <v>1</v>
      </c>
      <c r="D103" s="2">
        <f>COUNTIFS(Table2[Sub-Sector],Table4[[#This Row],[Sub-Sector]],Table2[1W Return vs Nifty],"&gt;=5")/Table4[[#This Row],[Count]]</f>
        <v>0</v>
      </c>
      <c r="E103" s="2">
        <f>COUNTIFS(Table2[Sub-Sector],Table4[[#This Row],[Sub-Sector]],Table2[1M Return vs Nifty],"&gt;=5")/Table4[[#This Row],[Count]]</f>
        <v>0.25</v>
      </c>
      <c r="F103" s="2">
        <f>COUNTIFS(Table2[Sub-Sector],Table4[[#This Row],[Sub-Sector]],Table2[6M Return vs Nifty],"&gt;=10")/Table4[[#This Row],[Count]]</f>
        <v>0.5</v>
      </c>
      <c r="G103" s="2">
        <f>COUNTIFS(Table2[Sub-Sector],Table4[[#This Row],[Sub-Sector]],Table2[1Y Return vs Nifty],"&gt;=10")/Table4[[#This Row],[Count]]</f>
        <v>0.5</v>
      </c>
      <c r="H103" s="2">
        <f>COUNTIFS(Table2[Sub-Sector],Table4[[#This Row],[Sub-Sector]],Table2[RSI Exponential â€“ 14D],"&gt;=50")/Table4[[#This Row],[Count]]</f>
        <v>0.25</v>
      </c>
      <c r="I103" s="2">
        <f>COUNTIFS(Table2[Sub-Sector],Table4[[#This Row],[Sub-Sector]],Table2[Relative Volume],"&gt;=1")/Table4[[#This Row],[Count]]</f>
        <v>0</v>
      </c>
      <c r="J103" s="2">
        <f>COUNTIFS(Table2[Sub-Sector],Table4[[#This Row],[Sub-Sector]],Table2[% Away From Day Low],"&gt;=0.05")/Table4[[#This Row],[Count]]</f>
        <v>0</v>
      </c>
      <c r="K103" s="2">
        <f>COUNTIFS(Table2[Sub-Sector],Table4[[#This Row],[Sub-Sector]],Table2[% Away From Day High],"&lt;=0.05")/Table4[[#This Row],[Count]]</f>
        <v>1</v>
      </c>
      <c r="L103" s="2">
        <f>COUNTIFS(Table2[Sub-Sector],Table4[[#This Row],[Sub-Sector]],Table2[% Away From Current Week Low],"&gt;=0.05")/Table4[[#This Row],[Count]]</f>
        <v>0</v>
      </c>
      <c r="M103" s="2">
        <f>COUNTIFS(Table2[Sub-Sector],Table4[[#This Row],[Sub-Sector]],Table2[% Away From Current Week High],"&lt;=0.05")/Table4[[#This Row],[Count]]</f>
        <v>0.75</v>
      </c>
      <c r="N103" s="2">
        <f>COUNTIFS(Table2[Sub-Sector],Table4[[#This Row],[Sub-Sector]],Table2[% Away From Current Month Low],"&gt;=0.05")/Table4[[#This Row],[Count]]</f>
        <v>0.25</v>
      </c>
      <c r="O103" s="2">
        <f>COUNTIFS(Table2[Sub-Sector],Table4[[#This Row],[Sub-Sector]],Table2[% Away From Current Month High],"&lt;=0.05")/Table4[[#This Row],[Count]]</f>
        <v>0.25</v>
      </c>
      <c r="P103" s="2">
        <f>COUNTIFS(Table2[Sub-Sector],Table4[[#This Row],[Sub-Sector]],Table2[% Away From 52W High],"&lt;=10")/Table4[[#This Row],[Count]]</f>
        <v>0.5</v>
      </c>
      <c r="Q103" s="2">
        <f>COUNTIFS(Table2[Sub-Sector],Table4[[#This Row],[Sub-Sector]],Table2[% Away From 52W Low],"&gt;=10")/Table4[[#This Row],[Count]]</f>
        <v>1</v>
      </c>
      <c r="R103" s="2">
        <f>COUNTIFS(Table2[Sub-Sector],Table4[[#This Row],[Sub-Sector]],Table2[% Price above 20 EMA],"&gt;=0")/Table4[[#This Row],[Count]]</f>
        <v>0.25</v>
      </c>
      <c r="S103" s="2">
        <f>COUNTIFS(Table2[Sub-Sector],Table4[[#This Row],[Sub-Sector]],Table2[% Price above 50 EMA],"&gt;=0")/Table4[[#This Row],[Count]]</f>
        <v>0.5</v>
      </c>
      <c r="T103" s="2">
        <f>COUNTIFS(Table2[Sub-Sector],Table4[[#This Row],[Sub-Sector]],Table2[% Price above 200 EMA],"&gt;=0")/Table4[[#This Row],[Count]]</f>
        <v>0.75</v>
      </c>
      <c r="U103" s="2">
        <f>COUNTIFS(Table2[Sub-Sector],Table4[[#This Row],[Sub-Sector]],Table2[Rate of Change - Zone],"Positive")/Table4[[#This Row],[Count]]</f>
        <v>0.25</v>
      </c>
      <c r="V103" s="2">
        <f>COUNTIFS(Table2[Sub-Sector],Table4[[#This Row],[Sub-Sector]],Table2[Sharpe Ratio],"&gt;=0.10")/Table4[[#This Row],[Count]]</f>
        <v>0</v>
      </c>
      <c r="W10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454</v>
      </c>
      <c r="X103">
        <f>_xlfn.RANK.AVG(Table4[[#This Row],[Score]],Table4[Score],1)</f>
        <v>72</v>
      </c>
      <c r="Y10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321</v>
      </c>
      <c r="Z103">
        <f>_xlfn.RANK.AVG(Table4[[#This Row],[Score 2 ]],Table4[[Score 2 ]],1)</f>
        <v>101</v>
      </c>
    </row>
    <row r="104" spans="1:26" x14ac:dyDescent="0.3">
      <c r="A104" t="s">
        <v>24</v>
      </c>
      <c r="B104">
        <f>COUNTIFS(Table2[Sub-Sector],Table4[[#This Row],[Sub-Sector]])</f>
        <v>21</v>
      </c>
      <c r="C104" s="2">
        <f>COUNTIFS(Table2[Sub-Sector],Table4[[#This Row],[Sub-Sector]],Table2[Uptrend],"Uptrend")/Table4[[#This Row],[Count]]</f>
        <v>0.33333333333333331</v>
      </c>
      <c r="D104" s="2">
        <f>COUNTIFS(Table2[Sub-Sector],Table4[[#This Row],[Sub-Sector]],Table2[1W Return vs Nifty],"&gt;=5")/Table4[[#This Row],[Count]]</f>
        <v>0</v>
      </c>
      <c r="E104" s="2">
        <f>COUNTIFS(Table2[Sub-Sector],Table4[[#This Row],[Sub-Sector]],Table2[1M Return vs Nifty],"&gt;=5")/Table4[[#This Row],[Count]]</f>
        <v>0</v>
      </c>
      <c r="F104" s="2">
        <f>COUNTIFS(Table2[Sub-Sector],Table4[[#This Row],[Sub-Sector]],Table2[6M Return vs Nifty],"&gt;=10")/Table4[[#This Row],[Count]]</f>
        <v>4.7619047619047616E-2</v>
      </c>
      <c r="G104" s="2">
        <f>COUNTIFS(Table2[Sub-Sector],Table4[[#This Row],[Sub-Sector]],Table2[1Y Return vs Nifty],"&gt;=10")/Table4[[#This Row],[Count]]</f>
        <v>4.7619047619047616E-2</v>
      </c>
      <c r="H104" s="2">
        <f>COUNTIFS(Table2[Sub-Sector],Table4[[#This Row],[Sub-Sector]],Table2[RSI Exponential â€“ 14D],"&gt;=50")/Table4[[#This Row],[Count]]</f>
        <v>0.42857142857142855</v>
      </c>
      <c r="I104" s="2">
        <f>COUNTIFS(Table2[Sub-Sector],Table4[[#This Row],[Sub-Sector]],Table2[Relative Volume],"&gt;=1")/Table4[[#This Row],[Count]]</f>
        <v>9.5238095238095233E-2</v>
      </c>
      <c r="J104" s="2">
        <f>COUNTIFS(Table2[Sub-Sector],Table4[[#This Row],[Sub-Sector]],Table2[% Away From Day Low],"&gt;=0.05")/Table4[[#This Row],[Count]]</f>
        <v>0</v>
      </c>
      <c r="K104" s="2">
        <f>COUNTIFS(Table2[Sub-Sector],Table4[[#This Row],[Sub-Sector]],Table2[% Away From Day High],"&lt;=0.05")/Table4[[#This Row],[Count]]</f>
        <v>1</v>
      </c>
      <c r="L104" s="2">
        <f>COUNTIFS(Table2[Sub-Sector],Table4[[#This Row],[Sub-Sector]],Table2[% Away From Current Week Low],"&gt;=0.05")/Table4[[#This Row],[Count]]</f>
        <v>0</v>
      </c>
      <c r="M104" s="2">
        <f>COUNTIFS(Table2[Sub-Sector],Table4[[#This Row],[Sub-Sector]],Table2[% Away From Current Week High],"&lt;=0.05")/Table4[[#This Row],[Count]]</f>
        <v>0.90476190476190477</v>
      </c>
      <c r="N104" s="2">
        <f>COUNTIFS(Table2[Sub-Sector],Table4[[#This Row],[Sub-Sector]],Table2[% Away From Current Month Low],"&gt;=0.05")/Table4[[#This Row],[Count]]</f>
        <v>0.42857142857142855</v>
      </c>
      <c r="O104" s="2">
        <f>COUNTIFS(Table2[Sub-Sector],Table4[[#This Row],[Sub-Sector]],Table2[% Away From Current Month High],"&lt;=0.05")/Table4[[#This Row],[Count]]</f>
        <v>0.7142857142857143</v>
      </c>
      <c r="P104" s="2">
        <f>COUNTIFS(Table2[Sub-Sector],Table4[[#This Row],[Sub-Sector]],Table2[% Away From 52W High],"&lt;=10")/Table4[[#This Row],[Count]]</f>
        <v>0.33333333333333331</v>
      </c>
      <c r="Q104" s="2">
        <f>COUNTIFS(Table2[Sub-Sector],Table4[[#This Row],[Sub-Sector]],Table2[% Away From 52W Low],"&gt;=10")/Table4[[#This Row],[Count]]</f>
        <v>0.61904761904761907</v>
      </c>
      <c r="R104" s="2">
        <f>COUNTIFS(Table2[Sub-Sector],Table4[[#This Row],[Sub-Sector]],Table2[% Price above 20 EMA],"&gt;=0")/Table4[[#This Row],[Count]]</f>
        <v>0.47619047619047616</v>
      </c>
      <c r="S104" s="2">
        <f>COUNTIFS(Table2[Sub-Sector],Table4[[#This Row],[Sub-Sector]],Table2[% Price above 50 EMA],"&gt;=0")/Table4[[#This Row],[Count]]</f>
        <v>0.52380952380952384</v>
      </c>
      <c r="T104" s="2">
        <f>COUNTIFS(Table2[Sub-Sector],Table4[[#This Row],[Sub-Sector]],Table2[% Price above 200 EMA],"&gt;=0")/Table4[[#This Row],[Count]]</f>
        <v>0.38095238095238093</v>
      </c>
      <c r="U104" s="2">
        <f>COUNTIFS(Table2[Sub-Sector],Table4[[#This Row],[Sub-Sector]],Table2[Rate of Change - Zone],"Positive")/Table4[[#This Row],[Count]]</f>
        <v>0.7142857142857143</v>
      </c>
      <c r="V104" s="2">
        <f>COUNTIFS(Table2[Sub-Sector],Table4[[#This Row],[Sub-Sector]],Table2[Sharpe Ratio],"&gt;=0.10")/Table4[[#This Row],[Count]]</f>
        <v>0.23809523809523808</v>
      </c>
      <c r="W10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586</v>
      </c>
      <c r="X104">
        <f>_xlfn.RANK.AVG(Table4[[#This Row],[Score]],Table4[Score],1)</f>
        <v>106.5</v>
      </c>
      <c r="Y10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325</v>
      </c>
      <c r="Z104">
        <f>_xlfn.RANK.AVG(Table4[[#This Row],[Score 2 ]],Table4[[Score 2 ]],1)</f>
        <v>103</v>
      </c>
    </row>
    <row r="105" spans="1:26" x14ac:dyDescent="0.3">
      <c r="A105" t="s">
        <v>1962</v>
      </c>
      <c r="B105">
        <f>COUNTIFS(Table2[Sub-Sector],Table4[[#This Row],[Sub-Sector]])</f>
        <v>3</v>
      </c>
      <c r="C105" s="2">
        <f>COUNTIFS(Table2[Sub-Sector],Table4[[#This Row],[Sub-Sector]],Table2[Uptrend],"Uptrend")/Table4[[#This Row],[Count]]</f>
        <v>0.33333333333333331</v>
      </c>
      <c r="D105" s="2">
        <f>COUNTIFS(Table2[Sub-Sector],Table4[[#This Row],[Sub-Sector]],Table2[1W Return vs Nifty],"&gt;=5")/Table4[[#This Row],[Count]]</f>
        <v>0</v>
      </c>
      <c r="E105" s="2">
        <f>COUNTIFS(Table2[Sub-Sector],Table4[[#This Row],[Sub-Sector]],Table2[1M Return vs Nifty],"&gt;=5")/Table4[[#This Row],[Count]]</f>
        <v>0</v>
      </c>
      <c r="F105" s="2">
        <f>COUNTIFS(Table2[Sub-Sector],Table4[[#This Row],[Sub-Sector]],Table2[6M Return vs Nifty],"&gt;=10")/Table4[[#This Row],[Count]]</f>
        <v>0</v>
      </c>
      <c r="G105" s="2">
        <f>COUNTIFS(Table2[Sub-Sector],Table4[[#This Row],[Sub-Sector]],Table2[1Y Return vs Nifty],"&gt;=10")/Table4[[#This Row],[Count]]</f>
        <v>0</v>
      </c>
      <c r="H105" s="2">
        <f>COUNTIFS(Table2[Sub-Sector],Table4[[#This Row],[Sub-Sector]],Table2[RSI Exponential â€“ 14D],"&gt;=50")/Table4[[#This Row],[Count]]</f>
        <v>0</v>
      </c>
      <c r="I105" s="2">
        <f>COUNTIFS(Table2[Sub-Sector],Table4[[#This Row],[Sub-Sector]],Table2[Relative Volume],"&gt;=1")/Table4[[#This Row],[Count]]</f>
        <v>0.33333333333333331</v>
      </c>
      <c r="J105" s="2">
        <f>COUNTIFS(Table2[Sub-Sector],Table4[[#This Row],[Sub-Sector]],Table2[% Away From Day Low],"&gt;=0.05")/Table4[[#This Row],[Count]]</f>
        <v>0</v>
      </c>
      <c r="K105" s="2">
        <f>COUNTIFS(Table2[Sub-Sector],Table4[[#This Row],[Sub-Sector]],Table2[% Away From Day High],"&lt;=0.05")/Table4[[#This Row],[Count]]</f>
        <v>1</v>
      </c>
      <c r="L105" s="2">
        <f>COUNTIFS(Table2[Sub-Sector],Table4[[#This Row],[Sub-Sector]],Table2[% Away From Current Week Low],"&gt;=0.05")/Table4[[#This Row],[Count]]</f>
        <v>0</v>
      </c>
      <c r="M105" s="2">
        <f>COUNTIFS(Table2[Sub-Sector],Table4[[#This Row],[Sub-Sector]],Table2[% Away From Current Week High],"&lt;=0.05")/Table4[[#This Row],[Count]]</f>
        <v>1</v>
      </c>
      <c r="N105" s="2">
        <f>COUNTIFS(Table2[Sub-Sector],Table4[[#This Row],[Sub-Sector]],Table2[% Away From Current Month Low],"&gt;=0.05")/Table4[[#This Row],[Count]]</f>
        <v>0.33333333333333331</v>
      </c>
      <c r="O105" s="2">
        <f>COUNTIFS(Table2[Sub-Sector],Table4[[#This Row],[Sub-Sector]],Table2[% Away From Current Month High],"&lt;=0.05")/Table4[[#This Row],[Count]]</f>
        <v>0</v>
      </c>
      <c r="P105" s="2">
        <f>COUNTIFS(Table2[Sub-Sector],Table4[[#This Row],[Sub-Sector]],Table2[% Away From 52W High],"&lt;=10")/Table4[[#This Row],[Count]]</f>
        <v>0</v>
      </c>
      <c r="Q105" s="2">
        <f>COUNTIFS(Table2[Sub-Sector],Table4[[#This Row],[Sub-Sector]],Table2[% Away From 52W Low],"&gt;=10")/Table4[[#This Row],[Count]]</f>
        <v>0.66666666666666663</v>
      </c>
      <c r="R105" s="2">
        <f>COUNTIFS(Table2[Sub-Sector],Table4[[#This Row],[Sub-Sector]],Table2[% Price above 20 EMA],"&gt;=0")/Table4[[#This Row],[Count]]</f>
        <v>0</v>
      </c>
      <c r="S105" s="2">
        <f>COUNTIFS(Table2[Sub-Sector],Table4[[#This Row],[Sub-Sector]],Table2[% Price above 50 EMA],"&gt;=0")/Table4[[#This Row],[Count]]</f>
        <v>0.33333333333333331</v>
      </c>
      <c r="T105" s="2">
        <f>COUNTIFS(Table2[Sub-Sector],Table4[[#This Row],[Sub-Sector]],Table2[% Price above 200 EMA],"&gt;=0")/Table4[[#This Row],[Count]]</f>
        <v>0.33333333333333331</v>
      </c>
      <c r="U105" s="2">
        <f>COUNTIFS(Table2[Sub-Sector],Table4[[#This Row],[Sub-Sector]],Table2[Rate of Change - Zone],"Positive")/Table4[[#This Row],[Count]]</f>
        <v>0.66666666666666663</v>
      </c>
      <c r="V105" s="2">
        <f>COUNTIFS(Table2[Sub-Sector],Table4[[#This Row],[Sub-Sector]],Table2[Sharpe Ratio],"&gt;=0.10")/Table4[[#This Row],[Count]]</f>
        <v>0</v>
      </c>
      <c r="W10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594.5</v>
      </c>
      <c r="X105">
        <f>_xlfn.RANK.AVG(Table4[[#This Row],[Score]],Table4[Score],1)</f>
        <v>112</v>
      </c>
      <c r="Y10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333.5</v>
      </c>
      <c r="Z105">
        <f>_xlfn.RANK.AVG(Table4[[#This Row],[Score 2 ]],Table4[[Score 2 ]],1)</f>
        <v>104</v>
      </c>
    </row>
    <row r="106" spans="1:26" x14ac:dyDescent="0.3">
      <c r="A106" t="s">
        <v>164</v>
      </c>
      <c r="B106">
        <f>COUNTIFS(Table2[Sub-Sector],Table4[[#This Row],[Sub-Sector]])</f>
        <v>9</v>
      </c>
      <c r="C106" s="2">
        <f>COUNTIFS(Table2[Sub-Sector],Table4[[#This Row],[Sub-Sector]],Table2[Uptrend],"Uptrend")/Table4[[#This Row],[Count]]</f>
        <v>0.77777777777777779</v>
      </c>
      <c r="D106" s="2">
        <f>COUNTIFS(Table2[Sub-Sector],Table4[[#This Row],[Sub-Sector]],Table2[1W Return vs Nifty],"&gt;=5")/Table4[[#This Row],[Count]]</f>
        <v>0</v>
      </c>
      <c r="E106" s="2">
        <f>COUNTIFS(Table2[Sub-Sector],Table4[[#This Row],[Sub-Sector]],Table2[1M Return vs Nifty],"&gt;=5")/Table4[[#This Row],[Count]]</f>
        <v>0.1111111111111111</v>
      </c>
      <c r="F106" s="2">
        <f>COUNTIFS(Table2[Sub-Sector],Table4[[#This Row],[Sub-Sector]],Table2[6M Return vs Nifty],"&gt;=10")/Table4[[#This Row],[Count]]</f>
        <v>0.44444444444444442</v>
      </c>
      <c r="G106" s="2">
        <f>COUNTIFS(Table2[Sub-Sector],Table4[[#This Row],[Sub-Sector]],Table2[1Y Return vs Nifty],"&gt;=10")/Table4[[#This Row],[Count]]</f>
        <v>0.33333333333333331</v>
      </c>
      <c r="H106" s="2">
        <f>COUNTIFS(Table2[Sub-Sector],Table4[[#This Row],[Sub-Sector]],Table2[RSI Exponential â€“ 14D],"&gt;=50")/Table4[[#This Row],[Count]]</f>
        <v>0.44444444444444442</v>
      </c>
      <c r="I106" s="2">
        <f>COUNTIFS(Table2[Sub-Sector],Table4[[#This Row],[Sub-Sector]],Table2[Relative Volume],"&gt;=1")/Table4[[#This Row],[Count]]</f>
        <v>0</v>
      </c>
      <c r="J106" s="2">
        <f>COUNTIFS(Table2[Sub-Sector],Table4[[#This Row],[Sub-Sector]],Table2[% Away From Day Low],"&gt;=0.05")/Table4[[#This Row],[Count]]</f>
        <v>0</v>
      </c>
      <c r="K106" s="2">
        <f>COUNTIFS(Table2[Sub-Sector],Table4[[#This Row],[Sub-Sector]],Table2[% Away From Day High],"&lt;=0.05")/Table4[[#This Row],[Count]]</f>
        <v>1</v>
      </c>
      <c r="L106" s="2">
        <f>COUNTIFS(Table2[Sub-Sector],Table4[[#This Row],[Sub-Sector]],Table2[% Away From Current Week Low],"&gt;=0.05")/Table4[[#This Row],[Count]]</f>
        <v>0</v>
      </c>
      <c r="M106" s="2">
        <f>COUNTIFS(Table2[Sub-Sector],Table4[[#This Row],[Sub-Sector]],Table2[% Away From Current Week High],"&lt;=0.05")/Table4[[#This Row],[Count]]</f>
        <v>1</v>
      </c>
      <c r="N106" s="2">
        <f>COUNTIFS(Table2[Sub-Sector],Table4[[#This Row],[Sub-Sector]],Table2[% Away From Current Month Low],"&gt;=0.05")/Table4[[#This Row],[Count]]</f>
        <v>0.33333333333333331</v>
      </c>
      <c r="O106" s="2">
        <f>COUNTIFS(Table2[Sub-Sector],Table4[[#This Row],[Sub-Sector]],Table2[% Away From Current Month High],"&lt;=0.05")/Table4[[#This Row],[Count]]</f>
        <v>0.33333333333333331</v>
      </c>
      <c r="P106" s="2">
        <f>COUNTIFS(Table2[Sub-Sector],Table4[[#This Row],[Sub-Sector]],Table2[% Away From 52W High],"&lt;=10")/Table4[[#This Row],[Count]]</f>
        <v>0.66666666666666663</v>
      </c>
      <c r="Q106" s="2">
        <f>COUNTIFS(Table2[Sub-Sector],Table4[[#This Row],[Sub-Sector]],Table2[% Away From 52W Low],"&gt;=10")/Table4[[#This Row],[Count]]</f>
        <v>1</v>
      </c>
      <c r="R106" s="2">
        <f>COUNTIFS(Table2[Sub-Sector],Table4[[#This Row],[Sub-Sector]],Table2[% Price above 20 EMA],"&gt;=0")/Table4[[#This Row],[Count]]</f>
        <v>0.55555555555555558</v>
      </c>
      <c r="S106" s="2">
        <f>COUNTIFS(Table2[Sub-Sector],Table4[[#This Row],[Sub-Sector]],Table2[% Price above 50 EMA],"&gt;=0")/Table4[[#This Row],[Count]]</f>
        <v>0.55555555555555558</v>
      </c>
      <c r="T106" s="2">
        <f>COUNTIFS(Table2[Sub-Sector],Table4[[#This Row],[Sub-Sector]],Table2[% Price above 200 EMA],"&gt;=0")/Table4[[#This Row],[Count]]</f>
        <v>0.88888888888888884</v>
      </c>
      <c r="U106" s="2">
        <f>COUNTIFS(Table2[Sub-Sector],Table4[[#This Row],[Sub-Sector]],Table2[Rate of Change - Zone],"Positive")/Table4[[#This Row],[Count]]</f>
        <v>0.44444444444444442</v>
      </c>
      <c r="V106" s="2">
        <f>COUNTIFS(Table2[Sub-Sector],Table4[[#This Row],[Sub-Sector]],Table2[Sharpe Ratio],"&gt;=0.10")/Table4[[#This Row],[Count]]</f>
        <v>0</v>
      </c>
      <c r="W10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513.5</v>
      </c>
      <c r="X106">
        <f>_xlfn.RANK.AVG(Table4[[#This Row],[Score]],Table4[Score],1)</f>
        <v>90</v>
      </c>
      <c r="Y10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334.5</v>
      </c>
      <c r="Z106">
        <f>_xlfn.RANK.AVG(Table4[[#This Row],[Score 2 ]],Table4[[Score 2 ]],1)</f>
        <v>105</v>
      </c>
    </row>
    <row r="107" spans="1:26" x14ac:dyDescent="0.3">
      <c r="A107" t="s">
        <v>1808</v>
      </c>
      <c r="B107">
        <f>COUNTIFS(Table2[Sub-Sector],Table4[[#This Row],[Sub-Sector]])</f>
        <v>1</v>
      </c>
      <c r="C107" s="2">
        <f>COUNTIFS(Table2[Sub-Sector],Table4[[#This Row],[Sub-Sector]],Table2[Uptrend],"Uptrend")/Table4[[#This Row],[Count]]</f>
        <v>0</v>
      </c>
      <c r="D107" s="2">
        <f>COUNTIFS(Table2[Sub-Sector],Table4[[#This Row],[Sub-Sector]],Table2[1W Return vs Nifty],"&gt;=5")/Table4[[#This Row],[Count]]</f>
        <v>0</v>
      </c>
      <c r="E107" s="2">
        <f>COUNTIFS(Table2[Sub-Sector],Table4[[#This Row],[Sub-Sector]],Table2[1M Return vs Nifty],"&gt;=5")/Table4[[#This Row],[Count]]</f>
        <v>0</v>
      </c>
      <c r="F107" s="2">
        <f>COUNTIFS(Table2[Sub-Sector],Table4[[#This Row],[Sub-Sector]],Table2[6M Return vs Nifty],"&gt;=10")/Table4[[#This Row],[Count]]</f>
        <v>1</v>
      </c>
      <c r="G107" s="2">
        <f>COUNTIFS(Table2[Sub-Sector],Table4[[#This Row],[Sub-Sector]],Table2[1Y Return vs Nifty],"&gt;=10")/Table4[[#This Row],[Count]]</f>
        <v>0</v>
      </c>
      <c r="H107" s="2">
        <f>COUNTIFS(Table2[Sub-Sector],Table4[[#This Row],[Sub-Sector]],Table2[RSI Exponential â€“ 14D],"&gt;=50")/Table4[[#This Row],[Count]]</f>
        <v>0</v>
      </c>
      <c r="I107" s="2">
        <f>COUNTIFS(Table2[Sub-Sector],Table4[[#This Row],[Sub-Sector]],Table2[Relative Volume],"&gt;=1")/Table4[[#This Row],[Count]]</f>
        <v>0</v>
      </c>
      <c r="J107" s="2">
        <f>COUNTIFS(Table2[Sub-Sector],Table4[[#This Row],[Sub-Sector]],Table2[% Away From Day Low],"&gt;=0.05")/Table4[[#This Row],[Count]]</f>
        <v>0</v>
      </c>
      <c r="K107" s="2">
        <f>COUNTIFS(Table2[Sub-Sector],Table4[[#This Row],[Sub-Sector]],Table2[% Away From Day High],"&lt;=0.05")/Table4[[#This Row],[Count]]</f>
        <v>1</v>
      </c>
      <c r="L107" s="2">
        <f>COUNTIFS(Table2[Sub-Sector],Table4[[#This Row],[Sub-Sector]],Table2[% Away From Current Week Low],"&gt;=0.05")/Table4[[#This Row],[Count]]</f>
        <v>0</v>
      </c>
      <c r="M107" s="2">
        <f>COUNTIFS(Table2[Sub-Sector],Table4[[#This Row],[Sub-Sector]],Table2[% Away From Current Week High],"&lt;=0.05")/Table4[[#This Row],[Count]]</f>
        <v>1</v>
      </c>
      <c r="N107" s="2">
        <f>COUNTIFS(Table2[Sub-Sector],Table4[[#This Row],[Sub-Sector]],Table2[% Away From Current Month Low],"&gt;=0.05")/Table4[[#This Row],[Count]]</f>
        <v>0</v>
      </c>
      <c r="O107" s="2">
        <f>COUNTIFS(Table2[Sub-Sector],Table4[[#This Row],[Sub-Sector]],Table2[% Away From Current Month High],"&lt;=0.05")/Table4[[#This Row],[Count]]</f>
        <v>0</v>
      </c>
      <c r="P107" s="2">
        <f>COUNTIFS(Table2[Sub-Sector],Table4[[#This Row],[Sub-Sector]],Table2[% Away From 52W High],"&lt;=10")/Table4[[#This Row],[Count]]</f>
        <v>0</v>
      </c>
      <c r="Q107" s="2">
        <f>COUNTIFS(Table2[Sub-Sector],Table4[[#This Row],[Sub-Sector]],Table2[% Away From 52W Low],"&gt;=10")/Table4[[#This Row],[Count]]</f>
        <v>1</v>
      </c>
      <c r="R107" s="2">
        <f>COUNTIFS(Table2[Sub-Sector],Table4[[#This Row],[Sub-Sector]],Table2[% Price above 20 EMA],"&gt;=0")/Table4[[#This Row],[Count]]</f>
        <v>0</v>
      </c>
      <c r="S107" s="2">
        <f>COUNTIFS(Table2[Sub-Sector],Table4[[#This Row],[Sub-Sector]],Table2[% Price above 50 EMA],"&gt;=0")/Table4[[#This Row],[Count]]</f>
        <v>0</v>
      </c>
      <c r="T107" s="2">
        <f>COUNTIFS(Table2[Sub-Sector],Table4[[#This Row],[Sub-Sector]],Table2[% Price above 200 EMA],"&gt;=0")/Table4[[#This Row],[Count]]</f>
        <v>1</v>
      </c>
      <c r="U107" s="2">
        <f>COUNTIFS(Table2[Sub-Sector],Table4[[#This Row],[Sub-Sector]],Table2[Rate of Change - Zone],"Positive")/Table4[[#This Row],[Count]]</f>
        <v>0</v>
      </c>
      <c r="V107" s="2">
        <f>COUNTIFS(Table2[Sub-Sector],Table4[[#This Row],[Sub-Sector]],Table2[Sharpe Ratio],"&gt;=0.10")/Table4[[#This Row],[Count]]</f>
        <v>0</v>
      </c>
      <c r="W10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615.5</v>
      </c>
      <c r="X107">
        <f>_xlfn.RANK.AVG(Table4[[#This Row],[Score]],Table4[Score],1)</f>
        <v>114</v>
      </c>
      <c r="Y10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336.5</v>
      </c>
      <c r="Z107">
        <f>_xlfn.RANK.AVG(Table4[[#This Row],[Score 2 ]],Table4[[Score 2 ]],1)</f>
        <v>106</v>
      </c>
    </row>
    <row r="108" spans="1:26" x14ac:dyDescent="0.3">
      <c r="A108" t="s">
        <v>301</v>
      </c>
      <c r="B108">
        <f>COUNTIFS(Table2[Sub-Sector],Table4[[#This Row],[Sub-Sector]])</f>
        <v>1</v>
      </c>
      <c r="C108" s="2">
        <f>COUNTIFS(Table2[Sub-Sector],Table4[[#This Row],[Sub-Sector]],Table2[Uptrend],"Uptrend")/Table4[[#This Row],[Count]]</f>
        <v>0</v>
      </c>
      <c r="D108" s="2">
        <f>COUNTIFS(Table2[Sub-Sector],Table4[[#This Row],[Sub-Sector]],Table2[1W Return vs Nifty],"&gt;=5")/Table4[[#This Row],[Count]]</f>
        <v>0</v>
      </c>
      <c r="E108" s="2">
        <f>COUNTIFS(Table2[Sub-Sector],Table4[[#This Row],[Sub-Sector]],Table2[1M Return vs Nifty],"&gt;=5")/Table4[[#This Row],[Count]]</f>
        <v>0</v>
      </c>
      <c r="F108" s="2">
        <f>COUNTIFS(Table2[Sub-Sector],Table4[[#This Row],[Sub-Sector]],Table2[6M Return vs Nifty],"&gt;=10")/Table4[[#This Row],[Count]]</f>
        <v>0</v>
      </c>
      <c r="G108" s="2">
        <f>COUNTIFS(Table2[Sub-Sector],Table4[[#This Row],[Sub-Sector]],Table2[1Y Return vs Nifty],"&gt;=10")/Table4[[#This Row],[Count]]</f>
        <v>0</v>
      </c>
      <c r="H108" s="2">
        <f>COUNTIFS(Table2[Sub-Sector],Table4[[#This Row],[Sub-Sector]],Table2[RSI Exponential â€“ 14D],"&gt;=50")/Table4[[#This Row],[Count]]</f>
        <v>0</v>
      </c>
      <c r="I108" s="2">
        <f>COUNTIFS(Table2[Sub-Sector],Table4[[#This Row],[Sub-Sector]],Table2[Relative Volume],"&gt;=1")/Table4[[#This Row],[Count]]</f>
        <v>0</v>
      </c>
      <c r="J108" s="2">
        <f>COUNTIFS(Table2[Sub-Sector],Table4[[#This Row],[Sub-Sector]],Table2[% Away From Day Low],"&gt;=0.05")/Table4[[#This Row],[Count]]</f>
        <v>0</v>
      </c>
      <c r="K108" s="2">
        <f>COUNTIFS(Table2[Sub-Sector],Table4[[#This Row],[Sub-Sector]],Table2[% Away From Day High],"&lt;=0.05")/Table4[[#This Row],[Count]]</f>
        <v>1</v>
      </c>
      <c r="L108" s="2">
        <f>COUNTIFS(Table2[Sub-Sector],Table4[[#This Row],[Sub-Sector]],Table2[% Away From Current Week Low],"&gt;=0.05")/Table4[[#This Row],[Count]]</f>
        <v>0</v>
      </c>
      <c r="M108" s="2">
        <f>COUNTIFS(Table2[Sub-Sector],Table4[[#This Row],[Sub-Sector]],Table2[% Away From Current Week High],"&lt;=0.05")/Table4[[#This Row],[Count]]</f>
        <v>1</v>
      </c>
      <c r="N108" s="2">
        <f>COUNTIFS(Table2[Sub-Sector],Table4[[#This Row],[Sub-Sector]],Table2[% Away From Current Month Low],"&gt;=0.05")/Table4[[#This Row],[Count]]</f>
        <v>0</v>
      </c>
      <c r="O108" s="2">
        <f>COUNTIFS(Table2[Sub-Sector],Table4[[#This Row],[Sub-Sector]],Table2[% Away From Current Month High],"&lt;=0.05")/Table4[[#This Row],[Count]]</f>
        <v>0</v>
      </c>
      <c r="P108" s="2">
        <f>COUNTIFS(Table2[Sub-Sector],Table4[[#This Row],[Sub-Sector]],Table2[% Away From 52W High],"&lt;=10")/Table4[[#This Row],[Count]]</f>
        <v>0</v>
      </c>
      <c r="Q108" s="2">
        <f>COUNTIFS(Table2[Sub-Sector],Table4[[#This Row],[Sub-Sector]],Table2[% Away From 52W Low],"&gt;=10")/Table4[[#This Row],[Count]]</f>
        <v>1</v>
      </c>
      <c r="R108" s="2">
        <f>COUNTIFS(Table2[Sub-Sector],Table4[[#This Row],[Sub-Sector]],Table2[% Price above 20 EMA],"&gt;=0")/Table4[[#This Row],[Count]]</f>
        <v>0</v>
      </c>
      <c r="S108" s="2">
        <f>COUNTIFS(Table2[Sub-Sector],Table4[[#This Row],[Sub-Sector]],Table2[% Price above 50 EMA],"&gt;=0")/Table4[[#This Row],[Count]]</f>
        <v>0</v>
      </c>
      <c r="T108" s="2">
        <f>COUNTIFS(Table2[Sub-Sector],Table4[[#This Row],[Sub-Sector]],Table2[% Price above 200 EMA],"&gt;=0")/Table4[[#This Row],[Count]]</f>
        <v>1</v>
      </c>
      <c r="U108" s="2">
        <f>COUNTIFS(Table2[Sub-Sector],Table4[[#This Row],[Sub-Sector]],Table2[Rate of Change - Zone],"Positive")/Table4[[#This Row],[Count]]</f>
        <v>1</v>
      </c>
      <c r="V108" s="2">
        <f>COUNTIFS(Table2[Sub-Sector],Table4[[#This Row],[Sub-Sector]],Table2[Sharpe Ratio],"&gt;=0.10")/Table4[[#This Row],[Count]]</f>
        <v>0</v>
      </c>
      <c r="W10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617.5</v>
      </c>
      <c r="X108">
        <f>_xlfn.RANK.AVG(Table4[[#This Row],[Score]],Table4[Score],1)</f>
        <v>116</v>
      </c>
      <c r="Y10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338.5</v>
      </c>
      <c r="Z108">
        <f>_xlfn.RANK.AVG(Table4[[#This Row],[Score 2 ]],Table4[[Score 2 ]],1)</f>
        <v>108.5</v>
      </c>
    </row>
    <row r="109" spans="1:26" x14ac:dyDescent="0.3">
      <c r="A109" t="s">
        <v>1489</v>
      </c>
      <c r="B109">
        <f>COUNTIFS(Table2[Sub-Sector],Table4[[#This Row],[Sub-Sector]])</f>
        <v>1</v>
      </c>
      <c r="C109" s="2">
        <f>COUNTIFS(Table2[Sub-Sector],Table4[[#This Row],[Sub-Sector]],Table2[Uptrend],"Uptrend")/Table4[[#This Row],[Count]]</f>
        <v>1</v>
      </c>
      <c r="D109" s="2">
        <f>COUNTIFS(Table2[Sub-Sector],Table4[[#This Row],[Sub-Sector]],Table2[1W Return vs Nifty],"&gt;=5")/Table4[[#This Row],[Count]]</f>
        <v>0</v>
      </c>
      <c r="E109" s="2">
        <f>COUNTIFS(Table2[Sub-Sector],Table4[[#This Row],[Sub-Sector]],Table2[1M Return vs Nifty],"&gt;=5")/Table4[[#This Row],[Count]]</f>
        <v>1</v>
      </c>
      <c r="F109" s="2">
        <f>COUNTIFS(Table2[Sub-Sector],Table4[[#This Row],[Sub-Sector]],Table2[6M Return vs Nifty],"&gt;=10")/Table4[[#This Row],[Count]]</f>
        <v>0</v>
      </c>
      <c r="G109" s="2">
        <f>COUNTIFS(Table2[Sub-Sector],Table4[[#This Row],[Sub-Sector]],Table2[1Y Return vs Nifty],"&gt;=10")/Table4[[#This Row],[Count]]</f>
        <v>0</v>
      </c>
      <c r="H109" s="2">
        <f>COUNTIFS(Table2[Sub-Sector],Table4[[#This Row],[Sub-Sector]],Table2[RSI Exponential â€“ 14D],"&gt;=50")/Table4[[#This Row],[Count]]</f>
        <v>1</v>
      </c>
      <c r="I109" s="2">
        <f>COUNTIFS(Table2[Sub-Sector],Table4[[#This Row],[Sub-Sector]],Table2[Relative Volume],"&gt;=1")/Table4[[#This Row],[Count]]</f>
        <v>0</v>
      </c>
      <c r="J109" s="2">
        <f>COUNTIFS(Table2[Sub-Sector],Table4[[#This Row],[Sub-Sector]],Table2[% Away From Day Low],"&gt;=0.05")/Table4[[#This Row],[Count]]</f>
        <v>0</v>
      </c>
      <c r="K109" s="2">
        <f>COUNTIFS(Table2[Sub-Sector],Table4[[#This Row],[Sub-Sector]],Table2[% Away From Day High],"&lt;=0.05")/Table4[[#This Row],[Count]]</f>
        <v>1</v>
      </c>
      <c r="L109" s="2">
        <f>COUNTIFS(Table2[Sub-Sector],Table4[[#This Row],[Sub-Sector]],Table2[% Away From Current Week Low],"&gt;=0.05")/Table4[[#This Row],[Count]]</f>
        <v>0</v>
      </c>
      <c r="M109" s="2">
        <f>COUNTIFS(Table2[Sub-Sector],Table4[[#This Row],[Sub-Sector]],Table2[% Away From Current Week High],"&lt;=0.05")/Table4[[#This Row],[Count]]</f>
        <v>1</v>
      </c>
      <c r="N109" s="2">
        <f>COUNTIFS(Table2[Sub-Sector],Table4[[#This Row],[Sub-Sector]],Table2[% Away From Current Month Low],"&gt;=0.05")/Table4[[#This Row],[Count]]</f>
        <v>1</v>
      </c>
      <c r="O109" s="2">
        <f>COUNTIFS(Table2[Sub-Sector],Table4[[#This Row],[Sub-Sector]],Table2[% Away From Current Month High],"&lt;=0.05")/Table4[[#This Row],[Count]]</f>
        <v>1</v>
      </c>
      <c r="P109" s="2">
        <f>COUNTIFS(Table2[Sub-Sector],Table4[[#This Row],[Sub-Sector]],Table2[% Away From 52W High],"&lt;=10")/Table4[[#This Row],[Count]]</f>
        <v>1</v>
      </c>
      <c r="Q109" s="2">
        <f>COUNTIFS(Table2[Sub-Sector],Table4[[#This Row],[Sub-Sector]],Table2[% Away From 52W Low],"&gt;=10")/Table4[[#This Row],[Count]]</f>
        <v>1</v>
      </c>
      <c r="R109" s="2">
        <f>COUNTIFS(Table2[Sub-Sector],Table4[[#This Row],[Sub-Sector]],Table2[% Price above 20 EMA],"&gt;=0")/Table4[[#This Row],[Count]]</f>
        <v>1</v>
      </c>
      <c r="S109" s="2">
        <f>COUNTIFS(Table2[Sub-Sector],Table4[[#This Row],[Sub-Sector]],Table2[% Price above 50 EMA],"&gt;=0")/Table4[[#This Row],[Count]]</f>
        <v>1</v>
      </c>
      <c r="T109" s="2">
        <f>COUNTIFS(Table2[Sub-Sector],Table4[[#This Row],[Sub-Sector]],Table2[% Price above 200 EMA],"&gt;=0")/Table4[[#This Row],[Count]]</f>
        <v>1</v>
      </c>
      <c r="U109" s="2">
        <f>COUNTIFS(Table2[Sub-Sector],Table4[[#This Row],[Sub-Sector]],Table2[Rate of Change - Zone],"Positive")/Table4[[#This Row],[Count]]</f>
        <v>1</v>
      </c>
      <c r="V109" s="2">
        <f>COUNTIFS(Table2[Sub-Sector],Table4[[#This Row],[Sub-Sector]],Table2[Sharpe Ratio],"&gt;=0.10")/Table4[[#This Row],[Count]]</f>
        <v>0</v>
      </c>
      <c r="W10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434.5</v>
      </c>
      <c r="X109">
        <f>_xlfn.RANK.AVG(Table4[[#This Row],[Score]],Table4[Score],1)</f>
        <v>65</v>
      </c>
      <c r="Y10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338.5</v>
      </c>
      <c r="Z109">
        <f>_xlfn.RANK.AVG(Table4[[#This Row],[Score 2 ]],Table4[[Score 2 ]],1)</f>
        <v>108.5</v>
      </c>
    </row>
    <row r="110" spans="1:26" x14ac:dyDescent="0.3">
      <c r="A110" t="s">
        <v>1460</v>
      </c>
      <c r="B110">
        <f>COUNTIFS(Table2[Sub-Sector],Table4[[#This Row],[Sub-Sector]])</f>
        <v>1</v>
      </c>
      <c r="C110" s="2">
        <f>COUNTIFS(Table2[Sub-Sector],Table4[[#This Row],[Sub-Sector]],Table2[Uptrend],"Uptrend")/Table4[[#This Row],[Count]]</f>
        <v>0</v>
      </c>
      <c r="D110" s="2">
        <f>COUNTIFS(Table2[Sub-Sector],Table4[[#This Row],[Sub-Sector]],Table2[1W Return vs Nifty],"&gt;=5")/Table4[[#This Row],[Count]]</f>
        <v>0</v>
      </c>
      <c r="E110" s="2">
        <f>COUNTIFS(Table2[Sub-Sector],Table4[[#This Row],[Sub-Sector]],Table2[1M Return vs Nifty],"&gt;=5")/Table4[[#This Row],[Count]]</f>
        <v>0</v>
      </c>
      <c r="F110" s="2">
        <f>COUNTIFS(Table2[Sub-Sector],Table4[[#This Row],[Sub-Sector]],Table2[6M Return vs Nifty],"&gt;=10")/Table4[[#This Row],[Count]]</f>
        <v>0</v>
      </c>
      <c r="G110" s="2">
        <f>COUNTIFS(Table2[Sub-Sector],Table4[[#This Row],[Sub-Sector]],Table2[1Y Return vs Nifty],"&gt;=10")/Table4[[#This Row],[Count]]</f>
        <v>0</v>
      </c>
      <c r="H110" s="2">
        <f>COUNTIFS(Table2[Sub-Sector],Table4[[#This Row],[Sub-Sector]],Table2[RSI Exponential â€“ 14D],"&gt;=50")/Table4[[#This Row],[Count]]</f>
        <v>0</v>
      </c>
      <c r="I110" s="2">
        <f>COUNTIFS(Table2[Sub-Sector],Table4[[#This Row],[Sub-Sector]],Table2[Relative Volume],"&gt;=1")/Table4[[#This Row],[Count]]</f>
        <v>0</v>
      </c>
      <c r="J110" s="2">
        <f>COUNTIFS(Table2[Sub-Sector],Table4[[#This Row],[Sub-Sector]],Table2[% Away From Day Low],"&gt;=0.05")/Table4[[#This Row],[Count]]</f>
        <v>0</v>
      </c>
      <c r="K110" s="2">
        <f>COUNTIFS(Table2[Sub-Sector],Table4[[#This Row],[Sub-Sector]],Table2[% Away From Day High],"&lt;=0.05")/Table4[[#This Row],[Count]]</f>
        <v>1</v>
      </c>
      <c r="L110" s="2">
        <f>COUNTIFS(Table2[Sub-Sector],Table4[[#This Row],[Sub-Sector]],Table2[% Away From Current Week Low],"&gt;=0.05")/Table4[[#This Row],[Count]]</f>
        <v>0</v>
      </c>
      <c r="M110" s="2">
        <f>COUNTIFS(Table2[Sub-Sector],Table4[[#This Row],[Sub-Sector]],Table2[% Away From Current Week High],"&lt;=0.05")/Table4[[#This Row],[Count]]</f>
        <v>1</v>
      </c>
      <c r="N110" s="2">
        <f>COUNTIFS(Table2[Sub-Sector],Table4[[#This Row],[Sub-Sector]],Table2[% Away From Current Month Low],"&gt;=0.05")/Table4[[#This Row],[Count]]</f>
        <v>1</v>
      </c>
      <c r="O110" s="2">
        <f>COUNTIFS(Table2[Sub-Sector],Table4[[#This Row],[Sub-Sector]],Table2[% Away From Current Month High],"&lt;=0.05")/Table4[[#This Row],[Count]]</f>
        <v>0</v>
      </c>
      <c r="P110" s="2">
        <f>COUNTIFS(Table2[Sub-Sector],Table4[[#This Row],[Sub-Sector]],Table2[% Away From 52W High],"&lt;=10")/Table4[[#This Row],[Count]]</f>
        <v>0</v>
      </c>
      <c r="Q110" s="2">
        <f>COUNTIFS(Table2[Sub-Sector],Table4[[#This Row],[Sub-Sector]],Table2[% Away From 52W Low],"&gt;=10")/Table4[[#This Row],[Count]]</f>
        <v>1</v>
      </c>
      <c r="R110" s="2">
        <f>COUNTIFS(Table2[Sub-Sector],Table4[[#This Row],[Sub-Sector]],Table2[% Price above 20 EMA],"&gt;=0")/Table4[[#This Row],[Count]]</f>
        <v>1</v>
      </c>
      <c r="S110" s="2">
        <f>COUNTIFS(Table2[Sub-Sector],Table4[[#This Row],[Sub-Sector]],Table2[% Price above 50 EMA],"&gt;=0")/Table4[[#This Row],[Count]]</f>
        <v>0</v>
      </c>
      <c r="T110" s="2">
        <f>COUNTIFS(Table2[Sub-Sector],Table4[[#This Row],[Sub-Sector]],Table2[% Price above 200 EMA],"&gt;=0")/Table4[[#This Row],[Count]]</f>
        <v>0</v>
      </c>
      <c r="U110" s="2">
        <f>COUNTIFS(Table2[Sub-Sector],Table4[[#This Row],[Sub-Sector]],Table2[Rate of Change - Zone],"Positive")/Table4[[#This Row],[Count]]</f>
        <v>1</v>
      </c>
      <c r="V110" s="2">
        <f>COUNTIFS(Table2[Sub-Sector],Table4[[#This Row],[Sub-Sector]],Table2[Sharpe Ratio],"&gt;=0.10")/Table4[[#This Row],[Count]]</f>
        <v>0</v>
      </c>
      <c r="W11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617.5</v>
      </c>
      <c r="X110">
        <f>_xlfn.RANK.AVG(Table4[[#This Row],[Score]],Table4[Score],1)</f>
        <v>116</v>
      </c>
      <c r="Y11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338.5</v>
      </c>
      <c r="Z110">
        <f>_xlfn.RANK.AVG(Table4[[#This Row],[Score 2 ]],Table4[[Score 2 ]],1)</f>
        <v>108.5</v>
      </c>
    </row>
    <row r="111" spans="1:26" x14ac:dyDescent="0.3">
      <c r="A111" t="s">
        <v>1548</v>
      </c>
      <c r="B111">
        <f>COUNTIFS(Table2[Sub-Sector],Table4[[#This Row],[Sub-Sector]])</f>
        <v>1</v>
      </c>
      <c r="C111" s="2">
        <f>COUNTIFS(Table2[Sub-Sector],Table4[[#This Row],[Sub-Sector]],Table2[Uptrend],"Uptrend")/Table4[[#This Row],[Count]]</f>
        <v>0</v>
      </c>
      <c r="D111" s="2">
        <f>COUNTIFS(Table2[Sub-Sector],Table4[[#This Row],[Sub-Sector]],Table2[1W Return vs Nifty],"&gt;=5")/Table4[[#This Row],[Count]]</f>
        <v>0</v>
      </c>
      <c r="E111" s="2">
        <f>COUNTIFS(Table2[Sub-Sector],Table4[[#This Row],[Sub-Sector]],Table2[1M Return vs Nifty],"&gt;=5")/Table4[[#This Row],[Count]]</f>
        <v>0</v>
      </c>
      <c r="F111" s="2">
        <f>COUNTIFS(Table2[Sub-Sector],Table4[[#This Row],[Sub-Sector]],Table2[6M Return vs Nifty],"&gt;=10")/Table4[[#This Row],[Count]]</f>
        <v>0</v>
      </c>
      <c r="G111" s="2">
        <f>COUNTIFS(Table2[Sub-Sector],Table4[[#This Row],[Sub-Sector]],Table2[1Y Return vs Nifty],"&gt;=10")/Table4[[#This Row],[Count]]</f>
        <v>0</v>
      </c>
      <c r="H111" s="2">
        <f>COUNTIFS(Table2[Sub-Sector],Table4[[#This Row],[Sub-Sector]],Table2[RSI Exponential â€“ 14D],"&gt;=50")/Table4[[#This Row],[Count]]</f>
        <v>1</v>
      </c>
      <c r="I111" s="2">
        <f>COUNTIFS(Table2[Sub-Sector],Table4[[#This Row],[Sub-Sector]],Table2[Relative Volume],"&gt;=1")/Table4[[#This Row],[Count]]</f>
        <v>0</v>
      </c>
      <c r="J111" s="2">
        <f>COUNTIFS(Table2[Sub-Sector],Table4[[#This Row],[Sub-Sector]],Table2[% Away From Day Low],"&gt;=0.05")/Table4[[#This Row],[Count]]</f>
        <v>0</v>
      </c>
      <c r="K111" s="2">
        <f>COUNTIFS(Table2[Sub-Sector],Table4[[#This Row],[Sub-Sector]],Table2[% Away From Day High],"&lt;=0.05")/Table4[[#This Row],[Count]]</f>
        <v>1</v>
      </c>
      <c r="L111" s="2">
        <f>COUNTIFS(Table2[Sub-Sector],Table4[[#This Row],[Sub-Sector]],Table2[% Away From Current Week Low],"&gt;=0.05")/Table4[[#This Row],[Count]]</f>
        <v>0</v>
      </c>
      <c r="M111" s="2">
        <f>COUNTIFS(Table2[Sub-Sector],Table4[[#This Row],[Sub-Sector]],Table2[% Away From Current Week High],"&lt;=0.05")/Table4[[#This Row],[Count]]</f>
        <v>1</v>
      </c>
      <c r="N111" s="2">
        <f>COUNTIFS(Table2[Sub-Sector],Table4[[#This Row],[Sub-Sector]],Table2[% Away From Current Month Low],"&gt;=0.05")/Table4[[#This Row],[Count]]</f>
        <v>1</v>
      </c>
      <c r="O111" s="2">
        <f>COUNTIFS(Table2[Sub-Sector],Table4[[#This Row],[Sub-Sector]],Table2[% Away From Current Month High],"&lt;=0.05")/Table4[[#This Row],[Count]]</f>
        <v>1</v>
      </c>
      <c r="P111" s="2">
        <f>COUNTIFS(Table2[Sub-Sector],Table4[[#This Row],[Sub-Sector]],Table2[% Away From 52W High],"&lt;=10")/Table4[[#This Row],[Count]]</f>
        <v>0</v>
      </c>
      <c r="Q111" s="2">
        <f>COUNTIFS(Table2[Sub-Sector],Table4[[#This Row],[Sub-Sector]],Table2[% Away From 52W Low],"&gt;=10")/Table4[[#This Row],[Count]]</f>
        <v>1</v>
      </c>
      <c r="R111" s="2">
        <f>COUNTIFS(Table2[Sub-Sector],Table4[[#This Row],[Sub-Sector]],Table2[% Price above 20 EMA],"&gt;=0")/Table4[[#This Row],[Count]]</f>
        <v>1</v>
      </c>
      <c r="S111" s="2">
        <f>COUNTIFS(Table2[Sub-Sector],Table4[[#This Row],[Sub-Sector]],Table2[% Price above 50 EMA],"&gt;=0")/Table4[[#This Row],[Count]]</f>
        <v>1</v>
      </c>
      <c r="T111" s="2">
        <f>COUNTIFS(Table2[Sub-Sector],Table4[[#This Row],[Sub-Sector]],Table2[% Price above 200 EMA],"&gt;=0")/Table4[[#This Row],[Count]]</f>
        <v>0</v>
      </c>
      <c r="U111" s="2">
        <f>COUNTIFS(Table2[Sub-Sector],Table4[[#This Row],[Sub-Sector]],Table2[Rate of Change - Zone],"Positive")/Table4[[#This Row],[Count]]</f>
        <v>1</v>
      </c>
      <c r="V111" s="2">
        <f>COUNTIFS(Table2[Sub-Sector],Table4[[#This Row],[Sub-Sector]],Table2[Sharpe Ratio],"&gt;=0.10")/Table4[[#This Row],[Count]]</f>
        <v>0</v>
      </c>
      <c r="W11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617.5</v>
      </c>
      <c r="X111">
        <f>_xlfn.RANK.AVG(Table4[[#This Row],[Score]],Table4[Score],1)</f>
        <v>116</v>
      </c>
      <c r="Y11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338.5</v>
      </c>
      <c r="Z111">
        <f>_xlfn.RANK.AVG(Table4[[#This Row],[Score 2 ]],Table4[[Score 2 ]],1)</f>
        <v>108.5</v>
      </c>
    </row>
    <row r="112" spans="1:26" x14ac:dyDescent="0.3">
      <c r="A112" t="s">
        <v>83</v>
      </c>
      <c r="B112">
        <f>COUNTIFS(Table2[Sub-Sector],Table4[[#This Row],[Sub-Sector]])</f>
        <v>19</v>
      </c>
      <c r="C112" s="2">
        <f>COUNTIFS(Table2[Sub-Sector],Table4[[#This Row],[Sub-Sector]],Table2[Uptrend],"Uptrend")/Table4[[#This Row],[Count]]</f>
        <v>0.36842105263157893</v>
      </c>
      <c r="D112" s="2">
        <f>COUNTIFS(Table2[Sub-Sector],Table4[[#This Row],[Sub-Sector]],Table2[1W Return vs Nifty],"&gt;=5")/Table4[[#This Row],[Count]]</f>
        <v>0</v>
      </c>
      <c r="E112" s="2">
        <f>COUNTIFS(Table2[Sub-Sector],Table4[[#This Row],[Sub-Sector]],Table2[1M Return vs Nifty],"&gt;=5")/Table4[[#This Row],[Count]]</f>
        <v>5.2631578947368418E-2</v>
      </c>
      <c r="F112" s="2">
        <f>COUNTIFS(Table2[Sub-Sector],Table4[[#This Row],[Sub-Sector]],Table2[6M Return vs Nifty],"&gt;=10")/Table4[[#This Row],[Count]]</f>
        <v>0.10526315789473684</v>
      </c>
      <c r="G112" s="2">
        <f>COUNTIFS(Table2[Sub-Sector],Table4[[#This Row],[Sub-Sector]],Table2[1Y Return vs Nifty],"&gt;=10")/Table4[[#This Row],[Count]]</f>
        <v>0.31578947368421051</v>
      </c>
      <c r="H112" s="2">
        <f>COUNTIFS(Table2[Sub-Sector],Table4[[#This Row],[Sub-Sector]],Table2[RSI Exponential â€“ 14D],"&gt;=50")/Table4[[#This Row],[Count]]</f>
        <v>0.47368421052631576</v>
      </c>
      <c r="I112" s="2">
        <f>COUNTIFS(Table2[Sub-Sector],Table4[[#This Row],[Sub-Sector]],Table2[Relative Volume],"&gt;=1")/Table4[[#This Row],[Count]]</f>
        <v>0.21052631578947367</v>
      </c>
      <c r="J112" s="2">
        <f>COUNTIFS(Table2[Sub-Sector],Table4[[#This Row],[Sub-Sector]],Table2[% Away From Day Low],"&gt;=0.05")/Table4[[#This Row],[Count]]</f>
        <v>0</v>
      </c>
      <c r="K112" s="2">
        <f>COUNTIFS(Table2[Sub-Sector],Table4[[#This Row],[Sub-Sector]],Table2[% Away From Day High],"&lt;=0.05")/Table4[[#This Row],[Count]]</f>
        <v>1</v>
      </c>
      <c r="L112" s="2">
        <f>COUNTIFS(Table2[Sub-Sector],Table4[[#This Row],[Sub-Sector]],Table2[% Away From Current Week Low],"&gt;=0.05")/Table4[[#This Row],[Count]]</f>
        <v>5.2631578947368418E-2</v>
      </c>
      <c r="M112" s="2">
        <f>COUNTIFS(Table2[Sub-Sector],Table4[[#This Row],[Sub-Sector]],Table2[% Away From Current Week High],"&lt;=0.05")/Table4[[#This Row],[Count]]</f>
        <v>0.89473684210526316</v>
      </c>
      <c r="N112" s="2">
        <f>COUNTIFS(Table2[Sub-Sector],Table4[[#This Row],[Sub-Sector]],Table2[% Away From Current Month Low],"&gt;=0.05")/Table4[[#This Row],[Count]]</f>
        <v>0.26315789473684209</v>
      </c>
      <c r="O112" s="2">
        <f>COUNTIFS(Table2[Sub-Sector],Table4[[#This Row],[Sub-Sector]],Table2[% Away From Current Month High],"&lt;=0.05")/Table4[[#This Row],[Count]]</f>
        <v>0.47368421052631576</v>
      </c>
      <c r="P112" s="2">
        <f>COUNTIFS(Table2[Sub-Sector],Table4[[#This Row],[Sub-Sector]],Table2[% Away From 52W High],"&lt;=10")/Table4[[#This Row],[Count]]</f>
        <v>0.26315789473684209</v>
      </c>
      <c r="Q112" s="2">
        <f>COUNTIFS(Table2[Sub-Sector],Table4[[#This Row],[Sub-Sector]],Table2[% Away From 52W Low],"&gt;=10")/Table4[[#This Row],[Count]]</f>
        <v>0.89473684210526316</v>
      </c>
      <c r="R112" s="2">
        <f>COUNTIFS(Table2[Sub-Sector],Table4[[#This Row],[Sub-Sector]],Table2[% Price above 20 EMA],"&gt;=0")/Table4[[#This Row],[Count]]</f>
        <v>0.57894736842105265</v>
      </c>
      <c r="S112" s="2">
        <f>COUNTIFS(Table2[Sub-Sector],Table4[[#This Row],[Sub-Sector]],Table2[% Price above 50 EMA],"&gt;=0")/Table4[[#This Row],[Count]]</f>
        <v>0.63157894736842102</v>
      </c>
      <c r="T112" s="2">
        <f>COUNTIFS(Table2[Sub-Sector],Table4[[#This Row],[Sub-Sector]],Table2[% Price above 200 EMA],"&gt;=0")/Table4[[#This Row],[Count]]</f>
        <v>0.63157894736842102</v>
      </c>
      <c r="U112" s="2">
        <f>COUNTIFS(Table2[Sub-Sector],Table4[[#This Row],[Sub-Sector]],Table2[Rate of Change - Zone],"Positive")/Table4[[#This Row],[Count]]</f>
        <v>0.42105263157894735</v>
      </c>
      <c r="V112" s="2">
        <f>COUNTIFS(Table2[Sub-Sector],Table4[[#This Row],[Sub-Sector]],Table2[Sharpe Ratio],"&gt;=0.10")/Table4[[#This Row],[Count]]</f>
        <v>0</v>
      </c>
      <c r="W11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569.5</v>
      </c>
      <c r="X112">
        <f>_xlfn.RANK.AVG(Table4[[#This Row],[Score]],Table4[Score],1)</f>
        <v>101</v>
      </c>
      <c r="Y11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344</v>
      </c>
      <c r="Z112">
        <f>_xlfn.RANK.AVG(Table4[[#This Row],[Score 2 ]],Table4[[Score 2 ]],1)</f>
        <v>111</v>
      </c>
    </row>
    <row r="113" spans="1:26" x14ac:dyDescent="0.3">
      <c r="A113" t="s">
        <v>611</v>
      </c>
      <c r="B113">
        <f>COUNTIFS(Table2[Sub-Sector],Table4[[#This Row],[Sub-Sector]])</f>
        <v>3</v>
      </c>
      <c r="C113" s="2">
        <f>COUNTIFS(Table2[Sub-Sector],Table4[[#This Row],[Sub-Sector]],Table2[Uptrend],"Uptrend")/Table4[[#This Row],[Count]]</f>
        <v>0.66666666666666663</v>
      </c>
      <c r="D113" s="2">
        <f>COUNTIFS(Table2[Sub-Sector],Table4[[#This Row],[Sub-Sector]],Table2[1W Return vs Nifty],"&gt;=5")/Table4[[#This Row],[Count]]</f>
        <v>0</v>
      </c>
      <c r="E113" s="2">
        <f>COUNTIFS(Table2[Sub-Sector],Table4[[#This Row],[Sub-Sector]],Table2[1M Return vs Nifty],"&gt;=5")/Table4[[#This Row],[Count]]</f>
        <v>0</v>
      </c>
      <c r="F113" s="2">
        <f>COUNTIFS(Table2[Sub-Sector],Table4[[#This Row],[Sub-Sector]],Table2[6M Return vs Nifty],"&gt;=10")/Table4[[#This Row],[Count]]</f>
        <v>0.33333333333333331</v>
      </c>
      <c r="G113" s="2">
        <f>COUNTIFS(Table2[Sub-Sector],Table4[[#This Row],[Sub-Sector]],Table2[1Y Return vs Nifty],"&gt;=10")/Table4[[#This Row],[Count]]</f>
        <v>0</v>
      </c>
      <c r="H113" s="2">
        <f>COUNTIFS(Table2[Sub-Sector],Table4[[#This Row],[Sub-Sector]],Table2[RSI Exponential â€“ 14D],"&gt;=50")/Table4[[#This Row],[Count]]</f>
        <v>0.66666666666666663</v>
      </c>
      <c r="I113" s="2">
        <f>COUNTIFS(Table2[Sub-Sector],Table4[[#This Row],[Sub-Sector]],Table2[Relative Volume],"&gt;=1")/Table4[[#This Row],[Count]]</f>
        <v>0</v>
      </c>
      <c r="J113" s="2">
        <f>COUNTIFS(Table2[Sub-Sector],Table4[[#This Row],[Sub-Sector]],Table2[% Away From Day Low],"&gt;=0.05")/Table4[[#This Row],[Count]]</f>
        <v>0.33333333333333331</v>
      </c>
      <c r="K113" s="2">
        <f>COUNTIFS(Table2[Sub-Sector],Table4[[#This Row],[Sub-Sector]],Table2[% Away From Day High],"&lt;=0.05")/Table4[[#This Row],[Count]]</f>
        <v>1</v>
      </c>
      <c r="L113" s="2">
        <f>COUNTIFS(Table2[Sub-Sector],Table4[[#This Row],[Sub-Sector]],Table2[% Away From Current Week Low],"&gt;=0.05")/Table4[[#This Row],[Count]]</f>
        <v>0.33333333333333331</v>
      </c>
      <c r="M113" s="2">
        <f>COUNTIFS(Table2[Sub-Sector],Table4[[#This Row],[Sub-Sector]],Table2[% Away From Current Week High],"&lt;=0.05")/Table4[[#This Row],[Count]]</f>
        <v>1</v>
      </c>
      <c r="N113" s="2">
        <f>COUNTIFS(Table2[Sub-Sector],Table4[[#This Row],[Sub-Sector]],Table2[% Away From Current Month Low],"&gt;=0.05")/Table4[[#This Row],[Count]]</f>
        <v>0.66666666666666663</v>
      </c>
      <c r="O113" s="2">
        <f>COUNTIFS(Table2[Sub-Sector],Table4[[#This Row],[Sub-Sector]],Table2[% Away From Current Month High],"&lt;=0.05")/Table4[[#This Row],[Count]]</f>
        <v>0.33333333333333331</v>
      </c>
      <c r="P113" s="2">
        <f>COUNTIFS(Table2[Sub-Sector],Table4[[#This Row],[Sub-Sector]],Table2[% Away From 52W High],"&lt;=10")/Table4[[#This Row],[Count]]</f>
        <v>0</v>
      </c>
      <c r="Q113" s="2">
        <f>COUNTIFS(Table2[Sub-Sector],Table4[[#This Row],[Sub-Sector]],Table2[% Away From 52W Low],"&gt;=10")/Table4[[#This Row],[Count]]</f>
        <v>0.66666666666666663</v>
      </c>
      <c r="R113" s="2">
        <f>COUNTIFS(Table2[Sub-Sector],Table4[[#This Row],[Sub-Sector]],Table2[% Price above 20 EMA],"&gt;=0")/Table4[[#This Row],[Count]]</f>
        <v>0.66666666666666663</v>
      </c>
      <c r="S113" s="2">
        <f>COUNTIFS(Table2[Sub-Sector],Table4[[#This Row],[Sub-Sector]],Table2[% Price above 50 EMA],"&gt;=0")/Table4[[#This Row],[Count]]</f>
        <v>0.33333333333333331</v>
      </c>
      <c r="T113" s="2">
        <f>COUNTIFS(Table2[Sub-Sector],Table4[[#This Row],[Sub-Sector]],Table2[% Price above 200 EMA],"&gt;=0")/Table4[[#This Row],[Count]]</f>
        <v>0.33333333333333331</v>
      </c>
      <c r="U113" s="2">
        <f>COUNTIFS(Table2[Sub-Sector],Table4[[#This Row],[Sub-Sector]],Table2[Rate of Change - Zone],"Positive")/Table4[[#This Row],[Count]]</f>
        <v>0.66666666666666663</v>
      </c>
      <c r="V113" s="2">
        <f>COUNTIFS(Table2[Sub-Sector],Table4[[#This Row],[Sub-Sector]],Table2[Sharpe Ratio],"&gt;=0.10")/Table4[[#This Row],[Count]]</f>
        <v>0</v>
      </c>
      <c r="W11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575</v>
      </c>
      <c r="X113">
        <f>_xlfn.RANK.AVG(Table4[[#This Row],[Score]],Table4[Score],1)</f>
        <v>103.5</v>
      </c>
      <c r="Y11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346.5</v>
      </c>
      <c r="Z113">
        <f>_xlfn.RANK.AVG(Table4[[#This Row],[Score 2 ]],Table4[[Score 2 ]],1)</f>
        <v>112</v>
      </c>
    </row>
    <row r="114" spans="1:26" x14ac:dyDescent="0.3">
      <c r="A114" t="s">
        <v>438</v>
      </c>
      <c r="B114">
        <f>COUNTIFS(Table2[Sub-Sector],Table4[[#This Row],[Sub-Sector]])</f>
        <v>11</v>
      </c>
      <c r="C114" s="2">
        <f>COUNTIFS(Table2[Sub-Sector],Table4[[#This Row],[Sub-Sector]],Table2[Uptrend],"Uptrend")/Table4[[#This Row],[Count]]</f>
        <v>0.27272727272727271</v>
      </c>
      <c r="D114" s="2">
        <f>COUNTIFS(Table2[Sub-Sector],Table4[[#This Row],[Sub-Sector]],Table2[1W Return vs Nifty],"&gt;=5")/Table4[[#This Row],[Count]]</f>
        <v>9.0909090909090912E-2</v>
      </c>
      <c r="E114" s="2">
        <f>COUNTIFS(Table2[Sub-Sector],Table4[[#This Row],[Sub-Sector]],Table2[1M Return vs Nifty],"&gt;=5")/Table4[[#This Row],[Count]]</f>
        <v>0.18181818181818182</v>
      </c>
      <c r="F114" s="2">
        <f>COUNTIFS(Table2[Sub-Sector],Table4[[#This Row],[Sub-Sector]],Table2[6M Return vs Nifty],"&gt;=10")/Table4[[#This Row],[Count]]</f>
        <v>0.27272727272727271</v>
      </c>
      <c r="G114" s="2">
        <f>COUNTIFS(Table2[Sub-Sector],Table4[[#This Row],[Sub-Sector]],Table2[1Y Return vs Nifty],"&gt;=10")/Table4[[#This Row],[Count]]</f>
        <v>9.0909090909090912E-2</v>
      </c>
      <c r="H114" s="2">
        <f>COUNTIFS(Table2[Sub-Sector],Table4[[#This Row],[Sub-Sector]],Table2[RSI Exponential â€“ 14D],"&gt;=50")/Table4[[#This Row],[Count]]</f>
        <v>0.27272727272727271</v>
      </c>
      <c r="I114" s="2">
        <f>COUNTIFS(Table2[Sub-Sector],Table4[[#This Row],[Sub-Sector]],Table2[Relative Volume],"&gt;=1")/Table4[[#This Row],[Count]]</f>
        <v>0.18181818181818182</v>
      </c>
      <c r="J114" s="2">
        <f>COUNTIFS(Table2[Sub-Sector],Table4[[#This Row],[Sub-Sector]],Table2[% Away From Day Low],"&gt;=0.05")/Table4[[#This Row],[Count]]</f>
        <v>0</v>
      </c>
      <c r="K114" s="2">
        <f>COUNTIFS(Table2[Sub-Sector],Table4[[#This Row],[Sub-Sector]],Table2[% Away From Day High],"&lt;=0.05")/Table4[[#This Row],[Count]]</f>
        <v>0.90909090909090906</v>
      </c>
      <c r="L114" s="2">
        <f>COUNTIFS(Table2[Sub-Sector],Table4[[#This Row],[Sub-Sector]],Table2[% Away From Current Week Low],"&gt;=0.05")/Table4[[#This Row],[Count]]</f>
        <v>0</v>
      </c>
      <c r="M114" s="2">
        <f>COUNTIFS(Table2[Sub-Sector],Table4[[#This Row],[Sub-Sector]],Table2[% Away From Current Week High],"&lt;=0.05")/Table4[[#This Row],[Count]]</f>
        <v>0.81818181818181823</v>
      </c>
      <c r="N114" s="2">
        <f>COUNTIFS(Table2[Sub-Sector],Table4[[#This Row],[Sub-Sector]],Table2[% Away From Current Month Low],"&gt;=0.05")/Table4[[#This Row],[Count]]</f>
        <v>0.45454545454545453</v>
      </c>
      <c r="O114" s="2">
        <f>COUNTIFS(Table2[Sub-Sector],Table4[[#This Row],[Sub-Sector]],Table2[% Away From Current Month High],"&lt;=0.05")/Table4[[#This Row],[Count]]</f>
        <v>0.27272727272727271</v>
      </c>
      <c r="P114" s="2">
        <f>COUNTIFS(Table2[Sub-Sector],Table4[[#This Row],[Sub-Sector]],Table2[% Away From 52W High],"&lt;=10")/Table4[[#This Row],[Count]]</f>
        <v>0</v>
      </c>
      <c r="Q114" s="2">
        <f>COUNTIFS(Table2[Sub-Sector],Table4[[#This Row],[Sub-Sector]],Table2[% Away From 52W Low],"&gt;=10")/Table4[[#This Row],[Count]]</f>
        <v>0.81818181818181823</v>
      </c>
      <c r="R114" s="2">
        <f>COUNTIFS(Table2[Sub-Sector],Table4[[#This Row],[Sub-Sector]],Table2[% Price above 20 EMA],"&gt;=0")/Table4[[#This Row],[Count]]</f>
        <v>0.45454545454545453</v>
      </c>
      <c r="S114" s="2">
        <f>COUNTIFS(Table2[Sub-Sector],Table4[[#This Row],[Sub-Sector]],Table2[% Price above 50 EMA],"&gt;=0")/Table4[[#This Row],[Count]]</f>
        <v>0.54545454545454541</v>
      </c>
      <c r="T114" s="2">
        <f>COUNTIFS(Table2[Sub-Sector],Table4[[#This Row],[Sub-Sector]],Table2[% Price above 200 EMA],"&gt;=0")/Table4[[#This Row],[Count]]</f>
        <v>0.45454545454545453</v>
      </c>
      <c r="U114" s="2">
        <f>COUNTIFS(Table2[Sub-Sector],Table4[[#This Row],[Sub-Sector]],Table2[Rate of Change - Zone],"Positive")/Table4[[#This Row],[Count]]</f>
        <v>0.36363636363636365</v>
      </c>
      <c r="V114" s="2">
        <f>COUNTIFS(Table2[Sub-Sector],Table4[[#This Row],[Sub-Sector]],Table2[Sharpe Ratio],"&gt;=0.10")/Table4[[#This Row],[Count]]</f>
        <v>0</v>
      </c>
      <c r="W11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518</v>
      </c>
      <c r="X114">
        <f>_xlfn.RANK.AVG(Table4[[#This Row],[Score]],Table4[Score],1)</f>
        <v>91</v>
      </c>
      <c r="Y11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348.5</v>
      </c>
      <c r="Z114">
        <f>_xlfn.RANK.AVG(Table4[[#This Row],[Score 2 ]],Table4[[Score 2 ]],1)</f>
        <v>113</v>
      </c>
    </row>
    <row r="115" spans="1:26" x14ac:dyDescent="0.3">
      <c r="A115" t="s">
        <v>21</v>
      </c>
      <c r="B115">
        <f>COUNTIFS(Table2[Sub-Sector],Table4[[#This Row],[Sub-Sector]])</f>
        <v>21</v>
      </c>
      <c r="C115" s="2">
        <f>COUNTIFS(Table2[Sub-Sector],Table4[[#This Row],[Sub-Sector]],Table2[Uptrend],"Uptrend")/Table4[[#This Row],[Count]]</f>
        <v>0.5714285714285714</v>
      </c>
      <c r="D115" s="2">
        <f>COUNTIFS(Table2[Sub-Sector],Table4[[#This Row],[Sub-Sector]],Table2[1W Return vs Nifty],"&gt;=5")/Table4[[#This Row],[Count]]</f>
        <v>0</v>
      </c>
      <c r="E115" s="2">
        <f>COUNTIFS(Table2[Sub-Sector],Table4[[#This Row],[Sub-Sector]],Table2[1M Return vs Nifty],"&gt;=5")/Table4[[#This Row],[Count]]</f>
        <v>0.14285714285714285</v>
      </c>
      <c r="F115" s="2">
        <f>COUNTIFS(Table2[Sub-Sector],Table4[[#This Row],[Sub-Sector]],Table2[6M Return vs Nifty],"&gt;=10")/Table4[[#This Row],[Count]]</f>
        <v>9.5238095238095233E-2</v>
      </c>
      <c r="G115" s="2">
        <f>COUNTIFS(Table2[Sub-Sector],Table4[[#This Row],[Sub-Sector]],Table2[1Y Return vs Nifty],"&gt;=10")/Table4[[#This Row],[Count]]</f>
        <v>0.19047619047619047</v>
      </c>
      <c r="H115" s="2">
        <f>COUNTIFS(Table2[Sub-Sector],Table4[[#This Row],[Sub-Sector]],Table2[RSI Exponential â€“ 14D],"&gt;=50")/Table4[[#This Row],[Count]]</f>
        <v>0.2857142857142857</v>
      </c>
      <c r="I115" s="2">
        <f>COUNTIFS(Table2[Sub-Sector],Table4[[#This Row],[Sub-Sector]],Table2[Relative Volume],"&gt;=1")/Table4[[#This Row],[Count]]</f>
        <v>4.7619047619047616E-2</v>
      </c>
      <c r="J115" s="2">
        <f>COUNTIFS(Table2[Sub-Sector],Table4[[#This Row],[Sub-Sector]],Table2[% Away From Day Low],"&gt;=0.05")/Table4[[#This Row],[Count]]</f>
        <v>0</v>
      </c>
      <c r="K115" s="2">
        <f>COUNTIFS(Table2[Sub-Sector],Table4[[#This Row],[Sub-Sector]],Table2[% Away From Day High],"&lt;=0.05")/Table4[[#This Row],[Count]]</f>
        <v>1</v>
      </c>
      <c r="L115" s="2">
        <f>COUNTIFS(Table2[Sub-Sector],Table4[[#This Row],[Sub-Sector]],Table2[% Away From Current Week Low],"&gt;=0.05")/Table4[[#This Row],[Count]]</f>
        <v>0</v>
      </c>
      <c r="M115" s="2">
        <f>COUNTIFS(Table2[Sub-Sector],Table4[[#This Row],[Sub-Sector]],Table2[% Away From Current Week High],"&lt;=0.05")/Table4[[#This Row],[Count]]</f>
        <v>0.8571428571428571</v>
      </c>
      <c r="N115" s="2">
        <f>COUNTIFS(Table2[Sub-Sector],Table4[[#This Row],[Sub-Sector]],Table2[% Away From Current Month Low],"&gt;=0.05")/Table4[[#This Row],[Count]]</f>
        <v>0.14285714285714285</v>
      </c>
      <c r="O115" s="2">
        <f>COUNTIFS(Table2[Sub-Sector],Table4[[#This Row],[Sub-Sector]],Table2[% Away From Current Month High],"&lt;=0.05")/Table4[[#This Row],[Count]]</f>
        <v>0.38095238095238093</v>
      </c>
      <c r="P115" s="2">
        <f>COUNTIFS(Table2[Sub-Sector],Table4[[#This Row],[Sub-Sector]],Table2[% Away From 52W High],"&lt;=10")/Table4[[#This Row],[Count]]</f>
        <v>0.42857142857142855</v>
      </c>
      <c r="Q115" s="2">
        <f>COUNTIFS(Table2[Sub-Sector],Table4[[#This Row],[Sub-Sector]],Table2[% Away From 52W Low],"&gt;=10")/Table4[[#This Row],[Count]]</f>
        <v>0.95238095238095233</v>
      </c>
      <c r="R115" s="2">
        <f>COUNTIFS(Table2[Sub-Sector],Table4[[#This Row],[Sub-Sector]],Table2[% Price above 20 EMA],"&gt;=0")/Table4[[#This Row],[Count]]</f>
        <v>0.23809523809523808</v>
      </c>
      <c r="S115" s="2">
        <f>COUNTIFS(Table2[Sub-Sector],Table4[[#This Row],[Sub-Sector]],Table2[% Price above 50 EMA],"&gt;=0")/Table4[[#This Row],[Count]]</f>
        <v>0.52380952380952384</v>
      </c>
      <c r="T115" s="2">
        <f>COUNTIFS(Table2[Sub-Sector],Table4[[#This Row],[Sub-Sector]],Table2[% Price above 200 EMA],"&gt;=0")/Table4[[#This Row],[Count]]</f>
        <v>0.7142857142857143</v>
      </c>
      <c r="U115" s="2">
        <f>COUNTIFS(Table2[Sub-Sector],Table4[[#This Row],[Sub-Sector]],Table2[Rate of Change - Zone],"Positive")/Table4[[#This Row],[Count]]</f>
        <v>0.42857142857142855</v>
      </c>
      <c r="V115" s="2">
        <f>COUNTIFS(Table2[Sub-Sector],Table4[[#This Row],[Sub-Sector]],Table2[Sharpe Ratio],"&gt;=0.10")/Table4[[#This Row],[Count]]</f>
        <v>9.5238095238095233E-2</v>
      </c>
      <c r="W11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558.5</v>
      </c>
      <c r="X115">
        <f>_xlfn.RANK.AVG(Table4[[#This Row],[Score]],Table4[Score],1)</f>
        <v>99</v>
      </c>
      <c r="Y11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356.5</v>
      </c>
      <c r="Z115">
        <f>_xlfn.RANK.AVG(Table4[[#This Row],[Score 2 ]],Table4[[Score 2 ]],1)</f>
        <v>114</v>
      </c>
    </row>
    <row r="116" spans="1:26" x14ac:dyDescent="0.3">
      <c r="A116" t="s">
        <v>37</v>
      </c>
      <c r="B116">
        <f>COUNTIFS(Table2[Sub-Sector],Table4[[#This Row],[Sub-Sector]])</f>
        <v>3</v>
      </c>
      <c r="C116" s="2">
        <f>COUNTIFS(Table2[Sub-Sector],Table4[[#This Row],[Sub-Sector]],Table2[Uptrend],"Uptrend")/Table4[[#This Row],[Count]]</f>
        <v>0.66666666666666663</v>
      </c>
      <c r="D116" s="2">
        <f>COUNTIFS(Table2[Sub-Sector],Table4[[#This Row],[Sub-Sector]],Table2[1W Return vs Nifty],"&gt;=5")/Table4[[#This Row],[Count]]</f>
        <v>0</v>
      </c>
      <c r="E116" s="2">
        <f>COUNTIFS(Table2[Sub-Sector],Table4[[#This Row],[Sub-Sector]],Table2[1M Return vs Nifty],"&gt;=5")/Table4[[#This Row],[Count]]</f>
        <v>0</v>
      </c>
      <c r="F116" s="2">
        <f>COUNTIFS(Table2[Sub-Sector],Table4[[#This Row],[Sub-Sector]],Table2[6M Return vs Nifty],"&gt;=10")/Table4[[#This Row],[Count]]</f>
        <v>0.33333333333333331</v>
      </c>
      <c r="G116" s="2">
        <f>COUNTIFS(Table2[Sub-Sector],Table4[[#This Row],[Sub-Sector]],Table2[1Y Return vs Nifty],"&gt;=10")/Table4[[#This Row],[Count]]</f>
        <v>0.33333333333333331</v>
      </c>
      <c r="H116" s="2">
        <f>COUNTIFS(Table2[Sub-Sector],Table4[[#This Row],[Sub-Sector]],Table2[RSI Exponential â€“ 14D],"&gt;=50")/Table4[[#This Row],[Count]]</f>
        <v>0.33333333333333331</v>
      </c>
      <c r="I116" s="2">
        <f>COUNTIFS(Table2[Sub-Sector],Table4[[#This Row],[Sub-Sector]],Table2[Relative Volume],"&gt;=1")/Table4[[#This Row],[Count]]</f>
        <v>0</v>
      </c>
      <c r="J116" s="2">
        <f>COUNTIFS(Table2[Sub-Sector],Table4[[#This Row],[Sub-Sector]],Table2[% Away From Day Low],"&gt;=0.05")/Table4[[#This Row],[Count]]</f>
        <v>0</v>
      </c>
      <c r="K116" s="2">
        <f>COUNTIFS(Table2[Sub-Sector],Table4[[#This Row],[Sub-Sector]],Table2[% Away From Day High],"&lt;=0.05")/Table4[[#This Row],[Count]]</f>
        <v>1</v>
      </c>
      <c r="L116" s="2">
        <f>COUNTIFS(Table2[Sub-Sector],Table4[[#This Row],[Sub-Sector]],Table2[% Away From Current Week Low],"&gt;=0.05")/Table4[[#This Row],[Count]]</f>
        <v>0</v>
      </c>
      <c r="M116" s="2">
        <f>COUNTIFS(Table2[Sub-Sector],Table4[[#This Row],[Sub-Sector]],Table2[% Away From Current Week High],"&lt;=0.05")/Table4[[#This Row],[Count]]</f>
        <v>1</v>
      </c>
      <c r="N116" s="2">
        <f>COUNTIFS(Table2[Sub-Sector],Table4[[#This Row],[Sub-Sector]],Table2[% Away From Current Month Low],"&gt;=0.05")/Table4[[#This Row],[Count]]</f>
        <v>0.33333333333333331</v>
      </c>
      <c r="O116" s="2">
        <f>COUNTIFS(Table2[Sub-Sector],Table4[[#This Row],[Sub-Sector]],Table2[% Away From Current Month High],"&lt;=0.05")/Table4[[#This Row],[Count]]</f>
        <v>0.33333333333333331</v>
      </c>
      <c r="P116" s="2">
        <f>COUNTIFS(Table2[Sub-Sector],Table4[[#This Row],[Sub-Sector]],Table2[% Away From 52W High],"&lt;=10")/Table4[[#This Row],[Count]]</f>
        <v>0.33333333333333331</v>
      </c>
      <c r="Q116" s="2">
        <f>COUNTIFS(Table2[Sub-Sector],Table4[[#This Row],[Sub-Sector]],Table2[% Away From 52W Low],"&gt;=10")/Table4[[#This Row],[Count]]</f>
        <v>1</v>
      </c>
      <c r="R116" s="2">
        <f>COUNTIFS(Table2[Sub-Sector],Table4[[#This Row],[Sub-Sector]],Table2[% Price above 20 EMA],"&gt;=0")/Table4[[#This Row],[Count]]</f>
        <v>0.33333333333333331</v>
      </c>
      <c r="S116" s="2">
        <f>COUNTIFS(Table2[Sub-Sector],Table4[[#This Row],[Sub-Sector]],Table2[% Price above 50 EMA],"&gt;=0")/Table4[[#This Row],[Count]]</f>
        <v>0.66666666666666663</v>
      </c>
      <c r="T116" s="2">
        <f>COUNTIFS(Table2[Sub-Sector],Table4[[#This Row],[Sub-Sector]],Table2[% Price above 200 EMA],"&gt;=0")/Table4[[#This Row],[Count]]</f>
        <v>1</v>
      </c>
      <c r="U116" s="2">
        <f>COUNTIFS(Table2[Sub-Sector],Table4[[#This Row],[Sub-Sector]],Table2[Rate of Change - Zone],"Positive")/Table4[[#This Row],[Count]]</f>
        <v>0.33333333333333331</v>
      </c>
      <c r="V116" s="2">
        <f>COUNTIFS(Table2[Sub-Sector],Table4[[#This Row],[Sub-Sector]],Table2[Sharpe Ratio],"&gt;=0.10")/Table4[[#This Row],[Count]]</f>
        <v>0.33333333333333331</v>
      </c>
      <c r="W11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590.5</v>
      </c>
      <c r="X116">
        <f>_xlfn.RANK.AVG(Table4[[#This Row],[Score]],Table4[Score],1)</f>
        <v>109</v>
      </c>
      <c r="Y11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362</v>
      </c>
      <c r="Z116">
        <f>_xlfn.RANK.AVG(Table4[[#This Row],[Score 2 ]],Table4[[Score 2 ]],1)</f>
        <v>115</v>
      </c>
    </row>
    <row r="117" spans="1:26" x14ac:dyDescent="0.3">
      <c r="A117" t="s">
        <v>281</v>
      </c>
      <c r="B117">
        <f>COUNTIFS(Table2[Sub-Sector],Table4[[#This Row],[Sub-Sector]])</f>
        <v>6</v>
      </c>
      <c r="C117" s="2">
        <f>COUNTIFS(Table2[Sub-Sector],Table4[[#This Row],[Sub-Sector]],Table2[Uptrend],"Uptrend")/Table4[[#This Row],[Count]]</f>
        <v>0.5</v>
      </c>
      <c r="D117" s="2">
        <f>COUNTIFS(Table2[Sub-Sector],Table4[[#This Row],[Sub-Sector]],Table2[1W Return vs Nifty],"&gt;=5")/Table4[[#This Row],[Count]]</f>
        <v>0</v>
      </c>
      <c r="E117" s="2">
        <f>COUNTIFS(Table2[Sub-Sector],Table4[[#This Row],[Sub-Sector]],Table2[1M Return vs Nifty],"&gt;=5")/Table4[[#This Row],[Count]]</f>
        <v>0.33333333333333331</v>
      </c>
      <c r="F117" s="2">
        <f>COUNTIFS(Table2[Sub-Sector],Table4[[#This Row],[Sub-Sector]],Table2[6M Return vs Nifty],"&gt;=10")/Table4[[#This Row],[Count]]</f>
        <v>0</v>
      </c>
      <c r="G117" s="2">
        <f>COUNTIFS(Table2[Sub-Sector],Table4[[#This Row],[Sub-Sector]],Table2[1Y Return vs Nifty],"&gt;=10")/Table4[[#This Row],[Count]]</f>
        <v>0.5</v>
      </c>
      <c r="H117" s="2">
        <f>COUNTIFS(Table2[Sub-Sector],Table4[[#This Row],[Sub-Sector]],Table2[RSI Exponential â€“ 14D],"&gt;=50")/Table4[[#This Row],[Count]]</f>
        <v>0.33333333333333331</v>
      </c>
      <c r="I117" s="2">
        <f>COUNTIFS(Table2[Sub-Sector],Table4[[#This Row],[Sub-Sector]],Table2[Relative Volume],"&gt;=1")/Table4[[#This Row],[Count]]</f>
        <v>0</v>
      </c>
      <c r="J117" s="2">
        <f>COUNTIFS(Table2[Sub-Sector],Table4[[#This Row],[Sub-Sector]],Table2[% Away From Day Low],"&gt;=0.05")/Table4[[#This Row],[Count]]</f>
        <v>0</v>
      </c>
      <c r="K117" s="2">
        <f>COUNTIFS(Table2[Sub-Sector],Table4[[#This Row],[Sub-Sector]],Table2[% Away From Day High],"&lt;=0.05")/Table4[[#This Row],[Count]]</f>
        <v>1</v>
      </c>
      <c r="L117" s="2">
        <f>COUNTIFS(Table2[Sub-Sector],Table4[[#This Row],[Sub-Sector]],Table2[% Away From Current Week Low],"&gt;=0.05")/Table4[[#This Row],[Count]]</f>
        <v>0</v>
      </c>
      <c r="M117" s="2">
        <f>COUNTIFS(Table2[Sub-Sector],Table4[[#This Row],[Sub-Sector]],Table2[% Away From Current Week High],"&lt;=0.05")/Table4[[#This Row],[Count]]</f>
        <v>1</v>
      </c>
      <c r="N117" s="2">
        <f>COUNTIFS(Table2[Sub-Sector],Table4[[#This Row],[Sub-Sector]],Table2[% Away From Current Month Low],"&gt;=0.05")/Table4[[#This Row],[Count]]</f>
        <v>0.33333333333333331</v>
      </c>
      <c r="O117" s="2">
        <f>COUNTIFS(Table2[Sub-Sector],Table4[[#This Row],[Sub-Sector]],Table2[% Away From Current Month High],"&lt;=0.05")/Table4[[#This Row],[Count]]</f>
        <v>0.33333333333333331</v>
      </c>
      <c r="P117" s="2">
        <f>COUNTIFS(Table2[Sub-Sector],Table4[[#This Row],[Sub-Sector]],Table2[% Away From 52W High],"&lt;=10")/Table4[[#This Row],[Count]]</f>
        <v>0.33333333333333331</v>
      </c>
      <c r="Q117" s="2">
        <f>COUNTIFS(Table2[Sub-Sector],Table4[[#This Row],[Sub-Sector]],Table2[% Away From 52W Low],"&gt;=10")/Table4[[#This Row],[Count]]</f>
        <v>1</v>
      </c>
      <c r="R117" s="2">
        <f>COUNTIFS(Table2[Sub-Sector],Table4[[#This Row],[Sub-Sector]],Table2[% Price above 20 EMA],"&gt;=0")/Table4[[#This Row],[Count]]</f>
        <v>0.33333333333333331</v>
      </c>
      <c r="S117" s="2">
        <f>COUNTIFS(Table2[Sub-Sector],Table4[[#This Row],[Sub-Sector]],Table2[% Price above 50 EMA],"&gt;=0")/Table4[[#This Row],[Count]]</f>
        <v>0.5</v>
      </c>
      <c r="T117" s="2">
        <f>COUNTIFS(Table2[Sub-Sector],Table4[[#This Row],[Sub-Sector]],Table2[% Price above 200 EMA],"&gt;=0")/Table4[[#This Row],[Count]]</f>
        <v>0.5</v>
      </c>
      <c r="U117" s="2">
        <f>COUNTIFS(Table2[Sub-Sector],Table4[[#This Row],[Sub-Sector]],Table2[Rate of Change - Zone],"Positive")/Table4[[#This Row],[Count]]</f>
        <v>0.33333333333333331</v>
      </c>
      <c r="V117" s="2">
        <f>COUNTIFS(Table2[Sub-Sector],Table4[[#This Row],[Sub-Sector]],Table2[Sharpe Ratio],"&gt;=0.10")/Table4[[#This Row],[Count]]</f>
        <v>0.66666666666666663</v>
      </c>
      <c r="W11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554</v>
      </c>
      <c r="X117">
        <f>_xlfn.RANK.AVG(Table4[[#This Row],[Score]],Table4[Score],1)</f>
        <v>97</v>
      </c>
      <c r="Y11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368.5</v>
      </c>
      <c r="Z117">
        <f>_xlfn.RANK.AVG(Table4[[#This Row],[Score 2 ]],Table4[[Score 2 ]],1)</f>
        <v>116</v>
      </c>
    </row>
    <row r="118" spans="1:26" x14ac:dyDescent="0.3">
      <c r="A118" t="s">
        <v>597</v>
      </c>
      <c r="B118">
        <f>COUNTIFS(Table2[Sub-Sector],Table4[[#This Row],[Sub-Sector]])</f>
        <v>2</v>
      </c>
      <c r="C118" s="2">
        <f>COUNTIFS(Table2[Sub-Sector],Table4[[#This Row],[Sub-Sector]],Table2[Uptrend],"Uptrend")/Table4[[#This Row],[Count]]</f>
        <v>0</v>
      </c>
      <c r="D118" s="2">
        <f>COUNTIFS(Table2[Sub-Sector],Table4[[#This Row],[Sub-Sector]],Table2[1W Return vs Nifty],"&gt;=5")/Table4[[#This Row],[Count]]</f>
        <v>0</v>
      </c>
      <c r="E118" s="2">
        <f>COUNTIFS(Table2[Sub-Sector],Table4[[#This Row],[Sub-Sector]],Table2[1M Return vs Nifty],"&gt;=5")/Table4[[#This Row],[Count]]</f>
        <v>0</v>
      </c>
      <c r="F118" s="2">
        <f>COUNTIFS(Table2[Sub-Sector],Table4[[#This Row],[Sub-Sector]],Table2[6M Return vs Nifty],"&gt;=10")/Table4[[#This Row],[Count]]</f>
        <v>0</v>
      </c>
      <c r="G118" s="2">
        <f>COUNTIFS(Table2[Sub-Sector],Table4[[#This Row],[Sub-Sector]],Table2[1Y Return vs Nifty],"&gt;=10")/Table4[[#This Row],[Count]]</f>
        <v>0</v>
      </c>
      <c r="H118" s="2">
        <f>COUNTIFS(Table2[Sub-Sector],Table4[[#This Row],[Sub-Sector]],Table2[RSI Exponential â€“ 14D],"&gt;=50")/Table4[[#This Row],[Count]]</f>
        <v>0.5</v>
      </c>
      <c r="I118" s="2">
        <f>COUNTIFS(Table2[Sub-Sector],Table4[[#This Row],[Sub-Sector]],Table2[Relative Volume],"&gt;=1")/Table4[[#This Row],[Count]]</f>
        <v>0</v>
      </c>
      <c r="J118" s="2">
        <f>COUNTIFS(Table2[Sub-Sector],Table4[[#This Row],[Sub-Sector]],Table2[% Away From Day Low],"&gt;=0.05")/Table4[[#This Row],[Count]]</f>
        <v>0</v>
      </c>
      <c r="K118" s="2">
        <f>COUNTIFS(Table2[Sub-Sector],Table4[[#This Row],[Sub-Sector]],Table2[% Away From Day High],"&lt;=0.05")/Table4[[#This Row],[Count]]</f>
        <v>1</v>
      </c>
      <c r="L118" s="2">
        <f>COUNTIFS(Table2[Sub-Sector],Table4[[#This Row],[Sub-Sector]],Table2[% Away From Current Week Low],"&gt;=0.05")/Table4[[#This Row],[Count]]</f>
        <v>0</v>
      </c>
      <c r="M118" s="2">
        <f>COUNTIFS(Table2[Sub-Sector],Table4[[#This Row],[Sub-Sector]],Table2[% Away From Current Week High],"&lt;=0.05")/Table4[[#This Row],[Count]]</f>
        <v>1</v>
      </c>
      <c r="N118" s="2">
        <f>COUNTIFS(Table2[Sub-Sector],Table4[[#This Row],[Sub-Sector]],Table2[% Away From Current Month Low],"&gt;=0.05")/Table4[[#This Row],[Count]]</f>
        <v>0</v>
      </c>
      <c r="O118" s="2">
        <f>COUNTIFS(Table2[Sub-Sector],Table4[[#This Row],[Sub-Sector]],Table2[% Away From Current Month High],"&lt;=0.05")/Table4[[#This Row],[Count]]</f>
        <v>0.5</v>
      </c>
      <c r="P118" s="2">
        <f>COUNTIFS(Table2[Sub-Sector],Table4[[#This Row],[Sub-Sector]],Table2[% Away From 52W High],"&lt;=10")/Table4[[#This Row],[Count]]</f>
        <v>0</v>
      </c>
      <c r="Q118" s="2">
        <f>COUNTIFS(Table2[Sub-Sector],Table4[[#This Row],[Sub-Sector]],Table2[% Away From 52W Low],"&gt;=10")/Table4[[#This Row],[Count]]</f>
        <v>1</v>
      </c>
      <c r="R118" s="2">
        <f>COUNTIFS(Table2[Sub-Sector],Table4[[#This Row],[Sub-Sector]],Table2[% Price above 20 EMA],"&gt;=0")/Table4[[#This Row],[Count]]</f>
        <v>0</v>
      </c>
      <c r="S118" s="2">
        <f>COUNTIFS(Table2[Sub-Sector],Table4[[#This Row],[Sub-Sector]],Table2[% Price above 50 EMA],"&gt;=0")/Table4[[#This Row],[Count]]</f>
        <v>0</v>
      </c>
      <c r="T118" s="2">
        <f>COUNTIFS(Table2[Sub-Sector],Table4[[#This Row],[Sub-Sector]],Table2[% Price above 200 EMA],"&gt;=0")/Table4[[#This Row],[Count]]</f>
        <v>0.5</v>
      </c>
      <c r="U118" s="2">
        <f>COUNTIFS(Table2[Sub-Sector],Table4[[#This Row],[Sub-Sector]],Table2[Rate of Change - Zone],"Positive")/Table4[[#This Row],[Count]]</f>
        <v>0.5</v>
      </c>
      <c r="V118" s="2">
        <f>COUNTIFS(Table2[Sub-Sector],Table4[[#This Row],[Sub-Sector]],Table2[Sharpe Ratio],"&gt;=0.10")/Table4[[#This Row],[Count]]</f>
        <v>0.5</v>
      </c>
      <c r="W11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674.5</v>
      </c>
      <c r="X118">
        <f>_xlfn.RANK.AVG(Table4[[#This Row],[Score]],Table4[Score],1)</f>
        <v>120</v>
      </c>
      <c r="Y11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395.5</v>
      </c>
      <c r="Z118">
        <f>_xlfn.RANK.AVG(Table4[[#This Row],[Score 2 ]],Table4[[Score 2 ]],1)</f>
        <v>117.5</v>
      </c>
    </row>
    <row r="119" spans="1:26" x14ac:dyDescent="0.3">
      <c r="A119" t="s">
        <v>101</v>
      </c>
      <c r="B119">
        <f>COUNTIFS(Table2[Sub-Sector],Table4[[#This Row],[Sub-Sector]])</f>
        <v>4</v>
      </c>
      <c r="C119" s="2">
        <f>COUNTIFS(Table2[Sub-Sector],Table4[[#This Row],[Sub-Sector]],Table2[Uptrend],"Uptrend")/Table4[[#This Row],[Count]]</f>
        <v>1</v>
      </c>
      <c r="D119" s="2">
        <f>COUNTIFS(Table2[Sub-Sector],Table4[[#This Row],[Sub-Sector]],Table2[1W Return vs Nifty],"&gt;=5")/Table4[[#This Row],[Count]]</f>
        <v>0</v>
      </c>
      <c r="E119" s="2">
        <f>COUNTIFS(Table2[Sub-Sector],Table4[[#This Row],[Sub-Sector]],Table2[1M Return vs Nifty],"&gt;=5")/Table4[[#This Row],[Count]]</f>
        <v>0</v>
      </c>
      <c r="F119" s="2">
        <f>COUNTIFS(Table2[Sub-Sector],Table4[[#This Row],[Sub-Sector]],Table2[6M Return vs Nifty],"&gt;=10")/Table4[[#This Row],[Count]]</f>
        <v>0</v>
      </c>
      <c r="G119" s="2">
        <f>COUNTIFS(Table2[Sub-Sector],Table4[[#This Row],[Sub-Sector]],Table2[1Y Return vs Nifty],"&gt;=10")/Table4[[#This Row],[Count]]</f>
        <v>0</v>
      </c>
      <c r="H119" s="2">
        <f>COUNTIFS(Table2[Sub-Sector],Table4[[#This Row],[Sub-Sector]],Table2[RSI Exponential â€“ 14D],"&gt;=50")/Table4[[#This Row],[Count]]</f>
        <v>0.5</v>
      </c>
      <c r="I119" s="2">
        <f>COUNTIFS(Table2[Sub-Sector],Table4[[#This Row],[Sub-Sector]],Table2[Relative Volume],"&gt;=1")/Table4[[#This Row],[Count]]</f>
        <v>0</v>
      </c>
      <c r="J119" s="2">
        <f>COUNTIFS(Table2[Sub-Sector],Table4[[#This Row],[Sub-Sector]],Table2[% Away From Day Low],"&gt;=0.05")/Table4[[#This Row],[Count]]</f>
        <v>0</v>
      </c>
      <c r="K119" s="2">
        <f>COUNTIFS(Table2[Sub-Sector],Table4[[#This Row],[Sub-Sector]],Table2[% Away From Day High],"&lt;=0.05")/Table4[[#This Row],[Count]]</f>
        <v>1</v>
      </c>
      <c r="L119" s="2">
        <f>COUNTIFS(Table2[Sub-Sector],Table4[[#This Row],[Sub-Sector]],Table2[% Away From Current Week Low],"&gt;=0.05")/Table4[[#This Row],[Count]]</f>
        <v>0</v>
      </c>
      <c r="M119" s="2">
        <f>COUNTIFS(Table2[Sub-Sector],Table4[[#This Row],[Sub-Sector]],Table2[% Away From Current Week High],"&lt;=0.05")/Table4[[#This Row],[Count]]</f>
        <v>1</v>
      </c>
      <c r="N119" s="2">
        <f>COUNTIFS(Table2[Sub-Sector],Table4[[#This Row],[Sub-Sector]],Table2[% Away From Current Month Low],"&gt;=0.05")/Table4[[#This Row],[Count]]</f>
        <v>0.25</v>
      </c>
      <c r="O119" s="2">
        <f>COUNTIFS(Table2[Sub-Sector],Table4[[#This Row],[Sub-Sector]],Table2[% Away From Current Month High],"&lt;=0.05")/Table4[[#This Row],[Count]]</f>
        <v>0.75</v>
      </c>
      <c r="P119" s="2">
        <f>COUNTIFS(Table2[Sub-Sector],Table4[[#This Row],[Sub-Sector]],Table2[% Away From 52W High],"&lt;=10")/Table4[[#This Row],[Count]]</f>
        <v>0.75</v>
      </c>
      <c r="Q119" s="2">
        <f>COUNTIFS(Table2[Sub-Sector],Table4[[#This Row],[Sub-Sector]],Table2[% Away From 52W Low],"&gt;=10")/Table4[[#This Row],[Count]]</f>
        <v>1</v>
      </c>
      <c r="R119" s="2">
        <f>COUNTIFS(Table2[Sub-Sector],Table4[[#This Row],[Sub-Sector]],Table2[% Price above 20 EMA],"&gt;=0")/Table4[[#This Row],[Count]]</f>
        <v>0.5</v>
      </c>
      <c r="S119" s="2">
        <f>COUNTIFS(Table2[Sub-Sector],Table4[[#This Row],[Sub-Sector]],Table2[% Price above 50 EMA],"&gt;=0")/Table4[[#This Row],[Count]]</f>
        <v>1</v>
      </c>
      <c r="T119" s="2">
        <f>COUNTIFS(Table2[Sub-Sector],Table4[[#This Row],[Sub-Sector]],Table2[% Price above 200 EMA],"&gt;=0")/Table4[[#This Row],[Count]]</f>
        <v>1</v>
      </c>
      <c r="U119" s="2">
        <f>COUNTIFS(Table2[Sub-Sector],Table4[[#This Row],[Sub-Sector]],Table2[Rate of Change - Zone],"Positive")/Table4[[#This Row],[Count]]</f>
        <v>0.5</v>
      </c>
      <c r="V119" s="2">
        <f>COUNTIFS(Table2[Sub-Sector],Table4[[#This Row],[Sub-Sector]],Table2[Sharpe Ratio],"&gt;=0.10")/Table4[[#This Row],[Count]]</f>
        <v>0</v>
      </c>
      <c r="W11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579.5</v>
      </c>
      <c r="X119">
        <f>_xlfn.RANK.AVG(Table4[[#This Row],[Score]],Table4[Score],1)</f>
        <v>105</v>
      </c>
      <c r="Y11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395.5</v>
      </c>
      <c r="Z119">
        <f>_xlfn.RANK.AVG(Table4[[#This Row],[Score 2 ]],Table4[[Score 2 ]],1)</f>
        <v>117.5</v>
      </c>
    </row>
    <row r="120" spans="1:26" x14ac:dyDescent="0.3">
      <c r="A120" t="s">
        <v>420</v>
      </c>
      <c r="B120">
        <f>COUNTIFS(Table2[Sub-Sector],Table4[[#This Row],[Sub-Sector]])</f>
        <v>1</v>
      </c>
      <c r="C120" s="2">
        <f>COUNTIFS(Table2[Sub-Sector],Table4[[#This Row],[Sub-Sector]],Table2[Uptrend],"Uptrend")/Table4[[#This Row],[Count]]</f>
        <v>1</v>
      </c>
      <c r="D120" s="2">
        <f>COUNTIFS(Table2[Sub-Sector],Table4[[#This Row],[Sub-Sector]],Table2[1W Return vs Nifty],"&gt;=5")/Table4[[#This Row],[Count]]</f>
        <v>0</v>
      </c>
      <c r="E120" s="2">
        <f>COUNTIFS(Table2[Sub-Sector],Table4[[#This Row],[Sub-Sector]],Table2[1M Return vs Nifty],"&gt;=5")/Table4[[#This Row],[Count]]</f>
        <v>0</v>
      </c>
      <c r="F120" s="2">
        <f>COUNTIFS(Table2[Sub-Sector],Table4[[#This Row],[Sub-Sector]],Table2[6M Return vs Nifty],"&gt;=10")/Table4[[#This Row],[Count]]</f>
        <v>0</v>
      </c>
      <c r="G120" s="2">
        <f>COUNTIFS(Table2[Sub-Sector],Table4[[#This Row],[Sub-Sector]],Table2[1Y Return vs Nifty],"&gt;=10")/Table4[[#This Row],[Count]]</f>
        <v>0</v>
      </c>
      <c r="H120" s="2">
        <f>COUNTIFS(Table2[Sub-Sector],Table4[[#This Row],[Sub-Sector]],Table2[RSI Exponential â€“ 14D],"&gt;=50")/Table4[[#This Row],[Count]]</f>
        <v>0</v>
      </c>
      <c r="I120" s="2">
        <f>COUNTIFS(Table2[Sub-Sector],Table4[[#This Row],[Sub-Sector]],Table2[Relative Volume],"&gt;=1")/Table4[[#This Row],[Count]]</f>
        <v>0</v>
      </c>
      <c r="J120" s="2">
        <f>COUNTIFS(Table2[Sub-Sector],Table4[[#This Row],[Sub-Sector]],Table2[% Away From Day Low],"&gt;=0.05")/Table4[[#This Row],[Count]]</f>
        <v>0</v>
      </c>
      <c r="K120" s="2">
        <f>COUNTIFS(Table2[Sub-Sector],Table4[[#This Row],[Sub-Sector]],Table2[% Away From Day High],"&lt;=0.05")/Table4[[#This Row],[Count]]</f>
        <v>1</v>
      </c>
      <c r="L120" s="2">
        <f>COUNTIFS(Table2[Sub-Sector],Table4[[#This Row],[Sub-Sector]],Table2[% Away From Current Week Low],"&gt;=0.05")/Table4[[#This Row],[Count]]</f>
        <v>0</v>
      </c>
      <c r="M120" s="2">
        <f>COUNTIFS(Table2[Sub-Sector],Table4[[#This Row],[Sub-Sector]],Table2[% Away From Current Week High],"&lt;=0.05")/Table4[[#This Row],[Count]]</f>
        <v>1</v>
      </c>
      <c r="N120" s="2">
        <f>COUNTIFS(Table2[Sub-Sector],Table4[[#This Row],[Sub-Sector]],Table2[% Away From Current Month Low],"&gt;=0.05")/Table4[[#This Row],[Count]]</f>
        <v>0</v>
      </c>
      <c r="O120" s="2">
        <f>COUNTIFS(Table2[Sub-Sector],Table4[[#This Row],[Sub-Sector]],Table2[% Away From Current Month High],"&lt;=0.05")/Table4[[#This Row],[Count]]</f>
        <v>0</v>
      </c>
      <c r="P120" s="2">
        <f>COUNTIFS(Table2[Sub-Sector],Table4[[#This Row],[Sub-Sector]],Table2[% Away From 52W High],"&lt;=10")/Table4[[#This Row],[Count]]</f>
        <v>0</v>
      </c>
      <c r="Q120" s="2">
        <f>COUNTIFS(Table2[Sub-Sector],Table4[[#This Row],[Sub-Sector]],Table2[% Away From 52W Low],"&gt;=10")/Table4[[#This Row],[Count]]</f>
        <v>1</v>
      </c>
      <c r="R120" s="2">
        <f>COUNTIFS(Table2[Sub-Sector],Table4[[#This Row],[Sub-Sector]],Table2[% Price above 20 EMA],"&gt;=0")/Table4[[#This Row],[Count]]</f>
        <v>0</v>
      </c>
      <c r="S120" s="2">
        <f>COUNTIFS(Table2[Sub-Sector],Table4[[#This Row],[Sub-Sector]],Table2[% Price above 50 EMA],"&gt;=0")/Table4[[#This Row],[Count]]</f>
        <v>0</v>
      </c>
      <c r="T120" s="2">
        <f>COUNTIFS(Table2[Sub-Sector],Table4[[#This Row],[Sub-Sector]],Table2[% Price above 200 EMA],"&gt;=0")/Table4[[#This Row],[Count]]</f>
        <v>1</v>
      </c>
      <c r="U120" s="2">
        <f>COUNTIFS(Table2[Sub-Sector],Table4[[#This Row],[Sub-Sector]],Table2[Rate of Change - Zone],"Positive")/Table4[[#This Row],[Count]]</f>
        <v>0</v>
      </c>
      <c r="V120" s="2">
        <f>COUNTIFS(Table2[Sub-Sector],Table4[[#This Row],[Sub-Sector]],Table2[Sharpe Ratio],"&gt;=0.10")/Table4[[#This Row],[Count]]</f>
        <v>0</v>
      </c>
      <c r="W12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621</v>
      </c>
      <c r="X120">
        <f>_xlfn.RANK.AVG(Table4[[#This Row],[Score]],Table4[Score],1)</f>
        <v>118.5</v>
      </c>
      <c r="Y12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437</v>
      </c>
      <c r="Z120">
        <f>_xlfn.RANK.AVG(Table4[[#This Row],[Score 2 ]],Table4[[Score 2 ]],1)</f>
        <v>120</v>
      </c>
    </row>
    <row r="121" spans="1:26" x14ac:dyDescent="0.3">
      <c r="A121" t="s">
        <v>347</v>
      </c>
      <c r="B121">
        <f>COUNTIFS(Table2[Sub-Sector],Table4[[#This Row],[Sub-Sector]])</f>
        <v>1</v>
      </c>
      <c r="C121" s="2">
        <f>COUNTIFS(Table2[Sub-Sector],Table4[[#This Row],[Sub-Sector]],Table2[Uptrend],"Uptrend")/Table4[[#This Row],[Count]]</f>
        <v>1</v>
      </c>
      <c r="D121" s="2">
        <f>COUNTIFS(Table2[Sub-Sector],Table4[[#This Row],[Sub-Sector]],Table2[1W Return vs Nifty],"&gt;=5")/Table4[[#This Row],[Count]]</f>
        <v>0</v>
      </c>
      <c r="E121" s="2">
        <f>COUNTIFS(Table2[Sub-Sector],Table4[[#This Row],[Sub-Sector]],Table2[1M Return vs Nifty],"&gt;=5")/Table4[[#This Row],[Count]]</f>
        <v>0</v>
      </c>
      <c r="F121" s="2">
        <f>COUNTIFS(Table2[Sub-Sector],Table4[[#This Row],[Sub-Sector]],Table2[6M Return vs Nifty],"&gt;=10")/Table4[[#This Row],[Count]]</f>
        <v>0</v>
      </c>
      <c r="G121" s="2">
        <f>COUNTIFS(Table2[Sub-Sector],Table4[[#This Row],[Sub-Sector]],Table2[1Y Return vs Nifty],"&gt;=10")/Table4[[#This Row],[Count]]</f>
        <v>0</v>
      </c>
      <c r="H121" s="2">
        <f>COUNTIFS(Table2[Sub-Sector],Table4[[#This Row],[Sub-Sector]],Table2[RSI Exponential â€“ 14D],"&gt;=50")/Table4[[#This Row],[Count]]</f>
        <v>0</v>
      </c>
      <c r="I121" s="2">
        <f>COUNTIFS(Table2[Sub-Sector],Table4[[#This Row],[Sub-Sector]],Table2[Relative Volume],"&gt;=1")/Table4[[#This Row],[Count]]</f>
        <v>0</v>
      </c>
      <c r="J121" s="2">
        <f>COUNTIFS(Table2[Sub-Sector],Table4[[#This Row],[Sub-Sector]],Table2[% Away From Day Low],"&gt;=0.05")/Table4[[#This Row],[Count]]</f>
        <v>0</v>
      </c>
      <c r="K121" s="2">
        <f>COUNTIFS(Table2[Sub-Sector],Table4[[#This Row],[Sub-Sector]],Table2[% Away From Day High],"&lt;=0.05")/Table4[[#This Row],[Count]]</f>
        <v>1</v>
      </c>
      <c r="L121" s="2">
        <f>COUNTIFS(Table2[Sub-Sector],Table4[[#This Row],[Sub-Sector]],Table2[% Away From Current Week Low],"&gt;=0.05")/Table4[[#This Row],[Count]]</f>
        <v>0</v>
      </c>
      <c r="M121" s="2">
        <f>COUNTIFS(Table2[Sub-Sector],Table4[[#This Row],[Sub-Sector]],Table2[% Away From Current Week High],"&lt;=0.05")/Table4[[#This Row],[Count]]</f>
        <v>1</v>
      </c>
      <c r="N121" s="2">
        <f>COUNTIFS(Table2[Sub-Sector],Table4[[#This Row],[Sub-Sector]],Table2[% Away From Current Month Low],"&gt;=0.05")/Table4[[#This Row],[Count]]</f>
        <v>1</v>
      </c>
      <c r="O121" s="2">
        <f>COUNTIFS(Table2[Sub-Sector],Table4[[#This Row],[Sub-Sector]],Table2[% Away From Current Month High],"&lt;=0.05")/Table4[[#This Row],[Count]]</f>
        <v>0</v>
      </c>
      <c r="P121" s="2">
        <f>COUNTIFS(Table2[Sub-Sector],Table4[[#This Row],[Sub-Sector]],Table2[% Away From 52W High],"&lt;=10")/Table4[[#This Row],[Count]]</f>
        <v>1</v>
      </c>
      <c r="Q121" s="2">
        <f>COUNTIFS(Table2[Sub-Sector],Table4[[#This Row],[Sub-Sector]],Table2[% Away From 52W Low],"&gt;=10")/Table4[[#This Row],[Count]]</f>
        <v>1</v>
      </c>
      <c r="R121" s="2">
        <f>COUNTIFS(Table2[Sub-Sector],Table4[[#This Row],[Sub-Sector]],Table2[% Price above 20 EMA],"&gt;=0")/Table4[[#This Row],[Count]]</f>
        <v>0</v>
      </c>
      <c r="S121" s="2">
        <f>COUNTIFS(Table2[Sub-Sector],Table4[[#This Row],[Sub-Sector]],Table2[% Price above 50 EMA],"&gt;=0")/Table4[[#This Row],[Count]]</f>
        <v>1</v>
      </c>
      <c r="T121" s="2">
        <f>COUNTIFS(Table2[Sub-Sector],Table4[[#This Row],[Sub-Sector]],Table2[% Price above 200 EMA],"&gt;=0")/Table4[[#This Row],[Count]]</f>
        <v>1</v>
      </c>
      <c r="U121" s="2">
        <f>COUNTIFS(Table2[Sub-Sector],Table4[[#This Row],[Sub-Sector]],Table2[Rate of Change - Zone],"Positive")/Table4[[#This Row],[Count]]</f>
        <v>0</v>
      </c>
      <c r="V121" s="2">
        <f>COUNTIFS(Table2[Sub-Sector],Table4[[#This Row],[Sub-Sector]],Table2[Sharpe Ratio],"&gt;=0.10")/Table4[[#This Row],[Count]]</f>
        <v>0</v>
      </c>
      <c r="W12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621</v>
      </c>
      <c r="X121">
        <f>_xlfn.RANK.AVG(Table4[[#This Row],[Score]],Table4[Score],1)</f>
        <v>118.5</v>
      </c>
      <c r="Y12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437</v>
      </c>
      <c r="Z121">
        <f>_xlfn.RANK.AVG(Table4[[#This Row],[Score 2 ]],Table4[[Score 2 ]],1)</f>
        <v>120</v>
      </c>
    </row>
    <row r="122" spans="1:26" x14ac:dyDescent="0.3">
      <c r="A122" t="s">
        <v>1230</v>
      </c>
      <c r="B122">
        <f>COUNTIFS(Table2[Sub-Sector],Table4[[#This Row],[Sub-Sector]])</f>
        <v>2</v>
      </c>
      <c r="C122" s="2">
        <f>COUNTIFS(Table2[Sub-Sector],Table4[[#This Row],[Sub-Sector]],Table2[Uptrend],"Uptrend")/Table4[[#This Row],[Count]]</f>
        <v>0</v>
      </c>
      <c r="D122" s="2">
        <f>COUNTIFS(Table2[Sub-Sector],Table4[[#This Row],[Sub-Sector]],Table2[1W Return vs Nifty],"&gt;=5")/Table4[[#This Row],[Count]]</f>
        <v>0</v>
      </c>
      <c r="E122" s="2">
        <f>COUNTIFS(Table2[Sub-Sector],Table4[[#This Row],[Sub-Sector]],Table2[1M Return vs Nifty],"&gt;=5")/Table4[[#This Row],[Count]]</f>
        <v>0</v>
      </c>
      <c r="F122" s="2">
        <f>COUNTIFS(Table2[Sub-Sector],Table4[[#This Row],[Sub-Sector]],Table2[6M Return vs Nifty],"&gt;=10")/Table4[[#This Row],[Count]]</f>
        <v>0</v>
      </c>
      <c r="G122" s="2">
        <f>COUNTIFS(Table2[Sub-Sector],Table4[[#This Row],[Sub-Sector]],Table2[1Y Return vs Nifty],"&gt;=10")/Table4[[#This Row],[Count]]</f>
        <v>0</v>
      </c>
      <c r="H122" s="2">
        <f>COUNTIFS(Table2[Sub-Sector],Table4[[#This Row],[Sub-Sector]],Table2[RSI Exponential â€“ 14D],"&gt;=50")/Table4[[#This Row],[Count]]</f>
        <v>0</v>
      </c>
      <c r="I122" s="2">
        <f>COUNTIFS(Table2[Sub-Sector],Table4[[#This Row],[Sub-Sector]],Table2[Relative Volume],"&gt;=1")/Table4[[#This Row],[Count]]</f>
        <v>0</v>
      </c>
      <c r="J122" s="2">
        <f>COUNTIFS(Table2[Sub-Sector],Table4[[#This Row],[Sub-Sector]],Table2[% Away From Day Low],"&gt;=0.05")/Table4[[#This Row],[Count]]</f>
        <v>0</v>
      </c>
      <c r="K122" s="2">
        <f>COUNTIFS(Table2[Sub-Sector],Table4[[#This Row],[Sub-Sector]],Table2[% Away From Day High],"&lt;=0.05")/Table4[[#This Row],[Count]]</f>
        <v>1</v>
      </c>
      <c r="L122" s="2">
        <f>COUNTIFS(Table2[Sub-Sector],Table4[[#This Row],[Sub-Sector]],Table2[% Away From Current Week Low],"&gt;=0.05")/Table4[[#This Row],[Count]]</f>
        <v>0</v>
      </c>
      <c r="M122" s="2">
        <f>COUNTIFS(Table2[Sub-Sector],Table4[[#This Row],[Sub-Sector]],Table2[% Away From Current Week High],"&lt;=0.05")/Table4[[#This Row],[Count]]</f>
        <v>0.5</v>
      </c>
      <c r="N122" s="2">
        <f>COUNTIFS(Table2[Sub-Sector],Table4[[#This Row],[Sub-Sector]],Table2[% Away From Current Month Low],"&gt;=0.05")/Table4[[#This Row],[Count]]</f>
        <v>0</v>
      </c>
      <c r="O122" s="2">
        <f>COUNTIFS(Table2[Sub-Sector],Table4[[#This Row],[Sub-Sector]],Table2[% Away From Current Month High],"&lt;=0.05")/Table4[[#This Row],[Count]]</f>
        <v>0</v>
      </c>
      <c r="P122" s="2">
        <f>COUNTIFS(Table2[Sub-Sector],Table4[[#This Row],[Sub-Sector]],Table2[% Away From 52W High],"&lt;=10")/Table4[[#This Row],[Count]]</f>
        <v>0</v>
      </c>
      <c r="Q122" s="2">
        <f>COUNTIFS(Table2[Sub-Sector],Table4[[#This Row],[Sub-Sector]],Table2[% Away From 52W Low],"&gt;=10")/Table4[[#This Row],[Count]]</f>
        <v>0</v>
      </c>
      <c r="R122" s="2">
        <f>COUNTIFS(Table2[Sub-Sector],Table4[[#This Row],[Sub-Sector]],Table2[% Price above 20 EMA],"&gt;=0")/Table4[[#This Row],[Count]]</f>
        <v>0</v>
      </c>
      <c r="S122" s="2">
        <f>COUNTIFS(Table2[Sub-Sector],Table4[[#This Row],[Sub-Sector]],Table2[% Price above 50 EMA],"&gt;=0")/Table4[[#This Row],[Count]]</f>
        <v>0</v>
      </c>
      <c r="T122" s="2">
        <f>COUNTIFS(Table2[Sub-Sector],Table4[[#This Row],[Sub-Sector]],Table2[% Price above 200 EMA],"&gt;=0")/Table4[[#This Row],[Count]]</f>
        <v>0</v>
      </c>
      <c r="U122" s="2">
        <f>COUNTIFS(Table2[Sub-Sector],Table4[[#This Row],[Sub-Sector]],Table2[Rate of Change - Zone],"Positive")/Table4[[#This Row],[Count]]</f>
        <v>0</v>
      </c>
      <c r="V122" s="2">
        <f>COUNTIFS(Table2[Sub-Sector],Table4[[#This Row],[Sub-Sector]],Table2[Sharpe Ratio],"&gt;=0.10")/Table4[[#This Row],[Count]]</f>
        <v>0</v>
      </c>
      <c r="W12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716</v>
      </c>
      <c r="X122">
        <f>_xlfn.RANK.AVG(Table4[[#This Row],[Score]],Table4[Score],1)</f>
        <v>121</v>
      </c>
      <c r="Y12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437</v>
      </c>
      <c r="Z122">
        <f>_xlfn.RANK.AVG(Table4[[#This Row],[Score 2 ]],Table4[[Score 2 ]],1)</f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0628-1608-446F-AAB2-A779274261A1}">
  <dimension ref="A1:AV742"/>
  <sheetViews>
    <sheetView tabSelected="1" topLeftCell="AJ1" workbookViewId="0">
      <selection activeCell="AK1" sqref="AK1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10388</v>
      </c>
      <c r="D1" t="s">
        <v>2</v>
      </c>
      <c r="E1" t="s">
        <v>3</v>
      </c>
      <c r="F1" t="s">
        <v>4</v>
      </c>
      <c r="G1" t="s">
        <v>5</v>
      </c>
      <c r="H1" t="s">
        <v>10410</v>
      </c>
      <c r="I1" t="s">
        <v>6</v>
      </c>
      <c r="J1" t="s">
        <v>10411</v>
      </c>
      <c r="K1" t="s">
        <v>7</v>
      </c>
      <c r="L1" t="s">
        <v>10412</v>
      </c>
      <c r="M1" t="s">
        <v>8</v>
      </c>
      <c r="N1" t="s">
        <v>10413</v>
      </c>
      <c r="O1" t="s">
        <v>10414</v>
      </c>
      <c r="P1" t="s">
        <v>9</v>
      </c>
      <c r="Q1" t="s">
        <v>10</v>
      </c>
      <c r="R1" t="s">
        <v>11</v>
      </c>
      <c r="S1" s="2" t="s">
        <v>10415</v>
      </c>
      <c r="T1" s="2" t="s">
        <v>10416</v>
      </c>
      <c r="U1" s="2" t="s">
        <v>10417</v>
      </c>
      <c r="V1" t="s">
        <v>12</v>
      </c>
      <c r="W1" t="s">
        <v>10418</v>
      </c>
      <c r="X1" t="s">
        <v>10419</v>
      </c>
      <c r="Y1" t="s">
        <v>10420</v>
      </c>
      <c r="Z1" t="s">
        <v>10421</v>
      </c>
      <c r="AA1" t="s">
        <v>10422</v>
      </c>
      <c r="AB1" t="s">
        <v>10423</v>
      </c>
      <c r="AC1" s="2" t="s">
        <v>10424</v>
      </c>
      <c r="AD1" s="2" t="s">
        <v>10425</v>
      </c>
      <c r="AE1" s="2" t="s">
        <v>10426</v>
      </c>
      <c r="AF1" s="2" t="s">
        <v>10427</v>
      </c>
      <c r="AG1" s="2" t="s">
        <v>10428</v>
      </c>
      <c r="AH1" s="2" t="s">
        <v>10429</v>
      </c>
      <c r="AI1" t="s">
        <v>13</v>
      </c>
      <c r="AJ1" t="s">
        <v>14</v>
      </c>
      <c r="AK1" t="s">
        <v>10430</v>
      </c>
      <c r="AL1" t="s">
        <v>10431</v>
      </c>
      <c r="AM1" t="s">
        <v>10432</v>
      </c>
      <c r="AN1" t="s">
        <v>10433</v>
      </c>
      <c r="AO1" t="s">
        <v>10434</v>
      </c>
      <c r="AP1" t="s">
        <v>15</v>
      </c>
      <c r="AQ1" s="3" t="s">
        <v>10438</v>
      </c>
      <c r="AR1" s="3" t="s">
        <v>10439</v>
      </c>
      <c r="AS1" s="3" t="s">
        <v>10440</v>
      </c>
      <c r="AT1" s="3" t="s">
        <v>10441</v>
      </c>
      <c r="AU1" s="3" t="s">
        <v>10442</v>
      </c>
      <c r="AV1" s="3" t="s">
        <v>10443</v>
      </c>
    </row>
    <row r="2" spans="1:48" x14ac:dyDescent="0.3">
      <c r="A2" t="s">
        <v>894</v>
      </c>
      <c r="B2" t="s">
        <v>895</v>
      </c>
      <c r="C2" t="s">
        <v>10400</v>
      </c>
      <c r="D2" t="s">
        <v>138</v>
      </c>
      <c r="E2">
        <v>17653.513264249999</v>
      </c>
      <c r="F2">
        <v>674.75</v>
      </c>
      <c r="G2">
        <v>248.65589624525899</v>
      </c>
      <c r="H2">
        <f>(Table2[[#This Row],[1Y Return vs Nifty]]-AVERAGE(Table2[1Y Return vs Nifty]))/_xlfn.STDEV.P(Table2[1Y Return vs Nifty])</f>
        <v>3.6672661816492003</v>
      </c>
      <c r="I2">
        <v>7.2268007600328001</v>
      </c>
      <c r="J2">
        <f>(Table2[[#This Row],[1M Return vs Nifty]]-AVERAGE(Table2[1M Return vs Nifty]))/_xlfn.STDEV.P(Table2[1M Return vs Nifty])</f>
        <v>0.96031779745786028</v>
      </c>
      <c r="K2">
        <v>308.29539190483803</v>
      </c>
      <c r="L2">
        <f>(Table2[[#This Row],[6M Return vs Nifty]]-AVERAGE(Table2[6M Return vs Nifty]))/_xlfn.STDEV.P(Table2[6M Return vs Nifty])</f>
        <v>8.7324193335896858</v>
      </c>
      <c r="M2">
        <v>-0.51526408760254006</v>
      </c>
      <c r="N2">
        <f>(Table2[[#This Row],[1W Return vs Nifty]]-AVERAGE(Table2[1W Return vs Nifty]))/_xlfn.STDEV.P(Table2[1W Return vs Nifty])</f>
        <v>0.31038234741197335</v>
      </c>
      <c r="O2">
        <v>594.91</v>
      </c>
      <c r="P2">
        <v>520.79489860215403</v>
      </c>
      <c r="Q2">
        <v>344.45742440143999</v>
      </c>
      <c r="R2">
        <v>80.054690584240902</v>
      </c>
      <c r="S2" s="2">
        <f>(Table2[[#This Row],[Close Price]]-Table2[[#This Row],[20D EMA]])/Table2[[#This Row],[20D EMA]]</f>
        <v>0.13420517389184924</v>
      </c>
      <c r="T2" s="2">
        <f>(Table2[[#This Row],[Close Price]]-Table2[[#This Row],[50D EMA]])/Table2[[#This Row],[50D EMA]]</f>
        <v>0.29561560954431593</v>
      </c>
      <c r="U2" s="2">
        <f>(Table2[[#This Row],[Close Price]]-Table2[[#This Row],[200D EMA]])/Table2[[#This Row],[200D EMA]]</f>
        <v>0.9588777950497247</v>
      </c>
      <c r="V2">
        <v>1.08037620140864</v>
      </c>
      <c r="W2">
        <v>639</v>
      </c>
      <c r="X2">
        <v>694</v>
      </c>
      <c r="Y2">
        <v>613</v>
      </c>
      <c r="Z2">
        <v>694</v>
      </c>
      <c r="AA2">
        <v>511</v>
      </c>
      <c r="AB2">
        <v>694</v>
      </c>
      <c r="AC2" s="2">
        <f>(Table2[[#This Row],[Close Price]]/Table2[[#This Row],[Day Low]])-1</f>
        <v>5.5946791862284906E-2</v>
      </c>
      <c r="AD2" s="2">
        <f>(Table2[[#This Row],[Day High]]/Table2[[#This Row],[Close Price]])-1</f>
        <v>2.8529084846239394E-2</v>
      </c>
      <c r="AE2" s="2">
        <f>(Table2[[#This Row],[Close Price]]/Table2[[#This Row],[Current Week Low]])-1</f>
        <v>0.10073409461663951</v>
      </c>
      <c r="AF2" s="2">
        <f>(Table2[[#This Row],[Current Week High]]/Table2[[#This Row],[Close Price]])-1</f>
        <v>2.8529084846239394E-2</v>
      </c>
      <c r="AG2" s="2">
        <f>(Table2[[#This Row],[Close Price]]/Table2[[#This Row],[Current Month Low]])-1</f>
        <v>0.32045009784735812</v>
      </c>
      <c r="AH2" s="2">
        <f>(Table2[[#This Row],[Current Month High]]/Table2[[#This Row],[Close Price]])-1</f>
        <v>2.8529084846239394E-2</v>
      </c>
      <c r="AI2">
        <v>2.8529084846239301</v>
      </c>
      <c r="AJ2">
        <v>359.936607477591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0.59</v>
      </c>
      <c r="AM2" t="s">
        <v>10436</v>
      </c>
      <c r="AN2">
        <v>12.11</v>
      </c>
      <c r="AO2" t="s">
        <v>10436</v>
      </c>
      <c r="AP2">
        <v>0.28052168703853197</v>
      </c>
      <c r="AQ2">
        <f>(Table2[[#This Row],[Sharpe Ratio]]-AVERAGE(Table2[Sharpe Ratio]))/_xlfn.STDEV.P(Table2[Sharpe Ratio])</f>
        <v>2.5774447680227248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16.247830428131444</v>
      </c>
      <c r="AS2">
        <f>_xlfn.RANK.AVG(Table2[[#This Row],[1Y Return vs Nifty Z-Score]],Table2[1Y Return vs Nifty Z-Score])</f>
        <v>5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4</v>
      </c>
      <c r="AV2">
        <f>(Table2[[#This Row],[Rank 1Y]]+Table2[[#This Row],[Rank 6M]]+Table2[[#This Row],[Rank Sharpe]])/3</f>
        <v>3.3333333333333335</v>
      </c>
    </row>
    <row r="3" spans="1:48" x14ac:dyDescent="0.3">
      <c r="A3" t="s">
        <v>908</v>
      </c>
      <c r="B3" t="s">
        <v>909</v>
      </c>
      <c r="C3" t="s">
        <v>10398</v>
      </c>
      <c r="D3" t="s">
        <v>910</v>
      </c>
      <c r="E3">
        <v>17235.364374479999</v>
      </c>
      <c r="F3">
        <v>2533.1999999999998</v>
      </c>
      <c r="G3">
        <v>188.30416749972699</v>
      </c>
      <c r="H3">
        <f>(Table2[[#This Row],[1Y Return vs Nifty]]-AVERAGE(Table2[1Y Return vs Nifty]))/_xlfn.STDEV.P(Table2[1Y Return vs Nifty])</f>
        <v>2.683379549756236</v>
      </c>
      <c r="I3">
        <v>10.8095289133192</v>
      </c>
      <c r="J3">
        <f>(Table2[[#This Row],[1M Return vs Nifty]]-AVERAGE(Table2[1M Return vs Nifty]))/_xlfn.STDEV.P(Table2[1M Return vs Nifty])</f>
        <v>1.3068835739215821</v>
      </c>
      <c r="K3">
        <v>156.220732855568</v>
      </c>
      <c r="L3">
        <f>(Table2[[#This Row],[6M Return vs Nifty]]-AVERAGE(Table2[6M Return vs Nifty]))/_xlfn.STDEV.P(Table2[6M Return vs Nifty])</f>
        <v>4.2403790071403762</v>
      </c>
      <c r="M3">
        <v>-9.40726292071529</v>
      </c>
      <c r="N3">
        <f>(Table2[[#This Row],[1W Return vs Nifty]]-AVERAGE(Table2[1W Return vs Nifty]))/_xlfn.STDEV.P(Table2[1W Return vs Nifty])</f>
        <v>-1.4551629276659948</v>
      </c>
      <c r="O3">
        <v>2377.1999999999998</v>
      </c>
      <c r="P3">
        <v>2090.8808593964</v>
      </c>
      <c r="Q3">
        <v>1442.62873145344</v>
      </c>
      <c r="R3">
        <v>60.687965547357202</v>
      </c>
      <c r="S3" s="2">
        <f>(Table2[[#This Row],[Close Price]]-Table2[[#This Row],[20D EMA]])/Table2[[#This Row],[20D EMA]]</f>
        <v>6.5623422513881882E-2</v>
      </c>
      <c r="T3" s="2">
        <f>(Table2[[#This Row],[Close Price]]-Table2[[#This Row],[50D EMA]])/Table2[[#This Row],[50D EMA]]</f>
        <v>0.21154679312110089</v>
      </c>
      <c r="U3" s="2">
        <f>(Table2[[#This Row],[Close Price]]-Table2[[#This Row],[200D EMA]])/Table2[[#This Row],[200D EMA]]</f>
        <v>0.75596114562879646</v>
      </c>
      <c r="V3">
        <v>0.78704363652220899</v>
      </c>
      <c r="W3">
        <v>2512.65</v>
      </c>
      <c r="X3">
        <v>2600</v>
      </c>
      <c r="Y3">
        <v>2362</v>
      </c>
      <c r="Z3">
        <v>2600</v>
      </c>
      <c r="AA3">
        <v>2157</v>
      </c>
      <c r="AB3">
        <v>2700</v>
      </c>
      <c r="AC3" s="2">
        <f>(Table2[[#This Row],[Close Price]]/Table2[[#This Row],[Day Low]])-1</f>
        <v>8.1786162020176523E-3</v>
      </c>
      <c r="AD3" s="2">
        <f>(Table2[[#This Row],[Day High]]/Table2[[#This Row],[Close Price]])-1</f>
        <v>2.6369808937312555E-2</v>
      </c>
      <c r="AE3" s="2">
        <f>(Table2[[#This Row],[Close Price]]/Table2[[#This Row],[Current Week Low]])-1</f>
        <v>7.2480948348856877E-2</v>
      </c>
      <c r="AF3" s="2">
        <f>(Table2[[#This Row],[Current Week High]]/Table2[[#This Row],[Close Price]])-1</f>
        <v>2.6369808937312555E-2</v>
      </c>
      <c r="AG3" s="2">
        <f>(Table2[[#This Row],[Close Price]]/Table2[[#This Row],[Current Month Low]])-1</f>
        <v>0.17440890125173847</v>
      </c>
      <c r="AH3" s="2">
        <f>(Table2[[#This Row],[Current Month High]]/Table2[[#This Row],[Close Price]])-1</f>
        <v>6.5845570819516919E-2</v>
      </c>
      <c r="AI3">
        <v>6.5845570819516901</v>
      </c>
      <c r="AJ3">
        <v>247.01369863013599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0.85</v>
      </c>
      <c r="AM3" t="s">
        <v>10436</v>
      </c>
      <c r="AN3">
        <v>15.65</v>
      </c>
      <c r="AO3" t="s">
        <v>10436</v>
      </c>
      <c r="AP3">
        <v>0.25384326553075698</v>
      </c>
      <c r="AQ3">
        <f>(Table2[[#This Row],[Sharpe Ratio]]-AVERAGE(Table2[Sharpe Ratio]))/_xlfn.STDEV.P(Table2[Sharpe Ratio])</f>
        <v>2.2680162968101065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9.0434954999623045</v>
      </c>
      <c r="AS3">
        <f>_xlfn.RANK.AVG(Table2[[#This Row],[1Y Return vs Nifty Z-Score]],Table2[1Y Return vs Nifty Z-Score])</f>
        <v>18</v>
      </c>
      <c r="AT3">
        <f>_xlfn.RANK.AVG(Table2[[#This Row],[6M Return vs Nifty Z-Score]],Table2[6M Return vs Nifty Z-Score])</f>
        <v>4</v>
      </c>
      <c r="AU3">
        <f>_xlfn.RANK.AVG(Table2[[#This Row],[Sharpe Ratio Z-Score]],Table2[Sharpe Ratio Z-Score])</f>
        <v>8</v>
      </c>
      <c r="AV3">
        <f>(Table2[[#This Row],[Rank 1Y]]+Table2[[#This Row],[Rank 6M]]+Table2[[#This Row],[Rank Sharpe]])/3</f>
        <v>10</v>
      </c>
    </row>
    <row r="4" spans="1:48" x14ac:dyDescent="0.3">
      <c r="A4" t="s">
        <v>723</v>
      </c>
      <c r="B4" t="s">
        <v>724</v>
      </c>
      <c r="C4" t="s">
        <v>10403</v>
      </c>
      <c r="D4" t="s">
        <v>130</v>
      </c>
      <c r="E4">
        <v>24723.829803195</v>
      </c>
      <c r="F4">
        <v>723.15</v>
      </c>
      <c r="G4">
        <v>204.80425796101599</v>
      </c>
      <c r="H4">
        <f>(Table2[[#This Row],[1Y Return vs Nifty]]-AVERAGE(Table2[1Y Return vs Nifty]))/_xlfn.STDEV.P(Table2[1Y Return vs Nifty])</f>
        <v>2.9523729782350965</v>
      </c>
      <c r="I4">
        <v>17.145654817176201</v>
      </c>
      <c r="J4">
        <f>(Table2[[#This Row],[1M Return vs Nifty]]-AVERAGE(Table2[1M Return vs Nifty]))/_xlfn.STDEV.P(Table2[1M Return vs Nifty])</f>
        <v>1.9197920335343606</v>
      </c>
      <c r="K4">
        <v>122.366649082423</v>
      </c>
      <c r="L4">
        <f>(Table2[[#This Row],[6M Return vs Nifty]]-AVERAGE(Table2[6M Return vs Nifty]))/_xlfn.STDEV.P(Table2[6M Return vs Nifty])</f>
        <v>3.2403839358070861</v>
      </c>
      <c r="M4">
        <v>8.46393421073779</v>
      </c>
      <c r="N4">
        <f>(Table2[[#This Row],[1W Return vs Nifty]]-AVERAGE(Table2[1W Return vs Nifty]))/_xlfn.STDEV.P(Table2[1W Return vs Nifty])</f>
        <v>2.0932414578503971</v>
      </c>
      <c r="O4">
        <v>656.21</v>
      </c>
      <c r="P4">
        <v>592.85876384194</v>
      </c>
      <c r="Q4">
        <v>436.84117986883598</v>
      </c>
      <c r="R4">
        <v>77.144373713976705</v>
      </c>
      <c r="S4" s="2">
        <f>(Table2[[#This Row],[Close Price]]-Table2[[#This Row],[20D EMA]])/Table2[[#This Row],[20D EMA]]</f>
        <v>0.10201002727785304</v>
      </c>
      <c r="T4" s="2">
        <f>(Table2[[#This Row],[Close Price]]-Table2[[#This Row],[50D EMA]])/Table2[[#This Row],[50D EMA]]</f>
        <v>0.21976774925907389</v>
      </c>
      <c r="U4" s="2">
        <f>(Table2[[#This Row],[Close Price]]-Table2[[#This Row],[200D EMA]])/Table2[[#This Row],[200D EMA]]</f>
        <v>0.65540712122682621</v>
      </c>
      <c r="V4">
        <v>1.3773607131510599</v>
      </c>
      <c r="W4">
        <v>705.55</v>
      </c>
      <c r="X4">
        <v>731</v>
      </c>
      <c r="Y4">
        <v>705.55</v>
      </c>
      <c r="Z4">
        <v>748</v>
      </c>
      <c r="AA4">
        <v>591.20000000000005</v>
      </c>
      <c r="AB4">
        <v>749</v>
      </c>
      <c r="AC4" s="2">
        <f>(Table2[[#This Row],[Close Price]]/Table2[[#This Row],[Day Low]])-1</f>
        <v>2.4945078307703206E-2</v>
      </c>
      <c r="AD4" s="2">
        <f>(Table2[[#This Row],[Day High]]/Table2[[#This Row],[Close Price]])-1</f>
        <v>1.0855285901956835E-2</v>
      </c>
      <c r="AE4" s="2">
        <f>(Table2[[#This Row],[Close Price]]/Table2[[#This Row],[Current Week Low]])-1</f>
        <v>2.4945078307703206E-2</v>
      </c>
      <c r="AF4" s="2">
        <f>(Table2[[#This Row],[Current Week High]]/Table2[[#This Row],[Close Price]])-1</f>
        <v>3.4363548364793051E-2</v>
      </c>
      <c r="AG4" s="2">
        <f>(Table2[[#This Row],[Close Price]]/Table2[[#This Row],[Current Month Low]])-1</f>
        <v>0.22319012178619735</v>
      </c>
      <c r="AH4" s="2">
        <f>(Table2[[#This Row],[Current Month High]]/Table2[[#This Row],[Close Price]])-1</f>
        <v>3.5746387333195129E-2</v>
      </c>
      <c r="AI4">
        <v>3.5746387333195102</v>
      </c>
      <c r="AJ4">
        <v>244.27517257795699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0.31</v>
      </c>
      <c r="AM4" t="s">
        <v>10436</v>
      </c>
      <c r="AN4">
        <v>18.82</v>
      </c>
      <c r="AO4" t="s">
        <v>10436</v>
      </c>
      <c r="AP4">
        <v>0.23726966829896501</v>
      </c>
      <c r="AQ4">
        <f>(Table2[[#This Row],[Sharpe Ratio]]-AVERAGE(Table2[Sharpe Ratio]))/_xlfn.STDEV.P(Table2[Sharpe Ratio])</f>
        <v>2.075788175201319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12.281578580628258</v>
      </c>
      <c r="AS4">
        <f>_xlfn.RANK.AVG(Table2[[#This Row],[1Y Return vs Nifty Z-Score]],Table2[1Y Return vs Nifty Z-Score])</f>
        <v>11</v>
      </c>
      <c r="AT4">
        <f>_xlfn.RANK.AVG(Table2[[#This Row],[6M Return vs Nifty Z-Score]],Table2[6M Return vs Nifty Z-Score])</f>
        <v>5</v>
      </c>
      <c r="AU4">
        <f>_xlfn.RANK.AVG(Table2[[#This Row],[Sharpe Ratio Z-Score]],Table2[Sharpe Ratio Z-Score])</f>
        <v>15</v>
      </c>
      <c r="AV4">
        <f>(Table2[[#This Row],[Rank 1Y]]+Table2[[#This Row],[Rank 6M]]+Table2[[#This Row],[Rank Sharpe]])/3</f>
        <v>10.333333333333334</v>
      </c>
    </row>
    <row r="5" spans="1:48" x14ac:dyDescent="0.3">
      <c r="A5" t="s">
        <v>109</v>
      </c>
      <c r="B5" t="s">
        <v>110</v>
      </c>
      <c r="C5" t="s">
        <v>10399</v>
      </c>
      <c r="D5" t="s">
        <v>111</v>
      </c>
      <c r="E5">
        <v>270700.14667688898</v>
      </c>
      <c r="F5">
        <v>7614.9</v>
      </c>
      <c r="G5">
        <v>220.85229474920399</v>
      </c>
      <c r="H5">
        <f>(Table2[[#This Row],[1Y Return vs Nifty]]-AVERAGE(Table2[1Y Return vs Nifty]))/_xlfn.STDEV.P(Table2[1Y Return vs Nifty])</f>
        <v>3.2139967824280067</v>
      </c>
      <c r="I5">
        <v>4.1187729153172397</v>
      </c>
      <c r="J5">
        <f>(Table2[[#This Row],[1M Return vs Nifty]]-AVERAGE(Table2[1M Return vs Nifty]))/_xlfn.STDEV.P(Table2[1M Return vs Nifty])</f>
        <v>0.65967090570675979</v>
      </c>
      <c r="K5">
        <v>78.488686267281395</v>
      </c>
      <c r="L5">
        <f>(Table2[[#This Row],[6M Return vs Nifty]]-AVERAGE(Table2[6M Return vs Nifty]))/_xlfn.STDEV.P(Table2[6M Return vs Nifty])</f>
        <v>1.9442996332659159</v>
      </c>
      <c r="M5">
        <v>0.59174044852527197</v>
      </c>
      <c r="N5">
        <f>(Table2[[#This Row],[1W Return vs Nifty]]-AVERAGE(Table2[1W Return vs Nifty]))/_xlfn.STDEV.P(Table2[1W Return vs Nifty])</f>
        <v>0.53018294173640512</v>
      </c>
      <c r="O5">
        <v>7244.08</v>
      </c>
      <c r="P5">
        <v>6660.02038075577</v>
      </c>
      <c r="Q5">
        <v>4932.9232618386995</v>
      </c>
      <c r="R5">
        <v>81.7541886588468</v>
      </c>
      <c r="S5" s="2">
        <f>(Table2[[#This Row],[Close Price]]-Table2[[#This Row],[20D EMA]])/Table2[[#This Row],[20D EMA]]</f>
        <v>5.1189384987465586E-2</v>
      </c>
      <c r="T5" s="2">
        <f>(Table2[[#This Row],[Close Price]]-Table2[[#This Row],[50D EMA]])/Table2[[#This Row],[50D EMA]]</f>
        <v>0.14337487945282701</v>
      </c>
      <c r="U5" s="2">
        <f>(Table2[[#This Row],[Close Price]]-Table2[[#This Row],[200D EMA]])/Table2[[#This Row],[200D EMA]]</f>
        <v>0.54368912626498456</v>
      </c>
      <c r="V5">
        <v>0.665875698403953</v>
      </c>
      <c r="W5">
        <v>7569.55</v>
      </c>
      <c r="X5">
        <v>7742</v>
      </c>
      <c r="Y5">
        <v>7464.15</v>
      </c>
      <c r="Z5">
        <v>7742</v>
      </c>
      <c r="AA5">
        <v>6950.05</v>
      </c>
      <c r="AB5">
        <v>7742</v>
      </c>
      <c r="AC5" s="2">
        <f>(Table2[[#This Row],[Close Price]]/Table2[[#This Row],[Day Low]])-1</f>
        <v>5.9911091148086015E-3</v>
      </c>
      <c r="AD5" s="2">
        <f>(Table2[[#This Row],[Day High]]/Table2[[#This Row],[Close Price]])-1</f>
        <v>1.6690961141971661E-2</v>
      </c>
      <c r="AE5" s="2">
        <f>(Table2[[#This Row],[Close Price]]/Table2[[#This Row],[Current Week Low]])-1</f>
        <v>2.0196539458612106E-2</v>
      </c>
      <c r="AF5" s="2">
        <f>(Table2[[#This Row],[Current Week High]]/Table2[[#This Row],[Close Price]])-1</f>
        <v>1.6690961141971661E-2</v>
      </c>
      <c r="AG5" s="2">
        <f>(Table2[[#This Row],[Close Price]]/Table2[[#This Row],[Current Month Low]])-1</f>
        <v>9.5661182293652391E-2</v>
      </c>
      <c r="AH5" s="2">
        <f>(Table2[[#This Row],[Current Month High]]/Table2[[#This Row],[Close Price]])-1</f>
        <v>1.6690961141971661E-2</v>
      </c>
      <c r="AI5">
        <v>1.6690961141971601</v>
      </c>
      <c r="AJ5">
        <v>291.51156812339298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0.19</v>
      </c>
      <c r="AM5" t="s">
        <v>10436</v>
      </c>
      <c r="AN5">
        <v>6.7</v>
      </c>
      <c r="AO5" t="s">
        <v>10436</v>
      </c>
      <c r="AP5">
        <v>0.28017888750904402</v>
      </c>
      <c r="AQ5">
        <f>(Table2[[#This Row],[Sharpe Ratio]]-AVERAGE(Table2[Sharpe Ratio]))/_xlfn.STDEV.P(Table2[Sharpe Ratio])</f>
        <v>2.5734688231074325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8.9216190862445188</v>
      </c>
      <c r="AS5">
        <f>_xlfn.RANK.AVG(Table2[[#This Row],[1Y Return vs Nifty Z-Score]],Table2[1Y Return vs Nifty Z-Score])</f>
        <v>9</v>
      </c>
      <c r="AT5">
        <f>_xlfn.RANK.AVG(Table2[[#This Row],[6M Return vs Nifty Z-Score]],Table2[6M Return vs Nifty Z-Score])</f>
        <v>29</v>
      </c>
      <c r="AU5">
        <f>_xlfn.RANK.AVG(Table2[[#This Row],[Sharpe Ratio Z-Score]],Table2[Sharpe Ratio Z-Score])</f>
        <v>5</v>
      </c>
      <c r="AV5">
        <f>(Table2[[#This Row],[Rank 1Y]]+Table2[[#This Row],[Rank 6M]]+Table2[[#This Row],[Rank Sharpe]])/3</f>
        <v>14.333333333333334</v>
      </c>
    </row>
    <row r="6" spans="1:48" x14ac:dyDescent="0.3">
      <c r="A6" t="s">
        <v>238</v>
      </c>
      <c r="B6" t="s">
        <v>239</v>
      </c>
      <c r="C6" t="s">
        <v>10402</v>
      </c>
      <c r="D6" t="s">
        <v>240</v>
      </c>
      <c r="E6">
        <v>113200.834891016</v>
      </c>
      <c r="F6">
        <v>82.96</v>
      </c>
      <c r="G6">
        <v>193.16182242202899</v>
      </c>
      <c r="H6">
        <f>(Table2[[#This Row],[1Y Return vs Nifty]]-AVERAGE(Table2[1Y Return vs Nifty]))/_xlfn.STDEV.P(Table2[1Y Return vs Nifty])</f>
        <v>2.7625716763074712</v>
      </c>
      <c r="I6">
        <v>0.67835793392265298</v>
      </c>
      <c r="J6">
        <f>(Table2[[#This Row],[1M Return vs Nifty]]-AVERAGE(Table2[1M Return vs Nifty]))/_xlfn.STDEV.P(Table2[1M Return vs Nifty])</f>
        <v>0.32687141929004032</v>
      </c>
      <c r="K6">
        <v>105.928716389577</v>
      </c>
      <c r="L6">
        <f>(Table2[[#This Row],[6M Return vs Nifty]]-AVERAGE(Table2[6M Return vs Nifty]))/_xlfn.STDEV.P(Table2[6M Return vs Nifty])</f>
        <v>2.7548338974157414</v>
      </c>
      <c r="M6">
        <v>-0.68339719273811805</v>
      </c>
      <c r="N6">
        <f>(Table2[[#This Row],[1W Return vs Nifty]]-AVERAGE(Table2[1W Return vs Nifty]))/_xlfn.STDEV.P(Table2[1W Return vs Nifty])</f>
        <v>0.27699878372425835</v>
      </c>
      <c r="O6">
        <v>80.14</v>
      </c>
      <c r="P6">
        <v>73.660175242262497</v>
      </c>
      <c r="Q6">
        <v>53.917703275443898</v>
      </c>
      <c r="R6">
        <v>59.730627357019699</v>
      </c>
      <c r="S6" s="2">
        <f>(Table2[[#This Row],[Close Price]]-Table2[[#This Row],[20D EMA]])/Table2[[#This Row],[20D EMA]]</f>
        <v>3.5188420264536974E-2</v>
      </c>
      <c r="T6" s="2">
        <f>(Table2[[#This Row],[Close Price]]-Table2[[#This Row],[50D EMA]])/Table2[[#This Row],[50D EMA]]</f>
        <v>0.12625309031849447</v>
      </c>
      <c r="U6" s="2">
        <f>(Table2[[#This Row],[Close Price]]-Table2[[#This Row],[200D EMA]])/Table2[[#This Row],[200D EMA]]</f>
        <v>0.53864120613948752</v>
      </c>
      <c r="V6">
        <v>0.87979236948820505</v>
      </c>
      <c r="W6">
        <v>82.5</v>
      </c>
      <c r="X6">
        <v>83.7</v>
      </c>
      <c r="Y6">
        <v>82.32</v>
      </c>
      <c r="Z6">
        <v>84.99</v>
      </c>
      <c r="AA6">
        <v>72.5</v>
      </c>
      <c r="AB6">
        <v>86.04</v>
      </c>
      <c r="AC6" s="2">
        <f>(Table2[[#This Row],[Close Price]]/Table2[[#This Row],[Day Low]])-1</f>
        <v>5.5757575757575673E-3</v>
      </c>
      <c r="AD6" s="2">
        <f>(Table2[[#This Row],[Day High]]/Table2[[#This Row],[Close Price]])-1</f>
        <v>8.9199614271939787E-3</v>
      </c>
      <c r="AE6" s="2">
        <f>(Table2[[#This Row],[Close Price]]/Table2[[#This Row],[Current Week Low]])-1</f>
        <v>7.7745383867833251E-3</v>
      </c>
      <c r="AF6" s="2">
        <f>(Table2[[#This Row],[Current Week High]]/Table2[[#This Row],[Close Price]])-1</f>
        <v>2.4469623915139849E-2</v>
      </c>
      <c r="AG6" s="2">
        <f>(Table2[[#This Row],[Close Price]]/Table2[[#This Row],[Current Month Low]])-1</f>
        <v>0.14427586206896548</v>
      </c>
      <c r="AH6" s="2">
        <f>(Table2[[#This Row],[Current Month High]]/Table2[[#This Row],[Close Price]])-1</f>
        <v>3.7126325940212368E-2</v>
      </c>
      <c r="AI6">
        <v>3.7126325940212301</v>
      </c>
      <c r="AJ6">
        <v>232.50501002004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0.44</v>
      </c>
      <c r="AM6" t="s">
        <v>10436</v>
      </c>
      <c r="AN6">
        <v>11.6</v>
      </c>
      <c r="AO6" t="s">
        <v>10436</v>
      </c>
      <c r="AP6">
        <v>0.223480449297976</v>
      </c>
      <c r="AQ6">
        <f>(Table2[[#This Row],[Sharpe Ratio]]-AVERAGE(Table2[Sharpe Ratio]))/_xlfn.STDEV.P(Table2[Sharpe Ratio])</f>
        <v>1.9158545391933368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8.0371303159308489</v>
      </c>
      <c r="AS6">
        <f>_xlfn.RANK.AVG(Table2[[#This Row],[1Y Return vs Nifty Z-Score]],Table2[1Y Return vs Nifty Z-Score])</f>
        <v>17</v>
      </c>
      <c r="AT6">
        <f>_xlfn.RANK.AVG(Table2[[#This Row],[6M Return vs Nifty Z-Score]],Table2[6M Return vs Nifty Z-Score])</f>
        <v>9</v>
      </c>
      <c r="AU6">
        <f>_xlfn.RANK.AVG(Table2[[#This Row],[Sharpe Ratio Z-Score]],Table2[Sharpe Ratio Z-Score])</f>
        <v>18</v>
      </c>
      <c r="AV6">
        <f>(Table2[[#This Row],[Rank 1Y]]+Table2[[#This Row],[Rank 6M]]+Table2[[#This Row],[Rank Sharpe]])/3</f>
        <v>14.666666666666666</v>
      </c>
    </row>
    <row r="7" spans="1:48" x14ac:dyDescent="0.3">
      <c r="A7" t="s">
        <v>624</v>
      </c>
      <c r="B7" t="s">
        <v>625</v>
      </c>
      <c r="C7" t="s">
        <v>10402</v>
      </c>
      <c r="D7" t="s">
        <v>161</v>
      </c>
      <c r="E7">
        <v>32128.091353727999</v>
      </c>
      <c r="F7">
        <v>246.42</v>
      </c>
      <c r="G7">
        <v>380.66927993156702</v>
      </c>
      <c r="H7">
        <f>(Table2[[#This Row],[1Y Return vs Nifty]]-AVERAGE(Table2[1Y Return vs Nifty]))/_xlfn.STDEV.P(Table2[1Y Return vs Nifty])</f>
        <v>5.8194199996047633</v>
      </c>
      <c r="I7">
        <v>9.5753751968832201</v>
      </c>
      <c r="J7">
        <f>(Table2[[#This Row],[1M Return vs Nifty]]-AVERAGE(Table2[1M Return vs Nifty]))/_xlfn.STDEV.P(Table2[1M Return vs Nifty])</f>
        <v>1.1875009630416904</v>
      </c>
      <c r="K7">
        <v>77.531940128899194</v>
      </c>
      <c r="L7">
        <f>(Table2[[#This Row],[6M Return vs Nifty]]-AVERAGE(Table2[6M Return vs Nifty]))/_xlfn.STDEV.P(Table2[6M Return vs Nifty])</f>
        <v>1.9160388943455999</v>
      </c>
      <c r="M7">
        <v>-1.4711154864684399</v>
      </c>
      <c r="N7">
        <f>(Table2[[#This Row],[1W Return vs Nifty]]-AVERAGE(Table2[1W Return vs Nifty]))/_xlfn.STDEV.P(Table2[1W Return vs Nifty])</f>
        <v>0.12059386985842967</v>
      </c>
      <c r="O7">
        <v>237.89</v>
      </c>
      <c r="P7">
        <v>213.84316823808399</v>
      </c>
      <c r="Q7">
        <v>155.83161888337301</v>
      </c>
      <c r="R7">
        <v>55.020558491110201</v>
      </c>
      <c r="S7" s="2">
        <f>(Table2[[#This Row],[Close Price]]-Table2[[#This Row],[20D EMA]])/Table2[[#This Row],[20D EMA]]</f>
        <v>3.5856908655260838E-2</v>
      </c>
      <c r="T7" s="2">
        <f>(Table2[[#This Row],[Close Price]]-Table2[[#This Row],[50D EMA]])/Table2[[#This Row],[50D EMA]]</f>
        <v>0.15233982937274068</v>
      </c>
      <c r="U7" s="2">
        <f>(Table2[[#This Row],[Close Price]]-Table2[[#This Row],[200D EMA]])/Table2[[#This Row],[200D EMA]]</f>
        <v>0.58132221025326591</v>
      </c>
      <c r="V7">
        <v>0.865282102746468</v>
      </c>
      <c r="W7">
        <v>245</v>
      </c>
      <c r="X7">
        <v>253.89</v>
      </c>
      <c r="Y7">
        <v>245</v>
      </c>
      <c r="Z7">
        <v>261.89999999999998</v>
      </c>
      <c r="AA7">
        <v>214.75</v>
      </c>
      <c r="AB7">
        <v>261.89999999999998</v>
      </c>
      <c r="AC7" s="2">
        <f>(Table2[[#This Row],[Close Price]]/Table2[[#This Row],[Day Low]])-1</f>
        <v>5.7959183673468306E-3</v>
      </c>
      <c r="AD7" s="2">
        <f>(Table2[[#This Row],[Day High]]/Table2[[#This Row],[Close Price]])-1</f>
        <v>3.0314097881665392E-2</v>
      </c>
      <c r="AE7" s="2">
        <f>(Table2[[#This Row],[Close Price]]/Table2[[#This Row],[Current Week Low]])-1</f>
        <v>5.7959183673468306E-3</v>
      </c>
      <c r="AF7" s="2">
        <f>(Table2[[#This Row],[Current Week High]]/Table2[[#This Row],[Close Price]])-1</f>
        <v>6.2819576333089877E-2</v>
      </c>
      <c r="AG7" s="2">
        <f>(Table2[[#This Row],[Close Price]]/Table2[[#This Row],[Current Month Low]])-1</f>
        <v>0.14747380675203714</v>
      </c>
      <c r="AH7" s="2">
        <f>(Table2[[#This Row],[Current Month High]]/Table2[[#This Row],[Close Price]])-1</f>
        <v>6.2819576333089877E-2</v>
      </c>
      <c r="AI7">
        <v>6.2819576333089797</v>
      </c>
      <c r="AJ7">
        <v>423.74070138150898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0.5</v>
      </c>
      <c r="AM7" t="s">
        <v>10436</v>
      </c>
      <c r="AN7">
        <v>5.28</v>
      </c>
      <c r="AO7" t="s">
        <v>10436</v>
      </c>
      <c r="AP7">
        <v>0.20717748926992699</v>
      </c>
      <c r="AQ7">
        <f>(Table2[[#This Row],[Sharpe Ratio]]-AVERAGE(Table2[Sharpe Ratio]))/_xlfn.STDEV.P(Table2[Sharpe Ratio])</f>
        <v>1.7267653910123073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10.770319117862792</v>
      </c>
      <c r="AS7">
        <f>_xlfn.RANK.AVG(Table2[[#This Row],[1Y Return vs Nifty Z-Score]],Table2[1Y Return vs Nifty Z-Score])</f>
        <v>1</v>
      </c>
      <c r="AT7">
        <f>_xlfn.RANK.AVG(Table2[[#This Row],[6M Return vs Nifty Z-Score]],Table2[6M Return vs Nifty Z-Score])</f>
        <v>31</v>
      </c>
      <c r="AU7">
        <f>_xlfn.RANK.AVG(Table2[[#This Row],[Sharpe Ratio Z-Score]],Table2[Sharpe Ratio Z-Score])</f>
        <v>27</v>
      </c>
      <c r="AV7">
        <f>(Table2[[#This Row],[Rank 1Y]]+Table2[[#This Row],[Rank 6M]]+Table2[[#This Row],[Rank Sharpe]])/3</f>
        <v>19.666666666666668</v>
      </c>
    </row>
    <row r="8" spans="1:48" x14ac:dyDescent="0.3">
      <c r="A8" t="s">
        <v>337</v>
      </c>
      <c r="B8" t="s">
        <v>338</v>
      </c>
      <c r="C8" t="s">
        <v>10400</v>
      </c>
      <c r="D8" t="s">
        <v>89</v>
      </c>
      <c r="E8">
        <v>78188.032151980005</v>
      </c>
      <c r="F8">
        <v>758.2</v>
      </c>
      <c r="G8">
        <v>239.13113355490501</v>
      </c>
      <c r="H8">
        <f>(Table2[[#This Row],[1Y Return vs Nifty]]-AVERAGE(Table2[1Y Return vs Nifty]))/_xlfn.STDEV.P(Table2[1Y Return vs Nifty])</f>
        <v>3.5119883316557825</v>
      </c>
      <c r="I8">
        <v>26.111983265739799</v>
      </c>
      <c r="J8">
        <f>(Table2[[#This Row],[1M Return vs Nifty]]-AVERAGE(Table2[1M Return vs Nifty]))/_xlfn.STDEV.P(Table2[1M Return vs Nifty])</f>
        <v>2.7871262123653149</v>
      </c>
      <c r="K8">
        <v>71.464916923012893</v>
      </c>
      <c r="L8">
        <f>(Table2[[#This Row],[6M Return vs Nifty]]-AVERAGE(Table2[6M Return vs Nifty]))/_xlfn.STDEV.P(Table2[6M Return vs Nifty])</f>
        <v>1.7368288071902156</v>
      </c>
      <c r="M8">
        <v>5.3521175718269003</v>
      </c>
      <c r="N8">
        <f>(Table2[[#This Row],[1W Return vs Nifty]]-AVERAGE(Table2[1W Return vs Nifty]))/_xlfn.STDEV.P(Table2[1W Return vs Nifty])</f>
        <v>1.4753766485030408</v>
      </c>
      <c r="O8">
        <v>689.88</v>
      </c>
      <c r="P8">
        <v>620.266924715615</v>
      </c>
      <c r="Q8">
        <v>465.60125854407897</v>
      </c>
      <c r="R8">
        <v>73.550186641777699</v>
      </c>
      <c r="S8" s="2">
        <f>(Table2[[#This Row],[Close Price]]-Table2[[#This Row],[20D EMA]])/Table2[[#This Row],[20D EMA]]</f>
        <v>9.9031715660694686E-2</v>
      </c>
      <c r="T8" s="2">
        <f>(Table2[[#This Row],[Close Price]]-Table2[[#This Row],[50D EMA]])/Table2[[#This Row],[50D EMA]]</f>
        <v>0.22237696351071068</v>
      </c>
      <c r="U8" s="2">
        <f>(Table2[[#This Row],[Close Price]]-Table2[[#This Row],[200D EMA]])/Table2[[#This Row],[200D EMA]]</f>
        <v>0.62843202436966872</v>
      </c>
      <c r="V8">
        <v>2.0995533436174201</v>
      </c>
      <c r="W8">
        <v>754.05</v>
      </c>
      <c r="X8">
        <v>785.1</v>
      </c>
      <c r="Y8">
        <v>733</v>
      </c>
      <c r="Z8">
        <v>786.25</v>
      </c>
      <c r="AA8">
        <v>616</v>
      </c>
      <c r="AB8">
        <v>786.25</v>
      </c>
      <c r="AC8" s="2">
        <f>(Table2[[#This Row],[Close Price]]/Table2[[#This Row],[Day Low]])-1</f>
        <v>5.5036138187123385E-3</v>
      </c>
      <c r="AD8" s="2">
        <f>(Table2[[#This Row],[Day High]]/Table2[[#This Row],[Close Price]])-1</f>
        <v>3.5478765497230169E-2</v>
      </c>
      <c r="AE8" s="2">
        <f>(Table2[[#This Row],[Close Price]]/Table2[[#This Row],[Current Week Low]])-1</f>
        <v>3.4379263301500762E-2</v>
      </c>
      <c r="AF8" s="2">
        <f>(Table2[[#This Row],[Current Week High]]/Table2[[#This Row],[Close Price]])-1</f>
        <v>3.6995515695067205E-2</v>
      </c>
      <c r="AG8" s="2">
        <f>(Table2[[#This Row],[Close Price]]/Table2[[#This Row],[Current Month Low]])-1</f>
        <v>0.23084415584415585</v>
      </c>
      <c r="AH8" s="2">
        <f>(Table2[[#This Row],[Current Month High]]/Table2[[#This Row],[Close Price]])-1</f>
        <v>3.6995515695067205E-2</v>
      </c>
      <c r="AI8">
        <v>3.69955156950672</v>
      </c>
      <c r="AJ8">
        <v>273.86587771203102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0.33</v>
      </c>
      <c r="AM8" t="s">
        <v>10436</v>
      </c>
      <c r="AN8">
        <v>17.989999999999998</v>
      </c>
      <c r="AO8" t="s">
        <v>10436</v>
      </c>
      <c r="AP8">
        <v>0.24843163238632099</v>
      </c>
      <c r="AQ8">
        <f>(Table2[[#This Row],[Sharpe Ratio]]-AVERAGE(Table2[Sharpe Ratio]))/_xlfn.STDEV.P(Table2[Sharpe Ratio])</f>
        <v>2.2052497133314568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11.716569713045811</v>
      </c>
      <c r="AS8">
        <f>_xlfn.RANK.AVG(Table2[[#This Row],[1Y Return vs Nifty Z-Score]],Table2[1Y Return vs Nifty Z-Score])</f>
        <v>6</v>
      </c>
      <c r="AT8">
        <f>_xlfn.RANK.AVG(Table2[[#This Row],[6M Return vs Nifty Z-Score]],Table2[6M Return vs Nifty Z-Score])</f>
        <v>45</v>
      </c>
      <c r="AU8">
        <f>_xlfn.RANK.AVG(Table2[[#This Row],[Sharpe Ratio Z-Score]],Table2[Sharpe Ratio Z-Score])</f>
        <v>10</v>
      </c>
      <c r="AV8">
        <f>(Table2[[#This Row],[Rank 1Y]]+Table2[[#This Row],[Rank 6M]]+Table2[[#This Row],[Rank Sharpe]])/3</f>
        <v>20.333333333333332</v>
      </c>
    </row>
    <row r="9" spans="1:48" x14ac:dyDescent="0.3">
      <c r="A9" t="s">
        <v>485</v>
      </c>
      <c r="B9" t="s">
        <v>486</v>
      </c>
      <c r="C9" t="s">
        <v>10402</v>
      </c>
      <c r="D9" t="s">
        <v>324</v>
      </c>
      <c r="E9">
        <v>45910.226917799999</v>
      </c>
      <c r="F9">
        <v>1796.65</v>
      </c>
      <c r="G9">
        <v>233.27979852169801</v>
      </c>
      <c r="H9">
        <f>(Table2[[#This Row],[1Y Return vs Nifty]]-AVERAGE(Table2[1Y Return vs Nifty]))/_xlfn.STDEV.P(Table2[1Y Return vs Nifty])</f>
        <v>3.4165966927157707</v>
      </c>
      <c r="I9">
        <v>-19.406111713118399</v>
      </c>
      <c r="J9">
        <f>(Table2[[#This Row],[1M Return vs Nifty]]-AVERAGE(Table2[1M Return vs Nifty]))/_xlfn.STDEV.P(Table2[1M Return vs Nifty])</f>
        <v>-1.6159468801402297</v>
      </c>
      <c r="K9">
        <v>83.453156579290393</v>
      </c>
      <c r="L9">
        <f>(Table2[[#This Row],[6M Return vs Nifty]]-AVERAGE(Table2[6M Return vs Nifty]))/_xlfn.STDEV.P(Table2[6M Return vs Nifty])</f>
        <v>2.0909420849434155</v>
      </c>
      <c r="M9">
        <v>-0.75083032576034403</v>
      </c>
      <c r="N9">
        <f>(Table2[[#This Row],[1W Return vs Nifty]]-AVERAGE(Table2[1W Return vs Nifty]))/_xlfn.STDEV.P(Table2[1W Return vs Nifty])</f>
        <v>0.26360964011036764</v>
      </c>
      <c r="O9">
        <v>1854.32</v>
      </c>
      <c r="P9">
        <v>2010.5738169557401</v>
      </c>
      <c r="Q9">
        <v>1587.42292120707</v>
      </c>
      <c r="R9">
        <v>39.613856911274297</v>
      </c>
      <c r="S9" s="2">
        <f>(Table2[[#This Row],[Close Price]]-Table2[[#This Row],[20D EMA]])/Table2[[#This Row],[20D EMA]]</f>
        <v>-3.1100349454247295E-2</v>
      </c>
      <c r="T9" s="2">
        <f>(Table2[[#This Row],[Close Price]]-Table2[[#This Row],[50D EMA]])/Table2[[#This Row],[50D EMA]]</f>
        <v>-0.10639938466902318</v>
      </c>
      <c r="U9" s="2">
        <f>(Table2[[#This Row],[Close Price]]-Table2[[#This Row],[200D EMA]])/Table2[[#This Row],[200D EMA]]</f>
        <v>0.13180298457189638</v>
      </c>
      <c r="V9">
        <v>0.63626507294219303</v>
      </c>
      <c r="W9">
        <v>1740</v>
      </c>
      <c r="X9">
        <v>1810</v>
      </c>
      <c r="Y9">
        <v>1662</v>
      </c>
      <c r="Z9">
        <v>1935</v>
      </c>
      <c r="AA9">
        <v>1638</v>
      </c>
      <c r="AB9">
        <v>1998.7</v>
      </c>
      <c r="AC9" s="2">
        <f>(Table2[[#This Row],[Close Price]]/Table2[[#This Row],[Day Low]])-1</f>
        <v>3.2557471264367921E-2</v>
      </c>
      <c r="AD9" s="2">
        <f>(Table2[[#This Row],[Day High]]/Table2[[#This Row],[Close Price]])-1</f>
        <v>7.4304956446720194E-3</v>
      </c>
      <c r="AE9" s="2">
        <f>(Table2[[#This Row],[Close Price]]/Table2[[#This Row],[Current Week Low]])-1</f>
        <v>8.1016847172081796E-2</v>
      </c>
      <c r="AF9" s="2">
        <f>(Table2[[#This Row],[Current Week High]]/Table2[[#This Row],[Close Price]])-1</f>
        <v>7.7004424901900625E-2</v>
      </c>
      <c r="AG9" s="2">
        <f>(Table2[[#This Row],[Close Price]]/Table2[[#This Row],[Current Month Low]])-1</f>
        <v>9.6855921855921956E-2</v>
      </c>
      <c r="AH9" s="2">
        <f>(Table2[[#This Row],[Current Month High]]/Table2[[#This Row],[Close Price]])-1</f>
        <v>0.11245929925138443</v>
      </c>
      <c r="AI9">
        <v>65.833634820360004</v>
      </c>
      <c r="AJ9">
        <v>312.45408631772199</v>
      </c>
      <c r="AK9" t="str">
        <f>IF(AND(Table2[[#This Row],[20D EMA]]&gt;Table2[[#This Row],[50D EMA]],Table2[[#This Row],[50D EMA]]&gt;Table2[[#This Row],[200D EMA]]),"Uptrend","Downtrend/NoTrend")</f>
        <v>Downtrend/NoTrend</v>
      </c>
      <c r="AL9">
        <v>-0.4</v>
      </c>
      <c r="AM9" t="s">
        <v>10435</v>
      </c>
      <c r="AN9">
        <v>-4.1399999999999997</v>
      </c>
      <c r="AO9" t="s">
        <v>10435</v>
      </c>
      <c r="AP9">
        <v>0.20313375256421401</v>
      </c>
      <c r="AQ9">
        <f>(Table2[[#This Row],[Sharpe Ratio]]-AVERAGE(Table2[Sharpe Ratio]))/_xlfn.STDEV.P(Table2[Sharpe Ratio])</f>
        <v>1.6798642928168817</v>
      </c>
      <c r="AR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">
        <f>_xlfn.RANK.AVG(Table2[[#This Row],[1Y Return vs Nifty Z-Score]],Table2[1Y Return vs Nifty Z-Score])</f>
        <v>7</v>
      </c>
      <c r="AT9">
        <f>_xlfn.RANK.AVG(Table2[[#This Row],[6M Return vs Nifty Z-Score]],Table2[6M Return vs Nifty Z-Score])</f>
        <v>25</v>
      </c>
      <c r="AU9">
        <f>_xlfn.RANK.AVG(Table2[[#This Row],[Sharpe Ratio Z-Score]],Table2[Sharpe Ratio Z-Score])</f>
        <v>30</v>
      </c>
      <c r="AV9">
        <f>(Table2[[#This Row],[Rank 1Y]]+Table2[[#This Row],[Rank 6M]]+Table2[[#This Row],[Rank Sharpe]])/3</f>
        <v>20.666666666666668</v>
      </c>
    </row>
    <row r="10" spans="1:48" x14ac:dyDescent="0.3">
      <c r="A10" t="s">
        <v>253</v>
      </c>
      <c r="B10" t="s">
        <v>254</v>
      </c>
      <c r="C10" t="s">
        <v>10394</v>
      </c>
      <c r="D10" t="s">
        <v>144</v>
      </c>
      <c r="E10">
        <v>109703.33256150001</v>
      </c>
      <c r="F10">
        <v>526.15</v>
      </c>
      <c r="G10">
        <v>177.69303561401901</v>
      </c>
      <c r="H10">
        <f>(Table2[[#This Row],[1Y Return vs Nifty]]-AVERAGE(Table2[1Y Return vs Nifty]))/_xlfn.STDEV.P(Table2[1Y Return vs Nifty])</f>
        <v>2.5103911196215951</v>
      </c>
      <c r="I10">
        <v>-13.766041581588899</v>
      </c>
      <c r="J10">
        <f>(Table2[[#This Row],[1M Return vs Nifty]]-AVERAGE(Table2[1M Return vs Nifty]))/_xlfn.STDEV.P(Table2[1M Return vs Nifty])</f>
        <v>-1.0703695433137161</v>
      </c>
      <c r="K10">
        <v>84.332598536328703</v>
      </c>
      <c r="L10">
        <f>(Table2[[#This Row],[6M Return vs Nifty]]-AVERAGE(Table2[6M Return vs Nifty]))/_xlfn.STDEV.P(Table2[6M Return vs Nifty])</f>
        <v>2.1169193829395776</v>
      </c>
      <c r="M10">
        <v>-2.8854233338786699</v>
      </c>
      <c r="N10">
        <f>(Table2[[#This Row],[1W Return vs Nifty]]-AVERAGE(Table2[1W Return vs Nifty]))/_xlfn.STDEV.P(Table2[1W Return vs Nifty])</f>
        <v>-0.16022314152063169</v>
      </c>
      <c r="O10">
        <v>548.13</v>
      </c>
      <c r="P10">
        <v>540.75587859784605</v>
      </c>
      <c r="Q10">
        <v>394.879426538232</v>
      </c>
      <c r="R10">
        <v>37.481313946790998</v>
      </c>
      <c r="S10" s="2">
        <f>(Table2[[#This Row],[Close Price]]-Table2[[#This Row],[20D EMA]])/Table2[[#This Row],[20D EMA]]</f>
        <v>-4.0099976282998592E-2</v>
      </c>
      <c r="T10" s="2">
        <f>(Table2[[#This Row],[Close Price]]-Table2[[#This Row],[50D EMA]])/Table2[[#This Row],[50D EMA]]</f>
        <v>-2.7010115240389827E-2</v>
      </c>
      <c r="U10" s="2">
        <f>(Table2[[#This Row],[Close Price]]-Table2[[#This Row],[200D EMA]])/Table2[[#This Row],[200D EMA]]</f>
        <v>0.33243204036373986</v>
      </c>
      <c r="V10">
        <v>0.245276545991095</v>
      </c>
      <c r="W10">
        <v>516</v>
      </c>
      <c r="X10">
        <v>532.29999999999995</v>
      </c>
      <c r="Y10">
        <v>516</v>
      </c>
      <c r="Z10">
        <v>544.4</v>
      </c>
      <c r="AA10">
        <v>501.2</v>
      </c>
      <c r="AB10">
        <v>619.5</v>
      </c>
      <c r="AC10" s="2">
        <f>(Table2[[#This Row],[Close Price]]/Table2[[#This Row],[Day Low]])-1</f>
        <v>1.9670542635658927E-2</v>
      </c>
      <c r="AD10" s="2">
        <f>(Table2[[#This Row],[Day High]]/Table2[[#This Row],[Close Price]])-1</f>
        <v>1.1688681934809431E-2</v>
      </c>
      <c r="AE10" s="2">
        <f>(Table2[[#This Row],[Close Price]]/Table2[[#This Row],[Current Week Low]])-1</f>
        <v>1.9670542635658927E-2</v>
      </c>
      <c r="AF10" s="2">
        <f>(Table2[[#This Row],[Current Week High]]/Table2[[#This Row],[Close Price]])-1</f>
        <v>3.4685926066710948E-2</v>
      </c>
      <c r="AG10" s="2">
        <f>(Table2[[#This Row],[Close Price]]/Table2[[#This Row],[Current Month Low]])-1</f>
        <v>4.9780526735833996E-2</v>
      </c>
      <c r="AH10" s="2">
        <f>(Table2[[#This Row],[Current Month High]]/Table2[[#This Row],[Close Price]])-1</f>
        <v>0.17742088757958752</v>
      </c>
      <c r="AI10">
        <v>22.968735151572702</v>
      </c>
      <c r="AJ10">
        <v>270.13717903622899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-0.11</v>
      </c>
      <c r="AM10" t="s">
        <v>10435</v>
      </c>
      <c r="AN10">
        <v>-6.53</v>
      </c>
      <c r="AO10" t="s">
        <v>10435</v>
      </c>
      <c r="AP10">
        <v>0.21575528262764401</v>
      </c>
      <c r="AQ10">
        <f>(Table2[[#This Row],[Sharpe Ratio]]-AVERAGE(Table2[Sharpe Ratio]))/_xlfn.STDEV.P(Table2[Sharpe Ratio])</f>
        <v>1.8262545412336801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5.2229723589605044</v>
      </c>
      <c r="AS10">
        <f>_xlfn.RANK.AVG(Table2[[#This Row],[1Y Return vs Nifty Z-Score]],Table2[1Y Return vs Nifty Z-Score])</f>
        <v>25</v>
      </c>
      <c r="AT10">
        <f>_xlfn.RANK.AVG(Table2[[#This Row],[6M Return vs Nifty Z-Score]],Table2[6M Return vs Nifty Z-Score])</f>
        <v>24</v>
      </c>
      <c r="AU10">
        <f>_xlfn.RANK.AVG(Table2[[#This Row],[Sharpe Ratio Z-Score]],Table2[Sharpe Ratio Z-Score])</f>
        <v>23</v>
      </c>
      <c r="AV10">
        <f>(Table2[[#This Row],[Rank 1Y]]+Table2[[#This Row],[Rank 6M]]+Table2[[#This Row],[Rank Sharpe]])/3</f>
        <v>24</v>
      </c>
    </row>
    <row r="11" spans="1:48" x14ac:dyDescent="0.3">
      <c r="A11" t="s">
        <v>612</v>
      </c>
      <c r="B11" t="s">
        <v>613</v>
      </c>
      <c r="C11" t="s">
        <v>10404</v>
      </c>
      <c r="D11" t="s">
        <v>263</v>
      </c>
      <c r="E11">
        <v>32586.247346240001</v>
      </c>
      <c r="F11">
        <v>660.1</v>
      </c>
      <c r="G11">
        <v>134.913255424928</v>
      </c>
      <c r="H11">
        <f>(Table2[[#This Row],[1Y Return vs Nifty]]-AVERAGE(Table2[1Y Return vs Nifty]))/_xlfn.STDEV.P(Table2[1Y Return vs Nifty])</f>
        <v>1.8129719285187691</v>
      </c>
      <c r="I11">
        <v>16.507738722002799</v>
      </c>
      <c r="J11">
        <f>(Table2[[#This Row],[1M Return vs Nifty]]-AVERAGE(Table2[1M Return vs Nifty]))/_xlfn.STDEV.P(Table2[1M Return vs Nifty])</f>
        <v>1.8580848993663157</v>
      </c>
      <c r="K11">
        <v>95.872340213548</v>
      </c>
      <c r="L11">
        <f>(Table2[[#This Row],[6M Return vs Nifty]]-AVERAGE(Table2[6M Return vs Nifty]))/_xlfn.STDEV.P(Table2[6M Return vs Nifty])</f>
        <v>2.4577847532448458</v>
      </c>
      <c r="M11">
        <v>-4.4002298544882903</v>
      </c>
      <c r="N11">
        <f>(Table2[[#This Row],[1W Return vs Nifty]]-AVERAGE(Table2[1W Return vs Nifty]))/_xlfn.STDEV.P(Table2[1W Return vs Nifty])</f>
        <v>-0.4609946041933709</v>
      </c>
      <c r="O11">
        <v>592.76</v>
      </c>
      <c r="P11">
        <v>526.03207878189301</v>
      </c>
      <c r="Q11">
        <v>398.14101861440901</v>
      </c>
      <c r="R11">
        <v>79.999493354609299</v>
      </c>
      <c r="S11" s="2">
        <f>(Table2[[#This Row],[Close Price]]-Table2[[#This Row],[20D EMA]])/Table2[[#This Row],[20D EMA]]</f>
        <v>0.1136041568256968</v>
      </c>
      <c r="T11" s="2">
        <f>(Table2[[#This Row],[Close Price]]-Table2[[#This Row],[50D EMA]])/Table2[[#This Row],[50D EMA]]</f>
        <v>0.25486643614693921</v>
      </c>
      <c r="U11" s="2">
        <f>(Table2[[#This Row],[Close Price]]-Table2[[#This Row],[200D EMA]])/Table2[[#This Row],[200D EMA]]</f>
        <v>0.65795526996250708</v>
      </c>
      <c r="V11">
        <v>1.7771951290302801</v>
      </c>
      <c r="W11">
        <v>643</v>
      </c>
      <c r="X11">
        <v>664.85</v>
      </c>
      <c r="Y11">
        <v>636.20000000000005</v>
      </c>
      <c r="Z11">
        <v>664.85</v>
      </c>
      <c r="AA11">
        <v>511.2</v>
      </c>
      <c r="AB11">
        <v>688.7</v>
      </c>
      <c r="AC11" s="2">
        <f>(Table2[[#This Row],[Close Price]]/Table2[[#This Row],[Day Low]])-1</f>
        <v>2.659409020217729E-2</v>
      </c>
      <c r="AD11" s="2">
        <f>(Table2[[#This Row],[Day High]]/Table2[[#This Row],[Close Price]])-1</f>
        <v>7.1958794122102265E-3</v>
      </c>
      <c r="AE11" s="2">
        <f>(Table2[[#This Row],[Close Price]]/Table2[[#This Row],[Current Week Low]])-1</f>
        <v>3.7566802892172291E-2</v>
      </c>
      <c r="AF11" s="2">
        <f>(Table2[[#This Row],[Current Week High]]/Table2[[#This Row],[Close Price]])-1</f>
        <v>7.1958794122102265E-3</v>
      </c>
      <c r="AG11" s="2">
        <f>(Table2[[#This Row],[Close Price]]/Table2[[#This Row],[Current Month Low]])-1</f>
        <v>0.29127543035993742</v>
      </c>
      <c r="AH11" s="2">
        <f>(Table2[[#This Row],[Current Month High]]/Table2[[#This Row],[Close Price]])-1</f>
        <v>4.3326768671413385E-2</v>
      </c>
      <c r="AI11">
        <v>4.3326768671413296</v>
      </c>
      <c r="AJ11">
        <v>194.6875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0.57999999999999996</v>
      </c>
      <c r="AM11" t="s">
        <v>10436</v>
      </c>
      <c r="AN11">
        <v>24.49</v>
      </c>
      <c r="AO11" t="s">
        <v>10436</v>
      </c>
      <c r="AP11">
        <v>0.242719877363927</v>
      </c>
      <c r="AQ11">
        <f>(Table2[[#This Row],[Sharpe Ratio]]-AVERAGE(Table2[Sharpe Ratio]))/_xlfn.STDEV.P(Table2[Sharpe Ratio])</f>
        <v>2.1390021797581049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7.8068491566946649</v>
      </c>
      <c r="AS11">
        <f>_xlfn.RANK.AVG(Table2[[#This Row],[1Y Return vs Nifty Z-Score]],Table2[1Y Return vs Nifty Z-Score])</f>
        <v>43</v>
      </c>
      <c r="AT11">
        <f>_xlfn.RANK.AVG(Table2[[#This Row],[6M Return vs Nifty Z-Score]],Table2[6M Return vs Nifty Z-Score])</f>
        <v>19</v>
      </c>
      <c r="AU11">
        <f>_xlfn.RANK.AVG(Table2[[#This Row],[Sharpe Ratio Z-Score]],Table2[Sharpe Ratio Z-Score])</f>
        <v>11</v>
      </c>
      <c r="AV11">
        <f>(Table2[[#This Row],[Rank 1Y]]+Table2[[#This Row],[Rank 6M]]+Table2[[#This Row],[Rank Sharpe]])/3</f>
        <v>24.333333333333332</v>
      </c>
    </row>
    <row r="12" spans="1:48" x14ac:dyDescent="0.3">
      <c r="A12" t="s">
        <v>929</v>
      </c>
      <c r="B12" t="s">
        <v>930</v>
      </c>
      <c r="C12" t="s">
        <v>10396</v>
      </c>
      <c r="D12" t="s">
        <v>127</v>
      </c>
      <c r="E12">
        <v>16802.653880400001</v>
      </c>
      <c r="F12">
        <v>1158</v>
      </c>
      <c r="G12">
        <v>129.84907965323899</v>
      </c>
      <c r="H12">
        <f>(Table2[[#This Row],[1Y Return vs Nifty]]-AVERAGE(Table2[1Y Return vs Nifty]))/_xlfn.STDEV.P(Table2[1Y Return vs Nifty])</f>
        <v>1.7304129870122273</v>
      </c>
      <c r="I12">
        <v>19.6288392821406</v>
      </c>
      <c r="J12">
        <f>(Table2[[#This Row],[1M Return vs Nifty]]-AVERAGE(Table2[1M Return vs Nifty]))/_xlfn.STDEV.P(Table2[1M Return vs Nifty])</f>
        <v>2.1599963458301823</v>
      </c>
      <c r="K12">
        <v>116.729812016889</v>
      </c>
      <c r="L12">
        <f>(Table2[[#This Row],[6M Return vs Nifty]]-AVERAGE(Table2[6M Return vs Nifty]))/_xlfn.STDEV.P(Table2[6M Return vs Nifty])</f>
        <v>3.0738808538978293</v>
      </c>
      <c r="M12">
        <v>-10.678913175952999</v>
      </c>
      <c r="N12">
        <f>(Table2[[#This Row],[1W Return vs Nifty]]-AVERAGE(Table2[1W Return vs Nifty]))/_xlfn.STDEV.P(Table2[1W Return vs Nifty])</f>
        <v>-1.7076546499237548</v>
      </c>
      <c r="O12">
        <v>1103.94</v>
      </c>
      <c r="P12">
        <v>979.93602152270103</v>
      </c>
      <c r="Q12">
        <v>697.73556842721598</v>
      </c>
      <c r="R12">
        <v>52.9263817061277</v>
      </c>
      <c r="S12" s="2">
        <f>(Table2[[#This Row],[Close Price]]-Table2[[#This Row],[20D EMA]])/Table2[[#This Row],[20D EMA]]</f>
        <v>4.8970052720256486E-2</v>
      </c>
      <c r="T12" s="2">
        <f>(Table2[[#This Row],[Close Price]]-Table2[[#This Row],[50D EMA]])/Table2[[#This Row],[50D EMA]]</f>
        <v>0.1817097999934825</v>
      </c>
      <c r="U12" s="2">
        <f>(Table2[[#This Row],[Close Price]]-Table2[[#This Row],[200D EMA]])/Table2[[#This Row],[200D EMA]]</f>
        <v>0.6596545344682343</v>
      </c>
      <c r="V12">
        <v>2.2623018166848201</v>
      </c>
      <c r="W12">
        <v>1149.3499999999999</v>
      </c>
      <c r="X12">
        <v>1214.95</v>
      </c>
      <c r="Y12">
        <v>1149.3499999999999</v>
      </c>
      <c r="Z12">
        <v>1279.8</v>
      </c>
      <c r="AA12">
        <v>930</v>
      </c>
      <c r="AB12">
        <v>1347.8</v>
      </c>
      <c r="AC12" s="2">
        <f>(Table2[[#This Row],[Close Price]]/Table2[[#This Row],[Day Low]])-1</f>
        <v>7.5259929525384184E-3</v>
      </c>
      <c r="AD12" s="2">
        <f>(Table2[[#This Row],[Day High]]/Table2[[#This Row],[Close Price]])-1</f>
        <v>4.9179620034542459E-2</v>
      </c>
      <c r="AE12" s="2">
        <f>(Table2[[#This Row],[Close Price]]/Table2[[#This Row],[Current Week Low]])-1</f>
        <v>7.5259929525384184E-3</v>
      </c>
      <c r="AF12" s="2">
        <f>(Table2[[#This Row],[Current Week High]]/Table2[[#This Row],[Close Price]])-1</f>
        <v>0.10518134715025895</v>
      </c>
      <c r="AG12" s="2">
        <f>(Table2[[#This Row],[Close Price]]/Table2[[#This Row],[Current Month Low]])-1</f>
        <v>0.24516129032258061</v>
      </c>
      <c r="AH12" s="2">
        <f>(Table2[[#This Row],[Current Month High]]/Table2[[#This Row],[Close Price]])-1</f>
        <v>0.16390328151986178</v>
      </c>
      <c r="AI12">
        <v>16.3903281519861</v>
      </c>
      <c r="AJ12">
        <v>209.54290296712099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0.51</v>
      </c>
      <c r="AM12" t="s">
        <v>10436</v>
      </c>
      <c r="AN12">
        <v>17.53</v>
      </c>
      <c r="AO12" t="s">
        <v>10436</v>
      </c>
      <c r="AP12">
        <v>0.20412469643789499</v>
      </c>
      <c r="AQ12">
        <f>(Table2[[#This Row],[Sharpe Ratio]]-AVERAGE(Table2[Sharpe Ratio]))/_xlfn.STDEV.P(Table2[Sharpe Ratio])</f>
        <v>1.6913577107389748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6.94799324755546</v>
      </c>
      <c r="AS12">
        <f>_xlfn.RANK.AVG(Table2[[#This Row],[1Y Return vs Nifty Z-Score]],Table2[1Y Return vs Nifty Z-Score])</f>
        <v>50</v>
      </c>
      <c r="AT12">
        <f>_xlfn.RANK.AVG(Table2[[#This Row],[6M Return vs Nifty Z-Score]],Table2[6M Return vs Nifty Z-Score])</f>
        <v>6</v>
      </c>
      <c r="AU12">
        <f>_xlfn.RANK.AVG(Table2[[#This Row],[Sharpe Ratio Z-Score]],Table2[Sharpe Ratio Z-Score])</f>
        <v>28</v>
      </c>
      <c r="AV12">
        <f>(Table2[[#This Row],[Rank 1Y]]+Table2[[#This Row],[Rank 6M]]+Table2[[#This Row],[Rank Sharpe]])/3</f>
        <v>28</v>
      </c>
    </row>
    <row r="13" spans="1:48" x14ac:dyDescent="0.3">
      <c r="A13" t="s">
        <v>869</v>
      </c>
      <c r="B13" t="s">
        <v>870</v>
      </c>
      <c r="C13" t="s">
        <v>10394</v>
      </c>
      <c r="D13" t="s">
        <v>46</v>
      </c>
      <c r="E13">
        <v>18646.310699419999</v>
      </c>
      <c r="F13">
        <v>1603.3</v>
      </c>
      <c r="G13">
        <v>181.40173375914301</v>
      </c>
      <c r="H13">
        <f>(Table2[[#This Row],[1Y Return vs Nifty]]-AVERAGE(Table2[1Y Return vs Nifty]))/_xlfn.STDEV.P(Table2[1Y Return vs Nifty])</f>
        <v>2.5708523293095427</v>
      </c>
      <c r="I13">
        <v>-11.9488321266995</v>
      </c>
      <c r="J13">
        <f>(Table2[[#This Row],[1M Return vs Nifty]]-AVERAGE(Table2[1M Return vs Nifty]))/_xlfn.STDEV.P(Table2[1M Return vs Nifty])</f>
        <v>-0.89458657045453671</v>
      </c>
      <c r="K13">
        <v>99.757691975456794</v>
      </c>
      <c r="L13">
        <f>(Table2[[#This Row],[6M Return vs Nifty]]-AVERAGE(Table2[6M Return vs Nifty]))/_xlfn.STDEV.P(Table2[6M Return vs Nifty])</f>
        <v>2.5725517821900206</v>
      </c>
      <c r="M13">
        <v>-3.8936218030283398</v>
      </c>
      <c r="N13">
        <f>(Table2[[#This Row],[1W Return vs Nifty]]-AVERAGE(Table2[1W Return vs Nifty]))/_xlfn.STDEV.P(Table2[1W Return vs Nifty])</f>
        <v>-0.36040535892257924</v>
      </c>
      <c r="O13">
        <v>1592.13</v>
      </c>
      <c r="P13">
        <v>1574.09820476553</v>
      </c>
      <c r="Q13">
        <v>1208.13569348945</v>
      </c>
      <c r="R13">
        <v>56.345297032961902</v>
      </c>
      <c r="S13" s="2">
        <f>(Table2[[#This Row],[Close Price]]-Table2[[#This Row],[20D EMA]])/Table2[[#This Row],[20D EMA]]</f>
        <v>7.0157587634174625E-3</v>
      </c>
      <c r="T13" s="2">
        <f>(Table2[[#This Row],[Close Price]]-Table2[[#This Row],[50D EMA]])/Table2[[#This Row],[50D EMA]]</f>
        <v>1.8551444341949243E-2</v>
      </c>
      <c r="U13" s="2">
        <f>(Table2[[#This Row],[Close Price]]-Table2[[#This Row],[200D EMA]])/Table2[[#This Row],[200D EMA]]</f>
        <v>0.32708602902808015</v>
      </c>
      <c r="V13">
        <v>1.3601933679985601</v>
      </c>
      <c r="W13">
        <v>1570.7</v>
      </c>
      <c r="X13">
        <v>1624</v>
      </c>
      <c r="Y13">
        <v>1519.95</v>
      </c>
      <c r="Z13">
        <v>1624</v>
      </c>
      <c r="AA13">
        <v>1453.2</v>
      </c>
      <c r="AB13">
        <v>1700</v>
      </c>
      <c r="AC13" s="2">
        <f>(Table2[[#This Row],[Close Price]]/Table2[[#This Row],[Day Low]])-1</f>
        <v>2.0755077354045914E-2</v>
      </c>
      <c r="AD13" s="2">
        <f>(Table2[[#This Row],[Day High]]/Table2[[#This Row],[Close Price]])-1</f>
        <v>1.2910871327886264E-2</v>
      </c>
      <c r="AE13" s="2">
        <f>(Table2[[#This Row],[Close Price]]/Table2[[#This Row],[Current Week Low]])-1</f>
        <v>5.4837330175334653E-2</v>
      </c>
      <c r="AF13" s="2">
        <f>(Table2[[#This Row],[Current Week High]]/Table2[[#This Row],[Close Price]])-1</f>
        <v>1.2910871327886264E-2</v>
      </c>
      <c r="AG13" s="2">
        <f>(Table2[[#This Row],[Close Price]]/Table2[[#This Row],[Current Month Low]])-1</f>
        <v>0.10328929259565101</v>
      </c>
      <c r="AH13" s="2">
        <f>(Table2[[#This Row],[Current Month High]]/Table2[[#This Row],[Close Price]])-1</f>
        <v>6.0313104222541103E-2</v>
      </c>
      <c r="AI13">
        <v>12.062620844508199</v>
      </c>
      <c r="AJ13">
        <v>234.020833333333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0.03</v>
      </c>
      <c r="AM13" t="s">
        <v>10436</v>
      </c>
      <c r="AN13">
        <v>-1.28</v>
      </c>
      <c r="AO13" t="s">
        <v>10435</v>
      </c>
      <c r="AP13">
        <v>0.18423706419016</v>
      </c>
      <c r="AQ13">
        <f>(Table2[[#This Row],[Sharpe Ratio]]-AVERAGE(Table2[Sharpe Ratio]))/_xlfn.STDEV.P(Table2[Sharpe Ratio])</f>
        <v>1.4606919031437999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5.349104085266247</v>
      </c>
      <c r="AS13">
        <f>_xlfn.RANK.AVG(Table2[[#This Row],[1Y Return vs Nifty Z-Score]],Table2[1Y Return vs Nifty Z-Score])</f>
        <v>22</v>
      </c>
      <c r="AT13">
        <f>_xlfn.RANK.AVG(Table2[[#This Row],[6M Return vs Nifty Z-Score]],Table2[6M Return vs Nifty Z-Score])</f>
        <v>12</v>
      </c>
      <c r="AU13">
        <f>_xlfn.RANK.AVG(Table2[[#This Row],[Sharpe Ratio Z-Score]],Table2[Sharpe Ratio Z-Score])</f>
        <v>52</v>
      </c>
      <c r="AV13">
        <f>(Table2[[#This Row],[Rank 1Y]]+Table2[[#This Row],[Rank 6M]]+Table2[[#This Row],[Rank Sharpe]])/3</f>
        <v>28.666666666666668</v>
      </c>
    </row>
    <row r="14" spans="1:48" x14ac:dyDescent="0.3">
      <c r="A14" t="s">
        <v>567</v>
      </c>
      <c r="B14" t="s">
        <v>568</v>
      </c>
      <c r="C14" t="s">
        <v>10393</v>
      </c>
      <c r="D14" t="s">
        <v>40</v>
      </c>
      <c r="E14">
        <v>36837.2368517</v>
      </c>
      <c r="F14">
        <v>7113.85</v>
      </c>
      <c r="G14">
        <v>201.42051722468599</v>
      </c>
      <c r="H14">
        <f>(Table2[[#This Row],[1Y Return vs Nifty]]-AVERAGE(Table2[1Y Return vs Nifty]))/_xlfn.STDEV.P(Table2[1Y Return vs Nifty])</f>
        <v>2.897209400563542</v>
      </c>
      <c r="I14">
        <v>28.180010910501601</v>
      </c>
      <c r="J14">
        <f>(Table2[[#This Row],[1M Return vs Nifty]]-AVERAGE(Table2[1M Return vs Nifty]))/_xlfn.STDEV.P(Table2[1M Return vs Nifty])</f>
        <v>2.9871714225490371</v>
      </c>
      <c r="K14">
        <v>114.514852438628</v>
      </c>
      <c r="L14">
        <f>(Table2[[#This Row],[6M Return vs Nifty]]-AVERAGE(Table2[6M Return vs Nifty]))/_xlfn.STDEV.P(Table2[6M Return vs Nifty])</f>
        <v>3.0084545178520581</v>
      </c>
      <c r="M14">
        <v>-8.5350150332852905</v>
      </c>
      <c r="N14">
        <f>(Table2[[#This Row],[1W Return vs Nifty]]-AVERAGE(Table2[1W Return vs Nifty]))/_xlfn.STDEV.P(Table2[1W Return vs Nifty])</f>
        <v>-1.2819742931135449</v>
      </c>
      <c r="O14">
        <v>6940.99</v>
      </c>
      <c r="P14">
        <v>5969.38062082139</v>
      </c>
      <c r="Q14">
        <v>4130.7398021388899</v>
      </c>
      <c r="R14">
        <v>48.154046650560304</v>
      </c>
      <c r="S14" s="2">
        <f>(Table2[[#This Row],[Close Price]]-Table2[[#This Row],[20D EMA]])/Table2[[#This Row],[20D EMA]]</f>
        <v>2.4904228359355161E-2</v>
      </c>
      <c r="T14" s="2">
        <f>(Table2[[#This Row],[Close Price]]-Table2[[#This Row],[50D EMA]])/Table2[[#This Row],[50D EMA]]</f>
        <v>0.19172330462337492</v>
      </c>
      <c r="U14" s="2">
        <f>(Table2[[#This Row],[Close Price]]-Table2[[#This Row],[200D EMA]])/Table2[[#This Row],[200D EMA]]</f>
        <v>0.72217334926699117</v>
      </c>
      <c r="V14">
        <v>1.10597959843812</v>
      </c>
      <c r="W14">
        <v>7100</v>
      </c>
      <c r="X14">
        <v>7329.95</v>
      </c>
      <c r="Y14">
        <v>7100</v>
      </c>
      <c r="Z14">
        <v>7622.35</v>
      </c>
      <c r="AA14">
        <v>6285.25</v>
      </c>
      <c r="AB14">
        <v>8480</v>
      </c>
      <c r="AC14" s="2">
        <f>(Table2[[#This Row],[Close Price]]/Table2[[#This Row],[Day Low]])-1</f>
        <v>1.9507042253521512E-3</v>
      </c>
      <c r="AD14" s="2">
        <f>(Table2[[#This Row],[Day High]]/Table2[[#This Row],[Close Price]])-1</f>
        <v>3.037736246898648E-2</v>
      </c>
      <c r="AE14" s="2">
        <f>(Table2[[#This Row],[Close Price]]/Table2[[#This Row],[Current Week Low]])-1</f>
        <v>1.9507042253521512E-3</v>
      </c>
      <c r="AF14" s="2">
        <f>(Table2[[#This Row],[Current Week High]]/Table2[[#This Row],[Close Price]])-1</f>
        <v>7.1480281422858116E-2</v>
      </c>
      <c r="AG14" s="2">
        <f>(Table2[[#This Row],[Close Price]]/Table2[[#This Row],[Current Month Low]])-1</f>
        <v>0.1318324648979754</v>
      </c>
      <c r="AH14" s="2">
        <f>(Table2[[#This Row],[Current Month High]]/Table2[[#This Row],[Close Price]])-1</f>
        <v>0.19204087800558067</v>
      </c>
      <c r="AI14">
        <v>19.204087800558</v>
      </c>
      <c r="AJ14">
        <v>257.10305707544802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0.51</v>
      </c>
      <c r="AM14" t="s">
        <v>10436</v>
      </c>
      <c r="AN14">
        <v>3.94</v>
      </c>
      <c r="AO14" t="s">
        <v>10436</v>
      </c>
      <c r="AP14">
        <v>0.17370919594088099</v>
      </c>
      <c r="AQ14">
        <f>(Table2[[#This Row],[Sharpe Ratio]]-AVERAGE(Table2[Sharpe Ratio]))/_xlfn.STDEV.P(Table2[Sharpe Ratio])</f>
        <v>1.3385848970545198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8.9494459449056123</v>
      </c>
      <c r="AS14">
        <f>_xlfn.RANK.AVG(Table2[[#This Row],[1Y Return vs Nifty Z-Score]],Table2[1Y Return vs Nifty Z-Score])</f>
        <v>12</v>
      </c>
      <c r="AT14">
        <f>_xlfn.RANK.AVG(Table2[[#This Row],[6M Return vs Nifty Z-Score]],Table2[6M Return vs Nifty Z-Score])</f>
        <v>7</v>
      </c>
      <c r="AU14">
        <f>_xlfn.RANK.AVG(Table2[[#This Row],[Sharpe Ratio Z-Score]],Table2[Sharpe Ratio Z-Score])</f>
        <v>68</v>
      </c>
      <c r="AV14">
        <f>(Table2[[#This Row],[Rank 1Y]]+Table2[[#This Row],[Rank 6M]]+Table2[[#This Row],[Rank Sharpe]])/3</f>
        <v>29</v>
      </c>
    </row>
    <row r="15" spans="1:48" x14ac:dyDescent="0.3">
      <c r="A15" t="s">
        <v>964</v>
      </c>
      <c r="B15" t="s">
        <v>965</v>
      </c>
      <c r="C15" t="s">
        <v>10395</v>
      </c>
      <c r="D15" t="s">
        <v>54</v>
      </c>
      <c r="E15">
        <v>16062.1870852149</v>
      </c>
      <c r="F15">
        <v>12519.35</v>
      </c>
      <c r="G15">
        <v>196.308272889498</v>
      </c>
      <c r="H15">
        <f>(Table2[[#This Row],[1Y Return vs Nifty]]-AVERAGE(Table2[1Y Return vs Nifty]))/_xlfn.STDEV.P(Table2[1Y Return vs Nifty])</f>
        <v>2.8138668192504199</v>
      </c>
      <c r="I15">
        <v>1.0082602720128999</v>
      </c>
      <c r="J15">
        <f>(Table2[[#This Row],[1M Return vs Nifty]]-AVERAGE(Table2[1M Return vs Nifty]))/_xlfn.STDEV.P(Table2[1M Return vs Nifty])</f>
        <v>0.35878365350534558</v>
      </c>
      <c r="K15">
        <v>76.257447543131093</v>
      </c>
      <c r="L15">
        <f>(Table2[[#This Row],[6M Return vs Nifty]]-AVERAGE(Table2[6M Return vs Nifty]))/_xlfn.STDEV.P(Table2[6M Return vs Nifty])</f>
        <v>1.8783924374880105</v>
      </c>
      <c r="M15">
        <v>-2.01852536901443</v>
      </c>
      <c r="N15">
        <f>(Table2[[#This Row],[1W Return vs Nifty]]-AVERAGE(Table2[1W Return vs Nifty]))/_xlfn.STDEV.P(Table2[1W Return vs Nifty])</f>
        <v>1.1903242497907219E-2</v>
      </c>
      <c r="O15">
        <v>12473.81</v>
      </c>
      <c r="P15">
        <v>11337.1827432143</v>
      </c>
      <c r="Q15">
        <v>8121.1962850754298</v>
      </c>
      <c r="R15">
        <v>47.416922891008397</v>
      </c>
      <c r="S15" s="2">
        <f>(Table2[[#This Row],[Close Price]]-Table2[[#This Row],[20D EMA]])/Table2[[#This Row],[20D EMA]]</f>
        <v>3.6508492593682984E-3</v>
      </c>
      <c r="T15" s="2">
        <f>(Table2[[#This Row],[Close Price]]-Table2[[#This Row],[50D EMA]])/Table2[[#This Row],[50D EMA]]</f>
        <v>0.10427345872088627</v>
      </c>
      <c r="U15" s="2">
        <f>(Table2[[#This Row],[Close Price]]-Table2[[#This Row],[200D EMA]])/Table2[[#This Row],[200D EMA]]</f>
        <v>0.54156475973954621</v>
      </c>
      <c r="V15">
        <v>0.43505028374514099</v>
      </c>
      <c r="W15">
        <v>12375.75</v>
      </c>
      <c r="X15">
        <v>13189.95</v>
      </c>
      <c r="Y15">
        <v>12092.25</v>
      </c>
      <c r="Z15">
        <v>13189.95</v>
      </c>
      <c r="AA15">
        <v>12092.25</v>
      </c>
      <c r="AB15">
        <v>13221.7</v>
      </c>
      <c r="AC15" s="2">
        <f>(Table2[[#This Row],[Close Price]]/Table2[[#This Row],[Day Low]])-1</f>
        <v>1.160333717148454E-2</v>
      </c>
      <c r="AD15" s="2">
        <f>(Table2[[#This Row],[Day High]]/Table2[[#This Row],[Close Price]])-1</f>
        <v>5.3565081254218549E-2</v>
      </c>
      <c r="AE15" s="2">
        <f>(Table2[[#This Row],[Close Price]]/Table2[[#This Row],[Current Week Low]])-1</f>
        <v>3.5320143066840393E-2</v>
      </c>
      <c r="AF15" s="2">
        <f>(Table2[[#This Row],[Current Week High]]/Table2[[#This Row],[Close Price]])-1</f>
        <v>5.3565081254218549E-2</v>
      </c>
      <c r="AG15" s="2">
        <f>(Table2[[#This Row],[Close Price]]/Table2[[#This Row],[Current Month Low]])-1</f>
        <v>3.5320143066840393E-2</v>
      </c>
      <c r="AH15" s="2">
        <f>(Table2[[#This Row],[Current Month High]]/Table2[[#This Row],[Close Price]])-1</f>
        <v>5.6101155411423242E-2</v>
      </c>
      <c r="AI15">
        <v>5.6101155411423198</v>
      </c>
      <c r="AJ15">
        <v>246.69075904848901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0.42</v>
      </c>
      <c r="AM15" t="s">
        <v>10436</v>
      </c>
      <c r="AN15">
        <v>-0.95</v>
      </c>
      <c r="AO15" t="s">
        <v>10435</v>
      </c>
      <c r="AP15">
        <v>0.18078820761276801</v>
      </c>
      <c r="AQ15">
        <f>(Table2[[#This Row],[Sharpe Ratio]]-AVERAGE(Table2[Sharpe Ratio]))/_xlfn.STDEV.P(Table2[Sharpe Ratio])</f>
        <v>1.420690495344505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6.4836366480861889</v>
      </c>
      <c r="AS15">
        <f>_xlfn.RANK.AVG(Table2[[#This Row],[1Y Return vs Nifty Z-Score]],Table2[1Y Return vs Nifty Z-Score])</f>
        <v>15</v>
      </c>
      <c r="AT15">
        <f>_xlfn.RANK.AVG(Table2[[#This Row],[6M Return vs Nifty Z-Score]],Table2[6M Return vs Nifty Z-Score])</f>
        <v>35</v>
      </c>
      <c r="AU15">
        <f>_xlfn.RANK.AVG(Table2[[#This Row],[Sharpe Ratio Z-Score]],Table2[Sharpe Ratio Z-Score])</f>
        <v>55</v>
      </c>
      <c r="AV15">
        <f>(Table2[[#This Row],[Rank 1Y]]+Table2[[#This Row],[Rank 6M]]+Table2[[#This Row],[Rank Sharpe]])/3</f>
        <v>35</v>
      </c>
    </row>
    <row r="16" spans="1:48" x14ac:dyDescent="0.3">
      <c r="A16" t="s">
        <v>1006</v>
      </c>
      <c r="B16" t="s">
        <v>1007</v>
      </c>
      <c r="C16" t="s">
        <v>10393</v>
      </c>
      <c r="D16" t="s">
        <v>393</v>
      </c>
      <c r="E16">
        <v>14572.469794959999</v>
      </c>
      <c r="F16">
        <v>419.65</v>
      </c>
      <c r="G16">
        <v>124.652234498732</v>
      </c>
      <c r="H16">
        <f>(Table2[[#This Row],[1Y Return vs Nifty]]-AVERAGE(Table2[1Y Return vs Nifty]))/_xlfn.STDEV.P(Table2[1Y Return vs Nifty])</f>
        <v>1.6456911972339072</v>
      </c>
      <c r="I16">
        <v>14.365247835777501</v>
      </c>
      <c r="J16">
        <f>(Table2[[#This Row],[1M Return vs Nifty]]-AVERAGE(Table2[1M Return vs Nifty]))/_xlfn.STDEV.P(Table2[1M Return vs Nifty])</f>
        <v>1.6508366835422887</v>
      </c>
      <c r="K16">
        <v>104.177813463806</v>
      </c>
      <c r="L16">
        <f>(Table2[[#This Row],[6M Return vs Nifty]]-AVERAGE(Table2[6M Return vs Nifty]))/_xlfn.STDEV.P(Table2[6M Return vs Nifty])</f>
        <v>2.7031150469548422</v>
      </c>
      <c r="M16">
        <v>-4.1149684591561604</v>
      </c>
      <c r="N16">
        <f>(Table2[[#This Row],[1W Return vs Nifty]]-AVERAGE(Table2[1W Return vs Nifty]))/_xlfn.STDEV.P(Table2[1W Return vs Nifty])</f>
        <v>-0.40435470599463436</v>
      </c>
      <c r="O16">
        <v>407.08</v>
      </c>
      <c r="P16">
        <v>362.67938584158998</v>
      </c>
      <c r="Q16">
        <v>266.29011453853701</v>
      </c>
      <c r="R16">
        <v>52.466057541472303</v>
      </c>
      <c r="S16" s="2">
        <f>(Table2[[#This Row],[Close Price]]-Table2[[#This Row],[20D EMA]])/Table2[[#This Row],[20D EMA]]</f>
        <v>3.0878451410042237E-2</v>
      </c>
      <c r="T16" s="2">
        <f>(Table2[[#This Row],[Close Price]]-Table2[[#This Row],[50D EMA]])/Table2[[#This Row],[50D EMA]]</f>
        <v>0.15708258142714915</v>
      </c>
      <c r="U16" s="2">
        <f>(Table2[[#This Row],[Close Price]]-Table2[[#This Row],[200D EMA]])/Table2[[#This Row],[200D EMA]]</f>
        <v>0.57591279994462208</v>
      </c>
      <c r="V16">
        <v>1.301663968293</v>
      </c>
      <c r="W16">
        <v>417.9</v>
      </c>
      <c r="X16">
        <v>442.4</v>
      </c>
      <c r="Y16">
        <v>417.9</v>
      </c>
      <c r="Z16">
        <v>442.4</v>
      </c>
      <c r="AA16">
        <v>379.55</v>
      </c>
      <c r="AB16">
        <v>447.95</v>
      </c>
      <c r="AC16" s="2">
        <f>(Table2[[#This Row],[Close Price]]/Table2[[#This Row],[Day Low]])-1</f>
        <v>4.1876046901172526E-3</v>
      </c>
      <c r="AD16" s="2">
        <f>(Table2[[#This Row],[Day High]]/Table2[[#This Row],[Close Price]])-1</f>
        <v>5.4211843202668808E-2</v>
      </c>
      <c r="AE16" s="2">
        <f>(Table2[[#This Row],[Close Price]]/Table2[[#This Row],[Current Week Low]])-1</f>
        <v>4.1876046901172526E-3</v>
      </c>
      <c r="AF16" s="2">
        <f>(Table2[[#This Row],[Current Week High]]/Table2[[#This Row],[Close Price]])-1</f>
        <v>5.4211843202668808E-2</v>
      </c>
      <c r="AG16" s="2">
        <f>(Table2[[#This Row],[Close Price]]/Table2[[#This Row],[Current Month Low]])-1</f>
        <v>0.10565142932419969</v>
      </c>
      <c r="AH16" s="2">
        <f>(Table2[[#This Row],[Current Month High]]/Table2[[#This Row],[Close Price]])-1</f>
        <v>6.7437150005957402E-2</v>
      </c>
      <c r="AI16">
        <v>6.7437150005957402</v>
      </c>
      <c r="AJ16">
        <v>179.11539740605201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0.45</v>
      </c>
      <c r="AM16" t="s">
        <v>10436</v>
      </c>
      <c r="AN16">
        <v>7.93</v>
      </c>
      <c r="AO16" t="s">
        <v>10436</v>
      </c>
      <c r="AP16">
        <v>0.19131425599844101</v>
      </c>
      <c r="AQ16">
        <f>(Table2[[#This Row],[Sharpe Ratio]]-AVERAGE(Table2[Sharpe Ratio]))/_xlfn.STDEV.P(Table2[Sharpe Ratio])</f>
        <v>1.5427763938276529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7.1380646155640566</v>
      </c>
      <c r="AS16">
        <f>_xlfn.RANK.AVG(Table2[[#This Row],[1Y Return vs Nifty Z-Score]],Table2[1Y Return vs Nifty Z-Score])</f>
        <v>56</v>
      </c>
      <c r="AT16">
        <f>_xlfn.RANK.AVG(Table2[[#This Row],[6M Return vs Nifty Z-Score]],Table2[6M Return vs Nifty Z-Score])</f>
        <v>11</v>
      </c>
      <c r="AU16">
        <f>_xlfn.RANK.AVG(Table2[[#This Row],[Sharpe Ratio Z-Score]],Table2[Sharpe Ratio Z-Score])</f>
        <v>41</v>
      </c>
      <c r="AV16">
        <f>(Table2[[#This Row],[Rank 1Y]]+Table2[[#This Row],[Rank 6M]]+Table2[[#This Row],[Rank Sharpe]])/3</f>
        <v>36</v>
      </c>
    </row>
    <row r="17" spans="1:48" x14ac:dyDescent="0.3">
      <c r="A17" t="s">
        <v>618</v>
      </c>
      <c r="B17" t="s">
        <v>619</v>
      </c>
      <c r="C17" t="s">
        <v>10391</v>
      </c>
      <c r="D17" t="s">
        <v>190</v>
      </c>
      <c r="E17">
        <v>32411.7270341</v>
      </c>
      <c r="F17">
        <v>14749.75</v>
      </c>
      <c r="G17">
        <v>130.845839612064</v>
      </c>
      <c r="H17">
        <f>(Table2[[#This Row],[1Y Return vs Nifty]]-AVERAGE(Table2[1Y Return vs Nifty]))/_xlfn.STDEV.P(Table2[1Y Return vs Nifty])</f>
        <v>1.7466627087530766</v>
      </c>
      <c r="I17">
        <v>3.44003182616169</v>
      </c>
      <c r="J17">
        <f>(Table2[[#This Row],[1M Return vs Nifty]]-AVERAGE(Table2[1M Return vs Nifty]))/_xlfn.STDEV.P(Table2[1M Return vs Nifty])</f>
        <v>0.59401467321665236</v>
      </c>
      <c r="K17">
        <v>63.596775926460197</v>
      </c>
      <c r="L17">
        <f>(Table2[[#This Row],[6M Return vs Nifty]]-AVERAGE(Table2[6M Return vs Nifty]))/_xlfn.STDEV.P(Table2[6M Return vs Nifty])</f>
        <v>1.5044166033972561</v>
      </c>
      <c r="M17">
        <v>0.77658272189907795</v>
      </c>
      <c r="N17">
        <f>(Table2[[#This Row],[1W Return vs Nifty]]-AVERAGE(Table2[1W Return vs Nifty]))/_xlfn.STDEV.P(Table2[1W Return vs Nifty])</f>
        <v>0.56688418388845241</v>
      </c>
      <c r="O17">
        <v>14165.3</v>
      </c>
      <c r="P17">
        <v>13691.9082901539</v>
      </c>
      <c r="Q17">
        <v>10874.971066595701</v>
      </c>
      <c r="R17">
        <v>69.898054508105503</v>
      </c>
      <c r="S17" s="2">
        <f>(Table2[[#This Row],[Close Price]]-Table2[[#This Row],[20D EMA]])/Table2[[#This Row],[20D EMA]]</f>
        <v>4.1259274424120966E-2</v>
      </c>
      <c r="T17" s="2">
        <f>(Table2[[#This Row],[Close Price]]-Table2[[#This Row],[50D EMA]])/Table2[[#This Row],[50D EMA]]</f>
        <v>7.7260356075187317E-2</v>
      </c>
      <c r="U17" s="2">
        <f>(Table2[[#This Row],[Close Price]]-Table2[[#This Row],[200D EMA]])/Table2[[#This Row],[200D EMA]]</f>
        <v>0.35630245907562302</v>
      </c>
      <c r="V17">
        <v>1.09823850814871</v>
      </c>
      <c r="W17">
        <v>14425</v>
      </c>
      <c r="X17">
        <v>15039.25</v>
      </c>
      <c r="Y17">
        <v>13830.2</v>
      </c>
      <c r="Z17">
        <v>15137.45</v>
      </c>
      <c r="AA17">
        <v>13578.05</v>
      </c>
      <c r="AB17">
        <v>15137.45</v>
      </c>
      <c r="AC17" s="2">
        <f>(Table2[[#This Row],[Close Price]]/Table2[[#This Row],[Day Low]])-1</f>
        <v>2.2512998266897677E-2</v>
      </c>
      <c r="AD17" s="2">
        <f>(Table2[[#This Row],[Day High]]/Table2[[#This Row],[Close Price]])-1</f>
        <v>1.9627451312734134E-2</v>
      </c>
      <c r="AE17" s="2">
        <f>(Table2[[#This Row],[Close Price]]/Table2[[#This Row],[Current Week Low]])-1</f>
        <v>6.6488554033925729E-2</v>
      </c>
      <c r="AF17" s="2">
        <f>(Table2[[#This Row],[Current Week High]]/Table2[[#This Row],[Close Price]])-1</f>
        <v>2.628519127442841E-2</v>
      </c>
      <c r="AG17" s="2">
        <f>(Table2[[#This Row],[Close Price]]/Table2[[#This Row],[Current Month Low]])-1</f>
        <v>8.629368723785813E-2</v>
      </c>
      <c r="AH17" s="2">
        <f>(Table2[[#This Row],[Current Month High]]/Table2[[#This Row],[Close Price]])-1</f>
        <v>2.628519127442841E-2</v>
      </c>
      <c r="AI17">
        <v>2.6285191274428401</v>
      </c>
      <c r="AJ17">
        <v>185.70114185544199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-0.01</v>
      </c>
      <c r="AM17" t="s">
        <v>10435</v>
      </c>
      <c r="AN17">
        <v>5.38</v>
      </c>
      <c r="AO17" t="s">
        <v>10436</v>
      </c>
      <c r="AP17">
        <v>0.21630150542282101</v>
      </c>
      <c r="AQ17">
        <f>(Table2[[#This Row],[Sharpe Ratio]]-AVERAGE(Table2[Sharpe Ratio]))/_xlfn.STDEV.P(Table2[Sharpe Ratio])</f>
        <v>1.8325898817411326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6.2445680509965715</v>
      </c>
      <c r="AS17">
        <f>_xlfn.RANK.AVG(Table2[[#This Row],[1Y Return vs Nifty Z-Score]],Table2[1Y Return vs Nifty Z-Score])</f>
        <v>46</v>
      </c>
      <c r="AT17">
        <f>_xlfn.RANK.AVG(Table2[[#This Row],[6M Return vs Nifty Z-Score]],Table2[6M Return vs Nifty Z-Score])</f>
        <v>55</v>
      </c>
      <c r="AU17">
        <f>_xlfn.RANK.AVG(Table2[[#This Row],[Sharpe Ratio Z-Score]],Table2[Sharpe Ratio Z-Score])</f>
        <v>22</v>
      </c>
      <c r="AV17">
        <f>(Table2[[#This Row],[Rank 1Y]]+Table2[[#This Row],[Rank 6M]]+Table2[[#This Row],[Rank Sharpe]])/3</f>
        <v>41</v>
      </c>
    </row>
    <row r="18" spans="1:48" x14ac:dyDescent="0.3">
      <c r="A18" t="s">
        <v>1024</v>
      </c>
      <c r="B18" t="s">
        <v>1025</v>
      </c>
      <c r="C18" t="s">
        <v>10395</v>
      </c>
      <c r="D18" t="s">
        <v>54</v>
      </c>
      <c r="E18">
        <v>14041.278669810001</v>
      </c>
      <c r="F18">
        <v>309.85000000000002</v>
      </c>
      <c r="G18">
        <v>160.692383228582</v>
      </c>
      <c r="H18">
        <f>(Table2[[#This Row],[1Y Return vs Nifty]]-AVERAGE(Table2[1Y Return vs Nifty]))/_xlfn.STDEV.P(Table2[1Y Return vs Nifty])</f>
        <v>2.2332372590251985</v>
      </c>
      <c r="I18">
        <v>26.921619464630599</v>
      </c>
      <c r="J18">
        <f>(Table2[[#This Row],[1M Return vs Nifty]]-AVERAGE(Table2[1M Return vs Nifty]))/_xlfn.STDEV.P(Table2[1M Return vs Nifty])</f>
        <v>2.8654442387174797</v>
      </c>
      <c r="K18">
        <v>97.043121277567494</v>
      </c>
      <c r="L18">
        <f>(Table2[[#This Row],[6M Return vs Nifty]]-AVERAGE(Table2[6M Return vs Nifty]))/_xlfn.STDEV.P(Table2[6M Return vs Nifty])</f>
        <v>2.4923677389039813</v>
      </c>
      <c r="M18">
        <v>2.3519282602519702</v>
      </c>
      <c r="N18">
        <f>(Table2[[#This Row],[1W Return vs Nifty]]-AVERAGE(Table2[1W Return vs Nifty]))/_xlfn.STDEV.P(Table2[1W Return vs Nifty])</f>
        <v>0.87967593342138228</v>
      </c>
      <c r="O18">
        <v>277.14999999999998</v>
      </c>
      <c r="P18">
        <v>242.56739781331001</v>
      </c>
      <c r="Q18">
        <v>183.94831795771401</v>
      </c>
      <c r="R18">
        <v>67.947648603734194</v>
      </c>
      <c r="S18" s="2">
        <f>(Table2[[#This Row],[Close Price]]-Table2[[#This Row],[20D EMA]])/Table2[[#This Row],[20D EMA]]</f>
        <v>0.11798664982861284</v>
      </c>
      <c r="T18" s="2">
        <f>(Table2[[#This Row],[Close Price]]-Table2[[#This Row],[50D EMA]])/Table2[[#This Row],[50D EMA]]</f>
        <v>0.27737693850545203</v>
      </c>
      <c r="U18" s="2">
        <f>(Table2[[#This Row],[Close Price]]-Table2[[#This Row],[200D EMA]])/Table2[[#This Row],[200D EMA]]</f>
        <v>0.68444051807654072</v>
      </c>
      <c r="V18">
        <v>1.6701287485424201</v>
      </c>
      <c r="W18">
        <v>299.44</v>
      </c>
      <c r="X18">
        <v>315.77999999999997</v>
      </c>
      <c r="Y18">
        <v>299.44</v>
      </c>
      <c r="Z18">
        <v>327.60000000000002</v>
      </c>
      <c r="AA18">
        <v>237.32</v>
      </c>
      <c r="AB18">
        <v>328.8</v>
      </c>
      <c r="AC18" s="2">
        <f>(Table2[[#This Row],[Close Price]]/Table2[[#This Row],[Day Low]])-1</f>
        <v>3.4764894469676788E-2</v>
      </c>
      <c r="AD18" s="2">
        <f>(Table2[[#This Row],[Day High]]/Table2[[#This Row],[Close Price]])-1</f>
        <v>1.9138292722284733E-2</v>
      </c>
      <c r="AE18" s="2">
        <f>(Table2[[#This Row],[Close Price]]/Table2[[#This Row],[Current Week Low]])-1</f>
        <v>3.4764894469676788E-2</v>
      </c>
      <c r="AF18" s="2">
        <f>(Table2[[#This Row],[Current Week High]]/Table2[[#This Row],[Close Price]])-1</f>
        <v>5.7285783443601801E-2</v>
      </c>
      <c r="AG18" s="2">
        <f>(Table2[[#This Row],[Close Price]]/Table2[[#This Row],[Current Month Low]])-1</f>
        <v>0.30562110230911865</v>
      </c>
      <c r="AH18" s="2">
        <f>(Table2[[#This Row],[Current Month High]]/Table2[[#This Row],[Close Price]])-1</f>
        <v>6.1158625141197298E-2</v>
      </c>
      <c r="AI18">
        <v>6.1158625141197298</v>
      </c>
      <c r="AJ18">
        <v>217.95792714212399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0.43</v>
      </c>
      <c r="AM18" t="s">
        <v>10436</v>
      </c>
      <c r="AN18">
        <v>19.920000000000002</v>
      </c>
      <c r="AO18" t="s">
        <v>10436</v>
      </c>
      <c r="AP18">
        <v>0.17080667115266901</v>
      </c>
      <c r="AQ18">
        <f>(Table2[[#This Row],[Sharpe Ratio]]-AVERAGE(Table2[Sharpe Ratio]))/_xlfn.STDEV.P(Table2[Sharpe Ratio])</f>
        <v>1.3049200939247161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9.7756452639927574</v>
      </c>
      <c r="AS18">
        <f>_xlfn.RANK.AVG(Table2[[#This Row],[1Y Return vs Nifty Z-Score]],Table2[1Y Return vs Nifty Z-Score])</f>
        <v>33</v>
      </c>
      <c r="AT18">
        <f>_xlfn.RANK.AVG(Table2[[#This Row],[6M Return vs Nifty Z-Score]],Table2[6M Return vs Nifty Z-Score])</f>
        <v>16</v>
      </c>
      <c r="AU18">
        <f>_xlfn.RANK.AVG(Table2[[#This Row],[Sharpe Ratio Z-Score]],Table2[Sharpe Ratio Z-Score])</f>
        <v>76</v>
      </c>
      <c r="AV18">
        <f>(Table2[[#This Row],[Rank 1Y]]+Table2[[#This Row],[Rank 6M]]+Table2[[#This Row],[Rank Sharpe]])/3</f>
        <v>41.666666666666664</v>
      </c>
    </row>
    <row r="19" spans="1:48" x14ac:dyDescent="0.3">
      <c r="A19" t="s">
        <v>1302</v>
      </c>
      <c r="B19" t="s">
        <v>1303</v>
      </c>
      <c r="C19" t="s">
        <v>10409</v>
      </c>
      <c r="D19" t="s">
        <v>1304</v>
      </c>
      <c r="E19">
        <v>9077.0039187399998</v>
      </c>
      <c r="F19">
        <v>1459.55</v>
      </c>
      <c r="G19">
        <v>179.09954901618499</v>
      </c>
      <c r="H19">
        <f>(Table2[[#This Row],[1Y Return vs Nifty]]-AVERAGE(Table2[1Y Return vs Nifty]))/_xlfn.STDEV.P(Table2[1Y Return vs Nifty])</f>
        <v>2.5333208643486151</v>
      </c>
      <c r="I19">
        <v>3.81683127730075</v>
      </c>
      <c r="J19">
        <f>(Table2[[#This Row],[1M Return vs Nifty]]-AVERAGE(Table2[1M Return vs Nifty]))/_xlfn.STDEV.P(Table2[1M Return vs Nifty])</f>
        <v>0.63046337620722892</v>
      </c>
      <c r="K19">
        <v>80.517562689271202</v>
      </c>
      <c r="L19">
        <f>(Table2[[#This Row],[6M Return vs Nifty]]-AVERAGE(Table2[6M Return vs Nifty]))/_xlfn.STDEV.P(Table2[6M Return vs Nifty])</f>
        <v>2.0042293727894989</v>
      </c>
      <c r="M19">
        <v>3.3402410395331898</v>
      </c>
      <c r="N19">
        <f>(Table2[[#This Row],[1W Return vs Nifty]]-AVERAGE(Table2[1W Return vs Nifty]))/_xlfn.STDEV.P(Table2[1W Return vs Nifty])</f>
        <v>1.0759097600905099</v>
      </c>
      <c r="O19">
        <v>1395.54</v>
      </c>
      <c r="P19">
        <v>1327.5804321585899</v>
      </c>
      <c r="Q19">
        <v>1026.49667063313</v>
      </c>
      <c r="R19">
        <v>64.004845147722506</v>
      </c>
      <c r="S19" s="2">
        <f>(Table2[[#This Row],[Close Price]]-Table2[[#This Row],[20D EMA]])/Table2[[#This Row],[20D EMA]]</f>
        <v>4.5867549479054699E-2</v>
      </c>
      <c r="T19" s="2">
        <f>(Table2[[#This Row],[Close Price]]-Table2[[#This Row],[50D EMA]])/Table2[[#This Row],[50D EMA]]</f>
        <v>9.940608090075044E-2</v>
      </c>
      <c r="U19" s="2">
        <f>(Table2[[#This Row],[Close Price]]-Table2[[#This Row],[200D EMA]])/Table2[[#This Row],[200D EMA]]</f>
        <v>0.42187504524468478</v>
      </c>
      <c r="V19">
        <v>1.0309549229905</v>
      </c>
      <c r="W19">
        <v>1451.6</v>
      </c>
      <c r="X19">
        <v>1497</v>
      </c>
      <c r="Y19">
        <v>1451.6</v>
      </c>
      <c r="Z19">
        <v>1537.8</v>
      </c>
      <c r="AA19">
        <v>1245.0999999999999</v>
      </c>
      <c r="AB19">
        <v>1548</v>
      </c>
      <c r="AC19" s="2">
        <f>(Table2[[#This Row],[Close Price]]/Table2[[#This Row],[Day Low]])-1</f>
        <v>5.4767153485808517E-3</v>
      </c>
      <c r="AD19" s="2">
        <f>(Table2[[#This Row],[Day High]]/Table2[[#This Row],[Close Price]])-1</f>
        <v>2.5658593402076102E-2</v>
      </c>
      <c r="AE19" s="2">
        <f>(Table2[[#This Row],[Close Price]]/Table2[[#This Row],[Current Week Low]])-1</f>
        <v>5.4767153485808517E-3</v>
      </c>
      <c r="AF19" s="2">
        <f>(Table2[[#This Row],[Current Week High]]/Table2[[#This Row],[Close Price]])-1</f>
        <v>5.3612414785379148E-2</v>
      </c>
      <c r="AG19" s="2">
        <f>(Table2[[#This Row],[Close Price]]/Table2[[#This Row],[Current Month Low]])-1</f>
        <v>0.17223516183439092</v>
      </c>
      <c r="AH19" s="2">
        <f>(Table2[[#This Row],[Current Month High]]/Table2[[#This Row],[Close Price]])-1</f>
        <v>6.0600870131204854E-2</v>
      </c>
      <c r="AI19">
        <v>6.06008701312048</v>
      </c>
      <c r="AJ19">
        <v>235.181995636697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</v>
      </c>
      <c r="AM19">
        <v>0</v>
      </c>
      <c r="AN19">
        <v>6.66</v>
      </c>
      <c r="AO19" t="s">
        <v>10436</v>
      </c>
      <c r="AP19">
        <v>0.17066661162136301</v>
      </c>
      <c r="AQ19">
        <f>(Table2[[#This Row],[Sharpe Ratio]]-AVERAGE(Table2[Sharpe Ratio]))/_xlfn.STDEV.P(Table2[Sharpe Ratio])</f>
        <v>1.3032956197541532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7.5472189931900067</v>
      </c>
      <c r="AS19">
        <f>_xlfn.RANK.AVG(Table2[[#This Row],[1Y Return vs Nifty Z-Score]],Table2[1Y Return vs Nifty Z-Score])</f>
        <v>24</v>
      </c>
      <c r="AT19">
        <f>_xlfn.RANK.AVG(Table2[[#This Row],[6M Return vs Nifty Z-Score]],Table2[6M Return vs Nifty Z-Score])</f>
        <v>26</v>
      </c>
      <c r="AU19">
        <f>_xlfn.RANK.AVG(Table2[[#This Row],[Sharpe Ratio Z-Score]],Table2[Sharpe Ratio Z-Score])</f>
        <v>77</v>
      </c>
      <c r="AV19">
        <f>(Table2[[#This Row],[Rank 1Y]]+Table2[[#This Row],[Rank 6M]]+Table2[[#This Row],[Rank Sharpe]])/3</f>
        <v>42.333333333333336</v>
      </c>
    </row>
    <row r="20" spans="1:48" x14ac:dyDescent="0.3">
      <c r="A20" t="s">
        <v>1263</v>
      </c>
      <c r="B20" t="s">
        <v>1264</v>
      </c>
      <c r="C20" t="s">
        <v>10394</v>
      </c>
      <c r="D20" t="s">
        <v>46</v>
      </c>
      <c r="E20">
        <v>9561.6969254399992</v>
      </c>
      <c r="F20">
        <v>556.6</v>
      </c>
      <c r="G20">
        <v>127.073947868388</v>
      </c>
      <c r="H20">
        <f>(Table2[[#This Row],[1Y Return vs Nifty]]-AVERAGE(Table2[1Y Return vs Nifty]))/_xlfn.STDEV.P(Table2[1Y Return vs Nifty])</f>
        <v>1.6851712827295098</v>
      </c>
      <c r="I20">
        <v>-3.57545188388859</v>
      </c>
      <c r="J20">
        <f>(Table2[[#This Row],[1M Return vs Nifty]]-AVERAGE(Table2[1M Return vs Nifty]))/_xlfn.STDEV.P(Table2[1M Return vs Nifty])</f>
        <v>-8.460967538538601E-2</v>
      </c>
      <c r="K20">
        <v>60.115930181713203</v>
      </c>
      <c r="L20">
        <f>(Table2[[#This Row],[6M Return vs Nifty]]-AVERAGE(Table2[6M Return vs Nifty]))/_xlfn.STDEV.P(Table2[6M Return vs Nifty])</f>
        <v>1.4015980302483457</v>
      </c>
      <c r="M20">
        <v>12.7502904329647</v>
      </c>
      <c r="N20">
        <f>(Table2[[#This Row],[1W Return vs Nifty]]-AVERAGE(Table2[1W Return vs Nifty]))/_xlfn.STDEV.P(Table2[1W Return vs Nifty])</f>
        <v>2.9443162406396555</v>
      </c>
      <c r="O20">
        <v>523.54999999999995</v>
      </c>
      <c r="P20">
        <v>514.16503603482295</v>
      </c>
      <c r="Q20">
        <v>415.39453208403199</v>
      </c>
      <c r="R20">
        <v>67.0770701144627</v>
      </c>
      <c r="S20" s="2">
        <f>(Table2[[#This Row],[Close Price]]-Table2[[#This Row],[20D EMA]])/Table2[[#This Row],[20D EMA]]</f>
        <v>6.3126730971254069E-2</v>
      </c>
      <c r="T20" s="2">
        <f>(Table2[[#This Row],[Close Price]]-Table2[[#This Row],[50D EMA]])/Table2[[#This Row],[50D EMA]]</f>
        <v>8.2531796196081822E-2</v>
      </c>
      <c r="U20" s="2">
        <f>(Table2[[#This Row],[Close Price]]-Table2[[#This Row],[200D EMA]])/Table2[[#This Row],[200D EMA]]</f>
        <v>0.33993097407310829</v>
      </c>
      <c r="V20">
        <v>1.4788734507893899</v>
      </c>
      <c r="W20">
        <v>545.95000000000005</v>
      </c>
      <c r="X20">
        <v>572.9</v>
      </c>
      <c r="Y20">
        <v>545.95000000000005</v>
      </c>
      <c r="Z20">
        <v>615</v>
      </c>
      <c r="AA20">
        <v>466.6</v>
      </c>
      <c r="AB20">
        <v>615</v>
      </c>
      <c r="AC20" s="2">
        <f>(Table2[[#This Row],[Close Price]]/Table2[[#This Row],[Day Low]])-1</f>
        <v>1.9507280886527978E-2</v>
      </c>
      <c r="AD20" s="2">
        <f>(Table2[[#This Row],[Day High]]/Table2[[#This Row],[Close Price]])-1</f>
        <v>2.9284944304706961E-2</v>
      </c>
      <c r="AE20" s="2">
        <f>(Table2[[#This Row],[Close Price]]/Table2[[#This Row],[Current Week Low]])-1</f>
        <v>1.9507280886527978E-2</v>
      </c>
      <c r="AF20" s="2">
        <f>(Table2[[#This Row],[Current Week High]]/Table2[[#This Row],[Close Price]])-1</f>
        <v>0.10492274523895073</v>
      </c>
      <c r="AG20" s="2">
        <f>(Table2[[#This Row],[Close Price]]/Table2[[#This Row],[Current Month Low]])-1</f>
        <v>0.19288469781397333</v>
      </c>
      <c r="AH20" s="2">
        <f>(Table2[[#This Row],[Current Month High]]/Table2[[#This Row],[Close Price]])-1</f>
        <v>0.10492274523895073</v>
      </c>
      <c r="AI20">
        <v>10.492274523895</v>
      </c>
      <c r="AJ20">
        <v>196.063829787234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0.18</v>
      </c>
      <c r="AM20" t="s">
        <v>10436</v>
      </c>
      <c r="AN20">
        <v>14.8</v>
      </c>
      <c r="AO20" t="s">
        <v>10436</v>
      </c>
      <c r="AP20">
        <v>0.22185678171974901</v>
      </c>
      <c r="AQ20">
        <f>(Table2[[#This Row],[Sharpe Ratio]]-AVERAGE(Table2[Sharpe Ratio]))/_xlfn.STDEV.P(Table2[Sharpe Ratio])</f>
        <v>1.8970225038593926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7.8434983820915178</v>
      </c>
      <c r="AS20">
        <f>_xlfn.RANK.AVG(Table2[[#This Row],[1Y Return vs Nifty Z-Score]],Table2[1Y Return vs Nifty Z-Score])</f>
        <v>53</v>
      </c>
      <c r="AT20">
        <f>_xlfn.RANK.AVG(Table2[[#This Row],[6M Return vs Nifty Z-Score]],Table2[6M Return vs Nifty Z-Score])</f>
        <v>61</v>
      </c>
      <c r="AU20">
        <f>_xlfn.RANK.AVG(Table2[[#This Row],[Sharpe Ratio Z-Score]],Table2[Sharpe Ratio Z-Score])</f>
        <v>20</v>
      </c>
      <c r="AV20">
        <f>(Table2[[#This Row],[Rank 1Y]]+Table2[[#This Row],[Rank 6M]]+Table2[[#This Row],[Rank Sharpe]])/3</f>
        <v>44.666666666666664</v>
      </c>
    </row>
    <row r="21" spans="1:48" x14ac:dyDescent="0.3">
      <c r="A21" t="s">
        <v>421</v>
      </c>
      <c r="B21" t="s">
        <v>422</v>
      </c>
      <c r="C21" t="s">
        <v>10402</v>
      </c>
      <c r="D21" t="s">
        <v>161</v>
      </c>
      <c r="E21">
        <v>56565.550172249998</v>
      </c>
      <c r="F21">
        <v>13346.7</v>
      </c>
      <c r="G21">
        <v>186.856587235006</v>
      </c>
      <c r="H21">
        <f>(Table2[[#This Row],[1Y Return vs Nifty]]-AVERAGE(Table2[1Y Return vs Nifty]))/_xlfn.STDEV.P(Table2[1Y Return vs Nifty])</f>
        <v>2.6597803107508993</v>
      </c>
      <c r="I21">
        <v>-0.59790630715299997</v>
      </c>
      <c r="J21">
        <f>(Table2[[#This Row],[1M Return vs Nifty]]-AVERAGE(Table2[1M Return vs Nifty]))/_xlfn.STDEV.P(Table2[1M Return vs Nifty])</f>
        <v>0.20341535766405835</v>
      </c>
      <c r="K21">
        <v>73.383875383573098</v>
      </c>
      <c r="L21">
        <f>(Table2[[#This Row],[6M Return vs Nifty]]-AVERAGE(Table2[6M Return vs Nifty]))/_xlfn.STDEV.P(Table2[6M Return vs Nifty])</f>
        <v>1.7935117472902145</v>
      </c>
      <c r="M21">
        <v>-5.2787081494600399</v>
      </c>
      <c r="N21">
        <f>(Table2[[#This Row],[1W Return vs Nifty]]-AVERAGE(Table2[1W Return vs Nifty]))/_xlfn.STDEV.P(Table2[1W Return vs Nifty])</f>
        <v>-0.6354203134242592</v>
      </c>
      <c r="O21">
        <v>12516.14</v>
      </c>
      <c r="P21">
        <v>12085.729655941899</v>
      </c>
      <c r="Q21">
        <v>9552.7061276445202</v>
      </c>
      <c r="R21">
        <v>72.588224357020394</v>
      </c>
      <c r="S21" s="2">
        <f>(Table2[[#This Row],[Close Price]]-Table2[[#This Row],[20D EMA]])/Table2[[#This Row],[20D EMA]]</f>
        <v>6.6359117107990265E-2</v>
      </c>
      <c r="T21" s="2">
        <f>(Table2[[#This Row],[Close Price]]-Table2[[#This Row],[50D EMA]])/Table2[[#This Row],[50D EMA]]</f>
        <v>0.10433547497383831</v>
      </c>
      <c r="U21" s="2">
        <f>(Table2[[#This Row],[Close Price]]-Table2[[#This Row],[200D EMA]])/Table2[[#This Row],[200D EMA]]</f>
        <v>0.39716430314715367</v>
      </c>
      <c r="V21">
        <v>0.83453344428076104</v>
      </c>
      <c r="W21">
        <v>12787.6</v>
      </c>
      <c r="X21">
        <v>13555.55</v>
      </c>
      <c r="Y21">
        <v>12619</v>
      </c>
      <c r="Z21">
        <v>13555.55</v>
      </c>
      <c r="AA21">
        <v>11210</v>
      </c>
      <c r="AB21">
        <v>13555.55</v>
      </c>
      <c r="AC21" s="2">
        <f>(Table2[[#This Row],[Close Price]]/Table2[[#This Row],[Day Low]])-1</f>
        <v>4.372204322937856E-2</v>
      </c>
      <c r="AD21" s="2">
        <f>(Table2[[#This Row],[Day High]]/Table2[[#This Row],[Close Price]])-1</f>
        <v>1.564806281702591E-2</v>
      </c>
      <c r="AE21" s="2">
        <f>(Table2[[#This Row],[Close Price]]/Table2[[#This Row],[Current Week Low]])-1</f>
        <v>5.766701006418895E-2</v>
      </c>
      <c r="AF21" s="2">
        <f>(Table2[[#This Row],[Current Week High]]/Table2[[#This Row],[Close Price]])-1</f>
        <v>1.564806281702591E-2</v>
      </c>
      <c r="AG21" s="2">
        <f>(Table2[[#This Row],[Close Price]]/Table2[[#This Row],[Current Month Low]])-1</f>
        <v>0.19060660124888495</v>
      </c>
      <c r="AH21" s="2">
        <f>(Table2[[#This Row],[Current Month High]]/Table2[[#This Row],[Close Price]])-1</f>
        <v>1.564806281702591E-2</v>
      </c>
      <c r="AI21">
        <v>7.7569736339319704</v>
      </c>
      <c r="AJ21">
        <v>242.58322852229199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-7.0000000000000007E-2</v>
      </c>
      <c r="AM21" t="s">
        <v>10435</v>
      </c>
      <c r="AN21">
        <v>16.7</v>
      </c>
      <c r="AO21" t="s">
        <v>10436</v>
      </c>
      <c r="AP21">
        <v>0.16656426229180599</v>
      </c>
      <c r="AQ21">
        <f>(Table2[[#This Row],[Sharpe Ratio]]-AVERAGE(Table2[Sharpe Ratio]))/_xlfn.STDEV.P(Table2[Sharpe Ratio])</f>
        <v>1.255714705678896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5.2770018079598087</v>
      </c>
      <c r="AS21">
        <f>_xlfn.RANK.AVG(Table2[[#This Row],[1Y Return vs Nifty Z-Score]],Table2[1Y Return vs Nifty Z-Score])</f>
        <v>19</v>
      </c>
      <c r="AT21">
        <f>_xlfn.RANK.AVG(Table2[[#This Row],[6M Return vs Nifty Z-Score]],Table2[6M Return vs Nifty Z-Score])</f>
        <v>38</v>
      </c>
      <c r="AU21">
        <f>_xlfn.RANK.AVG(Table2[[#This Row],[Sharpe Ratio Z-Score]],Table2[Sharpe Ratio Z-Score])</f>
        <v>84</v>
      </c>
      <c r="AV21">
        <f>(Table2[[#This Row],[Rank 1Y]]+Table2[[#This Row],[Rank 6M]]+Table2[[#This Row],[Rank Sharpe]])/3</f>
        <v>47</v>
      </c>
    </row>
    <row r="22" spans="1:48" x14ac:dyDescent="0.3">
      <c r="A22" t="s">
        <v>1280</v>
      </c>
      <c r="B22" t="s">
        <v>1281</v>
      </c>
      <c r="C22" t="s">
        <v>10391</v>
      </c>
      <c r="D22" t="s">
        <v>564</v>
      </c>
      <c r="E22">
        <v>9369.8161049999999</v>
      </c>
      <c r="F22">
        <v>469.95</v>
      </c>
      <c r="G22">
        <v>94.174064043542202</v>
      </c>
      <c r="H22">
        <f>(Table2[[#This Row],[1Y Return vs Nifty]]-AVERAGE(Table2[1Y Return vs Nifty]))/_xlfn.STDEV.P(Table2[1Y Return vs Nifty])</f>
        <v>1.1488195234852683</v>
      </c>
      <c r="I22">
        <v>4.3627147142590301</v>
      </c>
      <c r="J22">
        <f>(Table2[[#This Row],[1M Return vs Nifty]]-AVERAGE(Table2[1M Return vs Nifty]))/_xlfn.STDEV.P(Table2[1M Return vs Nifty])</f>
        <v>0.68326797345656087</v>
      </c>
      <c r="K22">
        <v>61.927022803930299</v>
      </c>
      <c r="L22">
        <f>(Table2[[#This Row],[6M Return vs Nifty]]-AVERAGE(Table2[6M Return vs Nifty]))/_xlfn.STDEV.P(Table2[6M Return vs Nifty])</f>
        <v>1.4550947873332867</v>
      </c>
      <c r="M22">
        <v>-1.09276739243091</v>
      </c>
      <c r="N22">
        <f>(Table2[[#This Row],[1W Return vs Nifty]]-AVERAGE(Table2[1W Return vs Nifty]))/_xlfn.STDEV.P(Table2[1W Return vs Nifty])</f>
        <v>0.19571653938411579</v>
      </c>
      <c r="O22">
        <v>453.31</v>
      </c>
      <c r="P22">
        <v>428.07317681132702</v>
      </c>
      <c r="Q22">
        <v>343.67404989734501</v>
      </c>
      <c r="R22">
        <v>70.1696964804879</v>
      </c>
      <c r="S22" s="2">
        <f>(Table2[[#This Row],[Close Price]]-Table2[[#This Row],[20D EMA]])/Table2[[#This Row],[20D EMA]]</f>
        <v>3.6707771723544565E-2</v>
      </c>
      <c r="T22" s="2">
        <f>(Table2[[#This Row],[Close Price]]-Table2[[#This Row],[50D EMA]])/Table2[[#This Row],[50D EMA]]</f>
        <v>9.7826319090135741E-2</v>
      </c>
      <c r="U22" s="2">
        <f>(Table2[[#This Row],[Close Price]]-Table2[[#This Row],[200D EMA]])/Table2[[#This Row],[200D EMA]]</f>
        <v>0.3674294004460722</v>
      </c>
      <c r="V22">
        <v>0.88019262326007697</v>
      </c>
      <c r="W22">
        <v>466.9</v>
      </c>
      <c r="X22">
        <v>477</v>
      </c>
      <c r="Y22">
        <v>458.65</v>
      </c>
      <c r="Z22">
        <v>477</v>
      </c>
      <c r="AA22">
        <v>441.1</v>
      </c>
      <c r="AB22">
        <v>477</v>
      </c>
      <c r="AC22" s="2">
        <f>(Table2[[#This Row],[Close Price]]/Table2[[#This Row],[Day Low]])-1</f>
        <v>6.5324480616835157E-3</v>
      </c>
      <c r="AD22" s="2">
        <f>(Table2[[#This Row],[Day High]]/Table2[[#This Row],[Close Price]])-1</f>
        <v>1.5001595914458932E-2</v>
      </c>
      <c r="AE22" s="2">
        <f>(Table2[[#This Row],[Close Price]]/Table2[[#This Row],[Current Week Low]])-1</f>
        <v>2.4637523165812691E-2</v>
      </c>
      <c r="AF22" s="2">
        <f>(Table2[[#This Row],[Current Week High]]/Table2[[#This Row],[Close Price]])-1</f>
        <v>1.5001595914458932E-2</v>
      </c>
      <c r="AG22" s="2">
        <f>(Table2[[#This Row],[Close Price]]/Table2[[#This Row],[Current Month Low]])-1</f>
        <v>6.5404670142824584E-2</v>
      </c>
      <c r="AH22" s="2">
        <f>(Table2[[#This Row],[Current Month High]]/Table2[[#This Row],[Close Price]])-1</f>
        <v>1.5001595914458932E-2</v>
      </c>
      <c r="AI22">
        <v>1.5001595914458901</v>
      </c>
      <c r="AJ22">
        <v>142.868217054263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0.14000000000000001</v>
      </c>
      <c r="AM22" t="s">
        <v>10436</v>
      </c>
      <c r="AN22">
        <v>5.3</v>
      </c>
      <c r="AO22" t="s">
        <v>10436</v>
      </c>
      <c r="AP22">
        <v>0.33636082871990802</v>
      </c>
      <c r="AQ22">
        <f>(Table2[[#This Row],[Sharpe Ratio]]-AVERAGE(Table2[Sharpe Ratio]))/_xlfn.STDEV.P(Table2[Sharpe Ratio])</f>
        <v>3.2250925398092791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6.7079913634685102</v>
      </c>
      <c r="AS22">
        <f>_xlfn.RANK.AVG(Table2[[#This Row],[1Y Return vs Nifty Z-Score]],Table2[1Y Return vs Nifty Z-Score])</f>
        <v>83</v>
      </c>
      <c r="AT22">
        <f>_xlfn.RANK.AVG(Table2[[#This Row],[6M Return vs Nifty Z-Score]],Table2[6M Return vs Nifty Z-Score])</f>
        <v>58</v>
      </c>
      <c r="AU22">
        <f>_xlfn.RANK.AVG(Table2[[#This Row],[Sharpe Ratio Z-Score]],Table2[Sharpe Ratio Z-Score])</f>
        <v>1</v>
      </c>
      <c r="AV22">
        <f>(Table2[[#This Row],[Rank 1Y]]+Table2[[#This Row],[Rank 6M]]+Table2[[#This Row],[Rank Sharpe]])/3</f>
        <v>47.333333333333336</v>
      </c>
    </row>
    <row r="23" spans="1:48" x14ac:dyDescent="0.3">
      <c r="A23" t="s">
        <v>441</v>
      </c>
      <c r="B23" t="s">
        <v>442</v>
      </c>
      <c r="C23" t="s">
        <v>10391</v>
      </c>
      <c r="D23" t="s">
        <v>443</v>
      </c>
      <c r="E23">
        <v>51955.415938815</v>
      </c>
      <c r="F23">
        <v>3837.85</v>
      </c>
      <c r="G23">
        <v>185.79452057171099</v>
      </c>
      <c r="H23">
        <f>(Table2[[#This Row],[1Y Return vs Nifty]]-AVERAGE(Table2[1Y Return vs Nifty]))/_xlfn.STDEV.P(Table2[1Y Return vs Nifty])</f>
        <v>2.6424659236750778</v>
      </c>
      <c r="I23">
        <v>39.712398790349603</v>
      </c>
      <c r="J23">
        <f>(Table2[[#This Row],[1M Return vs Nifty]]-AVERAGE(Table2[1M Return vs Nifty]))/_xlfn.STDEV.P(Table2[1M Return vs Nifty])</f>
        <v>4.1027266053764517</v>
      </c>
      <c r="K23">
        <v>48.443165961743397</v>
      </c>
      <c r="L23">
        <f>(Table2[[#This Row],[6M Return vs Nifty]]-AVERAGE(Table2[6M Return vs Nifty]))/_xlfn.STDEV.P(Table2[6M Return vs Nifty])</f>
        <v>1.0568033884254044</v>
      </c>
      <c r="M23">
        <v>15.8574336950172</v>
      </c>
      <c r="N23">
        <f>(Table2[[#This Row],[1W Return vs Nifty]]-AVERAGE(Table2[1W Return vs Nifty]))/_xlfn.STDEV.P(Table2[1W Return vs Nifty])</f>
        <v>3.5612531305635113</v>
      </c>
      <c r="O23">
        <v>3341.43</v>
      </c>
      <c r="P23">
        <v>2974.3801885206399</v>
      </c>
      <c r="Q23">
        <v>2483.1427608277099</v>
      </c>
      <c r="R23">
        <v>67.769892938217396</v>
      </c>
      <c r="S23" s="2">
        <f>(Table2[[#This Row],[Close Price]]-Table2[[#This Row],[20D EMA]])/Table2[[#This Row],[20D EMA]]</f>
        <v>0.1485651352863894</v>
      </c>
      <c r="T23" s="2">
        <f>(Table2[[#This Row],[Close Price]]-Table2[[#This Row],[50D EMA]])/Table2[[#This Row],[50D EMA]]</f>
        <v>0.29030243504574371</v>
      </c>
      <c r="U23" s="2">
        <f>(Table2[[#This Row],[Close Price]]-Table2[[#This Row],[200D EMA]])/Table2[[#This Row],[200D EMA]]</f>
        <v>0.54556156035133607</v>
      </c>
      <c r="V23">
        <v>2.9653235620483001</v>
      </c>
      <c r="W23">
        <v>3826.1</v>
      </c>
      <c r="X23">
        <v>4003</v>
      </c>
      <c r="Y23">
        <v>3826.1</v>
      </c>
      <c r="Z23">
        <v>4200</v>
      </c>
      <c r="AA23">
        <v>2700.1</v>
      </c>
      <c r="AB23">
        <v>4200</v>
      </c>
      <c r="AC23" s="2">
        <f>(Table2[[#This Row],[Close Price]]/Table2[[#This Row],[Day Low]])-1</f>
        <v>3.0710122579127308E-3</v>
      </c>
      <c r="AD23" s="2">
        <f>(Table2[[#This Row],[Day High]]/Table2[[#This Row],[Close Price]])-1</f>
        <v>4.3031905884805211E-2</v>
      </c>
      <c r="AE23" s="2">
        <f>(Table2[[#This Row],[Close Price]]/Table2[[#This Row],[Current Week Low]])-1</f>
        <v>3.0710122579127308E-3</v>
      </c>
      <c r="AF23" s="2">
        <f>(Table2[[#This Row],[Current Week High]]/Table2[[#This Row],[Close Price]])-1</f>
        <v>9.4362729132196455E-2</v>
      </c>
      <c r="AG23" s="2">
        <f>(Table2[[#This Row],[Close Price]]/Table2[[#This Row],[Current Month Low]])-1</f>
        <v>0.42137328247101968</v>
      </c>
      <c r="AH23" s="2">
        <f>(Table2[[#This Row],[Current Month High]]/Table2[[#This Row],[Close Price]])-1</f>
        <v>9.4362729132196455E-2</v>
      </c>
      <c r="AI23">
        <v>9.4362729132196392</v>
      </c>
      <c r="AJ23">
        <v>230.46454557196299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0.53</v>
      </c>
      <c r="AM23" t="s">
        <v>10436</v>
      </c>
      <c r="AN23">
        <v>35.380000000000003</v>
      </c>
      <c r="AO23" t="s">
        <v>10436</v>
      </c>
      <c r="AP23">
        <v>0.200457755751029</v>
      </c>
      <c r="AQ23">
        <f>(Table2[[#This Row],[Sharpe Ratio]]-AVERAGE(Table2[Sharpe Ratio]))/_xlfn.STDEV.P(Table2[Sharpe Ratio])</f>
        <v>1.6488268642106816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13.012075912251127</v>
      </c>
      <c r="AS23">
        <f>_xlfn.RANK.AVG(Table2[[#This Row],[1Y Return vs Nifty Z-Score]],Table2[1Y Return vs Nifty Z-Score])</f>
        <v>21</v>
      </c>
      <c r="AT23">
        <f>_xlfn.RANK.AVG(Table2[[#This Row],[6M Return vs Nifty Z-Score]],Table2[6M Return vs Nifty Z-Score])</f>
        <v>96</v>
      </c>
      <c r="AU23">
        <f>_xlfn.RANK.AVG(Table2[[#This Row],[Sharpe Ratio Z-Score]],Table2[Sharpe Ratio Z-Score])</f>
        <v>33</v>
      </c>
      <c r="AV23">
        <f>(Table2[[#This Row],[Rank 1Y]]+Table2[[#This Row],[Rank 6M]]+Table2[[#This Row],[Rank Sharpe]])/3</f>
        <v>50</v>
      </c>
    </row>
    <row r="24" spans="1:48" x14ac:dyDescent="0.3">
      <c r="A24" t="s">
        <v>827</v>
      </c>
      <c r="B24" t="s">
        <v>828</v>
      </c>
      <c r="C24" t="s">
        <v>10404</v>
      </c>
      <c r="D24" t="s">
        <v>263</v>
      </c>
      <c r="E24">
        <v>20067.79934166</v>
      </c>
      <c r="F24">
        <v>531.65</v>
      </c>
      <c r="G24">
        <v>198.25111183574299</v>
      </c>
      <c r="H24">
        <f>(Table2[[#This Row],[1Y Return vs Nifty]]-AVERAGE(Table2[1Y Return vs Nifty]))/_xlfn.STDEV.P(Table2[1Y Return vs Nifty])</f>
        <v>2.8455400340342298</v>
      </c>
      <c r="I24">
        <v>1.9948853522412799</v>
      </c>
      <c r="J24">
        <f>(Table2[[#This Row],[1M Return vs Nifty]]-AVERAGE(Table2[1M Return vs Nifty]))/_xlfn.STDEV.P(Table2[1M Return vs Nifty])</f>
        <v>0.45422223337478979</v>
      </c>
      <c r="K24">
        <v>85.546978875461704</v>
      </c>
      <c r="L24">
        <f>(Table2[[#This Row],[6M Return vs Nifty]]-AVERAGE(Table2[6M Return vs Nifty]))/_xlfn.STDEV.P(Table2[6M Return vs Nifty])</f>
        <v>2.1527902209157141</v>
      </c>
      <c r="M24">
        <v>3.1882590394758599</v>
      </c>
      <c r="N24">
        <f>(Table2[[#This Row],[1W Return vs Nifty]]-AVERAGE(Table2[1W Return vs Nifty]))/_xlfn.STDEV.P(Table2[1W Return vs Nifty])</f>
        <v>1.0457330689849189</v>
      </c>
      <c r="O24">
        <v>496.18</v>
      </c>
      <c r="P24">
        <v>436.55122003956001</v>
      </c>
      <c r="Q24">
        <v>320.00906686539099</v>
      </c>
      <c r="R24">
        <v>69.643861441097599</v>
      </c>
      <c r="S24" s="2">
        <f>(Table2[[#This Row],[Close Price]]-Table2[[#This Row],[20D EMA]])/Table2[[#This Row],[20D EMA]]</f>
        <v>7.1486154218227196E-2</v>
      </c>
      <c r="T24" s="2">
        <f>(Table2[[#This Row],[Close Price]]-Table2[[#This Row],[50D EMA]])/Table2[[#This Row],[50D EMA]]</f>
        <v>0.21784105872346932</v>
      </c>
      <c r="U24" s="2">
        <f>(Table2[[#This Row],[Close Price]]-Table2[[#This Row],[200D EMA]])/Table2[[#This Row],[200D EMA]]</f>
        <v>0.66135917712492154</v>
      </c>
      <c r="V24">
        <v>0.59650563164581605</v>
      </c>
      <c r="W24">
        <v>527.54999999999995</v>
      </c>
      <c r="X24">
        <v>545</v>
      </c>
      <c r="Y24">
        <v>515.54999999999995</v>
      </c>
      <c r="Z24">
        <v>545</v>
      </c>
      <c r="AA24">
        <v>460</v>
      </c>
      <c r="AB24">
        <v>545</v>
      </c>
      <c r="AC24" s="2">
        <f>(Table2[[#This Row],[Close Price]]/Table2[[#This Row],[Day Low]])-1</f>
        <v>7.7717751871861918E-3</v>
      </c>
      <c r="AD24" s="2">
        <f>(Table2[[#This Row],[Day High]]/Table2[[#This Row],[Close Price]])-1</f>
        <v>2.5110505031505692E-2</v>
      </c>
      <c r="AE24" s="2">
        <f>(Table2[[#This Row],[Close Price]]/Table2[[#This Row],[Current Week Low]])-1</f>
        <v>3.1228784792939557E-2</v>
      </c>
      <c r="AF24" s="2">
        <f>(Table2[[#This Row],[Current Week High]]/Table2[[#This Row],[Close Price]])-1</f>
        <v>2.5110505031505692E-2</v>
      </c>
      <c r="AG24" s="2">
        <f>(Table2[[#This Row],[Close Price]]/Table2[[#This Row],[Current Month Low]])-1</f>
        <v>0.15576086956521729</v>
      </c>
      <c r="AH24" s="2">
        <f>(Table2[[#This Row],[Current Month High]]/Table2[[#This Row],[Close Price]])-1</f>
        <v>2.5110505031505692E-2</v>
      </c>
      <c r="AI24">
        <v>2.5110505031505599</v>
      </c>
      <c r="AJ24">
        <v>231.14294612270299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0.91</v>
      </c>
      <c r="AM24" t="s">
        <v>10436</v>
      </c>
      <c r="AN24">
        <v>11.63</v>
      </c>
      <c r="AO24" t="s">
        <v>10436</v>
      </c>
      <c r="AP24">
        <v>0.14169590397880599</v>
      </c>
      <c r="AQ24">
        <f>(Table2[[#This Row],[Sharpe Ratio]]-AVERAGE(Table2[Sharpe Ratio]))/_xlfn.STDEV.P(Table2[Sharpe Ratio])</f>
        <v>0.96728017097013841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7.4655657282797918</v>
      </c>
      <c r="AS24">
        <f>_xlfn.RANK.AVG(Table2[[#This Row],[1Y Return vs Nifty Z-Score]],Table2[1Y Return vs Nifty Z-Score])</f>
        <v>13</v>
      </c>
      <c r="AT24">
        <f>_xlfn.RANK.AVG(Table2[[#This Row],[6M Return vs Nifty Z-Score]],Table2[6M Return vs Nifty Z-Score])</f>
        <v>22</v>
      </c>
      <c r="AU24">
        <f>_xlfn.RANK.AVG(Table2[[#This Row],[Sharpe Ratio Z-Score]],Table2[Sharpe Ratio Z-Score])</f>
        <v>117</v>
      </c>
      <c r="AV24">
        <f>(Table2[[#This Row],[Rank 1Y]]+Table2[[#This Row],[Rank 6M]]+Table2[[#This Row],[Rank Sharpe]])/3</f>
        <v>50.666666666666664</v>
      </c>
    </row>
    <row r="25" spans="1:48" x14ac:dyDescent="0.3">
      <c r="A25" t="s">
        <v>322</v>
      </c>
      <c r="B25" t="s">
        <v>323</v>
      </c>
      <c r="C25" t="s">
        <v>10402</v>
      </c>
      <c r="D25" t="s">
        <v>324</v>
      </c>
      <c r="E25">
        <v>85736.402100000007</v>
      </c>
      <c r="F25">
        <v>4250.8999999999996</v>
      </c>
      <c r="G25">
        <v>64.830064767628002</v>
      </c>
      <c r="H25">
        <f>(Table2[[#This Row],[1Y Return vs Nifty]]-AVERAGE(Table2[1Y Return vs Nifty]))/_xlfn.STDEV.P(Table2[1Y Return vs Nifty])</f>
        <v>0.67043772375950283</v>
      </c>
      <c r="I25">
        <v>-8.8755498193057196</v>
      </c>
      <c r="J25">
        <f>(Table2[[#This Row],[1M Return vs Nifty]]-AVERAGE(Table2[1M Return vs Nifty]))/_xlfn.STDEV.P(Table2[1M Return vs Nifty])</f>
        <v>-0.59730069678947961</v>
      </c>
      <c r="K25">
        <v>108.25429841794799</v>
      </c>
      <c r="L25">
        <f>(Table2[[#This Row],[6M Return vs Nifty]]-AVERAGE(Table2[6M Return vs Nifty]))/_xlfn.STDEV.P(Table2[6M Return vs Nifty])</f>
        <v>2.8235278423452757</v>
      </c>
      <c r="M25">
        <v>-1.83397521610419</v>
      </c>
      <c r="N25">
        <f>(Table2[[#This Row],[1W Return vs Nifty]]-AVERAGE(Table2[1W Return vs Nifty]))/_xlfn.STDEV.P(Table2[1W Return vs Nifty])</f>
        <v>4.8546482853746263E-2</v>
      </c>
      <c r="O25">
        <v>4336.92</v>
      </c>
      <c r="P25">
        <v>4402.0165972454497</v>
      </c>
      <c r="Q25">
        <v>3422.2147456842699</v>
      </c>
      <c r="R25">
        <v>46.450537595254403</v>
      </c>
      <c r="S25" s="2">
        <f>(Table2[[#This Row],[Close Price]]-Table2[[#This Row],[20D EMA]])/Table2[[#This Row],[20D EMA]]</f>
        <v>-1.9834352489785479E-2</v>
      </c>
      <c r="T25" s="2">
        <f>(Table2[[#This Row],[Close Price]]-Table2[[#This Row],[50D EMA]])/Table2[[#This Row],[50D EMA]]</f>
        <v>-3.4328947632776052E-2</v>
      </c>
      <c r="U25" s="2">
        <f>(Table2[[#This Row],[Close Price]]-Table2[[#This Row],[200D EMA]])/Table2[[#This Row],[200D EMA]]</f>
        <v>0.24214881762191534</v>
      </c>
      <c r="V25">
        <v>0.45379864708025303</v>
      </c>
      <c r="W25">
        <v>4226</v>
      </c>
      <c r="X25">
        <v>4350</v>
      </c>
      <c r="Y25">
        <v>4211.3</v>
      </c>
      <c r="Z25">
        <v>4425</v>
      </c>
      <c r="AA25">
        <v>3970</v>
      </c>
      <c r="AB25">
        <v>4925</v>
      </c>
      <c r="AC25" s="2">
        <f>(Table2[[#This Row],[Close Price]]/Table2[[#This Row],[Day Low]])-1</f>
        <v>5.8920965451962903E-3</v>
      </c>
      <c r="AD25" s="2">
        <f>(Table2[[#This Row],[Day High]]/Table2[[#This Row],[Close Price]])-1</f>
        <v>2.3312710249594248E-2</v>
      </c>
      <c r="AE25" s="2">
        <f>(Table2[[#This Row],[Close Price]]/Table2[[#This Row],[Current Week Low]])-1</f>
        <v>9.4032721487424809E-3</v>
      </c>
      <c r="AF25" s="2">
        <f>(Table2[[#This Row],[Current Week High]]/Table2[[#This Row],[Close Price]])-1</f>
        <v>4.0956032840104628E-2</v>
      </c>
      <c r="AG25" s="2">
        <f>(Table2[[#This Row],[Close Price]]/Table2[[#This Row],[Current Month Low]])-1</f>
        <v>7.0755667506297248E-2</v>
      </c>
      <c r="AH25" s="2">
        <f>(Table2[[#This Row],[Current Month High]]/Table2[[#This Row],[Close Price]])-1</f>
        <v>0.15857818344350627</v>
      </c>
      <c r="AI25">
        <v>37.853160507186701</v>
      </c>
      <c r="AJ25">
        <v>144.02411021814001</v>
      </c>
      <c r="AK25" t="str">
        <f>IF(AND(Table2[[#This Row],[20D EMA]]&gt;Table2[[#This Row],[50D EMA]],Table2[[#This Row],[50D EMA]]&gt;Table2[[#This Row],[200D EMA]]),"Uptrend","Downtrend/NoTrend")</f>
        <v>Downtrend/NoTrend</v>
      </c>
      <c r="AL25">
        <v>-0.27</v>
      </c>
      <c r="AM25" t="s">
        <v>10435</v>
      </c>
      <c r="AN25">
        <v>-2.2999999999999998</v>
      </c>
      <c r="AO25" t="s">
        <v>10435</v>
      </c>
      <c r="AP25">
        <v>0.25193957719933602</v>
      </c>
      <c r="AQ25">
        <f>(Table2[[#This Row],[Sharpe Ratio]]-AVERAGE(Table2[Sharpe Ratio]))/_xlfn.STDEV.P(Table2[Sharpe Ratio])</f>
        <v>2.2459364533723973</v>
      </c>
      <c r="AR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">
        <f>_xlfn.RANK.AVG(Table2[[#This Row],[1Y Return vs Nifty Z-Score]],Table2[1Y Return vs Nifty Z-Score])</f>
        <v>137</v>
      </c>
      <c r="AT25">
        <f>_xlfn.RANK.AVG(Table2[[#This Row],[6M Return vs Nifty Z-Score]],Table2[6M Return vs Nifty Z-Score])</f>
        <v>8</v>
      </c>
      <c r="AU25">
        <f>_xlfn.RANK.AVG(Table2[[#This Row],[Sharpe Ratio Z-Score]],Table2[Sharpe Ratio Z-Score])</f>
        <v>9</v>
      </c>
      <c r="AV25">
        <f>(Table2[[#This Row],[Rank 1Y]]+Table2[[#This Row],[Rank 6M]]+Table2[[#This Row],[Rank Sharpe]])/3</f>
        <v>51.333333333333336</v>
      </c>
    </row>
    <row r="26" spans="1:48" x14ac:dyDescent="0.3">
      <c r="A26" t="s">
        <v>836</v>
      </c>
      <c r="B26" t="s">
        <v>837</v>
      </c>
      <c r="C26" t="s">
        <v>10402</v>
      </c>
      <c r="D26" t="s">
        <v>324</v>
      </c>
      <c r="E26">
        <v>19689.770519999998</v>
      </c>
      <c r="F26">
        <v>1718.85</v>
      </c>
      <c r="G26">
        <v>83.669513763775797</v>
      </c>
      <c r="H26">
        <f>(Table2[[#This Row],[1Y Return vs Nifty]]-AVERAGE(Table2[1Y Return vs Nifty]))/_xlfn.STDEV.P(Table2[1Y Return vs Nifty])</f>
        <v>0.97756864452722647</v>
      </c>
      <c r="I26">
        <v>-6.7967072600164897</v>
      </c>
      <c r="J26">
        <f>(Table2[[#This Row],[1M Return vs Nifty]]-AVERAGE(Table2[1M Return vs Nifty]))/_xlfn.STDEV.P(Table2[1M Return vs Nifty])</f>
        <v>-0.39620933431894551</v>
      </c>
      <c r="K26">
        <v>99.727683771135801</v>
      </c>
      <c r="L26">
        <f>(Table2[[#This Row],[6M Return vs Nifty]]-AVERAGE(Table2[6M Return vs Nifty]))/_xlfn.STDEV.P(Table2[6M Return vs Nifty])</f>
        <v>2.5716653881992206</v>
      </c>
      <c r="M26">
        <v>-1.4363151608459701</v>
      </c>
      <c r="N26">
        <f>(Table2[[#This Row],[1W Return vs Nifty]]-AVERAGE(Table2[1W Return vs Nifty]))/_xlfn.STDEV.P(Table2[1W Return vs Nifty])</f>
        <v>0.12750362677890129</v>
      </c>
      <c r="O26">
        <v>1800.4</v>
      </c>
      <c r="P26">
        <v>1870.7242868369001</v>
      </c>
      <c r="Q26">
        <v>1471.1399734982101</v>
      </c>
      <c r="R26">
        <v>40.006358996862197</v>
      </c>
      <c r="S26" s="2">
        <f>(Table2[[#This Row],[Close Price]]-Table2[[#This Row],[20D EMA]])/Table2[[#This Row],[20D EMA]]</f>
        <v>-4.5295489891135403E-2</v>
      </c>
      <c r="T26" s="2">
        <f>(Table2[[#This Row],[Close Price]]-Table2[[#This Row],[50D EMA]])/Table2[[#This Row],[50D EMA]]</f>
        <v>-8.1184751759274837E-2</v>
      </c>
      <c r="U26" s="2">
        <f>(Table2[[#This Row],[Close Price]]-Table2[[#This Row],[200D EMA]])/Table2[[#This Row],[200D EMA]]</f>
        <v>0.16837964501281441</v>
      </c>
      <c r="V26">
        <v>0.44021484667003502</v>
      </c>
      <c r="W26">
        <v>1711</v>
      </c>
      <c r="X26">
        <v>1795.05</v>
      </c>
      <c r="Y26">
        <v>1711</v>
      </c>
      <c r="Z26">
        <v>1874.2</v>
      </c>
      <c r="AA26">
        <v>1670.25</v>
      </c>
      <c r="AB26">
        <v>1994.95</v>
      </c>
      <c r="AC26" s="2">
        <f>(Table2[[#This Row],[Close Price]]/Table2[[#This Row],[Day Low]])-1</f>
        <v>4.5879602571594624E-3</v>
      </c>
      <c r="AD26" s="2">
        <f>(Table2[[#This Row],[Day High]]/Table2[[#This Row],[Close Price]])-1</f>
        <v>4.4331966140151779E-2</v>
      </c>
      <c r="AE26" s="2">
        <f>(Table2[[#This Row],[Close Price]]/Table2[[#This Row],[Current Week Low]])-1</f>
        <v>4.5879602571594624E-3</v>
      </c>
      <c r="AF26" s="2">
        <f>(Table2[[#This Row],[Current Week High]]/Table2[[#This Row],[Close Price]])-1</f>
        <v>9.0380196061320195E-2</v>
      </c>
      <c r="AG26" s="2">
        <f>(Table2[[#This Row],[Close Price]]/Table2[[#This Row],[Current Month Low]])-1</f>
        <v>2.9097440502918737E-2</v>
      </c>
      <c r="AH26" s="2">
        <f>(Table2[[#This Row],[Current Month High]]/Table2[[#This Row],[Close Price]])-1</f>
        <v>0.16063065421648193</v>
      </c>
      <c r="AI26">
        <v>64.866044157430807</v>
      </c>
      <c r="AJ26">
        <v>165.13188338731999</v>
      </c>
      <c r="AK26" t="str">
        <f>IF(AND(Table2[[#This Row],[20D EMA]]&gt;Table2[[#This Row],[50D EMA]],Table2[[#This Row],[50D EMA]]&gt;Table2[[#This Row],[200D EMA]]),"Uptrend","Downtrend/NoTrend")</f>
        <v>Downtrend/NoTrend</v>
      </c>
      <c r="AL26">
        <v>-0.36</v>
      </c>
      <c r="AM26" t="s">
        <v>10435</v>
      </c>
      <c r="AN26">
        <v>-3.85</v>
      </c>
      <c r="AO26" t="s">
        <v>10435</v>
      </c>
      <c r="AP26">
        <v>0.18937347100155599</v>
      </c>
      <c r="AQ26">
        <f>(Table2[[#This Row],[Sharpe Ratio]]-AVERAGE(Table2[Sharpe Ratio]))/_xlfn.STDEV.P(Table2[Sharpe Ratio])</f>
        <v>1.5202662863850702</v>
      </c>
      <c r="AR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">
        <f>_xlfn.RANK.AVG(Table2[[#This Row],[1Y Return vs Nifty Z-Score]],Table2[1Y Return vs Nifty Z-Score])</f>
        <v>100</v>
      </c>
      <c r="AT26">
        <f>_xlfn.RANK.AVG(Table2[[#This Row],[6M Return vs Nifty Z-Score]],Table2[6M Return vs Nifty Z-Score])</f>
        <v>13</v>
      </c>
      <c r="AU26">
        <f>_xlfn.RANK.AVG(Table2[[#This Row],[Sharpe Ratio Z-Score]],Table2[Sharpe Ratio Z-Score])</f>
        <v>45</v>
      </c>
      <c r="AV26">
        <f>(Table2[[#This Row],[Rank 1Y]]+Table2[[#This Row],[Rank 6M]]+Table2[[#This Row],[Rank Sharpe]])/3</f>
        <v>52.666666666666664</v>
      </c>
    </row>
    <row r="27" spans="1:48" x14ac:dyDescent="0.3">
      <c r="A27" t="s">
        <v>1452</v>
      </c>
      <c r="B27" t="s">
        <v>1453</v>
      </c>
      <c r="C27" t="s">
        <v>10403</v>
      </c>
      <c r="D27" t="s">
        <v>130</v>
      </c>
      <c r="E27">
        <v>7556.2367540100004</v>
      </c>
      <c r="F27">
        <v>256.06</v>
      </c>
      <c r="G27">
        <v>170.321105745518</v>
      </c>
      <c r="H27">
        <f>(Table2[[#This Row],[1Y Return vs Nifty]]-AVERAGE(Table2[1Y Return vs Nifty]))/_xlfn.STDEV.P(Table2[1Y Return vs Nifty])</f>
        <v>2.3902099185253864</v>
      </c>
      <c r="I27">
        <v>7.4414765658571502</v>
      </c>
      <c r="J27">
        <f>(Table2[[#This Row],[1M Return vs Nifty]]-AVERAGE(Table2[1M Return vs Nifty]))/_xlfn.STDEV.P(Table2[1M Return vs Nifty])</f>
        <v>0.98108389640545834</v>
      </c>
      <c r="K27">
        <v>62.008084621478197</v>
      </c>
      <c r="L27">
        <f>(Table2[[#This Row],[6M Return vs Nifty]]-AVERAGE(Table2[6M Return vs Nifty]))/_xlfn.STDEV.P(Table2[6M Return vs Nifty])</f>
        <v>1.4574892227746477</v>
      </c>
      <c r="M27">
        <v>-0.110778145119088</v>
      </c>
      <c r="N27">
        <f>(Table2[[#This Row],[1W Return vs Nifty]]-AVERAGE(Table2[1W Return vs Nifty]))/_xlfn.STDEV.P(Table2[1W Return vs Nifty])</f>
        <v>0.39069480111223154</v>
      </c>
      <c r="O27">
        <v>236.68</v>
      </c>
      <c r="P27">
        <v>224.016525028422</v>
      </c>
      <c r="Q27">
        <v>178.01534295528299</v>
      </c>
      <c r="R27">
        <v>72.491562792449201</v>
      </c>
      <c r="S27" s="2">
        <f>(Table2[[#This Row],[Close Price]]-Table2[[#This Row],[20D EMA]])/Table2[[#This Row],[20D EMA]]</f>
        <v>8.1882710833192471E-2</v>
      </c>
      <c r="T27" s="2">
        <f>(Table2[[#This Row],[Close Price]]-Table2[[#This Row],[50D EMA]])/Table2[[#This Row],[50D EMA]]</f>
        <v>0.14304067509087781</v>
      </c>
      <c r="U27" s="2">
        <f>(Table2[[#This Row],[Close Price]]-Table2[[#This Row],[200D EMA]])/Table2[[#This Row],[200D EMA]]</f>
        <v>0.43841533965036733</v>
      </c>
      <c r="V27">
        <v>0.54227866298233696</v>
      </c>
      <c r="W27">
        <v>238</v>
      </c>
      <c r="X27">
        <v>257.94</v>
      </c>
      <c r="Y27">
        <v>230</v>
      </c>
      <c r="Z27">
        <v>257.94</v>
      </c>
      <c r="AA27">
        <v>224.54</v>
      </c>
      <c r="AB27">
        <v>257.94</v>
      </c>
      <c r="AC27" s="2">
        <f>(Table2[[#This Row],[Close Price]]/Table2[[#This Row],[Day Low]])-1</f>
        <v>7.5882352941176512E-2</v>
      </c>
      <c r="AD27" s="2">
        <f>(Table2[[#This Row],[Day High]]/Table2[[#This Row],[Close Price]])-1</f>
        <v>7.3420292119035224E-3</v>
      </c>
      <c r="AE27" s="2">
        <f>(Table2[[#This Row],[Close Price]]/Table2[[#This Row],[Current Week Low]])-1</f>
        <v>0.11330434782608689</v>
      </c>
      <c r="AF27" s="2">
        <f>(Table2[[#This Row],[Current Week High]]/Table2[[#This Row],[Close Price]])-1</f>
        <v>7.3420292119035224E-3</v>
      </c>
      <c r="AG27" s="2">
        <f>(Table2[[#This Row],[Close Price]]/Table2[[#This Row],[Current Month Low]])-1</f>
        <v>0.14037587957602216</v>
      </c>
      <c r="AH27" s="2">
        <f>(Table2[[#This Row],[Current Month High]]/Table2[[#This Row],[Close Price]])-1</f>
        <v>7.3420292119035224E-3</v>
      </c>
      <c r="AI27">
        <v>0.73420292119035202</v>
      </c>
      <c r="AJ27">
        <v>206.291866028708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0.08</v>
      </c>
      <c r="AM27" t="s">
        <v>10436</v>
      </c>
      <c r="AN27">
        <v>10.45</v>
      </c>
      <c r="AO27" t="s">
        <v>10436</v>
      </c>
      <c r="AP27">
        <v>0.170232176413183</v>
      </c>
      <c r="AQ27">
        <f>(Table2[[#This Row],[Sharpe Ratio]]-AVERAGE(Table2[Sharpe Ratio]))/_xlfn.STDEV.P(Table2[Sharpe Ratio])</f>
        <v>1.2982568425435563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6.5177346813612802</v>
      </c>
      <c r="AS27">
        <f>_xlfn.RANK.AVG(Table2[[#This Row],[1Y Return vs Nifty Z-Score]],Table2[1Y Return vs Nifty Z-Score])</f>
        <v>30</v>
      </c>
      <c r="AT27">
        <f>_xlfn.RANK.AVG(Table2[[#This Row],[6M Return vs Nifty Z-Score]],Table2[6M Return vs Nifty Z-Score])</f>
        <v>57</v>
      </c>
      <c r="AU27">
        <f>_xlfn.RANK.AVG(Table2[[#This Row],[Sharpe Ratio Z-Score]],Table2[Sharpe Ratio Z-Score])</f>
        <v>79</v>
      </c>
      <c r="AV27">
        <f>(Table2[[#This Row],[Rank 1Y]]+Table2[[#This Row],[Rank 6M]]+Table2[[#This Row],[Rank Sharpe]])/3</f>
        <v>55.333333333333336</v>
      </c>
    </row>
    <row r="28" spans="1:48" x14ac:dyDescent="0.3">
      <c r="A28" t="s">
        <v>988</v>
      </c>
      <c r="B28" t="s">
        <v>989</v>
      </c>
      <c r="C28" t="s">
        <v>10402</v>
      </c>
      <c r="D28" t="s">
        <v>138</v>
      </c>
      <c r="E28">
        <v>15260.10943072</v>
      </c>
      <c r="F28">
        <v>1698.2</v>
      </c>
      <c r="G28">
        <v>92.398708607341604</v>
      </c>
      <c r="H28">
        <f>(Table2[[#This Row],[1Y Return vs Nifty]]-AVERAGE(Table2[1Y Return vs Nifty]))/_xlfn.STDEV.P(Table2[1Y Return vs Nifty])</f>
        <v>1.1198767157671781</v>
      </c>
      <c r="I28">
        <v>-11.473442257284701</v>
      </c>
      <c r="J28">
        <f>(Table2[[#This Row],[1M Return vs Nifty]]-AVERAGE(Table2[1M Return vs Nifty]))/_xlfn.STDEV.P(Table2[1M Return vs Nifty])</f>
        <v>-0.84860098288892682</v>
      </c>
      <c r="K28">
        <v>73.179458405756293</v>
      </c>
      <c r="L28">
        <f>(Table2[[#This Row],[6M Return vs Nifty]]-AVERAGE(Table2[6M Return vs Nifty]))/_xlfn.STDEV.P(Table2[6M Return vs Nifty])</f>
        <v>1.7874735992285675</v>
      </c>
      <c r="M28">
        <v>-1.9427183009785101</v>
      </c>
      <c r="N28">
        <f>(Table2[[#This Row],[1W Return vs Nifty]]-AVERAGE(Table2[1W Return vs Nifty]))/_xlfn.STDEV.P(Table2[1W Return vs Nifty])</f>
        <v>2.6955067548752393E-2</v>
      </c>
      <c r="O28">
        <v>1682.55</v>
      </c>
      <c r="P28">
        <v>1603.56097829184</v>
      </c>
      <c r="Q28">
        <v>1199.0578836843699</v>
      </c>
      <c r="R28">
        <v>54.542683104859798</v>
      </c>
      <c r="S28" s="2">
        <f>(Table2[[#This Row],[Close Price]]-Table2[[#This Row],[20D EMA]])/Table2[[#This Row],[20D EMA]]</f>
        <v>9.3013580577100772E-3</v>
      </c>
      <c r="T28" s="2">
        <f>(Table2[[#This Row],[Close Price]]-Table2[[#This Row],[50D EMA]])/Table2[[#This Row],[50D EMA]]</f>
        <v>5.9018037348958378E-2</v>
      </c>
      <c r="U28" s="2">
        <f>(Table2[[#This Row],[Close Price]]-Table2[[#This Row],[200D EMA]])/Table2[[#This Row],[200D EMA]]</f>
        <v>0.41627858263348039</v>
      </c>
      <c r="V28">
        <v>0.592660718686157</v>
      </c>
      <c r="W28">
        <v>1691.2</v>
      </c>
      <c r="X28">
        <v>1735</v>
      </c>
      <c r="Y28">
        <v>1687</v>
      </c>
      <c r="Z28">
        <v>1735</v>
      </c>
      <c r="AA28">
        <v>1576</v>
      </c>
      <c r="AB28">
        <v>1738</v>
      </c>
      <c r="AC28" s="2">
        <f>(Table2[[#This Row],[Close Price]]/Table2[[#This Row],[Day Low]])-1</f>
        <v>4.1390728476822236E-3</v>
      </c>
      <c r="AD28" s="2">
        <f>(Table2[[#This Row],[Day High]]/Table2[[#This Row],[Close Price]])-1</f>
        <v>2.1670003533152737E-2</v>
      </c>
      <c r="AE28" s="2">
        <f>(Table2[[#This Row],[Close Price]]/Table2[[#This Row],[Current Week Low]])-1</f>
        <v>6.6390041493775698E-3</v>
      </c>
      <c r="AF28" s="2">
        <f>(Table2[[#This Row],[Current Week High]]/Table2[[#This Row],[Close Price]])-1</f>
        <v>2.1670003533152737E-2</v>
      </c>
      <c r="AG28" s="2">
        <f>(Table2[[#This Row],[Close Price]]/Table2[[#This Row],[Current Month Low]])-1</f>
        <v>7.7538071065989866E-2</v>
      </c>
      <c r="AH28" s="2">
        <f>(Table2[[#This Row],[Current Month High]]/Table2[[#This Row],[Close Price]])-1</f>
        <v>2.3436579908137967E-2</v>
      </c>
      <c r="AI28">
        <v>16.005181957366599</v>
      </c>
      <c r="AJ28">
        <v>161.26153846153801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0.1</v>
      </c>
      <c r="AM28" t="s">
        <v>10436</v>
      </c>
      <c r="AN28">
        <v>6.52</v>
      </c>
      <c r="AO28" t="s">
        <v>10436</v>
      </c>
      <c r="AP28">
        <v>0.194427562597799</v>
      </c>
      <c r="AQ28">
        <f>(Table2[[#This Row],[Sharpe Ratio]]-AVERAGE(Table2[Sharpe Ratio]))/_xlfn.STDEV.P(Table2[Sharpe Ratio])</f>
        <v>1.5788859403079325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3.6645903399635036</v>
      </c>
      <c r="AS28">
        <f>_xlfn.RANK.AVG(Table2[[#This Row],[1Y Return vs Nifty Z-Score]],Table2[1Y Return vs Nifty Z-Score])</f>
        <v>89</v>
      </c>
      <c r="AT28">
        <f>_xlfn.RANK.AVG(Table2[[#This Row],[6M Return vs Nifty Z-Score]],Table2[6M Return vs Nifty Z-Score])</f>
        <v>39</v>
      </c>
      <c r="AU28">
        <f>_xlfn.RANK.AVG(Table2[[#This Row],[Sharpe Ratio Z-Score]],Table2[Sharpe Ratio Z-Score])</f>
        <v>39</v>
      </c>
      <c r="AV28">
        <f>(Table2[[#This Row],[Rank 1Y]]+Table2[[#This Row],[Rank 6M]]+Table2[[#This Row],[Rank Sharpe]])/3</f>
        <v>55.666666666666664</v>
      </c>
    </row>
    <row r="29" spans="1:48" x14ac:dyDescent="0.3">
      <c r="A29" t="s">
        <v>968</v>
      </c>
      <c r="B29" t="s">
        <v>969</v>
      </c>
      <c r="C29" t="s">
        <v>10398</v>
      </c>
      <c r="D29" t="s">
        <v>127</v>
      </c>
      <c r="E29">
        <v>15980.490594499999</v>
      </c>
      <c r="F29">
        <v>453.5</v>
      </c>
      <c r="G29">
        <v>76.334236215132506</v>
      </c>
      <c r="H29">
        <f>(Table2[[#This Row],[1Y Return vs Nifty]]-AVERAGE(Table2[1Y Return vs Nifty]))/_xlfn.STDEV.P(Table2[1Y Return vs Nifty])</f>
        <v>0.85798496943873082</v>
      </c>
      <c r="I29">
        <v>21.692758748004099</v>
      </c>
      <c r="J29">
        <f>(Table2[[#This Row],[1M Return vs Nifty]]-AVERAGE(Table2[1M Return vs Nifty]))/_xlfn.STDEV.P(Table2[1M Return vs Nifty])</f>
        <v>2.3596441621428577</v>
      </c>
      <c r="K29">
        <v>98.217832509407998</v>
      </c>
      <c r="L29">
        <f>(Table2[[#This Row],[6M Return vs Nifty]]-AVERAGE(Table2[6M Return vs Nifty]))/_xlfn.STDEV.P(Table2[6M Return vs Nifty])</f>
        <v>2.5270668153862164</v>
      </c>
      <c r="M29">
        <v>4.6616391268744497</v>
      </c>
      <c r="N29">
        <f>(Table2[[#This Row],[1W Return vs Nifty]]-AVERAGE(Table2[1W Return vs Nifty]))/_xlfn.STDEV.P(Table2[1W Return vs Nifty])</f>
        <v>1.3382791320830763</v>
      </c>
      <c r="O29">
        <v>391.9</v>
      </c>
      <c r="P29">
        <v>345.036155827019</v>
      </c>
      <c r="Q29">
        <v>269.15005815865698</v>
      </c>
      <c r="R29">
        <v>89.447571660953997</v>
      </c>
      <c r="S29" s="2">
        <f>(Table2[[#This Row],[Close Price]]-Table2[[#This Row],[20D EMA]])/Table2[[#This Row],[20D EMA]]</f>
        <v>0.15718295483541728</v>
      </c>
      <c r="T29" s="2">
        <f>(Table2[[#This Row],[Close Price]]-Table2[[#This Row],[50D EMA]])/Table2[[#This Row],[50D EMA]]</f>
        <v>0.31435500987716325</v>
      </c>
      <c r="U29" s="2">
        <f>(Table2[[#This Row],[Close Price]]-Table2[[#This Row],[200D EMA]])/Table2[[#This Row],[200D EMA]]</f>
        <v>0.68493368755905493</v>
      </c>
      <c r="V29">
        <v>0.68624021174150296</v>
      </c>
      <c r="W29">
        <v>450.1</v>
      </c>
      <c r="X29">
        <v>466.65</v>
      </c>
      <c r="Y29">
        <v>418.05</v>
      </c>
      <c r="Z29">
        <v>466.65</v>
      </c>
      <c r="AA29">
        <v>341.3</v>
      </c>
      <c r="AB29">
        <v>466.65</v>
      </c>
      <c r="AC29" s="2">
        <f>(Table2[[#This Row],[Close Price]]/Table2[[#This Row],[Day Low]])-1</f>
        <v>7.5538769162408759E-3</v>
      </c>
      <c r="AD29" s="2">
        <f>(Table2[[#This Row],[Day High]]/Table2[[#This Row],[Close Price]])-1</f>
        <v>2.8996692392502688E-2</v>
      </c>
      <c r="AE29" s="2">
        <f>(Table2[[#This Row],[Close Price]]/Table2[[#This Row],[Current Week Low]])-1</f>
        <v>8.4798469082645545E-2</v>
      </c>
      <c r="AF29" s="2">
        <f>(Table2[[#This Row],[Current Week High]]/Table2[[#This Row],[Close Price]])-1</f>
        <v>2.8996692392502688E-2</v>
      </c>
      <c r="AG29" s="2">
        <f>(Table2[[#This Row],[Close Price]]/Table2[[#This Row],[Current Month Low]])-1</f>
        <v>0.32874304131262821</v>
      </c>
      <c r="AH29" s="2">
        <f>(Table2[[#This Row],[Current Month High]]/Table2[[#This Row],[Close Price]])-1</f>
        <v>2.8996692392502688E-2</v>
      </c>
      <c r="AI29">
        <v>2.8996692392502599</v>
      </c>
      <c r="AJ29">
        <v>151.59500693481201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0.86</v>
      </c>
      <c r="AM29" t="s">
        <v>10436</v>
      </c>
      <c r="AN29">
        <v>28.09</v>
      </c>
      <c r="AO29" t="s">
        <v>10436</v>
      </c>
      <c r="AP29">
        <v>0.19107726526172</v>
      </c>
      <c r="AQ29">
        <f>(Table2[[#This Row],[Sharpe Ratio]]-AVERAGE(Table2[Sharpe Ratio]))/_xlfn.STDEV.P(Table2[Sharpe Ratio])</f>
        <v>1.5400276674334108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8.6230027464842927</v>
      </c>
      <c r="AS29">
        <f>_xlfn.RANK.AVG(Table2[[#This Row],[1Y Return vs Nifty Z-Score]],Table2[1Y Return vs Nifty Z-Score])</f>
        <v>118</v>
      </c>
      <c r="AT29">
        <f>_xlfn.RANK.AVG(Table2[[#This Row],[6M Return vs Nifty Z-Score]],Table2[6M Return vs Nifty Z-Score])</f>
        <v>15</v>
      </c>
      <c r="AU29">
        <f>_xlfn.RANK.AVG(Table2[[#This Row],[Sharpe Ratio Z-Score]],Table2[Sharpe Ratio Z-Score])</f>
        <v>42</v>
      </c>
      <c r="AV29">
        <f>(Table2[[#This Row],[Rank 1Y]]+Table2[[#This Row],[Rank 6M]]+Table2[[#This Row],[Rank Sharpe]])/3</f>
        <v>58.333333333333336</v>
      </c>
    </row>
    <row r="30" spans="1:48" x14ac:dyDescent="0.3">
      <c r="A30" t="s">
        <v>1216</v>
      </c>
      <c r="B30" t="s">
        <v>1217</v>
      </c>
      <c r="C30" t="s">
        <v>10391</v>
      </c>
      <c r="D30" t="s">
        <v>400</v>
      </c>
      <c r="E30">
        <v>10187.76128853</v>
      </c>
      <c r="F30">
        <v>329.7</v>
      </c>
      <c r="G30">
        <v>289.97957743696702</v>
      </c>
      <c r="H30">
        <f>(Table2[[#This Row],[1Y Return vs Nifty]]-AVERAGE(Table2[1Y Return vs Nifty]))/_xlfn.STDEV.P(Table2[1Y Return vs Nifty])</f>
        <v>4.3409472567441414</v>
      </c>
      <c r="I30">
        <v>13.433338972390001</v>
      </c>
      <c r="J30">
        <f>(Table2[[#This Row],[1M Return vs Nifty]]-AVERAGE(Table2[1M Return vs Nifty]))/_xlfn.STDEV.P(Table2[1M Return vs Nifty])</f>
        <v>1.5606909328698413</v>
      </c>
      <c r="K30">
        <v>173.442684365872</v>
      </c>
      <c r="L30">
        <f>(Table2[[#This Row],[6M Return vs Nifty]]-AVERAGE(Table2[6M Return vs Nifty]))/_xlfn.STDEV.P(Table2[6M Return vs Nifty])</f>
        <v>4.7490876977801237</v>
      </c>
      <c r="M30">
        <v>-2.7883574498722901</v>
      </c>
      <c r="N30">
        <f>(Table2[[#This Row],[1W Return vs Nifty]]-AVERAGE(Table2[1W Return vs Nifty]))/_xlfn.STDEV.P(Table2[1W Return vs Nifty])</f>
        <v>-0.14095028554132671</v>
      </c>
      <c r="O30">
        <v>306.3</v>
      </c>
      <c r="P30">
        <v>269.43171022454999</v>
      </c>
      <c r="Q30">
        <v>193.61238498342399</v>
      </c>
      <c r="R30">
        <v>65.1270025091018</v>
      </c>
      <c r="S30" s="2">
        <f>(Table2[[#This Row],[Close Price]]-Table2[[#This Row],[20D EMA]])/Table2[[#This Row],[20D EMA]]</f>
        <v>7.6395690499510213E-2</v>
      </c>
      <c r="T30" s="2">
        <f>(Table2[[#This Row],[Close Price]]-Table2[[#This Row],[50D EMA]])/Table2[[#This Row],[50D EMA]]</f>
        <v>0.22368669866372135</v>
      </c>
      <c r="U30" s="2">
        <f>(Table2[[#This Row],[Close Price]]-Table2[[#This Row],[200D EMA]])/Table2[[#This Row],[200D EMA]]</f>
        <v>0.70288693064871366</v>
      </c>
      <c r="V30">
        <v>0.81104894518036097</v>
      </c>
      <c r="W30">
        <v>319.60000000000002</v>
      </c>
      <c r="X30">
        <v>333.9</v>
      </c>
      <c r="Y30">
        <v>314.10000000000002</v>
      </c>
      <c r="Z30">
        <v>333.9</v>
      </c>
      <c r="AA30">
        <v>268.25</v>
      </c>
      <c r="AB30">
        <v>348</v>
      </c>
      <c r="AC30" s="2">
        <f>(Table2[[#This Row],[Close Price]]/Table2[[#This Row],[Day Low]])-1</f>
        <v>3.1602002503128723E-2</v>
      </c>
      <c r="AD30" s="2">
        <f>(Table2[[#This Row],[Day High]]/Table2[[#This Row],[Close Price]])-1</f>
        <v>1.2738853503184711E-2</v>
      </c>
      <c r="AE30" s="2">
        <f>(Table2[[#This Row],[Close Price]]/Table2[[#This Row],[Current Week Low]])-1</f>
        <v>4.9665711556828862E-2</v>
      </c>
      <c r="AF30" s="2">
        <f>(Table2[[#This Row],[Current Week High]]/Table2[[#This Row],[Close Price]])-1</f>
        <v>1.2738853503184711E-2</v>
      </c>
      <c r="AG30" s="2">
        <f>(Table2[[#This Row],[Close Price]]/Table2[[#This Row],[Current Month Low]])-1</f>
        <v>0.22907735321528411</v>
      </c>
      <c r="AH30" s="2">
        <f>(Table2[[#This Row],[Current Month High]]/Table2[[#This Row],[Close Price]])-1</f>
        <v>5.550500454959062E-2</v>
      </c>
      <c r="AI30">
        <v>5.5505004549590602</v>
      </c>
      <c r="AJ30">
        <v>328.18181818181802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0.63</v>
      </c>
      <c r="AM30" t="s">
        <v>10436</v>
      </c>
      <c r="AN30">
        <v>9.81</v>
      </c>
      <c r="AO30" t="s">
        <v>10436</v>
      </c>
      <c r="AP30">
        <v>0.119559053030985</v>
      </c>
      <c r="AQ30">
        <f>(Table2[[#This Row],[Sharpe Ratio]]-AVERAGE(Table2[Sharpe Ratio]))/_xlfn.STDEV.P(Table2[Sharpe Ratio])</f>
        <v>0.71052690150666631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11.220302503359445</v>
      </c>
      <c r="AS30">
        <f>_xlfn.RANK.AVG(Table2[[#This Row],[1Y Return vs Nifty Z-Score]],Table2[1Y Return vs Nifty Z-Score])</f>
        <v>3</v>
      </c>
      <c r="AT30">
        <f>_xlfn.RANK.AVG(Table2[[#This Row],[6M Return vs Nifty Z-Score]],Table2[6M Return vs Nifty Z-Score])</f>
        <v>3</v>
      </c>
      <c r="AU30">
        <f>_xlfn.RANK.AVG(Table2[[#This Row],[Sharpe Ratio Z-Score]],Table2[Sharpe Ratio Z-Score])</f>
        <v>170</v>
      </c>
      <c r="AV30">
        <f>(Table2[[#This Row],[Rank 1Y]]+Table2[[#This Row],[Rank 6M]]+Table2[[#This Row],[Rank Sharpe]])/3</f>
        <v>58.666666666666664</v>
      </c>
    </row>
    <row r="31" spans="1:48" x14ac:dyDescent="0.3">
      <c r="A31" t="s">
        <v>1421</v>
      </c>
      <c r="B31" t="s">
        <v>1422</v>
      </c>
      <c r="C31" t="s">
        <v>10394</v>
      </c>
      <c r="D31" t="s">
        <v>46</v>
      </c>
      <c r="E31">
        <v>7917.11841095</v>
      </c>
      <c r="F31">
        <v>579.95000000000005</v>
      </c>
      <c r="G31">
        <v>78.911291636466501</v>
      </c>
      <c r="H31">
        <f>(Table2[[#This Row],[1Y Return vs Nifty]]-AVERAGE(Table2[1Y Return vs Nifty]))/_xlfn.STDEV.P(Table2[1Y Return vs Nifty])</f>
        <v>0.89999752535719768</v>
      </c>
      <c r="I31">
        <v>-10.6241700164246</v>
      </c>
      <c r="J31">
        <f>(Table2[[#This Row],[1M Return vs Nifty]]-AVERAGE(Table2[1M Return vs Nifty]))/_xlfn.STDEV.P(Table2[1M Return vs Nifty])</f>
        <v>-0.76644886835777526</v>
      </c>
      <c r="K31">
        <v>74.257945414450205</v>
      </c>
      <c r="L31">
        <f>(Table2[[#This Row],[6M Return vs Nifty]]-AVERAGE(Table2[6M Return vs Nifty]))/_xlfn.STDEV.P(Table2[6M Return vs Nifty])</f>
        <v>1.8193303672456187</v>
      </c>
      <c r="M31">
        <v>-5.4298314717235101</v>
      </c>
      <c r="N31">
        <f>(Table2[[#This Row],[1W Return vs Nifty]]-AVERAGE(Table2[1W Return vs Nifty]))/_xlfn.STDEV.P(Table2[1W Return vs Nifty])</f>
        <v>-0.66542651029675171</v>
      </c>
      <c r="O31">
        <v>575.82000000000005</v>
      </c>
      <c r="P31">
        <v>552.122260457523</v>
      </c>
      <c r="Q31">
        <v>434.986342746643</v>
      </c>
      <c r="R31">
        <v>51.9273811910939</v>
      </c>
      <c r="S31" s="2">
        <f>(Table2[[#This Row],[Close Price]]-Table2[[#This Row],[20D EMA]])/Table2[[#This Row],[20D EMA]]</f>
        <v>7.1723802577194178E-3</v>
      </c>
      <c r="T31" s="2">
        <f>(Table2[[#This Row],[Close Price]]-Table2[[#This Row],[50D EMA]])/Table2[[#This Row],[50D EMA]]</f>
        <v>5.0401408411639197E-2</v>
      </c>
      <c r="U31" s="2">
        <f>(Table2[[#This Row],[Close Price]]-Table2[[#This Row],[200D EMA]])/Table2[[#This Row],[200D EMA]]</f>
        <v>0.33326024982304064</v>
      </c>
      <c r="V31">
        <v>0.48772882523067801</v>
      </c>
      <c r="W31">
        <v>574.15</v>
      </c>
      <c r="X31">
        <v>591.5</v>
      </c>
      <c r="Y31">
        <v>571.5</v>
      </c>
      <c r="Z31">
        <v>592.54999999999995</v>
      </c>
      <c r="AA31">
        <v>531.79999999999995</v>
      </c>
      <c r="AB31">
        <v>598.6</v>
      </c>
      <c r="AC31" s="2">
        <f>(Table2[[#This Row],[Close Price]]/Table2[[#This Row],[Day Low]])-1</f>
        <v>1.010188975006554E-2</v>
      </c>
      <c r="AD31" s="2">
        <f>(Table2[[#This Row],[Day High]]/Table2[[#This Row],[Close Price]])-1</f>
        <v>1.9915509957754818E-2</v>
      </c>
      <c r="AE31" s="2">
        <f>(Table2[[#This Row],[Close Price]]/Table2[[#This Row],[Current Week Low]])-1</f>
        <v>1.4785651793525867E-2</v>
      </c>
      <c r="AF31" s="2">
        <f>(Table2[[#This Row],[Current Week High]]/Table2[[#This Row],[Close Price]])-1</f>
        <v>2.1726010863005296E-2</v>
      </c>
      <c r="AG31" s="2">
        <f>(Table2[[#This Row],[Close Price]]/Table2[[#This Row],[Current Month Low]])-1</f>
        <v>9.0541556976307058E-2</v>
      </c>
      <c r="AH31" s="2">
        <f>(Table2[[#This Row],[Current Month High]]/Table2[[#This Row],[Close Price]])-1</f>
        <v>3.2157944650400783E-2</v>
      </c>
      <c r="AI31">
        <v>6.73333908095523</v>
      </c>
      <c r="AJ31">
        <v>140.39378238341899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0.18</v>
      </c>
      <c r="AM31" t="s">
        <v>10436</v>
      </c>
      <c r="AN31">
        <v>3.6</v>
      </c>
      <c r="AO31" t="s">
        <v>10436</v>
      </c>
      <c r="AP31">
        <v>0.19006444099447001</v>
      </c>
      <c r="AQ31">
        <f>(Table2[[#This Row],[Sharpe Ratio]]-AVERAGE(Table2[Sharpe Ratio]))/_xlfn.STDEV.P(Table2[Sharpe Ratio])</f>
        <v>1.5282804707512205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2.8157329846995101</v>
      </c>
      <c r="AS31">
        <f>_xlfn.RANK.AVG(Table2[[#This Row],[1Y Return vs Nifty Z-Score]],Table2[1Y Return vs Nifty Z-Score])</f>
        <v>110</v>
      </c>
      <c r="AT31">
        <f>_xlfn.RANK.AVG(Table2[[#This Row],[6M Return vs Nifty Z-Score]],Table2[6M Return vs Nifty Z-Score])</f>
        <v>36</v>
      </c>
      <c r="AU31">
        <f>_xlfn.RANK.AVG(Table2[[#This Row],[Sharpe Ratio Z-Score]],Table2[Sharpe Ratio Z-Score])</f>
        <v>44</v>
      </c>
      <c r="AV31">
        <f>(Table2[[#This Row],[Rank 1Y]]+Table2[[#This Row],[Rank 6M]]+Table2[[#This Row],[Rank Sharpe]])/3</f>
        <v>63.333333333333336</v>
      </c>
    </row>
    <row r="32" spans="1:48" x14ac:dyDescent="0.3">
      <c r="A32" t="s">
        <v>487</v>
      </c>
      <c r="B32" t="s">
        <v>488</v>
      </c>
      <c r="C32" t="s">
        <v>10391</v>
      </c>
      <c r="D32" t="s">
        <v>400</v>
      </c>
      <c r="E32">
        <v>45740.053300539999</v>
      </c>
      <c r="F32">
        <v>764.15</v>
      </c>
      <c r="G32">
        <v>226.22680063234299</v>
      </c>
      <c r="H32">
        <f>(Table2[[#This Row],[1Y Return vs Nifty]]-AVERAGE(Table2[1Y Return vs Nifty]))/_xlfn.STDEV.P(Table2[1Y Return vs Nifty])</f>
        <v>3.3016148938121321</v>
      </c>
      <c r="I32">
        <v>5.1679026565437498</v>
      </c>
      <c r="J32">
        <f>(Table2[[#This Row],[1M Return vs Nifty]]-AVERAGE(Table2[1M Return vs Nifty]))/_xlfn.STDEV.P(Table2[1M Return vs Nifty])</f>
        <v>0.7611557094158633</v>
      </c>
      <c r="K32">
        <v>65.703687209769797</v>
      </c>
      <c r="L32">
        <f>(Table2[[#This Row],[6M Return vs Nifty]]-AVERAGE(Table2[6M Return vs Nifty]))/_xlfn.STDEV.P(Table2[6M Return vs Nifty])</f>
        <v>1.5666513669538293</v>
      </c>
      <c r="M32">
        <v>-2.8673898879083199</v>
      </c>
      <c r="N32">
        <f>(Table2[[#This Row],[1W Return vs Nifty]]-AVERAGE(Table2[1W Return vs Nifty]))/_xlfn.STDEV.P(Table2[1W Return vs Nifty])</f>
        <v>-0.15664252191823577</v>
      </c>
      <c r="O32">
        <v>751.59</v>
      </c>
      <c r="P32">
        <v>698.95129566438504</v>
      </c>
      <c r="Q32">
        <v>543.35665664503699</v>
      </c>
      <c r="R32">
        <v>50.9711256879174</v>
      </c>
      <c r="S32" s="2">
        <f>(Table2[[#This Row],[Close Price]]-Table2[[#This Row],[20D EMA]])/Table2[[#This Row],[20D EMA]]</f>
        <v>1.6711238840325104E-2</v>
      </c>
      <c r="T32" s="2">
        <f>(Table2[[#This Row],[Close Price]]-Table2[[#This Row],[50D EMA]])/Table2[[#This Row],[50D EMA]]</f>
        <v>9.3280754667806429E-2</v>
      </c>
      <c r="U32" s="2">
        <f>(Table2[[#This Row],[Close Price]]-Table2[[#This Row],[200D EMA]])/Table2[[#This Row],[200D EMA]]</f>
        <v>0.40635067345683124</v>
      </c>
      <c r="V32">
        <v>1.09275463371977</v>
      </c>
      <c r="W32">
        <v>761.4</v>
      </c>
      <c r="X32">
        <v>781.45</v>
      </c>
      <c r="Y32">
        <v>761.4</v>
      </c>
      <c r="Z32">
        <v>803</v>
      </c>
      <c r="AA32">
        <v>715</v>
      </c>
      <c r="AB32">
        <v>828.85</v>
      </c>
      <c r="AC32" s="2">
        <f>(Table2[[#This Row],[Close Price]]/Table2[[#This Row],[Day Low]])-1</f>
        <v>3.6117677961648997E-3</v>
      </c>
      <c r="AD32" s="2">
        <f>(Table2[[#This Row],[Day High]]/Table2[[#This Row],[Close Price]])-1</f>
        <v>2.2639534122881777E-2</v>
      </c>
      <c r="AE32" s="2">
        <f>(Table2[[#This Row],[Close Price]]/Table2[[#This Row],[Current Week Low]])-1</f>
        <v>3.6117677961648997E-3</v>
      </c>
      <c r="AF32" s="2">
        <f>(Table2[[#This Row],[Current Week High]]/Table2[[#This Row],[Close Price]])-1</f>
        <v>5.08408035071648E-2</v>
      </c>
      <c r="AG32" s="2">
        <f>(Table2[[#This Row],[Close Price]]/Table2[[#This Row],[Current Month Low]])-1</f>
        <v>6.8741258741258804E-2</v>
      </c>
      <c r="AH32" s="2">
        <f>(Table2[[#This Row],[Current Month High]]/Table2[[#This Row],[Close Price]])-1</f>
        <v>8.4669240332395423E-2</v>
      </c>
      <c r="AI32">
        <v>8.4669240332395397</v>
      </c>
      <c r="AJ32">
        <v>261.407035175879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0.32</v>
      </c>
      <c r="AM32" t="s">
        <v>10436</v>
      </c>
      <c r="AN32">
        <v>5.07</v>
      </c>
      <c r="AO32" t="s">
        <v>10436</v>
      </c>
      <c r="AP32">
        <v>0.13118236020471999</v>
      </c>
      <c r="AQ32">
        <f>(Table2[[#This Row],[Sharpe Ratio]]-AVERAGE(Table2[Sharpe Ratio]))/_xlfn.STDEV.P(Table2[Sharpe Ratio])</f>
        <v>0.84533930666172041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6.3181187549253099</v>
      </c>
      <c r="AS32">
        <f>_xlfn.RANK.AVG(Table2[[#This Row],[1Y Return vs Nifty Z-Score]],Table2[1Y Return vs Nifty Z-Score])</f>
        <v>8</v>
      </c>
      <c r="AT32">
        <f>_xlfn.RANK.AVG(Table2[[#This Row],[6M Return vs Nifty Z-Score]],Table2[6M Return vs Nifty Z-Score])</f>
        <v>51</v>
      </c>
      <c r="AU32">
        <f>_xlfn.RANK.AVG(Table2[[#This Row],[Sharpe Ratio Z-Score]],Table2[Sharpe Ratio Z-Score])</f>
        <v>141</v>
      </c>
      <c r="AV32">
        <f>(Table2[[#This Row],[Rank 1Y]]+Table2[[#This Row],[Rank 6M]]+Table2[[#This Row],[Rank Sharpe]])/3</f>
        <v>66.666666666666671</v>
      </c>
    </row>
    <row r="33" spans="1:48" x14ac:dyDescent="0.3">
      <c r="A33" t="s">
        <v>875</v>
      </c>
      <c r="B33" t="s">
        <v>876</v>
      </c>
      <c r="C33" t="s">
        <v>10390</v>
      </c>
      <c r="D33" t="s">
        <v>294</v>
      </c>
      <c r="E33">
        <v>18242.836771574999</v>
      </c>
      <c r="F33">
        <v>1304.25</v>
      </c>
      <c r="G33">
        <v>171.089548206291</v>
      </c>
      <c r="H33">
        <f>(Table2[[#This Row],[1Y Return vs Nifty]]-AVERAGE(Table2[1Y Return vs Nifty]))/_xlfn.STDEV.P(Table2[1Y Return vs Nifty])</f>
        <v>2.4027374845164347</v>
      </c>
      <c r="I33">
        <v>16.648198227271902</v>
      </c>
      <c r="J33">
        <f>(Table2[[#This Row],[1M Return vs Nifty]]-AVERAGE(Table2[1M Return vs Nifty]))/_xlfn.STDEV.P(Table2[1M Return vs Nifty])</f>
        <v>1.8716718798523022</v>
      </c>
      <c r="K33">
        <v>52.907400008238199</v>
      </c>
      <c r="L33">
        <f>(Table2[[#This Row],[6M Return vs Nifty]]-AVERAGE(Table2[6M Return vs Nifty]))/_xlfn.STDEV.P(Table2[6M Return vs Nifty])</f>
        <v>1.1886696670607264</v>
      </c>
      <c r="M33">
        <v>4.5999942126044902</v>
      </c>
      <c r="N33">
        <f>(Table2[[#This Row],[1W Return vs Nifty]]-AVERAGE(Table2[1W Return vs Nifty]))/_xlfn.STDEV.P(Table2[1W Return vs Nifty])</f>
        <v>1.3260392646286836</v>
      </c>
      <c r="O33">
        <v>1190.67</v>
      </c>
      <c r="P33">
        <v>1106.3929799016</v>
      </c>
      <c r="Q33">
        <v>901.900662274105</v>
      </c>
      <c r="R33">
        <v>72.266355775810297</v>
      </c>
      <c r="S33" s="2">
        <f>(Table2[[#This Row],[Close Price]]-Table2[[#This Row],[20D EMA]])/Table2[[#This Row],[20D EMA]]</f>
        <v>9.5391670236085496E-2</v>
      </c>
      <c r="T33" s="2">
        <f>(Table2[[#This Row],[Close Price]]-Table2[[#This Row],[50D EMA]])/Table2[[#This Row],[50D EMA]]</f>
        <v>0.17883069008264757</v>
      </c>
      <c r="U33" s="2">
        <f>(Table2[[#This Row],[Close Price]]-Table2[[#This Row],[200D EMA]])/Table2[[#This Row],[200D EMA]]</f>
        <v>0.44611269794545649</v>
      </c>
      <c r="V33">
        <v>1.45255254125189</v>
      </c>
      <c r="W33">
        <v>1276.05</v>
      </c>
      <c r="X33">
        <v>1316.4</v>
      </c>
      <c r="Y33">
        <v>1276.05</v>
      </c>
      <c r="Z33">
        <v>1352</v>
      </c>
      <c r="AA33">
        <v>1035.25</v>
      </c>
      <c r="AB33">
        <v>1352</v>
      </c>
      <c r="AC33" s="2">
        <f>(Table2[[#This Row],[Close Price]]/Table2[[#This Row],[Day Low]])-1</f>
        <v>2.2099447513812098E-2</v>
      </c>
      <c r="AD33" s="2">
        <f>(Table2[[#This Row],[Day High]]/Table2[[#This Row],[Close Price]])-1</f>
        <v>9.3156986774007855E-3</v>
      </c>
      <c r="AE33" s="2">
        <f>(Table2[[#This Row],[Close Price]]/Table2[[#This Row],[Current Week Low]])-1</f>
        <v>2.2099447513812098E-2</v>
      </c>
      <c r="AF33" s="2">
        <f>(Table2[[#This Row],[Current Week High]]/Table2[[#This Row],[Close Price]])-1</f>
        <v>3.6611079164270643E-2</v>
      </c>
      <c r="AG33" s="2">
        <f>(Table2[[#This Row],[Close Price]]/Table2[[#This Row],[Current Month Low]])-1</f>
        <v>0.25984061820816229</v>
      </c>
      <c r="AH33" s="2">
        <f>(Table2[[#This Row],[Current Month High]]/Table2[[#This Row],[Close Price]])-1</f>
        <v>3.6611079164270643E-2</v>
      </c>
      <c r="AI33">
        <v>3.6611079164270599</v>
      </c>
      <c r="AJ33">
        <v>205.64180678422801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0.24</v>
      </c>
      <c r="AM33" t="s">
        <v>10436</v>
      </c>
      <c r="AN33">
        <v>20.7</v>
      </c>
      <c r="AO33" t="s">
        <v>10436</v>
      </c>
      <c r="AP33">
        <v>0.15934089284303199</v>
      </c>
      <c r="AQ33">
        <f>(Table2[[#This Row],[Sharpe Ratio]]-AVERAGE(Table2[Sharpe Ratio]))/_xlfn.STDEV.P(Table2[Sharpe Ratio])</f>
        <v>1.1719347802104165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7.9610530762685645</v>
      </c>
      <c r="AS33">
        <f>_xlfn.RANK.AVG(Table2[[#This Row],[1Y Return vs Nifty Z-Score]],Table2[1Y Return vs Nifty Z-Score])</f>
        <v>28</v>
      </c>
      <c r="AT33">
        <f>_xlfn.RANK.AVG(Table2[[#This Row],[6M Return vs Nifty Z-Score]],Table2[6M Return vs Nifty Z-Score])</f>
        <v>87</v>
      </c>
      <c r="AU33">
        <f>_xlfn.RANK.AVG(Table2[[#This Row],[Sharpe Ratio Z-Score]],Table2[Sharpe Ratio Z-Score])</f>
        <v>89</v>
      </c>
      <c r="AV33">
        <f>(Table2[[#This Row],[Rank 1Y]]+Table2[[#This Row],[Rank 6M]]+Table2[[#This Row],[Rank Sharpe]])/3</f>
        <v>68</v>
      </c>
    </row>
    <row r="34" spans="1:48" x14ac:dyDescent="0.3">
      <c r="A34" t="s">
        <v>1030</v>
      </c>
      <c r="B34" t="s">
        <v>1031</v>
      </c>
      <c r="C34" t="s">
        <v>10402</v>
      </c>
      <c r="D34" t="s">
        <v>161</v>
      </c>
      <c r="E34">
        <v>13945.994649599999</v>
      </c>
      <c r="F34">
        <v>13784.55</v>
      </c>
      <c r="G34">
        <v>147.51906431442299</v>
      </c>
      <c r="H34">
        <f>(Table2[[#This Row],[1Y Return vs Nifty]]-AVERAGE(Table2[1Y Return vs Nifty]))/_xlfn.STDEV.P(Table2[1Y Return vs Nifty])</f>
        <v>2.018478665581207</v>
      </c>
      <c r="I34">
        <v>-9.5217805648363498</v>
      </c>
      <c r="J34">
        <f>(Table2[[#This Row],[1M Return vs Nifty]]-AVERAGE(Table2[1M Return vs Nifty]))/_xlfn.STDEV.P(Table2[1M Return vs Nifty])</f>
        <v>-0.65981212677171674</v>
      </c>
      <c r="K34">
        <v>32.641561971784</v>
      </c>
      <c r="L34">
        <f>(Table2[[#This Row],[6M Return vs Nifty]]-AVERAGE(Table2[6M Return vs Nifty]))/_xlfn.STDEV.P(Table2[6M Return vs Nifty])</f>
        <v>0.59004947433322852</v>
      </c>
      <c r="M34">
        <v>-0.33491245566189498</v>
      </c>
      <c r="N34">
        <f>(Table2[[#This Row],[1W Return vs Nifty]]-AVERAGE(Table2[1W Return vs Nifty]))/_xlfn.STDEV.P(Table2[1W Return vs Nifty])</f>
        <v>0.34619195305875461</v>
      </c>
      <c r="O34">
        <v>13736.28</v>
      </c>
      <c r="P34">
        <v>13344.2644159476</v>
      </c>
      <c r="Q34">
        <v>10531.661912543799</v>
      </c>
      <c r="R34">
        <v>52.6420290530438</v>
      </c>
      <c r="S34" s="2">
        <f>(Table2[[#This Row],[Close Price]]-Table2[[#This Row],[20D EMA]])/Table2[[#This Row],[20D EMA]]</f>
        <v>3.5140518393625216E-3</v>
      </c>
      <c r="T34" s="2">
        <f>(Table2[[#This Row],[Close Price]]-Table2[[#This Row],[50D EMA]])/Table2[[#This Row],[50D EMA]]</f>
        <v>3.2994368990936503E-2</v>
      </c>
      <c r="U34" s="2">
        <f>(Table2[[#This Row],[Close Price]]-Table2[[#This Row],[200D EMA]])/Table2[[#This Row],[200D EMA]]</f>
        <v>0.30886750015985875</v>
      </c>
      <c r="V34">
        <v>0.58941130109452999</v>
      </c>
      <c r="W34">
        <v>13610.6</v>
      </c>
      <c r="X34">
        <v>14020</v>
      </c>
      <c r="Y34">
        <v>13479.95</v>
      </c>
      <c r="Z34">
        <v>14020</v>
      </c>
      <c r="AA34">
        <v>13200</v>
      </c>
      <c r="AB34">
        <v>14400</v>
      </c>
      <c r="AC34" s="2">
        <f>(Table2[[#This Row],[Close Price]]/Table2[[#This Row],[Day Low]])-1</f>
        <v>1.2780479920062149E-2</v>
      </c>
      <c r="AD34" s="2">
        <f>(Table2[[#This Row],[Day High]]/Table2[[#This Row],[Close Price]])-1</f>
        <v>1.7080717179741134E-2</v>
      </c>
      <c r="AE34" s="2">
        <f>(Table2[[#This Row],[Close Price]]/Table2[[#This Row],[Current Week Low]])-1</f>
        <v>2.2596522984135614E-2</v>
      </c>
      <c r="AF34" s="2">
        <f>(Table2[[#This Row],[Current Week High]]/Table2[[#This Row],[Close Price]])-1</f>
        <v>1.7080717179741134E-2</v>
      </c>
      <c r="AG34" s="2">
        <f>(Table2[[#This Row],[Close Price]]/Table2[[#This Row],[Current Month Low]])-1</f>
        <v>4.4284090909090912E-2</v>
      </c>
      <c r="AH34" s="2">
        <f>(Table2[[#This Row],[Current Month High]]/Table2[[#This Row],[Close Price]])-1</f>
        <v>4.4647812224555716E-2</v>
      </c>
      <c r="AI34">
        <v>7.36658070085711</v>
      </c>
      <c r="AJ34">
        <v>227.264633610712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0.04</v>
      </c>
      <c r="AM34" t="s">
        <v>10436</v>
      </c>
      <c r="AN34">
        <v>0.16</v>
      </c>
      <c r="AO34" t="s">
        <v>10436</v>
      </c>
      <c r="AP34">
        <v>0.22415356666748301</v>
      </c>
      <c r="AQ34">
        <f>(Table2[[#This Row],[Sharpe Ratio]]-AVERAGE(Table2[Sharpe Ratio]))/_xlfn.STDEV.P(Table2[Sharpe Ratio])</f>
        <v>1.9236616607103467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4.2185696269118207</v>
      </c>
      <c r="AS34">
        <f>_xlfn.RANK.AVG(Table2[[#This Row],[1Y Return vs Nifty Z-Score]],Table2[1Y Return vs Nifty Z-Score])</f>
        <v>39</v>
      </c>
      <c r="AT34">
        <f>_xlfn.RANK.AVG(Table2[[#This Row],[6M Return vs Nifty Z-Score]],Table2[6M Return vs Nifty Z-Score])</f>
        <v>153</v>
      </c>
      <c r="AU34">
        <f>_xlfn.RANK.AVG(Table2[[#This Row],[Sharpe Ratio Z-Score]],Table2[Sharpe Ratio Z-Score])</f>
        <v>17</v>
      </c>
      <c r="AV34">
        <f>(Table2[[#This Row],[Rank 1Y]]+Table2[[#This Row],[Rank 6M]]+Table2[[#This Row],[Rank Sharpe]])/3</f>
        <v>69.666666666666671</v>
      </c>
    </row>
    <row r="35" spans="1:48" x14ac:dyDescent="0.3">
      <c r="A35" t="s">
        <v>890</v>
      </c>
      <c r="B35" t="s">
        <v>891</v>
      </c>
      <c r="C35" t="s">
        <v>10391</v>
      </c>
      <c r="D35" t="s">
        <v>144</v>
      </c>
      <c r="E35">
        <v>17751.510418392001</v>
      </c>
      <c r="F35">
        <v>67.92</v>
      </c>
      <c r="G35">
        <v>175.158805830777</v>
      </c>
      <c r="H35">
        <f>(Table2[[#This Row],[1Y Return vs Nifty]]-AVERAGE(Table2[1Y Return vs Nifty]))/_xlfn.STDEV.P(Table2[1Y Return vs Nifty])</f>
        <v>2.4690767304946486</v>
      </c>
      <c r="I35">
        <v>-8.5718026741418392</v>
      </c>
      <c r="J35">
        <f>(Table2[[#This Row],[1M Return vs Nifty]]-AVERAGE(Table2[1M Return vs Nifty]))/_xlfn.STDEV.P(Table2[1M Return vs Nifty])</f>
        <v>-0.56791851630899925</v>
      </c>
      <c r="K35">
        <v>57.368402943055301</v>
      </c>
      <c r="L35">
        <f>(Table2[[#This Row],[6M Return vs Nifty]]-AVERAGE(Table2[6M Return vs Nifty]))/_xlfn.STDEV.P(Table2[6M Return vs Nifty])</f>
        <v>1.3204405038647384</v>
      </c>
      <c r="M35">
        <v>-5.3402599378361799</v>
      </c>
      <c r="N35">
        <f>(Table2[[#This Row],[1W Return vs Nifty]]-AVERAGE(Table2[1W Return vs Nifty]))/_xlfn.STDEV.P(Table2[1W Return vs Nifty])</f>
        <v>-0.64764169032496333</v>
      </c>
      <c r="O35">
        <v>71.099999999999994</v>
      </c>
      <c r="P35">
        <v>70.735632519992805</v>
      </c>
      <c r="Q35">
        <v>55.738517133544697</v>
      </c>
      <c r="R35">
        <v>35.085862330447597</v>
      </c>
      <c r="S35" s="2">
        <f>(Table2[[#This Row],[Close Price]]-Table2[[#This Row],[20D EMA]])/Table2[[#This Row],[20D EMA]]</f>
        <v>-4.4725738396624373E-2</v>
      </c>
      <c r="T35" s="2">
        <f>(Table2[[#This Row],[Close Price]]-Table2[[#This Row],[50D EMA]])/Table2[[#This Row],[50D EMA]]</f>
        <v>-3.9805009437032877E-2</v>
      </c>
      <c r="U35" s="2">
        <f>(Table2[[#This Row],[Close Price]]-Table2[[#This Row],[200D EMA]])/Table2[[#This Row],[200D EMA]]</f>
        <v>0.21854694909212455</v>
      </c>
      <c r="V35">
        <v>0.43489193200438098</v>
      </c>
      <c r="W35">
        <v>67.45</v>
      </c>
      <c r="X35">
        <v>69.569999999999993</v>
      </c>
      <c r="Y35">
        <v>67.45</v>
      </c>
      <c r="Z35">
        <v>71.66</v>
      </c>
      <c r="AA35">
        <v>67.45</v>
      </c>
      <c r="AB35">
        <v>75.75</v>
      </c>
      <c r="AC35" s="2">
        <f>(Table2[[#This Row],[Close Price]]/Table2[[#This Row],[Day Low]])-1</f>
        <v>6.9681245366939315E-3</v>
      </c>
      <c r="AD35" s="2">
        <f>(Table2[[#This Row],[Day High]]/Table2[[#This Row],[Close Price]])-1</f>
        <v>2.4293286219081223E-2</v>
      </c>
      <c r="AE35" s="2">
        <f>(Table2[[#This Row],[Close Price]]/Table2[[#This Row],[Current Week Low]])-1</f>
        <v>6.9681245366939315E-3</v>
      </c>
      <c r="AF35" s="2">
        <f>(Table2[[#This Row],[Current Week High]]/Table2[[#This Row],[Close Price]])-1</f>
        <v>5.5064782096584164E-2</v>
      </c>
      <c r="AG35" s="2">
        <f>(Table2[[#This Row],[Close Price]]/Table2[[#This Row],[Current Month Low]])-1</f>
        <v>6.9681245366939315E-3</v>
      </c>
      <c r="AH35" s="2">
        <f>(Table2[[#This Row],[Current Month High]]/Table2[[#This Row],[Close Price]])-1</f>
        <v>0.11528268551236742</v>
      </c>
      <c r="AI35">
        <v>34.570082449941097</v>
      </c>
      <c r="AJ35">
        <v>232.941176470588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</v>
      </c>
      <c r="AM35" t="s">
        <v>10437</v>
      </c>
      <c r="AN35">
        <v>-0.82</v>
      </c>
      <c r="AO35" t="s">
        <v>10435</v>
      </c>
      <c r="AP35">
        <v>0.14049804486522499</v>
      </c>
      <c r="AQ35">
        <f>(Table2[[#This Row],[Sharpe Ratio]]-AVERAGE(Table2[Sharpe Ratio]))/_xlfn.STDEV.P(Table2[Sharpe Ratio])</f>
        <v>0.95338685595015304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3.5273438836755773</v>
      </c>
      <c r="AS35">
        <f>_xlfn.RANK.AVG(Table2[[#This Row],[1Y Return vs Nifty Z-Score]],Table2[1Y Return vs Nifty Z-Score])</f>
        <v>26</v>
      </c>
      <c r="AT35">
        <f>_xlfn.RANK.AVG(Table2[[#This Row],[6M Return vs Nifty Z-Score]],Table2[6M Return vs Nifty Z-Score])</f>
        <v>67</v>
      </c>
      <c r="AU35">
        <f>_xlfn.RANK.AVG(Table2[[#This Row],[Sharpe Ratio Z-Score]],Table2[Sharpe Ratio Z-Score])</f>
        <v>119</v>
      </c>
      <c r="AV35">
        <f>(Table2[[#This Row],[Rank 1Y]]+Table2[[#This Row],[Rank 6M]]+Table2[[#This Row],[Rank Sharpe]])/3</f>
        <v>70.666666666666671</v>
      </c>
    </row>
    <row r="36" spans="1:48" x14ac:dyDescent="0.3">
      <c r="A36" t="s">
        <v>1434</v>
      </c>
      <c r="B36" t="s">
        <v>1435</v>
      </c>
      <c r="C36" t="s">
        <v>10402</v>
      </c>
      <c r="D36" t="s">
        <v>263</v>
      </c>
      <c r="E36">
        <v>7748.9326947600002</v>
      </c>
      <c r="F36">
        <v>3335.4</v>
      </c>
      <c r="G36">
        <v>131.132219106457</v>
      </c>
      <c r="H36">
        <f>(Table2[[#This Row],[1Y Return vs Nifty]]-AVERAGE(Table2[1Y Return vs Nifty]))/_xlfn.STDEV.P(Table2[1Y Return vs Nifty])</f>
        <v>1.751331422674588</v>
      </c>
      <c r="I36">
        <v>-7.5822933372707402</v>
      </c>
      <c r="J36">
        <f>(Table2[[#This Row],[1M Return vs Nifty]]-AVERAGE(Table2[1M Return vs Nifty]))/_xlfn.STDEV.P(Table2[1M Return vs Nifty])</f>
        <v>-0.47220093546595693</v>
      </c>
      <c r="K36">
        <v>76.659172647442603</v>
      </c>
      <c r="L36">
        <f>(Table2[[#This Row],[6M Return vs Nifty]]-AVERAGE(Table2[6M Return vs Nifty]))/_xlfn.STDEV.P(Table2[6M Return vs Nifty])</f>
        <v>1.8902587496007321</v>
      </c>
      <c r="M36">
        <v>2.62979444336331</v>
      </c>
      <c r="N36">
        <f>(Table2[[#This Row],[1W Return vs Nifty]]-AVERAGE(Table2[1W Return vs Nifty]))/_xlfn.STDEV.P(Table2[1W Return vs Nifty])</f>
        <v>0.93484747987607741</v>
      </c>
      <c r="O36">
        <v>3243.98</v>
      </c>
      <c r="P36">
        <v>3000.75218899531</v>
      </c>
      <c r="Q36">
        <v>2219.2111143103898</v>
      </c>
      <c r="R36">
        <v>57.457328712129801</v>
      </c>
      <c r="S36" s="2">
        <f>(Table2[[#This Row],[Close Price]]-Table2[[#This Row],[20D EMA]])/Table2[[#This Row],[20D EMA]]</f>
        <v>2.8181431451488624E-2</v>
      </c>
      <c r="T36" s="2">
        <f>(Table2[[#This Row],[Close Price]]-Table2[[#This Row],[50D EMA]])/Table2[[#This Row],[50D EMA]]</f>
        <v>0.11152130863453087</v>
      </c>
      <c r="U36" s="2">
        <f>(Table2[[#This Row],[Close Price]]-Table2[[#This Row],[200D EMA]])/Table2[[#This Row],[200D EMA]]</f>
        <v>0.50296651746738441</v>
      </c>
      <c r="V36">
        <v>0.56266140918043395</v>
      </c>
      <c r="W36">
        <v>3255.25</v>
      </c>
      <c r="X36">
        <v>3375.6</v>
      </c>
      <c r="Y36">
        <v>3190</v>
      </c>
      <c r="Z36">
        <v>3425.05</v>
      </c>
      <c r="AA36">
        <v>3113.4</v>
      </c>
      <c r="AB36">
        <v>3589.95</v>
      </c>
      <c r="AC36" s="2">
        <f>(Table2[[#This Row],[Close Price]]/Table2[[#This Row],[Day Low]])-1</f>
        <v>2.4621764841409988E-2</v>
      </c>
      <c r="AD36" s="2">
        <f>(Table2[[#This Row],[Day High]]/Table2[[#This Row],[Close Price]])-1</f>
        <v>1.2052527432991456E-2</v>
      </c>
      <c r="AE36" s="2">
        <f>(Table2[[#This Row],[Close Price]]/Table2[[#This Row],[Current Week Low]])-1</f>
        <v>4.557993730407528E-2</v>
      </c>
      <c r="AF36" s="2">
        <f>(Table2[[#This Row],[Current Week High]]/Table2[[#This Row],[Close Price]])-1</f>
        <v>2.6878335432032108E-2</v>
      </c>
      <c r="AG36" s="2">
        <f>(Table2[[#This Row],[Close Price]]/Table2[[#This Row],[Current Month Low]])-1</f>
        <v>7.130468298323378E-2</v>
      </c>
      <c r="AH36" s="2">
        <f>(Table2[[#This Row],[Current Month High]]/Table2[[#This Row],[Close Price]])-1</f>
        <v>7.6317683036517314E-2</v>
      </c>
      <c r="AI36">
        <v>7.6317683036517296</v>
      </c>
      <c r="AJ36">
        <v>165.76892430278801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0.19</v>
      </c>
      <c r="AM36" t="s">
        <v>10436</v>
      </c>
      <c r="AN36">
        <v>1.3</v>
      </c>
      <c r="AO36" t="s">
        <v>10436</v>
      </c>
      <c r="AP36">
        <v>0.13181345034620801</v>
      </c>
      <c r="AQ36">
        <f>(Table2[[#This Row],[Sharpe Ratio]]-AVERAGE(Table2[Sharpe Ratio]))/_xlfn.STDEV.P(Table2[Sharpe Ratio])</f>
        <v>0.85265897726596074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4.9568956939514006</v>
      </c>
      <c r="AS36">
        <f>_xlfn.RANK.AVG(Table2[[#This Row],[1Y Return vs Nifty Z-Score]],Table2[1Y Return vs Nifty Z-Score])</f>
        <v>45</v>
      </c>
      <c r="AT36">
        <f>_xlfn.RANK.AVG(Table2[[#This Row],[6M Return vs Nifty Z-Score]],Table2[6M Return vs Nifty Z-Score])</f>
        <v>34</v>
      </c>
      <c r="AU36">
        <f>_xlfn.RANK.AVG(Table2[[#This Row],[Sharpe Ratio Z-Score]],Table2[Sharpe Ratio Z-Score])</f>
        <v>139</v>
      </c>
      <c r="AV36">
        <f>(Table2[[#This Row],[Rank 1Y]]+Table2[[#This Row],[Rank 6M]]+Table2[[#This Row],[Rank Sharpe]])/3</f>
        <v>72.666666666666671</v>
      </c>
    </row>
    <row r="37" spans="1:48" x14ac:dyDescent="0.3">
      <c r="A37" t="s">
        <v>1494</v>
      </c>
      <c r="B37" t="s">
        <v>1495</v>
      </c>
      <c r="C37" t="s">
        <v>10397</v>
      </c>
      <c r="D37" t="s">
        <v>190</v>
      </c>
      <c r="E37">
        <v>7140.3704722800003</v>
      </c>
      <c r="F37">
        <v>2487.6</v>
      </c>
      <c r="G37">
        <v>113.093463207502</v>
      </c>
      <c r="H37">
        <f>(Table2[[#This Row],[1Y Return vs Nifty]]-AVERAGE(Table2[1Y Return vs Nifty]))/_xlfn.STDEV.P(Table2[1Y Return vs Nifty])</f>
        <v>1.457253835273645</v>
      </c>
      <c r="I37">
        <v>-13.814684761497899</v>
      </c>
      <c r="J37">
        <f>(Table2[[#This Row],[1M Return vs Nifty]]-AVERAGE(Table2[1M Return vs Nifty]))/_xlfn.STDEV.P(Table2[1M Return vs Nifty])</f>
        <v>-1.0750749132702291</v>
      </c>
      <c r="K37">
        <v>67.654362139143601</v>
      </c>
      <c r="L37">
        <f>(Table2[[#This Row],[6M Return vs Nifty]]-AVERAGE(Table2[6M Return vs Nifty]))/_xlfn.STDEV.P(Table2[6M Return vs Nifty])</f>
        <v>1.6242711604244946</v>
      </c>
      <c r="M37">
        <v>-1.7827738244793001</v>
      </c>
      <c r="N37">
        <f>(Table2[[#This Row],[1W Return vs Nifty]]-AVERAGE(Table2[1W Return vs Nifty]))/_xlfn.STDEV.P(Table2[1W Return vs Nifty])</f>
        <v>5.8712743191535348E-2</v>
      </c>
      <c r="O37">
        <v>2538.38</v>
      </c>
      <c r="P37">
        <v>2478.8377640396602</v>
      </c>
      <c r="Q37">
        <v>1907.7987693227701</v>
      </c>
      <c r="R37">
        <v>39.049797476108303</v>
      </c>
      <c r="S37" s="2">
        <f>(Table2[[#This Row],[Close Price]]-Table2[[#This Row],[20D EMA]])/Table2[[#This Row],[20D EMA]]</f>
        <v>-2.0004885005397221E-2</v>
      </c>
      <c r="T37" s="2">
        <f>(Table2[[#This Row],[Close Price]]-Table2[[#This Row],[50D EMA]])/Table2[[#This Row],[50D EMA]]</f>
        <v>3.5348162301917807E-3</v>
      </c>
      <c r="U37" s="2">
        <f>(Table2[[#This Row],[Close Price]]-Table2[[#This Row],[200D EMA]])/Table2[[#This Row],[200D EMA]]</f>
        <v>0.30391110425291212</v>
      </c>
      <c r="V37">
        <v>0.30550593305394003</v>
      </c>
      <c r="W37">
        <v>2458.1</v>
      </c>
      <c r="X37">
        <v>2510.4499999999998</v>
      </c>
      <c r="Y37">
        <v>2443.9499999999998</v>
      </c>
      <c r="Z37">
        <v>2524.9499999999998</v>
      </c>
      <c r="AA37">
        <v>2372.1</v>
      </c>
      <c r="AB37">
        <v>2719.95</v>
      </c>
      <c r="AC37" s="2">
        <f>(Table2[[#This Row],[Close Price]]/Table2[[#This Row],[Day Low]])-1</f>
        <v>1.2001139091168067E-2</v>
      </c>
      <c r="AD37" s="2">
        <f>(Table2[[#This Row],[Day High]]/Table2[[#This Row],[Close Price]])-1</f>
        <v>9.1855603794821494E-3</v>
      </c>
      <c r="AE37" s="2">
        <f>(Table2[[#This Row],[Close Price]]/Table2[[#This Row],[Current Week Low]])-1</f>
        <v>1.7860430859878429E-2</v>
      </c>
      <c r="AF37" s="2">
        <f>(Table2[[#This Row],[Current Week High]]/Table2[[#This Row],[Close Price]])-1</f>
        <v>1.5014471780028904E-2</v>
      </c>
      <c r="AG37" s="2">
        <f>(Table2[[#This Row],[Close Price]]/Table2[[#This Row],[Current Month Low]])-1</f>
        <v>4.8691033261666794E-2</v>
      </c>
      <c r="AH37" s="2">
        <f>(Table2[[#This Row],[Current Month High]]/Table2[[#This Row],[Close Price]])-1</f>
        <v>9.3403280270139888E-2</v>
      </c>
      <c r="AI37">
        <v>18.672616176234101</v>
      </c>
      <c r="AJ37">
        <v>187.71686328938199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-0.05</v>
      </c>
      <c r="AM37" t="s">
        <v>10435</v>
      </c>
      <c r="AN37">
        <v>-5.28</v>
      </c>
      <c r="AO37" t="s">
        <v>10435</v>
      </c>
      <c r="AP37">
        <v>0.146826044798018</v>
      </c>
      <c r="AQ37">
        <f>(Table2[[#This Row],[Sharpe Ratio]]-AVERAGE(Table2[Sharpe Ratio]))/_xlfn.STDEV.P(Table2[Sharpe Ratio])</f>
        <v>1.02678187838306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3.0919447040025054</v>
      </c>
      <c r="AS37">
        <f>_xlfn.RANK.AVG(Table2[[#This Row],[1Y Return vs Nifty Z-Score]],Table2[1Y Return vs Nifty Z-Score])</f>
        <v>63</v>
      </c>
      <c r="AT37">
        <f>_xlfn.RANK.AVG(Table2[[#This Row],[6M Return vs Nifty Z-Score]],Table2[6M Return vs Nifty Z-Score])</f>
        <v>49</v>
      </c>
      <c r="AU37">
        <f>_xlfn.RANK.AVG(Table2[[#This Row],[Sharpe Ratio Z-Score]],Table2[Sharpe Ratio Z-Score])</f>
        <v>111</v>
      </c>
      <c r="AV37">
        <f>(Table2[[#This Row],[Rank 1Y]]+Table2[[#This Row],[Rank 6M]]+Table2[[#This Row],[Rank Sharpe]])/3</f>
        <v>74.333333333333329</v>
      </c>
    </row>
    <row r="38" spans="1:48" x14ac:dyDescent="0.3">
      <c r="A38" t="s">
        <v>1220</v>
      </c>
      <c r="B38" t="s">
        <v>1221</v>
      </c>
      <c r="C38" t="s">
        <v>10403</v>
      </c>
      <c r="D38" t="s">
        <v>130</v>
      </c>
      <c r="E38">
        <v>10128.663089060001</v>
      </c>
      <c r="F38">
        <v>427.1</v>
      </c>
      <c r="G38">
        <v>251.73860144824599</v>
      </c>
      <c r="H38">
        <f>(Table2[[#This Row],[1Y Return vs Nifty]]-AVERAGE(Table2[1Y Return vs Nifty]))/_xlfn.STDEV.P(Table2[1Y Return vs Nifty])</f>
        <v>3.7175221146991766</v>
      </c>
      <c r="I38">
        <v>-11.0076556561113</v>
      </c>
      <c r="J38">
        <f>(Table2[[#This Row],[1M Return vs Nifty]]-AVERAGE(Table2[1M Return vs Nifty]))/_xlfn.STDEV.P(Table2[1M Return vs Nifty])</f>
        <v>-0.80354434219627946</v>
      </c>
      <c r="K38">
        <v>85.262924500934503</v>
      </c>
      <c r="L38">
        <f>(Table2[[#This Row],[6M Return vs Nifty]]-AVERAGE(Table2[6M Return vs Nifty]))/_xlfn.STDEV.P(Table2[6M Return vs Nifty])</f>
        <v>2.1443997125084779</v>
      </c>
      <c r="M38">
        <v>-7.6888916982326396</v>
      </c>
      <c r="N38">
        <f>(Table2[[#This Row],[1W Return vs Nifty]]-AVERAGE(Table2[1W Return vs Nifty]))/_xlfn.STDEV.P(Table2[1W Return vs Nifty])</f>
        <v>-1.1139728027430751</v>
      </c>
      <c r="O38">
        <v>445.23</v>
      </c>
      <c r="P38">
        <v>448.20942576680898</v>
      </c>
      <c r="Q38">
        <v>358.463771168074</v>
      </c>
      <c r="R38">
        <v>33.909421983903201</v>
      </c>
      <c r="S38" s="2">
        <f>(Table2[[#This Row],[Close Price]]-Table2[[#This Row],[20D EMA]])/Table2[[#This Row],[20D EMA]]</f>
        <v>-4.072052646946521E-2</v>
      </c>
      <c r="T38" s="2">
        <f>(Table2[[#This Row],[Close Price]]-Table2[[#This Row],[50D EMA]])/Table2[[#This Row],[50D EMA]]</f>
        <v>-4.7097237481550883E-2</v>
      </c>
      <c r="U38" s="2">
        <f>(Table2[[#This Row],[Close Price]]-Table2[[#This Row],[200D EMA]])/Table2[[#This Row],[200D EMA]]</f>
        <v>0.19147326550817415</v>
      </c>
      <c r="V38">
        <v>0.83983987162909401</v>
      </c>
      <c r="W38">
        <v>420.1</v>
      </c>
      <c r="X38">
        <v>430.9</v>
      </c>
      <c r="Y38">
        <v>420.1</v>
      </c>
      <c r="Z38">
        <v>455.2</v>
      </c>
      <c r="AA38">
        <v>420.1</v>
      </c>
      <c r="AB38">
        <v>470</v>
      </c>
      <c r="AC38" s="2">
        <f>(Table2[[#This Row],[Close Price]]/Table2[[#This Row],[Day Low]])-1</f>
        <v>1.6662699357295807E-2</v>
      </c>
      <c r="AD38" s="2">
        <f>(Table2[[#This Row],[Day High]]/Table2[[#This Row],[Close Price]])-1</f>
        <v>8.8972137672675977E-3</v>
      </c>
      <c r="AE38" s="2">
        <f>(Table2[[#This Row],[Close Price]]/Table2[[#This Row],[Current Week Low]])-1</f>
        <v>1.6662699357295807E-2</v>
      </c>
      <c r="AF38" s="2">
        <f>(Table2[[#This Row],[Current Week High]]/Table2[[#This Row],[Close Price]])-1</f>
        <v>6.5792554436900019E-2</v>
      </c>
      <c r="AG38" s="2">
        <f>(Table2[[#This Row],[Close Price]]/Table2[[#This Row],[Current Month Low]])-1</f>
        <v>1.6662699357295807E-2</v>
      </c>
      <c r="AH38" s="2">
        <f>(Table2[[#This Row],[Current Month High]]/Table2[[#This Row],[Close Price]])-1</f>
        <v>0.10044486068836322</v>
      </c>
      <c r="AI38">
        <v>33.364551627253498</v>
      </c>
      <c r="AJ38">
        <v>299.34548854604901</v>
      </c>
      <c r="AK38" t="str">
        <f>IF(AND(Table2[[#This Row],[20D EMA]]&gt;Table2[[#This Row],[50D EMA]],Table2[[#This Row],[50D EMA]]&gt;Table2[[#This Row],[200D EMA]]),"Uptrend","Downtrend/NoTrend")</f>
        <v>Downtrend/NoTrend</v>
      </c>
      <c r="AL38">
        <v>-0.16</v>
      </c>
      <c r="AM38" t="s">
        <v>10435</v>
      </c>
      <c r="AN38">
        <v>-3.03</v>
      </c>
      <c r="AO38" t="s">
        <v>10435</v>
      </c>
      <c r="AP38">
        <v>0.106867357741985</v>
      </c>
      <c r="AQ38">
        <f>(Table2[[#This Row],[Sharpe Ratio]]-AVERAGE(Table2[Sharpe Ratio]))/_xlfn.STDEV.P(Table2[Sharpe Ratio])</f>
        <v>0.56332284487883522</v>
      </c>
      <c r="AR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">
        <f>_xlfn.RANK.AVG(Table2[[#This Row],[1Y Return vs Nifty Z-Score]],Table2[1Y Return vs Nifty Z-Score])</f>
        <v>4</v>
      </c>
      <c r="AT38">
        <f>_xlfn.RANK.AVG(Table2[[#This Row],[6M Return vs Nifty Z-Score]],Table2[6M Return vs Nifty Z-Score])</f>
        <v>23</v>
      </c>
      <c r="AU38">
        <f>_xlfn.RANK.AVG(Table2[[#This Row],[Sharpe Ratio Z-Score]],Table2[Sharpe Ratio Z-Score])</f>
        <v>204</v>
      </c>
      <c r="AV38">
        <f>(Table2[[#This Row],[Rank 1Y]]+Table2[[#This Row],[Rank 6M]]+Table2[[#This Row],[Rank Sharpe]])/3</f>
        <v>77</v>
      </c>
    </row>
    <row r="39" spans="1:48" x14ac:dyDescent="0.3">
      <c r="A39" t="s">
        <v>325</v>
      </c>
      <c r="B39" t="s">
        <v>326</v>
      </c>
      <c r="C39" t="s">
        <v>10400</v>
      </c>
      <c r="D39" t="s">
        <v>327</v>
      </c>
      <c r="E39">
        <v>84799.824068050002</v>
      </c>
      <c r="F39">
        <v>14171.9</v>
      </c>
      <c r="G39">
        <v>157.66906746502801</v>
      </c>
      <c r="H39">
        <f>(Table2[[#This Row],[1Y Return vs Nifty]]-AVERAGE(Table2[1Y Return vs Nifty]))/_xlfn.STDEV.P(Table2[1Y Return vs Nifty])</f>
        <v>2.183949524844556</v>
      </c>
      <c r="I39">
        <v>2.2716002585091601</v>
      </c>
      <c r="J39">
        <f>(Table2[[#This Row],[1M Return vs Nifty]]-AVERAGE(Table2[1M Return vs Nifty]))/_xlfn.STDEV.P(Table2[1M Return vs Nifty])</f>
        <v>0.48098952138737483</v>
      </c>
      <c r="K39">
        <v>77.908694412640202</v>
      </c>
      <c r="L39">
        <f>(Table2[[#This Row],[6M Return vs Nifty]]-AVERAGE(Table2[6M Return vs Nifty]))/_xlfn.STDEV.P(Table2[6M Return vs Nifty])</f>
        <v>1.9271676086646556</v>
      </c>
      <c r="M39">
        <v>-0.243665694289291</v>
      </c>
      <c r="N39">
        <f>(Table2[[#This Row],[1W Return vs Nifty]]-AVERAGE(Table2[1W Return vs Nifty]))/_xlfn.STDEV.P(Table2[1W Return vs Nifty])</f>
        <v>0.36430939677766844</v>
      </c>
      <c r="O39">
        <v>13445.84</v>
      </c>
      <c r="P39">
        <v>12654.899867337201</v>
      </c>
      <c r="Q39">
        <v>9741.9551705426602</v>
      </c>
      <c r="R39">
        <v>67.056187309190804</v>
      </c>
      <c r="S39" s="2">
        <f>(Table2[[#This Row],[Close Price]]-Table2[[#This Row],[20D EMA]])/Table2[[#This Row],[20D EMA]]</f>
        <v>5.3998857639240054E-2</v>
      </c>
      <c r="T39" s="2">
        <f>(Table2[[#This Row],[Close Price]]-Table2[[#This Row],[50D EMA]])/Table2[[#This Row],[50D EMA]]</f>
        <v>0.11987452674977196</v>
      </c>
      <c r="U39" s="2">
        <f>(Table2[[#This Row],[Close Price]]-Table2[[#This Row],[200D EMA]])/Table2[[#This Row],[200D EMA]]</f>
        <v>0.45472851721309826</v>
      </c>
      <c r="V39">
        <v>1.1114809113251201</v>
      </c>
      <c r="W39">
        <v>14020.8</v>
      </c>
      <c r="X39">
        <v>14475</v>
      </c>
      <c r="Y39">
        <v>14000</v>
      </c>
      <c r="Z39">
        <v>14498</v>
      </c>
      <c r="AA39">
        <v>12022</v>
      </c>
      <c r="AB39">
        <v>14498</v>
      </c>
      <c r="AC39" s="2">
        <f>(Table2[[#This Row],[Close Price]]/Table2[[#This Row],[Day Low]])-1</f>
        <v>1.0776845829054027E-2</v>
      </c>
      <c r="AD39" s="2">
        <f>(Table2[[#This Row],[Day High]]/Table2[[#This Row],[Close Price]])-1</f>
        <v>2.1387393362922502E-2</v>
      </c>
      <c r="AE39" s="2">
        <f>(Table2[[#This Row],[Close Price]]/Table2[[#This Row],[Current Week Low]])-1</f>
        <v>1.2278571428571361E-2</v>
      </c>
      <c r="AF39" s="2">
        <f>(Table2[[#This Row],[Current Week High]]/Table2[[#This Row],[Close Price]])-1</f>
        <v>2.3010323245295394E-2</v>
      </c>
      <c r="AG39" s="2">
        <f>(Table2[[#This Row],[Close Price]]/Table2[[#This Row],[Current Month Low]])-1</f>
        <v>0.17883047745799363</v>
      </c>
      <c r="AH39" s="2">
        <f>(Table2[[#This Row],[Current Month High]]/Table2[[#This Row],[Close Price]])-1</f>
        <v>2.3010323245295394E-2</v>
      </c>
      <c r="AI39">
        <v>2.3010323245295301</v>
      </c>
      <c r="AJ39">
        <v>199.39895847637499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-0.01</v>
      </c>
      <c r="AM39" t="s">
        <v>10435</v>
      </c>
      <c r="AN39">
        <v>14.28</v>
      </c>
      <c r="AO39" t="s">
        <v>10436</v>
      </c>
      <c r="AP39">
        <v>0.12110867018306901</v>
      </c>
      <c r="AQ39">
        <f>(Table2[[#This Row],[Sharpe Ratio]]-AVERAGE(Table2[Sharpe Ratio]))/_xlfn.STDEV.P(Table2[Sharpe Ratio])</f>
        <v>0.72850006630558306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5.6849161179798378</v>
      </c>
      <c r="AS39">
        <f>_xlfn.RANK.AVG(Table2[[#This Row],[1Y Return vs Nifty Z-Score]],Table2[1Y Return vs Nifty Z-Score])</f>
        <v>35</v>
      </c>
      <c r="AT39">
        <f>_xlfn.RANK.AVG(Table2[[#This Row],[6M Return vs Nifty Z-Score]],Table2[6M Return vs Nifty Z-Score])</f>
        <v>30</v>
      </c>
      <c r="AU39">
        <f>_xlfn.RANK.AVG(Table2[[#This Row],[Sharpe Ratio Z-Score]],Table2[Sharpe Ratio Z-Score])</f>
        <v>168</v>
      </c>
      <c r="AV39">
        <f>(Table2[[#This Row],[Rank 1Y]]+Table2[[#This Row],[Rank 6M]]+Table2[[#This Row],[Rank Sharpe]])/3</f>
        <v>77.666666666666671</v>
      </c>
    </row>
    <row r="40" spans="1:48" x14ac:dyDescent="0.3">
      <c r="A40" t="s">
        <v>651</v>
      </c>
      <c r="B40" t="s">
        <v>652</v>
      </c>
      <c r="C40" t="s">
        <v>10391</v>
      </c>
      <c r="D40" t="s">
        <v>443</v>
      </c>
      <c r="E40">
        <v>29413.429839029999</v>
      </c>
      <c r="F40">
        <v>5778.35</v>
      </c>
      <c r="G40">
        <v>171.58446869233299</v>
      </c>
      <c r="H40">
        <f>(Table2[[#This Row],[1Y Return vs Nifty]]-AVERAGE(Table2[1Y Return vs Nifty]))/_xlfn.STDEV.P(Table2[1Y Return vs Nifty])</f>
        <v>2.410805946848638</v>
      </c>
      <c r="I40">
        <v>15.452326146828799</v>
      </c>
      <c r="J40">
        <f>(Table2[[#This Row],[1M Return vs Nifty]]-AVERAGE(Table2[1M Return vs Nifty]))/_xlfn.STDEV.P(Table2[1M Return vs Nifty])</f>
        <v>1.755992342254709</v>
      </c>
      <c r="K40">
        <v>54.194366292818003</v>
      </c>
      <c r="L40">
        <f>(Table2[[#This Row],[6M Return vs Nifty]]-AVERAGE(Table2[6M Return vs Nifty]))/_xlfn.STDEV.P(Table2[6M Return vs Nifty])</f>
        <v>1.2266845768770958</v>
      </c>
      <c r="M40">
        <v>1.2249572000075299</v>
      </c>
      <c r="N40">
        <f>(Table2[[#This Row],[1W Return vs Nifty]]-AVERAGE(Table2[1W Return vs Nifty]))/_xlfn.STDEV.P(Table2[1W Return vs Nifty])</f>
        <v>0.65591089837046612</v>
      </c>
      <c r="O40">
        <v>5458.31</v>
      </c>
      <c r="P40">
        <v>4957.7583713760496</v>
      </c>
      <c r="Q40">
        <v>3921.36623892645</v>
      </c>
      <c r="R40">
        <v>68.0869787321909</v>
      </c>
      <c r="S40" s="2">
        <f>(Table2[[#This Row],[Close Price]]-Table2[[#This Row],[20D EMA]])/Table2[[#This Row],[20D EMA]]</f>
        <v>5.8633533089912433E-2</v>
      </c>
      <c r="T40" s="2">
        <f>(Table2[[#This Row],[Close Price]]-Table2[[#This Row],[50D EMA]])/Table2[[#This Row],[50D EMA]]</f>
        <v>0.16551666441867993</v>
      </c>
      <c r="U40" s="2">
        <f>(Table2[[#This Row],[Close Price]]-Table2[[#This Row],[200D EMA]])/Table2[[#This Row],[200D EMA]]</f>
        <v>0.47355529882409952</v>
      </c>
      <c r="V40">
        <v>1.1212234953998801</v>
      </c>
      <c r="W40">
        <v>5750.35</v>
      </c>
      <c r="X40">
        <v>6035.45</v>
      </c>
      <c r="Y40">
        <v>5745.8</v>
      </c>
      <c r="Z40">
        <v>6035.45</v>
      </c>
      <c r="AA40">
        <v>5125.6000000000004</v>
      </c>
      <c r="AB40">
        <v>6035.45</v>
      </c>
      <c r="AC40" s="2">
        <f>(Table2[[#This Row],[Close Price]]/Table2[[#This Row],[Day Low]])-1</f>
        <v>4.8692688271148032E-3</v>
      </c>
      <c r="AD40" s="2">
        <f>(Table2[[#This Row],[Day High]]/Table2[[#This Row],[Close Price]])-1</f>
        <v>4.4493670338418223E-2</v>
      </c>
      <c r="AE40" s="2">
        <f>(Table2[[#This Row],[Close Price]]/Table2[[#This Row],[Current Week Low]])-1</f>
        <v>5.6650074837272246E-3</v>
      </c>
      <c r="AF40" s="2">
        <f>(Table2[[#This Row],[Current Week High]]/Table2[[#This Row],[Close Price]])-1</f>
        <v>4.4493670338418223E-2</v>
      </c>
      <c r="AG40" s="2">
        <f>(Table2[[#This Row],[Close Price]]/Table2[[#This Row],[Current Month Low]])-1</f>
        <v>0.12735094427969407</v>
      </c>
      <c r="AH40" s="2">
        <f>(Table2[[#This Row],[Current Month High]]/Table2[[#This Row],[Close Price]])-1</f>
        <v>4.4493670338418223E-2</v>
      </c>
      <c r="AI40">
        <v>4.4493670338418196</v>
      </c>
      <c r="AJ40">
        <v>225.54084507042199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0.39</v>
      </c>
      <c r="AM40" t="s">
        <v>10436</v>
      </c>
      <c r="AN40">
        <v>9.83</v>
      </c>
      <c r="AO40" t="s">
        <v>10436</v>
      </c>
      <c r="AP40">
        <v>0.13825338481015301</v>
      </c>
      <c r="AQ40">
        <f>(Table2[[#This Row],[Sharpe Ratio]]-AVERAGE(Table2[Sharpe Ratio]))/_xlfn.STDEV.P(Table2[Sharpe Ratio])</f>
        <v>0.92735226732089193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6.9767460316718015</v>
      </c>
      <c r="AS40">
        <f>_xlfn.RANK.AVG(Table2[[#This Row],[1Y Return vs Nifty Z-Score]],Table2[1Y Return vs Nifty Z-Score])</f>
        <v>27</v>
      </c>
      <c r="AT40">
        <f>_xlfn.RANK.AVG(Table2[[#This Row],[6M Return vs Nifty Z-Score]],Table2[6M Return vs Nifty Z-Score])</f>
        <v>82</v>
      </c>
      <c r="AU40">
        <f>_xlfn.RANK.AVG(Table2[[#This Row],[Sharpe Ratio Z-Score]],Table2[Sharpe Ratio Z-Score])</f>
        <v>124</v>
      </c>
      <c r="AV40">
        <f>(Table2[[#This Row],[Rank 1Y]]+Table2[[#This Row],[Rank 6M]]+Table2[[#This Row],[Rank Sharpe]])/3</f>
        <v>77.666666666666671</v>
      </c>
    </row>
    <row r="41" spans="1:48" x14ac:dyDescent="0.3">
      <c r="A41" t="s">
        <v>1294</v>
      </c>
      <c r="B41" t="s">
        <v>1295</v>
      </c>
      <c r="C41" t="s">
        <v>10402</v>
      </c>
      <c r="D41" t="s">
        <v>376</v>
      </c>
      <c r="E41">
        <v>9177.0114290399997</v>
      </c>
      <c r="F41">
        <v>404.4</v>
      </c>
      <c r="G41">
        <v>125.40810692309</v>
      </c>
      <c r="H41">
        <f>(Table2[[#This Row],[1Y Return vs Nifty]]-AVERAGE(Table2[1Y Return vs Nifty]))/_xlfn.STDEV.P(Table2[1Y Return vs Nifty])</f>
        <v>1.6580138396701842</v>
      </c>
      <c r="I41">
        <v>-3.38454368507151</v>
      </c>
      <c r="J41">
        <f>(Table2[[#This Row],[1M Return vs Nifty]]-AVERAGE(Table2[1M Return vs Nifty]))/_xlfn.STDEV.P(Table2[1M Return vs Nifty])</f>
        <v>-6.614267333399064E-2</v>
      </c>
      <c r="K41">
        <v>44.076856551302697</v>
      </c>
      <c r="L41">
        <f>(Table2[[#This Row],[6M Return vs Nifty]]-AVERAGE(Table2[6M Return vs Nifty]))/_xlfn.STDEV.P(Table2[6M Return vs Nifty])</f>
        <v>0.92782964571196391</v>
      </c>
      <c r="M41">
        <v>-11.0267063438955</v>
      </c>
      <c r="N41">
        <f>(Table2[[#This Row],[1W Return vs Nifty]]-AVERAGE(Table2[1W Return vs Nifty]))/_xlfn.STDEV.P(Table2[1W Return vs Nifty])</f>
        <v>-1.7767105051808032</v>
      </c>
      <c r="O41">
        <v>407.33</v>
      </c>
      <c r="P41">
        <v>380.91145749411498</v>
      </c>
      <c r="Q41">
        <v>290.75582873749102</v>
      </c>
      <c r="R41">
        <v>44.126271503010997</v>
      </c>
      <c r="S41" s="2">
        <f>(Table2[[#This Row],[Close Price]]-Table2[[#This Row],[20D EMA]])/Table2[[#This Row],[20D EMA]]</f>
        <v>-7.1931848869467184E-3</v>
      </c>
      <c r="T41" s="2">
        <f>(Table2[[#This Row],[Close Price]]-Table2[[#This Row],[50D EMA]])/Table2[[#This Row],[50D EMA]]</f>
        <v>6.1664048281477299E-2</v>
      </c>
      <c r="U41" s="2">
        <f>(Table2[[#This Row],[Close Price]]-Table2[[#This Row],[200D EMA]])/Table2[[#This Row],[200D EMA]]</f>
        <v>0.39085775771364722</v>
      </c>
      <c r="V41">
        <v>0.88020109869101504</v>
      </c>
      <c r="W41">
        <v>401.85</v>
      </c>
      <c r="X41">
        <v>409.95</v>
      </c>
      <c r="Y41">
        <v>401.85</v>
      </c>
      <c r="Z41">
        <v>416.55</v>
      </c>
      <c r="AA41">
        <v>389.05</v>
      </c>
      <c r="AB41">
        <v>446.8</v>
      </c>
      <c r="AC41" s="2">
        <f>(Table2[[#This Row],[Close Price]]/Table2[[#This Row],[Day Low]])-1</f>
        <v>6.3456513624484678E-3</v>
      </c>
      <c r="AD41" s="2">
        <f>(Table2[[#This Row],[Day High]]/Table2[[#This Row],[Close Price]])-1</f>
        <v>1.3724035608308593E-2</v>
      </c>
      <c r="AE41" s="2">
        <f>(Table2[[#This Row],[Close Price]]/Table2[[#This Row],[Current Week Low]])-1</f>
        <v>6.3456513624484678E-3</v>
      </c>
      <c r="AF41" s="2">
        <f>(Table2[[#This Row],[Current Week High]]/Table2[[#This Row],[Close Price]])-1</f>
        <v>3.0044510385756729E-2</v>
      </c>
      <c r="AG41" s="2">
        <f>(Table2[[#This Row],[Close Price]]/Table2[[#This Row],[Current Month Low]])-1</f>
        <v>3.9455082894229498E-2</v>
      </c>
      <c r="AH41" s="2">
        <f>(Table2[[#This Row],[Current Month High]]/Table2[[#This Row],[Close Price]])-1</f>
        <v>0.10484668644906048</v>
      </c>
      <c r="AI41">
        <v>10.484668644906</v>
      </c>
      <c r="AJ41">
        <v>188.65096359743001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0.11</v>
      </c>
      <c r="AM41" t="s">
        <v>10436</v>
      </c>
      <c r="AN41">
        <v>0.57999999999999996</v>
      </c>
      <c r="AO41" t="s">
        <v>10436</v>
      </c>
      <c r="AP41">
        <v>0.17309840175164601</v>
      </c>
      <c r="AQ41">
        <f>(Table2[[#This Row],[Sharpe Ratio]]-AVERAGE(Table2[Sharpe Ratio]))/_xlfn.STDEV.P(Table2[Sharpe Ratio])</f>
        <v>1.3315006281390798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2.074490935006434</v>
      </c>
      <c r="AS41">
        <f>_xlfn.RANK.AVG(Table2[[#This Row],[1Y Return vs Nifty Z-Score]],Table2[1Y Return vs Nifty Z-Score])</f>
        <v>55</v>
      </c>
      <c r="AT41">
        <f>_xlfn.RANK.AVG(Table2[[#This Row],[6M Return vs Nifty Z-Score]],Table2[6M Return vs Nifty Z-Score])</f>
        <v>109</v>
      </c>
      <c r="AU41">
        <f>_xlfn.RANK.AVG(Table2[[#This Row],[Sharpe Ratio Z-Score]],Table2[Sharpe Ratio Z-Score])</f>
        <v>71</v>
      </c>
      <c r="AV41">
        <f>(Table2[[#This Row],[Rank 1Y]]+Table2[[#This Row],[Rank 6M]]+Table2[[#This Row],[Rank Sharpe]])/3</f>
        <v>78.333333333333329</v>
      </c>
    </row>
    <row r="42" spans="1:48" x14ac:dyDescent="0.3">
      <c r="A42" t="s">
        <v>517</v>
      </c>
      <c r="B42" t="s">
        <v>518</v>
      </c>
      <c r="C42" t="s">
        <v>10400</v>
      </c>
      <c r="D42" t="s">
        <v>327</v>
      </c>
      <c r="E42">
        <v>42179.817610320002</v>
      </c>
      <c r="F42">
        <v>2051.4</v>
      </c>
      <c r="G42">
        <v>92.836715478955696</v>
      </c>
      <c r="H42">
        <f>(Table2[[#This Row],[1Y Return vs Nifty]]-AVERAGE(Table2[1Y Return vs Nifty]))/_xlfn.STDEV.P(Table2[1Y Return vs Nifty])</f>
        <v>1.1270173414727882</v>
      </c>
      <c r="I42">
        <v>13.379899374647501</v>
      </c>
      <c r="J42">
        <f>(Table2[[#This Row],[1M Return vs Nifty]]-AVERAGE(Table2[1M Return vs Nifty]))/_xlfn.STDEV.P(Table2[1M Return vs Nifty])</f>
        <v>1.5555215940606575</v>
      </c>
      <c r="K42">
        <v>44.425197457699703</v>
      </c>
      <c r="L42">
        <f>(Table2[[#This Row],[6M Return vs Nifty]]-AVERAGE(Table2[6M Return vs Nifty]))/_xlfn.STDEV.P(Table2[6M Return vs Nifty])</f>
        <v>0.93811907465870448</v>
      </c>
      <c r="M42">
        <v>3.99716456663546</v>
      </c>
      <c r="N42">
        <f>(Table2[[#This Row],[1W Return vs Nifty]]-AVERAGE(Table2[1W Return vs Nifty]))/_xlfn.STDEV.P(Table2[1W Return vs Nifty])</f>
        <v>1.2063448007524478</v>
      </c>
      <c r="O42">
        <v>1865.37</v>
      </c>
      <c r="P42">
        <v>1768.9819768075799</v>
      </c>
      <c r="Q42">
        <v>1471.53083925652</v>
      </c>
      <c r="R42">
        <v>82.398339783350394</v>
      </c>
      <c r="S42" s="2">
        <f>(Table2[[#This Row],[Close Price]]-Table2[[#This Row],[20D EMA]])/Table2[[#This Row],[20D EMA]]</f>
        <v>9.9728204056031888E-2</v>
      </c>
      <c r="T42" s="2">
        <f>(Table2[[#This Row],[Close Price]]-Table2[[#This Row],[50D EMA]])/Table2[[#This Row],[50D EMA]]</f>
        <v>0.15965002860124675</v>
      </c>
      <c r="U42" s="2">
        <f>(Table2[[#This Row],[Close Price]]-Table2[[#This Row],[200D EMA]])/Table2[[#This Row],[200D EMA]]</f>
        <v>0.39405844938761503</v>
      </c>
      <c r="V42">
        <v>1.0424576311341001</v>
      </c>
      <c r="W42">
        <v>2020.55</v>
      </c>
      <c r="X42">
        <v>2060</v>
      </c>
      <c r="Y42">
        <v>1907.85</v>
      </c>
      <c r="Z42">
        <v>2060</v>
      </c>
      <c r="AA42">
        <v>1650</v>
      </c>
      <c r="AB42">
        <v>2060</v>
      </c>
      <c r="AC42" s="2">
        <f>(Table2[[#This Row],[Close Price]]/Table2[[#This Row],[Day Low]])-1</f>
        <v>1.5268120066318724E-2</v>
      </c>
      <c r="AD42" s="2">
        <f>(Table2[[#This Row],[Day High]]/Table2[[#This Row],[Close Price]])-1</f>
        <v>4.1922589451106607E-3</v>
      </c>
      <c r="AE42" s="2">
        <f>(Table2[[#This Row],[Close Price]]/Table2[[#This Row],[Current Week Low]])-1</f>
        <v>7.5241764289645463E-2</v>
      </c>
      <c r="AF42" s="2">
        <f>(Table2[[#This Row],[Current Week High]]/Table2[[#This Row],[Close Price]])-1</f>
        <v>4.1922589451106607E-3</v>
      </c>
      <c r="AG42" s="2">
        <f>(Table2[[#This Row],[Close Price]]/Table2[[#This Row],[Current Month Low]])-1</f>
        <v>0.24327272727272731</v>
      </c>
      <c r="AH42" s="2">
        <f>(Table2[[#This Row],[Current Month High]]/Table2[[#This Row],[Close Price]])-1</f>
        <v>4.1922589451106607E-3</v>
      </c>
      <c r="AI42">
        <v>0.41922589451106601</v>
      </c>
      <c r="AJ42">
        <v>152.01474201474201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0.08</v>
      </c>
      <c r="AM42" t="s">
        <v>10436</v>
      </c>
      <c r="AN42">
        <v>14.65</v>
      </c>
      <c r="AO42" t="s">
        <v>10436</v>
      </c>
      <c r="AP42">
        <v>0.18608650999021101</v>
      </c>
      <c r="AQ42">
        <f>(Table2[[#This Row],[Sharpe Ratio]]-AVERAGE(Table2[Sharpe Ratio]))/_xlfn.STDEV.P(Table2[Sharpe Ratio])</f>
        <v>1.4821426170225651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6.309145427967163</v>
      </c>
      <c r="AS42">
        <f>_xlfn.RANK.AVG(Table2[[#This Row],[1Y Return vs Nifty Z-Score]],Table2[1Y Return vs Nifty Z-Score])</f>
        <v>88</v>
      </c>
      <c r="AT42">
        <f>_xlfn.RANK.AVG(Table2[[#This Row],[6M Return vs Nifty Z-Score]],Table2[6M Return vs Nifty Z-Score])</f>
        <v>108</v>
      </c>
      <c r="AU42">
        <f>_xlfn.RANK.AVG(Table2[[#This Row],[Sharpe Ratio Z-Score]],Table2[Sharpe Ratio Z-Score])</f>
        <v>49</v>
      </c>
      <c r="AV42">
        <f>(Table2[[#This Row],[Rank 1Y]]+Table2[[#This Row],[Rank 6M]]+Table2[[#This Row],[Rank Sharpe]])/3</f>
        <v>81.666666666666671</v>
      </c>
    </row>
    <row r="43" spans="1:48" x14ac:dyDescent="0.3">
      <c r="A43" t="s">
        <v>335</v>
      </c>
      <c r="B43" t="s">
        <v>336</v>
      </c>
      <c r="C43" t="s">
        <v>10403</v>
      </c>
      <c r="D43" t="s">
        <v>130</v>
      </c>
      <c r="E43">
        <v>79258.669990319904</v>
      </c>
      <c r="F43">
        <v>1840.1</v>
      </c>
      <c r="G43">
        <v>169.657407320468</v>
      </c>
      <c r="H43">
        <f>(Table2[[#This Row],[1Y Return vs Nifty]]-AVERAGE(Table2[1Y Return vs Nifty]))/_xlfn.STDEV.P(Table2[1Y Return vs Nifty])</f>
        <v>2.3793899466440767</v>
      </c>
      <c r="I43">
        <v>6.0336899277653702</v>
      </c>
      <c r="J43">
        <f>(Table2[[#This Row],[1M Return vs Nifty]]-AVERAGE(Table2[1M Return vs Nifty]))/_xlfn.STDEV.P(Table2[1M Return vs Nifty])</f>
        <v>0.84490536193362209</v>
      </c>
      <c r="K43">
        <v>42.297729442973697</v>
      </c>
      <c r="L43">
        <f>(Table2[[#This Row],[6M Return vs Nifty]]-AVERAGE(Table2[6M Return vs Nifty]))/_xlfn.STDEV.P(Table2[6M Return vs Nifty])</f>
        <v>0.87527709838779888</v>
      </c>
      <c r="M43">
        <v>-4.0799345248030701</v>
      </c>
      <c r="N43">
        <f>(Table2[[#This Row],[1W Return vs Nifty]]-AVERAGE(Table2[1W Return vs Nifty]))/_xlfn.STDEV.P(Table2[1W Return vs Nifty])</f>
        <v>-0.3973985650385477</v>
      </c>
      <c r="O43">
        <v>1840.74</v>
      </c>
      <c r="P43">
        <v>1798.0922694461301</v>
      </c>
      <c r="Q43">
        <v>1492.8259833524501</v>
      </c>
      <c r="R43">
        <v>47.081610783090902</v>
      </c>
      <c r="S43" s="2">
        <f>(Table2[[#This Row],[Close Price]]-Table2[[#This Row],[20D EMA]])/Table2[[#This Row],[20D EMA]]</f>
        <v>-3.4768625661424211E-4</v>
      </c>
      <c r="T43" s="2">
        <f>(Table2[[#This Row],[Close Price]]-Table2[[#This Row],[50D EMA]])/Table2[[#This Row],[50D EMA]]</f>
        <v>2.336238872035723E-2</v>
      </c>
      <c r="U43" s="2">
        <f>(Table2[[#This Row],[Close Price]]-Table2[[#This Row],[200D EMA]])/Table2[[#This Row],[200D EMA]]</f>
        <v>0.23262859872499947</v>
      </c>
      <c r="V43">
        <v>0.92182475237696704</v>
      </c>
      <c r="W43">
        <v>1800</v>
      </c>
      <c r="X43">
        <v>1865.95</v>
      </c>
      <c r="Y43">
        <v>1800</v>
      </c>
      <c r="Z43">
        <v>1928.8</v>
      </c>
      <c r="AA43">
        <v>1740.05</v>
      </c>
      <c r="AB43">
        <v>1972</v>
      </c>
      <c r="AC43" s="2">
        <f>(Table2[[#This Row],[Close Price]]/Table2[[#This Row],[Day Low]])-1</f>
        <v>2.2277777777777619E-2</v>
      </c>
      <c r="AD43" s="2">
        <f>(Table2[[#This Row],[Day High]]/Table2[[#This Row],[Close Price]])-1</f>
        <v>1.404814955708944E-2</v>
      </c>
      <c r="AE43" s="2">
        <f>(Table2[[#This Row],[Close Price]]/Table2[[#This Row],[Current Week Low]])-1</f>
        <v>2.2277777777777619E-2</v>
      </c>
      <c r="AF43" s="2">
        <f>(Table2[[#This Row],[Current Week High]]/Table2[[#This Row],[Close Price]])-1</f>
        <v>4.8203901961849871E-2</v>
      </c>
      <c r="AG43" s="2">
        <f>(Table2[[#This Row],[Close Price]]/Table2[[#This Row],[Current Month Low]])-1</f>
        <v>5.7498347748627943E-2</v>
      </c>
      <c r="AH43" s="2">
        <f>(Table2[[#This Row],[Current Month High]]/Table2[[#This Row],[Close Price]])-1</f>
        <v>7.1680886908320307E-2</v>
      </c>
      <c r="AI43">
        <v>12.7547415901309</v>
      </c>
      <c r="AJ43">
        <v>210.93274754984699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0.02</v>
      </c>
      <c r="AM43" t="s">
        <v>10436</v>
      </c>
      <c r="AN43">
        <v>2.17</v>
      </c>
      <c r="AO43" t="s">
        <v>10436</v>
      </c>
      <c r="AP43">
        <v>0.149960644305349</v>
      </c>
      <c r="AQ43">
        <f>(Table2[[#This Row],[Sharpe Ratio]]-AVERAGE(Table2[Sharpe Ratio]))/_xlfn.STDEV.P(Table2[Sharpe Ratio])</f>
        <v>1.063138389698191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4.7653122316251411</v>
      </c>
      <c r="AS43">
        <f>_xlfn.RANK.AVG(Table2[[#This Row],[1Y Return vs Nifty Z-Score]],Table2[1Y Return vs Nifty Z-Score])</f>
        <v>31</v>
      </c>
      <c r="AT43">
        <f>_xlfn.RANK.AVG(Table2[[#This Row],[6M Return vs Nifty Z-Score]],Table2[6M Return vs Nifty Z-Score])</f>
        <v>113</v>
      </c>
      <c r="AU43">
        <f>_xlfn.RANK.AVG(Table2[[#This Row],[Sharpe Ratio Z-Score]],Table2[Sharpe Ratio Z-Score])</f>
        <v>104</v>
      </c>
      <c r="AV43">
        <f>(Table2[[#This Row],[Rank 1Y]]+Table2[[#This Row],[Rank 6M]]+Table2[[#This Row],[Rank Sharpe]])/3</f>
        <v>82.666666666666671</v>
      </c>
    </row>
    <row r="44" spans="1:48" x14ac:dyDescent="0.3">
      <c r="A44" t="s">
        <v>1311</v>
      </c>
      <c r="B44" t="s">
        <v>1312</v>
      </c>
      <c r="C44" t="s">
        <v>10402</v>
      </c>
      <c r="D44" t="s">
        <v>266</v>
      </c>
      <c r="E44">
        <v>8981.5541244079996</v>
      </c>
      <c r="F44">
        <v>78.489999999999995</v>
      </c>
      <c r="G44">
        <v>63.977452078025998</v>
      </c>
      <c r="H44">
        <f>(Table2[[#This Row],[1Y Return vs Nifty]]-AVERAGE(Table2[1Y Return vs Nifty]))/_xlfn.STDEV.P(Table2[1Y Return vs Nifty])</f>
        <v>0.65653796902308481</v>
      </c>
      <c r="I44">
        <v>-4.4431902473062896</v>
      </c>
      <c r="J44">
        <f>(Table2[[#This Row],[1M Return vs Nifty]]-AVERAGE(Table2[1M Return vs Nifty]))/_xlfn.STDEV.P(Table2[1M Return vs Nifty])</f>
        <v>-0.16854806167052996</v>
      </c>
      <c r="K44">
        <v>50.030531764978001</v>
      </c>
      <c r="L44">
        <f>(Table2[[#This Row],[6M Return vs Nifty]]-AVERAGE(Table2[6M Return vs Nifty]))/_xlfn.STDEV.P(Table2[6M Return vs Nifty])</f>
        <v>1.1036916158627335</v>
      </c>
      <c r="M44">
        <v>-4.6163507422560999</v>
      </c>
      <c r="N44">
        <f>(Table2[[#This Row],[1W Return vs Nifty]]-AVERAGE(Table2[1W Return vs Nifty]))/_xlfn.STDEV.P(Table2[1W Return vs Nifty])</f>
        <v>-0.50390635209230072</v>
      </c>
      <c r="O44">
        <v>78.45</v>
      </c>
      <c r="P44">
        <v>77.864676317925799</v>
      </c>
      <c r="Q44">
        <v>64.730875761082004</v>
      </c>
      <c r="R44">
        <v>50.496815489694697</v>
      </c>
      <c r="S44" s="2">
        <f>(Table2[[#This Row],[Close Price]]-Table2[[#This Row],[20D EMA]])/Table2[[#This Row],[20D EMA]]</f>
        <v>5.098789037602555E-4</v>
      </c>
      <c r="T44" s="2">
        <f>(Table2[[#This Row],[Close Price]]-Table2[[#This Row],[50D EMA]])/Table2[[#This Row],[50D EMA]]</f>
        <v>8.0309032496451247E-3</v>
      </c>
      <c r="U44" s="2">
        <f>(Table2[[#This Row],[Close Price]]-Table2[[#This Row],[200D EMA]])/Table2[[#This Row],[200D EMA]]</f>
        <v>0.21255890758688542</v>
      </c>
      <c r="V44">
        <v>0.69900374231274998</v>
      </c>
      <c r="W44">
        <v>78.02</v>
      </c>
      <c r="X44">
        <v>80.45</v>
      </c>
      <c r="Y44">
        <v>76.36</v>
      </c>
      <c r="Z44">
        <v>81.5</v>
      </c>
      <c r="AA44">
        <v>72.56</v>
      </c>
      <c r="AB44">
        <v>83.95</v>
      </c>
      <c r="AC44" s="2">
        <f>(Table2[[#This Row],[Close Price]]/Table2[[#This Row],[Day Low]])-1</f>
        <v>6.0240963855422436E-3</v>
      </c>
      <c r="AD44" s="2">
        <f>(Table2[[#This Row],[Day High]]/Table2[[#This Row],[Close Price]])-1</f>
        <v>2.4971333927888972E-2</v>
      </c>
      <c r="AE44" s="2">
        <f>(Table2[[#This Row],[Close Price]]/Table2[[#This Row],[Current Week Low]])-1</f>
        <v>2.7894185437401742E-2</v>
      </c>
      <c r="AF44" s="2">
        <f>(Table2[[#This Row],[Current Week High]]/Table2[[#This Row],[Close Price]])-1</f>
        <v>3.8348834246400898E-2</v>
      </c>
      <c r="AG44" s="2">
        <f>(Table2[[#This Row],[Close Price]]/Table2[[#This Row],[Current Month Low]])-1</f>
        <v>8.1725468577728666E-2</v>
      </c>
      <c r="AH44" s="2">
        <f>(Table2[[#This Row],[Current Month High]]/Table2[[#This Row],[Close Price]])-1</f>
        <v>6.9563001656262058E-2</v>
      </c>
      <c r="AI44">
        <v>18.996050452286902</v>
      </c>
      <c r="AJ44">
        <v>98.777024612817002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-0.04</v>
      </c>
      <c r="AM44" t="s">
        <v>10435</v>
      </c>
      <c r="AN44">
        <v>7.15</v>
      </c>
      <c r="AO44" t="s">
        <v>10436</v>
      </c>
      <c r="AP44">
        <v>0.22335600173286199</v>
      </c>
      <c r="AQ44">
        <f>(Table2[[#This Row],[Sharpe Ratio]]-AVERAGE(Table2[Sharpe Ratio]))/_xlfn.STDEV.P(Table2[Sharpe Ratio])</f>
        <v>1.914411139710045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3.0021863108330322</v>
      </c>
      <c r="AS44">
        <f>_xlfn.RANK.AVG(Table2[[#This Row],[1Y Return vs Nifty Z-Score]],Table2[1Y Return vs Nifty Z-Score])</f>
        <v>139</v>
      </c>
      <c r="AT44">
        <f>_xlfn.RANK.AVG(Table2[[#This Row],[6M Return vs Nifty Z-Score]],Table2[6M Return vs Nifty Z-Score])</f>
        <v>92</v>
      </c>
      <c r="AU44">
        <f>_xlfn.RANK.AVG(Table2[[#This Row],[Sharpe Ratio Z-Score]],Table2[Sharpe Ratio Z-Score])</f>
        <v>19</v>
      </c>
      <c r="AV44">
        <f>(Table2[[#This Row],[Rank 1Y]]+Table2[[#This Row],[Rank 6M]]+Table2[[#This Row],[Rank Sharpe]])/3</f>
        <v>83.333333333333329</v>
      </c>
    </row>
    <row r="45" spans="1:48" x14ac:dyDescent="0.3">
      <c r="A45" t="s">
        <v>457</v>
      </c>
      <c r="B45" t="s">
        <v>458</v>
      </c>
      <c r="C45" t="s">
        <v>10395</v>
      </c>
      <c r="D45" t="s">
        <v>54</v>
      </c>
      <c r="E45">
        <v>47667.22331152</v>
      </c>
      <c r="F45">
        <v>1689.2</v>
      </c>
      <c r="G45">
        <v>82.862541663325004</v>
      </c>
      <c r="H45">
        <f>(Table2[[#This Row],[1Y Return vs Nifty]]-AVERAGE(Table2[1Y Return vs Nifty]))/_xlfn.STDEV.P(Table2[1Y Return vs Nifty])</f>
        <v>0.96441294744203077</v>
      </c>
      <c r="I45">
        <v>-4.2633241876212598</v>
      </c>
      <c r="J45">
        <f>(Table2[[#This Row],[1M Return vs Nifty]]-AVERAGE(Table2[1M Return vs Nifty]))/_xlfn.STDEV.P(Table2[1M Return vs Nifty])</f>
        <v>-0.15114919187991163</v>
      </c>
      <c r="K45">
        <v>58.789902936593201</v>
      </c>
      <c r="L45">
        <f>(Table2[[#This Row],[6M Return vs Nifty]]-AVERAGE(Table2[6M Return vs Nifty]))/_xlfn.STDEV.P(Table2[6M Return vs Nifty])</f>
        <v>1.3624293226129751</v>
      </c>
      <c r="M45">
        <v>-2.60442151492729</v>
      </c>
      <c r="N45">
        <f>(Table2[[#This Row],[1W Return vs Nifty]]-AVERAGE(Table2[1W Return vs Nifty]))/_xlfn.STDEV.P(Table2[1W Return vs Nifty])</f>
        <v>-0.10442900084998452</v>
      </c>
      <c r="O45">
        <v>1681.12</v>
      </c>
      <c r="P45">
        <v>1584.24464368797</v>
      </c>
      <c r="Q45">
        <v>1225.9459552897599</v>
      </c>
      <c r="R45">
        <v>49.588401197443503</v>
      </c>
      <c r="S45" s="2">
        <f>(Table2[[#This Row],[Close Price]]-Table2[[#This Row],[20D EMA]])/Table2[[#This Row],[20D EMA]]</f>
        <v>4.8063195964595951E-3</v>
      </c>
      <c r="T45" s="2">
        <f>(Table2[[#This Row],[Close Price]]-Table2[[#This Row],[50D EMA]])/Table2[[#This Row],[50D EMA]]</f>
        <v>6.6249462625736916E-2</v>
      </c>
      <c r="U45" s="2">
        <f>(Table2[[#This Row],[Close Price]]-Table2[[#This Row],[200D EMA]])/Table2[[#This Row],[200D EMA]]</f>
        <v>0.37787476903967365</v>
      </c>
      <c r="V45">
        <v>1.3464263787730699</v>
      </c>
      <c r="W45">
        <v>1671</v>
      </c>
      <c r="X45">
        <v>1705.25</v>
      </c>
      <c r="Y45">
        <v>1671</v>
      </c>
      <c r="Z45">
        <v>1764</v>
      </c>
      <c r="AA45">
        <v>1610</v>
      </c>
      <c r="AB45">
        <v>1769.6</v>
      </c>
      <c r="AC45" s="2">
        <f>(Table2[[#This Row],[Close Price]]/Table2[[#This Row],[Day Low]])-1</f>
        <v>1.0891681627767769E-2</v>
      </c>
      <c r="AD45" s="2">
        <f>(Table2[[#This Row],[Day High]]/Table2[[#This Row],[Close Price]])-1</f>
        <v>9.5015391901491775E-3</v>
      </c>
      <c r="AE45" s="2">
        <f>(Table2[[#This Row],[Close Price]]/Table2[[#This Row],[Current Week Low]])-1</f>
        <v>1.0891681627767769E-2</v>
      </c>
      <c r="AF45" s="2">
        <f>(Table2[[#This Row],[Current Week High]]/Table2[[#This Row],[Close Price]])-1</f>
        <v>4.4281316599573683E-2</v>
      </c>
      <c r="AG45" s="2">
        <f>(Table2[[#This Row],[Close Price]]/Table2[[#This Row],[Current Month Low]])-1</f>
        <v>4.9192546583850971E-2</v>
      </c>
      <c r="AH45" s="2">
        <f>(Table2[[#This Row],[Current Month High]]/Table2[[#This Row],[Close Price]])-1</f>
        <v>4.7596495382429493E-2</v>
      </c>
      <c r="AI45">
        <v>4.7596495382429396</v>
      </c>
      <c r="AJ45">
        <v>133.92881872316801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0.09</v>
      </c>
      <c r="AM45" t="s">
        <v>10436</v>
      </c>
      <c r="AN45">
        <v>-0.88</v>
      </c>
      <c r="AO45" t="s">
        <v>10435</v>
      </c>
      <c r="AP45">
        <v>0.15303467481285901</v>
      </c>
      <c r="AQ45">
        <f>(Table2[[#This Row],[Sharpe Ratio]]-AVERAGE(Table2[Sharpe Ratio]))/_xlfn.STDEV.P(Table2[Sharpe Ratio])</f>
        <v>1.0987923941947675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3.1700564715198771</v>
      </c>
      <c r="AS45">
        <f>_xlfn.RANK.AVG(Table2[[#This Row],[1Y Return vs Nifty Z-Score]],Table2[1Y Return vs Nifty Z-Score])</f>
        <v>101</v>
      </c>
      <c r="AT45">
        <f>_xlfn.RANK.AVG(Table2[[#This Row],[6M Return vs Nifty Z-Score]],Table2[6M Return vs Nifty Z-Score])</f>
        <v>62</v>
      </c>
      <c r="AU45">
        <f>_xlfn.RANK.AVG(Table2[[#This Row],[Sharpe Ratio Z-Score]],Table2[Sharpe Ratio Z-Score])</f>
        <v>99</v>
      </c>
      <c r="AV45">
        <f>(Table2[[#This Row],[Rank 1Y]]+Table2[[#This Row],[Rank 6M]]+Table2[[#This Row],[Rank Sharpe]])/3</f>
        <v>87.333333333333329</v>
      </c>
    </row>
    <row r="46" spans="1:48" x14ac:dyDescent="0.3">
      <c r="A46" t="s">
        <v>644</v>
      </c>
      <c r="B46" t="s">
        <v>645</v>
      </c>
      <c r="C46" t="s">
        <v>10408</v>
      </c>
      <c r="D46" t="s">
        <v>646</v>
      </c>
      <c r="E46">
        <v>30312.240672</v>
      </c>
      <c r="F46">
        <v>2744.6</v>
      </c>
      <c r="G46">
        <v>120.612279095603</v>
      </c>
      <c r="H46">
        <f>(Table2[[#This Row],[1Y Return vs Nifty]]-AVERAGE(Table2[1Y Return vs Nifty]))/_xlfn.STDEV.P(Table2[1Y Return vs Nifty])</f>
        <v>1.5798296519691142</v>
      </c>
      <c r="I46">
        <v>12.217744149787601</v>
      </c>
      <c r="J46">
        <f>(Table2[[#This Row],[1M Return vs Nifty]]-AVERAGE(Table2[1M Return vs Nifty]))/_xlfn.STDEV.P(Table2[1M Return vs Nifty])</f>
        <v>1.443103567729106</v>
      </c>
      <c r="K46">
        <v>72.320317956633303</v>
      </c>
      <c r="L46">
        <f>(Table2[[#This Row],[6M Return vs Nifty]]-AVERAGE(Table2[6M Return vs Nifty]))/_xlfn.STDEV.P(Table2[6M Return vs Nifty])</f>
        <v>1.7620959750558651</v>
      </c>
      <c r="M46">
        <v>-2.78016745054728</v>
      </c>
      <c r="N46">
        <f>(Table2[[#This Row],[1W Return vs Nifty]]-AVERAGE(Table2[1W Return vs Nifty]))/_xlfn.STDEV.P(Table2[1W Return vs Nifty])</f>
        <v>-0.13932412534016736</v>
      </c>
      <c r="O46">
        <v>2634.54</v>
      </c>
      <c r="P46">
        <v>2451.7344697611902</v>
      </c>
      <c r="Q46">
        <v>1960.9681818338199</v>
      </c>
      <c r="R46">
        <v>56.6602818690601</v>
      </c>
      <c r="S46" s="2">
        <f>(Table2[[#This Row],[Close Price]]-Table2[[#This Row],[20D EMA]])/Table2[[#This Row],[20D EMA]]</f>
        <v>4.1775793876729882E-2</v>
      </c>
      <c r="T46" s="2">
        <f>(Table2[[#This Row],[Close Price]]-Table2[[#This Row],[50D EMA]])/Table2[[#This Row],[50D EMA]]</f>
        <v>0.11945238517910796</v>
      </c>
      <c r="U46" s="2">
        <f>(Table2[[#This Row],[Close Price]]-Table2[[#This Row],[200D EMA]])/Table2[[#This Row],[200D EMA]]</f>
        <v>0.39961475429619592</v>
      </c>
      <c r="V46">
        <v>1.7419221516033401</v>
      </c>
      <c r="W46">
        <v>2730</v>
      </c>
      <c r="X46">
        <v>2798.9</v>
      </c>
      <c r="Y46">
        <v>2730</v>
      </c>
      <c r="Z46">
        <v>2888</v>
      </c>
      <c r="AA46">
        <v>2282</v>
      </c>
      <c r="AB46">
        <v>2936.45</v>
      </c>
      <c r="AC46" s="2">
        <f>(Table2[[#This Row],[Close Price]]/Table2[[#This Row],[Day Low]])-1</f>
        <v>5.3479853479854178E-3</v>
      </c>
      <c r="AD46" s="2">
        <f>(Table2[[#This Row],[Day High]]/Table2[[#This Row],[Close Price]])-1</f>
        <v>1.9784303723675567E-2</v>
      </c>
      <c r="AE46" s="2">
        <f>(Table2[[#This Row],[Close Price]]/Table2[[#This Row],[Current Week Low]])-1</f>
        <v>5.3479853479854178E-3</v>
      </c>
      <c r="AF46" s="2">
        <f>(Table2[[#This Row],[Current Week High]]/Table2[[#This Row],[Close Price]])-1</f>
        <v>5.2248050717773165E-2</v>
      </c>
      <c r="AG46" s="2">
        <f>(Table2[[#This Row],[Close Price]]/Table2[[#This Row],[Current Month Low]])-1</f>
        <v>0.20271691498685351</v>
      </c>
      <c r="AH46" s="2">
        <f>(Table2[[#This Row],[Current Month High]]/Table2[[#This Row],[Close Price]])-1</f>
        <v>6.9900896305472582E-2</v>
      </c>
      <c r="AI46">
        <v>6.9900896305472502</v>
      </c>
      <c r="AJ46">
        <v>162.27722299202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7.0000000000000007E-2</v>
      </c>
      <c r="AM46" t="s">
        <v>10436</v>
      </c>
      <c r="AN46">
        <v>16.54</v>
      </c>
      <c r="AO46" t="s">
        <v>10436</v>
      </c>
      <c r="AP46">
        <v>0.123898395107872</v>
      </c>
      <c r="AQ46">
        <f>(Table2[[#This Row],[Sharpe Ratio]]-AVERAGE(Table2[Sharpe Ratio]))/_xlfn.STDEV.P(Table2[Sharpe Ratio])</f>
        <v>0.76085656529612311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5.4065616347100409</v>
      </c>
      <c r="AS46">
        <f>_xlfn.RANK.AVG(Table2[[#This Row],[1Y Return vs Nifty Z-Score]],Table2[1Y Return vs Nifty Z-Score])</f>
        <v>58</v>
      </c>
      <c r="AT46">
        <f>_xlfn.RANK.AVG(Table2[[#This Row],[6M Return vs Nifty Z-Score]],Table2[6M Return vs Nifty Z-Score])</f>
        <v>43</v>
      </c>
      <c r="AU46">
        <f>_xlfn.RANK.AVG(Table2[[#This Row],[Sharpe Ratio Z-Score]],Table2[Sharpe Ratio Z-Score])</f>
        <v>162</v>
      </c>
      <c r="AV46">
        <f>(Table2[[#This Row],[Rank 1Y]]+Table2[[#This Row],[Rank 6M]]+Table2[[#This Row],[Rank Sharpe]])/3</f>
        <v>87.666666666666671</v>
      </c>
    </row>
    <row r="47" spans="1:48" x14ac:dyDescent="0.3">
      <c r="A47" t="s">
        <v>1110</v>
      </c>
      <c r="B47" t="s">
        <v>1111</v>
      </c>
      <c r="C47" t="s">
        <v>10391</v>
      </c>
      <c r="D47" t="s">
        <v>400</v>
      </c>
      <c r="E47">
        <v>12053.550683304</v>
      </c>
      <c r="F47">
        <v>134.03</v>
      </c>
      <c r="G47">
        <v>121.67318605839201</v>
      </c>
      <c r="H47">
        <f>(Table2[[#This Row],[1Y Return vs Nifty]]-AVERAGE(Table2[1Y Return vs Nifty]))/_xlfn.STDEV.P(Table2[1Y Return vs Nifty])</f>
        <v>1.597125132977975</v>
      </c>
      <c r="I47">
        <v>25.758062835673201</v>
      </c>
      <c r="J47">
        <f>(Table2[[#This Row],[1M Return vs Nifty]]-AVERAGE(Table2[1M Return vs Nifty]))/_xlfn.STDEV.P(Table2[1M Return vs Nifty])</f>
        <v>2.7528906512497184</v>
      </c>
      <c r="K47">
        <v>96.251413614351407</v>
      </c>
      <c r="L47">
        <f>(Table2[[#This Row],[6M Return vs Nifty]]-AVERAGE(Table2[6M Return vs Nifty]))/_xlfn.STDEV.P(Table2[6M Return vs Nifty])</f>
        <v>2.468981970544156</v>
      </c>
      <c r="M47">
        <v>2.7207231816822999</v>
      </c>
      <c r="N47">
        <f>(Table2[[#This Row],[1W Return vs Nifty]]-AVERAGE(Table2[1W Return vs Nifty]))/_xlfn.STDEV.P(Table2[1W Return vs Nifty])</f>
        <v>0.95290177872619264</v>
      </c>
      <c r="O47">
        <v>122.03</v>
      </c>
      <c r="P47">
        <v>104.036859135838</v>
      </c>
      <c r="Q47">
        <v>80.173398718655804</v>
      </c>
      <c r="R47">
        <v>63.401262990540502</v>
      </c>
      <c r="S47" s="2">
        <f>(Table2[[#This Row],[Close Price]]-Table2[[#This Row],[20D EMA]])/Table2[[#This Row],[20D EMA]]</f>
        <v>9.833647463738425E-2</v>
      </c>
      <c r="T47" s="2">
        <f>(Table2[[#This Row],[Close Price]]-Table2[[#This Row],[50D EMA]])/Table2[[#This Row],[50D EMA]]</f>
        <v>0.28829340979047435</v>
      </c>
      <c r="U47" s="2">
        <f>(Table2[[#This Row],[Close Price]]-Table2[[#This Row],[200D EMA]])/Table2[[#This Row],[200D EMA]]</f>
        <v>0.67175150538818473</v>
      </c>
      <c r="V47">
        <v>1.00762697830669</v>
      </c>
      <c r="W47">
        <v>131</v>
      </c>
      <c r="X47">
        <v>140.19999999999999</v>
      </c>
      <c r="Y47">
        <v>130.80000000000001</v>
      </c>
      <c r="Z47">
        <v>143.30000000000001</v>
      </c>
      <c r="AA47">
        <v>105.6</v>
      </c>
      <c r="AB47">
        <v>143.30000000000001</v>
      </c>
      <c r="AC47" s="2">
        <f>(Table2[[#This Row],[Close Price]]/Table2[[#This Row],[Day Low]])-1</f>
        <v>2.312977099236635E-2</v>
      </c>
      <c r="AD47" s="2">
        <f>(Table2[[#This Row],[Day High]]/Table2[[#This Row],[Close Price]])-1</f>
        <v>4.6034469894799646E-2</v>
      </c>
      <c r="AE47" s="2">
        <f>(Table2[[#This Row],[Close Price]]/Table2[[#This Row],[Current Week Low]])-1</f>
        <v>2.4694189602446404E-2</v>
      </c>
      <c r="AF47" s="2">
        <f>(Table2[[#This Row],[Current Week High]]/Table2[[#This Row],[Close Price]])-1</f>
        <v>6.916362008505561E-2</v>
      </c>
      <c r="AG47" s="2">
        <f>(Table2[[#This Row],[Close Price]]/Table2[[#This Row],[Current Month Low]])-1</f>
        <v>0.26922348484848491</v>
      </c>
      <c r="AH47" s="2">
        <f>(Table2[[#This Row],[Current Month High]]/Table2[[#This Row],[Close Price]])-1</f>
        <v>6.916362008505561E-2</v>
      </c>
      <c r="AI47">
        <v>6.9163620085055602</v>
      </c>
      <c r="AJ47">
        <v>156.76245210727899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0.98</v>
      </c>
      <c r="AM47" t="s">
        <v>10436</v>
      </c>
      <c r="AN47">
        <v>18.53</v>
      </c>
      <c r="AO47" t="s">
        <v>10436</v>
      </c>
      <c r="AP47">
        <v>0.109790130452889</v>
      </c>
      <c r="AQ47">
        <f>(Table2[[#This Row],[Sharpe Ratio]]-AVERAGE(Table2[Sharpe Ratio]))/_xlfn.STDEV.P(Table2[Sharpe Ratio])</f>
        <v>0.59722249262873739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8.369122026126778</v>
      </c>
      <c r="AS47">
        <f>_xlfn.RANK.AVG(Table2[[#This Row],[1Y Return vs Nifty Z-Score]],Table2[1Y Return vs Nifty Z-Score])</f>
        <v>57</v>
      </c>
      <c r="AT47">
        <f>_xlfn.RANK.AVG(Table2[[#This Row],[6M Return vs Nifty Z-Score]],Table2[6M Return vs Nifty Z-Score])</f>
        <v>17</v>
      </c>
      <c r="AU47">
        <f>_xlfn.RANK.AVG(Table2[[#This Row],[Sharpe Ratio Z-Score]],Table2[Sharpe Ratio Z-Score])</f>
        <v>194</v>
      </c>
      <c r="AV47">
        <f>(Table2[[#This Row],[Rank 1Y]]+Table2[[#This Row],[Rank 6M]]+Table2[[#This Row],[Rank Sharpe]])/3</f>
        <v>89.333333333333329</v>
      </c>
    </row>
    <row r="48" spans="1:48" x14ac:dyDescent="0.3">
      <c r="A48" t="s">
        <v>755</v>
      </c>
      <c r="B48" t="s">
        <v>756</v>
      </c>
      <c r="C48" t="s">
        <v>10402</v>
      </c>
      <c r="D48" t="s">
        <v>433</v>
      </c>
      <c r="E48">
        <v>23001.75007713</v>
      </c>
      <c r="F48">
        <v>722.7</v>
      </c>
      <c r="G48">
        <v>72.269790361680194</v>
      </c>
      <c r="H48">
        <f>(Table2[[#This Row],[1Y Return vs Nifty]]-AVERAGE(Table2[1Y Return vs Nifty]))/_xlfn.STDEV.P(Table2[1Y Return vs Nifty])</f>
        <v>0.791724167563017</v>
      </c>
      <c r="I48">
        <v>2.2548667052482299</v>
      </c>
      <c r="J48">
        <f>(Table2[[#This Row],[1M Return vs Nifty]]-AVERAGE(Table2[1M Return vs Nifty]))/_xlfn.STDEV.P(Table2[1M Return vs Nifty])</f>
        <v>0.47937084516334932</v>
      </c>
      <c r="K48">
        <v>50.8569684916013</v>
      </c>
      <c r="L48">
        <f>(Table2[[#This Row],[6M Return vs Nifty]]-AVERAGE(Table2[6M Return vs Nifty]))/_xlfn.STDEV.P(Table2[6M Return vs Nifty])</f>
        <v>1.1281032247820595</v>
      </c>
      <c r="M48">
        <v>2.86262538589467</v>
      </c>
      <c r="N48">
        <f>(Table2[[#This Row],[1W Return vs Nifty]]-AVERAGE(Table2[1W Return vs Nifty]))/_xlfn.STDEV.P(Table2[1W Return vs Nifty])</f>
        <v>0.9810770822628212</v>
      </c>
      <c r="O48">
        <v>703.66</v>
      </c>
      <c r="P48">
        <v>663.89693700827195</v>
      </c>
      <c r="Q48">
        <v>546.95836967752496</v>
      </c>
      <c r="R48">
        <v>55.431854394857197</v>
      </c>
      <c r="S48" s="2">
        <f>(Table2[[#This Row],[Close Price]]-Table2[[#This Row],[20D EMA]])/Table2[[#This Row],[20D EMA]]</f>
        <v>2.7058522581928885E-2</v>
      </c>
      <c r="T48" s="2">
        <f>(Table2[[#This Row],[Close Price]]-Table2[[#This Row],[50D EMA]])/Table2[[#This Row],[50D EMA]]</f>
        <v>8.8572577630367091E-2</v>
      </c>
      <c r="U48" s="2">
        <f>(Table2[[#This Row],[Close Price]]-Table2[[#This Row],[200D EMA]])/Table2[[#This Row],[200D EMA]]</f>
        <v>0.32130714157658585</v>
      </c>
      <c r="V48">
        <v>0.67976995853848399</v>
      </c>
      <c r="W48">
        <v>717.05</v>
      </c>
      <c r="X48">
        <v>754</v>
      </c>
      <c r="Y48">
        <v>702.5</v>
      </c>
      <c r="Z48">
        <v>754.75</v>
      </c>
      <c r="AA48">
        <v>663.65</v>
      </c>
      <c r="AB48">
        <v>754.75</v>
      </c>
      <c r="AC48" s="2">
        <f>(Table2[[#This Row],[Close Price]]/Table2[[#This Row],[Day Low]])-1</f>
        <v>7.8795063105780994E-3</v>
      </c>
      <c r="AD48" s="2">
        <f>(Table2[[#This Row],[Day High]]/Table2[[#This Row],[Close Price]])-1</f>
        <v>4.3309810433098006E-2</v>
      </c>
      <c r="AE48" s="2">
        <f>(Table2[[#This Row],[Close Price]]/Table2[[#This Row],[Current Week Low]])-1</f>
        <v>2.875444839857666E-2</v>
      </c>
      <c r="AF48" s="2">
        <f>(Table2[[#This Row],[Current Week High]]/Table2[[#This Row],[Close Price]])-1</f>
        <v>4.4347585443475834E-2</v>
      </c>
      <c r="AG48" s="2">
        <f>(Table2[[#This Row],[Close Price]]/Table2[[#This Row],[Current Month Low]])-1</f>
        <v>8.8977623747457324E-2</v>
      </c>
      <c r="AH48" s="2">
        <f>(Table2[[#This Row],[Current Month High]]/Table2[[#This Row],[Close Price]])-1</f>
        <v>4.4347585443475834E-2</v>
      </c>
      <c r="AI48">
        <v>4.4347585443475799</v>
      </c>
      <c r="AJ48">
        <v>119.96651955562299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0.28000000000000003</v>
      </c>
      <c r="AM48" t="s">
        <v>10436</v>
      </c>
      <c r="AN48">
        <v>5.7</v>
      </c>
      <c r="AO48" t="s">
        <v>10436</v>
      </c>
      <c r="AP48">
        <v>0.180395484420772</v>
      </c>
      <c r="AQ48">
        <f>(Table2[[#This Row],[Sharpe Ratio]]-AVERAGE(Table2[Sharpe Ratio]))/_xlfn.STDEV.P(Table2[Sharpe Ratio])</f>
        <v>1.4161355130763955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4.7964108328476422</v>
      </c>
      <c r="AS48">
        <f>_xlfn.RANK.AVG(Table2[[#This Row],[1Y Return vs Nifty Z-Score]],Table2[1Y Return vs Nifty Z-Score])</f>
        <v>123</v>
      </c>
      <c r="AT48">
        <f>_xlfn.RANK.AVG(Table2[[#This Row],[6M Return vs Nifty Z-Score]],Table2[6M Return vs Nifty Z-Score])</f>
        <v>91</v>
      </c>
      <c r="AU48">
        <f>_xlfn.RANK.AVG(Table2[[#This Row],[Sharpe Ratio Z-Score]],Table2[Sharpe Ratio Z-Score])</f>
        <v>57</v>
      </c>
      <c r="AV48">
        <f>(Table2[[#This Row],[Rank 1Y]]+Table2[[#This Row],[Rank 6M]]+Table2[[#This Row],[Rank Sharpe]])/3</f>
        <v>90.333333333333329</v>
      </c>
    </row>
    <row r="49" spans="1:48" x14ac:dyDescent="0.3">
      <c r="A49" t="s">
        <v>1156</v>
      </c>
      <c r="B49" t="s">
        <v>1157</v>
      </c>
      <c r="C49" t="s">
        <v>10393</v>
      </c>
      <c r="D49" t="s">
        <v>114</v>
      </c>
      <c r="E49">
        <v>11303.78991231</v>
      </c>
      <c r="F49">
        <v>1923.15</v>
      </c>
      <c r="G49">
        <v>63.022602257942097</v>
      </c>
      <c r="H49">
        <f>(Table2[[#This Row],[1Y Return vs Nifty]]-AVERAGE(Table2[1Y Return vs Nifty]))/_xlfn.STDEV.P(Table2[1Y Return vs Nifty])</f>
        <v>0.64097148910654234</v>
      </c>
      <c r="I49">
        <v>18.4580179190182</v>
      </c>
      <c r="J49">
        <f>(Table2[[#This Row],[1M Return vs Nifty]]-AVERAGE(Table2[1M Return vs Nifty]))/_xlfn.STDEV.P(Table2[1M Return vs Nifty])</f>
        <v>2.0467400234272048</v>
      </c>
      <c r="K49">
        <v>64.934841547979204</v>
      </c>
      <c r="L49">
        <f>(Table2[[#This Row],[6M Return vs Nifty]]-AVERAGE(Table2[6M Return vs Nifty]))/_xlfn.STDEV.P(Table2[6M Return vs Nifty])</f>
        <v>1.5439409052689537</v>
      </c>
      <c r="M49">
        <v>-5.0050370913011104</v>
      </c>
      <c r="N49">
        <f>(Table2[[#This Row],[1W Return vs Nifty]]-AVERAGE(Table2[1W Return vs Nifty]))/_xlfn.STDEV.P(Table2[1W Return vs Nifty])</f>
        <v>-0.58108172738455055</v>
      </c>
      <c r="O49">
        <v>1817.76</v>
      </c>
      <c r="P49">
        <v>1645.94361344199</v>
      </c>
      <c r="Q49">
        <v>1340.41476996442</v>
      </c>
      <c r="R49">
        <v>55.786341260515101</v>
      </c>
      <c r="S49" s="2">
        <f>(Table2[[#This Row],[Close Price]]-Table2[[#This Row],[20D EMA]])/Table2[[#This Row],[20D EMA]]</f>
        <v>5.7977950884605285E-2</v>
      </c>
      <c r="T49" s="2">
        <f>(Table2[[#This Row],[Close Price]]-Table2[[#This Row],[50D EMA]])/Table2[[#This Row],[50D EMA]]</f>
        <v>0.16841791194676306</v>
      </c>
      <c r="U49" s="2">
        <f>(Table2[[#This Row],[Close Price]]-Table2[[#This Row],[200D EMA]])/Table2[[#This Row],[200D EMA]]</f>
        <v>0.43474247157918761</v>
      </c>
      <c r="V49">
        <v>1.9034057434048599</v>
      </c>
      <c r="W49">
        <v>1905.05</v>
      </c>
      <c r="X49">
        <v>1997.7</v>
      </c>
      <c r="Y49">
        <v>1880.05</v>
      </c>
      <c r="Z49">
        <v>2098</v>
      </c>
      <c r="AA49">
        <v>1568.95</v>
      </c>
      <c r="AB49">
        <v>2200</v>
      </c>
      <c r="AC49" s="2">
        <f>(Table2[[#This Row],[Close Price]]/Table2[[#This Row],[Day Low]])-1</f>
        <v>9.501062964226703E-3</v>
      </c>
      <c r="AD49" s="2">
        <f>(Table2[[#This Row],[Day High]]/Table2[[#This Row],[Close Price]])-1</f>
        <v>3.8764526947975941E-2</v>
      </c>
      <c r="AE49" s="2">
        <f>(Table2[[#This Row],[Close Price]]/Table2[[#This Row],[Current Week Low]])-1</f>
        <v>2.2924922209515808E-2</v>
      </c>
      <c r="AF49" s="2">
        <f>(Table2[[#This Row],[Current Week High]]/Table2[[#This Row],[Close Price]])-1</f>
        <v>9.0918545095286296E-2</v>
      </c>
      <c r="AG49" s="2">
        <f>(Table2[[#This Row],[Close Price]]/Table2[[#This Row],[Current Month Low]])-1</f>
        <v>0.22575607890627492</v>
      </c>
      <c r="AH49" s="2">
        <f>(Table2[[#This Row],[Current Month High]]/Table2[[#This Row],[Close Price]])-1</f>
        <v>0.14395652965187322</v>
      </c>
      <c r="AI49">
        <v>14.395652965187301</v>
      </c>
      <c r="AJ49">
        <v>99.683314297580694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0.22</v>
      </c>
      <c r="AM49" t="s">
        <v>10436</v>
      </c>
      <c r="AN49">
        <v>12.76</v>
      </c>
      <c r="AO49" t="s">
        <v>10436</v>
      </c>
      <c r="AP49">
        <v>0.17038371749143899</v>
      </c>
      <c r="AQ49">
        <f>(Table2[[#This Row],[Sharpe Ratio]]-AVERAGE(Table2[Sharpe Ratio]))/_xlfn.STDEV.P(Table2[Sharpe Ratio])</f>
        <v>1.3000144849196991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4.9505851753378494</v>
      </c>
      <c r="AS49">
        <f>_xlfn.RANK.AVG(Table2[[#This Row],[1Y Return vs Nifty Z-Score]],Table2[1Y Return vs Nifty Z-Score])</f>
        <v>143</v>
      </c>
      <c r="AT49">
        <f>_xlfn.RANK.AVG(Table2[[#This Row],[6M Return vs Nifty Z-Score]],Table2[6M Return vs Nifty Z-Score])</f>
        <v>53</v>
      </c>
      <c r="AU49">
        <f>_xlfn.RANK.AVG(Table2[[#This Row],[Sharpe Ratio Z-Score]],Table2[Sharpe Ratio Z-Score])</f>
        <v>78</v>
      </c>
      <c r="AV49">
        <f>(Table2[[#This Row],[Rank 1Y]]+Table2[[#This Row],[Rank 6M]]+Table2[[#This Row],[Rank Sharpe]])/3</f>
        <v>91.333333333333329</v>
      </c>
    </row>
    <row r="50" spans="1:48" x14ac:dyDescent="0.3">
      <c r="A50" t="s">
        <v>68</v>
      </c>
      <c r="B50" t="s">
        <v>69</v>
      </c>
      <c r="C50" t="s">
        <v>10397</v>
      </c>
      <c r="D50" t="s">
        <v>60</v>
      </c>
      <c r="E50">
        <v>370378.37969063898</v>
      </c>
      <c r="F50">
        <v>3091.05</v>
      </c>
      <c r="G50">
        <v>62.301419976738799</v>
      </c>
      <c r="H50">
        <f>(Table2[[#This Row],[1Y Return vs Nifty]]-AVERAGE(Table2[1Y Return vs Nifty]))/_xlfn.STDEV.P(Table2[1Y Return vs Nifty])</f>
        <v>0.62921438420858977</v>
      </c>
      <c r="I50">
        <v>6.3542586146297699</v>
      </c>
      <c r="J50">
        <f>(Table2[[#This Row],[1M Return vs Nifty]]-AVERAGE(Table2[1M Return vs Nifty]))/_xlfn.STDEV.P(Table2[1M Return vs Nifty])</f>
        <v>0.87591472996820408</v>
      </c>
      <c r="K50">
        <v>48.150167530674501</v>
      </c>
      <c r="L50">
        <f>(Table2[[#This Row],[6M Return vs Nifty]]-AVERAGE(Table2[6M Return vs Nifty]))/_xlfn.STDEV.P(Table2[6M Return vs Nifty])</f>
        <v>1.0481486870032468</v>
      </c>
      <c r="M50">
        <v>7.8790579400687601</v>
      </c>
      <c r="N50">
        <f>(Table2[[#This Row],[1W Return vs Nifty]]-AVERAGE(Table2[1W Return vs Nifty]))/_xlfn.STDEV.P(Table2[1W Return vs Nifty])</f>
        <v>1.977111715194612</v>
      </c>
      <c r="O50">
        <v>2852.47</v>
      </c>
      <c r="P50">
        <v>2786.9278960280899</v>
      </c>
      <c r="Q50">
        <v>2369.36008674185</v>
      </c>
      <c r="R50">
        <v>87.089393744363505</v>
      </c>
      <c r="S50" s="2">
        <f>(Table2[[#This Row],[Close Price]]-Table2[[#This Row],[20D EMA]])/Table2[[#This Row],[20D EMA]]</f>
        <v>8.3639792881257433E-2</v>
      </c>
      <c r="T50" s="2">
        <f>(Table2[[#This Row],[Close Price]]-Table2[[#This Row],[50D EMA]])/Table2[[#This Row],[50D EMA]]</f>
        <v>0.10912449669234105</v>
      </c>
      <c r="U50" s="2">
        <f>(Table2[[#This Row],[Close Price]]-Table2[[#This Row],[200D EMA]])/Table2[[#This Row],[200D EMA]]</f>
        <v>0.30459275367070066</v>
      </c>
      <c r="V50">
        <v>1.24861881687712</v>
      </c>
      <c r="W50">
        <v>3034.55</v>
      </c>
      <c r="X50">
        <v>3149</v>
      </c>
      <c r="Y50">
        <v>2956.15</v>
      </c>
      <c r="Z50">
        <v>3149</v>
      </c>
      <c r="AA50">
        <v>2635.6</v>
      </c>
      <c r="AB50">
        <v>3149</v>
      </c>
      <c r="AC50" s="2">
        <f>(Table2[[#This Row],[Close Price]]/Table2[[#This Row],[Day Low]])-1</f>
        <v>1.8618905603796199E-2</v>
      </c>
      <c r="AD50" s="2">
        <f>(Table2[[#This Row],[Day High]]/Table2[[#This Row],[Close Price]])-1</f>
        <v>1.8747674738357478E-2</v>
      </c>
      <c r="AE50" s="2">
        <f>(Table2[[#This Row],[Close Price]]/Table2[[#This Row],[Current Week Low]])-1</f>
        <v>4.5633678940513844E-2</v>
      </c>
      <c r="AF50" s="2">
        <f>(Table2[[#This Row],[Current Week High]]/Table2[[#This Row],[Close Price]])-1</f>
        <v>1.8747674738357478E-2</v>
      </c>
      <c r="AG50" s="2">
        <f>(Table2[[#This Row],[Close Price]]/Table2[[#This Row],[Current Month Low]])-1</f>
        <v>0.17280695097890431</v>
      </c>
      <c r="AH50" s="2">
        <f>(Table2[[#This Row],[Current Month High]]/Table2[[#This Row],[Close Price]])-1</f>
        <v>1.8747674738357478E-2</v>
      </c>
      <c r="AI50">
        <v>1.8747674738357401</v>
      </c>
      <c r="AJ50">
        <v>113.175862068965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0.02</v>
      </c>
      <c r="AM50" t="s">
        <v>10436</v>
      </c>
      <c r="AN50">
        <v>14.11</v>
      </c>
      <c r="AO50" t="s">
        <v>10436</v>
      </c>
      <c r="AP50">
        <v>0.200226436237536</v>
      </c>
      <c r="AQ50">
        <f>(Table2[[#This Row],[Sharpe Ratio]]-AVERAGE(Table2[Sharpe Ratio]))/_xlfn.STDEV.P(Table2[Sharpe Ratio])</f>
        <v>1.64614391524382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6.1765334316184726</v>
      </c>
      <c r="AS50">
        <f>_xlfn.RANK.AVG(Table2[[#This Row],[1Y Return vs Nifty Z-Score]],Table2[1Y Return vs Nifty Z-Score])</f>
        <v>146</v>
      </c>
      <c r="AT50">
        <f>_xlfn.RANK.AVG(Table2[[#This Row],[6M Return vs Nifty Z-Score]],Table2[6M Return vs Nifty Z-Score])</f>
        <v>99</v>
      </c>
      <c r="AU50">
        <f>_xlfn.RANK.AVG(Table2[[#This Row],[Sharpe Ratio Z-Score]],Table2[Sharpe Ratio Z-Score])</f>
        <v>34</v>
      </c>
      <c r="AV50">
        <f>(Table2[[#This Row],[Rank 1Y]]+Table2[[#This Row],[Rank 6M]]+Table2[[#This Row],[Rank Sharpe]])/3</f>
        <v>93</v>
      </c>
    </row>
    <row r="51" spans="1:48" x14ac:dyDescent="0.3">
      <c r="A51" t="s">
        <v>1313</v>
      </c>
      <c r="B51" t="s">
        <v>1314</v>
      </c>
      <c r="C51" t="s">
        <v>10407</v>
      </c>
      <c r="D51" t="s">
        <v>1126</v>
      </c>
      <c r="E51">
        <v>8965.4685646500002</v>
      </c>
      <c r="F51">
        <v>701.35</v>
      </c>
      <c r="G51">
        <v>102.668602934334</v>
      </c>
      <c r="H51">
        <f>(Table2[[#This Row],[1Y Return vs Nifty]]-AVERAGE(Table2[1Y Return vs Nifty]))/_xlfn.STDEV.P(Table2[1Y Return vs Nifty])</f>
        <v>1.2873021060469763</v>
      </c>
      <c r="I51">
        <v>-17.755612755192001</v>
      </c>
      <c r="J51">
        <f>(Table2[[#This Row],[1M Return vs Nifty]]-AVERAGE(Table2[1M Return vs Nifty]))/_xlfn.STDEV.P(Table2[1M Return vs Nifty])</f>
        <v>-1.4562902083434508</v>
      </c>
      <c r="K51">
        <v>30.782140209219801</v>
      </c>
      <c r="L51">
        <f>(Table2[[#This Row],[6M Return vs Nifty]]-AVERAGE(Table2[6M Return vs Nifty]))/_xlfn.STDEV.P(Table2[6M Return vs Nifty])</f>
        <v>0.53512515233550684</v>
      </c>
      <c r="M51">
        <v>-2.5863791418942301</v>
      </c>
      <c r="N51">
        <f>(Table2[[#This Row],[1W Return vs Nifty]]-AVERAGE(Table2[1W Return vs Nifty]))/_xlfn.STDEV.P(Table2[1W Return vs Nifty])</f>
        <v>-0.10084660874022736</v>
      </c>
      <c r="O51">
        <v>696.72</v>
      </c>
      <c r="P51">
        <v>663.95324572344703</v>
      </c>
      <c r="Q51">
        <v>517.25186932326699</v>
      </c>
      <c r="R51">
        <v>55.924910941391701</v>
      </c>
      <c r="S51" s="2">
        <f>(Table2[[#This Row],[Close Price]]-Table2[[#This Row],[20D EMA]])/Table2[[#This Row],[20D EMA]]</f>
        <v>6.645424273739803E-3</v>
      </c>
      <c r="T51" s="2">
        <f>(Table2[[#This Row],[Close Price]]-Table2[[#This Row],[50D EMA]])/Table2[[#This Row],[50D EMA]]</f>
        <v>5.6324379039378432E-2</v>
      </c>
      <c r="U51" s="2">
        <f>(Table2[[#This Row],[Close Price]]-Table2[[#This Row],[200D EMA]])/Table2[[#This Row],[200D EMA]]</f>
        <v>0.35591583442239277</v>
      </c>
      <c r="V51">
        <v>0.53910733258091104</v>
      </c>
      <c r="W51">
        <v>675.35</v>
      </c>
      <c r="X51">
        <v>706</v>
      </c>
      <c r="Y51">
        <v>674.8</v>
      </c>
      <c r="Z51">
        <v>706</v>
      </c>
      <c r="AA51">
        <v>662.35</v>
      </c>
      <c r="AB51">
        <v>756.25</v>
      </c>
      <c r="AC51" s="2">
        <f>(Table2[[#This Row],[Close Price]]/Table2[[#This Row],[Day Low]])-1</f>
        <v>3.8498556304138676E-2</v>
      </c>
      <c r="AD51" s="2">
        <f>(Table2[[#This Row],[Day High]]/Table2[[#This Row],[Close Price]])-1</f>
        <v>6.6300705781705549E-3</v>
      </c>
      <c r="AE51" s="2">
        <f>(Table2[[#This Row],[Close Price]]/Table2[[#This Row],[Current Week Low]])-1</f>
        <v>3.9344991108476668E-2</v>
      </c>
      <c r="AF51" s="2">
        <f>(Table2[[#This Row],[Current Week High]]/Table2[[#This Row],[Close Price]])-1</f>
        <v>6.6300705781705549E-3</v>
      </c>
      <c r="AG51" s="2">
        <f>(Table2[[#This Row],[Close Price]]/Table2[[#This Row],[Current Month Low]])-1</f>
        <v>5.8881256133464177E-2</v>
      </c>
      <c r="AH51" s="2">
        <f>(Table2[[#This Row],[Current Month High]]/Table2[[#This Row],[Close Price]])-1</f>
        <v>7.827760747130541E-2</v>
      </c>
      <c r="AI51">
        <v>11.919868824410001</v>
      </c>
      <c r="AJ51">
        <v>145.74281709880799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0.44</v>
      </c>
      <c r="AM51" t="s">
        <v>10436</v>
      </c>
      <c r="AN51">
        <v>-0.37</v>
      </c>
      <c r="AO51" t="s">
        <v>10435</v>
      </c>
      <c r="AP51">
        <v>0.18604219862593999</v>
      </c>
      <c r="AQ51">
        <f>(Table2[[#This Row],[Sharpe Ratio]]-AVERAGE(Table2[Sharpe Ratio]))/_xlfn.STDEV.P(Table2[Sharpe Ratio])</f>
        <v>1.4816286736582724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1.7469191149570777</v>
      </c>
      <c r="AS51">
        <f>_xlfn.RANK.AVG(Table2[[#This Row],[1Y Return vs Nifty Z-Score]],Table2[1Y Return vs Nifty Z-Score])</f>
        <v>72</v>
      </c>
      <c r="AT51">
        <f>_xlfn.RANK.AVG(Table2[[#This Row],[6M Return vs Nifty Z-Score]],Table2[6M Return vs Nifty Z-Score])</f>
        <v>166</v>
      </c>
      <c r="AU51">
        <f>_xlfn.RANK.AVG(Table2[[#This Row],[Sharpe Ratio Z-Score]],Table2[Sharpe Ratio Z-Score])</f>
        <v>50</v>
      </c>
      <c r="AV51">
        <f>(Table2[[#This Row],[Rank 1Y]]+Table2[[#This Row],[Rank 6M]]+Table2[[#This Row],[Rank Sharpe]])/3</f>
        <v>96</v>
      </c>
    </row>
    <row r="52" spans="1:48" x14ac:dyDescent="0.3">
      <c r="A52" t="s">
        <v>697</v>
      </c>
      <c r="B52" t="s">
        <v>698</v>
      </c>
      <c r="C52" t="s">
        <v>10389</v>
      </c>
      <c r="D52" t="s">
        <v>452</v>
      </c>
      <c r="E52">
        <v>26344.305</v>
      </c>
      <c r="F52">
        <v>750.55</v>
      </c>
      <c r="G52">
        <v>99.087154933711901</v>
      </c>
      <c r="H52">
        <f>(Table2[[#This Row],[1Y Return vs Nifty]]-AVERAGE(Table2[1Y Return vs Nifty]))/_xlfn.STDEV.P(Table2[1Y Return vs Nifty])</f>
        <v>1.2289153972670268</v>
      </c>
      <c r="I52">
        <v>-10.3818753814546</v>
      </c>
      <c r="J52">
        <f>(Table2[[#This Row],[1M Return vs Nifty]]-AVERAGE(Table2[1M Return vs Nifty]))/_xlfn.STDEV.P(Table2[1M Return vs Nifty])</f>
        <v>-0.74301113467866642</v>
      </c>
      <c r="K52">
        <v>74.003742006544698</v>
      </c>
      <c r="L52">
        <f>(Table2[[#This Row],[6M Return vs Nifty]]-AVERAGE(Table2[6M Return vs Nifty]))/_xlfn.STDEV.P(Table2[6M Return vs Nifty])</f>
        <v>1.8118216082809682</v>
      </c>
      <c r="M52">
        <v>-6.3411867582082602</v>
      </c>
      <c r="N52">
        <f>(Table2[[#This Row],[1W Return vs Nifty]]-AVERAGE(Table2[1W Return vs Nifty]))/_xlfn.STDEV.P(Table2[1W Return vs Nifty])</f>
        <v>-0.84638009004516634</v>
      </c>
      <c r="O52">
        <v>786.19</v>
      </c>
      <c r="P52">
        <v>789.08745843958002</v>
      </c>
      <c r="Q52">
        <v>644.64271574814404</v>
      </c>
      <c r="R52">
        <v>33.174220021140201</v>
      </c>
      <c r="S52" s="2">
        <f>(Table2[[#This Row],[Close Price]]-Table2[[#This Row],[20D EMA]])/Table2[[#This Row],[20D EMA]]</f>
        <v>-4.5332553199608362E-2</v>
      </c>
      <c r="T52" s="2">
        <f>(Table2[[#This Row],[Close Price]]-Table2[[#This Row],[50D EMA]])/Table2[[#This Row],[50D EMA]]</f>
        <v>-4.8838006519312659E-2</v>
      </c>
      <c r="U52" s="2">
        <f>(Table2[[#This Row],[Close Price]]-Table2[[#This Row],[200D EMA]])/Table2[[#This Row],[200D EMA]]</f>
        <v>0.16428834401540482</v>
      </c>
      <c r="V52">
        <v>0.480431654246255</v>
      </c>
      <c r="W52">
        <v>745</v>
      </c>
      <c r="X52">
        <v>759.95</v>
      </c>
      <c r="Y52">
        <v>744</v>
      </c>
      <c r="Z52">
        <v>775.2</v>
      </c>
      <c r="AA52">
        <v>741</v>
      </c>
      <c r="AB52">
        <v>868</v>
      </c>
      <c r="AC52" s="2">
        <f>(Table2[[#This Row],[Close Price]]/Table2[[#This Row],[Day Low]])-1</f>
        <v>7.4496644295301007E-3</v>
      </c>
      <c r="AD52" s="2">
        <f>(Table2[[#This Row],[Day High]]/Table2[[#This Row],[Close Price]])-1</f>
        <v>1.2524148957431258E-2</v>
      </c>
      <c r="AE52" s="2">
        <f>(Table2[[#This Row],[Close Price]]/Table2[[#This Row],[Current Week Low]])-1</f>
        <v>8.8037634408602017E-3</v>
      </c>
      <c r="AF52" s="2">
        <f>(Table2[[#This Row],[Current Week High]]/Table2[[#This Row],[Close Price]])-1</f>
        <v>3.2842582106455298E-2</v>
      </c>
      <c r="AG52" s="2">
        <f>(Table2[[#This Row],[Close Price]]/Table2[[#This Row],[Current Month Low]])-1</f>
        <v>1.2887989203778538E-2</v>
      </c>
      <c r="AH52" s="2">
        <f>(Table2[[#This Row],[Current Month High]]/Table2[[#This Row],[Close Price]])-1</f>
        <v>0.156485244154287</v>
      </c>
      <c r="AI52">
        <v>29.2385583905136</v>
      </c>
      <c r="AJ52">
        <v>168.05357142857099</v>
      </c>
      <c r="AK52" t="str">
        <f>IF(AND(Table2[[#This Row],[20D EMA]]&gt;Table2[[#This Row],[50D EMA]],Table2[[#This Row],[50D EMA]]&gt;Table2[[#This Row],[200D EMA]]),"Uptrend","Downtrend/NoTrend")</f>
        <v>Downtrend/NoTrend</v>
      </c>
      <c r="AL52">
        <v>-0.22</v>
      </c>
      <c r="AM52" t="s">
        <v>10435</v>
      </c>
      <c r="AN52">
        <v>-8.75</v>
      </c>
      <c r="AO52" t="s">
        <v>10435</v>
      </c>
      <c r="AP52">
        <v>0.113184198705246</v>
      </c>
      <c r="AQ52">
        <f>(Table2[[#This Row],[Sharpe Ratio]]-AVERAGE(Table2[Sharpe Ratio]))/_xlfn.STDEV.P(Table2[Sharpe Ratio])</f>
        <v>0.63658844050582741</v>
      </c>
      <c r="AR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">
        <f>_xlfn.RANK.AVG(Table2[[#This Row],[1Y Return vs Nifty Z-Score]],Table2[1Y Return vs Nifty Z-Score])</f>
        <v>78</v>
      </c>
      <c r="AT52">
        <f>_xlfn.RANK.AVG(Table2[[#This Row],[6M Return vs Nifty Z-Score]],Table2[6M Return vs Nifty Z-Score])</f>
        <v>37</v>
      </c>
      <c r="AU52">
        <f>_xlfn.RANK.AVG(Table2[[#This Row],[Sharpe Ratio Z-Score]],Table2[Sharpe Ratio Z-Score])</f>
        <v>189</v>
      </c>
      <c r="AV52">
        <f>(Table2[[#This Row],[Rank 1Y]]+Table2[[#This Row],[Rank 6M]]+Table2[[#This Row],[Rank Sharpe]])/3</f>
        <v>101.33333333333333</v>
      </c>
    </row>
    <row r="53" spans="1:48" x14ac:dyDescent="0.3">
      <c r="A53" t="s">
        <v>1479</v>
      </c>
      <c r="B53" t="s">
        <v>1480</v>
      </c>
      <c r="C53" t="s">
        <v>10392</v>
      </c>
      <c r="D53" t="s">
        <v>1010</v>
      </c>
      <c r="E53">
        <v>7223.5947647849998</v>
      </c>
      <c r="F53">
        <v>841.35</v>
      </c>
      <c r="G53">
        <v>153.613135827826</v>
      </c>
      <c r="H53">
        <f>(Table2[[#This Row],[1Y Return vs Nifty]]-AVERAGE(Table2[1Y Return vs Nifty]))/_xlfn.STDEV.P(Table2[1Y Return vs Nifty])</f>
        <v>2.1178275263423965</v>
      </c>
      <c r="I53">
        <v>16.3451635810362</v>
      </c>
      <c r="J53">
        <f>(Table2[[#This Row],[1M Return vs Nifty]]-AVERAGE(Table2[1M Return vs Nifty]))/_xlfn.STDEV.P(Table2[1M Return vs Nifty])</f>
        <v>1.8423586210800031</v>
      </c>
      <c r="K53">
        <v>200.708531101917</v>
      </c>
      <c r="L53">
        <f>(Table2[[#This Row],[6M Return vs Nifty]]-AVERAGE(Table2[6M Return vs Nifty]))/_xlfn.STDEV.P(Table2[6M Return vs Nifty])</f>
        <v>5.5544768654350642</v>
      </c>
      <c r="M53">
        <v>13.085916609212701</v>
      </c>
      <c r="N53">
        <f>(Table2[[#This Row],[1W Return vs Nifty]]-AVERAGE(Table2[1W Return vs Nifty]))/_xlfn.STDEV.P(Table2[1W Return vs Nifty])</f>
        <v>3.010956286459332</v>
      </c>
      <c r="O53">
        <v>648.04999999999995</v>
      </c>
      <c r="P53">
        <v>556.83600016698404</v>
      </c>
      <c r="Q53">
        <v>396.52002185607103</v>
      </c>
      <c r="R53">
        <v>85.890138444632399</v>
      </c>
      <c r="S53" s="2">
        <f>(Table2[[#This Row],[Close Price]]-Table2[[#This Row],[20D EMA]])/Table2[[#This Row],[20D EMA]]</f>
        <v>0.29827945374585307</v>
      </c>
      <c r="T53" s="2">
        <f>(Table2[[#This Row],[Close Price]]-Table2[[#This Row],[50D EMA]])/Table2[[#This Row],[50D EMA]]</f>
        <v>0.51094756759206639</v>
      </c>
      <c r="U53" s="2">
        <f>(Table2[[#This Row],[Close Price]]-Table2[[#This Row],[200D EMA]])/Table2[[#This Row],[200D EMA]]</f>
        <v>1.1218348472334987</v>
      </c>
      <c r="V53">
        <v>1.01543564827327</v>
      </c>
      <c r="W53">
        <v>727.3</v>
      </c>
      <c r="X53">
        <v>859.85</v>
      </c>
      <c r="Y53">
        <v>672.45</v>
      </c>
      <c r="Z53">
        <v>859.85</v>
      </c>
      <c r="AA53">
        <v>549.9</v>
      </c>
      <c r="AB53">
        <v>859.85</v>
      </c>
      <c r="AC53" s="2">
        <f>(Table2[[#This Row],[Close Price]]/Table2[[#This Row],[Day Low]])-1</f>
        <v>0.15681286951739315</v>
      </c>
      <c r="AD53" s="2">
        <f>(Table2[[#This Row],[Day High]]/Table2[[#This Row],[Close Price]])-1</f>
        <v>2.1988470909847235E-2</v>
      </c>
      <c r="AE53" s="2">
        <f>(Table2[[#This Row],[Close Price]]/Table2[[#This Row],[Current Week Low]])-1</f>
        <v>0.25117109078741917</v>
      </c>
      <c r="AF53" s="2">
        <f>(Table2[[#This Row],[Current Week High]]/Table2[[#This Row],[Close Price]])-1</f>
        <v>2.1988470909847235E-2</v>
      </c>
      <c r="AG53" s="2">
        <f>(Table2[[#This Row],[Close Price]]/Table2[[#This Row],[Current Month Low]])-1</f>
        <v>0.53000545553737055</v>
      </c>
      <c r="AH53" s="2">
        <f>(Table2[[#This Row],[Current Month High]]/Table2[[#This Row],[Close Price]])-1</f>
        <v>2.1988470909847235E-2</v>
      </c>
      <c r="AI53">
        <v>2.19884709098472</v>
      </c>
      <c r="AJ53">
        <v>289.87488415199198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1.05</v>
      </c>
      <c r="AM53" t="s">
        <v>10436</v>
      </c>
      <c r="AN53">
        <v>46.54</v>
      </c>
      <c r="AO53" t="s">
        <v>10436</v>
      </c>
      <c r="AP53">
        <v>8.4267674984291996E-2</v>
      </c>
      <c r="AQ53">
        <f>(Table2[[#This Row],[Sharpe Ratio]]-AVERAGE(Table2[Sharpe Ratio]))/_xlfn.STDEV.P(Table2[Sharpe Ratio])</f>
        <v>0.30120144149801242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12.82682074081481</v>
      </c>
      <c r="AS53">
        <f>_xlfn.RANK.AVG(Table2[[#This Row],[1Y Return vs Nifty Z-Score]],Table2[1Y Return vs Nifty Z-Score])</f>
        <v>37</v>
      </c>
      <c r="AT53">
        <f>_xlfn.RANK.AVG(Table2[[#This Row],[6M Return vs Nifty Z-Score]],Table2[6M Return vs Nifty Z-Score])</f>
        <v>2</v>
      </c>
      <c r="AU53">
        <f>_xlfn.RANK.AVG(Table2[[#This Row],[Sharpe Ratio Z-Score]],Table2[Sharpe Ratio Z-Score])</f>
        <v>271</v>
      </c>
      <c r="AV53">
        <f>(Table2[[#This Row],[Rank 1Y]]+Table2[[#This Row],[Rank 6M]]+Table2[[#This Row],[Rank Sharpe]])/3</f>
        <v>103.33333333333333</v>
      </c>
    </row>
    <row r="54" spans="1:48" x14ac:dyDescent="0.3">
      <c r="A54" t="s">
        <v>982</v>
      </c>
      <c r="B54" t="s">
        <v>983</v>
      </c>
      <c r="C54" t="s">
        <v>10395</v>
      </c>
      <c r="D54" t="s">
        <v>54</v>
      </c>
      <c r="E54">
        <v>15495.1311937299</v>
      </c>
      <c r="F54">
        <v>1010.05</v>
      </c>
      <c r="G54">
        <v>305.64816832579999</v>
      </c>
      <c r="H54">
        <f>(Table2[[#This Row],[1Y Return vs Nifty]]-AVERAGE(Table2[1Y Return vs Nifty]))/_xlfn.STDEV.P(Table2[1Y Return vs Nifty])</f>
        <v>4.5963851279793371</v>
      </c>
      <c r="I54">
        <v>-8.5868303202188105</v>
      </c>
      <c r="J54">
        <f>(Table2[[#This Row],[1M Return vs Nifty]]-AVERAGE(Table2[1M Return vs Nifty]))/_xlfn.STDEV.P(Table2[1M Return vs Nifty])</f>
        <v>-0.56937217609234347</v>
      </c>
      <c r="K54">
        <v>72.426022747425506</v>
      </c>
      <c r="L54">
        <f>(Table2[[#This Row],[6M Return vs Nifty]]-AVERAGE(Table2[6M Return vs Nifty]))/_xlfn.STDEV.P(Table2[6M Return vs Nifty])</f>
        <v>1.765218324209274</v>
      </c>
      <c r="M54">
        <v>-1.7555436392564301</v>
      </c>
      <c r="N54">
        <f>(Table2[[#This Row],[1W Return vs Nifty]]-AVERAGE(Table2[1W Return vs Nifty]))/_xlfn.STDEV.P(Table2[1W Return vs Nifty])</f>
        <v>6.4119415612668193E-2</v>
      </c>
      <c r="O54">
        <v>1006.4</v>
      </c>
      <c r="P54">
        <v>947.50891368817099</v>
      </c>
      <c r="Q54">
        <v>687.37604734007698</v>
      </c>
      <c r="R54">
        <v>50.251190696032502</v>
      </c>
      <c r="S54" s="2">
        <f>(Table2[[#This Row],[Close Price]]-Table2[[#This Row],[20D EMA]])/Table2[[#This Row],[20D EMA]]</f>
        <v>3.6267885532591188E-3</v>
      </c>
      <c r="T54" s="2">
        <f>(Table2[[#This Row],[Close Price]]-Table2[[#This Row],[50D EMA]])/Table2[[#This Row],[50D EMA]]</f>
        <v>6.6005802592809679E-2</v>
      </c>
      <c r="U54" s="2">
        <f>(Table2[[#This Row],[Close Price]]-Table2[[#This Row],[200D EMA]])/Table2[[#This Row],[200D EMA]]</f>
        <v>0.46942856666095195</v>
      </c>
      <c r="V54">
        <v>0.29531908679157598</v>
      </c>
      <c r="W54">
        <v>987.35</v>
      </c>
      <c r="X54">
        <v>1021</v>
      </c>
      <c r="Y54">
        <v>987.35</v>
      </c>
      <c r="Z54">
        <v>1044</v>
      </c>
      <c r="AA54">
        <v>955.55</v>
      </c>
      <c r="AB54">
        <v>1097.7</v>
      </c>
      <c r="AC54" s="2">
        <f>(Table2[[#This Row],[Close Price]]/Table2[[#This Row],[Day Low]])-1</f>
        <v>2.2990834050741871E-2</v>
      </c>
      <c r="AD54" s="2">
        <f>(Table2[[#This Row],[Day High]]/Table2[[#This Row],[Close Price]])-1</f>
        <v>1.0841047472897491E-2</v>
      </c>
      <c r="AE54" s="2">
        <f>(Table2[[#This Row],[Close Price]]/Table2[[#This Row],[Current Week Low]])-1</f>
        <v>2.2990834050741871E-2</v>
      </c>
      <c r="AF54" s="2">
        <f>(Table2[[#This Row],[Current Week High]]/Table2[[#This Row],[Close Price]])-1</f>
        <v>3.3612197415969547E-2</v>
      </c>
      <c r="AG54" s="2">
        <f>(Table2[[#This Row],[Close Price]]/Table2[[#This Row],[Current Month Low]])-1</f>
        <v>5.7035215321019406E-2</v>
      </c>
      <c r="AH54" s="2">
        <f>(Table2[[#This Row],[Current Month High]]/Table2[[#This Row],[Close Price]])-1</f>
        <v>8.6777882283055385E-2</v>
      </c>
      <c r="AI54">
        <v>8.6777882283055305</v>
      </c>
      <c r="AJ54">
        <v>373.64595545134802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</v>
      </c>
      <c r="AM54" t="s">
        <v>10437</v>
      </c>
      <c r="AN54">
        <v>-7.0000000000000007E-2</v>
      </c>
      <c r="AO54" t="s">
        <v>10435</v>
      </c>
      <c r="AP54">
        <v>8.2742383089648E-2</v>
      </c>
      <c r="AQ54">
        <f>(Table2[[#This Row],[Sharpe Ratio]]-AVERAGE(Table2[Sharpe Ratio]))/_xlfn.STDEV.P(Table2[Sharpe Ratio])</f>
        <v>0.28351041210277095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6.1398611038117066</v>
      </c>
      <c r="AS54">
        <f>_xlfn.RANK.AVG(Table2[[#This Row],[1Y Return vs Nifty Z-Score]],Table2[1Y Return vs Nifty Z-Score])</f>
        <v>2</v>
      </c>
      <c r="AT54">
        <f>_xlfn.RANK.AVG(Table2[[#This Row],[6M Return vs Nifty Z-Score]],Table2[6M Return vs Nifty Z-Score])</f>
        <v>42</v>
      </c>
      <c r="AU54">
        <f>_xlfn.RANK.AVG(Table2[[#This Row],[Sharpe Ratio Z-Score]],Table2[Sharpe Ratio Z-Score])</f>
        <v>275</v>
      </c>
      <c r="AV54">
        <f>(Table2[[#This Row],[Rank 1Y]]+Table2[[#This Row],[Rank 6M]]+Table2[[#This Row],[Rank Sharpe]])/3</f>
        <v>106.33333333333333</v>
      </c>
    </row>
    <row r="55" spans="1:48" x14ac:dyDescent="0.3">
      <c r="A55" t="s">
        <v>896</v>
      </c>
      <c r="B55" t="s">
        <v>897</v>
      </c>
      <c r="C55" t="s">
        <v>10402</v>
      </c>
      <c r="D55" t="s">
        <v>266</v>
      </c>
      <c r="E55">
        <v>17610.916152329999</v>
      </c>
      <c r="F55">
        <v>1213.6500000000001</v>
      </c>
      <c r="G55">
        <v>118.014017845653</v>
      </c>
      <c r="H55">
        <f>(Table2[[#This Row],[1Y Return vs Nifty]]-AVERAGE(Table2[1Y Return vs Nifty]))/_xlfn.STDEV.P(Table2[1Y Return vs Nifty])</f>
        <v>1.5374713871252002</v>
      </c>
      <c r="I55">
        <v>-13.2917465652022</v>
      </c>
      <c r="J55">
        <f>(Table2[[#This Row],[1M Return vs Nifty]]-AVERAGE(Table2[1M Return vs Nifty]))/_xlfn.STDEV.P(Table2[1M Return vs Nifty])</f>
        <v>-1.0244898634736057</v>
      </c>
      <c r="K55">
        <v>24.722254028568798</v>
      </c>
      <c r="L55">
        <f>(Table2[[#This Row],[6M Return vs Nifty]]-AVERAGE(Table2[6M Return vs Nifty]))/_xlfn.STDEV.P(Table2[6M Return vs Nifty])</f>
        <v>0.35612588140268242</v>
      </c>
      <c r="M55">
        <v>-8.6433421281260294</v>
      </c>
      <c r="N55">
        <f>(Table2[[#This Row],[1W Return vs Nifty]]-AVERAGE(Table2[1W Return vs Nifty]))/_xlfn.STDEV.P(Table2[1W Return vs Nifty])</f>
        <v>-1.3034831117772152</v>
      </c>
      <c r="O55">
        <v>1269.97</v>
      </c>
      <c r="P55">
        <v>1271.0810349901001</v>
      </c>
      <c r="Q55">
        <v>1059.6741910611199</v>
      </c>
      <c r="R55">
        <v>26.732075723656401</v>
      </c>
      <c r="S55" s="2">
        <f>(Table2[[#This Row],[Close Price]]-Table2[[#This Row],[20D EMA]])/Table2[[#This Row],[20D EMA]]</f>
        <v>-4.43475042717544E-2</v>
      </c>
      <c r="T55" s="2">
        <f>(Table2[[#This Row],[Close Price]]-Table2[[#This Row],[50D EMA]])/Table2[[#This Row],[50D EMA]]</f>
        <v>-4.5182827380118445E-2</v>
      </c>
      <c r="U55" s="2">
        <f>(Table2[[#This Row],[Close Price]]-Table2[[#This Row],[200D EMA]])/Table2[[#This Row],[200D EMA]]</f>
        <v>0.14530485901963347</v>
      </c>
      <c r="V55">
        <v>0.87943949809099198</v>
      </c>
      <c r="W55">
        <v>1195</v>
      </c>
      <c r="X55">
        <v>1224</v>
      </c>
      <c r="Y55">
        <v>1195</v>
      </c>
      <c r="Z55">
        <v>1249.25</v>
      </c>
      <c r="AA55">
        <v>1195</v>
      </c>
      <c r="AB55">
        <v>1404.85</v>
      </c>
      <c r="AC55" s="2">
        <f>(Table2[[#This Row],[Close Price]]/Table2[[#This Row],[Day Low]])-1</f>
        <v>1.5606694560669432E-2</v>
      </c>
      <c r="AD55" s="2">
        <f>(Table2[[#This Row],[Day High]]/Table2[[#This Row],[Close Price]])-1</f>
        <v>8.5279940674822807E-3</v>
      </c>
      <c r="AE55" s="2">
        <f>(Table2[[#This Row],[Close Price]]/Table2[[#This Row],[Current Week Low]])-1</f>
        <v>1.5606694560669432E-2</v>
      </c>
      <c r="AF55" s="2">
        <f>(Table2[[#This Row],[Current Week High]]/Table2[[#This Row],[Close Price]])-1</f>
        <v>2.9333003749021369E-2</v>
      </c>
      <c r="AG55" s="2">
        <f>(Table2[[#This Row],[Close Price]]/Table2[[#This Row],[Current Month Low]])-1</f>
        <v>1.5606694560669432E-2</v>
      </c>
      <c r="AH55" s="2">
        <f>(Table2[[#This Row],[Current Month High]]/Table2[[#This Row],[Close Price]])-1</f>
        <v>0.15754130103407071</v>
      </c>
      <c r="AI55">
        <v>19.474313022700098</v>
      </c>
      <c r="AJ55">
        <v>155.693669019277</v>
      </c>
      <c r="AK55" t="str">
        <f>IF(AND(Table2[[#This Row],[20D EMA]]&gt;Table2[[#This Row],[50D EMA]],Table2[[#This Row],[50D EMA]]&gt;Table2[[#This Row],[200D EMA]]),"Uptrend","Downtrend/NoTrend")</f>
        <v>Downtrend/NoTrend</v>
      </c>
      <c r="AL55">
        <v>-0.16</v>
      </c>
      <c r="AM55" t="s">
        <v>10435</v>
      </c>
      <c r="AN55">
        <v>-5.38</v>
      </c>
      <c r="AO55" t="s">
        <v>10435</v>
      </c>
      <c r="AP55">
        <v>0.181906208012478</v>
      </c>
      <c r="AQ55">
        <f>(Table2[[#This Row],[Sharpe Ratio]]-AVERAGE(Table2[Sharpe Ratio]))/_xlfn.STDEV.P(Table2[Sharpe Ratio])</f>
        <v>1.433657572665648</v>
      </c>
      <c r="AR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">
        <f>_xlfn.RANK.AVG(Table2[[#This Row],[1Y Return vs Nifty Z-Score]],Table2[1Y Return vs Nifty Z-Score])</f>
        <v>61</v>
      </c>
      <c r="AT55">
        <f>_xlfn.RANK.AVG(Table2[[#This Row],[6M Return vs Nifty Z-Score]],Table2[6M Return vs Nifty Z-Score])</f>
        <v>208</v>
      </c>
      <c r="AU55">
        <f>_xlfn.RANK.AVG(Table2[[#This Row],[Sharpe Ratio Z-Score]],Table2[Sharpe Ratio Z-Score])</f>
        <v>54</v>
      </c>
      <c r="AV55">
        <f>(Table2[[#This Row],[Rank 1Y]]+Table2[[#This Row],[Rank 6M]]+Table2[[#This Row],[Rank Sharpe]])/3</f>
        <v>107.66666666666667</v>
      </c>
    </row>
    <row r="56" spans="1:48" x14ac:dyDescent="0.3">
      <c r="A56" t="s">
        <v>136</v>
      </c>
      <c r="B56" t="s">
        <v>137</v>
      </c>
      <c r="C56" t="s">
        <v>10402</v>
      </c>
      <c r="D56" t="s">
        <v>138</v>
      </c>
      <c r="E56">
        <v>211873.939358565</v>
      </c>
      <c r="F56">
        <v>289.85000000000002</v>
      </c>
      <c r="G56">
        <v>80.017361709486394</v>
      </c>
      <c r="H56">
        <f>(Table2[[#This Row],[1Y Return vs Nifty]]-AVERAGE(Table2[1Y Return vs Nifty]))/_xlfn.STDEV.P(Table2[1Y Return vs Nifty])</f>
        <v>0.91802927989681748</v>
      </c>
      <c r="I56">
        <v>-10.048145756727999</v>
      </c>
      <c r="J56">
        <f>(Table2[[#This Row],[1M Return vs Nifty]]-AVERAGE(Table2[1M Return vs Nifty]))/_xlfn.STDEV.P(Table2[1M Return vs Nifty])</f>
        <v>-0.71072867796583217</v>
      </c>
      <c r="K56">
        <v>27.677939801051998</v>
      </c>
      <c r="L56">
        <f>(Table2[[#This Row],[6M Return vs Nifty]]-AVERAGE(Table2[6M Return vs Nifty]))/_xlfn.STDEV.P(Table2[6M Return vs Nifty])</f>
        <v>0.44343207538208457</v>
      </c>
      <c r="M56">
        <v>-2.92308395196525E-2</v>
      </c>
      <c r="N56">
        <f>(Table2[[#This Row],[1W Return vs Nifty]]-AVERAGE(Table2[1W Return vs Nifty]))/_xlfn.STDEV.P(Table2[1W Return vs Nifty])</f>
        <v>0.40688637544760764</v>
      </c>
      <c r="O56">
        <v>289.14</v>
      </c>
      <c r="P56">
        <v>293.36833839576099</v>
      </c>
      <c r="Q56">
        <v>250.66500245955999</v>
      </c>
      <c r="R56">
        <v>54.209453634415397</v>
      </c>
      <c r="S56" s="2">
        <f>(Table2[[#This Row],[Close Price]]-Table2[[#This Row],[20D EMA]])/Table2[[#This Row],[20D EMA]]</f>
        <v>2.4555578612438143E-3</v>
      </c>
      <c r="T56" s="2">
        <f>(Table2[[#This Row],[Close Price]]-Table2[[#This Row],[50D EMA]])/Table2[[#This Row],[50D EMA]]</f>
        <v>-1.1992904261586128E-2</v>
      </c>
      <c r="U56" s="2">
        <f>(Table2[[#This Row],[Close Price]]-Table2[[#This Row],[200D EMA]])/Table2[[#This Row],[200D EMA]]</f>
        <v>0.15632416634133753</v>
      </c>
      <c r="V56">
        <v>0.75405345567201298</v>
      </c>
      <c r="W56">
        <v>287.64999999999998</v>
      </c>
      <c r="X56">
        <v>295</v>
      </c>
      <c r="Y56">
        <v>278.64999999999998</v>
      </c>
      <c r="Z56">
        <v>295</v>
      </c>
      <c r="AA56">
        <v>267.10000000000002</v>
      </c>
      <c r="AB56">
        <v>301.95</v>
      </c>
      <c r="AC56" s="2">
        <f>(Table2[[#This Row],[Close Price]]/Table2[[#This Row],[Day Low]])-1</f>
        <v>7.6481835564055078E-3</v>
      </c>
      <c r="AD56" s="2">
        <f>(Table2[[#This Row],[Day High]]/Table2[[#This Row],[Close Price]])-1</f>
        <v>1.776781093669122E-2</v>
      </c>
      <c r="AE56" s="2">
        <f>(Table2[[#This Row],[Close Price]]/Table2[[#This Row],[Current Week Low]])-1</f>
        <v>4.019379149470681E-2</v>
      </c>
      <c r="AF56" s="2">
        <f>(Table2[[#This Row],[Current Week High]]/Table2[[#This Row],[Close Price]])-1</f>
        <v>1.776781093669122E-2</v>
      </c>
      <c r="AG56" s="2">
        <f>(Table2[[#This Row],[Close Price]]/Table2[[#This Row],[Current Month Low]])-1</f>
        <v>8.5174092100336996E-2</v>
      </c>
      <c r="AH56" s="2">
        <f>(Table2[[#This Row],[Current Month High]]/Table2[[#This Row],[Close Price]])-1</f>
        <v>4.174573055028441E-2</v>
      </c>
      <c r="AI56">
        <v>17.474555804726499</v>
      </c>
      <c r="AJ56">
        <v>128.22834645669201</v>
      </c>
      <c r="AK56" t="str">
        <f>IF(AND(Table2[[#This Row],[20D EMA]]&gt;Table2[[#This Row],[50D EMA]],Table2[[#This Row],[50D EMA]]&gt;Table2[[#This Row],[200D EMA]]),"Uptrend","Downtrend/NoTrend")</f>
        <v>Downtrend/NoTrend</v>
      </c>
      <c r="AL56">
        <v>-0.17</v>
      </c>
      <c r="AM56" t="s">
        <v>10435</v>
      </c>
      <c r="AN56">
        <v>2.95</v>
      </c>
      <c r="AO56" t="s">
        <v>10436</v>
      </c>
      <c r="AP56">
        <v>0.19775370788579399</v>
      </c>
      <c r="AQ56">
        <f>(Table2[[#This Row],[Sharpe Ratio]]-AVERAGE(Table2[Sharpe Ratio]))/_xlfn.STDEV.P(Table2[Sharpe Ratio])</f>
        <v>1.6174640867396994</v>
      </c>
      <c r="AR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">
        <f>_xlfn.RANK.AVG(Table2[[#This Row],[1Y Return vs Nifty Z-Score]],Table2[1Y Return vs Nifty Z-Score])</f>
        <v>108</v>
      </c>
      <c r="AT56">
        <f>_xlfn.RANK.AVG(Table2[[#This Row],[6M Return vs Nifty Z-Score]],Table2[6M Return vs Nifty Z-Score])</f>
        <v>181</v>
      </c>
      <c r="AU56">
        <f>_xlfn.RANK.AVG(Table2[[#This Row],[Sharpe Ratio Z-Score]],Table2[Sharpe Ratio Z-Score])</f>
        <v>36</v>
      </c>
      <c r="AV56">
        <f>(Table2[[#This Row],[Rank 1Y]]+Table2[[#This Row],[Rank 6M]]+Table2[[#This Row],[Rank Sharpe]])/3</f>
        <v>108.33333333333333</v>
      </c>
    </row>
    <row r="57" spans="1:48" x14ac:dyDescent="0.3">
      <c r="A57" t="s">
        <v>1355</v>
      </c>
      <c r="B57" t="s">
        <v>1356</v>
      </c>
      <c r="C57" t="s">
        <v>10402</v>
      </c>
      <c r="D57" t="s">
        <v>1013</v>
      </c>
      <c r="E57">
        <v>8379.3716810400001</v>
      </c>
      <c r="F57">
        <v>882.55</v>
      </c>
      <c r="G57">
        <v>80.184119502555205</v>
      </c>
      <c r="H57">
        <f>(Table2[[#This Row],[1Y Return vs Nifty]]-AVERAGE(Table2[1Y Return vs Nifty]))/_xlfn.STDEV.P(Table2[1Y Return vs Nifty])</f>
        <v>0.9207478559305905</v>
      </c>
      <c r="I57">
        <v>-3.8558407536200598</v>
      </c>
      <c r="J57">
        <f>(Table2[[#This Row],[1M Return vs Nifty]]-AVERAGE(Table2[1M Return vs Nifty]))/_xlfn.STDEV.P(Table2[1M Return vs Nifty])</f>
        <v>-0.1117323545820022</v>
      </c>
      <c r="K57">
        <v>43.926451863516597</v>
      </c>
      <c r="L57">
        <f>(Table2[[#This Row],[6M Return vs Nifty]]-AVERAGE(Table2[6M Return vs Nifty]))/_xlfn.STDEV.P(Table2[6M Return vs Nifty])</f>
        <v>0.92338693364510149</v>
      </c>
      <c r="M57">
        <v>-4.1064741158150504</v>
      </c>
      <c r="N57">
        <f>(Table2[[#This Row],[1W Return vs Nifty]]-AVERAGE(Table2[1W Return vs Nifty]))/_xlfn.STDEV.P(Table2[1W Return vs Nifty])</f>
        <v>-0.40266811695742721</v>
      </c>
      <c r="O57">
        <v>895.02</v>
      </c>
      <c r="P57">
        <v>884.44056532288005</v>
      </c>
      <c r="Q57">
        <v>753.52093756230602</v>
      </c>
      <c r="R57">
        <v>42.367384756426397</v>
      </c>
      <c r="S57" s="2">
        <f>(Table2[[#This Row],[Close Price]]-Table2[[#This Row],[20D EMA]])/Table2[[#This Row],[20D EMA]]</f>
        <v>-1.3932649549730763E-2</v>
      </c>
      <c r="T57" s="2">
        <f>(Table2[[#This Row],[Close Price]]-Table2[[#This Row],[50D EMA]])/Table2[[#This Row],[50D EMA]]</f>
        <v>-2.1375832328426841E-3</v>
      </c>
      <c r="U57" s="2">
        <f>(Table2[[#This Row],[Close Price]]-Table2[[#This Row],[200D EMA]])/Table2[[#This Row],[200D EMA]]</f>
        <v>0.1712348735193904</v>
      </c>
      <c r="V57">
        <v>1.1127734672262199</v>
      </c>
      <c r="W57">
        <v>876.1</v>
      </c>
      <c r="X57">
        <v>898</v>
      </c>
      <c r="Y57">
        <v>876.1</v>
      </c>
      <c r="Z57">
        <v>929</v>
      </c>
      <c r="AA57">
        <v>847</v>
      </c>
      <c r="AB57">
        <v>943</v>
      </c>
      <c r="AC57" s="2">
        <f>(Table2[[#This Row],[Close Price]]/Table2[[#This Row],[Day Low]])-1</f>
        <v>7.3621732678916807E-3</v>
      </c>
      <c r="AD57" s="2">
        <f>(Table2[[#This Row],[Day High]]/Table2[[#This Row],[Close Price]])-1</f>
        <v>1.7506090306498301E-2</v>
      </c>
      <c r="AE57" s="2">
        <f>(Table2[[#This Row],[Close Price]]/Table2[[#This Row],[Current Week Low]])-1</f>
        <v>7.3621732678916807E-3</v>
      </c>
      <c r="AF57" s="2">
        <f>(Table2[[#This Row],[Current Week High]]/Table2[[#This Row],[Close Price]])-1</f>
        <v>5.2631578947368585E-2</v>
      </c>
      <c r="AG57" s="2">
        <f>(Table2[[#This Row],[Close Price]]/Table2[[#This Row],[Current Month Low]])-1</f>
        <v>4.1971664698937428E-2</v>
      </c>
      <c r="AH57" s="2">
        <f>(Table2[[#This Row],[Current Month High]]/Table2[[#This Row],[Close Price]])-1</f>
        <v>6.8494702849696942E-2</v>
      </c>
      <c r="AI57">
        <v>19.993201518327499</v>
      </c>
      <c r="AJ57">
        <v>117.80602171767001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</v>
      </c>
      <c r="AM57">
        <v>0</v>
      </c>
      <c r="AN57">
        <v>1.27</v>
      </c>
      <c r="AO57" t="s">
        <v>10436</v>
      </c>
      <c r="AP57">
        <v>0.147590578942464</v>
      </c>
      <c r="AQ57">
        <f>(Table2[[#This Row],[Sharpe Ratio]]-AVERAGE(Table2[Sharpe Ratio]))/_xlfn.STDEV.P(Table2[Sharpe Ratio])</f>
        <v>1.0356492932500463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2.3653836112863091</v>
      </c>
      <c r="AS57">
        <f>_xlfn.RANK.AVG(Table2[[#This Row],[1Y Return vs Nifty Z-Score]],Table2[1Y Return vs Nifty Z-Score])</f>
        <v>106</v>
      </c>
      <c r="AT57">
        <f>_xlfn.RANK.AVG(Table2[[#This Row],[6M Return vs Nifty Z-Score]],Table2[6M Return vs Nifty Z-Score])</f>
        <v>110</v>
      </c>
      <c r="AU57">
        <f>_xlfn.RANK.AVG(Table2[[#This Row],[Sharpe Ratio Z-Score]],Table2[Sharpe Ratio Z-Score])</f>
        <v>110</v>
      </c>
      <c r="AV57">
        <f>(Table2[[#This Row],[Rank 1Y]]+Table2[[#This Row],[Rank 6M]]+Table2[[#This Row],[Rank Sharpe]])/3</f>
        <v>108.66666666666667</v>
      </c>
    </row>
    <row r="58" spans="1:48" x14ac:dyDescent="0.3">
      <c r="A58" t="s">
        <v>1401</v>
      </c>
      <c r="B58" t="s">
        <v>1402</v>
      </c>
      <c r="C58" t="s">
        <v>10396</v>
      </c>
      <c r="D58" t="s">
        <v>57</v>
      </c>
      <c r="E58">
        <v>8071.2691075800003</v>
      </c>
      <c r="F58">
        <v>15.03</v>
      </c>
      <c r="G58">
        <v>106.399917660124</v>
      </c>
      <c r="H58">
        <f>(Table2[[#This Row],[1Y Return vs Nifty]]-AVERAGE(Table2[1Y Return vs Nifty]))/_xlfn.STDEV.P(Table2[1Y Return vs Nifty])</f>
        <v>1.3481320235058349</v>
      </c>
      <c r="I58">
        <v>-10.777311675767301</v>
      </c>
      <c r="J58">
        <f>(Table2[[#This Row],[1M Return vs Nifty]]-AVERAGE(Table2[1M Return vs Nifty]))/_xlfn.STDEV.P(Table2[1M Return vs Nifty])</f>
        <v>-0.78126262363261012</v>
      </c>
      <c r="K58">
        <v>57.084298411767897</v>
      </c>
      <c r="L58">
        <f>(Table2[[#This Row],[6M Return vs Nifty]]-AVERAGE(Table2[6M Return vs Nifty]))/_xlfn.STDEV.P(Table2[6M Return vs Nifty])</f>
        <v>1.3120485139076443</v>
      </c>
      <c r="M58">
        <v>-4.3921884015293298</v>
      </c>
      <c r="N58">
        <f>(Table2[[#This Row],[1W Return vs Nifty]]-AVERAGE(Table2[1W Return vs Nifty]))/_xlfn.STDEV.P(Table2[1W Return vs Nifty])</f>
        <v>-0.45939793852315236</v>
      </c>
      <c r="O58">
        <v>15.38</v>
      </c>
      <c r="P58">
        <v>15.635438339421601</v>
      </c>
      <c r="Q58">
        <v>13.123522124330499</v>
      </c>
      <c r="R58">
        <v>43.494392479614604</v>
      </c>
      <c r="S58" s="2">
        <f>(Table2[[#This Row],[Close Price]]-Table2[[#This Row],[20D EMA]])/Table2[[#This Row],[20D EMA]]</f>
        <v>-2.2756827048114527E-2</v>
      </c>
      <c r="T58" s="2">
        <f>(Table2[[#This Row],[Close Price]]-Table2[[#This Row],[50D EMA]])/Table2[[#This Row],[50D EMA]]</f>
        <v>-3.8722185222982264E-2</v>
      </c>
      <c r="U58" s="2">
        <f>(Table2[[#This Row],[Close Price]]-Table2[[#This Row],[200D EMA]])/Table2[[#This Row],[200D EMA]]</f>
        <v>0.14527181480762427</v>
      </c>
      <c r="V58">
        <v>0.75498566167862802</v>
      </c>
      <c r="W58">
        <v>14.9</v>
      </c>
      <c r="X58">
        <v>15.39</v>
      </c>
      <c r="Y58">
        <v>14.5</v>
      </c>
      <c r="Z58">
        <v>15.78</v>
      </c>
      <c r="AA58">
        <v>14.23</v>
      </c>
      <c r="AB58">
        <v>16.29</v>
      </c>
      <c r="AC58" s="2">
        <f>(Table2[[#This Row],[Close Price]]/Table2[[#This Row],[Day Low]])-1</f>
        <v>8.7248322147650548E-3</v>
      </c>
      <c r="AD58" s="2">
        <f>(Table2[[#This Row],[Day High]]/Table2[[#This Row],[Close Price]])-1</f>
        <v>2.3952095808383422E-2</v>
      </c>
      <c r="AE58" s="2">
        <f>(Table2[[#This Row],[Close Price]]/Table2[[#This Row],[Current Week Low]])-1</f>
        <v>3.6551724137930952E-2</v>
      </c>
      <c r="AF58" s="2">
        <f>(Table2[[#This Row],[Current Week High]]/Table2[[#This Row],[Close Price]])-1</f>
        <v>4.9900199600798389E-2</v>
      </c>
      <c r="AG58" s="2">
        <f>(Table2[[#This Row],[Close Price]]/Table2[[#This Row],[Current Month Low]])-1</f>
        <v>5.6219255094869913E-2</v>
      </c>
      <c r="AH58" s="2">
        <f>(Table2[[#This Row],[Current Month High]]/Table2[[#This Row],[Close Price]])-1</f>
        <v>8.3832335329341312E-2</v>
      </c>
      <c r="AI58">
        <v>40.385894876912801</v>
      </c>
      <c r="AJ58">
        <v>140.47999999999999</v>
      </c>
      <c r="AK58" t="str">
        <f>IF(AND(Table2[[#This Row],[20D EMA]]&gt;Table2[[#This Row],[50D EMA]],Table2[[#This Row],[50D EMA]]&gt;Table2[[#This Row],[200D EMA]]),"Uptrend","Downtrend/NoTrend")</f>
        <v>Downtrend/NoTrend</v>
      </c>
      <c r="AL58">
        <v>-0.11</v>
      </c>
      <c r="AM58" t="s">
        <v>10435</v>
      </c>
      <c r="AN58">
        <v>-0.66</v>
      </c>
      <c r="AO58" t="s">
        <v>10435</v>
      </c>
      <c r="AP58">
        <v>0.10797977961347401</v>
      </c>
      <c r="AQ58">
        <f>(Table2[[#This Row],[Sharpe Ratio]]-AVERAGE(Table2[Sharpe Ratio]))/_xlfn.STDEV.P(Table2[Sharpe Ratio])</f>
        <v>0.57622521989146513</v>
      </c>
      <c r="AR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">
        <f>_xlfn.RANK.AVG(Table2[[#This Row],[1Y Return vs Nifty Z-Score]],Table2[1Y Return vs Nifty Z-Score])</f>
        <v>67</v>
      </c>
      <c r="AT58">
        <f>_xlfn.RANK.AVG(Table2[[#This Row],[6M Return vs Nifty Z-Score]],Table2[6M Return vs Nifty Z-Score])</f>
        <v>69</v>
      </c>
      <c r="AU58">
        <f>_xlfn.RANK.AVG(Table2[[#This Row],[Sharpe Ratio Z-Score]],Table2[Sharpe Ratio Z-Score])</f>
        <v>197</v>
      </c>
      <c r="AV58">
        <f>(Table2[[#This Row],[Rank 1Y]]+Table2[[#This Row],[Rank 6M]]+Table2[[#This Row],[Rank Sharpe]])/3</f>
        <v>111</v>
      </c>
    </row>
    <row r="59" spans="1:48" x14ac:dyDescent="0.3">
      <c r="A59" t="s">
        <v>1273</v>
      </c>
      <c r="B59" t="s">
        <v>1274</v>
      </c>
      <c r="C59" t="s">
        <v>10404</v>
      </c>
      <c r="D59" t="s">
        <v>263</v>
      </c>
      <c r="E59">
        <v>9458.8934687000001</v>
      </c>
      <c r="F59">
        <v>2276.5</v>
      </c>
      <c r="G59">
        <v>103.857519674491</v>
      </c>
      <c r="H59">
        <f>(Table2[[#This Row],[1Y Return vs Nifty]]-AVERAGE(Table2[1Y Return vs Nifty]))/_xlfn.STDEV.P(Table2[1Y Return vs Nifty])</f>
        <v>1.3066844719110333</v>
      </c>
      <c r="I59">
        <v>11.912405443685</v>
      </c>
      <c r="J59">
        <f>(Table2[[#This Row],[1M Return vs Nifty]]-AVERAGE(Table2[1M Return vs Nifty]))/_xlfn.STDEV.P(Table2[1M Return vs Nifty])</f>
        <v>1.4135674317909639</v>
      </c>
      <c r="K59">
        <v>91.9393243229418</v>
      </c>
      <c r="L59">
        <f>(Table2[[#This Row],[6M Return vs Nifty]]-AVERAGE(Table2[6M Return vs Nifty]))/_xlfn.STDEV.P(Table2[6M Return vs Nifty])</f>
        <v>2.3416098027592094</v>
      </c>
      <c r="M59">
        <v>11.8636480455353</v>
      </c>
      <c r="N59">
        <f>(Table2[[#This Row],[1W Return vs Nifty]]-AVERAGE(Table2[1W Return vs Nifty]))/_xlfn.STDEV.P(Table2[1W Return vs Nifty])</f>
        <v>2.7682695151294769</v>
      </c>
      <c r="O59">
        <v>2031.4</v>
      </c>
      <c r="P59">
        <v>1870.90354646426</v>
      </c>
      <c r="Q59">
        <v>1462.97586429385</v>
      </c>
      <c r="R59">
        <v>73.057739076650293</v>
      </c>
      <c r="S59" s="2">
        <f>(Table2[[#This Row],[Close Price]]-Table2[[#This Row],[20D EMA]])/Table2[[#This Row],[20D EMA]]</f>
        <v>0.12065570542483012</v>
      </c>
      <c r="T59" s="2">
        <f>(Table2[[#This Row],[Close Price]]-Table2[[#This Row],[50D EMA]])/Table2[[#This Row],[50D EMA]]</f>
        <v>0.21679174979504384</v>
      </c>
      <c r="U59" s="2">
        <f>(Table2[[#This Row],[Close Price]]-Table2[[#This Row],[200D EMA]])/Table2[[#This Row],[200D EMA]]</f>
        <v>0.556074885144344</v>
      </c>
      <c r="V59">
        <v>1.2352677732256201</v>
      </c>
      <c r="W59">
        <v>2245</v>
      </c>
      <c r="X59">
        <v>2332.4499999999998</v>
      </c>
      <c r="Y59">
        <v>1980.45</v>
      </c>
      <c r="Z59">
        <v>2367</v>
      </c>
      <c r="AA59">
        <v>1785.2</v>
      </c>
      <c r="AB59">
        <v>2367</v>
      </c>
      <c r="AC59" s="2">
        <f>(Table2[[#This Row],[Close Price]]/Table2[[#This Row],[Day Low]])-1</f>
        <v>1.4031180400890797E-2</v>
      </c>
      <c r="AD59" s="2">
        <f>(Table2[[#This Row],[Day High]]/Table2[[#This Row],[Close Price]])-1</f>
        <v>2.457720184493728E-2</v>
      </c>
      <c r="AE59" s="2">
        <f>(Table2[[#This Row],[Close Price]]/Table2[[#This Row],[Current Week Low]])-1</f>
        <v>0.14948622787750265</v>
      </c>
      <c r="AF59" s="2">
        <f>(Table2[[#This Row],[Current Week High]]/Table2[[#This Row],[Close Price]])-1</f>
        <v>3.9754008346145397E-2</v>
      </c>
      <c r="AG59" s="2">
        <f>(Table2[[#This Row],[Close Price]]/Table2[[#This Row],[Current Month Low]])-1</f>
        <v>0.27520725969079085</v>
      </c>
      <c r="AH59" s="2">
        <f>(Table2[[#This Row],[Current Month High]]/Table2[[#This Row],[Close Price]])-1</f>
        <v>3.9754008346145397E-2</v>
      </c>
      <c r="AI59">
        <v>3.97540083461453</v>
      </c>
      <c r="AJ59">
        <v>161.03657837403901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0.45</v>
      </c>
      <c r="AM59" t="s">
        <v>10436</v>
      </c>
      <c r="AN59">
        <v>23.07</v>
      </c>
      <c r="AO59" t="s">
        <v>10436</v>
      </c>
      <c r="AP59">
        <v>9.0926055005195003E-2</v>
      </c>
      <c r="AQ59">
        <f>(Table2[[#This Row],[Sharpe Ratio]]-AVERAGE(Table2[Sharpe Ratio]))/_xlfn.STDEV.P(Table2[Sharpe Ratio])</f>
        <v>0.37842836251431833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8.2085595841050019</v>
      </c>
      <c r="AS59">
        <f>_xlfn.RANK.AVG(Table2[[#This Row],[1Y Return vs Nifty Z-Score]],Table2[1Y Return vs Nifty Z-Score])</f>
        <v>71</v>
      </c>
      <c r="AT59">
        <f>_xlfn.RANK.AVG(Table2[[#This Row],[6M Return vs Nifty Z-Score]],Table2[6M Return vs Nifty Z-Score])</f>
        <v>21</v>
      </c>
      <c r="AU59">
        <f>_xlfn.RANK.AVG(Table2[[#This Row],[Sharpe Ratio Z-Score]],Table2[Sharpe Ratio Z-Score])</f>
        <v>246</v>
      </c>
      <c r="AV59">
        <f>(Table2[[#This Row],[Rank 1Y]]+Table2[[#This Row],[Rank 6M]]+Table2[[#This Row],[Rank Sharpe]])/3</f>
        <v>112.66666666666667</v>
      </c>
    </row>
    <row r="60" spans="1:48" x14ac:dyDescent="0.3">
      <c r="A60" t="s">
        <v>1073</v>
      </c>
      <c r="B60" t="s">
        <v>1074</v>
      </c>
      <c r="C60" t="s">
        <v>10395</v>
      </c>
      <c r="D60" t="s">
        <v>54</v>
      </c>
      <c r="E60">
        <v>12860.3562279</v>
      </c>
      <c r="F60">
        <v>1398.5</v>
      </c>
      <c r="G60">
        <v>128.815705660497</v>
      </c>
      <c r="H60">
        <f>(Table2[[#This Row],[1Y Return vs Nifty]]-AVERAGE(Table2[1Y Return vs Nifty]))/_xlfn.STDEV.P(Table2[1Y Return vs Nifty])</f>
        <v>1.7135663634218472</v>
      </c>
      <c r="I60">
        <v>2.17721024427181</v>
      </c>
      <c r="J60">
        <f>(Table2[[#This Row],[1M Return vs Nifty]]-AVERAGE(Table2[1M Return vs Nifty]))/_xlfn.STDEV.P(Table2[1M Return vs Nifty])</f>
        <v>0.47185895183953391</v>
      </c>
      <c r="K60">
        <v>63.340738500691103</v>
      </c>
      <c r="L60">
        <f>(Table2[[#This Row],[6M Return vs Nifty]]-AVERAGE(Table2[6M Return vs Nifty]))/_xlfn.STDEV.P(Table2[6M Return vs Nifty])</f>
        <v>1.4968536705008397</v>
      </c>
      <c r="M60">
        <v>-1.91789917164692</v>
      </c>
      <c r="N60">
        <f>(Table2[[#This Row],[1W Return vs Nifty]]-AVERAGE(Table2[1W Return vs Nifty]))/_xlfn.STDEV.P(Table2[1W Return vs Nifty])</f>
        <v>3.1883014273144654E-2</v>
      </c>
      <c r="O60">
        <v>1338.96</v>
      </c>
      <c r="P60">
        <v>1237.2574489971801</v>
      </c>
      <c r="Q60">
        <v>940.74061223711999</v>
      </c>
      <c r="R60">
        <v>62.100813421677998</v>
      </c>
      <c r="S60" s="2">
        <f>(Table2[[#This Row],[Close Price]]-Table2[[#This Row],[20D EMA]])/Table2[[#This Row],[20D EMA]]</f>
        <v>4.4467347792316397E-2</v>
      </c>
      <c r="T60" s="2">
        <f>(Table2[[#This Row],[Close Price]]-Table2[[#This Row],[50D EMA]])/Table2[[#This Row],[50D EMA]]</f>
        <v>0.13032255423760836</v>
      </c>
      <c r="U60" s="2">
        <f>(Table2[[#This Row],[Close Price]]-Table2[[#This Row],[200D EMA]])/Table2[[#This Row],[200D EMA]]</f>
        <v>0.48659469125533905</v>
      </c>
      <c r="V60">
        <v>0.75075897605281205</v>
      </c>
      <c r="W60">
        <v>1374</v>
      </c>
      <c r="X60">
        <v>1422</v>
      </c>
      <c r="Y60">
        <v>1278</v>
      </c>
      <c r="Z60">
        <v>1422</v>
      </c>
      <c r="AA60">
        <v>1250.55</v>
      </c>
      <c r="AB60">
        <v>1431</v>
      </c>
      <c r="AC60" s="2">
        <f>(Table2[[#This Row],[Close Price]]/Table2[[#This Row],[Day Low]])-1</f>
        <v>1.7831149927219903E-2</v>
      </c>
      <c r="AD60" s="2">
        <f>(Table2[[#This Row],[Day High]]/Table2[[#This Row],[Close Price]])-1</f>
        <v>1.6803718269574608E-2</v>
      </c>
      <c r="AE60" s="2">
        <f>(Table2[[#This Row],[Close Price]]/Table2[[#This Row],[Current Week Low]])-1</f>
        <v>9.4287949921752823E-2</v>
      </c>
      <c r="AF60" s="2">
        <f>(Table2[[#This Row],[Current Week High]]/Table2[[#This Row],[Close Price]])-1</f>
        <v>1.6803718269574608E-2</v>
      </c>
      <c r="AG60" s="2">
        <f>(Table2[[#This Row],[Close Price]]/Table2[[#This Row],[Current Month Low]])-1</f>
        <v>0.11830794450441817</v>
      </c>
      <c r="AH60" s="2">
        <f>(Table2[[#This Row],[Current Month High]]/Table2[[#This Row],[Close Price]])-1</f>
        <v>2.3239184840901039E-2</v>
      </c>
      <c r="AI60">
        <v>2.3239184840900999</v>
      </c>
      <c r="AJ60">
        <v>199.46466809421801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0.31</v>
      </c>
      <c r="AM60" t="s">
        <v>10436</v>
      </c>
      <c r="AN60">
        <v>6.83</v>
      </c>
      <c r="AO60" t="s">
        <v>10436</v>
      </c>
      <c r="AP60">
        <v>9.2970170272267005E-2</v>
      </c>
      <c r="AQ60">
        <f>(Table2[[#This Row],[Sharpe Ratio]]-AVERAGE(Table2[Sharpe Ratio]))/_xlfn.STDEV.P(Table2[Sharpe Ratio])</f>
        <v>0.40213694144535173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4.1162989414807178</v>
      </c>
      <c r="AS60">
        <f>_xlfn.RANK.AVG(Table2[[#This Row],[1Y Return vs Nifty Z-Score]],Table2[1Y Return vs Nifty Z-Score])</f>
        <v>51</v>
      </c>
      <c r="AT60">
        <f>_xlfn.RANK.AVG(Table2[[#This Row],[6M Return vs Nifty Z-Score]],Table2[6M Return vs Nifty Z-Score])</f>
        <v>56</v>
      </c>
      <c r="AU60">
        <f>_xlfn.RANK.AVG(Table2[[#This Row],[Sharpe Ratio Z-Score]],Table2[Sharpe Ratio Z-Score])</f>
        <v>238</v>
      </c>
      <c r="AV60">
        <f>(Table2[[#This Row],[Rank 1Y]]+Table2[[#This Row],[Rank 6M]]+Table2[[#This Row],[Rank Sharpe]])/3</f>
        <v>115</v>
      </c>
    </row>
    <row r="61" spans="1:48" x14ac:dyDescent="0.3">
      <c r="A61" t="s">
        <v>636</v>
      </c>
      <c r="B61" t="s">
        <v>637</v>
      </c>
      <c r="C61" t="s">
        <v>10394</v>
      </c>
      <c r="D61" t="s">
        <v>46</v>
      </c>
      <c r="E61">
        <v>31014</v>
      </c>
      <c r="F61">
        <v>172.3</v>
      </c>
      <c r="G61">
        <v>166.700995593465</v>
      </c>
      <c r="H61">
        <f>(Table2[[#This Row],[1Y Return vs Nifty]]-AVERAGE(Table2[1Y Return vs Nifty]))/_xlfn.STDEV.P(Table2[1Y Return vs Nifty])</f>
        <v>2.3311929183727829</v>
      </c>
      <c r="I61">
        <v>-8.3490451752303603</v>
      </c>
      <c r="J61">
        <f>(Table2[[#This Row],[1M Return vs Nifty]]-AVERAGE(Table2[1M Return vs Nifty]))/_xlfn.STDEV.P(Table2[1M Return vs Nifty])</f>
        <v>-0.54637065605547752</v>
      </c>
      <c r="K61">
        <v>32.403964565240003</v>
      </c>
      <c r="L61">
        <f>(Table2[[#This Row],[6M Return vs Nifty]]-AVERAGE(Table2[6M Return vs Nifty]))/_xlfn.STDEV.P(Table2[6M Return vs Nifty])</f>
        <v>0.5830312298845618</v>
      </c>
      <c r="M61">
        <v>-4.35016576995951</v>
      </c>
      <c r="N61">
        <f>(Table2[[#This Row],[1W Return vs Nifty]]-AVERAGE(Table2[1W Return vs Nifty]))/_xlfn.STDEV.P(Table2[1W Return vs Nifty])</f>
        <v>-0.4510541611557789</v>
      </c>
      <c r="O61">
        <v>177.39</v>
      </c>
      <c r="P61">
        <v>176.06695064025701</v>
      </c>
      <c r="Q61">
        <v>142.98081250378701</v>
      </c>
      <c r="R61">
        <v>39.192158776741998</v>
      </c>
      <c r="S61" s="2">
        <f>(Table2[[#This Row],[Close Price]]-Table2[[#This Row],[20D EMA]])/Table2[[#This Row],[20D EMA]]</f>
        <v>-2.8693838435086393E-2</v>
      </c>
      <c r="T61" s="2">
        <f>(Table2[[#This Row],[Close Price]]-Table2[[#This Row],[50D EMA]])/Table2[[#This Row],[50D EMA]]</f>
        <v>-2.139498995443893E-2</v>
      </c>
      <c r="U61" s="2">
        <f>(Table2[[#This Row],[Close Price]]-Table2[[#This Row],[200D EMA]])/Table2[[#This Row],[200D EMA]]</f>
        <v>0.20505679736178903</v>
      </c>
      <c r="V61">
        <v>0.30800599795883199</v>
      </c>
      <c r="W61">
        <v>172</v>
      </c>
      <c r="X61">
        <v>174.5</v>
      </c>
      <c r="Y61">
        <v>172</v>
      </c>
      <c r="Z61">
        <v>178.5</v>
      </c>
      <c r="AA61">
        <v>169.21</v>
      </c>
      <c r="AB61">
        <v>192</v>
      </c>
      <c r="AC61" s="2">
        <f>(Table2[[#This Row],[Close Price]]/Table2[[#This Row],[Day Low]])-1</f>
        <v>1.7441860465117198E-3</v>
      </c>
      <c r="AD61" s="2">
        <f>(Table2[[#This Row],[Day High]]/Table2[[#This Row],[Close Price]])-1</f>
        <v>1.2768427161926832E-2</v>
      </c>
      <c r="AE61" s="2">
        <f>(Table2[[#This Row],[Close Price]]/Table2[[#This Row],[Current Week Low]])-1</f>
        <v>1.7441860465117198E-3</v>
      </c>
      <c r="AF61" s="2">
        <f>(Table2[[#This Row],[Current Week High]]/Table2[[#This Row],[Close Price]])-1</f>
        <v>3.5983749274521193E-2</v>
      </c>
      <c r="AG61" s="2">
        <f>(Table2[[#This Row],[Close Price]]/Table2[[#This Row],[Current Month Low]])-1</f>
        <v>1.8261332072572634E-2</v>
      </c>
      <c r="AH61" s="2">
        <f>(Table2[[#This Row],[Current Month High]]/Table2[[#This Row],[Close Price]])-1</f>
        <v>0.11433546140452688</v>
      </c>
      <c r="AI61">
        <v>21.735345327916399</v>
      </c>
      <c r="AJ61">
        <v>203.88007054673699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-0.11</v>
      </c>
      <c r="AM61" t="s">
        <v>10435</v>
      </c>
      <c r="AN61">
        <v>-0.79</v>
      </c>
      <c r="AO61" t="s">
        <v>10435</v>
      </c>
      <c r="AP61">
        <v>0.124269131503316</v>
      </c>
      <c r="AQ61">
        <f>(Table2[[#This Row],[Sharpe Ratio]]-AVERAGE(Table2[Sharpe Ratio]))/_xlfn.STDEV.P(Table2[Sharpe Ratio])</f>
        <v>0.76515653469392597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2.6819558657400138</v>
      </c>
      <c r="AS61">
        <f>_xlfn.RANK.AVG(Table2[[#This Row],[1Y Return vs Nifty Z-Score]],Table2[1Y Return vs Nifty Z-Score])</f>
        <v>32</v>
      </c>
      <c r="AT61">
        <f>_xlfn.RANK.AVG(Table2[[#This Row],[6M Return vs Nifty Z-Score]],Table2[6M Return vs Nifty Z-Score])</f>
        <v>155</v>
      </c>
      <c r="AU61">
        <f>_xlfn.RANK.AVG(Table2[[#This Row],[Sharpe Ratio Z-Score]],Table2[Sharpe Ratio Z-Score])</f>
        <v>161</v>
      </c>
      <c r="AV61">
        <f>(Table2[[#This Row],[Rank 1Y]]+Table2[[#This Row],[Rank 6M]]+Table2[[#This Row],[Rank Sharpe]])/3</f>
        <v>116</v>
      </c>
    </row>
    <row r="62" spans="1:48" x14ac:dyDescent="0.3">
      <c r="A62" t="s">
        <v>1044</v>
      </c>
      <c r="B62" t="s">
        <v>1045</v>
      </c>
      <c r="C62" t="s">
        <v>10402</v>
      </c>
      <c r="D62" t="s">
        <v>266</v>
      </c>
      <c r="E62">
        <v>13552.3243557899</v>
      </c>
      <c r="F62">
        <v>1706.65</v>
      </c>
      <c r="G62">
        <v>77.182021964063793</v>
      </c>
      <c r="H62">
        <f>(Table2[[#This Row],[1Y Return vs Nifty]]-AVERAGE(Table2[1Y Return vs Nifty]))/_xlfn.STDEV.P(Table2[1Y Return vs Nifty])</f>
        <v>0.87180603276899393</v>
      </c>
      <c r="I62">
        <v>-15.3681630461856</v>
      </c>
      <c r="J62">
        <f>(Table2[[#This Row],[1M Return vs Nifty]]-AVERAGE(Table2[1M Return vs Nifty]))/_xlfn.STDEV.P(Table2[1M Return vs Nifty])</f>
        <v>-1.2253465456458172</v>
      </c>
      <c r="K62">
        <v>48.075403559849804</v>
      </c>
      <c r="L62">
        <f>(Table2[[#This Row],[6M Return vs Nifty]]-AVERAGE(Table2[6M Return vs Nifty]))/_xlfn.STDEV.P(Table2[6M Return vs Nifty])</f>
        <v>1.0459402798037198</v>
      </c>
      <c r="M62">
        <v>1.6484087703850101</v>
      </c>
      <c r="N62">
        <f>(Table2[[#This Row],[1W Return vs Nifty]]-AVERAGE(Table2[1W Return vs Nifty]))/_xlfn.STDEV.P(Table2[1W Return vs Nifty])</f>
        <v>0.73998906047280988</v>
      </c>
      <c r="O62">
        <v>1707.78</v>
      </c>
      <c r="P62">
        <v>1819.4434511802599</v>
      </c>
      <c r="Q62">
        <v>1548.6962982675</v>
      </c>
      <c r="R62">
        <v>57.629191465231699</v>
      </c>
      <c r="S62" s="2">
        <f>(Table2[[#This Row],[Close Price]]-Table2[[#This Row],[20D EMA]])/Table2[[#This Row],[20D EMA]]</f>
        <v>-6.6167773366585967E-4</v>
      </c>
      <c r="T62" s="2">
        <f>(Table2[[#This Row],[Close Price]]-Table2[[#This Row],[50D EMA]])/Table2[[#This Row],[50D EMA]]</f>
        <v>-6.1993381056768493E-2</v>
      </c>
      <c r="U62" s="2">
        <f>(Table2[[#This Row],[Close Price]]-Table2[[#This Row],[200D EMA]])/Table2[[#This Row],[200D EMA]]</f>
        <v>0.10199139877147005</v>
      </c>
      <c r="V62">
        <v>0.86725561697196196</v>
      </c>
      <c r="W62">
        <v>1670.15</v>
      </c>
      <c r="X62">
        <v>1711.65</v>
      </c>
      <c r="Y62">
        <v>1670.15</v>
      </c>
      <c r="Z62">
        <v>1739.3</v>
      </c>
      <c r="AA62">
        <v>1577.35</v>
      </c>
      <c r="AB62">
        <v>1816.7</v>
      </c>
      <c r="AC62" s="2">
        <f>(Table2[[#This Row],[Close Price]]/Table2[[#This Row],[Day Low]])-1</f>
        <v>2.1854324461874741E-2</v>
      </c>
      <c r="AD62" s="2">
        <f>(Table2[[#This Row],[Day High]]/Table2[[#This Row],[Close Price]])-1</f>
        <v>2.9297161105088509E-3</v>
      </c>
      <c r="AE62" s="2">
        <f>(Table2[[#This Row],[Close Price]]/Table2[[#This Row],[Current Week Low]])-1</f>
        <v>2.1854324461874741E-2</v>
      </c>
      <c r="AF62" s="2">
        <f>(Table2[[#This Row],[Current Week High]]/Table2[[#This Row],[Close Price]])-1</f>
        <v>1.9131046201622981E-2</v>
      </c>
      <c r="AG62" s="2">
        <f>(Table2[[#This Row],[Close Price]]/Table2[[#This Row],[Current Month Low]])-1</f>
        <v>8.1972929280121898E-2</v>
      </c>
      <c r="AH62" s="2">
        <f>(Table2[[#This Row],[Current Month High]]/Table2[[#This Row],[Close Price]])-1</f>
        <v>6.4483051592300722E-2</v>
      </c>
      <c r="AI62">
        <v>57.267160812117197</v>
      </c>
      <c r="AJ62">
        <v>112.468098350451</v>
      </c>
      <c r="AK62" t="str">
        <f>IF(AND(Table2[[#This Row],[20D EMA]]&gt;Table2[[#This Row],[50D EMA]],Table2[[#This Row],[50D EMA]]&gt;Table2[[#This Row],[200D EMA]]),"Uptrend","Downtrend/NoTrend")</f>
        <v>Downtrend/NoTrend</v>
      </c>
      <c r="AL62">
        <v>-0.37</v>
      </c>
      <c r="AM62" t="s">
        <v>10435</v>
      </c>
      <c r="AN62">
        <v>3.39</v>
      </c>
      <c r="AO62" t="s">
        <v>10436</v>
      </c>
      <c r="AP62">
        <v>0.13219454177793799</v>
      </c>
      <c r="AQ62">
        <f>(Table2[[#This Row],[Sharpe Ratio]]-AVERAGE(Table2[Sharpe Ratio]))/_xlfn.STDEV.P(Table2[Sharpe Ratio])</f>
        <v>0.85707904908610466</v>
      </c>
      <c r="AR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">
        <f>_xlfn.RANK.AVG(Table2[[#This Row],[1Y Return vs Nifty Z-Score]],Table2[1Y Return vs Nifty Z-Score])</f>
        <v>113</v>
      </c>
      <c r="AT62">
        <f>_xlfn.RANK.AVG(Table2[[#This Row],[6M Return vs Nifty Z-Score]],Table2[6M Return vs Nifty Z-Score])</f>
        <v>101</v>
      </c>
      <c r="AU62">
        <f>_xlfn.RANK.AVG(Table2[[#This Row],[Sharpe Ratio Z-Score]],Table2[Sharpe Ratio Z-Score])</f>
        <v>137</v>
      </c>
      <c r="AV62">
        <f>(Table2[[#This Row],[Rank 1Y]]+Table2[[#This Row],[Rank 6M]]+Table2[[#This Row],[Rank Sharpe]])/3</f>
        <v>117</v>
      </c>
    </row>
    <row r="63" spans="1:48" x14ac:dyDescent="0.3">
      <c r="A63" t="s">
        <v>1097</v>
      </c>
      <c r="B63" t="s">
        <v>1098</v>
      </c>
      <c r="C63" t="s">
        <v>10403</v>
      </c>
      <c r="D63" t="s">
        <v>468</v>
      </c>
      <c r="E63">
        <v>12238.8081609</v>
      </c>
      <c r="F63">
        <v>1839</v>
      </c>
      <c r="G63">
        <v>38.396813510790601</v>
      </c>
      <c r="H63">
        <f>(Table2[[#This Row],[1Y Return vs Nifty]]-AVERAGE(Table2[1Y Return vs Nifty]))/_xlfn.STDEV.P(Table2[1Y Return vs Nifty])</f>
        <v>0.23950851775899354</v>
      </c>
      <c r="I63">
        <v>-15.9328816611122</v>
      </c>
      <c r="J63">
        <f>(Table2[[#This Row],[1M Return vs Nifty]]-AVERAGE(Table2[1M Return vs Nifty]))/_xlfn.STDEV.P(Table2[1M Return vs Nifty])</f>
        <v>-1.2799731142527684</v>
      </c>
      <c r="K63">
        <v>55.386268083423197</v>
      </c>
      <c r="L63">
        <f>(Table2[[#This Row],[6M Return vs Nifty]]-AVERAGE(Table2[6M Return vs Nifty]))/_xlfn.STDEV.P(Table2[6M Return vs Nifty])</f>
        <v>1.2618914347588617</v>
      </c>
      <c r="M63">
        <v>-1.77408027018836</v>
      </c>
      <c r="N63">
        <f>(Table2[[#This Row],[1W Return vs Nifty]]-AVERAGE(Table2[1W Return vs Nifty]))/_xlfn.STDEV.P(Table2[1W Return vs Nifty])</f>
        <v>6.0438886434474808E-2</v>
      </c>
      <c r="O63">
        <v>1896.6</v>
      </c>
      <c r="P63">
        <v>1881.3256049285901</v>
      </c>
      <c r="Q63">
        <v>1533.75931703222</v>
      </c>
      <c r="R63">
        <v>36.531781635350903</v>
      </c>
      <c r="S63" s="2">
        <f>(Table2[[#This Row],[Close Price]]-Table2[[#This Row],[20D EMA]])/Table2[[#This Row],[20D EMA]]</f>
        <v>-3.0370136032900934E-2</v>
      </c>
      <c r="T63" s="2">
        <f>(Table2[[#This Row],[Close Price]]-Table2[[#This Row],[50D EMA]])/Table2[[#This Row],[50D EMA]]</f>
        <v>-2.2497756272336852E-2</v>
      </c>
      <c r="U63" s="2">
        <f>(Table2[[#This Row],[Close Price]]-Table2[[#This Row],[200D EMA]])/Table2[[#This Row],[200D EMA]]</f>
        <v>0.19901472126566241</v>
      </c>
      <c r="V63">
        <v>0.28107905899576902</v>
      </c>
      <c r="W63">
        <v>1833.1</v>
      </c>
      <c r="X63">
        <v>1858</v>
      </c>
      <c r="Y63">
        <v>1833.1</v>
      </c>
      <c r="Z63">
        <v>1875</v>
      </c>
      <c r="AA63">
        <v>1805</v>
      </c>
      <c r="AB63">
        <v>2182</v>
      </c>
      <c r="AC63" s="2">
        <f>(Table2[[#This Row],[Close Price]]/Table2[[#This Row],[Day Low]])-1</f>
        <v>3.2185914570945773E-3</v>
      </c>
      <c r="AD63" s="2">
        <f>(Table2[[#This Row],[Day High]]/Table2[[#This Row],[Close Price]])-1</f>
        <v>1.0331702011963095E-2</v>
      </c>
      <c r="AE63" s="2">
        <f>(Table2[[#This Row],[Close Price]]/Table2[[#This Row],[Current Week Low]])-1</f>
        <v>3.2185914570945773E-3</v>
      </c>
      <c r="AF63" s="2">
        <f>(Table2[[#This Row],[Current Week High]]/Table2[[#This Row],[Close Price]])-1</f>
        <v>1.9575856443719397E-2</v>
      </c>
      <c r="AG63" s="2">
        <f>(Table2[[#This Row],[Close Price]]/Table2[[#This Row],[Current Month Low]])-1</f>
        <v>1.8836565096952862E-2</v>
      </c>
      <c r="AH63" s="2">
        <f>(Table2[[#This Row],[Current Month High]]/Table2[[#This Row],[Close Price]])-1</f>
        <v>0.18651441000543767</v>
      </c>
      <c r="AI63">
        <v>29.418162044589401</v>
      </c>
      <c r="AJ63">
        <v>104.702628119632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-0.5</v>
      </c>
      <c r="AM63" t="s">
        <v>10435</v>
      </c>
      <c r="AN63">
        <v>-3.77</v>
      </c>
      <c r="AO63" t="s">
        <v>10435</v>
      </c>
      <c r="AP63">
        <v>0.198463116418654</v>
      </c>
      <c r="AQ63">
        <f>(Table2[[#This Row],[Sharpe Ratio]]-AVERAGE(Table2[Sharpe Ratio]))/_xlfn.STDEV.P(Table2[Sharpe Ratio])</f>
        <v>1.6256921296815985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1.90755785438116</v>
      </c>
      <c r="AS63">
        <f>_xlfn.RANK.AVG(Table2[[#This Row],[1Y Return vs Nifty Z-Score]],Table2[1Y Return vs Nifty Z-Score])</f>
        <v>238</v>
      </c>
      <c r="AT63">
        <f>_xlfn.RANK.AVG(Table2[[#This Row],[6M Return vs Nifty Z-Score]],Table2[6M Return vs Nifty Z-Score])</f>
        <v>78</v>
      </c>
      <c r="AU63">
        <f>_xlfn.RANK.AVG(Table2[[#This Row],[Sharpe Ratio Z-Score]],Table2[Sharpe Ratio Z-Score])</f>
        <v>35</v>
      </c>
      <c r="AV63">
        <f>(Table2[[#This Row],[Rank 1Y]]+Table2[[#This Row],[Rank 6M]]+Table2[[#This Row],[Rank Sharpe]])/3</f>
        <v>117</v>
      </c>
    </row>
    <row r="64" spans="1:48" x14ac:dyDescent="0.3">
      <c r="A64" t="s">
        <v>1200</v>
      </c>
      <c r="B64" t="s">
        <v>1201</v>
      </c>
      <c r="C64" t="s">
        <v>592</v>
      </c>
      <c r="D64" t="s">
        <v>468</v>
      </c>
      <c r="E64">
        <v>10381.539251210001</v>
      </c>
      <c r="F64">
        <v>396.65</v>
      </c>
      <c r="G64">
        <v>105.770900606392</v>
      </c>
      <c r="H64">
        <f>(Table2[[#This Row],[1Y Return vs Nifty]]-AVERAGE(Table2[1Y Return vs Nifty]))/_xlfn.STDEV.P(Table2[1Y Return vs Nifty])</f>
        <v>1.3378774461596072</v>
      </c>
      <c r="I64">
        <v>-8.1773952204292097</v>
      </c>
      <c r="J64">
        <f>(Table2[[#This Row],[1M Return vs Nifty]]-AVERAGE(Table2[1M Return vs Nifty]))/_xlfn.STDEV.P(Table2[1M Return vs Nifty])</f>
        <v>-0.52976654954210567</v>
      </c>
      <c r="K64">
        <v>26.1609182013481</v>
      </c>
      <c r="L64">
        <f>(Table2[[#This Row],[6M Return vs Nifty]]-AVERAGE(Table2[6M Return vs Nifty]))/_xlfn.STDEV.P(Table2[6M Return vs Nifty])</f>
        <v>0.39862170234184813</v>
      </c>
      <c r="M64">
        <v>-4.7591878143302804</v>
      </c>
      <c r="N64">
        <f>(Table2[[#This Row],[1W Return vs Nifty]]-AVERAGE(Table2[1W Return vs Nifty]))/_xlfn.STDEV.P(Table2[1W Return vs Nifty])</f>
        <v>-0.53226727773338744</v>
      </c>
      <c r="O64">
        <v>398.16</v>
      </c>
      <c r="P64">
        <v>391.80735699596198</v>
      </c>
      <c r="Q64">
        <v>331.40851140475002</v>
      </c>
      <c r="R64">
        <v>46.371666189279701</v>
      </c>
      <c r="S64" s="2">
        <f>(Table2[[#This Row],[Close Price]]-Table2[[#This Row],[20D EMA]])/Table2[[#This Row],[20D EMA]]</f>
        <v>-3.7924452481415704E-3</v>
      </c>
      <c r="T64" s="2">
        <f>(Table2[[#This Row],[Close Price]]-Table2[[#This Row],[50D EMA]])/Table2[[#This Row],[50D EMA]]</f>
        <v>1.2359755164290864E-2</v>
      </c>
      <c r="U64" s="2">
        <f>(Table2[[#This Row],[Close Price]]-Table2[[#This Row],[200D EMA]])/Table2[[#This Row],[200D EMA]]</f>
        <v>0.1968612342474523</v>
      </c>
      <c r="V64">
        <v>0.402668609053289</v>
      </c>
      <c r="W64">
        <v>390.5</v>
      </c>
      <c r="X64">
        <v>403</v>
      </c>
      <c r="Y64">
        <v>390.5</v>
      </c>
      <c r="Z64">
        <v>408.35</v>
      </c>
      <c r="AA64">
        <v>385.15</v>
      </c>
      <c r="AB64">
        <v>416</v>
      </c>
      <c r="AC64" s="2">
        <f>(Table2[[#This Row],[Close Price]]/Table2[[#This Row],[Day Low]])-1</f>
        <v>1.5749039692701583E-2</v>
      </c>
      <c r="AD64" s="2">
        <f>(Table2[[#This Row],[Day High]]/Table2[[#This Row],[Close Price]])-1</f>
        <v>1.6009076011597179E-2</v>
      </c>
      <c r="AE64" s="2">
        <f>(Table2[[#This Row],[Close Price]]/Table2[[#This Row],[Current Week Low]])-1</f>
        <v>1.5749039692701583E-2</v>
      </c>
      <c r="AF64" s="2">
        <f>(Table2[[#This Row],[Current Week High]]/Table2[[#This Row],[Close Price]])-1</f>
        <v>2.9497037690659367E-2</v>
      </c>
      <c r="AG64" s="2">
        <f>(Table2[[#This Row],[Close Price]]/Table2[[#This Row],[Current Month Low]])-1</f>
        <v>2.9858496689601388E-2</v>
      </c>
      <c r="AH64" s="2">
        <f>(Table2[[#This Row],[Current Month High]]/Table2[[#This Row],[Close Price]])-1</f>
        <v>4.8783562334551833E-2</v>
      </c>
      <c r="AI64">
        <v>6.2145468296987296</v>
      </c>
      <c r="AJ64">
        <v>142.52522164475599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-0.12</v>
      </c>
      <c r="AM64" t="s">
        <v>10435</v>
      </c>
      <c r="AN64">
        <v>1.47</v>
      </c>
      <c r="AO64" t="s">
        <v>10436</v>
      </c>
      <c r="AP64">
        <v>0.166236174612889</v>
      </c>
      <c r="AQ64">
        <f>(Table2[[#This Row],[Sharpe Ratio]]-AVERAGE(Table2[Sharpe Ratio]))/_xlfn.STDEV.P(Table2[Sharpe Ratio])</f>
        <v>1.2519093955003535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1.9263747167263157</v>
      </c>
      <c r="AS64">
        <f>_xlfn.RANK.AVG(Table2[[#This Row],[1Y Return vs Nifty Z-Score]],Table2[1Y Return vs Nifty Z-Score])</f>
        <v>68</v>
      </c>
      <c r="AT64">
        <f>_xlfn.RANK.AVG(Table2[[#This Row],[6M Return vs Nifty Z-Score]],Table2[6M Return vs Nifty Z-Score])</f>
        <v>198</v>
      </c>
      <c r="AU64">
        <f>_xlfn.RANK.AVG(Table2[[#This Row],[Sharpe Ratio Z-Score]],Table2[Sharpe Ratio Z-Score])</f>
        <v>85</v>
      </c>
      <c r="AV64">
        <f>(Table2[[#This Row],[Rank 1Y]]+Table2[[#This Row],[Rank 6M]]+Table2[[#This Row],[Rank Sharpe]])/3</f>
        <v>117</v>
      </c>
    </row>
    <row r="65" spans="1:48" x14ac:dyDescent="0.3">
      <c r="A65" t="s">
        <v>75</v>
      </c>
      <c r="B65" t="s">
        <v>76</v>
      </c>
      <c r="C65" t="s">
        <v>10397</v>
      </c>
      <c r="D65" t="s">
        <v>77</v>
      </c>
      <c r="E65">
        <v>346202.63807779999</v>
      </c>
      <c r="F65">
        <v>12397.25</v>
      </c>
      <c r="G65">
        <v>115.50352330140301</v>
      </c>
      <c r="H65">
        <f>(Table2[[#This Row],[1Y Return vs Nifty]]-AVERAGE(Table2[1Y Return vs Nifty]))/_xlfn.STDEV.P(Table2[1Y Return vs Nifty])</f>
        <v>1.496543942744236</v>
      </c>
      <c r="I65">
        <v>15.369290162640899</v>
      </c>
      <c r="J65">
        <f>(Table2[[#This Row],[1M Return vs Nifty]]-AVERAGE(Table2[1M Return vs Nifty]))/_xlfn.STDEV.P(Table2[1M Return vs Nifty])</f>
        <v>1.7479600749144948</v>
      </c>
      <c r="K65">
        <v>20.670529037924702</v>
      </c>
      <c r="L65">
        <f>(Table2[[#This Row],[6M Return vs Nifty]]-AVERAGE(Table2[6M Return vs Nifty]))/_xlfn.STDEV.P(Table2[6M Return vs Nifty])</f>
        <v>0.23644445542783257</v>
      </c>
      <c r="M65">
        <v>1.82986385838725</v>
      </c>
      <c r="N65">
        <f>(Table2[[#This Row],[1W Return vs Nifty]]-AVERAGE(Table2[1W Return vs Nifty]))/_xlfn.STDEV.P(Table2[1W Return vs Nifty])</f>
        <v>0.77601776214877072</v>
      </c>
      <c r="O65">
        <v>11529.92</v>
      </c>
      <c r="P65">
        <v>10741.9314066936</v>
      </c>
      <c r="Q65">
        <v>8945.6617291190305</v>
      </c>
      <c r="R65">
        <v>82.147797498769194</v>
      </c>
      <c r="S65" s="2">
        <f>(Table2[[#This Row],[Close Price]]-Table2[[#This Row],[20D EMA]])/Table2[[#This Row],[20D EMA]]</f>
        <v>7.5224286031472895E-2</v>
      </c>
      <c r="T65" s="2">
        <f>(Table2[[#This Row],[Close Price]]-Table2[[#This Row],[50D EMA]])/Table2[[#This Row],[50D EMA]]</f>
        <v>0.15409878639468169</v>
      </c>
      <c r="U65" s="2">
        <f>(Table2[[#This Row],[Close Price]]-Table2[[#This Row],[200D EMA]])/Table2[[#This Row],[200D EMA]]</f>
        <v>0.38583934597545777</v>
      </c>
      <c r="V65">
        <v>1.55122172375687</v>
      </c>
      <c r="W65">
        <v>12310</v>
      </c>
      <c r="X65">
        <v>12430.7</v>
      </c>
      <c r="Y65">
        <v>12000</v>
      </c>
      <c r="Z65">
        <v>12477.5</v>
      </c>
      <c r="AA65">
        <v>10780</v>
      </c>
      <c r="AB65">
        <v>12477.5</v>
      </c>
      <c r="AC65" s="2">
        <f>(Table2[[#This Row],[Close Price]]/Table2[[#This Row],[Day Low]])-1</f>
        <v>7.0877335499592853E-3</v>
      </c>
      <c r="AD65" s="2">
        <f>(Table2[[#This Row],[Day High]]/Table2[[#This Row],[Close Price]])-1</f>
        <v>2.6981790316400467E-3</v>
      </c>
      <c r="AE65" s="2">
        <f>(Table2[[#This Row],[Close Price]]/Table2[[#This Row],[Current Week Low]])-1</f>
        <v>3.3104166666666712E-2</v>
      </c>
      <c r="AF65" s="2">
        <f>(Table2[[#This Row],[Current Week High]]/Table2[[#This Row],[Close Price]])-1</f>
        <v>6.4732097844280023E-3</v>
      </c>
      <c r="AG65" s="2">
        <f>(Table2[[#This Row],[Close Price]]/Table2[[#This Row],[Current Month Low]])-1</f>
        <v>0.1500231910946197</v>
      </c>
      <c r="AH65" s="2">
        <f>(Table2[[#This Row],[Current Month High]]/Table2[[#This Row],[Close Price]])-1</f>
        <v>6.4732097844280023E-3</v>
      </c>
      <c r="AI65">
        <v>0.64732097844280001</v>
      </c>
      <c r="AJ65">
        <v>152.84771723722901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0.22</v>
      </c>
      <c r="AM65" t="s">
        <v>10436</v>
      </c>
      <c r="AN65">
        <v>14.29</v>
      </c>
      <c r="AO65" t="s">
        <v>10436</v>
      </c>
      <c r="AP65">
        <v>0.18061367791251101</v>
      </c>
      <c r="AQ65">
        <f>(Table2[[#This Row],[Sharpe Ratio]]-AVERAGE(Table2[Sharpe Ratio]))/_xlfn.STDEV.P(Table2[Sharpe Ratio])</f>
        <v>1.4186662204706719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5.6756324557060065</v>
      </c>
      <c r="AS65">
        <f>_xlfn.RANK.AVG(Table2[[#This Row],[1Y Return vs Nifty Z-Score]],Table2[1Y Return vs Nifty Z-Score])</f>
        <v>62</v>
      </c>
      <c r="AT65">
        <f>_xlfn.RANK.AVG(Table2[[#This Row],[6M Return vs Nifty Z-Score]],Table2[6M Return vs Nifty Z-Score])</f>
        <v>237</v>
      </c>
      <c r="AU65">
        <f>_xlfn.RANK.AVG(Table2[[#This Row],[Sharpe Ratio Z-Score]],Table2[Sharpe Ratio Z-Score])</f>
        <v>56</v>
      </c>
      <c r="AV65">
        <f>(Table2[[#This Row],[Rank 1Y]]+Table2[[#This Row],[Rank 6M]]+Table2[[#This Row],[Rank Sharpe]])/3</f>
        <v>118.33333333333333</v>
      </c>
    </row>
    <row r="66" spans="1:48" x14ac:dyDescent="0.3">
      <c r="A66" t="s">
        <v>1635</v>
      </c>
      <c r="B66" t="s">
        <v>1636</v>
      </c>
      <c r="C66" t="s">
        <v>10393</v>
      </c>
      <c r="D66" t="s">
        <v>114</v>
      </c>
      <c r="E66">
        <v>5721.3373799999999</v>
      </c>
      <c r="F66">
        <v>616.54999999999995</v>
      </c>
      <c r="G66">
        <v>131.42404274410401</v>
      </c>
      <c r="H66">
        <f>(Table2[[#This Row],[1Y Return vs Nifty]]-AVERAGE(Table2[1Y Return vs Nifty]))/_xlfn.STDEV.P(Table2[1Y Return vs Nifty])</f>
        <v>1.7560888899736919</v>
      </c>
      <c r="I66">
        <v>6.51685414781024</v>
      </c>
      <c r="J66">
        <f>(Table2[[#This Row],[1M Return vs Nifty]]-AVERAGE(Table2[1M Return vs Nifty]))/_xlfn.STDEV.P(Table2[1M Return vs Nifty])</f>
        <v>0.8916429808416434</v>
      </c>
      <c r="K66">
        <v>64.002431915970504</v>
      </c>
      <c r="L66">
        <f>(Table2[[#This Row],[6M Return vs Nifty]]-AVERAGE(Table2[6M Return vs Nifty]))/_xlfn.STDEV.P(Table2[6M Return vs Nifty])</f>
        <v>1.5163990275232615</v>
      </c>
      <c r="M66">
        <v>3.3766704056681198</v>
      </c>
      <c r="N66">
        <f>(Table2[[#This Row],[1W Return vs Nifty]]-AVERAGE(Table2[1W Return vs Nifty]))/_xlfn.STDEV.P(Table2[1W Return vs Nifty])</f>
        <v>1.0831429701325646</v>
      </c>
      <c r="O66">
        <v>580.24</v>
      </c>
      <c r="P66">
        <v>559.93182411798898</v>
      </c>
      <c r="Q66">
        <v>443.79517118042401</v>
      </c>
      <c r="R66">
        <v>78.316086307067394</v>
      </c>
      <c r="S66" s="2">
        <f>(Table2[[#This Row],[Close Price]]-Table2[[#This Row],[20D EMA]])/Table2[[#This Row],[20D EMA]]</f>
        <v>6.2577554115538309E-2</v>
      </c>
      <c r="T66" s="2">
        <f>(Table2[[#This Row],[Close Price]]-Table2[[#This Row],[50D EMA]])/Table2[[#This Row],[50D EMA]]</f>
        <v>0.10111619565684907</v>
      </c>
      <c r="U66" s="2">
        <f>(Table2[[#This Row],[Close Price]]-Table2[[#This Row],[200D EMA]])/Table2[[#This Row],[200D EMA]]</f>
        <v>0.38926703136511331</v>
      </c>
      <c r="V66">
        <v>0.85836594790586496</v>
      </c>
      <c r="W66">
        <v>607.1</v>
      </c>
      <c r="X66">
        <v>622.5</v>
      </c>
      <c r="Y66">
        <v>600</v>
      </c>
      <c r="Z66">
        <v>622.5</v>
      </c>
      <c r="AA66">
        <v>544.04999999999995</v>
      </c>
      <c r="AB66">
        <v>622.5</v>
      </c>
      <c r="AC66" s="2">
        <f>(Table2[[#This Row],[Close Price]]/Table2[[#This Row],[Day Low]])-1</f>
        <v>1.5565804645033765E-2</v>
      </c>
      <c r="AD66" s="2">
        <f>(Table2[[#This Row],[Day High]]/Table2[[#This Row],[Close Price]])-1</f>
        <v>9.6504744140784027E-3</v>
      </c>
      <c r="AE66" s="2">
        <f>(Table2[[#This Row],[Close Price]]/Table2[[#This Row],[Current Week Low]])-1</f>
        <v>2.7583333333333293E-2</v>
      </c>
      <c r="AF66" s="2">
        <f>(Table2[[#This Row],[Current Week High]]/Table2[[#This Row],[Close Price]])-1</f>
        <v>9.6504744140784027E-3</v>
      </c>
      <c r="AG66" s="2">
        <f>(Table2[[#This Row],[Close Price]]/Table2[[#This Row],[Current Month Low]])-1</f>
        <v>0.13325981067916559</v>
      </c>
      <c r="AH66" s="2">
        <f>(Table2[[#This Row],[Current Month High]]/Table2[[#This Row],[Close Price]])-1</f>
        <v>9.6504744140784027E-3</v>
      </c>
      <c r="AI66">
        <v>17.9709674803341</v>
      </c>
      <c r="AJ66">
        <v>194.57716196846599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0.06</v>
      </c>
      <c r="AM66" t="s">
        <v>10436</v>
      </c>
      <c r="AN66">
        <v>11.69</v>
      </c>
      <c r="AO66" t="s">
        <v>10436</v>
      </c>
      <c r="AP66">
        <v>8.4998698590554006E-2</v>
      </c>
      <c r="AQ66">
        <f>(Table2[[#This Row],[Sharpe Ratio]]-AVERAGE(Table2[Sharpe Ratio]))/_xlfn.STDEV.P(Table2[Sharpe Ratio])</f>
        <v>0.30968018589599211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5.5569540543671536</v>
      </c>
      <c r="AS66">
        <f>_xlfn.RANK.AVG(Table2[[#This Row],[1Y Return vs Nifty Z-Score]],Table2[1Y Return vs Nifty Z-Score])</f>
        <v>44</v>
      </c>
      <c r="AT66">
        <f>_xlfn.RANK.AVG(Table2[[#This Row],[6M Return vs Nifty Z-Score]],Table2[6M Return vs Nifty Z-Score])</f>
        <v>54</v>
      </c>
      <c r="AU66">
        <f>_xlfn.RANK.AVG(Table2[[#This Row],[Sharpe Ratio Z-Score]],Table2[Sharpe Ratio Z-Score])</f>
        <v>266</v>
      </c>
      <c r="AV66">
        <f>(Table2[[#This Row],[Rank 1Y]]+Table2[[#This Row],[Rank 6M]]+Table2[[#This Row],[Rank Sharpe]])/3</f>
        <v>121.33333333333333</v>
      </c>
    </row>
    <row r="67" spans="1:48" x14ac:dyDescent="0.3">
      <c r="A67" t="s">
        <v>614</v>
      </c>
      <c r="B67" t="s">
        <v>615</v>
      </c>
      <c r="C67" t="s">
        <v>10403</v>
      </c>
      <c r="D67" t="s">
        <v>130</v>
      </c>
      <c r="E67">
        <v>32573.430683750001</v>
      </c>
      <c r="F67">
        <v>1333.75</v>
      </c>
      <c r="G67">
        <v>94.0987410184608</v>
      </c>
      <c r="H67">
        <f>(Table2[[#This Row],[1Y Return vs Nifty]]-AVERAGE(Table2[1Y Return vs Nifty]))/_xlfn.STDEV.P(Table2[1Y Return vs Nifty])</f>
        <v>1.1475915666563294</v>
      </c>
      <c r="I67">
        <v>11.575677677222</v>
      </c>
      <c r="J67">
        <f>(Table2[[#This Row],[1M Return vs Nifty]]-AVERAGE(Table2[1M Return vs Nifty]))/_xlfn.STDEV.P(Table2[1M Return vs Nifty])</f>
        <v>1.380994957729794</v>
      </c>
      <c r="K67">
        <v>28.826440777149902</v>
      </c>
      <c r="L67">
        <f>(Table2[[#This Row],[6M Return vs Nifty]]-AVERAGE(Table2[6M Return vs Nifty]))/_xlfn.STDEV.P(Table2[6M Return vs Nifty])</f>
        <v>0.47735694315329352</v>
      </c>
      <c r="M67">
        <v>-5.2368082415302402</v>
      </c>
      <c r="N67">
        <f>(Table2[[#This Row],[1W Return vs Nifty]]-AVERAGE(Table2[1W Return vs Nifty]))/_xlfn.STDEV.P(Table2[1W Return vs Nifty])</f>
        <v>-0.6271009033725865</v>
      </c>
      <c r="O67">
        <v>1302.82</v>
      </c>
      <c r="P67">
        <v>1264.50792021652</v>
      </c>
      <c r="Q67">
        <v>1098.82170566376</v>
      </c>
      <c r="R67">
        <v>61.4092982177579</v>
      </c>
      <c r="S67" s="2">
        <f>(Table2[[#This Row],[Close Price]]-Table2[[#This Row],[20D EMA]])/Table2[[#This Row],[20D EMA]]</f>
        <v>2.3740808400239531E-2</v>
      </c>
      <c r="T67" s="2">
        <f>(Table2[[#This Row],[Close Price]]-Table2[[#This Row],[50D EMA]])/Table2[[#This Row],[50D EMA]]</f>
        <v>5.4758122647127247E-2</v>
      </c>
      <c r="U67" s="2">
        <f>(Table2[[#This Row],[Close Price]]-Table2[[#This Row],[200D EMA]])/Table2[[#This Row],[200D EMA]]</f>
        <v>0.21380019444949716</v>
      </c>
      <c r="V67">
        <v>0.84575107558227303</v>
      </c>
      <c r="W67">
        <v>1318.65</v>
      </c>
      <c r="X67">
        <v>1361.7</v>
      </c>
      <c r="Y67">
        <v>1318.35</v>
      </c>
      <c r="Z67">
        <v>1361.7</v>
      </c>
      <c r="AA67">
        <v>1207.3499999999999</v>
      </c>
      <c r="AB67">
        <v>1376</v>
      </c>
      <c r="AC67" s="2">
        <f>(Table2[[#This Row],[Close Price]]/Table2[[#This Row],[Day Low]])-1</f>
        <v>1.1451105297084041E-2</v>
      </c>
      <c r="AD67" s="2">
        <f>(Table2[[#This Row],[Day High]]/Table2[[#This Row],[Close Price]])-1</f>
        <v>2.0955951265229755E-2</v>
      </c>
      <c r="AE67" s="2">
        <f>(Table2[[#This Row],[Close Price]]/Table2[[#This Row],[Current Week Low]])-1</f>
        <v>1.1681268251981791E-2</v>
      </c>
      <c r="AF67" s="2">
        <f>(Table2[[#This Row],[Current Week High]]/Table2[[#This Row],[Close Price]])-1</f>
        <v>2.0955951265229755E-2</v>
      </c>
      <c r="AG67" s="2">
        <f>(Table2[[#This Row],[Close Price]]/Table2[[#This Row],[Current Month Low]])-1</f>
        <v>0.10469209425601522</v>
      </c>
      <c r="AH67" s="2">
        <f>(Table2[[#This Row],[Current Month High]]/Table2[[#This Row],[Close Price]])-1</f>
        <v>3.1677600749765666E-2</v>
      </c>
      <c r="AI67">
        <v>8.9484536082473998</v>
      </c>
      <c r="AJ67">
        <v>136.061946902654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0.01</v>
      </c>
      <c r="AM67" t="s">
        <v>10436</v>
      </c>
      <c r="AN67">
        <v>1.66</v>
      </c>
      <c r="AO67" t="s">
        <v>10436</v>
      </c>
      <c r="AP67">
        <v>0.14894843834819499</v>
      </c>
      <c r="AQ67">
        <f>(Table2[[#This Row],[Sharpe Ratio]]-AVERAGE(Table2[Sharpe Ratio]))/_xlfn.STDEV.P(Table2[Sharpe Ratio])</f>
        <v>1.0513983644578224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3.4302409286246527</v>
      </c>
      <c r="AS67">
        <f>_xlfn.RANK.AVG(Table2[[#This Row],[1Y Return vs Nifty Z-Score]],Table2[1Y Return vs Nifty Z-Score])</f>
        <v>84</v>
      </c>
      <c r="AT67">
        <f>_xlfn.RANK.AVG(Table2[[#This Row],[6M Return vs Nifty Z-Score]],Table2[6M Return vs Nifty Z-Score])</f>
        <v>176</v>
      </c>
      <c r="AU67">
        <f>_xlfn.RANK.AVG(Table2[[#This Row],[Sharpe Ratio Z-Score]],Table2[Sharpe Ratio Z-Score])</f>
        <v>105</v>
      </c>
      <c r="AV67">
        <f>(Table2[[#This Row],[Rank 1Y]]+Table2[[#This Row],[Rank 6M]]+Table2[[#This Row],[Rank Sharpe]])/3</f>
        <v>121.66666666666667</v>
      </c>
    </row>
    <row r="68" spans="1:48" x14ac:dyDescent="0.3">
      <c r="A68" t="s">
        <v>104</v>
      </c>
      <c r="B68" t="s">
        <v>105</v>
      </c>
      <c r="C68" t="s">
        <v>10402</v>
      </c>
      <c r="D68" t="s">
        <v>106</v>
      </c>
      <c r="E68">
        <v>293542.06687500002</v>
      </c>
      <c r="F68">
        <v>4389.25</v>
      </c>
      <c r="G68">
        <v>95.545739412949999</v>
      </c>
      <c r="H68">
        <f>(Table2[[#This Row],[1Y Return vs Nifty]]-AVERAGE(Table2[1Y Return vs Nifty]))/_xlfn.STDEV.P(Table2[1Y Return vs Nifty])</f>
        <v>1.1711813196973955</v>
      </c>
      <c r="I68">
        <v>-13.7170617400288</v>
      </c>
      <c r="J68">
        <f>(Table2[[#This Row],[1M Return vs Nifty]]-AVERAGE(Table2[1M Return vs Nifty]))/_xlfn.STDEV.P(Table2[1M Return vs Nifty])</f>
        <v>-1.0656316072786376</v>
      </c>
      <c r="K68">
        <v>15.2921958629848</v>
      </c>
      <c r="L68">
        <f>(Table2[[#This Row],[6M Return vs Nifty]]-AVERAGE(Table2[6M Return vs Nifty]))/_xlfn.STDEV.P(Table2[6M Return vs Nifty])</f>
        <v>7.7577161810670536E-2</v>
      </c>
      <c r="M68">
        <v>-3.4330509201099</v>
      </c>
      <c r="N68">
        <f>(Table2[[#This Row],[1W Return vs Nifty]]-AVERAGE(Table2[1W Return vs Nifty]))/_xlfn.STDEV.P(Table2[1W Return vs Nifty])</f>
        <v>-0.26895699490041669</v>
      </c>
      <c r="O68">
        <v>4543.99</v>
      </c>
      <c r="P68">
        <v>4676.2647335223601</v>
      </c>
      <c r="Q68">
        <v>4040.4298450162401</v>
      </c>
      <c r="R68">
        <v>38.264942656209797</v>
      </c>
      <c r="S68" s="2">
        <f>(Table2[[#This Row],[Close Price]]-Table2[[#This Row],[20D EMA]])/Table2[[#This Row],[20D EMA]]</f>
        <v>-3.4053772125378752E-2</v>
      </c>
      <c r="T68" s="2">
        <f>(Table2[[#This Row],[Close Price]]-Table2[[#This Row],[50D EMA]])/Table2[[#This Row],[50D EMA]]</f>
        <v>-6.1376921512775101E-2</v>
      </c>
      <c r="U68" s="2">
        <f>(Table2[[#This Row],[Close Price]]-Table2[[#This Row],[200D EMA]])/Table2[[#This Row],[200D EMA]]</f>
        <v>8.6332436984154076E-2</v>
      </c>
      <c r="V68">
        <v>0.75705017115006801</v>
      </c>
      <c r="W68">
        <v>4372.55</v>
      </c>
      <c r="X68">
        <v>4440</v>
      </c>
      <c r="Y68">
        <v>4354</v>
      </c>
      <c r="Z68">
        <v>4460.8</v>
      </c>
      <c r="AA68">
        <v>4172</v>
      </c>
      <c r="AB68">
        <v>4950</v>
      </c>
      <c r="AC68" s="2">
        <f>(Table2[[#This Row],[Close Price]]/Table2[[#This Row],[Day Low]])-1</f>
        <v>3.8192816548694442E-3</v>
      </c>
      <c r="AD68" s="2">
        <f>(Table2[[#This Row],[Day High]]/Table2[[#This Row],[Close Price]])-1</f>
        <v>1.1562339807484223E-2</v>
      </c>
      <c r="AE68" s="2">
        <f>(Table2[[#This Row],[Close Price]]/Table2[[#This Row],[Current Week Low]])-1</f>
        <v>8.0960036747819153E-3</v>
      </c>
      <c r="AF68" s="2">
        <f>(Table2[[#This Row],[Current Week High]]/Table2[[#This Row],[Close Price]])-1</f>
        <v>1.630119040838407E-2</v>
      </c>
      <c r="AG68" s="2">
        <f>(Table2[[#This Row],[Close Price]]/Table2[[#This Row],[Current Month Low]])-1</f>
        <v>5.2073346116970232E-2</v>
      </c>
      <c r="AH68" s="2">
        <f>(Table2[[#This Row],[Current Month High]]/Table2[[#This Row],[Close Price]])-1</f>
        <v>0.12775531127185746</v>
      </c>
      <c r="AI68">
        <v>29.287463689696398</v>
      </c>
      <c r="AJ68">
        <v>148.28883357845899</v>
      </c>
      <c r="AK68" t="str">
        <f>IF(AND(Table2[[#This Row],[20D EMA]]&gt;Table2[[#This Row],[50D EMA]],Table2[[#This Row],[50D EMA]]&gt;Table2[[#This Row],[200D EMA]]),"Uptrend","Downtrend/NoTrend")</f>
        <v>Downtrend/NoTrend</v>
      </c>
      <c r="AL68">
        <v>0</v>
      </c>
      <c r="AM68">
        <v>0</v>
      </c>
      <c r="AN68">
        <v>-5.75</v>
      </c>
      <c r="AO68" t="s">
        <v>10435</v>
      </c>
      <c r="AP68">
        <v>0.23905715961204599</v>
      </c>
      <c r="AQ68">
        <f>(Table2[[#This Row],[Sharpe Ratio]]-AVERAGE(Table2[Sharpe Ratio]))/_xlfn.STDEV.P(Table2[Sharpe Ratio])</f>
        <v>2.0965203127511844</v>
      </c>
      <c r="AR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">
        <f>_xlfn.RANK.AVG(Table2[[#This Row],[1Y Return vs Nifty Z-Score]],Table2[1Y Return vs Nifty Z-Score])</f>
        <v>80</v>
      </c>
      <c r="AT68">
        <f>_xlfn.RANK.AVG(Table2[[#This Row],[6M Return vs Nifty Z-Score]],Table2[6M Return vs Nifty Z-Score])</f>
        <v>279</v>
      </c>
      <c r="AU68">
        <f>_xlfn.RANK.AVG(Table2[[#This Row],[Sharpe Ratio Z-Score]],Table2[Sharpe Ratio Z-Score])</f>
        <v>14</v>
      </c>
      <c r="AV68">
        <f>(Table2[[#This Row],[Rank 1Y]]+Table2[[#This Row],[Rank 6M]]+Table2[[#This Row],[Rank Sharpe]])/3</f>
        <v>124.33333333333333</v>
      </c>
    </row>
    <row r="69" spans="1:48" x14ac:dyDescent="0.3">
      <c r="A69" t="s">
        <v>767</v>
      </c>
      <c r="B69" t="s">
        <v>768</v>
      </c>
      <c r="C69" t="s">
        <v>10402</v>
      </c>
      <c r="D69" t="s">
        <v>769</v>
      </c>
      <c r="E69">
        <v>22559.948814104999</v>
      </c>
      <c r="F69">
        <v>531.45000000000005</v>
      </c>
      <c r="G69">
        <v>52.103801155269998</v>
      </c>
      <c r="H69">
        <f>(Table2[[#This Row],[1Y Return vs Nifty]]-AVERAGE(Table2[1Y Return vs Nifty]))/_xlfn.STDEV.P(Table2[1Y Return vs Nifty])</f>
        <v>0.46296726844016145</v>
      </c>
      <c r="I69">
        <v>-10.920873429111399</v>
      </c>
      <c r="J69">
        <f>(Table2[[#This Row],[1M Return vs Nifty]]-AVERAGE(Table2[1M Return vs Nifty]))/_xlfn.STDEV.P(Table2[1M Return vs Nifty])</f>
        <v>-0.79514969191953899</v>
      </c>
      <c r="K69">
        <v>27.601164916529601</v>
      </c>
      <c r="L69">
        <f>(Table2[[#This Row],[6M Return vs Nifty]]-AVERAGE(Table2[6M Return vs Nifty]))/_xlfn.STDEV.P(Table2[6M Return vs Nifty])</f>
        <v>0.44116426903295863</v>
      </c>
      <c r="M69">
        <v>-4.6998376311498298</v>
      </c>
      <c r="N69">
        <f>(Table2[[#This Row],[1W Return vs Nifty]]-AVERAGE(Table2[1W Return vs Nifty]))/_xlfn.STDEV.P(Table2[1W Return vs Nifty])</f>
        <v>-0.52048303917736694</v>
      </c>
      <c r="O69">
        <v>538.98</v>
      </c>
      <c r="P69">
        <v>559.13824233640003</v>
      </c>
      <c r="Q69">
        <v>486.42027000824402</v>
      </c>
      <c r="R69">
        <v>48.012094698470499</v>
      </c>
      <c r="S69" s="2">
        <f>(Table2[[#This Row],[Close Price]]-Table2[[#This Row],[20D EMA]])/Table2[[#This Row],[20D EMA]]</f>
        <v>-1.3970833797172386E-2</v>
      </c>
      <c r="T69" s="2">
        <f>(Table2[[#This Row],[Close Price]]-Table2[[#This Row],[50D EMA]])/Table2[[#This Row],[50D EMA]]</f>
        <v>-4.9519493105502202E-2</v>
      </c>
      <c r="U69" s="2">
        <f>(Table2[[#This Row],[Close Price]]-Table2[[#This Row],[200D EMA]])/Table2[[#This Row],[200D EMA]]</f>
        <v>9.2573712010383225E-2</v>
      </c>
      <c r="V69">
        <v>0.78098851757200405</v>
      </c>
      <c r="W69">
        <v>516.45000000000005</v>
      </c>
      <c r="X69">
        <v>536.45000000000005</v>
      </c>
      <c r="Y69">
        <v>516.45000000000005</v>
      </c>
      <c r="Z69">
        <v>542</v>
      </c>
      <c r="AA69">
        <v>489.6</v>
      </c>
      <c r="AB69">
        <v>577.45000000000005</v>
      </c>
      <c r="AC69" s="2">
        <f>(Table2[[#This Row],[Close Price]]/Table2[[#This Row],[Day Low]])-1</f>
        <v>2.9044437990124905E-2</v>
      </c>
      <c r="AD69" s="2">
        <f>(Table2[[#This Row],[Day High]]/Table2[[#This Row],[Close Price]])-1</f>
        <v>9.4082227867156032E-3</v>
      </c>
      <c r="AE69" s="2">
        <f>(Table2[[#This Row],[Close Price]]/Table2[[#This Row],[Current Week Low]])-1</f>
        <v>2.9044437990124905E-2</v>
      </c>
      <c r="AF69" s="2">
        <f>(Table2[[#This Row],[Current Week High]]/Table2[[#This Row],[Close Price]])-1</f>
        <v>1.9851350079969743E-2</v>
      </c>
      <c r="AG69" s="2">
        <f>(Table2[[#This Row],[Close Price]]/Table2[[#This Row],[Current Month Low]])-1</f>
        <v>8.5477941176470562E-2</v>
      </c>
      <c r="AH69" s="2">
        <f>(Table2[[#This Row],[Current Month High]]/Table2[[#This Row],[Close Price]])-1</f>
        <v>8.6555649637783505E-2</v>
      </c>
      <c r="AI69">
        <v>40.7658293348386</v>
      </c>
      <c r="AJ69">
        <v>99.194152923538198</v>
      </c>
      <c r="AK69" t="str">
        <f>IF(AND(Table2[[#This Row],[20D EMA]]&gt;Table2[[#This Row],[50D EMA]],Table2[[#This Row],[50D EMA]]&gt;Table2[[#This Row],[200D EMA]]),"Uptrend","Downtrend/NoTrend")</f>
        <v>Downtrend/NoTrend</v>
      </c>
      <c r="AL69">
        <v>-0.31</v>
      </c>
      <c r="AM69" t="s">
        <v>10435</v>
      </c>
      <c r="AN69">
        <v>4.51</v>
      </c>
      <c r="AO69" t="s">
        <v>10436</v>
      </c>
      <c r="AP69">
        <v>0.24243859188504299</v>
      </c>
      <c r="AQ69">
        <f>(Table2[[#This Row],[Sharpe Ratio]]-AVERAGE(Table2[Sharpe Ratio]))/_xlfn.STDEV.P(Table2[Sharpe Ratio])</f>
        <v>2.135739702790342</v>
      </c>
      <c r="AR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">
        <f>_xlfn.RANK.AVG(Table2[[#This Row],[1Y Return vs Nifty Z-Score]],Table2[1Y Return vs Nifty Z-Score])</f>
        <v>178</v>
      </c>
      <c r="AT69">
        <f>_xlfn.RANK.AVG(Table2[[#This Row],[6M Return vs Nifty Z-Score]],Table2[6M Return vs Nifty Z-Score])</f>
        <v>183</v>
      </c>
      <c r="AU69">
        <f>_xlfn.RANK.AVG(Table2[[#This Row],[Sharpe Ratio Z-Score]],Table2[Sharpe Ratio Z-Score])</f>
        <v>12</v>
      </c>
      <c r="AV69">
        <f>(Table2[[#This Row],[Rank 1Y]]+Table2[[#This Row],[Rank 6M]]+Table2[[#This Row],[Rank Sharpe]])/3</f>
        <v>124.33333333333333</v>
      </c>
    </row>
    <row r="70" spans="1:48" x14ac:dyDescent="0.3">
      <c r="A70" t="s">
        <v>939</v>
      </c>
      <c r="B70" t="s">
        <v>940</v>
      </c>
      <c r="C70" t="s">
        <v>10397</v>
      </c>
      <c r="D70" t="s">
        <v>539</v>
      </c>
      <c r="E70">
        <v>16673.276001900002</v>
      </c>
      <c r="F70">
        <v>601.5</v>
      </c>
      <c r="G70">
        <v>101.556874555958</v>
      </c>
      <c r="H70">
        <f>(Table2[[#This Row],[1Y Return vs Nifty]]-AVERAGE(Table2[1Y Return vs Nifty]))/_xlfn.STDEV.P(Table2[1Y Return vs Nifty])</f>
        <v>1.2691781067429602</v>
      </c>
      <c r="I70">
        <v>-12.550941208732899</v>
      </c>
      <c r="J70">
        <f>(Table2[[#This Row],[1M Return vs Nifty]]-AVERAGE(Table2[1M Return vs Nifty]))/_xlfn.STDEV.P(Table2[1M Return vs Nifty])</f>
        <v>-0.95283000746757174</v>
      </c>
      <c r="K70">
        <v>15.010436961627001</v>
      </c>
      <c r="L70">
        <f>(Table2[[#This Row],[6M Return vs Nifty]]-AVERAGE(Table2[6M Return vs Nifty]))/_xlfn.STDEV.P(Table2[6M Return vs Nifty])</f>
        <v>6.9254457981196713E-2</v>
      </c>
      <c r="M70">
        <v>-5.46911147845241</v>
      </c>
      <c r="N70">
        <f>(Table2[[#This Row],[1W Return vs Nifty]]-AVERAGE(Table2[1W Return vs Nifty]))/_xlfn.STDEV.P(Table2[1W Return vs Nifty])</f>
        <v>-0.67322572750166021</v>
      </c>
      <c r="O70">
        <v>618.86</v>
      </c>
      <c r="P70">
        <v>608.98862338495599</v>
      </c>
      <c r="Q70">
        <v>510.91407895431098</v>
      </c>
      <c r="R70">
        <v>36.250393900921402</v>
      </c>
      <c r="S70" s="2">
        <f>(Table2[[#This Row],[Close Price]]-Table2[[#This Row],[20D EMA]])/Table2[[#This Row],[20D EMA]]</f>
        <v>-2.8051578709239591E-2</v>
      </c>
      <c r="T70" s="2">
        <f>(Table2[[#This Row],[Close Price]]-Table2[[#This Row],[50D EMA]])/Table2[[#This Row],[50D EMA]]</f>
        <v>-1.2296819837670845E-2</v>
      </c>
      <c r="U70" s="2">
        <f>(Table2[[#This Row],[Close Price]]-Table2[[#This Row],[200D EMA]])/Table2[[#This Row],[200D EMA]]</f>
        <v>0.17730167317191853</v>
      </c>
      <c r="V70">
        <v>0.44378051994004097</v>
      </c>
      <c r="W70">
        <v>599</v>
      </c>
      <c r="X70">
        <v>614.04999999999995</v>
      </c>
      <c r="Y70">
        <v>599</v>
      </c>
      <c r="Z70">
        <v>619.75</v>
      </c>
      <c r="AA70">
        <v>592.5</v>
      </c>
      <c r="AB70">
        <v>647.85</v>
      </c>
      <c r="AC70" s="2">
        <f>(Table2[[#This Row],[Close Price]]/Table2[[#This Row],[Day Low]])-1</f>
        <v>4.1736227045074958E-3</v>
      </c>
      <c r="AD70" s="2">
        <f>(Table2[[#This Row],[Day High]]/Table2[[#This Row],[Close Price]])-1</f>
        <v>2.0864505403158651E-2</v>
      </c>
      <c r="AE70" s="2">
        <f>(Table2[[#This Row],[Close Price]]/Table2[[#This Row],[Current Week Low]])-1</f>
        <v>4.1736227045074958E-3</v>
      </c>
      <c r="AF70" s="2">
        <f>(Table2[[#This Row],[Current Week High]]/Table2[[#This Row],[Close Price]])-1</f>
        <v>3.0340814630091417E-2</v>
      </c>
      <c r="AG70" s="2">
        <f>(Table2[[#This Row],[Close Price]]/Table2[[#This Row],[Current Month Low]])-1</f>
        <v>1.51898734177216E-2</v>
      </c>
      <c r="AH70" s="2">
        <f>(Table2[[#This Row],[Current Month High]]/Table2[[#This Row],[Close Price]])-1</f>
        <v>7.70573566084789E-2</v>
      </c>
      <c r="AI70">
        <v>20.3657522859517</v>
      </c>
      <c r="AJ70">
        <v>145.35998368345901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-0.05</v>
      </c>
      <c r="AM70" t="s">
        <v>10435</v>
      </c>
      <c r="AN70">
        <v>-0.05</v>
      </c>
      <c r="AO70" t="s">
        <v>10435</v>
      </c>
      <c r="AP70">
        <v>0.23389070577103599</v>
      </c>
      <c r="AQ70">
        <f>(Table2[[#This Row],[Sharpe Ratio]]-AVERAGE(Table2[Sharpe Ratio]))/_xlfn.STDEV.P(Table2[Sharpe Ratio])</f>
        <v>2.0365974303891834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1.7489742601441085</v>
      </c>
      <c r="AS70">
        <f>_xlfn.RANK.AVG(Table2[[#This Row],[1Y Return vs Nifty Z-Score]],Table2[1Y Return vs Nifty Z-Score])</f>
        <v>74</v>
      </c>
      <c r="AT70">
        <f>_xlfn.RANK.AVG(Table2[[#This Row],[6M Return vs Nifty Z-Score]],Table2[6M Return vs Nifty Z-Score])</f>
        <v>283</v>
      </c>
      <c r="AU70">
        <f>_xlfn.RANK.AVG(Table2[[#This Row],[Sharpe Ratio Z-Score]],Table2[Sharpe Ratio Z-Score])</f>
        <v>16</v>
      </c>
      <c r="AV70">
        <f>(Table2[[#This Row],[Rank 1Y]]+Table2[[#This Row],[Rank 6M]]+Table2[[#This Row],[Rank Sharpe]])/3</f>
        <v>124.33333333333333</v>
      </c>
    </row>
    <row r="71" spans="1:48" x14ac:dyDescent="0.3">
      <c r="A71" t="s">
        <v>640</v>
      </c>
      <c r="B71" t="s">
        <v>641</v>
      </c>
      <c r="C71" t="s">
        <v>10395</v>
      </c>
      <c r="D71" t="s">
        <v>54</v>
      </c>
      <c r="E71">
        <v>30481.60783144</v>
      </c>
      <c r="F71">
        <v>1197.4000000000001</v>
      </c>
      <c r="G71">
        <v>94.974462720489399</v>
      </c>
      <c r="H71">
        <f>(Table2[[#This Row],[1Y Return vs Nifty]]-AVERAGE(Table2[1Y Return vs Nifty]))/_xlfn.STDEV.P(Table2[1Y Return vs Nifty])</f>
        <v>1.1618680570534381</v>
      </c>
      <c r="I71">
        <v>5.1834853736889199</v>
      </c>
      <c r="J71">
        <f>(Table2[[#This Row],[1M Return vs Nifty]]-AVERAGE(Table2[1M Return vs Nifty]))/_xlfn.STDEV.P(Table2[1M Return vs Nifty])</f>
        <v>0.76266306253777871</v>
      </c>
      <c r="K71">
        <v>68.726134982064806</v>
      </c>
      <c r="L71">
        <f>(Table2[[#This Row],[6M Return vs Nifty]]-AVERAGE(Table2[6M Return vs Nifty]))/_xlfn.STDEV.P(Table2[6M Return vs Nifty])</f>
        <v>1.6559296028059796</v>
      </c>
      <c r="M71">
        <v>-0.55297468518897597</v>
      </c>
      <c r="N71">
        <f>(Table2[[#This Row],[1W Return vs Nifty]]-AVERAGE(Table2[1W Return vs Nifty]))/_xlfn.STDEV.P(Table2[1W Return vs Nifty])</f>
        <v>0.30289474325921933</v>
      </c>
      <c r="O71">
        <v>1157.8800000000001</v>
      </c>
      <c r="P71">
        <v>1055.2363320068901</v>
      </c>
      <c r="Q71">
        <v>814.43791042164401</v>
      </c>
      <c r="R71">
        <v>55.6915911065432</v>
      </c>
      <c r="S71" s="2">
        <f>(Table2[[#This Row],[Close Price]]-Table2[[#This Row],[20D EMA]])/Table2[[#This Row],[20D EMA]]</f>
        <v>3.4131343489826216E-2</v>
      </c>
      <c r="T71" s="2">
        <f>(Table2[[#This Row],[Close Price]]-Table2[[#This Row],[50D EMA]])/Table2[[#This Row],[50D EMA]]</f>
        <v>0.13472211265009951</v>
      </c>
      <c r="U71" s="2">
        <f>(Table2[[#This Row],[Close Price]]-Table2[[#This Row],[200D EMA]])/Table2[[#This Row],[200D EMA]]</f>
        <v>0.47021643354014814</v>
      </c>
      <c r="V71">
        <v>0.86562780332681999</v>
      </c>
      <c r="W71">
        <v>1170</v>
      </c>
      <c r="X71">
        <v>1212.2</v>
      </c>
      <c r="Y71">
        <v>1170</v>
      </c>
      <c r="Z71">
        <v>1287.9000000000001</v>
      </c>
      <c r="AA71">
        <v>1061.5</v>
      </c>
      <c r="AB71">
        <v>1287.9000000000001</v>
      </c>
      <c r="AC71" s="2">
        <f>(Table2[[#This Row],[Close Price]]/Table2[[#This Row],[Day Low]])-1</f>
        <v>2.3418803418803424E-2</v>
      </c>
      <c r="AD71" s="2">
        <f>(Table2[[#This Row],[Day High]]/Table2[[#This Row],[Close Price]])-1</f>
        <v>1.2360113579422016E-2</v>
      </c>
      <c r="AE71" s="2">
        <f>(Table2[[#This Row],[Close Price]]/Table2[[#This Row],[Current Week Low]])-1</f>
        <v>2.3418803418803424E-2</v>
      </c>
      <c r="AF71" s="2">
        <f>(Table2[[#This Row],[Current Week High]]/Table2[[#This Row],[Close Price]])-1</f>
        <v>7.5580424252547074E-2</v>
      </c>
      <c r="AG71" s="2">
        <f>(Table2[[#This Row],[Close Price]]/Table2[[#This Row],[Current Month Low]])-1</f>
        <v>0.12802637776731052</v>
      </c>
      <c r="AH71" s="2">
        <f>(Table2[[#This Row],[Current Month High]]/Table2[[#This Row],[Close Price]])-1</f>
        <v>7.5580424252547074E-2</v>
      </c>
      <c r="AI71">
        <v>7.5580424252547003</v>
      </c>
      <c r="AJ71">
        <v>131.15830115830099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0.32</v>
      </c>
      <c r="AM71" t="s">
        <v>10436</v>
      </c>
      <c r="AN71">
        <v>-0.71</v>
      </c>
      <c r="AO71" t="s">
        <v>10435</v>
      </c>
      <c r="AP71">
        <v>9.0661032550778994E-2</v>
      </c>
      <c r="AQ71">
        <f>(Table2[[#This Row],[Sharpe Ratio]]-AVERAGE(Table2[Sharpe Ratio]))/_xlfn.STDEV.P(Table2[Sharpe Ratio])</f>
        <v>0.37535451150394045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4.2587099771603567</v>
      </c>
      <c r="AS71">
        <f>_xlfn.RANK.AVG(Table2[[#This Row],[1Y Return vs Nifty Z-Score]],Table2[1Y Return vs Nifty Z-Score])</f>
        <v>81</v>
      </c>
      <c r="AT71">
        <f>_xlfn.RANK.AVG(Table2[[#This Row],[6M Return vs Nifty Z-Score]],Table2[6M Return vs Nifty Z-Score])</f>
        <v>48</v>
      </c>
      <c r="AU71">
        <f>_xlfn.RANK.AVG(Table2[[#This Row],[Sharpe Ratio Z-Score]],Table2[Sharpe Ratio Z-Score])</f>
        <v>250</v>
      </c>
      <c r="AV71">
        <f>(Table2[[#This Row],[Rank 1Y]]+Table2[[#This Row],[Rank 6M]]+Table2[[#This Row],[Rank Sharpe]])/3</f>
        <v>126.33333333333333</v>
      </c>
    </row>
    <row r="72" spans="1:48" x14ac:dyDescent="0.3">
      <c r="A72" t="s">
        <v>380</v>
      </c>
      <c r="B72" t="s">
        <v>381</v>
      </c>
      <c r="C72" t="s">
        <v>10397</v>
      </c>
      <c r="D72" t="s">
        <v>190</v>
      </c>
      <c r="E72">
        <v>66048.937909575005</v>
      </c>
      <c r="F72">
        <v>1150.3499999999999</v>
      </c>
      <c r="G72">
        <v>59.441714707084998</v>
      </c>
      <c r="H72">
        <f>(Table2[[#This Row],[1Y Return vs Nifty]]-AVERAGE(Table2[1Y Return vs Nifty]))/_xlfn.STDEV.P(Table2[1Y Return vs Nifty])</f>
        <v>0.58259391708279029</v>
      </c>
      <c r="I72">
        <v>-2.2246062372487398</v>
      </c>
      <c r="J72">
        <f>(Table2[[#This Row],[1M Return vs Nifty]]-AVERAGE(Table2[1M Return vs Nifty]))/_xlfn.STDEV.P(Table2[1M Return vs Nifty])</f>
        <v>4.6060822174118339E-2</v>
      </c>
      <c r="K72">
        <v>53.042591190661597</v>
      </c>
      <c r="L72">
        <f>(Table2[[#This Row],[6M Return vs Nifty]]-AVERAGE(Table2[6M Return vs Nifty]))/_xlfn.STDEV.P(Table2[6M Return vs Nifty])</f>
        <v>1.1926629966990951</v>
      </c>
      <c r="M72">
        <v>7.4933034794428197</v>
      </c>
      <c r="N72">
        <f>(Table2[[#This Row],[1W Return vs Nifty]]-AVERAGE(Table2[1W Return vs Nifty]))/_xlfn.STDEV.P(Table2[1W Return vs Nifty])</f>
        <v>1.9005184791763876</v>
      </c>
      <c r="O72">
        <v>1098.8800000000001</v>
      </c>
      <c r="P72">
        <v>1071.48734263907</v>
      </c>
      <c r="Q72">
        <v>885.98469633065997</v>
      </c>
      <c r="R72">
        <v>67.643284676050698</v>
      </c>
      <c r="S72" s="2">
        <f>(Table2[[#This Row],[Close Price]]-Table2[[#This Row],[20D EMA]])/Table2[[#This Row],[20D EMA]]</f>
        <v>4.6838599301106391E-2</v>
      </c>
      <c r="T72" s="2">
        <f>(Table2[[#This Row],[Close Price]]-Table2[[#This Row],[50D EMA]])/Table2[[#This Row],[50D EMA]]</f>
        <v>7.3601109618982002E-2</v>
      </c>
      <c r="U72" s="2">
        <f>(Table2[[#This Row],[Close Price]]-Table2[[#This Row],[200D EMA]])/Table2[[#This Row],[200D EMA]]</f>
        <v>0.29838585786438426</v>
      </c>
      <c r="V72">
        <v>0.75591151540557699</v>
      </c>
      <c r="W72">
        <v>1132.9000000000001</v>
      </c>
      <c r="X72">
        <v>1174.4000000000001</v>
      </c>
      <c r="Y72">
        <v>1105.8</v>
      </c>
      <c r="Z72">
        <v>1174.4000000000001</v>
      </c>
      <c r="AA72">
        <v>1006.75</v>
      </c>
      <c r="AB72">
        <v>1255</v>
      </c>
      <c r="AC72" s="2">
        <f>(Table2[[#This Row],[Close Price]]/Table2[[#This Row],[Day Low]])-1</f>
        <v>1.5402948186070908E-2</v>
      </c>
      <c r="AD72" s="2">
        <f>(Table2[[#This Row],[Day High]]/Table2[[#This Row],[Close Price]])-1</f>
        <v>2.0906680575477177E-2</v>
      </c>
      <c r="AE72" s="2">
        <f>(Table2[[#This Row],[Close Price]]/Table2[[#This Row],[Current Week Low]])-1</f>
        <v>4.0287574606619581E-2</v>
      </c>
      <c r="AF72" s="2">
        <f>(Table2[[#This Row],[Current Week High]]/Table2[[#This Row],[Close Price]])-1</f>
        <v>2.0906680575477177E-2</v>
      </c>
      <c r="AG72" s="2">
        <f>(Table2[[#This Row],[Close Price]]/Table2[[#This Row],[Current Month Low]])-1</f>
        <v>0.14263719890737514</v>
      </c>
      <c r="AH72" s="2">
        <f>(Table2[[#This Row],[Current Month High]]/Table2[[#This Row],[Close Price]])-1</f>
        <v>9.0972312774373121E-2</v>
      </c>
      <c r="AI72">
        <v>9.0972312774373094</v>
      </c>
      <c r="AJ72">
        <v>109.688297484505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-0.04</v>
      </c>
      <c r="AM72" t="s">
        <v>10435</v>
      </c>
      <c r="AN72">
        <v>7.41</v>
      </c>
      <c r="AO72" t="s">
        <v>10436</v>
      </c>
      <c r="AP72">
        <v>0.13011617036828299</v>
      </c>
      <c r="AQ72">
        <f>(Table2[[#This Row],[Sharpe Ratio]]-AVERAGE(Table2[Sharpe Ratio]))/_xlfn.STDEV.P(Table2[Sharpe Ratio])</f>
        <v>0.83297315182699816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4.5548093669593896</v>
      </c>
      <c r="AS72">
        <f>_xlfn.RANK.AVG(Table2[[#This Row],[1Y Return vs Nifty Z-Score]],Table2[1Y Return vs Nifty Z-Score])</f>
        <v>160</v>
      </c>
      <c r="AT72">
        <f>_xlfn.RANK.AVG(Table2[[#This Row],[6M Return vs Nifty Z-Score]],Table2[6M Return vs Nifty Z-Score])</f>
        <v>85</v>
      </c>
      <c r="AU72">
        <f>_xlfn.RANK.AVG(Table2[[#This Row],[Sharpe Ratio Z-Score]],Table2[Sharpe Ratio Z-Score])</f>
        <v>145</v>
      </c>
      <c r="AV72">
        <f>(Table2[[#This Row],[Rank 1Y]]+Table2[[#This Row],[Rank 6M]]+Table2[[#This Row],[Rank Sharpe]])/3</f>
        <v>130</v>
      </c>
    </row>
    <row r="73" spans="1:48" x14ac:dyDescent="0.3">
      <c r="A73" t="s">
        <v>854</v>
      </c>
      <c r="B73" t="s">
        <v>855</v>
      </c>
      <c r="C73" t="s">
        <v>10395</v>
      </c>
      <c r="D73" t="s">
        <v>54</v>
      </c>
      <c r="E73">
        <v>19182.60828018</v>
      </c>
      <c r="F73">
        <v>1211.4000000000001</v>
      </c>
      <c r="G73">
        <v>154.313058084793</v>
      </c>
      <c r="H73">
        <f>(Table2[[#This Row],[1Y Return vs Nifty]]-AVERAGE(Table2[1Y Return vs Nifty]))/_xlfn.STDEV.P(Table2[1Y Return vs Nifty])</f>
        <v>2.1292380387884902</v>
      </c>
      <c r="I73">
        <v>25.629932743647402</v>
      </c>
      <c r="J73">
        <f>(Table2[[#This Row],[1M Return vs Nifty]]-AVERAGE(Table2[1M Return vs Nifty]))/_xlfn.STDEV.P(Table2[1M Return vs Nifty])</f>
        <v>2.7404963240969433</v>
      </c>
      <c r="K73">
        <v>95.967650202096394</v>
      </c>
      <c r="L73">
        <f>(Table2[[#This Row],[6M Return vs Nifty]]-AVERAGE(Table2[6M Return vs Nifty]))/_xlfn.STDEV.P(Table2[6M Return vs Nifty])</f>
        <v>2.4606000566934902</v>
      </c>
      <c r="M73">
        <v>-3.9397606354183199</v>
      </c>
      <c r="N73">
        <f>(Table2[[#This Row],[1W Return vs Nifty]]-AVERAGE(Table2[1W Return vs Nifty]))/_xlfn.STDEV.P(Table2[1W Return vs Nifty])</f>
        <v>-0.36956642597315009</v>
      </c>
      <c r="O73">
        <v>1097.6199999999999</v>
      </c>
      <c r="P73">
        <v>967.40545576511397</v>
      </c>
      <c r="Q73">
        <v>735.53840698668898</v>
      </c>
      <c r="R73">
        <v>70.918047813269297</v>
      </c>
      <c r="S73" s="2">
        <f>(Table2[[#This Row],[Close Price]]-Table2[[#This Row],[20D EMA]])/Table2[[#This Row],[20D EMA]]</f>
        <v>0.1036606475829524</v>
      </c>
      <c r="T73" s="2">
        <f>(Table2[[#This Row],[Close Price]]-Table2[[#This Row],[50D EMA]])/Table2[[#This Row],[50D EMA]]</f>
        <v>0.25221538991829706</v>
      </c>
      <c r="U73" s="2">
        <f>(Table2[[#This Row],[Close Price]]-Table2[[#This Row],[200D EMA]])/Table2[[#This Row],[200D EMA]]</f>
        <v>0.64695682576630253</v>
      </c>
      <c r="V73">
        <v>1.7121435937551499</v>
      </c>
      <c r="W73">
        <v>1183.4000000000001</v>
      </c>
      <c r="X73">
        <v>1222</v>
      </c>
      <c r="Y73">
        <v>1176.95</v>
      </c>
      <c r="Z73">
        <v>1229.9000000000001</v>
      </c>
      <c r="AA73">
        <v>904.05</v>
      </c>
      <c r="AB73">
        <v>1247.1500000000001</v>
      </c>
      <c r="AC73" s="2">
        <f>(Table2[[#This Row],[Close Price]]/Table2[[#This Row],[Day Low]])-1</f>
        <v>2.3660638837248671E-2</v>
      </c>
      <c r="AD73" s="2">
        <f>(Table2[[#This Row],[Day High]]/Table2[[#This Row],[Close Price]])-1</f>
        <v>8.75020637279178E-3</v>
      </c>
      <c r="AE73" s="2">
        <f>(Table2[[#This Row],[Close Price]]/Table2[[#This Row],[Current Week Low]])-1</f>
        <v>2.9270572241811399E-2</v>
      </c>
      <c r="AF73" s="2">
        <f>(Table2[[#This Row],[Current Week High]]/Table2[[#This Row],[Close Price]])-1</f>
        <v>1.527158659402339E-2</v>
      </c>
      <c r="AG73" s="2">
        <f>(Table2[[#This Row],[Close Price]]/Table2[[#This Row],[Current Month Low]])-1</f>
        <v>0.33997013439522172</v>
      </c>
      <c r="AH73" s="2">
        <f>(Table2[[#This Row],[Current Month High]]/Table2[[#This Row],[Close Price]])-1</f>
        <v>2.9511309228991145E-2</v>
      </c>
      <c r="AI73">
        <v>2.9511309228991101</v>
      </c>
      <c r="AJ73">
        <v>280.04705882352903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0.42</v>
      </c>
      <c r="AM73" t="s">
        <v>10436</v>
      </c>
      <c r="AN73">
        <v>17.47</v>
      </c>
      <c r="AO73" t="s">
        <v>10436</v>
      </c>
      <c r="AP73">
        <v>6.0757583059604998E-2</v>
      </c>
      <c r="AQ73">
        <f>(Table2[[#This Row],[Sharpe Ratio]]-AVERAGE(Table2[Sharpe Ratio]))/_xlfn.STDEV.P(Table2[Sharpe Ratio])</f>
        <v>2.8520698366192462E-2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6.9892886919719661</v>
      </c>
      <c r="AS73">
        <f>_xlfn.RANK.AVG(Table2[[#This Row],[1Y Return vs Nifty Z-Score]],Table2[1Y Return vs Nifty Z-Score])</f>
        <v>36</v>
      </c>
      <c r="AT73">
        <f>_xlfn.RANK.AVG(Table2[[#This Row],[6M Return vs Nifty Z-Score]],Table2[6M Return vs Nifty Z-Score])</f>
        <v>18</v>
      </c>
      <c r="AU73">
        <f>_xlfn.RANK.AVG(Table2[[#This Row],[Sharpe Ratio Z-Score]],Table2[Sharpe Ratio Z-Score])</f>
        <v>340</v>
      </c>
      <c r="AV73">
        <f>(Table2[[#This Row],[Rank 1Y]]+Table2[[#This Row],[Rank 6M]]+Table2[[#This Row],[Rank Sharpe]])/3</f>
        <v>131.33333333333334</v>
      </c>
    </row>
    <row r="74" spans="1:48" x14ac:dyDescent="0.3">
      <c r="A74" t="s">
        <v>681</v>
      </c>
      <c r="B74" t="s">
        <v>682</v>
      </c>
      <c r="C74" t="s">
        <v>10396</v>
      </c>
      <c r="D74" t="s">
        <v>57</v>
      </c>
      <c r="E74">
        <v>27308.076428429998</v>
      </c>
      <c r="F74">
        <v>206.01</v>
      </c>
      <c r="G74">
        <v>94.213104473311105</v>
      </c>
      <c r="H74">
        <f>(Table2[[#This Row],[1Y Return vs Nifty]]-AVERAGE(Table2[1Y Return vs Nifty]))/_xlfn.STDEV.P(Table2[1Y Return vs Nifty])</f>
        <v>1.1494559817566614</v>
      </c>
      <c r="I74">
        <v>-0.56569716065088305</v>
      </c>
      <c r="J74">
        <f>(Table2[[#This Row],[1M Return vs Nifty]]-AVERAGE(Table2[1M Return vs Nifty]))/_xlfn.STDEV.P(Table2[1M Return vs Nifty])</f>
        <v>0.20653102466114845</v>
      </c>
      <c r="K74">
        <v>55.872037680199099</v>
      </c>
      <c r="L74">
        <f>(Table2[[#This Row],[6M Return vs Nifty]]-AVERAGE(Table2[6M Return vs Nifty]))/_xlfn.STDEV.P(Table2[6M Return vs Nifty])</f>
        <v>1.2762402857227386</v>
      </c>
      <c r="M74">
        <v>2.5674994002086802</v>
      </c>
      <c r="N74">
        <f>(Table2[[#This Row],[1W Return vs Nifty]]-AVERAGE(Table2[1W Return vs Nifty]))/_xlfn.STDEV.P(Table2[1W Return vs Nifty])</f>
        <v>0.92247852648700757</v>
      </c>
      <c r="O74">
        <v>193.75</v>
      </c>
      <c r="P74">
        <v>185.05813992239899</v>
      </c>
      <c r="Q74">
        <v>152.008667672607</v>
      </c>
      <c r="R74">
        <v>69.811339960200499</v>
      </c>
      <c r="S74" s="2">
        <f>(Table2[[#This Row],[Close Price]]-Table2[[#This Row],[20D EMA]])/Table2[[#This Row],[20D EMA]]</f>
        <v>6.327741935483866E-2</v>
      </c>
      <c r="T74" s="2">
        <f>(Table2[[#This Row],[Close Price]]-Table2[[#This Row],[50D EMA]])/Table2[[#This Row],[50D EMA]]</f>
        <v>0.11321771680179432</v>
      </c>
      <c r="U74" s="2">
        <f>(Table2[[#This Row],[Close Price]]-Table2[[#This Row],[200D EMA]])/Table2[[#This Row],[200D EMA]]</f>
        <v>0.35525166527806096</v>
      </c>
      <c r="V74">
        <v>0.59279914924745303</v>
      </c>
      <c r="W74">
        <v>200</v>
      </c>
      <c r="X74">
        <v>207.2</v>
      </c>
      <c r="Y74">
        <v>186.37</v>
      </c>
      <c r="Z74">
        <v>207.2</v>
      </c>
      <c r="AA74">
        <v>182.1</v>
      </c>
      <c r="AB74">
        <v>207.2</v>
      </c>
      <c r="AC74" s="2">
        <f>(Table2[[#This Row],[Close Price]]/Table2[[#This Row],[Day Low]])-1</f>
        <v>3.004999999999991E-2</v>
      </c>
      <c r="AD74" s="2">
        <f>(Table2[[#This Row],[Day High]]/Table2[[#This Row],[Close Price]])-1</f>
        <v>5.7764186204554147E-3</v>
      </c>
      <c r="AE74" s="2">
        <f>(Table2[[#This Row],[Close Price]]/Table2[[#This Row],[Current Week Low]])-1</f>
        <v>0.10538176745184313</v>
      </c>
      <c r="AF74" s="2">
        <f>(Table2[[#This Row],[Current Week High]]/Table2[[#This Row],[Close Price]])-1</f>
        <v>5.7764186204554147E-3</v>
      </c>
      <c r="AG74" s="2">
        <f>(Table2[[#This Row],[Close Price]]/Table2[[#This Row],[Current Month Low]])-1</f>
        <v>0.13130148270181219</v>
      </c>
      <c r="AH74" s="2">
        <f>(Table2[[#This Row],[Current Month High]]/Table2[[#This Row],[Close Price]])-1</f>
        <v>5.7764186204554147E-3</v>
      </c>
      <c r="AI74">
        <v>1.9367991845056201</v>
      </c>
      <c r="AJ74">
        <v>150.315917375455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0.16</v>
      </c>
      <c r="AM74" t="s">
        <v>10436</v>
      </c>
      <c r="AN74">
        <v>8.43</v>
      </c>
      <c r="AO74" t="s">
        <v>10436</v>
      </c>
      <c r="AP74">
        <v>9.1963022068608999E-2</v>
      </c>
      <c r="AQ74">
        <f>(Table2[[#This Row],[Sharpe Ratio]]-AVERAGE(Table2[Sharpe Ratio]))/_xlfn.STDEV.P(Table2[Sharpe Ratio])</f>
        <v>0.39045557833128558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3.9451613969588415</v>
      </c>
      <c r="AS74">
        <f>_xlfn.RANK.AVG(Table2[[#This Row],[1Y Return vs Nifty Z-Score]],Table2[1Y Return vs Nifty Z-Score])</f>
        <v>82</v>
      </c>
      <c r="AT74">
        <f>_xlfn.RANK.AVG(Table2[[#This Row],[6M Return vs Nifty Z-Score]],Table2[6M Return vs Nifty Z-Score])</f>
        <v>73</v>
      </c>
      <c r="AU74">
        <f>_xlfn.RANK.AVG(Table2[[#This Row],[Sharpe Ratio Z-Score]],Table2[Sharpe Ratio Z-Score])</f>
        <v>243</v>
      </c>
      <c r="AV74">
        <f>(Table2[[#This Row],[Rank 1Y]]+Table2[[#This Row],[Rank 6M]]+Table2[[#This Row],[Rank Sharpe]])/3</f>
        <v>132.66666666666666</v>
      </c>
    </row>
    <row r="75" spans="1:48" x14ac:dyDescent="0.3">
      <c r="A75" t="s">
        <v>312</v>
      </c>
      <c r="B75" t="s">
        <v>313</v>
      </c>
      <c r="C75" t="s">
        <v>10396</v>
      </c>
      <c r="D75" t="s">
        <v>86</v>
      </c>
      <c r="E75">
        <v>90687.580972960001</v>
      </c>
      <c r="F75">
        <v>1886.9</v>
      </c>
      <c r="G75">
        <v>130.60963246311201</v>
      </c>
      <c r="H75">
        <f>(Table2[[#This Row],[1Y Return vs Nifty]]-AVERAGE(Table2[1Y Return vs Nifty]))/_xlfn.STDEV.P(Table2[1Y Return vs Nifty])</f>
        <v>1.7428119316329826</v>
      </c>
      <c r="I75">
        <v>9.3161978281054605</v>
      </c>
      <c r="J75">
        <f>(Table2[[#This Row],[1M Return vs Nifty]]-AVERAGE(Table2[1M Return vs Nifty]))/_xlfn.STDEV.P(Table2[1M Return vs Nifty])</f>
        <v>1.1624301225510727</v>
      </c>
      <c r="K75">
        <v>16.6157889356444</v>
      </c>
      <c r="L75">
        <f>(Table2[[#This Row],[6M Return vs Nifty]]-AVERAGE(Table2[6M Return vs Nifty]))/_xlfn.STDEV.P(Table2[6M Return vs Nifty])</f>
        <v>0.1166739679147669</v>
      </c>
      <c r="M75">
        <v>1.7790855551575899</v>
      </c>
      <c r="N75">
        <f>(Table2[[#This Row],[1W Return vs Nifty]]-AVERAGE(Table2[1W Return vs Nifty]))/_xlfn.STDEV.P(Table2[1W Return vs Nifty])</f>
        <v>0.76593550786306941</v>
      </c>
      <c r="O75">
        <v>1796.03</v>
      </c>
      <c r="P75">
        <v>1714.56989428569</v>
      </c>
      <c r="Q75">
        <v>1404.55283306155</v>
      </c>
      <c r="R75">
        <v>60.767334003127999</v>
      </c>
      <c r="S75" s="2">
        <f>(Table2[[#This Row],[Close Price]]-Table2[[#This Row],[20D EMA]])/Table2[[#This Row],[20D EMA]]</f>
        <v>5.0594923247384578E-2</v>
      </c>
      <c r="T75" s="2">
        <f>(Table2[[#This Row],[Close Price]]-Table2[[#This Row],[50D EMA]])/Table2[[#This Row],[50D EMA]]</f>
        <v>0.10050923341687674</v>
      </c>
      <c r="U75" s="2">
        <f>(Table2[[#This Row],[Close Price]]-Table2[[#This Row],[200D EMA]])/Table2[[#This Row],[200D EMA]]</f>
        <v>0.34341689083141291</v>
      </c>
      <c r="V75">
        <v>1.4804409556037701</v>
      </c>
      <c r="W75">
        <v>1867.05</v>
      </c>
      <c r="X75">
        <v>1929.95</v>
      </c>
      <c r="Y75">
        <v>1850</v>
      </c>
      <c r="Z75">
        <v>1930</v>
      </c>
      <c r="AA75">
        <v>1659.8</v>
      </c>
      <c r="AB75">
        <v>1969.9</v>
      </c>
      <c r="AC75" s="2">
        <f>(Table2[[#This Row],[Close Price]]/Table2[[#This Row],[Day Low]])-1</f>
        <v>1.0631745266597159E-2</v>
      </c>
      <c r="AD75" s="2">
        <f>(Table2[[#This Row],[Day High]]/Table2[[#This Row],[Close Price]])-1</f>
        <v>2.281519953362654E-2</v>
      </c>
      <c r="AE75" s="2">
        <f>(Table2[[#This Row],[Close Price]]/Table2[[#This Row],[Current Week Low]])-1</f>
        <v>1.9945945945945898E-2</v>
      </c>
      <c r="AF75" s="2">
        <f>(Table2[[#This Row],[Current Week High]]/Table2[[#This Row],[Close Price]])-1</f>
        <v>2.2841698023212675E-2</v>
      </c>
      <c r="AG75" s="2">
        <f>(Table2[[#This Row],[Close Price]]/Table2[[#This Row],[Current Month Low]])-1</f>
        <v>0.13682371370044599</v>
      </c>
      <c r="AH75" s="2">
        <f>(Table2[[#This Row],[Current Month High]]/Table2[[#This Row],[Close Price]])-1</f>
        <v>4.3987492712915355E-2</v>
      </c>
      <c r="AI75">
        <v>4.3987492712915301</v>
      </c>
      <c r="AJ75">
        <v>172.69311366428201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0.24</v>
      </c>
      <c r="AM75" t="s">
        <v>10436</v>
      </c>
      <c r="AN75">
        <v>12.96</v>
      </c>
      <c r="AO75" t="s">
        <v>10436</v>
      </c>
      <c r="AP75">
        <v>0.156152796221913</v>
      </c>
      <c r="AQ75">
        <f>(Table2[[#This Row],[Sharpe Ratio]]-AVERAGE(Table2[Sharpe Ratio]))/_xlfn.STDEV.P(Table2[Sharpe Ratio])</f>
        <v>1.1349577850286188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4.9228093149905101</v>
      </c>
      <c r="AS75">
        <f>_xlfn.RANK.AVG(Table2[[#This Row],[1Y Return vs Nifty Z-Score]],Table2[1Y Return vs Nifty Z-Score])</f>
        <v>47</v>
      </c>
      <c r="AT75">
        <f>_xlfn.RANK.AVG(Table2[[#This Row],[6M Return vs Nifty Z-Score]],Table2[6M Return vs Nifty Z-Score])</f>
        <v>266</v>
      </c>
      <c r="AU75">
        <f>_xlfn.RANK.AVG(Table2[[#This Row],[Sharpe Ratio Z-Score]],Table2[Sharpe Ratio Z-Score])</f>
        <v>93</v>
      </c>
      <c r="AV75">
        <f>(Table2[[#This Row],[Rank 1Y]]+Table2[[#This Row],[Rank 6M]]+Table2[[#This Row],[Rank Sharpe]])/3</f>
        <v>135.33333333333334</v>
      </c>
    </row>
    <row r="76" spans="1:48" x14ac:dyDescent="0.3">
      <c r="A76" t="s">
        <v>655</v>
      </c>
      <c r="B76" t="s">
        <v>656</v>
      </c>
      <c r="C76" t="s">
        <v>10404</v>
      </c>
      <c r="D76" t="s">
        <v>164</v>
      </c>
      <c r="E76">
        <v>29128.855009800001</v>
      </c>
      <c r="F76">
        <v>6729.45</v>
      </c>
      <c r="G76">
        <v>130.25683210628301</v>
      </c>
      <c r="H76">
        <f>(Table2[[#This Row],[1Y Return vs Nifty]]-AVERAGE(Table2[1Y Return vs Nifty]))/_xlfn.STDEV.P(Table2[1Y Return vs Nifty])</f>
        <v>1.7370603887687392</v>
      </c>
      <c r="I76">
        <v>-4.3793218233273903</v>
      </c>
      <c r="J76">
        <f>(Table2[[#This Row],[1M Return vs Nifty]]-AVERAGE(Table2[1M Return vs Nifty]))/_xlfn.STDEV.P(Table2[1M Return vs Nifty])</f>
        <v>-0.16236991780899876</v>
      </c>
      <c r="K76">
        <v>92.562892636595294</v>
      </c>
      <c r="L76">
        <f>(Table2[[#This Row],[6M Return vs Nifty]]-AVERAGE(Table2[6M Return vs Nifty]))/_xlfn.STDEV.P(Table2[6M Return vs Nifty])</f>
        <v>2.3600290057266147</v>
      </c>
      <c r="M76">
        <v>-9.9124659962750208</v>
      </c>
      <c r="N76">
        <f>(Table2[[#This Row],[1W Return vs Nifty]]-AVERAGE(Table2[1W Return vs Nifty]))/_xlfn.STDEV.P(Table2[1W Return vs Nifty])</f>
        <v>-1.5554732088243539</v>
      </c>
      <c r="O76">
        <v>6742.2</v>
      </c>
      <c r="P76">
        <v>6410.2056812214796</v>
      </c>
      <c r="Q76">
        <v>4863.4611991080701</v>
      </c>
      <c r="R76">
        <v>47.028116045898898</v>
      </c>
      <c r="S76" s="2">
        <f>(Table2[[#This Row],[Close Price]]-Table2[[#This Row],[20D EMA]])/Table2[[#This Row],[20D EMA]]</f>
        <v>-1.8910741301059002E-3</v>
      </c>
      <c r="T76" s="2">
        <f>(Table2[[#This Row],[Close Price]]-Table2[[#This Row],[50D EMA]])/Table2[[#This Row],[50D EMA]]</f>
        <v>4.980250785302219E-2</v>
      </c>
      <c r="U76" s="2">
        <f>(Table2[[#This Row],[Close Price]]-Table2[[#This Row],[200D EMA]])/Table2[[#This Row],[200D EMA]]</f>
        <v>0.38367506689148478</v>
      </c>
      <c r="V76">
        <v>0.29184014439896999</v>
      </c>
      <c r="W76">
        <v>6700</v>
      </c>
      <c r="X76">
        <v>6874.9</v>
      </c>
      <c r="Y76">
        <v>6668.55</v>
      </c>
      <c r="Z76">
        <v>6874.9</v>
      </c>
      <c r="AA76">
        <v>6454.15</v>
      </c>
      <c r="AB76">
        <v>7300</v>
      </c>
      <c r="AC76" s="2">
        <f>(Table2[[#This Row],[Close Price]]/Table2[[#This Row],[Day Low]])-1</f>
        <v>4.395522388059625E-3</v>
      </c>
      <c r="AD76" s="2">
        <f>(Table2[[#This Row],[Day High]]/Table2[[#This Row],[Close Price]])-1</f>
        <v>2.1613950620035682E-2</v>
      </c>
      <c r="AE76" s="2">
        <f>(Table2[[#This Row],[Close Price]]/Table2[[#This Row],[Current Week Low]])-1</f>
        <v>9.1324200913240894E-3</v>
      </c>
      <c r="AF76" s="2">
        <f>(Table2[[#This Row],[Current Week High]]/Table2[[#This Row],[Close Price]])-1</f>
        <v>2.1613950620035682E-2</v>
      </c>
      <c r="AG76" s="2">
        <f>(Table2[[#This Row],[Close Price]]/Table2[[#This Row],[Current Month Low]])-1</f>
        <v>4.2654726028989121E-2</v>
      </c>
      <c r="AH76" s="2">
        <f>(Table2[[#This Row],[Current Month High]]/Table2[[#This Row],[Close Price]])-1</f>
        <v>8.4784046244492428E-2</v>
      </c>
      <c r="AI76">
        <v>18.1359546471108</v>
      </c>
      <c r="AJ76">
        <v>176.93209876543199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0.17</v>
      </c>
      <c r="AM76" t="s">
        <v>10436</v>
      </c>
      <c r="AN76">
        <v>-0.73</v>
      </c>
      <c r="AO76" t="s">
        <v>10435</v>
      </c>
      <c r="AP76">
        <v>6.1591964520982999E-2</v>
      </c>
      <c r="AQ76">
        <f>(Table2[[#This Row],[Sharpe Ratio]]-AVERAGE(Table2[Sharpe Ratio]))/_xlfn.STDEV.P(Table2[Sharpe Ratio])</f>
        <v>3.8198234195180772E-2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2.4174445020571818</v>
      </c>
      <c r="AS76">
        <f>_xlfn.RANK.AVG(Table2[[#This Row],[1Y Return vs Nifty Z-Score]],Table2[1Y Return vs Nifty Z-Score])</f>
        <v>49</v>
      </c>
      <c r="AT76">
        <f>_xlfn.RANK.AVG(Table2[[#This Row],[6M Return vs Nifty Z-Score]],Table2[6M Return vs Nifty Z-Score])</f>
        <v>20</v>
      </c>
      <c r="AU76">
        <f>_xlfn.RANK.AVG(Table2[[#This Row],[Sharpe Ratio Z-Score]],Table2[Sharpe Ratio Z-Score])</f>
        <v>337</v>
      </c>
      <c r="AV76">
        <f>(Table2[[#This Row],[Rank 1Y]]+Table2[[#This Row],[Rank 6M]]+Table2[[#This Row],[Rank Sharpe]])/3</f>
        <v>135.33333333333334</v>
      </c>
    </row>
    <row r="77" spans="1:48" x14ac:dyDescent="0.3">
      <c r="A77" t="s">
        <v>25</v>
      </c>
      <c r="B77" t="s">
        <v>26</v>
      </c>
      <c r="C77" t="s">
        <v>10392</v>
      </c>
      <c r="D77" t="s">
        <v>27</v>
      </c>
      <c r="E77">
        <v>1054564.5043230001</v>
      </c>
      <c r="F77">
        <v>1760.4</v>
      </c>
      <c r="G77">
        <v>61.194042691507697</v>
      </c>
      <c r="H77">
        <f>(Table2[[#This Row],[1Y Return vs Nifty]]-AVERAGE(Table2[1Y Return vs Nifty]))/_xlfn.STDEV.P(Table2[1Y Return vs Nifty])</f>
        <v>0.61116131878614366</v>
      </c>
      <c r="I77">
        <v>11.7735725769975</v>
      </c>
      <c r="J77">
        <f>(Table2[[#This Row],[1M Return vs Nifty]]-AVERAGE(Table2[1M Return vs Nifty]))/_xlfn.STDEV.P(Table2[1M Return vs Nifty])</f>
        <v>1.4001377999060822</v>
      </c>
      <c r="K77">
        <v>27.4326755274795</v>
      </c>
      <c r="L77">
        <f>(Table2[[#This Row],[6M Return vs Nifty]]-AVERAGE(Table2[6M Return vs Nifty]))/_xlfn.STDEV.P(Table2[6M Return vs Nifty])</f>
        <v>0.43618736403824382</v>
      </c>
      <c r="M77">
        <v>3.6087870722722202</v>
      </c>
      <c r="N77">
        <f>(Table2[[#This Row],[1W Return vs Nifty]]-AVERAGE(Table2[1W Return vs Nifty]))/_xlfn.STDEV.P(Table2[1W Return vs Nifty])</f>
        <v>1.1292307499086511</v>
      </c>
      <c r="O77">
        <v>1639.77</v>
      </c>
      <c r="P77">
        <v>1555.9868383022799</v>
      </c>
      <c r="Q77">
        <v>1331.8375744041</v>
      </c>
      <c r="R77">
        <v>89.231798150358102</v>
      </c>
      <c r="S77" s="2">
        <f>(Table2[[#This Row],[Close Price]]-Table2[[#This Row],[20D EMA]])/Table2[[#This Row],[20D EMA]]</f>
        <v>7.3565195118827711E-2</v>
      </c>
      <c r="T77" s="2">
        <f>(Table2[[#This Row],[Close Price]]-Table2[[#This Row],[50D EMA]])/Table2[[#This Row],[50D EMA]]</f>
        <v>0.13137203777427392</v>
      </c>
      <c r="U77" s="2">
        <f>(Table2[[#This Row],[Close Price]]-Table2[[#This Row],[200D EMA]])/Table2[[#This Row],[200D EMA]]</f>
        <v>0.32178280132068693</v>
      </c>
      <c r="V77">
        <v>1.0699836552055899</v>
      </c>
      <c r="W77">
        <v>1745</v>
      </c>
      <c r="X77">
        <v>1766.9</v>
      </c>
      <c r="Y77">
        <v>1719</v>
      </c>
      <c r="Z77">
        <v>1767.55</v>
      </c>
      <c r="AA77">
        <v>1523.25</v>
      </c>
      <c r="AB77">
        <v>1767.55</v>
      </c>
      <c r="AC77" s="2">
        <f>(Table2[[#This Row],[Close Price]]/Table2[[#This Row],[Day Low]])-1</f>
        <v>8.8252148997134405E-3</v>
      </c>
      <c r="AD77" s="2">
        <f>(Table2[[#This Row],[Day High]]/Table2[[#This Row],[Close Price]])-1</f>
        <v>3.6923426493977729E-3</v>
      </c>
      <c r="AE77" s="2">
        <f>(Table2[[#This Row],[Close Price]]/Table2[[#This Row],[Current Week Low]])-1</f>
        <v>2.408376963350789E-2</v>
      </c>
      <c r="AF77" s="2">
        <f>(Table2[[#This Row],[Current Week High]]/Table2[[#This Row],[Close Price]])-1</f>
        <v>4.0615769143375058E-3</v>
      </c>
      <c r="AG77" s="2">
        <f>(Table2[[#This Row],[Close Price]]/Table2[[#This Row],[Current Month Low]])-1</f>
        <v>0.15568685376661739</v>
      </c>
      <c r="AH77" s="2">
        <f>(Table2[[#This Row],[Current Month High]]/Table2[[#This Row],[Close Price]])-1</f>
        <v>4.0615769143375058E-3</v>
      </c>
      <c r="AI77">
        <v>0.40615769143375002</v>
      </c>
      <c r="AJ77">
        <v>96.593891339549899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0.12</v>
      </c>
      <c r="AM77" t="s">
        <v>10436</v>
      </c>
      <c r="AN77">
        <v>14.12</v>
      </c>
      <c r="AO77" t="s">
        <v>10436</v>
      </c>
      <c r="AP77">
        <v>0.17287326523694599</v>
      </c>
      <c r="AQ77">
        <f>(Table2[[#This Row],[Sharpe Ratio]]-AVERAGE(Table2[Sharpe Ratio]))/_xlfn.STDEV.P(Table2[Sharpe Ratio])</f>
        <v>1.3288893924054566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4.9056066250445776</v>
      </c>
      <c r="AS77">
        <f>_xlfn.RANK.AVG(Table2[[#This Row],[1Y Return vs Nifty Z-Score]],Table2[1Y Return vs Nifty Z-Score])</f>
        <v>153</v>
      </c>
      <c r="AT77">
        <f>_xlfn.RANK.AVG(Table2[[#This Row],[6M Return vs Nifty Z-Score]],Table2[6M Return vs Nifty Z-Score])</f>
        <v>185</v>
      </c>
      <c r="AU77">
        <f>_xlfn.RANK.AVG(Table2[[#This Row],[Sharpe Ratio Z-Score]],Table2[Sharpe Ratio Z-Score])</f>
        <v>72</v>
      </c>
      <c r="AV77">
        <f>(Table2[[#This Row],[Rank 1Y]]+Table2[[#This Row],[Rank 6M]]+Table2[[#This Row],[Rank Sharpe]])/3</f>
        <v>136.66666666666666</v>
      </c>
    </row>
    <row r="78" spans="1:48" x14ac:dyDescent="0.3">
      <c r="A78" t="s">
        <v>304</v>
      </c>
      <c r="B78" t="s">
        <v>305</v>
      </c>
      <c r="C78" t="s">
        <v>10389</v>
      </c>
      <c r="D78" t="s">
        <v>67</v>
      </c>
      <c r="E78">
        <v>94131.792865169904</v>
      </c>
      <c r="F78">
        <v>578.70000000000005</v>
      </c>
      <c r="G78">
        <v>179.964411418792</v>
      </c>
      <c r="H78">
        <f>(Table2[[#This Row],[1Y Return vs Nifty]]-AVERAGE(Table2[1Y Return vs Nifty]))/_xlfn.STDEV.P(Table2[1Y Return vs Nifty])</f>
        <v>2.5474203205537509</v>
      </c>
      <c r="I78">
        <v>-19.3686066647568</v>
      </c>
      <c r="J78">
        <f>(Table2[[#This Row],[1M Return vs Nifty]]-AVERAGE(Table2[1M Return vs Nifty]))/_xlfn.STDEV.P(Table2[1M Return vs Nifty])</f>
        <v>-1.6123189280180952</v>
      </c>
      <c r="K78">
        <v>24.282675506245901</v>
      </c>
      <c r="L78">
        <f>(Table2[[#This Row],[6M Return vs Nifty]]-AVERAGE(Table2[6M Return vs Nifty]))/_xlfn.STDEV.P(Table2[6M Return vs Nifty])</f>
        <v>0.34314144033103938</v>
      </c>
      <c r="M78">
        <v>-7.4173831923027702</v>
      </c>
      <c r="N78">
        <f>(Table2[[#This Row],[1W Return vs Nifty]]-AVERAGE(Table2[1W Return vs Nifty]))/_xlfn.STDEV.P(Table2[1W Return vs Nifty])</f>
        <v>-1.0600636009106505</v>
      </c>
      <c r="O78">
        <v>611.9</v>
      </c>
      <c r="P78">
        <v>605.303190209636</v>
      </c>
      <c r="Q78">
        <v>464.00595087744398</v>
      </c>
      <c r="R78">
        <v>38.336641458591401</v>
      </c>
      <c r="S78" s="2">
        <f>(Table2[[#This Row],[Close Price]]-Table2[[#This Row],[20D EMA]])/Table2[[#This Row],[20D EMA]]</f>
        <v>-5.4257231573786459E-2</v>
      </c>
      <c r="T78" s="2">
        <f>(Table2[[#This Row],[Close Price]]-Table2[[#This Row],[50D EMA]])/Table2[[#This Row],[50D EMA]]</f>
        <v>-4.395018998730605E-2</v>
      </c>
      <c r="U78" s="2">
        <f>(Table2[[#This Row],[Close Price]]-Table2[[#This Row],[200D EMA]])/Table2[[#This Row],[200D EMA]]</f>
        <v>0.24718228054116001</v>
      </c>
      <c r="V78">
        <v>0.76489929571471904</v>
      </c>
      <c r="W78">
        <v>577</v>
      </c>
      <c r="X78">
        <v>605</v>
      </c>
      <c r="Y78">
        <v>557.15</v>
      </c>
      <c r="Z78">
        <v>605</v>
      </c>
      <c r="AA78">
        <v>553.85</v>
      </c>
      <c r="AB78">
        <v>734.7</v>
      </c>
      <c r="AC78" s="2">
        <f>(Table2[[#This Row],[Close Price]]/Table2[[#This Row],[Day Low]])-1</f>
        <v>2.9462738301559988E-3</v>
      </c>
      <c r="AD78" s="2">
        <f>(Table2[[#This Row],[Day High]]/Table2[[#This Row],[Close Price]])-1</f>
        <v>4.5446690858821359E-2</v>
      </c>
      <c r="AE78" s="2">
        <f>(Table2[[#This Row],[Close Price]]/Table2[[#This Row],[Current Week Low]])-1</f>
        <v>3.8678991294983422E-2</v>
      </c>
      <c r="AF78" s="2">
        <f>(Table2[[#This Row],[Current Week High]]/Table2[[#This Row],[Close Price]])-1</f>
        <v>4.5446690858821359E-2</v>
      </c>
      <c r="AG78" s="2">
        <f>(Table2[[#This Row],[Close Price]]/Table2[[#This Row],[Current Month Low]])-1</f>
        <v>4.4867743974000174E-2</v>
      </c>
      <c r="AH78" s="2">
        <f>(Table2[[#This Row],[Current Month High]]/Table2[[#This Row],[Close Price]])-1</f>
        <v>0.26956972524624145</v>
      </c>
      <c r="AI78">
        <v>32.693969241403103</v>
      </c>
      <c r="AJ78">
        <v>214.51086956521701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0.12</v>
      </c>
      <c r="AM78" t="s">
        <v>10436</v>
      </c>
      <c r="AN78">
        <v>-8.73</v>
      </c>
      <c r="AO78" t="s">
        <v>10435</v>
      </c>
      <c r="AP78">
        <v>0.117733432151042</v>
      </c>
      <c r="AQ78">
        <f>(Table2[[#This Row],[Sharpe Ratio]]-AVERAGE(Table2[Sharpe Ratio]))/_xlfn.STDEV.P(Table2[Sharpe Ratio])</f>
        <v>0.68935251989154833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0.90753175184759294</v>
      </c>
      <c r="AS78">
        <f>_xlfn.RANK.AVG(Table2[[#This Row],[1Y Return vs Nifty Z-Score]],Table2[1Y Return vs Nifty Z-Score])</f>
        <v>23</v>
      </c>
      <c r="AT78">
        <f>_xlfn.RANK.AVG(Table2[[#This Row],[6M Return vs Nifty Z-Score]],Table2[6M Return vs Nifty Z-Score])</f>
        <v>212</v>
      </c>
      <c r="AU78">
        <f>_xlfn.RANK.AVG(Table2[[#This Row],[Sharpe Ratio Z-Score]],Table2[Sharpe Ratio Z-Score])</f>
        <v>176</v>
      </c>
      <c r="AV78">
        <f>(Table2[[#This Row],[Rank 1Y]]+Table2[[#This Row],[Rank 6M]]+Table2[[#This Row],[Rank Sharpe]])/3</f>
        <v>137</v>
      </c>
    </row>
    <row r="79" spans="1:48" x14ac:dyDescent="0.3">
      <c r="A79" t="s">
        <v>632</v>
      </c>
      <c r="B79" t="s">
        <v>633</v>
      </c>
      <c r="C79" t="s">
        <v>10391</v>
      </c>
      <c r="D79" t="s">
        <v>443</v>
      </c>
      <c r="E79">
        <v>31271.625</v>
      </c>
      <c r="F79">
        <v>1496.25</v>
      </c>
      <c r="G79">
        <v>95.932765329262907</v>
      </c>
      <c r="H79">
        <f>(Table2[[#This Row],[1Y Return vs Nifty]]-AVERAGE(Table2[1Y Return vs Nifty]))/_xlfn.STDEV.P(Table2[1Y Return vs Nifty])</f>
        <v>1.1774908262048556</v>
      </c>
      <c r="I79">
        <v>-11.671888098622199</v>
      </c>
      <c r="J79">
        <f>(Table2[[#This Row],[1M Return vs Nifty]]-AVERAGE(Table2[1M Return vs Nifty]))/_xlfn.STDEV.P(Table2[1M Return vs Nifty])</f>
        <v>-0.86779711894687495</v>
      </c>
      <c r="K79">
        <v>49.5984262309942</v>
      </c>
      <c r="L79">
        <f>(Table2[[#This Row],[6M Return vs Nifty]]-AVERAGE(Table2[6M Return vs Nifty]))/_xlfn.STDEV.P(Table2[6M Return vs Nifty])</f>
        <v>1.0909279148222577</v>
      </c>
      <c r="M79">
        <v>-0.44254472095923197</v>
      </c>
      <c r="N79">
        <f>(Table2[[#This Row],[1W Return vs Nifty]]-AVERAGE(Table2[1W Return vs Nifty]))/_xlfn.STDEV.P(Table2[1W Return vs Nifty])</f>
        <v>0.32482109584113961</v>
      </c>
      <c r="O79">
        <v>1449.19</v>
      </c>
      <c r="P79">
        <v>1360.7947858177899</v>
      </c>
      <c r="Q79">
        <v>1102.6552990529301</v>
      </c>
      <c r="R79">
        <v>61.325091791076602</v>
      </c>
      <c r="S79" s="2">
        <f>(Table2[[#This Row],[Close Price]]-Table2[[#This Row],[20D EMA]])/Table2[[#This Row],[20D EMA]]</f>
        <v>3.2473312678116699E-2</v>
      </c>
      <c r="T79" s="2">
        <f>(Table2[[#This Row],[Close Price]]-Table2[[#This Row],[50D EMA]])/Table2[[#This Row],[50D EMA]]</f>
        <v>9.9541250153164146E-2</v>
      </c>
      <c r="U79" s="2">
        <f>(Table2[[#This Row],[Close Price]]-Table2[[#This Row],[200D EMA]])/Table2[[#This Row],[200D EMA]]</f>
        <v>0.35695171581284568</v>
      </c>
      <c r="V79">
        <v>0.93744444252254799</v>
      </c>
      <c r="W79">
        <v>1488</v>
      </c>
      <c r="X79">
        <v>1542.9</v>
      </c>
      <c r="Y79">
        <v>1488</v>
      </c>
      <c r="Z79">
        <v>1559.8</v>
      </c>
      <c r="AA79">
        <v>1348.4</v>
      </c>
      <c r="AB79">
        <v>1581</v>
      </c>
      <c r="AC79" s="2">
        <f>(Table2[[#This Row],[Close Price]]/Table2[[#This Row],[Day Low]])-1</f>
        <v>5.5443548387097419E-3</v>
      </c>
      <c r="AD79" s="2">
        <f>(Table2[[#This Row],[Day High]]/Table2[[#This Row],[Close Price]])-1</f>
        <v>3.1177944862155416E-2</v>
      </c>
      <c r="AE79" s="2">
        <f>(Table2[[#This Row],[Close Price]]/Table2[[#This Row],[Current Week Low]])-1</f>
        <v>5.5443548387097419E-3</v>
      </c>
      <c r="AF79" s="2">
        <f>(Table2[[#This Row],[Current Week High]]/Table2[[#This Row],[Close Price]])-1</f>
        <v>4.2472848788638329E-2</v>
      </c>
      <c r="AG79" s="2">
        <f>(Table2[[#This Row],[Close Price]]/Table2[[#This Row],[Current Month Low]])-1</f>
        <v>0.10964847226342322</v>
      </c>
      <c r="AH79" s="2">
        <f>(Table2[[#This Row],[Current Month High]]/Table2[[#This Row],[Close Price]])-1</f>
        <v>5.6641604010025048E-2</v>
      </c>
      <c r="AI79">
        <v>11.2380952380952</v>
      </c>
      <c r="AJ79">
        <v>137.123613312202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0.23</v>
      </c>
      <c r="AM79" t="s">
        <v>10436</v>
      </c>
      <c r="AN79">
        <v>9.01</v>
      </c>
      <c r="AO79" t="s">
        <v>10436</v>
      </c>
      <c r="AP79">
        <v>9.2623215352863997E-2</v>
      </c>
      <c r="AQ79">
        <f>(Table2[[#This Row],[Sharpe Ratio]]-AVERAGE(Table2[Sharpe Ratio]))/_xlfn.STDEV.P(Table2[Sharpe Ratio])</f>
        <v>0.39811280042714037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2.1235555183485184</v>
      </c>
      <c r="AS79">
        <f>_xlfn.RANK.AVG(Table2[[#This Row],[1Y Return vs Nifty Z-Score]],Table2[1Y Return vs Nifty Z-Score])</f>
        <v>79</v>
      </c>
      <c r="AT79">
        <f>_xlfn.RANK.AVG(Table2[[#This Row],[6M Return vs Nifty Z-Score]],Table2[6M Return vs Nifty Z-Score])</f>
        <v>93</v>
      </c>
      <c r="AU79">
        <f>_xlfn.RANK.AVG(Table2[[#This Row],[Sharpe Ratio Z-Score]],Table2[Sharpe Ratio Z-Score])</f>
        <v>239</v>
      </c>
      <c r="AV79">
        <f>(Table2[[#This Row],[Rank 1Y]]+Table2[[#This Row],[Rank 6M]]+Table2[[#This Row],[Rank Sharpe]])/3</f>
        <v>137</v>
      </c>
    </row>
    <row r="80" spans="1:48" x14ac:dyDescent="0.3">
      <c r="A80" t="s">
        <v>1502</v>
      </c>
      <c r="B80" t="s">
        <v>1503</v>
      </c>
      <c r="C80" t="s">
        <v>10389</v>
      </c>
      <c r="D80" t="s">
        <v>263</v>
      </c>
      <c r="E80">
        <v>7098.5538721599996</v>
      </c>
      <c r="F80">
        <v>1441.6</v>
      </c>
      <c r="G80">
        <v>140.858792118998</v>
      </c>
      <c r="H80">
        <f>(Table2[[#This Row],[1Y Return vs Nifty]]-AVERAGE(Table2[1Y Return vs Nifty]))/_xlfn.STDEV.P(Table2[1Y Return vs Nifty])</f>
        <v>1.9098992940527286</v>
      </c>
      <c r="I80">
        <v>-3.7148768106419099</v>
      </c>
      <c r="J80">
        <f>(Table2[[#This Row],[1M Return vs Nifty]]-AVERAGE(Table2[1M Return vs Nifty]))/_xlfn.STDEV.P(Table2[1M Return vs Nifty])</f>
        <v>-9.8096578642150961E-2</v>
      </c>
      <c r="K80">
        <v>35.279878462279399</v>
      </c>
      <c r="L80">
        <f>(Table2[[#This Row],[6M Return vs Nifty]]-AVERAGE(Table2[6M Return vs Nifty]))/_xlfn.STDEV.P(Table2[6M Return vs Nifty])</f>
        <v>0.66798109123333183</v>
      </c>
      <c r="M80">
        <v>-3.81388873885968</v>
      </c>
      <c r="N80">
        <f>(Table2[[#This Row],[1W Return vs Nifty]]-AVERAGE(Table2[1W Return vs Nifty]))/_xlfn.STDEV.P(Table2[1W Return vs Nifty])</f>
        <v>-0.34457401016146083</v>
      </c>
      <c r="O80">
        <v>1395.25</v>
      </c>
      <c r="P80">
        <v>1324.7980823456901</v>
      </c>
      <c r="Q80">
        <v>1059.9561268871701</v>
      </c>
      <c r="R80">
        <v>62.796210728935797</v>
      </c>
      <c r="S80" s="2">
        <f>(Table2[[#This Row],[Close Price]]-Table2[[#This Row],[20D EMA]])/Table2[[#This Row],[20D EMA]]</f>
        <v>3.3219853072925937E-2</v>
      </c>
      <c r="T80" s="2">
        <f>(Table2[[#This Row],[Close Price]]-Table2[[#This Row],[50D EMA]])/Table2[[#This Row],[50D EMA]]</f>
        <v>8.8165826332945854E-2</v>
      </c>
      <c r="U80" s="2">
        <f>(Table2[[#This Row],[Close Price]]-Table2[[#This Row],[200D EMA]])/Table2[[#This Row],[200D EMA]]</f>
        <v>0.3600562923614809</v>
      </c>
      <c r="V80">
        <v>0.35953922946042099</v>
      </c>
      <c r="W80">
        <v>1416.8</v>
      </c>
      <c r="X80">
        <v>1473.65</v>
      </c>
      <c r="Y80">
        <v>1394.45</v>
      </c>
      <c r="Z80">
        <v>1473.65</v>
      </c>
      <c r="AA80">
        <v>1322.5</v>
      </c>
      <c r="AB80">
        <v>1513.55</v>
      </c>
      <c r="AC80" s="2">
        <f>(Table2[[#This Row],[Close Price]]/Table2[[#This Row],[Day Low]])-1</f>
        <v>1.7504234895539206E-2</v>
      </c>
      <c r="AD80" s="2">
        <f>(Table2[[#This Row],[Day High]]/Table2[[#This Row],[Close Price]])-1</f>
        <v>2.2232241953385357E-2</v>
      </c>
      <c r="AE80" s="2">
        <f>(Table2[[#This Row],[Close Price]]/Table2[[#This Row],[Current Week Low]])-1</f>
        <v>3.3812614292373144E-2</v>
      </c>
      <c r="AF80" s="2">
        <f>(Table2[[#This Row],[Current Week High]]/Table2[[#This Row],[Close Price]])-1</f>
        <v>2.2232241953385357E-2</v>
      </c>
      <c r="AG80" s="2">
        <f>(Table2[[#This Row],[Close Price]]/Table2[[#This Row],[Current Month Low]])-1</f>
        <v>9.0056710775047177E-2</v>
      </c>
      <c r="AH80" s="2">
        <f>(Table2[[#This Row],[Current Month High]]/Table2[[#This Row],[Close Price]])-1</f>
        <v>4.9909822419533789E-2</v>
      </c>
      <c r="AI80">
        <v>4.99098224195337</v>
      </c>
      <c r="AJ80">
        <v>176.14213197969499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7.0000000000000007E-2</v>
      </c>
      <c r="AM80" t="s">
        <v>10436</v>
      </c>
      <c r="AN80">
        <v>6.61</v>
      </c>
      <c r="AO80" t="s">
        <v>10436</v>
      </c>
      <c r="AP80">
        <v>9.5596357450837999E-2</v>
      </c>
      <c r="AQ80">
        <f>(Table2[[#This Row],[Sharpe Ratio]]-AVERAGE(Table2[Sharpe Ratio]))/_xlfn.STDEV.P(Table2[Sharpe Ratio])</f>
        <v>0.43259665524613178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2.5678064517285804</v>
      </c>
      <c r="AS80">
        <f>_xlfn.RANK.AVG(Table2[[#This Row],[1Y Return vs Nifty Z-Score]],Table2[1Y Return vs Nifty Z-Score])</f>
        <v>41</v>
      </c>
      <c r="AT80">
        <f>_xlfn.RANK.AVG(Table2[[#This Row],[6M Return vs Nifty Z-Score]],Table2[6M Return vs Nifty Z-Score])</f>
        <v>138</v>
      </c>
      <c r="AU80">
        <f>_xlfn.RANK.AVG(Table2[[#This Row],[Sharpe Ratio Z-Score]],Table2[Sharpe Ratio Z-Score])</f>
        <v>233</v>
      </c>
      <c r="AV80">
        <f>(Table2[[#This Row],[Rank 1Y]]+Table2[[#This Row],[Rank 6M]]+Table2[[#This Row],[Rank Sharpe]])/3</f>
        <v>137.33333333333334</v>
      </c>
    </row>
    <row r="81" spans="1:48" x14ac:dyDescent="0.3">
      <c r="A81" t="s">
        <v>200</v>
      </c>
      <c r="B81" t="s">
        <v>201</v>
      </c>
      <c r="C81" t="s">
        <v>10397</v>
      </c>
      <c r="D81" t="s">
        <v>77</v>
      </c>
      <c r="E81">
        <v>136421.26478510001</v>
      </c>
      <c r="F81">
        <v>2871.5</v>
      </c>
      <c r="G81">
        <v>57.2976586970887</v>
      </c>
      <c r="H81">
        <f>(Table2[[#This Row],[1Y Return vs Nifty]]-AVERAGE(Table2[1Y Return vs Nifty]))/_xlfn.STDEV.P(Table2[1Y Return vs Nifty])</f>
        <v>0.54764035253520804</v>
      </c>
      <c r="I81">
        <v>-1.4592508453374999</v>
      </c>
      <c r="J81">
        <f>(Table2[[#This Row],[1M Return vs Nifty]]-AVERAGE(Table2[1M Return vs Nifty]))/_xlfn.STDEV.P(Table2[1M Return vs Nifty])</f>
        <v>0.12009546123125907</v>
      </c>
      <c r="K81">
        <v>20.174222306601699</v>
      </c>
      <c r="L81">
        <f>(Table2[[#This Row],[6M Return vs Nifty]]-AVERAGE(Table2[6M Return vs Nifty]))/_xlfn.STDEV.P(Table2[6M Return vs Nifty])</f>
        <v>0.22178435449235151</v>
      </c>
      <c r="M81">
        <v>-0.55966370850979197</v>
      </c>
      <c r="N81">
        <f>(Table2[[#This Row],[1W Return vs Nifty]]-AVERAGE(Table2[1W Return vs Nifty]))/_xlfn.STDEV.P(Table2[1W Return vs Nifty])</f>
        <v>0.30156660841118332</v>
      </c>
      <c r="O81">
        <v>2789.39</v>
      </c>
      <c r="P81">
        <v>2673.3815008338302</v>
      </c>
      <c r="Q81">
        <v>2272.7871212359501</v>
      </c>
      <c r="R81">
        <v>71.129744004844</v>
      </c>
      <c r="S81" s="2">
        <f>(Table2[[#This Row],[Close Price]]-Table2[[#This Row],[20D EMA]])/Table2[[#This Row],[20D EMA]]</f>
        <v>2.9436543473662747E-2</v>
      </c>
      <c r="T81" s="2">
        <f>(Table2[[#This Row],[Close Price]]-Table2[[#This Row],[50D EMA]])/Table2[[#This Row],[50D EMA]]</f>
        <v>7.4107829018932203E-2</v>
      </c>
      <c r="U81" s="2">
        <f>(Table2[[#This Row],[Close Price]]-Table2[[#This Row],[200D EMA]])/Table2[[#This Row],[200D EMA]]</f>
        <v>0.26342672974953663</v>
      </c>
      <c r="V81">
        <v>0.72198148155128705</v>
      </c>
      <c r="W81">
        <v>2846.1</v>
      </c>
      <c r="X81">
        <v>2898.9</v>
      </c>
      <c r="Y81">
        <v>2813.45</v>
      </c>
      <c r="Z81">
        <v>2898.9</v>
      </c>
      <c r="AA81">
        <v>2716.05</v>
      </c>
      <c r="AB81">
        <v>2898.9</v>
      </c>
      <c r="AC81" s="2">
        <f>(Table2[[#This Row],[Close Price]]/Table2[[#This Row],[Day Low]])-1</f>
        <v>8.9244931660870108E-3</v>
      </c>
      <c r="AD81" s="2">
        <f>(Table2[[#This Row],[Day High]]/Table2[[#This Row],[Close Price]])-1</f>
        <v>9.5420511927564178E-3</v>
      </c>
      <c r="AE81" s="2">
        <f>(Table2[[#This Row],[Close Price]]/Table2[[#This Row],[Current Week Low]])-1</f>
        <v>2.0633030620768267E-2</v>
      </c>
      <c r="AF81" s="2">
        <f>(Table2[[#This Row],[Current Week High]]/Table2[[#This Row],[Close Price]])-1</f>
        <v>9.5420511927564178E-3</v>
      </c>
      <c r="AG81" s="2">
        <f>(Table2[[#This Row],[Close Price]]/Table2[[#This Row],[Current Month Low]])-1</f>
        <v>5.7233850628670258E-2</v>
      </c>
      <c r="AH81" s="2">
        <f>(Table2[[#This Row],[Current Month High]]/Table2[[#This Row],[Close Price]])-1</f>
        <v>9.5420511927564178E-3</v>
      </c>
      <c r="AI81">
        <v>0.954205119275641</v>
      </c>
      <c r="AJ81">
        <v>92.808702074800195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0.12</v>
      </c>
      <c r="AM81" t="s">
        <v>10436</v>
      </c>
      <c r="AN81">
        <v>3.85</v>
      </c>
      <c r="AO81" t="s">
        <v>10436</v>
      </c>
      <c r="AP81">
        <v>0.261827438265538</v>
      </c>
      <c r="AQ81">
        <f>(Table2[[#This Row],[Sharpe Ratio]]-AVERAGE(Table2[Sharpe Ratio]))/_xlfn.STDEV.P(Table2[Sharpe Ratio])</f>
        <v>2.3606203649518731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3.5517071416218751</v>
      </c>
      <c r="AS81">
        <f>_xlfn.RANK.AVG(Table2[[#This Row],[1Y Return vs Nifty Z-Score]],Table2[1Y Return vs Nifty Z-Score])</f>
        <v>164</v>
      </c>
      <c r="AT81">
        <f>_xlfn.RANK.AVG(Table2[[#This Row],[6M Return vs Nifty Z-Score]],Table2[6M Return vs Nifty Z-Score])</f>
        <v>243</v>
      </c>
      <c r="AU81">
        <f>_xlfn.RANK.AVG(Table2[[#This Row],[Sharpe Ratio Z-Score]],Table2[Sharpe Ratio Z-Score])</f>
        <v>6</v>
      </c>
      <c r="AV81">
        <f>(Table2[[#This Row],[Rank 1Y]]+Table2[[#This Row],[Rank 6M]]+Table2[[#This Row],[Rank Sharpe]])/3</f>
        <v>137.66666666666666</v>
      </c>
    </row>
    <row r="82" spans="1:48" x14ac:dyDescent="0.3">
      <c r="A82" t="s">
        <v>807</v>
      </c>
      <c r="B82" t="s">
        <v>808</v>
      </c>
      <c r="C82" t="s">
        <v>10398</v>
      </c>
      <c r="D82" t="s">
        <v>127</v>
      </c>
      <c r="E82">
        <v>20764.667049660002</v>
      </c>
      <c r="F82">
        <v>1138.0999999999999</v>
      </c>
      <c r="G82">
        <v>128.56159332695401</v>
      </c>
      <c r="H82">
        <f>(Table2[[#This Row],[1Y Return vs Nifty]]-AVERAGE(Table2[1Y Return vs Nifty]))/_xlfn.STDEV.P(Table2[1Y Return vs Nifty])</f>
        <v>1.709423686266297</v>
      </c>
      <c r="I82">
        <v>19.8960239975683</v>
      </c>
      <c r="J82">
        <f>(Table2[[#This Row],[1M Return vs Nifty]]-AVERAGE(Table2[1M Return vs Nifty]))/_xlfn.STDEV.P(Table2[1M Return vs Nifty])</f>
        <v>2.1858417559198373</v>
      </c>
      <c r="K82">
        <v>8.17806749960247</v>
      </c>
      <c r="L82">
        <f>(Table2[[#This Row],[6M Return vs Nifty]]-AVERAGE(Table2[6M Return vs Nifty]))/_xlfn.STDEV.P(Table2[6M Return vs Nifty])</f>
        <v>-0.1325627240561566</v>
      </c>
      <c r="M82">
        <v>-2.3822154061548799</v>
      </c>
      <c r="N82">
        <f>(Table2[[#This Row],[1W Return vs Nifty]]-AVERAGE(Table2[1W Return vs Nifty]))/_xlfn.STDEV.P(Table2[1W Return vs Nifty])</f>
        <v>-6.0309005694828249E-2</v>
      </c>
      <c r="O82">
        <v>1071.9100000000001</v>
      </c>
      <c r="P82">
        <v>1004.53762905541</v>
      </c>
      <c r="Q82">
        <v>875.33929778757602</v>
      </c>
      <c r="R82">
        <v>63.274720373116203</v>
      </c>
      <c r="S82" s="2">
        <f>(Table2[[#This Row],[Close Price]]-Table2[[#This Row],[20D EMA]])/Table2[[#This Row],[20D EMA]]</f>
        <v>6.1749587185491152E-2</v>
      </c>
      <c r="T82" s="2">
        <f>(Table2[[#This Row],[Close Price]]-Table2[[#This Row],[50D EMA]])/Table2[[#This Row],[50D EMA]]</f>
        <v>0.13295905208666173</v>
      </c>
      <c r="U82" s="2">
        <f>(Table2[[#This Row],[Close Price]]-Table2[[#This Row],[200D EMA]])/Table2[[#This Row],[200D EMA]]</f>
        <v>0.30018154431836058</v>
      </c>
      <c r="V82">
        <v>1.6062782028081499</v>
      </c>
      <c r="W82">
        <v>1107</v>
      </c>
      <c r="X82">
        <v>1172</v>
      </c>
      <c r="Y82">
        <v>1100</v>
      </c>
      <c r="Z82">
        <v>1172</v>
      </c>
      <c r="AA82">
        <v>895.3</v>
      </c>
      <c r="AB82">
        <v>1176</v>
      </c>
      <c r="AC82" s="2">
        <f>(Table2[[#This Row],[Close Price]]/Table2[[#This Row],[Day Low]])-1</f>
        <v>2.8093947606142589E-2</v>
      </c>
      <c r="AD82" s="2">
        <f>(Table2[[#This Row],[Day High]]/Table2[[#This Row],[Close Price]])-1</f>
        <v>2.978648624901159E-2</v>
      </c>
      <c r="AE82" s="2">
        <f>(Table2[[#This Row],[Close Price]]/Table2[[#This Row],[Current Week Low]])-1</f>
        <v>3.4636363636363576E-2</v>
      </c>
      <c r="AF82" s="2">
        <f>(Table2[[#This Row],[Current Week High]]/Table2[[#This Row],[Close Price]])-1</f>
        <v>2.978648624901159E-2</v>
      </c>
      <c r="AG82" s="2">
        <f>(Table2[[#This Row],[Close Price]]/Table2[[#This Row],[Current Month Low]])-1</f>
        <v>0.27119401317993974</v>
      </c>
      <c r="AH82" s="2">
        <f>(Table2[[#This Row],[Current Month High]]/Table2[[#This Row],[Close Price]])-1</f>
        <v>3.3301115894912581E-2</v>
      </c>
      <c r="AI82">
        <v>15.455583867849899</v>
      </c>
      <c r="AJ82">
        <v>181.67306026481799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0.25</v>
      </c>
      <c r="AM82" t="s">
        <v>10436</v>
      </c>
      <c r="AN82">
        <v>1.39</v>
      </c>
      <c r="AO82" t="s">
        <v>10436</v>
      </c>
      <c r="AP82">
        <v>0.24188501305544699</v>
      </c>
      <c r="AQ82">
        <f>(Table2[[#This Row],[Sharpe Ratio]]-AVERAGE(Table2[Sharpe Ratio]))/_xlfn.STDEV.P(Table2[Sharpe Ratio])</f>
        <v>2.1293190436487341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5.831712756083884</v>
      </c>
      <c r="AS82">
        <f>_xlfn.RANK.AVG(Table2[[#This Row],[1Y Return vs Nifty Z-Score]],Table2[1Y Return vs Nifty Z-Score])</f>
        <v>52</v>
      </c>
      <c r="AT82">
        <f>_xlfn.RANK.AVG(Table2[[#This Row],[6M Return vs Nifty Z-Score]],Table2[6M Return vs Nifty Z-Score])</f>
        <v>353</v>
      </c>
      <c r="AU82">
        <f>_xlfn.RANK.AVG(Table2[[#This Row],[Sharpe Ratio Z-Score]],Table2[Sharpe Ratio Z-Score])</f>
        <v>13</v>
      </c>
      <c r="AV82">
        <f>(Table2[[#This Row],[Rank 1Y]]+Table2[[#This Row],[Rank 6M]]+Table2[[#This Row],[Rank Sharpe]])/3</f>
        <v>139.33333333333334</v>
      </c>
    </row>
    <row r="83" spans="1:48" x14ac:dyDescent="0.3">
      <c r="A83" t="s">
        <v>556</v>
      </c>
      <c r="B83" t="s">
        <v>557</v>
      </c>
      <c r="C83" t="s">
        <v>10391</v>
      </c>
      <c r="D83" t="s">
        <v>400</v>
      </c>
      <c r="E83">
        <v>38029.63049155</v>
      </c>
      <c r="F83">
        <v>2025.25</v>
      </c>
      <c r="G83">
        <v>40.2562273714423</v>
      </c>
      <c r="H83">
        <f>(Table2[[#This Row],[1Y Return vs Nifty]]-AVERAGE(Table2[1Y Return vs Nifty]))/_xlfn.STDEV.P(Table2[1Y Return vs Nifty])</f>
        <v>0.26982169152681429</v>
      </c>
      <c r="I83">
        <v>13.0112640098667</v>
      </c>
      <c r="J83">
        <f>(Table2[[#This Row],[1M Return vs Nifty]]-AVERAGE(Table2[1M Return vs Nifty]))/_xlfn.STDEV.P(Table2[1M Return vs Nifty])</f>
        <v>1.5198626224721894</v>
      </c>
      <c r="K83">
        <v>69.044682477911707</v>
      </c>
      <c r="L83">
        <f>(Table2[[#This Row],[6M Return vs Nifty]]-AVERAGE(Table2[6M Return vs Nifty]))/_xlfn.STDEV.P(Table2[6M Return vs Nifty])</f>
        <v>1.6653389824237246</v>
      </c>
      <c r="M83">
        <v>0.76492239218621805</v>
      </c>
      <c r="N83">
        <f>(Table2[[#This Row],[1W Return vs Nifty]]-AVERAGE(Table2[1W Return vs Nifty]))/_xlfn.STDEV.P(Table2[1W Return vs Nifty])</f>
        <v>0.56456897440442422</v>
      </c>
      <c r="O83">
        <v>1874.11</v>
      </c>
      <c r="P83">
        <v>1701.78907414896</v>
      </c>
      <c r="Q83">
        <v>1343.64629594299</v>
      </c>
      <c r="R83">
        <v>78.892124495714597</v>
      </c>
      <c r="S83" s="2">
        <f>(Table2[[#This Row],[Close Price]]-Table2[[#This Row],[20D EMA]])/Table2[[#This Row],[20D EMA]]</f>
        <v>8.0646280100954648E-2</v>
      </c>
      <c r="T83" s="2">
        <f>(Table2[[#This Row],[Close Price]]-Table2[[#This Row],[50D EMA]])/Table2[[#This Row],[50D EMA]]</f>
        <v>0.19007110267927774</v>
      </c>
      <c r="U83" s="2">
        <f>(Table2[[#This Row],[Close Price]]-Table2[[#This Row],[200D EMA]])/Table2[[#This Row],[200D EMA]]</f>
        <v>0.50727911513249158</v>
      </c>
      <c r="V83">
        <v>0.62210912321510103</v>
      </c>
      <c r="W83">
        <v>2009.05</v>
      </c>
      <c r="X83">
        <v>2095</v>
      </c>
      <c r="Y83">
        <v>2000</v>
      </c>
      <c r="Z83">
        <v>2099</v>
      </c>
      <c r="AA83">
        <v>1612</v>
      </c>
      <c r="AB83">
        <v>2099</v>
      </c>
      <c r="AC83" s="2">
        <f>(Table2[[#This Row],[Close Price]]/Table2[[#This Row],[Day Low]])-1</f>
        <v>8.0635126054602324E-3</v>
      </c>
      <c r="AD83" s="2">
        <f>(Table2[[#This Row],[Day High]]/Table2[[#This Row],[Close Price]])-1</f>
        <v>3.4440192568818695E-2</v>
      </c>
      <c r="AE83" s="2">
        <f>(Table2[[#This Row],[Close Price]]/Table2[[#This Row],[Current Week Low]])-1</f>
        <v>1.2625000000000108E-2</v>
      </c>
      <c r="AF83" s="2">
        <f>(Table2[[#This Row],[Current Week High]]/Table2[[#This Row],[Close Price]])-1</f>
        <v>3.641525737563267E-2</v>
      </c>
      <c r="AG83" s="2">
        <f>(Table2[[#This Row],[Close Price]]/Table2[[#This Row],[Current Month Low]])-1</f>
        <v>0.25635856079404462</v>
      </c>
      <c r="AH83" s="2">
        <f>(Table2[[#This Row],[Current Month High]]/Table2[[#This Row],[Close Price]])-1</f>
        <v>3.641525737563267E-2</v>
      </c>
      <c r="AI83">
        <v>3.6415257375632599</v>
      </c>
      <c r="AJ83">
        <v>110.722089272708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0.33</v>
      </c>
      <c r="AM83" t="s">
        <v>10436</v>
      </c>
      <c r="AN83">
        <v>12.13</v>
      </c>
      <c r="AO83" t="s">
        <v>10436</v>
      </c>
      <c r="AP83">
        <v>0.128781886927123</v>
      </c>
      <c r="AQ83">
        <f>(Table2[[#This Row],[Sharpe Ratio]]-AVERAGE(Table2[Sharpe Ratio]))/_xlfn.STDEV.P(Table2[Sharpe Ratio])</f>
        <v>0.81749752538327758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4.8370897962104298</v>
      </c>
      <c r="AS83">
        <f>_xlfn.RANK.AVG(Table2[[#This Row],[1Y Return vs Nifty Z-Score]],Table2[1Y Return vs Nifty Z-Score])</f>
        <v>229</v>
      </c>
      <c r="AT83">
        <f>_xlfn.RANK.AVG(Table2[[#This Row],[6M Return vs Nifty Z-Score]],Table2[6M Return vs Nifty Z-Score])</f>
        <v>46</v>
      </c>
      <c r="AU83">
        <f>_xlfn.RANK.AVG(Table2[[#This Row],[Sharpe Ratio Z-Score]],Table2[Sharpe Ratio Z-Score])</f>
        <v>148</v>
      </c>
      <c r="AV83">
        <f>(Table2[[#This Row],[Rank 1Y]]+Table2[[#This Row],[Rank 6M]]+Table2[[#This Row],[Rank Sharpe]])/3</f>
        <v>141</v>
      </c>
    </row>
    <row r="84" spans="1:48" x14ac:dyDescent="0.3">
      <c r="A84" t="s">
        <v>226</v>
      </c>
      <c r="B84" t="s">
        <v>227</v>
      </c>
      <c r="C84" t="s">
        <v>10402</v>
      </c>
      <c r="D84" t="s">
        <v>161</v>
      </c>
      <c r="E84">
        <v>118587.748772989</v>
      </c>
      <c r="F84">
        <v>775.85</v>
      </c>
      <c r="G84">
        <v>46.410604406914203</v>
      </c>
      <c r="H84">
        <f>(Table2[[#This Row],[1Y Return vs Nifty]]-AVERAGE(Table2[1Y Return vs Nifty]))/_xlfn.STDEV.P(Table2[1Y Return vs Nifty])</f>
        <v>0.37015368563358031</v>
      </c>
      <c r="I84">
        <v>-1.37936661737008</v>
      </c>
      <c r="J84">
        <f>(Table2[[#This Row],[1M Return vs Nifty]]-AVERAGE(Table2[1M Return vs Nifty]))/_xlfn.STDEV.P(Table2[1M Return vs Nifty])</f>
        <v>0.12782285173040664</v>
      </c>
      <c r="K84">
        <v>25.4362072246102</v>
      </c>
      <c r="L84">
        <f>(Table2[[#This Row],[6M Return vs Nifty]]-AVERAGE(Table2[6M Return vs Nifty]))/_xlfn.STDEV.P(Table2[6M Return vs Nifty])</f>
        <v>0.37721490812064656</v>
      </c>
      <c r="M84">
        <v>3.9846974942482301</v>
      </c>
      <c r="N84">
        <f>(Table2[[#This Row],[1W Return vs Nifty]]-AVERAGE(Table2[1W Return vs Nifty]))/_xlfn.STDEV.P(Table2[1W Return vs Nifty])</f>
        <v>1.2038694089805368</v>
      </c>
      <c r="O84">
        <v>730.6</v>
      </c>
      <c r="P84">
        <v>712.46983770788302</v>
      </c>
      <c r="Q84">
        <v>605.21491615893603</v>
      </c>
      <c r="R84">
        <v>73.505469934909598</v>
      </c>
      <c r="S84" s="2">
        <f>(Table2[[#This Row],[Close Price]]-Table2[[#This Row],[20D EMA]])/Table2[[#This Row],[20D EMA]]</f>
        <v>6.1935395565288799E-2</v>
      </c>
      <c r="T84" s="2">
        <f>(Table2[[#This Row],[Close Price]]-Table2[[#This Row],[50D EMA]])/Table2[[#This Row],[50D EMA]]</f>
        <v>8.8958379622104455E-2</v>
      </c>
      <c r="U84" s="2">
        <f>(Table2[[#This Row],[Close Price]]-Table2[[#This Row],[200D EMA]])/Table2[[#This Row],[200D EMA]]</f>
        <v>0.28194130594800698</v>
      </c>
      <c r="V84">
        <v>1.4431760493901</v>
      </c>
      <c r="W84">
        <v>770</v>
      </c>
      <c r="X84">
        <v>814.4</v>
      </c>
      <c r="Y84">
        <v>743.1</v>
      </c>
      <c r="Z84">
        <v>814.4</v>
      </c>
      <c r="AA84">
        <v>658.75</v>
      </c>
      <c r="AB84">
        <v>814.4</v>
      </c>
      <c r="AC84" s="2">
        <f>(Table2[[#This Row],[Close Price]]/Table2[[#This Row],[Day Low]])-1</f>
        <v>7.5974025974026027E-3</v>
      </c>
      <c r="AD84" s="2">
        <f>(Table2[[#This Row],[Day High]]/Table2[[#This Row],[Close Price]])-1</f>
        <v>4.9687439582393411E-2</v>
      </c>
      <c r="AE84" s="2">
        <f>(Table2[[#This Row],[Close Price]]/Table2[[#This Row],[Current Week Low]])-1</f>
        <v>4.4072130265105702E-2</v>
      </c>
      <c r="AF84" s="2">
        <f>(Table2[[#This Row],[Current Week High]]/Table2[[#This Row],[Close Price]])-1</f>
        <v>4.9687439582393411E-2</v>
      </c>
      <c r="AG84" s="2">
        <f>(Table2[[#This Row],[Close Price]]/Table2[[#This Row],[Current Month Low]])-1</f>
        <v>0.17776091081593925</v>
      </c>
      <c r="AH84" s="2">
        <f>(Table2[[#This Row],[Current Month High]]/Table2[[#This Row],[Close Price]])-1</f>
        <v>4.9687439582393411E-2</v>
      </c>
      <c r="AI84">
        <v>4.9687439582393402</v>
      </c>
      <c r="AJ84">
        <v>115.993875278396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-0.03</v>
      </c>
      <c r="AM84" t="s">
        <v>10435</v>
      </c>
      <c r="AN84">
        <v>16.82</v>
      </c>
      <c r="AO84" t="s">
        <v>10436</v>
      </c>
      <c r="AP84">
        <v>0.21152351998846999</v>
      </c>
      <c r="AQ84">
        <f>(Table2[[#This Row],[Sharpe Ratio]]-AVERAGE(Table2[Sharpe Ratio]))/_xlfn.STDEV.P(Table2[Sharpe Ratio])</f>
        <v>1.7771726327109933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3.8562334871761639</v>
      </c>
      <c r="AS84">
        <f>_xlfn.RANK.AVG(Table2[[#This Row],[1Y Return vs Nifty Z-Score]],Table2[1Y Return vs Nifty Z-Score])</f>
        <v>200</v>
      </c>
      <c r="AT84">
        <f>_xlfn.RANK.AVG(Table2[[#This Row],[6M Return vs Nifty Z-Score]],Table2[6M Return vs Nifty Z-Score])</f>
        <v>202</v>
      </c>
      <c r="AU84">
        <f>_xlfn.RANK.AVG(Table2[[#This Row],[Sharpe Ratio Z-Score]],Table2[Sharpe Ratio Z-Score])</f>
        <v>24</v>
      </c>
      <c r="AV84">
        <f>(Table2[[#This Row],[Rank 1Y]]+Table2[[#This Row],[Rank 6M]]+Table2[[#This Row],[Rank Sharpe]])/3</f>
        <v>142</v>
      </c>
    </row>
    <row r="85" spans="1:48" x14ac:dyDescent="0.3">
      <c r="A85" t="s">
        <v>562</v>
      </c>
      <c r="B85" t="s">
        <v>563</v>
      </c>
      <c r="C85" t="s">
        <v>10391</v>
      </c>
      <c r="D85" t="s">
        <v>564</v>
      </c>
      <c r="E85">
        <v>37725.280494719998</v>
      </c>
      <c r="F85">
        <v>1034.4000000000001</v>
      </c>
      <c r="G85">
        <v>66.598665875782601</v>
      </c>
      <c r="H85">
        <f>(Table2[[#This Row],[1Y Return vs Nifty]]-AVERAGE(Table2[1Y Return vs Nifty]))/_xlfn.STDEV.P(Table2[1Y Return vs Nifty])</f>
        <v>0.69927041875654905</v>
      </c>
      <c r="I85">
        <v>-6.4350338410787398</v>
      </c>
      <c r="J85">
        <f>(Table2[[#This Row],[1M Return vs Nifty]]-AVERAGE(Table2[1M Return vs Nifty]))/_xlfn.STDEV.P(Table2[1M Return vs Nifty])</f>
        <v>-0.3612238082344521</v>
      </c>
      <c r="K85">
        <v>41.381903452732899</v>
      </c>
      <c r="L85">
        <f>(Table2[[#This Row],[6M Return vs Nifty]]-AVERAGE(Table2[6M Return vs Nifty]))/_xlfn.STDEV.P(Table2[6M Return vs Nifty])</f>
        <v>0.84822507469173281</v>
      </c>
      <c r="M85">
        <v>-3.9354005338151001</v>
      </c>
      <c r="N85">
        <f>(Table2[[#This Row],[1W Return vs Nifty]]-AVERAGE(Table2[1W Return vs Nifty]))/_xlfn.STDEV.P(Table2[1W Return vs Nifty])</f>
        <v>-0.36870070872229327</v>
      </c>
      <c r="O85">
        <v>1077.6300000000001</v>
      </c>
      <c r="P85">
        <v>1044.59866990675</v>
      </c>
      <c r="Q85">
        <v>852.12201855358103</v>
      </c>
      <c r="R85">
        <v>31.8659606890741</v>
      </c>
      <c r="S85" s="2">
        <f>(Table2[[#This Row],[Close Price]]-Table2[[#This Row],[20D EMA]])/Table2[[#This Row],[20D EMA]]</f>
        <v>-4.011580969349407E-2</v>
      </c>
      <c r="T85" s="2">
        <f>(Table2[[#This Row],[Close Price]]-Table2[[#This Row],[50D EMA]])/Table2[[#This Row],[50D EMA]]</f>
        <v>-9.7632422867821363E-3</v>
      </c>
      <c r="U85" s="2">
        <f>(Table2[[#This Row],[Close Price]]-Table2[[#This Row],[200D EMA]])/Table2[[#This Row],[200D EMA]]</f>
        <v>0.2139106577199161</v>
      </c>
      <c r="V85">
        <v>0.54287460579109204</v>
      </c>
      <c r="W85">
        <v>1028</v>
      </c>
      <c r="X85">
        <v>1080.05</v>
      </c>
      <c r="Y85">
        <v>1028</v>
      </c>
      <c r="Z85">
        <v>1093.3499999999999</v>
      </c>
      <c r="AA85">
        <v>1028</v>
      </c>
      <c r="AB85">
        <v>1134.8</v>
      </c>
      <c r="AC85" s="2">
        <f>(Table2[[#This Row],[Close Price]]/Table2[[#This Row],[Day Low]])-1</f>
        <v>6.225680933852118E-3</v>
      </c>
      <c r="AD85" s="2">
        <f>(Table2[[#This Row],[Day High]]/Table2[[#This Row],[Close Price]])-1</f>
        <v>4.4131863882443723E-2</v>
      </c>
      <c r="AE85" s="2">
        <f>(Table2[[#This Row],[Close Price]]/Table2[[#This Row],[Current Week Low]])-1</f>
        <v>6.225680933852118E-3</v>
      </c>
      <c r="AF85" s="2">
        <f>(Table2[[#This Row],[Current Week High]]/Table2[[#This Row],[Close Price]])-1</f>
        <v>5.6989559164732917E-2</v>
      </c>
      <c r="AG85" s="2">
        <f>(Table2[[#This Row],[Close Price]]/Table2[[#This Row],[Current Month Low]])-1</f>
        <v>6.225680933852118E-3</v>
      </c>
      <c r="AH85" s="2">
        <f>(Table2[[#This Row],[Current Month High]]/Table2[[#This Row],[Close Price]])-1</f>
        <v>9.70610982211908E-2</v>
      </c>
      <c r="AI85">
        <v>17.459396751740101</v>
      </c>
      <c r="AJ85">
        <v>112.162855091785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</v>
      </c>
      <c r="AM85" t="s">
        <v>10437</v>
      </c>
      <c r="AN85">
        <v>-6.25</v>
      </c>
      <c r="AO85" t="s">
        <v>10435</v>
      </c>
      <c r="AP85">
        <v>0.118904778282631</v>
      </c>
      <c r="AQ85">
        <f>(Table2[[#This Row],[Sharpe Ratio]]-AVERAGE(Table2[Sharpe Ratio]))/_xlfn.STDEV.P(Table2[Sharpe Ratio])</f>
        <v>0.70293832528309941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1.5205093017746358</v>
      </c>
      <c r="AS85">
        <f>_xlfn.RANK.AVG(Table2[[#This Row],[1Y Return vs Nifty Z-Score]],Table2[1Y Return vs Nifty Z-Score])</f>
        <v>136</v>
      </c>
      <c r="AT85">
        <f>_xlfn.RANK.AVG(Table2[[#This Row],[6M Return vs Nifty Z-Score]],Table2[6M Return vs Nifty Z-Score])</f>
        <v>118</v>
      </c>
      <c r="AU85">
        <f>_xlfn.RANK.AVG(Table2[[#This Row],[Sharpe Ratio Z-Score]],Table2[Sharpe Ratio Z-Score])</f>
        <v>174</v>
      </c>
      <c r="AV85">
        <f>(Table2[[#This Row],[Rank 1Y]]+Table2[[#This Row],[Rank 6M]]+Table2[[#This Row],[Rank Sharpe]])/3</f>
        <v>142.66666666666666</v>
      </c>
    </row>
    <row r="86" spans="1:48" x14ac:dyDescent="0.3">
      <c r="A86" t="s">
        <v>1020</v>
      </c>
      <c r="B86" t="s">
        <v>1021</v>
      </c>
      <c r="C86" t="s">
        <v>10397</v>
      </c>
      <c r="D86" t="s">
        <v>190</v>
      </c>
      <c r="E86">
        <v>14152.14679665</v>
      </c>
      <c r="F86">
        <v>601.5</v>
      </c>
      <c r="G86">
        <v>52.450956860334799</v>
      </c>
      <c r="H86">
        <f>(Table2[[#This Row],[1Y Return vs Nifty]]-AVERAGE(Table2[1Y Return vs Nifty]))/_xlfn.STDEV.P(Table2[1Y Return vs Nifty])</f>
        <v>0.46862678912827299</v>
      </c>
      <c r="I86">
        <v>-9.1309504723526995</v>
      </c>
      <c r="J86">
        <f>(Table2[[#This Row],[1M Return vs Nifty]]-AVERAGE(Table2[1M Return vs Nifty]))/_xlfn.STDEV.P(Table2[1M Return vs Nifty])</f>
        <v>-0.62200620662599226</v>
      </c>
      <c r="K86">
        <v>30.890402308990801</v>
      </c>
      <c r="L86">
        <f>(Table2[[#This Row],[6M Return vs Nifty]]-AVERAGE(Table2[6M Return vs Nifty]))/_xlfn.STDEV.P(Table2[6M Return vs Nifty])</f>
        <v>0.53832304027448197</v>
      </c>
      <c r="M86">
        <v>4.3427555108816298</v>
      </c>
      <c r="N86">
        <f>(Table2[[#This Row],[1W Return vs Nifty]]-AVERAGE(Table2[1W Return vs Nifty]))/_xlfn.STDEV.P(Table2[1W Return vs Nifty])</f>
        <v>1.2749633948588042</v>
      </c>
      <c r="O86">
        <v>560.62</v>
      </c>
      <c r="P86">
        <v>537.28972926127994</v>
      </c>
      <c r="Q86">
        <v>455.661911534723</v>
      </c>
      <c r="R86">
        <v>69.240976115400699</v>
      </c>
      <c r="S86" s="2">
        <f>(Table2[[#This Row],[Close Price]]-Table2[[#This Row],[20D EMA]])/Table2[[#This Row],[20D EMA]]</f>
        <v>7.2919267953337363E-2</v>
      </c>
      <c r="T86" s="2">
        <f>(Table2[[#This Row],[Close Price]]-Table2[[#This Row],[50D EMA]])/Table2[[#This Row],[50D EMA]]</f>
        <v>0.11950772040069109</v>
      </c>
      <c r="U86" s="2">
        <f>(Table2[[#This Row],[Close Price]]-Table2[[#This Row],[200D EMA]])/Table2[[#This Row],[200D EMA]]</f>
        <v>0.32005766726052903</v>
      </c>
      <c r="V86">
        <v>1.88565075905922</v>
      </c>
      <c r="W86">
        <v>590.1</v>
      </c>
      <c r="X86">
        <v>609.54999999999995</v>
      </c>
      <c r="Y86">
        <v>550</v>
      </c>
      <c r="Z86">
        <v>616</v>
      </c>
      <c r="AA86">
        <v>516</v>
      </c>
      <c r="AB86">
        <v>616</v>
      </c>
      <c r="AC86" s="2">
        <f>(Table2[[#This Row],[Close Price]]/Table2[[#This Row],[Day Low]])-1</f>
        <v>1.931875953228257E-2</v>
      </c>
      <c r="AD86" s="2">
        <f>(Table2[[#This Row],[Day High]]/Table2[[#This Row],[Close Price]])-1</f>
        <v>1.3383208645054046E-2</v>
      </c>
      <c r="AE86" s="2">
        <f>(Table2[[#This Row],[Close Price]]/Table2[[#This Row],[Current Week Low]])-1</f>
        <v>9.363636363636374E-2</v>
      </c>
      <c r="AF86" s="2">
        <f>(Table2[[#This Row],[Current Week High]]/Table2[[#This Row],[Close Price]])-1</f>
        <v>2.4106400665004246E-2</v>
      </c>
      <c r="AG86" s="2">
        <f>(Table2[[#This Row],[Close Price]]/Table2[[#This Row],[Current Month Low]])-1</f>
        <v>0.16569767441860472</v>
      </c>
      <c r="AH86" s="2">
        <f>(Table2[[#This Row],[Current Month High]]/Table2[[#This Row],[Close Price]])-1</f>
        <v>2.4106400665004246E-2</v>
      </c>
      <c r="AI86">
        <v>8.3956774729841896</v>
      </c>
      <c r="AJ86">
        <v>92.172523961661298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0.15</v>
      </c>
      <c r="AM86" t="s">
        <v>10436</v>
      </c>
      <c r="AN86">
        <v>9.2899999999999991</v>
      </c>
      <c r="AO86" t="s">
        <v>10436</v>
      </c>
      <c r="AP86">
        <v>0.15889796072496001</v>
      </c>
      <c r="AQ86">
        <f>(Table2[[#This Row],[Sharpe Ratio]]-AVERAGE(Table2[Sharpe Ratio]))/_xlfn.STDEV.P(Table2[Sharpe Ratio])</f>
        <v>1.1667974519728355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2.8267044696084023</v>
      </c>
      <c r="AS86">
        <f>_xlfn.RANK.AVG(Table2[[#This Row],[1Y Return vs Nifty Z-Score]],Table2[1Y Return vs Nifty Z-Score])</f>
        <v>175</v>
      </c>
      <c r="AT86">
        <f>_xlfn.RANK.AVG(Table2[[#This Row],[6M Return vs Nifty Z-Score]],Table2[6M Return vs Nifty Z-Score])</f>
        <v>163</v>
      </c>
      <c r="AU86">
        <f>_xlfn.RANK.AVG(Table2[[#This Row],[Sharpe Ratio Z-Score]],Table2[Sharpe Ratio Z-Score])</f>
        <v>90</v>
      </c>
      <c r="AV86">
        <f>(Table2[[#This Row],[Rank 1Y]]+Table2[[#This Row],[Rank 6M]]+Table2[[#This Row],[Rank Sharpe]])/3</f>
        <v>142.66666666666666</v>
      </c>
    </row>
    <row r="87" spans="1:48" x14ac:dyDescent="0.3">
      <c r="A87" t="s">
        <v>861</v>
      </c>
      <c r="B87" t="s">
        <v>862</v>
      </c>
      <c r="C87" t="s">
        <v>10393</v>
      </c>
      <c r="D87" t="s">
        <v>233</v>
      </c>
      <c r="E87">
        <v>18944.466288</v>
      </c>
      <c r="F87">
        <v>2715.2</v>
      </c>
      <c r="G87">
        <v>94.019758665503403</v>
      </c>
      <c r="H87">
        <f>(Table2[[#This Row],[1Y Return vs Nifty]]-AVERAGE(Table2[1Y Return vs Nifty]))/_xlfn.STDEV.P(Table2[1Y Return vs Nifty])</f>
        <v>1.146303953478621</v>
      </c>
      <c r="I87">
        <v>-0.10191666085364399</v>
      </c>
      <c r="J87">
        <f>(Table2[[#This Row],[1M Return vs Nifty]]-AVERAGE(Table2[1M Return vs Nifty]))/_xlfn.STDEV.P(Table2[1M Return vs Nifty])</f>
        <v>0.25139361041818581</v>
      </c>
      <c r="K87">
        <v>54.929698255053502</v>
      </c>
      <c r="L87">
        <f>(Table2[[#This Row],[6M Return vs Nifty]]-AVERAGE(Table2[6M Return vs Nifty]))/_xlfn.STDEV.P(Table2[6M Return vs Nifty])</f>
        <v>1.2484050978918348</v>
      </c>
      <c r="M87">
        <v>-5.41796277678639</v>
      </c>
      <c r="N87">
        <f>(Table2[[#This Row],[1W Return vs Nifty]]-AVERAGE(Table2[1W Return vs Nifty]))/_xlfn.STDEV.P(Table2[1W Return vs Nifty])</f>
        <v>-0.66306992898574868</v>
      </c>
      <c r="O87">
        <v>2623.01</v>
      </c>
      <c r="P87">
        <v>2447.1645847468299</v>
      </c>
      <c r="Q87">
        <v>1922.6873312324301</v>
      </c>
      <c r="R87">
        <v>60.026580914721499</v>
      </c>
      <c r="S87" s="2">
        <f>(Table2[[#This Row],[Close Price]]-Table2[[#This Row],[20D EMA]])/Table2[[#This Row],[20D EMA]]</f>
        <v>3.514664450383323E-2</v>
      </c>
      <c r="T87" s="2">
        <f>(Table2[[#This Row],[Close Price]]-Table2[[#This Row],[50D EMA]])/Table2[[#This Row],[50D EMA]]</f>
        <v>0.10952896953634993</v>
      </c>
      <c r="U87" s="2">
        <f>(Table2[[#This Row],[Close Price]]-Table2[[#This Row],[200D EMA]])/Table2[[#This Row],[200D EMA]]</f>
        <v>0.41219009242629912</v>
      </c>
      <c r="V87">
        <v>0.427580243767123</v>
      </c>
      <c r="W87">
        <v>2631.8</v>
      </c>
      <c r="X87">
        <v>2743</v>
      </c>
      <c r="Y87">
        <v>2591.5500000000002</v>
      </c>
      <c r="Z87">
        <v>2758.55</v>
      </c>
      <c r="AA87">
        <v>2444.0500000000002</v>
      </c>
      <c r="AB87">
        <v>2857.95</v>
      </c>
      <c r="AC87" s="2">
        <f>(Table2[[#This Row],[Close Price]]/Table2[[#This Row],[Day Low]])-1</f>
        <v>3.1689338095599817E-2</v>
      </c>
      <c r="AD87" s="2">
        <f>(Table2[[#This Row],[Day High]]/Table2[[#This Row],[Close Price]])-1</f>
        <v>1.0238656452563388E-2</v>
      </c>
      <c r="AE87" s="2">
        <f>(Table2[[#This Row],[Close Price]]/Table2[[#This Row],[Current Week Low]])-1</f>
        <v>4.7712758773706732E-2</v>
      </c>
      <c r="AF87" s="2">
        <f>(Table2[[#This Row],[Current Week High]]/Table2[[#This Row],[Close Price]])-1</f>
        <v>1.5965674720094469E-2</v>
      </c>
      <c r="AG87" s="2">
        <f>(Table2[[#This Row],[Close Price]]/Table2[[#This Row],[Current Month Low]])-1</f>
        <v>0.11094290215011959</v>
      </c>
      <c r="AH87" s="2">
        <f>(Table2[[#This Row],[Current Month High]]/Table2[[#This Row],[Close Price]])-1</f>
        <v>5.2574395992928791E-2</v>
      </c>
      <c r="AI87">
        <v>5.2574395992928702</v>
      </c>
      <c r="AJ87">
        <v>132.734753353619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0.21</v>
      </c>
      <c r="AM87" t="s">
        <v>10436</v>
      </c>
      <c r="AN87">
        <v>2.23</v>
      </c>
      <c r="AO87" t="s">
        <v>10436</v>
      </c>
      <c r="AP87">
        <v>8.4601786214611993E-2</v>
      </c>
      <c r="AQ87">
        <f>(Table2[[#This Row],[Sharpe Ratio]]-AVERAGE(Table2[Sharpe Ratio]))/_xlfn.STDEV.P(Table2[Sharpe Ratio])</f>
        <v>0.30507661556641652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2.2881093483693098</v>
      </c>
      <c r="AS87">
        <f>_xlfn.RANK.AVG(Table2[[#This Row],[1Y Return vs Nifty Z-Score]],Table2[1Y Return vs Nifty Z-Score])</f>
        <v>85</v>
      </c>
      <c r="AT87">
        <f>_xlfn.RANK.AVG(Table2[[#This Row],[6M Return vs Nifty Z-Score]],Table2[6M Return vs Nifty Z-Score])</f>
        <v>80</v>
      </c>
      <c r="AU87">
        <f>_xlfn.RANK.AVG(Table2[[#This Row],[Sharpe Ratio Z-Score]],Table2[Sharpe Ratio Z-Score])</f>
        <v>268</v>
      </c>
      <c r="AV87">
        <f>(Table2[[#This Row],[Rank 1Y]]+Table2[[#This Row],[Rank 6M]]+Table2[[#This Row],[Rank Sharpe]])/3</f>
        <v>144.33333333333334</v>
      </c>
    </row>
    <row r="88" spans="1:48" x14ac:dyDescent="0.3">
      <c r="A88" t="s">
        <v>1056</v>
      </c>
      <c r="B88" t="s">
        <v>1057</v>
      </c>
      <c r="C88" t="s">
        <v>10402</v>
      </c>
      <c r="D88" t="s">
        <v>433</v>
      </c>
      <c r="E88">
        <v>13281.077753043999</v>
      </c>
      <c r="F88">
        <v>214.84</v>
      </c>
      <c r="G88">
        <v>197.08519406953801</v>
      </c>
      <c r="H88">
        <f>(Table2[[#This Row],[1Y Return vs Nifty]]-AVERAGE(Table2[1Y Return vs Nifty]))/_xlfn.STDEV.P(Table2[1Y Return vs Nifty])</f>
        <v>2.8265326099239383</v>
      </c>
      <c r="I88">
        <v>-5.9690842275399003</v>
      </c>
      <c r="J88">
        <f>(Table2[[#This Row],[1M Return vs Nifty]]-AVERAGE(Table2[1M Return vs Nifty]))/_xlfn.STDEV.P(Table2[1M Return vs Nifty])</f>
        <v>-0.31615139896976008</v>
      </c>
      <c r="K88">
        <v>6.7175513978575196</v>
      </c>
      <c r="L88">
        <f>(Table2[[#This Row],[6M Return vs Nifty]]-AVERAGE(Table2[6M Return vs Nifty]))/_xlfn.STDEV.P(Table2[6M Return vs Nifty])</f>
        <v>-0.17570401575776276</v>
      </c>
      <c r="M88">
        <v>-2.4228151821561199</v>
      </c>
      <c r="N88">
        <f>(Table2[[#This Row],[1W Return vs Nifty]]-AVERAGE(Table2[1W Return vs Nifty]))/_xlfn.STDEV.P(Table2[1W Return vs Nifty])</f>
        <v>-6.8370268863384071E-2</v>
      </c>
      <c r="O88">
        <v>217.12</v>
      </c>
      <c r="P88">
        <v>209.908758618115</v>
      </c>
      <c r="Q88">
        <v>172.907487737509</v>
      </c>
      <c r="R88">
        <v>45.162962902614801</v>
      </c>
      <c r="S88" s="2">
        <f>(Table2[[#This Row],[Close Price]]-Table2[[#This Row],[20D EMA]])/Table2[[#This Row],[20D EMA]]</f>
        <v>-1.0501105379513638E-2</v>
      </c>
      <c r="T88" s="2">
        <f>(Table2[[#This Row],[Close Price]]-Table2[[#This Row],[50D EMA]])/Table2[[#This Row],[50D EMA]]</f>
        <v>2.3492308821931353E-2</v>
      </c>
      <c r="U88" s="2">
        <f>(Table2[[#This Row],[Close Price]]-Table2[[#This Row],[200D EMA]])/Table2[[#This Row],[200D EMA]]</f>
        <v>0.24251414910468647</v>
      </c>
      <c r="V88">
        <v>0.84419068472242897</v>
      </c>
      <c r="W88">
        <v>212.68</v>
      </c>
      <c r="X88">
        <v>218.45</v>
      </c>
      <c r="Y88">
        <v>212.68</v>
      </c>
      <c r="Z88">
        <v>221.75</v>
      </c>
      <c r="AA88">
        <v>207.1</v>
      </c>
      <c r="AB88">
        <v>236.6</v>
      </c>
      <c r="AC88" s="2">
        <f>(Table2[[#This Row],[Close Price]]/Table2[[#This Row],[Day Low]])-1</f>
        <v>1.0156103065638522E-2</v>
      </c>
      <c r="AD88" s="2">
        <f>(Table2[[#This Row],[Day High]]/Table2[[#This Row],[Close Price]])-1</f>
        <v>1.6803202383168792E-2</v>
      </c>
      <c r="AE88" s="2">
        <f>(Table2[[#This Row],[Close Price]]/Table2[[#This Row],[Current Week Low]])-1</f>
        <v>1.0156103065638522E-2</v>
      </c>
      <c r="AF88" s="2">
        <f>(Table2[[#This Row],[Current Week High]]/Table2[[#This Row],[Close Price]])-1</f>
        <v>3.2163470489666723E-2</v>
      </c>
      <c r="AG88" s="2">
        <f>(Table2[[#This Row],[Close Price]]/Table2[[#This Row],[Current Month Low]])-1</f>
        <v>3.7373249637856043E-2</v>
      </c>
      <c r="AH88" s="2">
        <f>(Table2[[#This Row],[Current Month High]]/Table2[[#This Row],[Close Price]])-1</f>
        <v>0.10128467696890708</v>
      </c>
      <c r="AI88">
        <v>10.1284676968907</v>
      </c>
      <c r="AJ88">
        <v>247.91902834007999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0.1</v>
      </c>
      <c r="AM88" t="s">
        <v>10436</v>
      </c>
      <c r="AN88">
        <v>-3.03</v>
      </c>
      <c r="AO88" t="s">
        <v>10435</v>
      </c>
      <c r="AP88">
        <v>0.19011479714726701</v>
      </c>
      <c r="AQ88">
        <f>(Table2[[#This Row],[Sharpe Ratio]]-AVERAGE(Table2[Sharpe Ratio]))/_xlfn.STDEV.P(Table2[Sharpe Ratio])</f>
        <v>1.5288645243231902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3.795171450656222</v>
      </c>
      <c r="AS88">
        <f>_xlfn.RANK.AVG(Table2[[#This Row],[1Y Return vs Nifty Z-Score]],Table2[1Y Return vs Nifty Z-Score])</f>
        <v>14</v>
      </c>
      <c r="AT88">
        <f>_xlfn.RANK.AVG(Table2[[#This Row],[6M Return vs Nifty Z-Score]],Table2[6M Return vs Nifty Z-Score])</f>
        <v>377</v>
      </c>
      <c r="AU88">
        <f>_xlfn.RANK.AVG(Table2[[#This Row],[Sharpe Ratio Z-Score]],Table2[Sharpe Ratio Z-Score])</f>
        <v>43</v>
      </c>
      <c r="AV88">
        <f>(Table2[[#This Row],[Rank 1Y]]+Table2[[#This Row],[Rank 6M]]+Table2[[#This Row],[Rank Sharpe]])/3</f>
        <v>144.66666666666666</v>
      </c>
    </row>
    <row r="89" spans="1:48" x14ac:dyDescent="0.3">
      <c r="A89" t="s">
        <v>386</v>
      </c>
      <c r="B89" t="s">
        <v>387</v>
      </c>
      <c r="C89" t="s">
        <v>10404</v>
      </c>
      <c r="D89" t="s">
        <v>388</v>
      </c>
      <c r="E89">
        <v>63315.992655900001</v>
      </c>
      <c r="F89">
        <v>978.5</v>
      </c>
      <c r="G89">
        <v>49.773450040722501</v>
      </c>
      <c r="H89">
        <f>(Table2[[#This Row],[1Y Return vs Nifty]]-AVERAGE(Table2[1Y Return vs Nifty]))/_xlfn.STDEV.P(Table2[1Y Return vs Nifty])</f>
        <v>0.42497662000509251</v>
      </c>
      <c r="I89">
        <v>-6.1398671945728598</v>
      </c>
      <c r="J89">
        <f>(Table2[[#This Row],[1M Return vs Nifty]]-AVERAGE(Table2[1M Return vs Nifty]))/_xlfn.STDEV.P(Table2[1M Return vs Nifty])</f>
        <v>-0.33267163970370012</v>
      </c>
      <c r="K89">
        <v>35.327020742076797</v>
      </c>
      <c r="L89">
        <f>(Table2[[#This Row],[6M Return vs Nifty]]-AVERAGE(Table2[6M Return vs Nifty]))/_xlfn.STDEV.P(Table2[6M Return vs Nifty])</f>
        <v>0.66937359819836184</v>
      </c>
      <c r="M89">
        <v>-2.3318117072853699</v>
      </c>
      <c r="N89">
        <f>(Table2[[#This Row],[1W Return vs Nifty]]-AVERAGE(Table2[1W Return vs Nifty]))/_xlfn.STDEV.P(Table2[1W Return vs Nifty])</f>
        <v>-5.0301130743908566E-2</v>
      </c>
      <c r="O89">
        <v>984.18</v>
      </c>
      <c r="P89">
        <v>971.76257011180803</v>
      </c>
      <c r="Q89">
        <v>830.24042961417899</v>
      </c>
      <c r="R89">
        <v>46.487404338818997</v>
      </c>
      <c r="S89" s="2">
        <f>(Table2[[#This Row],[Close Price]]-Table2[[#This Row],[20D EMA]])/Table2[[#This Row],[20D EMA]]</f>
        <v>-5.7713019976020144E-3</v>
      </c>
      <c r="T89" s="2">
        <f>(Table2[[#This Row],[Close Price]]-Table2[[#This Row],[50D EMA]])/Table2[[#This Row],[50D EMA]]</f>
        <v>6.933205800895151E-3</v>
      </c>
      <c r="U89" s="2">
        <f>(Table2[[#This Row],[Close Price]]-Table2[[#This Row],[200D EMA]])/Table2[[#This Row],[200D EMA]]</f>
        <v>0.1785742600546672</v>
      </c>
      <c r="V89">
        <v>0.38284629313804702</v>
      </c>
      <c r="W89">
        <v>973</v>
      </c>
      <c r="X89">
        <v>988.05</v>
      </c>
      <c r="Y89">
        <v>973</v>
      </c>
      <c r="Z89">
        <v>999.45</v>
      </c>
      <c r="AA89">
        <v>946.8</v>
      </c>
      <c r="AB89">
        <v>1035</v>
      </c>
      <c r="AC89" s="2">
        <f>(Table2[[#This Row],[Close Price]]/Table2[[#This Row],[Day Low]])-1</f>
        <v>5.6526207605345213E-3</v>
      </c>
      <c r="AD89" s="2">
        <f>(Table2[[#This Row],[Day High]]/Table2[[#This Row],[Close Price]])-1</f>
        <v>9.7598364844149188E-3</v>
      </c>
      <c r="AE89" s="2">
        <f>(Table2[[#This Row],[Close Price]]/Table2[[#This Row],[Current Week Low]])-1</f>
        <v>5.6526207605345213E-3</v>
      </c>
      <c r="AF89" s="2">
        <f>(Table2[[#This Row],[Current Week High]]/Table2[[#This Row],[Close Price]])-1</f>
        <v>2.1410321921308206E-2</v>
      </c>
      <c r="AG89" s="2">
        <f>(Table2[[#This Row],[Close Price]]/Table2[[#This Row],[Current Month Low]])-1</f>
        <v>3.3481199831009834E-2</v>
      </c>
      <c r="AH89" s="2">
        <f>(Table2[[#This Row],[Current Month High]]/Table2[[#This Row],[Close Price]])-1</f>
        <v>5.7741440981093461E-2</v>
      </c>
      <c r="AI89">
        <v>21.3081246806336</v>
      </c>
      <c r="AJ89">
        <v>93.379446640316203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-0.15</v>
      </c>
      <c r="AM89" t="s">
        <v>10435</v>
      </c>
      <c r="AN89">
        <v>0.44</v>
      </c>
      <c r="AO89" t="s">
        <v>10436</v>
      </c>
      <c r="AP89">
        <v>0.14768476978324399</v>
      </c>
      <c r="AQ89">
        <f>(Table2[[#This Row],[Sharpe Ratio]]-AVERAGE(Table2[Sharpe Ratio]))/_xlfn.STDEV.P(Table2[Sharpe Ratio])</f>
        <v>1.0367417614778345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1.7481192092336799</v>
      </c>
      <c r="AS89">
        <f>_xlfn.RANK.AVG(Table2[[#This Row],[1Y Return vs Nifty Z-Score]],Table2[1Y Return vs Nifty Z-Score])</f>
        <v>189</v>
      </c>
      <c r="AT89">
        <f>_xlfn.RANK.AVG(Table2[[#This Row],[6M Return vs Nifty Z-Score]],Table2[6M Return vs Nifty Z-Score])</f>
        <v>137</v>
      </c>
      <c r="AU89">
        <f>_xlfn.RANK.AVG(Table2[[#This Row],[Sharpe Ratio Z-Score]],Table2[Sharpe Ratio Z-Score])</f>
        <v>109</v>
      </c>
      <c r="AV89">
        <f>(Table2[[#This Row],[Rank 1Y]]+Table2[[#This Row],[Rank 6M]]+Table2[[#This Row],[Rank Sharpe]])/3</f>
        <v>145</v>
      </c>
    </row>
    <row r="90" spans="1:48" x14ac:dyDescent="0.3">
      <c r="A90" t="s">
        <v>159</v>
      </c>
      <c r="B90" t="s">
        <v>160</v>
      </c>
      <c r="C90" t="s">
        <v>10402</v>
      </c>
      <c r="D90" t="s">
        <v>161</v>
      </c>
      <c r="E90">
        <v>173306.085868125</v>
      </c>
      <c r="F90">
        <v>8178.35</v>
      </c>
      <c r="G90">
        <v>63.628005476447498</v>
      </c>
      <c r="H90">
        <f>(Table2[[#This Row],[1Y Return vs Nifty]]-AVERAGE(Table2[1Y Return vs Nifty]))/_xlfn.STDEV.P(Table2[1Y Return vs Nifty])</f>
        <v>0.65084110089685143</v>
      </c>
      <c r="I90">
        <v>-0.851295118456179</v>
      </c>
      <c r="J90">
        <f>(Table2[[#This Row],[1M Return vs Nifty]]-AVERAGE(Table2[1M Return vs Nifty]))/_xlfn.STDEV.P(Table2[1M Return vs Nifty])</f>
        <v>0.17890445804250793</v>
      </c>
      <c r="K90">
        <v>20.236347933811398</v>
      </c>
      <c r="L90">
        <f>(Table2[[#This Row],[6M Return vs Nifty]]-AVERAGE(Table2[6M Return vs Nifty]))/_xlfn.STDEV.P(Table2[6M Return vs Nifty])</f>
        <v>0.22361944539097064</v>
      </c>
      <c r="M90">
        <v>0.25861211222372399</v>
      </c>
      <c r="N90">
        <f>(Table2[[#This Row],[1W Return vs Nifty]]-AVERAGE(Table2[1W Return vs Nifty]))/_xlfn.STDEV.P(Table2[1W Return vs Nifty])</f>
        <v>0.46403885296734571</v>
      </c>
      <c r="O90">
        <v>7808.66</v>
      </c>
      <c r="P90">
        <v>7816.0667247352003</v>
      </c>
      <c r="Q90">
        <v>6862.5467439342601</v>
      </c>
      <c r="R90">
        <v>69.842185412729606</v>
      </c>
      <c r="S90" s="2">
        <f>(Table2[[#This Row],[Close Price]]-Table2[[#This Row],[20D EMA]])/Table2[[#This Row],[20D EMA]]</f>
        <v>4.7343590321514896E-2</v>
      </c>
      <c r="T90" s="2">
        <f>(Table2[[#This Row],[Close Price]]-Table2[[#This Row],[50D EMA]])/Table2[[#This Row],[50D EMA]]</f>
        <v>4.6351098068072576E-2</v>
      </c>
      <c r="U90" s="2">
        <f>(Table2[[#This Row],[Close Price]]-Table2[[#This Row],[200D EMA]])/Table2[[#This Row],[200D EMA]]</f>
        <v>0.19173687337412545</v>
      </c>
      <c r="V90">
        <v>0.93161197704203902</v>
      </c>
      <c r="W90">
        <v>7992.45</v>
      </c>
      <c r="X90">
        <v>8194.6</v>
      </c>
      <c r="Y90">
        <v>7750</v>
      </c>
      <c r="Z90">
        <v>8194.6</v>
      </c>
      <c r="AA90">
        <v>7350.05</v>
      </c>
      <c r="AB90">
        <v>8194.6</v>
      </c>
      <c r="AC90" s="2">
        <f>(Table2[[#This Row],[Close Price]]/Table2[[#This Row],[Day Low]])-1</f>
        <v>2.3259451106982354E-2</v>
      </c>
      <c r="AD90" s="2">
        <f>(Table2[[#This Row],[Day High]]/Table2[[#This Row],[Close Price]])-1</f>
        <v>1.986953358562582E-3</v>
      </c>
      <c r="AE90" s="2">
        <f>(Table2[[#This Row],[Close Price]]/Table2[[#This Row],[Current Week Low]])-1</f>
        <v>5.5270967741935628E-2</v>
      </c>
      <c r="AF90" s="2">
        <f>(Table2[[#This Row],[Current Week High]]/Table2[[#This Row],[Close Price]])-1</f>
        <v>1.986953358562582E-3</v>
      </c>
      <c r="AG90" s="2">
        <f>(Table2[[#This Row],[Close Price]]/Table2[[#This Row],[Current Month Low]])-1</f>
        <v>0.11269311093121814</v>
      </c>
      <c r="AH90" s="2">
        <f>(Table2[[#This Row],[Current Month High]]/Table2[[#This Row],[Close Price]])-1</f>
        <v>1.986953358562582E-3</v>
      </c>
      <c r="AI90">
        <v>11.880146973411501</v>
      </c>
      <c r="AJ90">
        <v>112.42467532467499</v>
      </c>
      <c r="AK90" t="str">
        <f>IF(AND(Table2[[#This Row],[20D EMA]]&gt;Table2[[#This Row],[50D EMA]],Table2[[#This Row],[50D EMA]]&gt;Table2[[#This Row],[200D EMA]]),"Uptrend","Downtrend/NoTrend")</f>
        <v>Downtrend/NoTrend</v>
      </c>
      <c r="AL90">
        <v>-0.08</v>
      </c>
      <c r="AM90" t="s">
        <v>10435</v>
      </c>
      <c r="AN90">
        <v>7.6</v>
      </c>
      <c r="AO90" t="s">
        <v>10436</v>
      </c>
      <c r="AP90">
        <v>0.17753940937438101</v>
      </c>
      <c r="AQ90">
        <f>(Table2[[#This Row],[Sharpe Ratio]]-AVERAGE(Table2[Sharpe Ratio]))/_xlfn.STDEV.P(Table2[Sharpe Ratio])</f>
        <v>1.3830094551866619</v>
      </c>
      <c r="AR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0">
        <f>_xlfn.RANK.AVG(Table2[[#This Row],[1Y Return vs Nifty Z-Score]],Table2[1Y Return vs Nifty Z-Score])</f>
        <v>141</v>
      </c>
      <c r="AT90">
        <f>_xlfn.RANK.AVG(Table2[[#This Row],[6M Return vs Nifty Z-Score]],Table2[6M Return vs Nifty Z-Score])</f>
        <v>241</v>
      </c>
      <c r="AU90">
        <f>_xlfn.RANK.AVG(Table2[[#This Row],[Sharpe Ratio Z-Score]],Table2[Sharpe Ratio Z-Score])</f>
        <v>62</v>
      </c>
      <c r="AV90">
        <f>(Table2[[#This Row],[Rank 1Y]]+Table2[[#This Row],[Rank 6M]]+Table2[[#This Row],[Rank Sharpe]])/3</f>
        <v>148</v>
      </c>
    </row>
    <row r="91" spans="1:48" x14ac:dyDescent="0.3">
      <c r="A91" t="s">
        <v>757</v>
      </c>
      <c r="B91" t="s">
        <v>758</v>
      </c>
      <c r="C91" t="s">
        <v>10403</v>
      </c>
      <c r="D91" t="s">
        <v>130</v>
      </c>
      <c r="E91">
        <v>22931.123965675</v>
      </c>
      <c r="F91">
        <v>2015.4</v>
      </c>
      <c r="G91">
        <v>170.549712386159</v>
      </c>
      <c r="H91">
        <f>(Table2[[#This Row],[1Y Return vs Nifty]]-AVERAGE(Table2[1Y Return vs Nifty]))/_xlfn.STDEV.P(Table2[1Y Return vs Nifty])</f>
        <v>2.3939367880345768</v>
      </c>
      <c r="I91">
        <v>11.822352522891901</v>
      </c>
      <c r="J91">
        <f>(Table2[[#This Row],[1M Return vs Nifty]]-AVERAGE(Table2[1M Return vs Nifty]))/_xlfn.STDEV.P(Table2[1M Return vs Nifty])</f>
        <v>1.40485639956016</v>
      </c>
      <c r="K91">
        <v>26.993573107664801</v>
      </c>
      <c r="L91">
        <f>(Table2[[#This Row],[6M Return vs Nifty]]-AVERAGE(Table2[6M Return vs Nifty]))/_xlfn.STDEV.P(Table2[6M Return vs Nifty])</f>
        <v>0.42321698626734872</v>
      </c>
      <c r="M91">
        <v>4.2678038220209498</v>
      </c>
      <c r="N91">
        <f>(Table2[[#This Row],[1W Return vs Nifty]]-AVERAGE(Table2[1W Return vs Nifty]))/_xlfn.STDEV.P(Table2[1W Return vs Nifty])</f>
        <v>1.2600814090858974</v>
      </c>
      <c r="O91">
        <v>1849.97</v>
      </c>
      <c r="P91">
        <v>1811.46284513809</v>
      </c>
      <c r="Q91">
        <v>1574.1003022279101</v>
      </c>
      <c r="R91">
        <v>76.061836619475599</v>
      </c>
      <c r="S91" s="2">
        <f>(Table2[[#This Row],[Close Price]]-Table2[[#This Row],[20D EMA]])/Table2[[#This Row],[20D EMA]]</f>
        <v>8.9423071725487469E-2</v>
      </c>
      <c r="T91" s="2">
        <f>(Table2[[#This Row],[Close Price]]-Table2[[#This Row],[50D EMA]])/Table2[[#This Row],[50D EMA]]</f>
        <v>0.11258147270824302</v>
      </c>
      <c r="U91" s="2">
        <f>(Table2[[#This Row],[Close Price]]-Table2[[#This Row],[200D EMA]])/Table2[[#This Row],[200D EMA]]</f>
        <v>0.28035043074923144</v>
      </c>
      <c r="V91">
        <v>1.3708347351926999</v>
      </c>
      <c r="W91">
        <v>1942.25</v>
      </c>
      <c r="X91">
        <v>2040</v>
      </c>
      <c r="Y91">
        <v>1942.25</v>
      </c>
      <c r="Z91">
        <v>2070</v>
      </c>
      <c r="AA91">
        <v>1653</v>
      </c>
      <c r="AB91">
        <v>2070</v>
      </c>
      <c r="AC91" s="2">
        <f>(Table2[[#This Row],[Close Price]]/Table2[[#This Row],[Day Low]])-1</f>
        <v>3.7662504826876164E-2</v>
      </c>
      <c r="AD91" s="2">
        <f>(Table2[[#This Row],[Day High]]/Table2[[#This Row],[Close Price]])-1</f>
        <v>1.2206013694551876E-2</v>
      </c>
      <c r="AE91" s="2">
        <f>(Table2[[#This Row],[Close Price]]/Table2[[#This Row],[Current Week Low]])-1</f>
        <v>3.7662504826876164E-2</v>
      </c>
      <c r="AF91" s="2">
        <f>(Table2[[#This Row],[Current Week High]]/Table2[[#This Row],[Close Price]])-1</f>
        <v>2.7091396248883459E-2</v>
      </c>
      <c r="AG91" s="2">
        <f>(Table2[[#This Row],[Close Price]]/Table2[[#This Row],[Current Month Low]])-1</f>
        <v>0.21923774954627961</v>
      </c>
      <c r="AH91" s="2">
        <f>(Table2[[#This Row],[Current Month High]]/Table2[[#This Row],[Close Price]])-1</f>
        <v>2.7091396248883459E-2</v>
      </c>
      <c r="AI91">
        <v>7.2146181141211096</v>
      </c>
      <c r="AJ91">
        <v>222.475185696099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-0.02</v>
      </c>
      <c r="AM91" t="s">
        <v>10435</v>
      </c>
      <c r="AN91">
        <v>21.15</v>
      </c>
      <c r="AO91" t="s">
        <v>10436</v>
      </c>
      <c r="AP91">
        <v>9.6624956613272001E-2</v>
      </c>
      <c r="AQ91">
        <f>(Table2[[#This Row],[Sharpe Ratio]]-AVERAGE(Table2[Sharpe Ratio]))/_xlfn.STDEV.P(Table2[Sharpe Ratio])</f>
        <v>0.4445268163401746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5.9266183992881576</v>
      </c>
      <c r="AS91">
        <f>_xlfn.RANK.AVG(Table2[[#This Row],[1Y Return vs Nifty Z-Score]],Table2[1Y Return vs Nifty Z-Score])</f>
        <v>29</v>
      </c>
      <c r="AT91">
        <f>_xlfn.RANK.AVG(Table2[[#This Row],[6M Return vs Nifty Z-Score]],Table2[6M Return vs Nifty Z-Score])</f>
        <v>192</v>
      </c>
      <c r="AU91">
        <f>_xlfn.RANK.AVG(Table2[[#This Row],[Sharpe Ratio Z-Score]],Table2[Sharpe Ratio Z-Score])</f>
        <v>229</v>
      </c>
      <c r="AV91">
        <f>(Table2[[#This Row],[Rank 1Y]]+Table2[[#This Row],[Rank 6M]]+Table2[[#This Row],[Rank Sharpe]])/3</f>
        <v>150</v>
      </c>
    </row>
    <row r="92" spans="1:48" x14ac:dyDescent="0.3">
      <c r="A92" t="s">
        <v>117</v>
      </c>
      <c r="B92" t="s">
        <v>118</v>
      </c>
      <c r="C92" t="s">
        <v>10402</v>
      </c>
      <c r="D92" t="s">
        <v>119</v>
      </c>
      <c r="E92">
        <v>255587.5070135</v>
      </c>
      <c r="F92">
        <v>7177</v>
      </c>
      <c r="G92">
        <v>62.084971522518103</v>
      </c>
      <c r="H92">
        <f>(Table2[[#This Row],[1Y Return vs Nifty]]-AVERAGE(Table2[1Y Return vs Nifty]))/_xlfn.STDEV.P(Table2[1Y Return vs Nifty])</f>
        <v>0.62568572405206679</v>
      </c>
      <c r="I92">
        <v>-4.2519899337317302</v>
      </c>
      <c r="J92">
        <f>(Table2[[#This Row],[1M Return vs Nifty]]-AVERAGE(Table2[1M Return vs Nifty]))/_xlfn.STDEV.P(Table2[1M Return vs Nifty])</f>
        <v>-0.15005280266705479</v>
      </c>
      <c r="K92">
        <v>23.079607475566998</v>
      </c>
      <c r="L92">
        <f>(Table2[[#This Row],[6M Return vs Nifty]]-AVERAGE(Table2[6M Return vs Nifty]))/_xlfn.STDEV.P(Table2[6M Return vs Nifty])</f>
        <v>0.30760474971435553</v>
      </c>
      <c r="M92">
        <v>1.8817197898843701</v>
      </c>
      <c r="N92">
        <f>(Table2[[#This Row],[1W Return vs Nifty]]-AVERAGE(Table2[1W Return vs Nifty]))/_xlfn.STDEV.P(Table2[1W Return vs Nifty])</f>
        <v>0.78631398424211729</v>
      </c>
      <c r="O92">
        <v>6853.43</v>
      </c>
      <c r="P92">
        <v>6897.70854409402</v>
      </c>
      <c r="Q92">
        <v>6034.2943212350901</v>
      </c>
      <c r="R92">
        <v>84.225939320925804</v>
      </c>
      <c r="S92" s="2">
        <f>(Table2[[#This Row],[Close Price]]-Table2[[#This Row],[20D EMA]])/Table2[[#This Row],[20D EMA]]</f>
        <v>4.7212855460696278E-2</v>
      </c>
      <c r="T92" s="2">
        <f>(Table2[[#This Row],[Close Price]]-Table2[[#This Row],[50D EMA]])/Table2[[#This Row],[50D EMA]]</f>
        <v>4.0490469279847424E-2</v>
      </c>
      <c r="U92" s="2">
        <f>(Table2[[#This Row],[Close Price]]-Table2[[#This Row],[200D EMA]])/Table2[[#This Row],[200D EMA]]</f>
        <v>0.18936856870631105</v>
      </c>
      <c r="V92">
        <v>0.73413936031594096</v>
      </c>
      <c r="W92">
        <v>7075</v>
      </c>
      <c r="X92">
        <v>7222.95</v>
      </c>
      <c r="Y92">
        <v>6841</v>
      </c>
      <c r="Z92">
        <v>7222.95</v>
      </c>
      <c r="AA92">
        <v>6502.75</v>
      </c>
      <c r="AB92">
        <v>7222.95</v>
      </c>
      <c r="AC92" s="2">
        <f>(Table2[[#This Row],[Close Price]]/Table2[[#This Row],[Day Low]])-1</f>
        <v>1.441696113074209E-2</v>
      </c>
      <c r="AD92" s="2">
        <f>(Table2[[#This Row],[Day High]]/Table2[[#This Row],[Close Price]])-1</f>
        <v>6.4023965445172415E-3</v>
      </c>
      <c r="AE92" s="2">
        <f>(Table2[[#This Row],[Close Price]]/Table2[[#This Row],[Current Week Low]])-1</f>
        <v>4.9115626370413779E-2</v>
      </c>
      <c r="AF92" s="2">
        <f>(Table2[[#This Row],[Current Week High]]/Table2[[#This Row],[Close Price]])-1</f>
        <v>6.4023965445172415E-3</v>
      </c>
      <c r="AG92" s="2">
        <f>(Table2[[#This Row],[Close Price]]/Table2[[#This Row],[Current Month Low]])-1</f>
        <v>0.10368690169543648</v>
      </c>
      <c r="AH92" s="2">
        <f>(Table2[[#This Row],[Current Month High]]/Table2[[#This Row],[Close Price]])-1</f>
        <v>6.4023965445172415E-3</v>
      </c>
      <c r="AI92">
        <v>11.0310714783335</v>
      </c>
      <c r="AJ92">
        <v>121.10289587184199</v>
      </c>
      <c r="AK92" t="str">
        <f>IF(AND(Table2[[#This Row],[20D EMA]]&gt;Table2[[#This Row],[50D EMA]],Table2[[#This Row],[50D EMA]]&gt;Table2[[#This Row],[200D EMA]]),"Uptrend","Downtrend/NoTrend")</f>
        <v>Downtrend/NoTrend</v>
      </c>
      <c r="AL92">
        <v>-0.11</v>
      </c>
      <c r="AM92" t="s">
        <v>10435</v>
      </c>
      <c r="AN92">
        <v>9.43</v>
      </c>
      <c r="AO92" t="s">
        <v>10436</v>
      </c>
      <c r="AP92">
        <v>0.16718439410064301</v>
      </c>
      <c r="AQ92">
        <f>(Table2[[#This Row],[Sharpe Ratio]]-AVERAGE(Table2[Sharpe Ratio]))/_xlfn.STDEV.P(Table2[Sharpe Ratio])</f>
        <v>1.2629072765550564</v>
      </c>
      <c r="AR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2">
        <f>_xlfn.RANK.AVG(Table2[[#This Row],[1Y Return vs Nifty Z-Score]],Table2[1Y Return vs Nifty Z-Score])</f>
        <v>149</v>
      </c>
      <c r="AT92">
        <f>_xlfn.RANK.AVG(Table2[[#This Row],[6M Return vs Nifty Z-Score]],Table2[6M Return vs Nifty Z-Score])</f>
        <v>220</v>
      </c>
      <c r="AU92">
        <f>_xlfn.RANK.AVG(Table2[[#This Row],[Sharpe Ratio Z-Score]],Table2[Sharpe Ratio Z-Score])</f>
        <v>82</v>
      </c>
      <c r="AV92">
        <f>(Table2[[#This Row],[Rank 1Y]]+Table2[[#This Row],[Rank 6M]]+Table2[[#This Row],[Rank Sharpe]])/3</f>
        <v>150.33333333333334</v>
      </c>
    </row>
    <row r="93" spans="1:48" x14ac:dyDescent="0.3">
      <c r="A93" t="s">
        <v>462</v>
      </c>
      <c r="B93" t="s">
        <v>463</v>
      </c>
      <c r="C93" t="s">
        <v>10391</v>
      </c>
      <c r="D93" t="s">
        <v>144</v>
      </c>
      <c r="E93">
        <v>47435.020499999999</v>
      </c>
      <c r="F93">
        <v>236.95</v>
      </c>
      <c r="G93">
        <v>151.43112224249501</v>
      </c>
      <c r="H93">
        <f>(Table2[[#This Row],[1Y Return vs Nifty]]-AVERAGE(Table2[1Y Return vs Nifty]))/_xlfn.STDEV.P(Table2[1Y Return vs Nifty])</f>
        <v>2.0822551568040186</v>
      </c>
      <c r="I93">
        <v>-20.114049786090298</v>
      </c>
      <c r="J93">
        <f>(Table2[[#This Row],[1M Return vs Nifty]]-AVERAGE(Table2[1M Return vs Nifty]))/_xlfn.STDEV.P(Table2[1M Return vs Nifty])</f>
        <v>-1.6844274059994644</v>
      </c>
      <c r="K93">
        <v>10.989134585514</v>
      </c>
      <c r="L93">
        <f>(Table2[[#This Row],[6M Return vs Nifty]]-AVERAGE(Table2[6M Return vs Nifty]))/_xlfn.STDEV.P(Table2[6M Return vs Nifty])</f>
        <v>-4.9528332993160153E-2</v>
      </c>
      <c r="M93">
        <v>-3.7124869370745199</v>
      </c>
      <c r="N93">
        <f>(Table2[[#This Row],[1W Return vs Nifty]]-AVERAGE(Table2[1W Return vs Nifty]))/_xlfn.STDEV.P(Table2[1W Return vs Nifty])</f>
        <v>-0.32444023873545735</v>
      </c>
      <c r="O93">
        <v>254.06</v>
      </c>
      <c r="P93">
        <v>268.93567145307497</v>
      </c>
      <c r="Q93">
        <v>226.16534491623199</v>
      </c>
      <c r="R93">
        <v>35.922079535282599</v>
      </c>
      <c r="S93" s="2">
        <f>(Table2[[#This Row],[Close Price]]-Table2[[#This Row],[20D EMA]])/Table2[[#This Row],[20D EMA]]</f>
        <v>-6.7346296150515683E-2</v>
      </c>
      <c r="T93" s="2">
        <f>(Table2[[#This Row],[Close Price]]-Table2[[#This Row],[50D EMA]])/Table2[[#This Row],[50D EMA]]</f>
        <v>-0.11893428372760874</v>
      </c>
      <c r="U93" s="2">
        <f>(Table2[[#This Row],[Close Price]]-Table2[[#This Row],[200D EMA]])/Table2[[#This Row],[200D EMA]]</f>
        <v>4.7684825841741864E-2</v>
      </c>
      <c r="V93">
        <v>0.55878117913603398</v>
      </c>
      <c r="W93">
        <v>236.05</v>
      </c>
      <c r="X93">
        <v>242.15</v>
      </c>
      <c r="Y93">
        <v>236.05</v>
      </c>
      <c r="Z93">
        <v>252.85</v>
      </c>
      <c r="AA93">
        <v>228.05</v>
      </c>
      <c r="AB93">
        <v>281.8</v>
      </c>
      <c r="AC93" s="2">
        <f>(Table2[[#This Row],[Close Price]]/Table2[[#This Row],[Day Low]])-1</f>
        <v>3.8127515356913833E-3</v>
      </c>
      <c r="AD93" s="2">
        <f>(Table2[[#This Row],[Day High]]/Table2[[#This Row],[Close Price]])-1</f>
        <v>2.194555813462773E-2</v>
      </c>
      <c r="AE93" s="2">
        <f>(Table2[[#This Row],[Close Price]]/Table2[[#This Row],[Current Week Low]])-1</f>
        <v>3.8127515356913833E-3</v>
      </c>
      <c r="AF93" s="2">
        <f>(Table2[[#This Row],[Current Week High]]/Table2[[#This Row],[Close Price]])-1</f>
        <v>6.710276429626516E-2</v>
      </c>
      <c r="AG93" s="2">
        <f>(Table2[[#This Row],[Close Price]]/Table2[[#This Row],[Current Month Low]])-1</f>
        <v>3.9026529269896804E-2</v>
      </c>
      <c r="AH93" s="2">
        <f>(Table2[[#This Row],[Current Month High]]/Table2[[#This Row],[Close Price]])-1</f>
        <v>0.18928043891116286</v>
      </c>
      <c r="AI93">
        <v>49.271998311880097</v>
      </c>
      <c r="AJ93">
        <v>236.09929078014099</v>
      </c>
      <c r="AK93" t="str">
        <f>IF(AND(Table2[[#This Row],[20D EMA]]&gt;Table2[[#This Row],[50D EMA]],Table2[[#This Row],[50D EMA]]&gt;Table2[[#This Row],[200D EMA]]),"Uptrend","Downtrend/NoTrend")</f>
        <v>Downtrend/NoTrend</v>
      </c>
      <c r="AL93">
        <v>-0.33</v>
      </c>
      <c r="AM93" t="s">
        <v>10435</v>
      </c>
      <c r="AN93">
        <v>-5.93</v>
      </c>
      <c r="AO93" t="s">
        <v>10435</v>
      </c>
      <c r="AP93">
        <v>0.15864984347126701</v>
      </c>
      <c r="AQ93">
        <f>(Table2[[#This Row],[Sharpe Ratio]]-AVERAGE(Table2[Sharpe Ratio]))/_xlfn.STDEV.P(Table2[Sharpe Ratio])</f>
        <v>1.1639196751722356</v>
      </c>
      <c r="AR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3">
        <f>_xlfn.RANK.AVG(Table2[[#This Row],[1Y Return vs Nifty Z-Score]],Table2[1Y Return vs Nifty Z-Score])</f>
        <v>38</v>
      </c>
      <c r="AT93">
        <f>_xlfn.RANK.AVG(Table2[[#This Row],[6M Return vs Nifty Z-Score]],Table2[6M Return vs Nifty Z-Score])</f>
        <v>324</v>
      </c>
      <c r="AU93">
        <f>_xlfn.RANK.AVG(Table2[[#This Row],[Sharpe Ratio Z-Score]],Table2[Sharpe Ratio Z-Score])</f>
        <v>92</v>
      </c>
      <c r="AV93">
        <f>(Table2[[#This Row],[Rank 1Y]]+Table2[[#This Row],[Rank 6M]]+Table2[[#This Row],[Rank Sharpe]])/3</f>
        <v>151.33333333333334</v>
      </c>
    </row>
    <row r="94" spans="1:48" x14ac:dyDescent="0.3">
      <c r="A94" t="s">
        <v>761</v>
      </c>
      <c r="B94" t="s">
        <v>762</v>
      </c>
      <c r="C94" t="s">
        <v>10392</v>
      </c>
      <c r="D94" t="s">
        <v>687</v>
      </c>
      <c r="E94">
        <v>22830.673582520001</v>
      </c>
      <c r="F94">
        <v>158.35</v>
      </c>
      <c r="G94">
        <v>88.679256173772401</v>
      </c>
      <c r="H94">
        <f>(Table2[[#This Row],[1Y Return vs Nifty]]-AVERAGE(Table2[1Y Return vs Nifty]))/_xlfn.STDEV.P(Table2[1Y Return vs Nifty])</f>
        <v>1.0592401838331791</v>
      </c>
      <c r="I94">
        <v>-0.58322156822850102</v>
      </c>
      <c r="J94">
        <f>(Table2[[#This Row],[1M Return vs Nifty]]-AVERAGE(Table2[1M Return vs Nifty]))/_xlfn.STDEV.P(Table2[1M Return vs Nifty])</f>
        <v>0.20483584722670287</v>
      </c>
      <c r="K94">
        <v>57.192615800336398</v>
      </c>
      <c r="L94">
        <f>(Table2[[#This Row],[6M Return vs Nifty]]-AVERAGE(Table2[6M Return vs Nifty]))/_xlfn.STDEV.P(Table2[6M Return vs Nifty])</f>
        <v>1.3152480349885876</v>
      </c>
      <c r="M94">
        <v>-0.58072181901372399</v>
      </c>
      <c r="N94">
        <f>(Table2[[#This Row],[1W Return vs Nifty]]-AVERAGE(Table2[1W Return vs Nifty]))/_xlfn.STDEV.P(Table2[1W Return vs Nifty])</f>
        <v>0.29738542843128535</v>
      </c>
      <c r="O94">
        <v>152.87</v>
      </c>
      <c r="P94">
        <v>142.52904683792701</v>
      </c>
      <c r="Q94">
        <v>113.842648290092</v>
      </c>
      <c r="R94">
        <v>58.541385740218601</v>
      </c>
      <c r="S94" s="2">
        <f>(Table2[[#This Row],[Close Price]]-Table2[[#This Row],[20D EMA]])/Table2[[#This Row],[20D EMA]]</f>
        <v>3.5847452083469546E-2</v>
      </c>
      <c r="T94" s="2">
        <f>(Table2[[#This Row],[Close Price]]-Table2[[#This Row],[50D EMA]])/Table2[[#This Row],[50D EMA]]</f>
        <v>0.11100160643088663</v>
      </c>
      <c r="U94" s="2">
        <f>(Table2[[#This Row],[Close Price]]-Table2[[#This Row],[200D EMA]])/Table2[[#This Row],[200D EMA]]</f>
        <v>0.39095499251295596</v>
      </c>
      <c r="V94">
        <v>0.90592979388759398</v>
      </c>
      <c r="W94">
        <v>154.85</v>
      </c>
      <c r="X94">
        <v>159.35</v>
      </c>
      <c r="Y94">
        <v>154.85</v>
      </c>
      <c r="Z94">
        <v>171</v>
      </c>
      <c r="AA94">
        <v>146.01</v>
      </c>
      <c r="AB94">
        <v>171</v>
      </c>
      <c r="AC94" s="2">
        <f>(Table2[[#This Row],[Close Price]]/Table2[[#This Row],[Day Low]])-1</f>
        <v>2.2602518566354535E-2</v>
      </c>
      <c r="AD94" s="2">
        <f>(Table2[[#This Row],[Day High]]/Table2[[#This Row],[Close Price]])-1</f>
        <v>6.3151247237132058E-3</v>
      </c>
      <c r="AE94" s="2">
        <f>(Table2[[#This Row],[Close Price]]/Table2[[#This Row],[Current Week Low]])-1</f>
        <v>2.2602518566354535E-2</v>
      </c>
      <c r="AF94" s="2">
        <f>(Table2[[#This Row],[Current Week High]]/Table2[[#This Row],[Close Price]])-1</f>
        <v>7.9886327754973285E-2</v>
      </c>
      <c r="AG94" s="2">
        <f>(Table2[[#This Row],[Close Price]]/Table2[[#This Row],[Current Month Low]])-1</f>
        <v>8.4514759263064176E-2</v>
      </c>
      <c r="AH94" s="2">
        <f>(Table2[[#This Row],[Current Month High]]/Table2[[#This Row],[Close Price]])-1</f>
        <v>7.9886327754973285E-2</v>
      </c>
      <c r="AI94">
        <v>7.9886327754973196</v>
      </c>
      <c r="AJ94">
        <v>157.47967479674699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0.11</v>
      </c>
      <c r="AM94" t="s">
        <v>10436</v>
      </c>
      <c r="AN94">
        <v>3.18</v>
      </c>
      <c r="AO94" t="s">
        <v>10436</v>
      </c>
      <c r="AP94">
        <v>7.6673486143526995E-2</v>
      </c>
      <c r="AQ94">
        <f>(Table2[[#This Row],[Sharpe Ratio]]-AVERAGE(Table2[Sharpe Ratio]))/_xlfn.STDEV.P(Table2[Sharpe Ratio])</f>
        <v>0.21312058400001502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3.0898300784797699</v>
      </c>
      <c r="AS94">
        <f>_xlfn.RANK.AVG(Table2[[#This Row],[1Y Return vs Nifty Z-Score]],Table2[1Y Return vs Nifty Z-Score])</f>
        <v>95</v>
      </c>
      <c r="AT94">
        <f>_xlfn.RANK.AVG(Table2[[#This Row],[6M Return vs Nifty Z-Score]],Table2[6M Return vs Nifty Z-Score])</f>
        <v>68</v>
      </c>
      <c r="AU94">
        <f>_xlfn.RANK.AVG(Table2[[#This Row],[Sharpe Ratio Z-Score]],Table2[Sharpe Ratio Z-Score])</f>
        <v>291</v>
      </c>
      <c r="AV94">
        <f>(Table2[[#This Row],[Rank 1Y]]+Table2[[#This Row],[Rank 6M]]+Table2[[#This Row],[Rank Sharpe]])/3</f>
        <v>151.33333333333334</v>
      </c>
    </row>
    <row r="95" spans="1:48" x14ac:dyDescent="0.3">
      <c r="A95" t="s">
        <v>547</v>
      </c>
      <c r="B95" t="s">
        <v>548</v>
      </c>
      <c r="C95" t="s">
        <v>10402</v>
      </c>
      <c r="D95" t="s">
        <v>213</v>
      </c>
      <c r="E95">
        <v>38915.465255149997</v>
      </c>
      <c r="F95">
        <v>9688.1</v>
      </c>
      <c r="G95">
        <v>45.954580761644301</v>
      </c>
      <c r="H95">
        <f>(Table2[[#This Row],[1Y Return vs Nifty]]-AVERAGE(Table2[1Y Return vs Nifty]))/_xlfn.STDEV.P(Table2[1Y Return vs Nifty])</f>
        <v>0.36271934070702549</v>
      </c>
      <c r="I95">
        <v>6.1221966763643296</v>
      </c>
      <c r="J95">
        <f>(Table2[[#This Row],[1M Return vs Nifty]]-AVERAGE(Table2[1M Return vs Nifty]))/_xlfn.STDEV.P(Table2[1M Return vs Nifty])</f>
        <v>0.85346682926748652</v>
      </c>
      <c r="K95">
        <v>19.7298927835465</v>
      </c>
      <c r="L95">
        <f>(Table2[[#This Row],[6M Return vs Nifty]]-AVERAGE(Table2[6M Return vs Nifty]))/_xlfn.STDEV.P(Table2[6M Return vs Nifty])</f>
        <v>0.20865957651636219</v>
      </c>
      <c r="M95">
        <v>-4.5380872168959598</v>
      </c>
      <c r="N95">
        <f>(Table2[[#This Row],[1W Return vs Nifty]]-AVERAGE(Table2[1W Return vs Nifty]))/_xlfn.STDEV.P(Table2[1W Return vs Nifty])</f>
        <v>-0.48836678669155159</v>
      </c>
      <c r="O95">
        <v>9555.73</v>
      </c>
      <c r="P95">
        <v>9080.7236039925992</v>
      </c>
      <c r="Q95">
        <v>7546.4991721383303</v>
      </c>
      <c r="R95">
        <v>50.132880123097898</v>
      </c>
      <c r="S95" s="2">
        <f>(Table2[[#This Row],[Close Price]]-Table2[[#This Row],[20D EMA]])/Table2[[#This Row],[20D EMA]]</f>
        <v>1.3852421531374453E-2</v>
      </c>
      <c r="T95" s="2">
        <f>(Table2[[#This Row],[Close Price]]-Table2[[#This Row],[50D EMA]])/Table2[[#This Row],[50D EMA]]</f>
        <v>6.6886343257970188E-2</v>
      </c>
      <c r="U95" s="2">
        <f>(Table2[[#This Row],[Close Price]]-Table2[[#This Row],[200D EMA]])/Table2[[#This Row],[200D EMA]]</f>
        <v>0.28378732694604392</v>
      </c>
      <c r="V95">
        <v>1.2130912313076201</v>
      </c>
      <c r="W95">
        <v>9662</v>
      </c>
      <c r="X95">
        <v>9910.0499999999993</v>
      </c>
      <c r="Y95">
        <v>9370.85</v>
      </c>
      <c r="Z95">
        <v>9980</v>
      </c>
      <c r="AA95">
        <v>8716.4</v>
      </c>
      <c r="AB95">
        <v>10624.8</v>
      </c>
      <c r="AC95" s="2">
        <f>(Table2[[#This Row],[Close Price]]/Table2[[#This Row],[Day Low]])-1</f>
        <v>2.7013040778307573E-3</v>
      </c>
      <c r="AD95" s="2">
        <f>(Table2[[#This Row],[Day High]]/Table2[[#This Row],[Close Price]])-1</f>
        <v>2.2909548827943382E-2</v>
      </c>
      <c r="AE95" s="2">
        <f>(Table2[[#This Row],[Close Price]]/Table2[[#This Row],[Current Week Low]])-1</f>
        <v>3.3854986474012527E-2</v>
      </c>
      <c r="AF95" s="2">
        <f>(Table2[[#This Row],[Current Week High]]/Table2[[#This Row],[Close Price]])-1</f>
        <v>3.0129746802778579E-2</v>
      </c>
      <c r="AG95" s="2">
        <f>(Table2[[#This Row],[Close Price]]/Table2[[#This Row],[Current Month Low]])-1</f>
        <v>0.11147950988940392</v>
      </c>
      <c r="AH95" s="2">
        <f>(Table2[[#This Row],[Current Month High]]/Table2[[#This Row],[Close Price]])-1</f>
        <v>9.6685624632280698E-2</v>
      </c>
      <c r="AI95">
        <v>9.6685624632280707</v>
      </c>
      <c r="AJ95">
        <v>113.129035451475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0.06</v>
      </c>
      <c r="AM95" t="s">
        <v>10436</v>
      </c>
      <c r="AN95">
        <v>6.73</v>
      </c>
      <c r="AO95" t="s">
        <v>10436</v>
      </c>
      <c r="AP95">
        <v>0.28088012014702801</v>
      </c>
      <c r="AQ95">
        <f>(Table2[[#This Row],[Sharpe Ratio]]-AVERAGE(Table2[Sharpe Ratio]))/_xlfn.STDEV.P(Table2[Sharpe Ratio])</f>
        <v>2.5816020383005629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3.5180809980998862</v>
      </c>
      <c r="AS95">
        <f>_xlfn.RANK.AVG(Table2[[#This Row],[1Y Return vs Nifty Z-Score]],Table2[1Y Return vs Nifty Z-Score])</f>
        <v>203</v>
      </c>
      <c r="AT95">
        <f>_xlfn.RANK.AVG(Table2[[#This Row],[6M Return vs Nifty Z-Score]],Table2[6M Return vs Nifty Z-Score])</f>
        <v>250</v>
      </c>
      <c r="AU95">
        <f>_xlfn.RANK.AVG(Table2[[#This Row],[Sharpe Ratio Z-Score]],Table2[Sharpe Ratio Z-Score])</f>
        <v>3</v>
      </c>
      <c r="AV95">
        <f>(Table2[[#This Row],[Rank 1Y]]+Table2[[#This Row],[Rank 6M]]+Table2[[#This Row],[Rank Sharpe]])/3</f>
        <v>152</v>
      </c>
    </row>
    <row r="96" spans="1:48" x14ac:dyDescent="0.3">
      <c r="A96" t="s">
        <v>924</v>
      </c>
      <c r="B96" t="s">
        <v>925</v>
      </c>
      <c r="C96" t="s">
        <v>10396</v>
      </c>
      <c r="D96" t="s">
        <v>57</v>
      </c>
      <c r="E96">
        <v>16891.362912029999</v>
      </c>
      <c r="F96">
        <v>42.05</v>
      </c>
      <c r="G96">
        <v>89.728225236453</v>
      </c>
      <c r="H96">
        <f>(Table2[[#This Row],[1Y Return vs Nifty]]-AVERAGE(Table2[1Y Return vs Nifty]))/_xlfn.STDEV.P(Table2[1Y Return vs Nifty])</f>
        <v>1.0763410467163677</v>
      </c>
      <c r="I96">
        <v>17.532420679766499</v>
      </c>
      <c r="J96">
        <f>(Table2[[#This Row],[1M Return vs Nifty]]-AVERAGE(Table2[1M Return vs Nifty]))/_xlfn.STDEV.P(Table2[1M Return vs Nifty])</f>
        <v>1.9572048111003377</v>
      </c>
      <c r="K96">
        <v>34.671929015070802</v>
      </c>
      <c r="L96">
        <f>(Table2[[#This Row],[6M Return vs Nifty]]-AVERAGE(Table2[6M Return vs Nifty]))/_xlfn.STDEV.P(Table2[6M Return vs Nifty])</f>
        <v>0.65002324440745929</v>
      </c>
      <c r="M96">
        <v>19.004955855487498</v>
      </c>
      <c r="N96">
        <f>(Table2[[#This Row],[1W Return vs Nifty]]-AVERAGE(Table2[1W Return vs Nifty]))/_xlfn.STDEV.P(Table2[1W Return vs Nifty])</f>
        <v>4.186207427445285</v>
      </c>
      <c r="O96">
        <v>34</v>
      </c>
      <c r="P96">
        <v>32.0044717016494</v>
      </c>
      <c r="Q96">
        <v>27.640222007159</v>
      </c>
      <c r="R96">
        <v>92.181326987222903</v>
      </c>
      <c r="S96" s="2">
        <f>(Table2[[#This Row],[Close Price]]-Table2[[#This Row],[20D EMA]])/Table2[[#This Row],[20D EMA]]</f>
        <v>0.23676470588235285</v>
      </c>
      <c r="T96" s="2">
        <f>(Table2[[#This Row],[Close Price]]-Table2[[#This Row],[50D EMA]])/Table2[[#This Row],[50D EMA]]</f>
        <v>0.31387889767394239</v>
      </c>
      <c r="U96" s="2">
        <f>(Table2[[#This Row],[Close Price]]-Table2[[#This Row],[200D EMA]])/Table2[[#This Row],[200D EMA]]</f>
        <v>0.52133365604331139</v>
      </c>
      <c r="V96">
        <v>1.0531072176488501</v>
      </c>
      <c r="W96">
        <v>40.25</v>
      </c>
      <c r="X96">
        <v>42.05</v>
      </c>
      <c r="Y96">
        <v>38.15</v>
      </c>
      <c r="Z96">
        <v>42.05</v>
      </c>
      <c r="AA96">
        <v>29.21</v>
      </c>
      <c r="AB96">
        <v>42.05</v>
      </c>
      <c r="AC96" s="2">
        <f>(Table2[[#This Row],[Close Price]]/Table2[[#This Row],[Day Low]])-1</f>
        <v>4.4720496894409933E-2</v>
      </c>
      <c r="AD96" s="2">
        <f>(Table2[[#This Row],[Day High]]/Table2[[#This Row],[Close Price]])-1</f>
        <v>0</v>
      </c>
      <c r="AE96" s="2">
        <f>(Table2[[#This Row],[Close Price]]/Table2[[#This Row],[Current Week Low]])-1</f>
        <v>0.10222804718217549</v>
      </c>
      <c r="AF96" s="2">
        <f>(Table2[[#This Row],[Current Week High]]/Table2[[#This Row],[Close Price]])-1</f>
        <v>0</v>
      </c>
      <c r="AG96" s="2">
        <f>(Table2[[#This Row],[Close Price]]/Table2[[#This Row],[Current Month Low]])-1</f>
        <v>0.43957548784662781</v>
      </c>
      <c r="AH96" s="2">
        <f>(Table2[[#This Row],[Current Month High]]/Table2[[#This Row],[Close Price]])-1</f>
        <v>0</v>
      </c>
      <c r="AI96">
        <v>0</v>
      </c>
      <c r="AJ96">
        <v>170.41800643086799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0.44</v>
      </c>
      <c r="AM96" t="s">
        <v>10436</v>
      </c>
      <c r="AN96">
        <v>41.49</v>
      </c>
      <c r="AO96" t="s">
        <v>10436</v>
      </c>
      <c r="AP96">
        <v>0.10026707939825601</v>
      </c>
      <c r="AQ96">
        <f>(Table2[[#This Row],[Sharpe Ratio]]-AVERAGE(Table2[Sharpe Ratio]))/_xlfn.STDEV.P(Table2[Sharpe Ratio])</f>
        <v>0.48676981355040327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8.3565463432198541</v>
      </c>
      <c r="AS96">
        <f>_xlfn.RANK.AVG(Table2[[#This Row],[1Y Return vs Nifty Z-Score]],Table2[1Y Return vs Nifty Z-Score])</f>
        <v>93</v>
      </c>
      <c r="AT96">
        <f>_xlfn.RANK.AVG(Table2[[#This Row],[6M Return vs Nifty Z-Score]],Table2[6M Return vs Nifty Z-Score])</f>
        <v>141</v>
      </c>
      <c r="AU96">
        <f>_xlfn.RANK.AVG(Table2[[#This Row],[Sharpe Ratio Z-Score]],Table2[Sharpe Ratio Z-Score])</f>
        <v>222</v>
      </c>
      <c r="AV96">
        <f>(Table2[[#This Row],[Rank 1Y]]+Table2[[#This Row],[Rank 6M]]+Table2[[#This Row],[Rank Sharpe]])/3</f>
        <v>152</v>
      </c>
    </row>
    <row r="97" spans="1:48" x14ac:dyDescent="0.3">
      <c r="A97" t="s">
        <v>1131</v>
      </c>
      <c r="B97" t="s">
        <v>1132</v>
      </c>
      <c r="C97" t="s">
        <v>10396</v>
      </c>
      <c r="D97" t="s">
        <v>92</v>
      </c>
      <c r="E97">
        <v>11787.184189400001</v>
      </c>
      <c r="F97">
        <v>898</v>
      </c>
      <c r="G97">
        <v>195.24705982277399</v>
      </c>
      <c r="H97">
        <f>(Table2[[#This Row],[1Y Return vs Nifty]]-AVERAGE(Table2[1Y Return vs Nifty]))/_xlfn.STDEV.P(Table2[1Y Return vs Nifty])</f>
        <v>2.7965663479691032</v>
      </c>
      <c r="I97">
        <v>-13.5796172765804</v>
      </c>
      <c r="J97">
        <f>(Table2[[#This Row],[1M Return vs Nifty]]-AVERAGE(Table2[1M Return vs Nifty]))/_xlfn.STDEV.P(Table2[1M Return vs Nifty])</f>
        <v>-1.0523362789261528</v>
      </c>
      <c r="K97">
        <v>0.935177666156501</v>
      </c>
      <c r="L97">
        <f>(Table2[[#This Row],[6M Return vs Nifty]]-AVERAGE(Table2[6M Return vs Nifty]))/_xlfn.STDEV.P(Table2[6M Return vs Nifty])</f>
        <v>-0.34650601622114524</v>
      </c>
      <c r="M97">
        <v>1.8296690093524499</v>
      </c>
      <c r="N97">
        <f>(Table2[[#This Row],[1W Return vs Nifty]]-AVERAGE(Table2[1W Return vs Nifty]))/_xlfn.STDEV.P(Table2[1W Return vs Nifty])</f>
        <v>0.77597907402035315</v>
      </c>
      <c r="O97">
        <v>852.89</v>
      </c>
      <c r="P97">
        <v>889.23595095173903</v>
      </c>
      <c r="Q97">
        <v>784.11209320880596</v>
      </c>
      <c r="R97">
        <v>69.713805282609201</v>
      </c>
      <c r="S97" s="2">
        <f>(Table2[[#This Row],[Close Price]]-Table2[[#This Row],[20D EMA]])/Table2[[#This Row],[20D EMA]]</f>
        <v>5.2890759652475715E-2</v>
      </c>
      <c r="T97" s="2">
        <f>(Table2[[#This Row],[Close Price]]-Table2[[#This Row],[50D EMA]])/Table2[[#This Row],[50D EMA]]</f>
        <v>9.8557070695139016E-3</v>
      </c>
      <c r="U97" s="2">
        <f>(Table2[[#This Row],[Close Price]]-Table2[[#This Row],[200D EMA]])/Table2[[#This Row],[200D EMA]]</f>
        <v>0.14524442076276733</v>
      </c>
      <c r="V97">
        <v>0.88651639511338898</v>
      </c>
      <c r="W97">
        <v>876.55</v>
      </c>
      <c r="X97">
        <v>898</v>
      </c>
      <c r="Y97">
        <v>790</v>
      </c>
      <c r="Z97">
        <v>898</v>
      </c>
      <c r="AA97">
        <v>764.6</v>
      </c>
      <c r="AB97">
        <v>919.1</v>
      </c>
      <c r="AC97" s="2">
        <f>(Table2[[#This Row],[Close Price]]/Table2[[#This Row],[Day Low]])-1</f>
        <v>2.4470937196965359E-2</v>
      </c>
      <c r="AD97" s="2">
        <f>(Table2[[#This Row],[Day High]]/Table2[[#This Row],[Close Price]])-1</f>
        <v>0</v>
      </c>
      <c r="AE97" s="2">
        <f>(Table2[[#This Row],[Close Price]]/Table2[[#This Row],[Current Week Low]])-1</f>
        <v>0.13670886075949373</v>
      </c>
      <c r="AF97" s="2">
        <f>(Table2[[#This Row],[Current Week High]]/Table2[[#This Row],[Close Price]])-1</f>
        <v>0</v>
      </c>
      <c r="AG97" s="2">
        <f>(Table2[[#This Row],[Close Price]]/Table2[[#This Row],[Current Month Low]])-1</f>
        <v>0.17447031127386858</v>
      </c>
      <c r="AH97" s="2">
        <f>(Table2[[#This Row],[Current Month High]]/Table2[[#This Row],[Close Price]])-1</f>
        <v>2.3496659242761675E-2</v>
      </c>
      <c r="AI97">
        <v>24.498886414253899</v>
      </c>
      <c r="AJ97">
        <v>246.71814671814599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-0.05</v>
      </c>
      <c r="AM97" t="s">
        <v>10435</v>
      </c>
      <c r="AN97">
        <v>8.34</v>
      </c>
      <c r="AO97" t="s">
        <v>10436</v>
      </c>
      <c r="AP97">
        <v>0.29532472050006803</v>
      </c>
      <c r="AQ97">
        <f>(Table2[[#This Row],[Sharpe Ratio]]-AVERAGE(Table2[Sharpe Ratio]))/_xlfn.STDEV.P(Table2[Sharpe Ratio])</f>
        <v>2.7491370854252901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16</v>
      </c>
      <c r="AT97">
        <f>_xlfn.RANK.AVG(Table2[[#This Row],[6M Return vs Nifty Z-Score]],Table2[6M Return vs Nifty Z-Score])</f>
        <v>439</v>
      </c>
      <c r="AU97">
        <f>_xlfn.RANK.AVG(Table2[[#This Row],[Sharpe Ratio Z-Score]],Table2[Sharpe Ratio Z-Score])</f>
        <v>2</v>
      </c>
      <c r="AV97">
        <f>(Table2[[#This Row],[Rank 1Y]]+Table2[[#This Row],[Rank 6M]]+Table2[[#This Row],[Rank Sharpe]])/3</f>
        <v>152.33333333333334</v>
      </c>
    </row>
    <row r="98" spans="1:48" x14ac:dyDescent="0.3">
      <c r="A98" t="s">
        <v>1516</v>
      </c>
      <c r="B98" t="s">
        <v>1517</v>
      </c>
      <c r="C98" t="s">
        <v>5595</v>
      </c>
      <c r="D98" t="s">
        <v>407</v>
      </c>
      <c r="E98">
        <v>6932.7703035080003</v>
      </c>
      <c r="F98">
        <v>223.16</v>
      </c>
      <c r="G98">
        <v>120.41479355955001</v>
      </c>
      <c r="H98">
        <f>(Table2[[#This Row],[1Y Return vs Nifty]]-AVERAGE(Table2[1Y Return vs Nifty]))/_xlfn.STDEV.P(Table2[1Y Return vs Nifty])</f>
        <v>1.5766101355947941</v>
      </c>
      <c r="I98">
        <v>0.26126581976377999</v>
      </c>
      <c r="J98">
        <f>(Table2[[#This Row],[1M Return vs Nifty]]-AVERAGE(Table2[1M Return vs Nifty]))/_xlfn.STDEV.P(Table2[1M Return vs Nifty])</f>
        <v>0.28652511161169442</v>
      </c>
      <c r="K98">
        <v>15.825680960515999</v>
      </c>
      <c r="L98">
        <f>(Table2[[#This Row],[6M Return vs Nifty]]-AVERAGE(Table2[6M Return vs Nifty]))/_xlfn.STDEV.P(Table2[6M Return vs Nifty])</f>
        <v>9.3335451762801752E-2</v>
      </c>
      <c r="M98">
        <v>-1.3900730519363</v>
      </c>
      <c r="N98">
        <f>(Table2[[#This Row],[1W Return vs Nifty]]-AVERAGE(Table2[1W Return vs Nifty]))/_xlfn.STDEV.P(Table2[1W Return vs Nifty])</f>
        <v>0.13668519983434094</v>
      </c>
      <c r="O98">
        <v>217.54</v>
      </c>
      <c r="P98">
        <v>212.11736318217601</v>
      </c>
      <c r="Q98">
        <v>181.21495095495499</v>
      </c>
      <c r="R98">
        <v>64.792048726605799</v>
      </c>
      <c r="S98" s="2">
        <f>(Table2[[#This Row],[Close Price]]-Table2[[#This Row],[20D EMA]])/Table2[[#This Row],[20D EMA]]</f>
        <v>2.5834329318745998E-2</v>
      </c>
      <c r="T98" s="2">
        <f>(Table2[[#This Row],[Close Price]]-Table2[[#This Row],[50D EMA]])/Table2[[#This Row],[50D EMA]]</f>
        <v>5.2059089610406256E-2</v>
      </c>
      <c r="U98" s="2">
        <f>(Table2[[#This Row],[Close Price]]-Table2[[#This Row],[200D EMA]])/Table2[[#This Row],[200D EMA]]</f>
        <v>0.23146571971024282</v>
      </c>
      <c r="V98">
        <v>0.736230718584721</v>
      </c>
      <c r="W98">
        <v>220.11</v>
      </c>
      <c r="X98">
        <v>223.86</v>
      </c>
      <c r="Y98">
        <v>220.11</v>
      </c>
      <c r="Z98">
        <v>227.9</v>
      </c>
      <c r="AA98">
        <v>205.08</v>
      </c>
      <c r="AB98">
        <v>227.9</v>
      </c>
      <c r="AC98" s="2">
        <f>(Table2[[#This Row],[Close Price]]/Table2[[#This Row],[Day Low]])-1</f>
        <v>1.3856708009631458E-2</v>
      </c>
      <c r="AD98" s="2">
        <f>(Table2[[#This Row],[Day High]]/Table2[[#This Row],[Close Price]])-1</f>
        <v>3.1367628607277265E-3</v>
      </c>
      <c r="AE98" s="2">
        <f>(Table2[[#This Row],[Close Price]]/Table2[[#This Row],[Current Week Low]])-1</f>
        <v>1.3856708009631458E-2</v>
      </c>
      <c r="AF98" s="2">
        <f>(Table2[[#This Row],[Current Week High]]/Table2[[#This Row],[Close Price]])-1</f>
        <v>2.1240365656927773E-2</v>
      </c>
      <c r="AG98" s="2">
        <f>(Table2[[#This Row],[Close Price]]/Table2[[#This Row],[Current Month Low]])-1</f>
        <v>8.8160717768675623E-2</v>
      </c>
      <c r="AH98" s="2">
        <f>(Table2[[#This Row],[Current Month High]]/Table2[[#This Row],[Close Price]])-1</f>
        <v>2.1240365656927773E-2</v>
      </c>
      <c r="AI98">
        <v>2.1240365656927702</v>
      </c>
      <c r="AJ98">
        <v>212.98737727910199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0.02</v>
      </c>
      <c r="AM98" t="s">
        <v>10436</v>
      </c>
      <c r="AN98">
        <v>4.2699999999999996</v>
      </c>
      <c r="AO98" t="s">
        <v>10436</v>
      </c>
      <c r="AP98">
        <v>0.137042314275306</v>
      </c>
      <c r="AQ98">
        <f>(Table2[[#This Row],[Sharpe Ratio]]-AVERAGE(Table2[Sharpe Ratio]))/_xlfn.STDEV.P(Table2[Sharpe Ratio])</f>
        <v>0.91330572022592438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3.0064616190295554</v>
      </c>
      <c r="AS98">
        <f>_xlfn.RANK.AVG(Table2[[#This Row],[1Y Return vs Nifty Z-Score]],Table2[1Y Return vs Nifty Z-Score])</f>
        <v>59</v>
      </c>
      <c r="AT98">
        <f>_xlfn.RANK.AVG(Table2[[#This Row],[6M Return vs Nifty Z-Score]],Table2[6M Return vs Nifty Z-Score])</f>
        <v>274</v>
      </c>
      <c r="AU98">
        <f>_xlfn.RANK.AVG(Table2[[#This Row],[Sharpe Ratio Z-Score]],Table2[Sharpe Ratio Z-Score])</f>
        <v>126</v>
      </c>
      <c r="AV98">
        <f>(Table2[[#This Row],[Rank 1Y]]+Table2[[#This Row],[Rank 6M]]+Table2[[#This Row],[Rank Sharpe]])/3</f>
        <v>153</v>
      </c>
    </row>
    <row r="99" spans="1:48" x14ac:dyDescent="0.3">
      <c r="A99" t="s">
        <v>1103</v>
      </c>
      <c r="B99" t="s">
        <v>1104</v>
      </c>
      <c r="C99" t="s">
        <v>10402</v>
      </c>
      <c r="D99" t="s">
        <v>266</v>
      </c>
      <c r="E99">
        <v>12113.45167352</v>
      </c>
      <c r="F99">
        <v>1820.6</v>
      </c>
      <c r="G99">
        <v>66.888187317429598</v>
      </c>
      <c r="H99">
        <f>(Table2[[#This Row],[1Y Return vs Nifty]]-AVERAGE(Table2[1Y Return vs Nifty]))/_xlfn.STDEV.P(Table2[1Y Return vs Nifty])</f>
        <v>0.70399035440717361</v>
      </c>
      <c r="I99">
        <v>1.41285762538121E-2</v>
      </c>
      <c r="J99">
        <f>(Table2[[#This Row],[1M Return vs Nifty]]-AVERAGE(Table2[1M Return vs Nifty]))/_xlfn.STDEV.P(Table2[1M Return vs Nifty])</f>
        <v>0.26261894094352056</v>
      </c>
      <c r="K99">
        <v>30.4354751088425</v>
      </c>
      <c r="L99">
        <f>(Table2[[#This Row],[6M Return vs Nifty]]-AVERAGE(Table2[6M Return vs Nifty]))/_xlfn.STDEV.P(Table2[6M Return vs Nifty])</f>
        <v>0.52488522399765725</v>
      </c>
      <c r="M99">
        <v>-5.0910349364989598</v>
      </c>
      <c r="N99">
        <f>(Table2[[#This Row],[1W Return vs Nifty]]-AVERAGE(Table2[1W Return vs Nifty]))/_xlfn.STDEV.P(Table2[1W Return vs Nifty])</f>
        <v>-0.59815697583043892</v>
      </c>
      <c r="O99">
        <v>1796.93</v>
      </c>
      <c r="P99">
        <v>1752.9528857559201</v>
      </c>
      <c r="Q99">
        <v>1489.9580950690599</v>
      </c>
      <c r="R99">
        <v>54.133484497492297</v>
      </c>
      <c r="S99" s="2">
        <f>(Table2[[#This Row],[Close Price]]-Table2[[#This Row],[20D EMA]])/Table2[[#This Row],[20D EMA]]</f>
        <v>1.3172466373203099E-2</v>
      </c>
      <c r="T99" s="2">
        <f>(Table2[[#This Row],[Close Price]]-Table2[[#This Row],[50D EMA]])/Table2[[#This Row],[50D EMA]]</f>
        <v>3.8590377866835016E-2</v>
      </c>
      <c r="U99" s="2">
        <f>(Table2[[#This Row],[Close Price]]-Table2[[#This Row],[200D EMA]])/Table2[[#This Row],[200D EMA]]</f>
        <v>0.22191355986801403</v>
      </c>
      <c r="V99">
        <v>0.54929663414019803</v>
      </c>
      <c r="W99">
        <v>1810.65</v>
      </c>
      <c r="X99">
        <v>1841.3</v>
      </c>
      <c r="Y99">
        <v>1801.8</v>
      </c>
      <c r="Z99">
        <v>1892</v>
      </c>
      <c r="AA99">
        <v>1683.1</v>
      </c>
      <c r="AB99">
        <v>1919</v>
      </c>
      <c r="AC99" s="2">
        <f>(Table2[[#This Row],[Close Price]]/Table2[[#This Row],[Day Low]])-1</f>
        <v>5.495264131665234E-3</v>
      </c>
      <c r="AD99" s="2">
        <f>(Table2[[#This Row],[Day High]]/Table2[[#This Row],[Close Price]])-1</f>
        <v>1.1369878062177374E-2</v>
      </c>
      <c r="AE99" s="2">
        <f>(Table2[[#This Row],[Close Price]]/Table2[[#This Row],[Current Week Low]])-1</f>
        <v>1.0434010434010377E-2</v>
      </c>
      <c r="AF99" s="2">
        <f>(Table2[[#This Row],[Current Week High]]/Table2[[#This Row],[Close Price]])-1</f>
        <v>3.9217840272437687E-2</v>
      </c>
      <c r="AG99" s="2">
        <f>(Table2[[#This Row],[Close Price]]/Table2[[#This Row],[Current Month Low]])-1</f>
        <v>8.169449230586423E-2</v>
      </c>
      <c r="AH99" s="2">
        <f>(Table2[[#This Row],[Current Month High]]/Table2[[#This Row],[Close Price]])-1</f>
        <v>5.4048116005712465E-2</v>
      </c>
      <c r="AI99">
        <v>8.2170712951774103</v>
      </c>
      <c r="AJ99">
        <v>116.30034454081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0.03</v>
      </c>
      <c r="AM99" t="s">
        <v>10436</v>
      </c>
      <c r="AN99">
        <v>6.03</v>
      </c>
      <c r="AO99" t="s">
        <v>10436</v>
      </c>
      <c r="AP99">
        <v>0.12490629990630001</v>
      </c>
      <c r="AQ99">
        <f>(Table2[[#This Row],[Sharpe Ratio]]-AVERAGE(Table2[Sharpe Ratio]))/_xlfn.STDEV.P(Table2[Sharpe Ratio])</f>
        <v>0.7725467037405791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1.6658842472584916</v>
      </c>
      <c r="AS99">
        <f>_xlfn.RANK.AVG(Table2[[#This Row],[1Y Return vs Nifty Z-Score]],Table2[1Y Return vs Nifty Z-Score])</f>
        <v>133</v>
      </c>
      <c r="AT99">
        <f>_xlfn.RANK.AVG(Table2[[#This Row],[6M Return vs Nifty Z-Score]],Table2[6M Return vs Nifty Z-Score])</f>
        <v>168</v>
      </c>
      <c r="AU99">
        <f>_xlfn.RANK.AVG(Table2[[#This Row],[Sharpe Ratio Z-Score]],Table2[Sharpe Ratio Z-Score])</f>
        <v>160</v>
      </c>
      <c r="AV99">
        <f>(Table2[[#This Row],[Rank 1Y]]+Table2[[#This Row],[Rank 6M]]+Table2[[#This Row],[Rank Sharpe]])/3</f>
        <v>153.66666666666666</v>
      </c>
    </row>
    <row r="100" spans="1:48" x14ac:dyDescent="0.3">
      <c r="A100" t="s">
        <v>1668</v>
      </c>
      <c r="B100" t="s">
        <v>1669</v>
      </c>
      <c r="C100" t="s">
        <v>10398</v>
      </c>
      <c r="D100" t="s">
        <v>135</v>
      </c>
      <c r="E100">
        <v>5377.08</v>
      </c>
      <c r="F100">
        <v>8961.7999999999993</v>
      </c>
      <c r="G100">
        <v>61.212460432185402</v>
      </c>
      <c r="H100">
        <f>(Table2[[#This Row],[1Y Return vs Nifty]]-AVERAGE(Table2[1Y Return vs Nifty]))/_xlfn.STDEV.P(Table2[1Y Return vs Nifty])</f>
        <v>0.61146157478906404</v>
      </c>
      <c r="I100">
        <v>5.45333678983814</v>
      </c>
      <c r="J100">
        <f>(Table2[[#This Row],[1M Return vs Nifty]]-AVERAGE(Table2[1M Return vs Nifty]))/_xlfn.STDEV.P(Table2[1M Return vs Nifty])</f>
        <v>0.78876642890170545</v>
      </c>
      <c r="K100">
        <v>36.749439417209402</v>
      </c>
      <c r="L100">
        <f>(Table2[[#This Row],[6M Return vs Nifty]]-AVERAGE(Table2[6M Return vs Nifty]))/_xlfn.STDEV.P(Table2[6M Return vs Nifty])</f>
        <v>0.71138955332024789</v>
      </c>
      <c r="M100">
        <v>-6.1040454552968599</v>
      </c>
      <c r="N100">
        <f>(Table2[[#This Row],[1W Return vs Nifty]]-AVERAGE(Table2[1W Return vs Nifty]))/_xlfn.STDEV.P(Table2[1W Return vs Nifty])</f>
        <v>-0.79929464674506978</v>
      </c>
      <c r="O100">
        <v>8519.0499999999993</v>
      </c>
      <c r="P100">
        <v>7974.3481274239302</v>
      </c>
      <c r="Q100">
        <v>6911.4376466880904</v>
      </c>
      <c r="R100">
        <v>60.398202398785202</v>
      </c>
      <c r="S100" s="2">
        <f>(Table2[[#This Row],[Close Price]]-Table2[[#This Row],[20D EMA]])/Table2[[#This Row],[20D EMA]]</f>
        <v>5.1971757414265678E-2</v>
      </c>
      <c r="T100" s="2">
        <f>(Table2[[#This Row],[Close Price]]-Table2[[#This Row],[50D EMA]])/Table2[[#This Row],[50D EMA]]</f>
        <v>0.12382853830775256</v>
      </c>
      <c r="U100" s="2">
        <f>(Table2[[#This Row],[Close Price]]-Table2[[#This Row],[200D EMA]])/Table2[[#This Row],[200D EMA]]</f>
        <v>0.29666220808552435</v>
      </c>
      <c r="V100">
        <v>1.6815326690542001</v>
      </c>
      <c r="W100">
        <v>8886.2000000000007</v>
      </c>
      <c r="X100">
        <v>9120.25</v>
      </c>
      <c r="Y100">
        <v>8801</v>
      </c>
      <c r="Z100">
        <v>9535.5499999999993</v>
      </c>
      <c r="AA100">
        <v>7645.05</v>
      </c>
      <c r="AB100">
        <v>9550</v>
      </c>
      <c r="AC100" s="2">
        <f>(Table2[[#This Row],[Close Price]]/Table2[[#This Row],[Day Low]])-1</f>
        <v>8.5075735409960718E-3</v>
      </c>
      <c r="AD100" s="2">
        <f>(Table2[[#This Row],[Day High]]/Table2[[#This Row],[Close Price]])-1</f>
        <v>1.7680599879488668E-2</v>
      </c>
      <c r="AE100" s="2">
        <f>(Table2[[#This Row],[Close Price]]/Table2[[#This Row],[Current Week Low]])-1</f>
        <v>1.8270651062379129E-2</v>
      </c>
      <c r="AF100" s="2">
        <f>(Table2[[#This Row],[Current Week High]]/Table2[[#This Row],[Close Price]])-1</f>
        <v>6.402173670467981E-2</v>
      </c>
      <c r="AG100" s="2">
        <f>(Table2[[#This Row],[Close Price]]/Table2[[#This Row],[Current Month Low]])-1</f>
        <v>0.17223562959038841</v>
      </c>
      <c r="AH100" s="2">
        <f>(Table2[[#This Row],[Current Month High]]/Table2[[#This Row],[Close Price]])-1</f>
        <v>6.5634135999464549E-2</v>
      </c>
      <c r="AI100">
        <v>6.5634135999464496</v>
      </c>
      <c r="AJ100">
        <v>94.967965104262902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0.25</v>
      </c>
      <c r="AM100" t="s">
        <v>10436</v>
      </c>
      <c r="AN100">
        <v>16.809999999999999</v>
      </c>
      <c r="AO100" t="s">
        <v>10436</v>
      </c>
      <c r="AP100">
        <v>0.115495331218151</v>
      </c>
      <c r="AQ100">
        <f>(Table2[[#This Row],[Sharpe Ratio]]-AVERAGE(Table2[Sharpe Ratio]))/_xlfn.STDEV.P(Table2[Sharpe Ratio])</f>
        <v>0.66339400694571438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1.975716917211662</v>
      </c>
      <c r="AS100">
        <f>_xlfn.RANK.AVG(Table2[[#This Row],[1Y Return vs Nifty Z-Score]],Table2[1Y Return vs Nifty Z-Score])</f>
        <v>152</v>
      </c>
      <c r="AT100">
        <f>_xlfn.RANK.AVG(Table2[[#This Row],[6M Return vs Nifty Z-Score]],Table2[6M Return vs Nifty Z-Score])</f>
        <v>132</v>
      </c>
      <c r="AU100">
        <f>_xlfn.RANK.AVG(Table2[[#This Row],[Sharpe Ratio Z-Score]],Table2[Sharpe Ratio Z-Score])</f>
        <v>183</v>
      </c>
      <c r="AV100">
        <f>(Table2[[#This Row],[Rank 1Y]]+Table2[[#This Row],[Rank 6M]]+Table2[[#This Row],[Rank Sharpe]])/3</f>
        <v>155.66666666666666</v>
      </c>
    </row>
    <row r="101" spans="1:48" x14ac:dyDescent="0.3">
      <c r="A101" t="s">
        <v>537</v>
      </c>
      <c r="B101" t="s">
        <v>538</v>
      </c>
      <c r="C101" t="s">
        <v>10397</v>
      </c>
      <c r="D101" t="s">
        <v>539</v>
      </c>
      <c r="E101">
        <v>40264.5</v>
      </c>
      <c r="F101">
        <v>473.7</v>
      </c>
      <c r="G101">
        <v>50.7948853807004</v>
      </c>
      <c r="H101">
        <f>(Table2[[#This Row],[1Y Return vs Nifty]]-AVERAGE(Table2[1Y Return vs Nifty]))/_xlfn.STDEV.P(Table2[1Y Return vs Nifty])</f>
        <v>0.44162861319959895</v>
      </c>
      <c r="I101">
        <v>-9.4843469721900799</v>
      </c>
      <c r="J101">
        <f>(Table2[[#This Row],[1M Return vs Nifty]]-AVERAGE(Table2[1M Return vs Nifty]))/_xlfn.STDEV.P(Table2[1M Return vs Nifty])</f>
        <v>-0.65619108673009896</v>
      </c>
      <c r="K101">
        <v>37.8578186264956</v>
      </c>
      <c r="L101">
        <f>(Table2[[#This Row],[6M Return vs Nifty]]-AVERAGE(Table2[6M Return vs Nifty]))/_xlfn.STDEV.P(Table2[6M Return vs Nifty])</f>
        <v>0.74412928876491868</v>
      </c>
      <c r="M101">
        <v>-3.35277921938183</v>
      </c>
      <c r="N101">
        <f>(Table2[[#This Row],[1W Return vs Nifty]]-AVERAGE(Table2[1W Return vs Nifty]))/_xlfn.STDEV.P(Table2[1W Return vs Nifty])</f>
        <v>-0.25301869749363387</v>
      </c>
      <c r="O101">
        <v>480.67</v>
      </c>
      <c r="P101">
        <v>493.64274232841598</v>
      </c>
      <c r="Q101">
        <v>434.91811250206899</v>
      </c>
      <c r="R101">
        <v>45.794293598676298</v>
      </c>
      <c r="S101" s="2">
        <f>(Table2[[#This Row],[Close Price]]-Table2[[#This Row],[20D EMA]])/Table2[[#This Row],[20D EMA]]</f>
        <v>-1.4500592922379235E-2</v>
      </c>
      <c r="T101" s="2">
        <f>(Table2[[#This Row],[Close Price]]-Table2[[#This Row],[50D EMA]])/Table2[[#This Row],[50D EMA]]</f>
        <v>-4.0399140144044221E-2</v>
      </c>
      <c r="U101" s="2">
        <f>(Table2[[#This Row],[Close Price]]-Table2[[#This Row],[200D EMA]])/Table2[[#This Row],[200D EMA]]</f>
        <v>8.9170550462522993E-2</v>
      </c>
      <c r="V101">
        <v>0.56997228692522295</v>
      </c>
      <c r="W101">
        <v>469.2</v>
      </c>
      <c r="X101">
        <v>478.5</v>
      </c>
      <c r="Y101">
        <v>466</v>
      </c>
      <c r="Z101">
        <v>478.5</v>
      </c>
      <c r="AA101">
        <v>454.05</v>
      </c>
      <c r="AB101">
        <v>499.7</v>
      </c>
      <c r="AC101" s="2">
        <f>(Table2[[#This Row],[Close Price]]/Table2[[#This Row],[Day Low]])-1</f>
        <v>9.5907928388747621E-3</v>
      </c>
      <c r="AD101" s="2">
        <f>(Table2[[#This Row],[Day High]]/Table2[[#This Row],[Close Price]])-1</f>
        <v>1.0132995566814573E-2</v>
      </c>
      <c r="AE101" s="2">
        <f>(Table2[[#This Row],[Close Price]]/Table2[[#This Row],[Current Week Low]])-1</f>
        <v>1.6523605150214671E-2</v>
      </c>
      <c r="AF101" s="2">
        <f>(Table2[[#This Row],[Current Week High]]/Table2[[#This Row],[Close Price]])-1</f>
        <v>1.0132995566814573E-2</v>
      </c>
      <c r="AG101" s="2">
        <f>(Table2[[#This Row],[Close Price]]/Table2[[#This Row],[Current Month Low]])-1</f>
        <v>4.3277172117608176E-2</v>
      </c>
      <c r="AH101" s="2">
        <f>(Table2[[#This Row],[Current Month High]]/Table2[[#This Row],[Close Price]])-1</f>
        <v>5.4887059320244846E-2</v>
      </c>
      <c r="AI101">
        <v>30.958412497361198</v>
      </c>
      <c r="AJ101">
        <v>95.986760446834893</v>
      </c>
      <c r="AK101" t="str">
        <f>IF(AND(Table2[[#This Row],[20D EMA]]&gt;Table2[[#This Row],[50D EMA]],Table2[[#This Row],[50D EMA]]&gt;Table2[[#This Row],[200D EMA]]),"Uptrend","Downtrend/NoTrend")</f>
        <v>Downtrend/NoTrend</v>
      </c>
      <c r="AL101">
        <v>-0.22</v>
      </c>
      <c r="AM101" t="s">
        <v>10435</v>
      </c>
      <c r="AN101">
        <v>-0.22</v>
      </c>
      <c r="AO101" t="s">
        <v>10435</v>
      </c>
      <c r="AP101">
        <v>0.126048170470659</v>
      </c>
      <c r="AQ101">
        <f>(Table2[[#This Row],[Sharpe Ratio]]-AVERAGE(Table2[Sharpe Ratio]))/_xlfn.STDEV.P(Table2[Sharpe Ratio])</f>
        <v>0.78579063809214189</v>
      </c>
      <c r="AR1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1">
        <f>_xlfn.RANK.AVG(Table2[[#This Row],[1Y Return vs Nifty Z-Score]],Table2[1Y Return vs Nifty Z-Score])</f>
        <v>183</v>
      </c>
      <c r="AT101">
        <f>_xlfn.RANK.AVG(Table2[[#This Row],[6M Return vs Nifty Z-Score]],Table2[6M Return vs Nifty Z-Score])</f>
        <v>129</v>
      </c>
      <c r="AU101">
        <f>_xlfn.RANK.AVG(Table2[[#This Row],[Sharpe Ratio Z-Score]],Table2[Sharpe Ratio Z-Score])</f>
        <v>156</v>
      </c>
      <c r="AV101">
        <f>(Table2[[#This Row],[Rank 1Y]]+Table2[[#This Row],[Rank 6M]]+Table2[[#This Row],[Rank Sharpe]])/3</f>
        <v>156</v>
      </c>
    </row>
    <row r="102" spans="1:48" x14ac:dyDescent="0.3">
      <c r="A102" t="s">
        <v>1813</v>
      </c>
      <c r="B102" t="s">
        <v>1814</v>
      </c>
      <c r="C102" t="s">
        <v>10397</v>
      </c>
      <c r="D102" t="s">
        <v>190</v>
      </c>
      <c r="E102">
        <v>4443.5481977999998</v>
      </c>
      <c r="F102">
        <v>1688.3</v>
      </c>
      <c r="G102">
        <v>56.328461176006599</v>
      </c>
      <c r="H102">
        <f>(Table2[[#This Row],[1Y Return vs Nifty]]-AVERAGE(Table2[1Y Return vs Nifty]))/_xlfn.STDEV.P(Table2[1Y Return vs Nifty])</f>
        <v>0.53183996861120864</v>
      </c>
      <c r="I102">
        <v>2.1026618042061198</v>
      </c>
      <c r="J102">
        <f>(Table2[[#This Row],[1M Return vs Nifty]]-AVERAGE(Table2[1M Return vs Nifty]))/_xlfn.STDEV.P(Table2[1M Return vs Nifty])</f>
        <v>0.46464770473672873</v>
      </c>
      <c r="K102">
        <v>36.274543948712903</v>
      </c>
      <c r="L102">
        <f>(Table2[[#This Row],[6M Return vs Nifty]]-AVERAGE(Table2[6M Return vs Nifty]))/_xlfn.STDEV.P(Table2[6M Return vs Nifty])</f>
        <v>0.69736190657968766</v>
      </c>
      <c r="M102">
        <v>-2.2786182796548999</v>
      </c>
      <c r="N102">
        <f>(Table2[[#This Row],[1W Return vs Nifty]]-AVERAGE(Table2[1W Return vs Nifty]))/_xlfn.STDEV.P(Table2[1W Return vs Nifty])</f>
        <v>-3.9739342941097766E-2</v>
      </c>
      <c r="O102">
        <v>1640.05</v>
      </c>
      <c r="P102">
        <v>1525.34806830961</v>
      </c>
      <c r="Q102">
        <v>1279.6061651094701</v>
      </c>
      <c r="R102">
        <v>57.177586290876498</v>
      </c>
      <c r="S102" s="2">
        <f>(Table2[[#This Row],[Close Price]]-Table2[[#This Row],[20D EMA]])/Table2[[#This Row],[20D EMA]]</f>
        <v>2.9419834761135331E-2</v>
      </c>
      <c r="T102" s="2">
        <f>(Table2[[#This Row],[Close Price]]-Table2[[#This Row],[50D EMA]])/Table2[[#This Row],[50D EMA]]</f>
        <v>0.1068293428076211</v>
      </c>
      <c r="U102" s="2">
        <f>(Table2[[#This Row],[Close Price]]-Table2[[#This Row],[200D EMA]])/Table2[[#This Row],[200D EMA]]</f>
        <v>0.31939032964534531</v>
      </c>
      <c r="V102">
        <v>0.42146463618033803</v>
      </c>
      <c r="W102">
        <v>1675.05</v>
      </c>
      <c r="X102">
        <v>1695.25</v>
      </c>
      <c r="Y102">
        <v>1655.3</v>
      </c>
      <c r="Z102">
        <v>1724.95</v>
      </c>
      <c r="AA102">
        <v>1531</v>
      </c>
      <c r="AB102">
        <v>1747.2</v>
      </c>
      <c r="AC102" s="2">
        <f>(Table2[[#This Row],[Close Price]]/Table2[[#This Row],[Day Low]])-1</f>
        <v>7.910211635473674E-3</v>
      </c>
      <c r="AD102" s="2">
        <f>(Table2[[#This Row],[Day High]]/Table2[[#This Row],[Close Price]])-1</f>
        <v>4.116566960848278E-3</v>
      </c>
      <c r="AE102" s="2">
        <f>(Table2[[#This Row],[Close Price]]/Table2[[#This Row],[Current Week Low]])-1</f>
        <v>1.993596326949798E-2</v>
      </c>
      <c r="AF102" s="2">
        <f>(Table2[[#This Row],[Current Week High]]/Table2[[#This Row],[Close Price]])-1</f>
        <v>2.1708227210803788E-2</v>
      </c>
      <c r="AG102" s="2">
        <f>(Table2[[#This Row],[Close Price]]/Table2[[#This Row],[Current Month Low]])-1</f>
        <v>0.10274330502939244</v>
      </c>
      <c r="AH102" s="2">
        <f>(Table2[[#This Row],[Current Month High]]/Table2[[#This Row],[Close Price]])-1</f>
        <v>3.4887164603447207E-2</v>
      </c>
      <c r="AI102">
        <v>3.4887164603447198</v>
      </c>
      <c r="AJ102">
        <v>105.38929440389199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0.18</v>
      </c>
      <c r="AM102" t="s">
        <v>10436</v>
      </c>
      <c r="AN102">
        <v>0.33</v>
      </c>
      <c r="AO102" t="s">
        <v>10436</v>
      </c>
      <c r="AP102">
        <v>0.12059381145954499</v>
      </c>
      <c r="AQ102">
        <f>(Table2[[#This Row],[Sharpe Ratio]]-AVERAGE(Table2[Sharpe Ratio]))/_xlfn.STDEV.P(Table2[Sharpe Ratio])</f>
        <v>0.72252850057167761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2.376638737558205</v>
      </c>
      <c r="AS102">
        <f>_xlfn.RANK.AVG(Table2[[#This Row],[1Y Return vs Nifty Z-Score]],Table2[1Y Return vs Nifty Z-Score])</f>
        <v>166</v>
      </c>
      <c r="AT102">
        <f>_xlfn.RANK.AVG(Table2[[#This Row],[6M Return vs Nifty Z-Score]],Table2[6M Return vs Nifty Z-Score])</f>
        <v>134</v>
      </c>
      <c r="AU102">
        <f>_xlfn.RANK.AVG(Table2[[#This Row],[Sharpe Ratio Z-Score]],Table2[Sharpe Ratio Z-Score])</f>
        <v>169</v>
      </c>
      <c r="AV102">
        <f>(Table2[[#This Row],[Rank 1Y]]+Table2[[#This Row],[Rank 6M]]+Table2[[#This Row],[Rank Sharpe]])/3</f>
        <v>156.33333333333334</v>
      </c>
    </row>
    <row r="103" spans="1:48" x14ac:dyDescent="0.3">
      <c r="A103" t="s">
        <v>120</v>
      </c>
      <c r="B103" t="s">
        <v>121</v>
      </c>
      <c r="C103" t="s">
        <v>10399</v>
      </c>
      <c r="D103" t="s">
        <v>122</v>
      </c>
      <c r="E103">
        <v>248475.57188440001</v>
      </c>
      <c r="F103">
        <v>285.39999999999998</v>
      </c>
      <c r="G103">
        <v>157.721835965282</v>
      </c>
      <c r="H103">
        <f>(Table2[[#This Row],[1Y Return vs Nifty]]-AVERAGE(Table2[1Y Return vs Nifty]))/_xlfn.STDEV.P(Table2[1Y Return vs Nifty])</f>
        <v>2.1848097855705384</v>
      </c>
      <c r="I103">
        <v>5.8520819443740102</v>
      </c>
      <c r="J103">
        <f>(Table2[[#This Row],[1M Return vs Nifty]]-AVERAGE(Table2[1M Return vs Nifty]))/_xlfn.STDEV.P(Table2[1M Return vs Nifty])</f>
        <v>0.8273379917388437</v>
      </c>
      <c r="K103">
        <v>38.614775499824098</v>
      </c>
      <c r="L103">
        <f>(Table2[[#This Row],[6M Return vs Nifty]]-AVERAGE(Table2[6M Return vs Nifty]))/_xlfn.STDEV.P(Table2[6M Return vs Nifty])</f>
        <v>0.76648857480002952</v>
      </c>
      <c r="M103">
        <v>5.3283755873273098</v>
      </c>
      <c r="N103">
        <f>(Table2[[#This Row],[1W Return vs Nifty]]-AVERAGE(Table2[1W Return vs Nifty]))/_xlfn.STDEV.P(Table2[1W Return vs Nifty])</f>
        <v>1.4706625735980678</v>
      </c>
      <c r="O103">
        <v>273.73</v>
      </c>
      <c r="P103">
        <v>255.19302919418701</v>
      </c>
      <c r="Q103">
        <v>197.19179256199001</v>
      </c>
      <c r="R103">
        <v>58.617053066136101</v>
      </c>
      <c r="S103" s="2">
        <f>(Table2[[#This Row],[Close Price]]-Table2[[#This Row],[20D EMA]])/Table2[[#This Row],[20D EMA]]</f>
        <v>4.263325174441953E-2</v>
      </c>
      <c r="T103" s="2">
        <f>(Table2[[#This Row],[Close Price]]-Table2[[#This Row],[50D EMA]])/Table2[[#This Row],[50D EMA]]</f>
        <v>0.11836910632393187</v>
      </c>
      <c r="U103" s="2">
        <f>(Table2[[#This Row],[Close Price]]-Table2[[#This Row],[200D EMA]])/Table2[[#This Row],[200D EMA]]</f>
        <v>0.44732190063275817</v>
      </c>
      <c r="V103">
        <v>1.0123596000917501</v>
      </c>
      <c r="W103">
        <v>283.05</v>
      </c>
      <c r="X103">
        <v>291.85000000000002</v>
      </c>
      <c r="Y103">
        <v>283.05</v>
      </c>
      <c r="Z103">
        <v>298.25</v>
      </c>
      <c r="AA103">
        <v>240.4</v>
      </c>
      <c r="AB103">
        <v>298.25</v>
      </c>
      <c r="AC103" s="2">
        <f>(Table2[[#This Row],[Close Price]]/Table2[[#This Row],[Day Low]])-1</f>
        <v>8.302420067125782E-3</v>
      </c>
      <c r="AD103" s="2">
        <f>(Table2[[#This Row],[Day High]]/Table2[[#This Row],[Close Price]])-1</f>
        <v>2.2599859845830572E-2</v>
      </c>
      <c r="AE103" s="2">
        <f>(Table2[[#This Row],[Close Price]]/Table2[[#This Row],[Current Week Low]])-1</f>
        <v>8.302420067125782E-3</v>
      </c>
      <c r="AF103" s="2">
        <f>(Table2[[#This Row],[Current Week High]]/Table2[[#This Row],[Close Price]])-1</f>
        <v>4.5024526979677626E-2</v>
      </c>
      <c r="AG103" s="2">
        <f>(Table2[[#This Row],[Close Price]]/Table2[[#This Row],[Current Month Low]])-1</f>
        <v>0.18718801996672196</v>
      </c>
      <c r="AH103" s="2">
        <f>(Table2[[#This Row],[Current Month High]]/Table2[[#This Row],[Close Price]])-1</f>
        <v>4.5024526979677626E-2</v>
      </c>
      <c r="AI103">
        <v>4.5024526979677599</v>
      </c>
      <c r="AJ103">
        <v>191.96930946291499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0.23</v>
      </c>
      <c r="AM103" t="s">
        <v>10436</v>
      </c>
      <c r="AN103">
        <v>8.43</v>
      </c>
      <c r="AO103" t="s">
        <v>10436</v>
      </c>
      <c r="AP103">
        <v>7.0434273278329004E-2</v>
      </c>
      <c r="AQ103">
        <f>(Table2[[#This Row],[Sharpe Ratio]]-AVERAGE(Table2[Sharpe Ratio]))/_xlfn.STDEV.P(Table2[Sharpe Ratio])</f>
        <v>0.14075535437480374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5.3900542800822828</v>
      </c>
      <c r="AS103">
        <f>_xlfn.RANK.AVG(Table2[[#This Row],[1Y Return vs Nifty Z-Score]],Table2[1Y Return vs Nifty Z-Score])</f>
        <v>34</v>
      </c>
      <c r="AT103">
        <f>_xlfn.RANK.AVG(Table2[[#This Row],[6M Return vs Nifty Z-Score]],Table2[6M Return vs Nifty Z-Score])</f>
        <v>125</v>
      </c>
      <c r="AU103">
        <f>_xlfn.RANK.AVG(Table2[[#This Row],[Sharpe Ratio Z-Score]],Table2[Sharpe Ratio Z-Score])</f>
        <v>311</v>
      </c>
      <c r="AV103">
        <f>(Table2[[#This Row],[Rank 1Y]]+Table2[[#This Row],[Rank 6M]]+Table2[[#This Row],[Rank Sharpe]])/3</f>
        <v>156.66666666666666</v>
      </c>
    </row>
    <row r="104" spans="1:48" x14ac:dyDescent="0.3">
      <c r="A104" t="s">
        <v>264</v>
      </c>
      <c r="B104" t="s">
        <v>265</v>
      </c>
      <c r="C104" t="s">
        <v>10402</v>
      </c>
      <c r="D104" t="s">
        <v>266</v>
      </c>
      <c r="E104">
        <v>104329.764</v>
      </c>
      <c r="F104">
        <v>3763.7</v>
      </c>
      <c r="G104">
        <v>84.600267346435103</v>
      </c>
      <c r="H104">
        <f>(Table2[[#This Row],[1Y Return vs Nifty]]-AVERAGE(Table2[1Y Return vs Nifty]))/_xlfn.STDEV.P(Table2[1Y Return vs Nifty])</f>
        <v>0.99274229450544316</v>
      </c>
      <c r="I104">
        <v>-4.41649205384038</v>
      </c>
      <c r="J104">
        <f>(Table2[[#This Row],[1M Return vs Nifty]]-AVERAGE(Table2[1M Return vs Nifty]))/_xlfn.STDEV.P(Table2[1M Return vs Nifty])</f>
        <v>-0.16596548220794802</v>
      </c>
      <c r="K104">
        <v>9.0791750990108397</v>
      </c>
      <c r="L104">
        <f>(Table2[[#This Row],[6M Return vs Nifty]]-AVERAGE(Table2[6M Return vs Nifty]))/_xlfn.STDEV.P(Table2[6M Return vs Nifty])</f>
        <v>-0.10594545790334613</v>
      </c>
      <c r="M104">
        <v>-2.36778645896683</v>
      </c>
      <c r="N104">
        <f>(Table2[[#This Row],[1W Return vs Nifty]]-AVERAGE(Table2[1W Return vs Nifty]))/_xlfn.STDEV.P(Table2[1W Return vs Nifty])</f>
        <v>-5.7444075097070495E-2</v>
      </c>
      <c r="O104">
        <v>3794.38</v>
      </c>
      <c r="P104">
        <v>3767.4472849322501</v>
      </c>
      <c r="Q104">
        <v>3228.9400610555599</v>
      </c>
      <c r="R104">
        <v>44.783055843554401</v>
      </c>
      <c r="S104" s="2">
        <f>(Table2[[#This Row],[Close Price]]-Table2[[#This Row],[20D EMA]])/Table2[[#This Row],[20D EMA]]</f>
        <v>-8.0856424501500358E-3</v>
      </c>
      <c r="T104" s="2">
        <f>(Table2[[#This Row],[Close Price]]-Table2[[#This Row],[50D EMA]])/Table2[[#This Row],[50D EMA]]</f>
        <v>-9.9464827211714598E-4</v>
      </c>
      <c r="U104" s="2">
        <f>(Table2[[#This Row],[Close Price]]-Table2[[#This Row],[200D EMA]])/Table2[[#This Row],[200D EMA]]</f>
        <v>0.16561469981874599</v>
      </c>
      <c r="V104">
        <v>0.62764886195343905</v>
      </c>
      <c r="W104">
        <v>3743.55</v>
      </c>
      <c r="X104">
        <v>3927</v>
      </c>
      <c r="Y104">
        <v>3743.55</v>
      </c>
      <c r="Z104">
        <v>3927</v>
      </c>
      <c r="AA104">
        <v>3610.6</v>
      </c>
      <c r="AB104">
        <v>3927</v>
      </c>
      <c r="AC104" s="2">
        <f>(Table2[[#This Row],[Close Price]]/Table2[[#This Row],[Day Low]])-1</f>
        <v>5.3825913905249934E-3</v>
      </c>
      <c r="AD104" s="2">
        <f>(Table2[[#This Row],[Day High]]/Table2[[#This Row],[Close Price]])-1</f>
        <v>4.3388155272737094E-2</v>
      </c>
      <c r="AE104" s="2">
        <f>(Table2[[#This Row],[Close Price]]/Table2[[#This Row],[Current Week Low]])-1</f>
        <v>5.3825913905249934E-3</v>
      </c>
      <c r="AF104" s="2">
        <f>(Table2[[#This Row],[Current Week High]]/Table2[[#This Row],[Close Price]])-1</f>
        <v>4.3388155272737094E-2</v>
      </c>
      <c r="AG104" s="2">
        <f>(Table2[[#This Row],[Close Price]]/Table2[[#This Row],[Current Month Low]])-1</f>
        <v>4.2402924721652857E-2</v>
      </c>
      <c r="AH104" s="2">
        <f>(Table2[[#This Row],[Current Month High]]/Table2[[#This Row],[Close Price]])-1</f>
        <v>4.3388155272737094E-2</v>
      </c>
      <c r="AI104">
        <v>10.8457103382309</v>
      </c>
      <c r="AJ104">
        <v>127.647734833363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-0.12</v>
      </c>
      <c r="AM104" t="s">
        <v>10435</v>
      </c>
      <c r="AN104">
        <v>2.5099999999999998</v>
      </c>
      <c r="AO104" t="s">
        <v>10436</v>
      </c>
      <c r="AP104">
        <v>0.20961048831013299</v>
      </c>
      <c r="AQ104">
        <f>(Table2[[#This Row],[Sharpe Ratio]]-AVERAGE(Table2[Sharpe Ratio]))/_xlfn.STDEV.P(Table2[Sharpe Ratio])</f>
        <v>1.7549844208845697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2.4183717001816483</v>
      </c>
      <c r="AS104">
        <f>_xlfn.RANK.AVG(Table2[[#This Row],[1Y Return vs Nifty Z-Score]],Table2[1Y Return vs Nifty Z-Score])</f>
        <v>97</v>
      </c>
      <c r="AT104">
        <f>_xlfn.RANK.AVG(Table2[[#This Row],[6M Return vs Nifty Z-Score]],Table2[6M Return vs Nifty Z-Score])</f>
        <v>348</v>
      </c>
      <c r="AU104">
        <f>_xlfn.RANK.AVG(Table2[[#This Row],[Sharpe Ratio Z-Score]],Table2[Sharpe Ratio Z-Score])</f>
        <v>25</v>
      </c>
      <c r="AV104">
        <f>(Table2[[#This Row],[Rank 1Y]]+Table2[[#This Row],[Rank 6M]]+Table2[[#This Row],[Rank Sharpe]])/3</f>
        <v>156.66666666666666</v>
      </c>
    </row>
    <row r="105" spans="1:48" x14ac:dyDescent="0.3">
      <c r="A105" t="s">
        <v>705</v>
      </c>
      <c r="B105" t="s">
        <v>706</v>
      </c>
      <c r="C105" t="s">
        <v>10402</v>
      </c>
      <c r="D105" t="s">
        <v>127</v>
      </c>
      <c r="E105">
        <v>25674.0812767799</v>
      </c>
      <c r="F105">
        <v>923.4</v>
      </c>
      <c r="G105">
        <v>76.459306982956903</v>
      </c>
      <c r="H105">
        <f>(Table2[[#This Row],[1Y Return vs Nifty]]-AVERAGE(Table2[1Y Return vs Nifty]))/_xlfn.STDEV.P(Table2[1Y Return vs Nifty])</f>
        <v>0.86002394096549295</v>
      </c>
      <c r="I105">
        <v>10.053300897599</v>
      </c>
      <c r="J105">
        <f>(Table2[[#This Row],[1M Return vs Nifty]]-AVERAGE(Table2[1M Return vs Nifty]))/_xlfn.STDEV.P(Table2[1M Return vs Nifty])</f>
        <v>1.2337318475726864</v>
      </c>
      <c r="K105">
        <v>36.255341172458003</v>
      </c>
      <c r="L105">
        <f>(Table2[[#This Row],[6M Return vs Nifty]]-AVERAGE(Table2[6M Return vs Nifty]))/_xlfn.STDEV.P(Table2[6M Return vs Nifty])</f>
        <v>0.69679468751862861</v>
      </c>
      <c r="M105">
        <v>3.5997291012577102</v>
      </c>
      <c r="N105">
        <f>(Table2[[#This Row],[1W Return vs Nifty]]-AVERAGE(Table2[1W Return vs Nifty]))/_xlfn.STDEV.P(Table2[1W Return vs Nifty])</f>
        <v>1.1274322501307488</v>
      </c>
      <c r="O105">
        <v>864.58</v>
      </c>
      <c r="P105">
        <v>799.32931496751701</v>
      </c>
      <c r="Q105">
        <v>665.70119197801205</v>
      </c>
      <c r="R105">
        <v>67.5298940428832</v>
      </c>
      <c r="S105" s="2">
        <f>(Table2[[#This Row],[Close Price]]-Table2[[#This Row],[20D EMA]])/Table2[[#This Row],[20D EMA]]</f>
        <v>6.8033033380369576E-2</v>
      </c>
      <c r="T105" s="2">
        <f>(Table2[[#This Row],[Close Price]]-Table2[[#This Row],[50D EMA]])/Table2[[#This Row],[50D EMA]]</f>
        <v>0.15521848468365623</v>
      </c>
      <c r="U105" s="2">
        <f>(Table2[[#This Row],[Close Price]]-Table2[[#This Row],[200D EMA]])/Table2[[#This Row],[200D EMA]]</f>
        <v>0.38710882769532379</v>
      </c>
      <c r="V105">
        <v>0.87772944226474103</v>
      </c>
      <c r="W105">
        <v>920</v>
      </c>
      <c r="X105">
        <v>939.3</v>
      </c>
      <c r="Y105">
        <v>917.5</v>
      </c>
      <c r="Z105">
        <v>956.9</v>
      </c>
      <c r="AA105">
        <v>781.1</v>
      </c>
      <c r="AB105">
        <v>956.9</v>
      </c>
      <c r="AC105" s="2">
        <f>(Table2[[#This Row],[Close Price]]/Table2[[#This Row],[Day Low]])-1</f>
        <v>3.6956521739130999E-3</v>
      </c>
      <c r="AD105" s="2">
        <f>(Table2[[#This Row],[Day High]]/Table2[[#This Row],[Close Price]])-1</f>
        <v>1.7218973359324208E-2</v>
      </c>
      <c r="AE105" s="2">
        <f>(Table2[[#This Row],[Close Price]]/Table2[[#This Row],[Current Week Low]])-1</f>
        <v>6.4305177111716461E-3</v>
      </c>
      <c r="AF105" s="2">
        <f>(Table2[[#This Row],[Current Week High]]/Table2[[#This Row],[Close Price]])-1</f>
        <v>3.6278969027506935E-2</v>
      </c>
      <c r="AG105" s="2">
        <f>(Table2[[#This Row],[Close Price]]/Table2[[#This Row],[Current Month Low]])-1</f>
        <v>0.18217897836384589</v>
      </c>
      <c r="AH105" s="2">
        <f>(Table2[[#This Row],[Current Month High]]/Table2[[#This Row],[Close Price]])-1</f>
        <v>3.6278969027506935E-2</v>
      </c>
      <c r="AI105">
        <v>3.62789690275069</v>
      </c>
      <c r="AJ105">
        <v>119.75249881009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0.31</v>
      </c>
      <c r="AM105" t="s">
        <v>10436</v>
      </c>
      <c r="AN105">
        <v>13.42</v>
      </c>
      <c r="AO105" t="s">
        <v>10436</v>
      </c>
      <c r="AP105">
        <v>0.10117936524424501</v>
      </c>
      <c r="AQ105">
        <f>(Table2[[#This Row],[Sharpe Ratio]]-AVERAGE(Table2[Sharpe Ratio]))/_xlfn.STDEV.P(Table2[Sharpe Ratio])</f>
        <v>0.49735091987826519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4.4153336460658217</v>
      </c>
      <c r="AS105">
        <f>_xlfn.RANK.AVG(Table2[[#This Row],[1Y Return vs Nifty Z-Score]],Table2[1Y Return vs Nifty Z-Score])</f>
        <v>116</v>
      </c>
      <c r="AT105">
        <f>_xlfn.RANK.AVG(Table2[[#This Row],[6M Return vs Nifty Z-Score]],Table2[6M Return vs Nifty Z-Score])</f>
        <v>135</v>
      </c>
      <c r="AU105">
        <f>_xlfn.RANK.AVG(Table2[[#This Row],[Sharpe Ratio Z-Score]],Table2[Sharpe Ratio Z-Score])</f>
        <v>219</v>
      </c>
      <c r="AV105">
        <f>(Table2[[#This Row],[Rank 1Y]]+Table2[[#This Row],[Rank 6M]]+Table2[[#This Row],[Rank Sharpe]])/3</f>
        <v>156.66666666666666</v>
      </c>
    </row>
    <row r="106" spans="1:48" x14ac:dyDescent="0.3">
      <c r="A106" t="s">
        <v>994</v>
      </c>
      <c r="B106" t="s">
        <v>995</v>
      </c>
      <c r="C106" t="s">
        <v>10402</v>
      </c>
      <c r="D106" t="s">
        <v>161</v>
      </c>
      <c r="E106">
        <v>14891.179354800001</v>
      </c>
      <c r="F106">
        <v>663.6</v>
      </c>
      <c r="G106">
        <v>42.8169524020322</v>
      </c>
      <c r="H106">
        <f>(Table2[[#This Row],[1Y Return vs Nifty]]-AVERAGE(Table2[1Y Return vs Nifty]))/_xlfn.STDEV.P(Table2[1Y Return vs Nifty])</f>
        <v>0.3115680205536796</v>
      </c>
      <c r="I106">
        <v>3.1252823075309601</v>
      </c>
      <c r="J106">
        <f>(Table2[[#This Row],[1M Return vs Nifty]]-AVERAGE(Table2[1M Return vs Nifty]))/_xlfn.STDEV.P(Table2[1M Return vs Nifty])</f>
        <v>0.56356820710233602</v>
      </c>
      <c r="K106">
        <v>23.021865827740601</v>
      </c>
      <c r="L106">
        <f>(Table2[[#This Row],[6M Return vs Nifty]]-AVERAGE(Table2[6M Return vs Nifty]))/_xlfn.STDEV.P(Table2[6M Return vs Nifty])</f>
        <v>0.30589915450096911</v>
      </c>
      <c r="M106">
        <v>3.08201310282052</v>
      </c>
      <c r="N106">
        <f>(Table2[[#This Row],[1W Return vs Nifty]]-AVERAGE(Table2[1W Return vs Nifty]))/_xlfn.STDEV.P(Table2[1W Return vs Nifty])</f>
        <v>1.0246374733850256</v>
      </c>
      <c r="O106">
        <v>633.14</v>
      </c>
      <c r="P106">
        <v>622.466979616873</v>
      </c>
      <c r="Q106">
        <v>552.380982513709</v>
      </c>
      <c r="R106">
        <v>72.434560944731999</v>
      </c>
      <c r="S106" s="2">
        <f>(Table2[[#This Row],[Close Price]]-Table2[[#This Row],[20D EMA]])/Table2[[#This Row],[20D EMA]]</f>
        <v>4.8109422876457079E-2</v>
      </c>
      <c r="T106" s="2">
        <f>(Table2[[#This Row],[Close Price]]-Table2[[#This Row],[50D EMA]])/Table2[[#This Row],[50D EMA]]</f>
        <v>6.6080646411869587E-2</v>
      </c>
      <c r="U106" s="2">
        <f>(Table2[[#This Row],[Close Price]]-Table2[[#This Row],[200D EMA]])/Table2[[#This Row],[200D EMA]]</f>
        <v>0.20134476205203314</v>
      </c>
      <c r="V106">
        <v>0.68348814304140704</v>
      </c>
      <c r="W106">
        <v>659</v>
      </c>
      <c r="X106">
        <v>669.9</v>
      </c>
      <c r="Y106">
        <v>636.1</v>
      </c>
      <c r="Z106">
        <v>674</v>
      </c>
      <c r="AA106">
        <v>604.20000000000005</v>
      </c>
      <c r="AB106">
        <v>674</v>
      </c>
      <c r="AC106" s="2">
        <f>(Table2[[#This Row],[Close Price]]/Table2[[#This Row],[Day Low]])-1</f>
        <v>6.980273141123039E-3</v>
      </c>
      <c r="AD106" s="2">
        <f>(Table2[[#This Row],[Day High]]/Table2[[#This Row],[Close Price]])-1</f>
        <v>9.4936708860757779E-3</v>
      </c>
      <c r="AE106" s="2">
        <f>(Table2[[#This Row],[Close Price]]/Table2[[#This Row],[Current Week Low]])-1</f>
        <v>4.3232196195566841E-2</v>
      </c>
      <c r="AF106" s="2">
        <f>(Table2[[#This Row],[Current Week High]]/Table2[[#This Row],[Close Price]])-1</f>
        <v>1.5672091621458772E-2</v>
      </c>
      <c r="AG106" s="2">
        <f>(Table2[[#This Row],[Close Price]]/Table2[[#This Row],[Current Month Low]])-1</f>
        <v>9.8311817279046698E-2</v>
      </c>
      <c r="AH106" s="2">
        <f>(Table2[[#This Row],[Current Month High]]/Table2[[#This Row],[Close Price]])-1</f>
        <v>1.5672091621458772E-2</v>
      </c>
      <c r="AI106">
        <v>8.0093429776973899</v>
      </c>
      <c r="AJ106">
        <v>86.077812828601395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-0.01</v>
      </c>
      <c r="AM106" t="s">
        <v>10435</v>
      </c>
      <c r="AN106">
        <v>6.58</v>
      </c>
      <c r="AO106" t="s">
        <v>10436</v>
      </c>
      <c r="AP106">
        <v>0.203075210204927</v>
      </c>
      <c r="AQ106">
        <f>(Table2[[#This Row],[Sharpe Ratio]]-AVERAGE(Table2[Sharpe Ratio]))/_xlfn.STDEV.P(Table2[Sharpe Ratio])</f>
        <v>1.6791852918973527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3.8848581474393629</v>
      </c>
      <c r="AS106">
        <f>_xlfn.RANK.AVG(Table2[[#This Row],[1Y Return vs Nifty Z-Score]],Table2[1Y Return vs Nifty Z-Score])</f>
        <v>221</v>
      </c>
      <c r="AT106">
        <f>_xlfn.RANK.AVG(Table2[[#This Row],[6M Return vs Nifty Z-Score]],Table2[6M Return vs Nifty Z-Score])</f>
        <v>221</v>
      </c>
      <c r="AU106">
        <f>_xlfn.RANK.AVG(Table2[[#This Row],[Sharpe Ratio Z-Score]],Table2[Sharpe Ratio Z-Score])</f>
        <v>31</v>
      </c>
      <c r="AV106">
        <f>(Table2[[#This Row],[Rank 1Y]]+Table2[[#This Row],[Rank 6M]]+Table2[[#This Row],[Rank Sharpe]])/3</f>
        <v>157.66666666666666</v>
      </c>
    </row>
    <row r="107" spans="1:48" x14ac:dyDescent="0.3">
      <c r="A107" t="s">
        <v>529</v>
      </c>
      <c r="B107" t="s">
        <v>530</v>
      </c>
      <c r="C107" t="s">
        <v>10402</v>
      </c>
      <c r="D107" t="s">
        <v>106</v>
      </c>
      <c r="E107">
        <v>40998.182812500003</v>
      </c>
      <c r="F107">
        <v>1118.45</v>
      </c>
      <c r="G107">
        <v>93.4930540319492</v>
      </c>
      <c r="H107">
        <f>(Table2[[#This Row],[1Y Return vs Nifty]]-AVERAGE(Table2[1Y Return vs Nifty]))/_xlfn.STDEV.P(Table2[1Y Return vs Nifty])</f>
        <v>1.1377173287259965</v>
      </c>
      <c r="I107">
        <v>-18.804503588626201</v>
      </c>
      <c r="J107">
        <f>(Table2[[#This Row],[1M Return vs Nifty]]-AVERAGE(Table2[1M Return vs Nifty]))/_xlfn.STDEV.P(Table2[1M Return vs Nifty])</f>
        <v>-1.5577519019361843</v>
      </c>
      <c r="K107">
        <v>11.6622942753689</v>
      </c>
      <c r="L107">
        <f>(Table2[[#This Row],[6M Return vs Nifty]]-AVERAGE(Table2[6M Return vs Nifty]))/_xlfn.STDEV.P(Table2[6M Return vs Nifty])</f>
        <v>-2.9644280700209524E-2</v>
      </c>
      <c r="M107">
        <v>-7.1188169553292102</v>
      </c>
      <c r="N107">
        <f>(Table2[[#This Row],[1W Return vs Nifty]]-AVERAGE(Table2[1W Return vs Nifty]))/_xlfn.STDEV.P(Table2[1W Return vs Nifty])</f>
        <v>-1.0007819681889389</v>
      </c>
      <c r="O107">
        <v>1218.27</v>
      </c>
      <c r="P107">
        <v>1296.7430027266</v>
      </c>
      <c r="Q107">
        <v>1138.32689185857</v>
      </c>
      <c r="R107">
        <v>23.597608059284202</v>
      </c>
      <c r="S107" s="2">
        <f>(Table2[[#This Row],[Close Price]]-Table2[[#This Row],[20D EMA]])/Table2[[#This Row],[20D EMA]]</f>
        <v>-8.1935859866860333E-2</v>
      </c>
      <c r="T107" s="2">
        <f>(Table2[[#This Row],[Close Price]]-Table2[[#This Row],[50D EMA]])/Table2[[#This Row],[50D EMA]]</f>
        <v>-0.13749293603413454</v>
      </c>
      <c r="U107" s="2">
        <f>(Table2[[#This Row],[Close Price]]-Table2[[#This Row],[200D EMA]])/Table2[[#This Row],[200D EMA]]</f>
        <v>-1.7461497220817229E-2</v>
      </c>
      <c r="V107">
        <v>0.48633430149453399</v>
      </c>
      <c r="W107">
        <v>1108.5</v>
      </c>
      <c r="X107">
        <v>1152</v>
      </c>
      <c r="Y107">
        <v>1108.5</v>
      </c>
      <c r="Z107">
        <v>1183</v>
      </c>
      <c r="AA107">
        <v>1096</v>
      </c>
      <c r="AB107">
        <v>1366</v>
      </c>
      <c r="AC107" s="2">
        <f>(Table2[[#This Row],[Close Price]]/Table2[[#This Row],[Day Low]])-1</f>
        <v>8.9760938204781482E-3</v>
      </c>
      <c r="AD107" s="2">
        <f>(Table2[[#This Row],[Day High]]/Table2[[#This Row],[Close Price]])-1</f>
        <v>2.9996870669229736E-2</v>
      </c>
      <c r="AE107" s="2">
        <f>(Table2[[#This Row],[Close Price]]/Table2[[#This Row],[Current Week Low]])-1</f>
        <v>8.9760938204781482E-3</v>
      </c>
      <c r="AF107" s="2">
        <f>(Table2[[#This Row],[Current Week High]]/Table2[[#This Row],[Close Price]])-1</f>
        <v>5.7713800348696775E-2</v>
      </c>
      <c r="AG107" s="2">
        <f>(Table2[[#This Row],[Close Price]]/Table2[[#This Row],[Current Month Low]])-1</f>
        <v>2.048357664233591E-2</v>
      </c>
      <c r="AH107" s="2">
        <f>(Table2[[#This Row],[Current Month High]]/Table2[[#This Row],[Close Price]])-1</f>
        <v>0.2213330949081318</v>
      </c>
      <c r="AI107">
        <v>60.463140953998803</v>
      </c>
      <c r="AJ107">
        <v>148.544444444444</v>
      </c>
      <c r="AK107" t="str">
        <f>IF(AND(Table2[[#This Row],[20D EMA]]&gt;Table2[[#This Row],[50D EMA]],Table2[[#This Row],[50D EMA]]&gt;Table2[[#This Row],[200D EMA]]),"Uptrend","Downtrend/NoTrend")</f>
        <v>Downtrend/NoTrend</v>
      </c>
      <c r="AL107">
        <v>0</v>
      </c>
      <c r="AM107">
        <v>0</v>
      </c>
      <c r="AN107">
        <v>-9.59</v>
      </c>
      <c r="AO107" t="s">
        <v>10435</v>
      </c>
      <c r="AP107">
        <v>0.172176387683562</v>
      </c>
      <c r="AQ107">
        <f>(Table2[[#This Row],[Sharpe Ratio]]-AVERAGE(Table2[Sharpe Ratio]))/_xlfn.STDEV.P(Table2[Sharpe Ratio])</f>
        <v>1.3208066894650614</v>
      </c>
      <c r="AR1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7">
        <f>_xlfn.RANK.AVG(Table2[[#This Row],[1Y Return vs Nifty Z-Score]],Table2[1Y Return vs Nifty Z-Score])</f>
        <v>86</v>
      </c>
      <c r="AT107">
        <f>_xlfn.RANK.AVG(Table2[[#This Row],[6M Return vs Nifty Z-Score]],Table2[6M Return vs Nifty Z-Score])</f>
        <v>319</v>
      </c>
      <c r="AU107">
        <f>_xlfn.RANK.AVG(Table2[[#This Row],[Sharpe Ratio Z-Score]],Table2[Sharpe Ratio Z-Score])</f>
        <v>74</v>
      </c>
      <c r="AV107">
        <f>(Table2[[#This Row],[Rank 1Y]]+Table2[[#This Row],[Rank 6M]]+Table2[[#This Row],[Rank Sharpe]])/3</f>
        <v>159.66666666666666</v>
      </c>
    </row>
    <row r="108" spans="1:48" x14ac:dyDescent="0.3">
      <c r="A108" t="s">
        <v>261</v>
      </c>
      <c r="B108" t="s">
        <v>262</v>
      </c>
      <c r="C108" t="s">
        <v>10404</v>
      </c>
      <c r="D108" t="s">
        <v>263</v>
      </c>
      <c r="E108">
        <v>105347.61713045</v>
      </c>
      <c r="F108">
        <v>11641.9</v>
      </c>
      <c r="G108">
        <v>120.224669075904</v>
      </c>
      <c r="H108">
        <f>(Table2[[#This Row],[1Y Return vs Nifty]]-AVERAGE(Table2[1Y Return vs Nifty]))/_xlfn.STDEV.P(Table2[1Y Return vs Nifty])</f>
        <v>1.5735106230912903</v>
      </c>
      <c r="I108">
        <v>1.8568921434008101</v>
      </c>
      <c r="J108">
        <f>(Table2[[#This Row],[1M Return vs Nifty]]-AVERAGE(Table2[1M Return vs Nifty]))/_xlfn.STDEV.P(Table2[1M Return vs Nifty])</f>
        <v>0.4408738235813619</v>
      </c>
      <c r="K108">
        <v>7.4857909074706903</v>
      </c>
      <c r="L108">
        <f>(Table2[[#This Row],[6M Return vs Nifty]]-AVERAGE(Table2[6M Return vs Nifty]))/_xlfn.STDEV.P(Table2[6M Return vs Nifty])</f>
        <v>-0.15301145883126036</v>
      </c>
      <c r="M108">
        <v>2.77770670965619</v>
      </c>
      <c r="N108">
        <f>(Table2[[#This Row],[1W Return vs Nifty]]-AVERAGE(Table2[1W Return vs Nifty]))/_xlfn.STDEV.P(Table2[1W Return vs Nifty])</f>
        <v>0.96421610753569797</v>
      </c>
      <c r="O108">
        <v>10973.37</v>
      </c>
      <c r="P108">
        <v>10730.923088511399</v>
      </c>
      <c r="Q108">
        <v>9045.86130358423</v>
      </c>
      <c r="R108">
        <v>75.976675744107297</v>
      </c>
      <c r="S108" s="2">
        <f>(Table2[[#This Row],[Close Price]]-Table2[[#This Row],[20D EMA]])/Table2[[#This Row],[20D EMA]]</f>
        <v>6.0922943453104998E-2</v>
      </c>
      <c r="T108" s="2">
        <f>(Table2[[#This Row],[Close Price]]-Table2[[#This Row],[50D EMA]])/Table2[[#This Row],[50D EMA]]</f>
        <v>8.4892688538966282E-2</v>
      </c>
      <c r="U108" s="2">
        <f>(Table2[[#This Row],[Close Price]]-Table2[[#This Row],[200D EMA]])/Table2[[#This Row],[200D EMA]]</f>
        <v>0.2869863476004374</v>
      </c>
      <c r="V108">
        <v>0.55749924629856196</v>
      </c>
      <c r="W108">
        <v>11454</v>
      </c>
      <c r="X108">
        <v>11724.4</v>
      </c>
      <c r="Y108">
        <v>10900</v>
      </c>
      <c r="Z108">
        <v>11724.4</v>
      </c>
      <c r="AA108">
        <v>10510.6</v>
      </c>
      <c r="AB108">
        <v>11724.4</v>
      </c>
      <c r="AC108" s="2">
        <f>(Table2[[#This Row],[Close Price]]/Table2[[#This Row],[Day Low]])-1</f>
        <v>1.6404749432512578E-2</v>
      </c>
      <c r="AD108" s="2">
        <f>(Table2[[#This Row],[Day High]]/Table2[[#This Row],[Close Price]])-1</f>
        <v>7.0864721394274799E-3</v>
      </c>
      <c r="AE108" s="2">
        <f>(Table2[[#This Row],[Close Price]]/Table2[[#This Row],[Current Week Low]])-1</f>
        <v>6.8064220183486235E-2</v>
      </c>
      <c r="AF108" s="2">
        <f>(Table2[[#This Row],[Current Week High]]/Table2[[#This Row],[Close Price]])-1</f>
        <v>7.0864721394274799E-3</v>
      </c>
      <c r="AG108" s="2">
        <f>(Table2[[#This Row],[Close Price]]/Table2[[#This Row],[Current Month Low]])-1</f>
        <v>0.10763419785740114</v>
      </c>
      <c r="AH108" s="2">
        <f>(Table2[[#This Row],[Current Month High]]/Table2[[#This Row],[Close Price]])-1</f>
        <v>7.0864721394274799E-3</v>
      </c>
      <c r="AI108">
        <v>14.225341224370601</v>
      </c>
      <c r="AJ108">
        <v>156.42951541850201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-0.08</v>
      </c>
      <c r="AM108" t="s">
        <v>10435</v>
      </c>
      <c r="AN108">
        <v>6.99</v>
      </c>
      <c r="AO108" t="s">
        <v>10436</v>
      </c>
      <c r="AP108">
        <v>0.176743558195159</v>
      </c>
      <c r="AQ108">
        <f>(Table2[[#This Row],[Sharpe Ratio]]-AVERAGE(Table2[Sharpe Ratio]))/_xlfn.STDEV.P(Table2[Sharpe Ratio])</f>
        <v>1.373778811101229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4.1993679064783187</v>
      </c>
      <c r="AS108">
        <f>_xlfn.RANK.AVG(Table2[[#This Row],[1Y Return vs Nifty Z-Score]],Table2[1Y Return vs Nifty Z-Score])</f>
        <v>60</v>
      </c>
      <c r="AT108">
        <f>_xlfn.RANK.AVG(Table2[[#This Row],[6M Return vs Nifty Z-Score]],Table2[6M Return vs Nifty Z-Score])</f>
        <v>361</v>
      </c>
      <c r="AU108">
        <f>_xlfn.RANK.AVG(Table2[[#This Row],[Sharpe Ratio Z-Score]],Table2[Sharpe Ratio Z-Score])</f>
        <v>63</v>
      </c>
      <c r="AV108">
        <f>(Table2[[#This Row],[Rank 1Y]]+Table2[[#This Row],[Rank 6M]]+Table2[[#This Row],[Rank Sharpe]])/3</f>
        <v>161.33333333333334</v>
      </c>
    </row>
    <row r="109" spans="1:48" x14ac:dyDescent="0.3">
      <c r="A109" t="s">
        <v>911</v>
      </c>
      <c r="B109" t="s">
        <v>912</v>
      </c>
      <c r="C109" t="s">
        <v>10402</v>
      </c>
      <c r="D109" t="s">
        <v>769</v>
      </c>
      <c r="E109">
        <v>17187.739641</v>
      </c>
      <c r="F109">
        <v>1276.25</v>
      </c>
      <c r="G109">
        <v>36.3103372735142</v>
      </c>
      <c r="H109">
        <f>(Table2[[#This Row],[1Y Return vs Nifty]]-AVERAGE(Table2[1Y Return vs Nifty]))/_xlfn.STDEV.P(Table2[1Y Return vs Nifty])</f>
        <v>0.20549364991197167</v>
      </c>
      <c r="I109">
        <v>-13.7371180860968</v>
      </c>
      <c r="J109">
        <f>(Table2[[#This Row],[1M Return vs Nifty]]-AVERAGE(Table2[1M Return vs Nifty]))/_xlfn.STDEV.P(Table2[1M Return vs Nifty])</f>
        <v>-1.0675717051176841</v>
      </c>
      <c r="K109">
        <v>22.958214201861999</v>
      </c>
      <c r="L109">
        <f>(Table2[[#This Row],[6M Return vs Nifty]]-AVERAGE(Table2[6M Return vs Nifty]))/_xlfn.STDEV.P(Table2[6M Return vs Nifty])</f>
        <v>0.30401898806115407</v>
      </c>
      <c r="M109">
        <v>-3.8470266660549899</v>
      </c>
      <c r="N109">
        <f>(Table2[[#This Row],[1W Return vs Nifty]]-AVERAGE(Table2[1W Return vs Nifty]))/_xlfn.STDEV.P(Table2[1W Return vs Nifty])</f>
        <v>-0.35115369060042873</v>
      </c>
      <c r="O109">
        <v>1347.07</v>
      </c>
      <c r="P109">
        <v>1406.2871623659801</v>
      </c>
      <c r="Q109">
        <v>1224.7663515750601</v>
      </c>
      <c r="R109">
        <v>34.178944230467401</v>
      </c>
      <c r="S109" s="2">
        <f>(Table2[[#This Row],[Close Price]]-Table2[[#This Row],[20D EMA]])/Table2[[#This Row],[20D EMA]]</f>
        <v>-5.2573362928429804E-2</v>
      </c>
      <c r="T109" s="2">
        <f>(Table2[[#This Row],[Close Price]]-Table2[[#This Row],[50D EMA]])/Table2[[#This Row],[50D EMA]]</f>
        <v>-9.2468427392312688E-2</v>
      </c>
      <c r="U109" s="2">
        <f>(Table2[[#This Row],[Close Price]]-Table2[[#This Row],[200D EMA]])/Table2[[#This Row],[200D EMA]]</f>
        <v>4.2035485673436013E-2</v>
      </c>
      <c r="V109">
        <v>0.47975620134567698</v>
      </c>
      <c r="W109">
        <v>1262.55</v>
      </c>
      <c r="X109">
        <v>1291.55</v>
      </c>
      <c r="Y109">
        <v>1262.55</v>
      </c>
      <c r="Z109">
        <v>1338.3</v>
      </c>
      <c r="AA109">
        <v>1222.0999999999999</v>
      </c>
      <c r="AB109">
        <v>1468.5</v>
      </c>
      <c r="AC109" s="2">
        <f>(Table2[[#This Row],[Close Price]]/Table2[[#This Row],[Day Low]])-1</f>
        <v>1.0851055403746424E-2</v>
      </c>
      <c r="AD109" s="2">
        <f>(Table2[[#This Row],[Day High]]/Table2[[#This Row],[Close Price]])-1</f>
        <v>1.1988246816846182E-2</v>
      </c>
      <c r="AE109" s="2">
        <f>(Table2[[#This Row],[Close Price]]/Table2[[#This Row],[Current Week Low]])-1</f>
        <v>1.0851055403746424E-2</v>
      </c>
      <c r="AF109" s="2">
        <f>(Table2[[#This Row],[Current Week High]]/Table2[[#This Row],[Close Price]])-1</f>
        <v>4.8619000979431837E-2</v>
      </c>
      <c r="AG109" s="2">
        <f>(Table2[[#This Row],[Close Price]]/Table2[[#This Row],[Current Month Low]])-1</f>
        <v>4.4308976352180673E-2</v>
      </c>
      <c r="AH109" s="2">
        <f>(Table2[[#This Row],[Current Month High]]/Table2[[#This Row],[Close Price]])-1</f>
        <v>0.15063663075416267</v>
      </c>
      <c r="AI109">
        <v>48.634671890303601</v>
      </c>
      <c r="AJ109">
        <v>81.724334330058298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-0.34</v>
      </c>
      <c r="AM109" t="s">
        <v>10435</v>
      </c>
      <c r="AN109">
        <v>-7.11</v>
      </c>
      <c r="AO109" t="s">
        <v>10435</v>
      </c>
      <c r="AP109">
        <v>0.22017669812102</v>
      </c>
      <c r="AQ109">
        <f>(Table2[[#This Row],[Sharpe Ratio]]-AVERAGE(Table2[Sharpe Ratio]))/_xlfn.STDEV.P(Table2[Sharpe Ratio])</f>
        <v>1.877536129850623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9">
        <f>_xlfn.RANK.AVG(Table2[[#This Row],[1Y Return vs Nifty Z-Score]],Table2[1Y Return vs Nifty Z-Score])</f>
        <v>243</v>
      </c>
      <c r="AT109">
        <f>_xlfn.RANK.AVG(Table2[[#This Row],[6M Return vs Nifty Z-Score]],Table2[6M Return vs Nifty Z-Score])</f>
        <v>222</v>
      </c>
      <c r="AU109">
        <f>_xlfn.RANK.AVG(Table2[[#This Row],[Sharpe Ratio Z-Score]],Table2[Sharpe Ratio Z-Score])</f>
        <v>21</v>
      </c>
      <c r="AV109">
        <f>(Table2[[#This Row],[Rank 1Y]]+Table2[[#This Row],[Rank 6M]]+Table2[[#This Row],[Rank Sharpe]])/3</f>
        <v>162</v>
      </c>
    </row>
    <row r="110" spans="1:48" x14ac:dyDescent="0.3">
      <c r="A110" t="s">
        <v>525</v>
      </c>
      <c r="B110" t="s">
        <v>526</v>
      </c>
      <c r="C110" t="s">
        <v>10406</v>
      </c>
      <c r="D110" t="s">
        <v>164</v>
      </c>
      <c r="E110">
        <v>41292.541153179998</v>
      </c>
      <c r="F110">
        <v>1226.2</v>
      </c>
      <c r="G110">
        <v>88.725624739929799</v>
      </c>
      <c r="H110">
        <f>(Table2[[#This Row],[1Y Return vs Nifty]]-AVERAGE(Table2[1Y Return vs Nifty]))/_xlfn.STDEV.P(Table2[1Y Return vs Nifty])</f>
        <v>1.059996109360593</v>
      </c>
      <c r="I110">
        <v>24.558117247656099</v>
      </c>
      <c r="J110">
        <f>(Table2[[#This Row],[1M Return vs Nifty]]-AVERAGE(Table2[1M Return vs Nifty]))/_xlfn.STDEV.P(Table2[1M Return vs Nifty])</f>
        <v>2.6368170736203638</v>
      </c>
      <c r="K110">
        <v>43.828974570270098</v>
      </c>
      <c r="L110">
        <f>(Table2[[#This Row],[6M Return vs Nifty]]-AVERAGE(Table2[6M Return vs Nifty]))/_xlfn.STDEV.P(Table2[6M Return vs Nifty])</f>
        <v>0.92050761150876492</v>
      </c>
      <c r="M110">
        <v>-2.1516123943151499</v>
      </c>
      <c r="N110">
        <f>(Table2[[#This Row],[1W Return vs Nifty]]-AVERAGE(Table2[1W Return vs Nifty]))/_xlfn.STDEV.P(Table2[1W Return vs Nifty])</f>
        <v>-1.4521768695173833E-2</v>
      </c>
      <c r="O110">
        <v>1168.45</v>
      </c>
      <c r="P110">
        <v>1061.58916566465</v>
      </c>
      <c r="Q110">
        <v>872.70805593078899</v>
      </c>
      <c r="R110">
        <v>68.990944717674495</v>
      </c>
      <c r="S110" s="2">
        <f>(Table2[[#This Row],[Close Price]]-Table2[[#This Row],[20D EMA]])/Table2[[#This Row],[20D EMA]]</f>
        <v>4.9424451196028923E-2</v>
      </c>
      <c r="T110" s="2">
        <f>(Table2[[#This Row],[Close Price]]-Table2[[#This Row],[50D EMA]])/Table2[[#This Row],[50D EMA]]</f>
        <v>0.15506077083246131</v>
      </c>
      <c r="U110" s="2">
        <f>(Table2[[#This Row],[Close Price]]-Table2[[#This Row],[200D EMA]])/Table2[[#This Row],[200D EMA]]</f>
        <v>0.40505177151389227</v>
      </c>
      <c r="V110">
        <v>0.495196799330402</v>
      </c>
      <c r="W110">
        <v>1222.2</v>
      </c>
      <c r="X110">
        <v>1238.95</v>
      </c>
      <c r="Y110">
        <v>1206</v>
      </c>
      <c r="Z110">
        <v>1269</v>
      </c>
      <c r="AA110">
        <v>1015</v>
      </c>
      <c r="AB110">
        <v>1314</v>
      </c>
      <c r="AC110" s="2">
        <f>(Table2[[#This Row],[Close Price]]/Table2[[#This Row],[Day Low]])-1</f>
        <v>3.2727867779414055E-3</v>
      </c>
      <c r="AD110" s="2">
        <f>(Table2[[#This Row],[Day High]]/Table2[[#This Row],[Close Price]])-1</f>
        <v>1.0397977491436894E-2</v>
      </c>
      <c r="AE110" s="2">
        <f>(Table2[[#This Row],[Close Price]]/Table2[[#This Row],[Current Week Low]])-1</f>
        <v>1.6749585406301781E-2</v>
      </c>
      <c r="AF110" s="2">
        <f>(Table2[[#This Row],[Current Week High]]/Table2[[#This Row],[Close Price]])-1</f>
        <v>3.4904583265372713E-2</v>
      </c>
      <c r="AG110" s="2">
        <f>(Table2[[#This Row],[Close Price]]/Table2[[#This Row],[Current Month Low]])-1</f>
        <v>0.20807881773399028</v>
      </c>
      <c r="AH110" s="2">
        <f>(Table2[[#This Row],[Current Month High]]/Table2[[#This Row],[Close Price]])-1</f>
        <v>7.1603327352797175E-2</v>
      </c>
      <c r="AI110">
        <v>7.1603327352797104</v>
      </c>
      <c r="AJ110">
        <v>123.759124087591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0.32</v>
      </c>
      <c r="AM110" t="s">
        <v>10436</v>
      </c>
      <c r="AN110">
        <v>1.1000000000000001</v>
      </c>
      <c r="AO110" t="s">
        <v>10436</v>
      </c>
      <c r="AP110">
        <v>7.9295597567831999E-2</v>
      </c>
      <c r="AQ110">
        <f>(Table2[[#This Row],[Sharpe Ratio]]-AVERAGE(Table2[Sharpe Ratio]))/_xlfn.STDEV.P(Table2[Sharpe Ratio])</f>
        <v>0.24353302534836768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4.846332051142916</v>
      </c>
      <c r="AS110">
        <f>_xlfn.RANK.AVG(Table2[[#This Row],[1Y Return vs Nifty Z-Score]],Table2[1Y Return vs Nifty Z-Score])</f>
        <v>94</v>
      </c>
      <c r="AT110">
        <f>_xlfn.RANK.AVG(Table2[[#This Row],[6M Return vs Nifty Z-Score]],Table2[6M Return vs Nifty Z-Score])</f>
        <v>111</v>
      </c>
      <c r="AU110">
        <f>_xlfn.RANK.AVG(Table2[[#This Row],[Sharpe Ratio Z-Score]],Table2[Sharpe Ratio Z-Score])</f>
        <v>282</v>
      </c>
      <c r="AV110">
        <f>(Table2[[#This Row],[Rank 1Y]]+Table2[[#This Row],[Rank 6M]]+Table2[[#This Row],[Rank Sharpe]])/3</f>
        <v>162.33333333333334</v>
      </c>
    </row>
    <row r="111" spans="1:48" x14ac:dyDescent="0.3">
      <c r="A111" t="s">
        <v>543</v>
      </c>
      <c r="B111" t="s">
        <v>544</v>
      </c>
      <c r="C111" t="s">
        <v>10396</v>
      </c>
      <c r="D111" t="s">
        <v>149</v>
      </c>
      <c r="E111">
        <v>39449.811526049998</v>
      </c>
      <c r="F111">
        <v>284.5</v>
      </c>
      <c r="G111">
        <v>78.257483171535995</v>
      </c>
      <c r="H111">
        <f>(Table2[[#This Row],[1Y Return vs Nifty]]-AVERAGE(Table2[1Y Return vs Nifty]))/_xlfn.STDEV.P(Table2[1Y Return vs Nifty])</f>
        <v>0.88933878497254537</v>
      </c>
      <c r="I111">
        <v>-1.6707927702534799</v>
      </c>
      <c r="J111">
        <f>(Table2[[#This Row],[1M Return vs Nifty]]-AVERAGE(Table2[1M Return vs Nifty]))/_xlfn.STDEV.P(Table2[1M Return vs Nifty])</f>
        <v>9.9632510003467054E-2</v>
      </c>
      <c r="K111">
        <v>14.642437946651601</v>
      </c>
      <c r="L111">
        <f>(Table2[[#This Row],[6M Return vs Nifty]]-AVERAGE(Table2[6M Return vs Nifty]))/_xlfn.STDEV.P(Table2[6M Return vs Nifty])</f>
        <v>5.8384360190429682E-2</v>
      </c>
      <c r="M111">
        <v>2.94472592290562</v>
      </c>
      <c r="N111">
        <f>(Table2[[#This Row],[1W Return vs Nifty]]-AVERAGE(Table2[1W Return vs Nifty]))/_xlfn.STDEV.P(Table2[1W Return vs Nifty])</f>
        <v>0.9973785031156065</v>
      </c>
      <c r="O111">
        <v>272.8</v>
      </c>
      <c r="P111">
        <v>268.64415459538299</v>
      </c>
      <c r="Q111">
        <v>234.96366709322601</v>
      </c>
      <c r="R111">
        <v>66.301691726573594</v>
      </c>
      <c r="S111" s="2">
        <f>(Table2[[#This Row],[Close Price]]-Table2[[#This Row],[20D EMA]])/Table2[[#This Row],[20D EMA]]</f>
        <v>4.2888563049853327E-2</v>
      </c>
      <c r="T111" s="2">
        <f>(Table2[[#This Row],[Close Price]]-Table2[[#This Row],[50D EMA]])/Table2[[#This Row],[50D EMA]]</f>
        <v>5.9021739849497989E-2</v>
      </c>
      <c r="U111" s="2">
        <f>(Table2[[#This Row],[Close Price]]-Table2[[#This Row],[200D EMA]])/Table2[[#This Row],[200D EMA]]</f>
        <v>0.21082550131940003</v>
      </c>
      <c r="V111">
        <v>0.51295630107604495</v>
      </c>
      <c r="W111">
        <v>280.89999999999998</v>
      </c>
      <c r="X111">
        <v>292.39999999999998</v>
      </c>
      <c r="Y111">
        <v>267.75</v>
      </c>
      <c r="Z111">
        <v>292.39999999999998</v>
      </c>
      <c r="AA111">
        <v>258.5</v>
      </c>
      <c r="AB111">
        <v>292.39999999999998</v>
      </c>
      <c r="AC111" s="2">
        <f>(Table2[[#This Row],[Close Price]]/Table2[[#This Row],[Day Low]])-1</f>
        <v>1.2815948736205174E-2</v>
      </c>
      <c r="AD111" s="2">
        <f>(Table2[[#This Row],[Day High]]/Table2[[#This Row],[Close Price]])-1</f>
        <v>2.7768014059753821E-2</v>
      </c>
      <c r="AE111" s="2">
        <f>(Table2[[#This Row],[Close Price]]/Table2[[#This Row],[Current Week Low]])-1</f>
        <v>6.2558356676003735E-2</v>
      </c>
      <c r="AF111" s="2">
        <f>(Table2[[#This Row],[Current Week High]]/Table2[[#This Row],[Close Price]])-1</f>
        <v>2.7768014059753821E-2</v>
      </c>
      <c r="AG111" s="2">
        <f>(Table2[[#This Row],[Close Price]]/Table2[[#This Row],[Current Month Low]])-1</f>
        <v>0.10058027079303677</v>
      </c>
      <c r="AH111" s="2">
        <f>(Table2[[#This Row],[Current Month High]]/Table2[[#This Row],[Close Price]])-1</f>
        <v>2.7768014059753821E-2</v>
      </c>
      <c r="AI111">
        <v>9.5957820738136999</v>
      </c>
      <c r="AJ111">
        <v>143.57876712328701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0.02</v>
      </c>
      <c r="AM111" t="s">
        <v>10436</v>
      </c>
      <c r="AN111">
        <v>8.8000000000000007</v>
      </c>
      <c r="AO111" t="s">
        <v>10436</v>
      </c>
      <c r="AP111">
        <v>0.16036660739278599</v>
      </c>
      <c r="AQ111">
        <f>(Table2[[#This Row],[Sharpe Ratio]]-AVERAGE(Table2[Sharpe Ratio]))/_xlfn.STDEV.P(Table2[Sharpe Ratio])</f>
        <v>1.1838314842541104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3.2285656425361591</v>
      </c>
      <c r="AS111">
        <f>_xlfn.RANK.AVG(Table2[[#This Row],[1Y Return vs Nifty Z-Score]],Table2[1Y Return vs Nifty Z-Score])</f>
        <v>111</v>
      </c>
      <c r="AT111">
        <f>_xlfn.RANK.AVG(Table2[[#This Row],[6M Return vs Nifty Z-Score]],Table2[6M Return vs Nifty Z-Score])</f>
        <v>292</v>
      </c>
      <c r="AU111">
        <f>_xlfn.RANK.AVG(Table2[[#This Row],[Sharpe Ratio Z-Score]],Table2[Sharpe Ratio Z-Score])</f>
        <v>87</v>
      </c>
      <c r="AV111">
        <f>(Table2[[#This Row],[Rank 1Y]]+Table2[[#This Row],[Rank 6M]]+Table2[[#This Row],[Rank Sharpe]])/3</f>
        <v>163.33333333333334</v>
      </c>
    </row>
    <row r="112" spans="1:48" x14ac:dyDescent="0.3">
      <c r="A112" t="s">
        <v>1620</v>
      </c>
      <c r="B112" t="s">
        <v>1621</v>
      </c>
      <c r="C112" t="s">
        <v>10393</v>
      </c>
      <c r="D112" t="s">
        <v>230</v>
      </c>
      <c r="E112">
        <v>5849.4724778099999</v>
      </c>
      <c r="F112">
        <v>303.14999999999998</v>
      </c>
      <c r="G112">
        <v>19.2520655122722</v>
      </c>
      <c r="H112">
        <f>(Table2[[#This Row],[1Y Return vs Nifty]]-AVERAGE(Table2[1Y Return vs Nifty]))/_xlfn.STDEV.P(Table2[1Y Return vs Nifty])</f>
        <v>-7.2599553015968918E-2</v>
      </c>
      <c r="I112">
        <v>18.9276113049484</v>
      </c>
      <c r="J112">
        <f>(Table2[[#This Row],[1M Return vs Nifty]]-AVERAGE(Table2[1M Return vs Nifty]))/_xlfn.STDEV.P(Table2[1M Return vs Nifty])</f>
        <v>2.0921649034220335</v>
      </c>
      <c r="K112">
        <v>35.966121629863302</v>
      </c>
      <c r="L112">
        <f>(Table2[[#This Row],[6M Return vs Nifty]]-AVERAGE(Table2[6M Return vs Nifty]))/_xlfn.STDEV.P(Table2[6M Return vs Nifty])</f>
        <v>0.68825160837148613</v>
      </c>
      <c r="M112">
        <v>-3.1781027771955599</v>
      </c>
      <c r="N112">
        <f>(Table2[[#This Row],[1W Return vs Nifty]]-AVERAGE(Table2[1W Return vs Nifty]))/_xlfn.STDEV.P(Table2[1W Return vs Nifty])</f>
        <v>-0.21833592560426326</v>
      </c>
      <c r="O112">
        <v>299.39</v>
      </c>
      <c r="P112">
        <v>277.92748078530798</v>
      </c>
      <c r="Q112">
        <v>242.98569018570001</v>
      </c>
      <c r="R112">
        <v>47.594391606754002</v>
      </c>
      <c r="S112" s="2">
        <f>(Table2[[#This Row],[Close Price]]-Table2[[#This Row],[20D EMA]])/Table2[[#This Row],[20D EMA]]</f>
        <v>1.2558869701726814E-2</v>
      </c>
      <c r="T112" s="2">
        <f>(Table2[[#This Row],[Close Price]]-Table2[[#This Row],[50D EMA]])/Table2[[#This Row],[50D EMA]]</f>
        <v>9.0752160036220969E-2</v>
      </c>
      <c r="U112" s="2">
        <f>(Table2[[#This Row],[Close Price]]-Table2[[#This Row],[200D EMA]])/Table2[[#This Row],[200D EMA]]</f>
        <v>0.24760433327707423</v>
      </c>
      <c r="V112">
        <v>1.0921561710299399</v>
      </c>
      <c r="W112">
        <v>301.5</v>
      </c>
      <c r="X112">
        <v>309.60000000000002</v>
      </c>
      <c r="Y112">
        <v>301.5</v>
      </c>
      <c r="Z112">
        <v>319.95</v>
      </c>
      <c r="AA112">
        <v>276.10000000000002</v>
      </c>
      <c r="AB112">
        <v>329.9</v>
      </c>
      <c r="AC112" s="2">
        <f>(Table2[[#This Row],[Close Price]]/Table2[[#This Row],[Day Low]])-1</f>
        <v>5.472636815920362E-3</v>
      </c>
      <c r="AD112" s="2">
        <f>(Table2[[#This Row],[Day High]]/Table2[[#This Row],[Close Price]])-1</f>
        <v>2.1276595744680993E-2</v>
      </c>
      <c r="AE112" s="2">
        <f>(Table2[[#This Row],[Close Price]]/Table2[[#This Row],[Current Week Low]])-1</f>
        <v>5.472636815920362E-3</v>
      </c>
      <c r="AF112" s="2">
        <f>(Table2[[#This Row],[Current Week High]]/Table2[[#This Row],[Close Price]])-1</f>
        <v>5.5418109846610664E-2</v>
      </c>
      <c r="AG112" s="2">
        <f>(Table2[[#This Row],[Close Price]]/Table2[[#This Row],[Current Month Low]])-1</f>
        <v>9.797174936617159E-2</v>
      </c>
      <c r="AH112" s="2">
        <f>(Table2[[#This Row],[Current Month High]]/Table2[[#This Row],[Close Price]])-1</f>
        <v>8.8240145142668647E-2</v>
      </c>
      <c r="AI112">
        <v>8.8240145142668602</v>
      </c>
      <c r="AJ112">
        <v>71.271186440677894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0.1</v>
      </c>
      <c r="AM112" t="s">
        <v>10436</v>
      </c>
      <c r="AN112">
        <v>0.83</v>
      </c>
      <c r="AO112" t="s">
        <v>10436</v>
      </c>
      <c r="AP112">
        <v>0.197052823528685</v>
      </c>
      <c r="AQ112">
        <f>(Table2[[#This Row],[Sharpe Ratio]]-AVERAGE(Table2[Sharpe Ratio]))/_xlfn.STDEV.P(Table2[Sharpe Ratio])</f>
        <v>1.6093349110666233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4.0988159442399104</v>
      </c>
      <c r="AS112">
        <f>_xlfn.RANK.AVG(Table2[[#This Row],[1Y Return vs Nifty Z-Score]],Table2[1Y Return vs Nifty Z-Score])</f>
        <v>321</v>
      </c>
      <c r="AT112">
        <f>_xlfn.RANK.AVG(Table2[[#This Row],[6M Return vs Nifty Z-Score]],Table2[6M Return vs Nifty Z-Score])</f>
        <v>136</v>
      </c>
      <c r="AU112">
        <f>_xlfn.RANK.AVG(Table2[[#This Row],[Sharpe Ratio Z-Score]],Table2[Sharpe Ratio Z-Score])</f>
        <v>37</v>
      </c>
      <c r="AV112">
        <f>(Table2[[#This Row],[Rank 1Y]]+Table2[[#This Row],[Rank 6M]]+Table2[[#This Row],[Rank Sharpe]])/3</f>
        <v>164.66666666666666</v>
      </c>
    </row>
    <row r="113" spans="1:48" x14ac:dyDescent="0.3">
      <c r="A113" t="s">
        <v>1536</v>
      </c>
      <c r="B113" t="s">
        <v>1537</v>
      </c>
      <c r="C113" t="s">
        <v>10394</v>
      </c>
      <c r="D113" t="s">
        <v>46</v>
      </c>
      <c r="E113">
        <v>6694.1258325819999</v>
      </c>
      <c r="F113">
        <v>238.46</v>
      </c>
      <c r="G113">
        <v>101.155299264821</v>
      </c>
      <c r="H113">
        <f>(Table2[[#This Row],[1Y Return vs Nifty]]-AVERAGE(Table2[1Y Return vs Nifty]))/_xlfn.STDEV.P(Table2[1Y Return vs Nifty])</f>
        <v>1.262631408431895</v>
      </c>
      <c r="I113">
        <v>-4.47264946032446</v>
      </c>
      <c r="J113">
        <f>(Table2[[#This Row],[1M Return vs Nifty]]-AVERAGE(Table2[1M Return vs Nifty]))/_xlfn.STDEV.P(Table2[1M Return vs Nifty])</f>
        <v>-0.17139772109118326</v>
      </c>
      <c r="K113">
        <v>30.843795199698899</v>
      </c>
      <c r="L113">
        <f>(Table2[[#This Row],[6M Return vs Nifty]]-AVERAGE(Table2[6M Return vs Nifty]))/_xlfn.STDEV.P(Table2[6M Return vs Nifty])</f>
        <v>0.53694634138363895</v>
      </c>
      <c r="M113">
        <v>-4.9239126034021998</v>
      </c>
      <c r="N113">
        <f>(Table2[[#This Row],[1W Return vs Nifty]]-AVERAGE(Table2[1W Return vs Nifty]))/_xlfn.STDEV.P(Table2[1W Return vs Nifty])</f>
        <v>-0.56497410535364412</v>
      </c>
      <c r="O113">
        <v>243.23</v>
      </c>
      <c r="P113">
        <v>238.691941608132</v>
      </c>
      <c r="Q113">
        <v>198.45991433792199</v>
      </c>
      <c r="R113">
        <v>42.181392966553901</v>
      </c>
      <c r="S113" s="2">
        <f>(Table2[[#This Row],[Close Price]]-Table2[[#This Row],[20D EMA]])/Table2[[#This Row],[20D EMA]]</f>
        <v>-1.9611067713686561E-2</v>
      </c>
      <c r="T113" s="2">
        <f>(Table2[[#This Row],[Close Price]]-Table2[[#This Row],[50D EMA]])/Table2[[#This Row],[50D EMA]]</f>
        <v>-9.7171947477295154E-4</v>
      </c>
      <c r="U113" s="2">
        <f>(Table2[[#This Row],[Close Price]]-Table2[[#This Row],[200D EMA]])/Table2[[#This Row],[200D EMA]]</f>
        <v>0.20155246864598061</v>
      </c>
      <c r="V113">
        <v>0.678193011719469</v>
      </c>
      <c r="W113">
        <v>236.69</v>
      </c>
      <c r="X113">
        <v>244</v>
      </c>
      <c r="Y113">
        <v>236.1</v>
      </c>
      <c r="Z113">
        <v>252.7</v>
      </c>
      <c r="AA113">
        <v>227.4</v>
      </c>
      <c r="AB113">
        <v>284.74</v>
      </c>
      <c r="AC113" s="2">
        <f>(Table2[[#This Row],[Close Price]]/Table2[[#This Row],[Day Low]])-1</f>
        <v>7.4781359584266127E-3</v>
      </c>
      <c r="AD113" s="2">
        <f>(Table2[[#This Row],[Day High]]/Table2[[#This Row],[Close Price]])-1</f>
        <v>2.3232407951019107E-2</v>
      </c>
      <c r="AE113" s="2">
        <f>(Table2[[#This Row],[Close Price]]/Table2[[#This Row],[Current Week Low]])-1</f>
        <v>9.9957645065651413E-3</v>
      </c>
      <c r="AF113" s="2">
        <f>(Table2[[#This Row],[Current Week High]]/Table2[[#This Row],[Close Price]])-1</f>
        <v>5.9716514300092172E-2</v>
      </c>
      <c r="AG113" s="2">
        <f>(Table2[[#This Row],[Close Price]]/Table2[[#This Row],[Current Month Low]])-1</f>
        <v>4.8636763412489126E-2</v>
      </c>
      <c r="AH113" s="2">
        <f>(Table2[[#This Row],[Current Month High]]/Table2[[#This Row],[Close Price]])-1</f>
        <v>0.19407867147529978</v>
      </c>
      <c r="AI113">
        <v>19.407867147529899</v>
      </c>
      <c r="AJ113">
        <v>134.820285573609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</v>
      </c>
      <c r="AM113" t="s">
        <v>10437</v>
      </c>
      <c r="AN113">
        <v>-6.69</v>
      </c>
      <c r="AO113" t="s">
        <v>10435</v>
      </c>
      <c r="AP113">
        <v>8.8953465576999999E-2</v>
      </c>
      <c r="AQ113">
        <f>(Table2[[#This Row],[Sharpe Ratio]]-AVERAGE(Table2[Sharpe Ratio]))/_xlfn.STDEV.P(Table2[Sharpe Ratio])</f>
        <v>0.35554937280652515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1.4187552961772318</v>
      </c>
      <c r="AS113">
        <f>_xlfn.RANK.AVG(Table2[[#This Row],[1Y Return vs Nifty Z-Score]],Table2[1Y Return vs Nifty Z-Score])</f>
        <v>75</v>
      </c>
      <c r="AT113">
        <f>_xlfn.RANK.AVG(Table2[[#This Row],[6M Return vs Nifty Z-Score]],Table2[6M Return vs Nifty Z-Score])</f>
        <v>165</v>
      </c>
      <c r="AU113">
        <f>_xlfn.RANK.AVG(Table2[[#This Row],[Sharpe Ratio Z-Score]],Table2[Sharpe Ratio Z-Score])</f>
        <v>255</v>
      </c>
      <c r="AV113">
        <f>(Table2[[#This Row],[Rank 1Y]]+Table2[[#This Row],[Rank 6M]]+Table2[[#This Row],[Rank Sharpe]])/3</f>
        <v>165</v>
      </c>
    </row>
    <row r="114" spans="1:48" x14ac:dyDescent="0.3">
      <c r="A114" t="s">
        <v>1050</v>
      </c>
      <c r="B114" t="s">
        <v>1051</v>
      </c>
      <c r="C114" t="s">
        <v>10404</v>
      </c>
      <c r="D114" t="s">
        <v>388</v>
      </c>
      <c r="E114">
        <v>13416.556041</v>
      </c>
      <c r="F114">
        <v>1062.8</v>
      </c>
      <c r="G114">
        <v>39.913981316674999</v>
      </c>
      <c r="H114">
        <f>(Table2[[#This Row],[1Y Return vs Nifty]]-AVERAGE(Table2[1Y Return vs Nifty]))/_xlfn.STDEV.P(Table2[1Y Return vs Nifty])</f>
        <v>0.26424221062207576</v>
      </c>
      <c r="I114">
        <v>-5.9994917337490801</v>
      </c>
      <c r="J114">
        <f>(Table2[[#This Row],[1M Return vs Nifty]]-AVERAGE(Table2[1M Return vs Nifty]))/_xlfn.STDEV.P(Table2[1M Return vs Nifty])</f>
        <v>-0.319092789035887</v>
      </c>
      <c r="K114">
        <v>99.281233401358904</v>
      </c>
      <c r="L114">
        <f>(Table2[[#This Row],[6M Return vs Nifty]]-AVERAGE(Table2[6M Return vs Nifty]))/_xlfn.STDEV.P(Table2[6M Return vs Nifty])</f>
        <v>2.5584779638292847</v>
      </c>
      <c r="M114">
        <v>9.1317201223791695</v>
      </c>
      <c r="N114">
        <f>(Table2[[#This Row],[1W Return vs Nifty]]-AVERAGE(Table2[1W Return vs Nifty]))/_xlfn.STDEV.P(Table2[1W Return vs Nifty])</f>
        <v>2.2258332724907226</v>
      </c>
      <c r="O114">
        <v>1021.86</v>
      </c>
      <c r="P114">
        <v>959.93172941693001</v>
      </c>
      <c r="Q114">
        <v>755.683839409803</v>
      </c>
      <c r="R114">
        <v>60.139985381895897</v>
      </c>
      <c r="S114" s="2">
        <f>(Table2[[#This Row],[Close Price]]-Table2[[#This Row],[20D EMA]])/Table2[[#This Row],[20D EMA]]</f>
        <v>4.0064196660990682E-2</v>
      </c>
      <c r="T114" s="2">
        <f>(Table2[[#This Row],[Close Price]]-Table2[[#This Row],[50D EMA]])/Table2[[#This Row],[50D EMA]]</f>
        <v>0.10716206937503038</v>
      </c>
      <c r="U114" s="2">
        <f>(Table2[[#This Row],[Close Price]]-Table2[[#This Row],[200D EMA]])/Table2[[#This Row],[200D EMA]]</f>
        <v>0.40640826834415023</v>
      </c>
      <c r="V114">
        <v>0.55500540787598895</v>
      </c>
      <c r="W114">
        <v>1052.6500000000001</v>
      </c>
      <c r="X114">
        <v>1083.95</v>
      </c>
      <c r="Y114">
        <v>975</v>
      </c>
      <c r="Z114">
        <v>1090.4000000000001</v>
      </c>
      <c r="AA114">
        <v>955.55</v>
      </c>
      <c r="AB114">
        <v>1119.9000000000001</v>
      </c>
      <c r="AC114" s="2">
        <f>(Table2[[#This Row],[Close Price]]/Table2[[#This Row],[Day Low]])-1</f>
        <v>9.6423312592028854E-3</v>
      </c>
      <c r="AD114" s="2">
        <f>(Table2[[#This Row],[Day High]]/Table2[[#This Row],[Close Price]])-1</f>
        <v>1.9900263455024492E-2</v>
      </c>
      <c r="AE114" s="2">
        <f>(Table2[[#This Row],[Close Price]]/Table2[[#This Row],[Current Week Low]])-1</f>
        <v>9.0051282051281989E-2</v>
      </c>
      <c r="AF114" s="2">
        <f>(Table2[[#This Row],[Current Week High]]/Table2[[#This Row],[Close Price]])-1</f>
        <v>2.5969138125705893E-2</v>
      </c>
      <c r="AG114" s="2">
        <f>(Table2[[#This Row],[Close Price]]/Table2[[#This Row],[Current Month Low]])-1</f>
        <v>0.11223902464549207</v>
      </c>
      <c r="AH114" s="2">
        <f>(Table2[[#This Row],[Current Month High]]/Table2[[#This Row],[Close Price]])-1</f>
        <v>5.3726006774557966E-2</v>
      </c>
      <c r="AI114">
        <v>5.7583741061347302</v>
      </c>
      <c r="AJ114">
        <v>136.17777777777701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0.34</v>
      </c>
      <c r="AM114" t="s">
        <v>10436</v>
      </c>
      <c r="AN114">
        <v>0.05</v>
      </c>
      <c r="AO114" t="s">
        <v>10436</v>
      </c>
      <c r="AP114">
        <v>9.0623120209242999E-2</v>
      </c>
      <c r="AQ114">
        <f>(Table2[[#This Row],[Sharpe Ratio]]-AVERAGE(Table2[Sharpe Ratio]))/_xlfn.STDEV.P(Table2[Sharpe Ratio])</f>
        <v>0.37491478691685592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5.1043754448230523</v>
      </c>
      <c r="AS114">
        <f>_xlfn.RANK.AVG(Table2[[#This Row],[1Y Return vs Nifty Z-Score]],Table2[1Y Return vs Nifty Z-Score])</f>
        <v>231</v>
      </c>
      <c r="AT114">
        <f>_xlfn.RANK.AVG(Table2[[#This Row],[6M Return vs Nifty Z-Score]],Table2[6M Return vs Nifty Z-Score])</f>
        <v>14</v>
      </c>
      <c r="AU114">
        <f>_xlfn.RANK.AVG(Table2[[#This Row],[Sharpe Ratio Z-Score]],Table2[Sharpe Ratio Z-Score])</f>
        <v>251</v>
      </c>
      <c r="AV114">
        <f>(Table2[[#This Row],[Rank 1Y]]+Table2[[#This Row],[Rank 6M]]+Table2[[#This Row],[Rank Sharpe]])/3</f>
        <v>165.33333333333334</v>
      </c>
    </row>
    <row r="115" spans="1:48" x14ac:dyDescent="0.3">
      <c r="A115" t="s">
        <v>817</v>
      </c>
      <c r="B115" t="s">
        <v>818</v>
      </c>
      <c r="C115" t="s">
        <v>10402</v>
      </c>
      <c r="D115" t="s">
        <v>161</v>
      </c>
      <c r="E115">
        <v>20259.284885550001</v>
      </c>
      <c r="F115">
        <v>847.3</v>
      </c>
      <c r="G115">
        <v>105.067744303591</v>
      </c>
      <c r="H115">
        <f>(Table2[[#This Row],[1Y Return vs Nifty]]-AVERAGE(Table2[1Y Return vs Nifty]))/_xlfn.STDEV.P(Table2[1Y Return vs Nifty])</f>
        <v>1.3264142105433714</v>
      </c>
      <c r="I115">
        <v>1.0171754982352701</v>
      </c>
      <c r="J115">
        <f>(Table2[[#This Row],[1M Return vs Nifty]]-AVERAGE(Table2[1M Return vs Nifty]))/_xlfn.STDEV.P(Table2[1M Return vs Nifty])</f>
        <v>0.3596460444448511</v>
      </c>
      <c r="K115">
        <v>6.4270074228422498</v>
      </c>
      <c r="L115">
        <f>(Table2[[#This Row],[6M Return vs Nifty]]-AVERAGE(Table2[6M Return vs Nifty]))/_xlfn.STDEV.P(Table2[6M Return vs Nifty])</f>
        <v>-0.18428621650399379</v>
      </c>
      <c r="M115">
        <v>5.9319553236811799</v>
      </c>
      <c r="N115">
        <f>(Table2[[#This Row],[1W Return vs Nifty]]-AVERAGE(Table2[1W Return vs Nifty]))/_xlfn.STDEV.P(Table2[1W Return vs Nifty])</f>
        <v>1.5905059712022191</v>
      </c>
      <c r="O115">
        <v>804.66</v>
      </c>
      <c r="P115">
        <v>806.66218020491203</v>
      </c>
      <c r="Q115">
        <v>695.24933507228002</v>
      </c>
      <c r="R115">
        <v>65.628319634416897</v>
      </c>
      <c r="S115" s="2">
        <f>(Table2[[#This Row],[Close Price]]-Table2[[#This Row],[20D EMA]])/Table2[[#This Row],[20D EMA]]</f>
        <v>5.2991325528794757E-2</v>
      </c>
      <c r="T115" s="2">
        <f>(Table2[[#This Row],[Close Price]]-Table2[[#This Row],[50D EMA]])/Table2[[#This Row],[50D EMA]]</f>
        <v>5.0377742743269449E-2</v>
      </c>
      <c r="U115" s="2">
        <f>(Table2[[#This Row],[Close Price]]-Table2[[#This Row],[200D EMA]])/Table2[[#This Row],[200D EMA]]</f>
        <v>0.21869947550818203</v>
      </c>
      <c r="V115">
        <v>2.40207270353612</v>
      </c>
      <c r="W115">
        <v>840</v>
      </c>
      <c r="X115">
        <v>873.45</v>
      </c>
      <c r="Y115">
        <v>771</v>
      </c>
      <c r="Z115">
        <v>884.55</v>
      </c>
      <c r="AA115">
        <v>745</v>
      </c>
      <c r="AB115">
        <v>884.55</v>
      </c>
      <c r="AC115" s="2">
        <f>(Table2[[#This Row],[Close Price]]/Table2[[#This Row],[Day Low]])-1</f>
        <v>8.6904761904760264E-3</v>
      </c>
      <c r="AD115" s="2">
        <f>(Table2[[#This Row],[Day High]]/Table2[[#This Row],[Close Price]])-1</f>
        <v>3.0862740469727479E-2</v>
      </c>
      <c r="AE115" s="2">
        <f>(Table2[[#This Row],[Close Price]]/Table2[[#This Row],[Current Week Low]])-1</f>
        <v>9.8962386511024514E-2</v>
      </c>
      <c r="AF115" s="2">
        <f>(Table2[[#This Row],[Current Week High]]/Table2[[#This Row],[Close Price]])-1</f>
        <v>4.3963177150950106E-2</v>
      </c>
      <c r="AG115" s="2">
        <f>(Table2[[#This Row],[Close Price]]/Table2[[#This Row],[Current Month Low]])-1</f>
        <v>0.13731543624161069</v>
      </c>
      <c r="AH115" s="2">
        <f>(Table2[[#This Row],[Current Month High]]/Table2[[#This Row],[Close Price]])-1</f>
        <v>4.3963177150950106E-2</v>
      </c>
      <c r="AI115">
        <v>15.6615130414257</v>
      </c>
      <c r="AJ115">
        <v>182.433333333333</v>
      </c>
      <c r="AK115" t="str">
        <f>IF(AND(Table2[[#This Row],[20D EMA]]&gt;Table2[[#This Row],[50D EMA]],Table2[[#This Row],[50D EMA]]&gt;Table2[[#This Row],[200D EMA]]),"Uptrend","Downtrend/NoTrend")</f>
        <v>Downtrend/NoTrend</v>
      </c>
      <c r="AL115">
        <v>-7.0000000000000007E-2</v>
      </c>
      <c r="AM115" t="s">
        <v>10435</v>
      </c>
      <c r="AN115">
        <v>7.69</v>
      </c>
      <c r="AO115" t="s">
        <v>10436</v>
      </c>
      <c r="AP115">
        <v>0.18781360340123701</v>
      </c>
      <c r="AQ115">
        <f>(Table2[[#This Row],[Sharpe Ratio]]-AVERAGE(Table2[Sharpe Ratio]))/_xlfn.STDEV.P(Table2[Sharpe Ratio])</f>
        <v>1.5021742322236151</v>
      </c>
      <c r="AR1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5">
        <f>_xlfn.RANK.AVG(Table2[[#This Row],[1Y Return vs Nifty Z-Score]],Table2[1Y Return vs Nifty Z-Score])</f>
        <v>70</v>
      </c>
      <c r="AT115">
        <f>_xlfn.RANK.AVG(Table2[[#This Row],[6M Return vs Nifty Z-Score]],Table2[6M Return vs Nifty Z-Score])</f>
        <v>380</v>
      </c>
      <c r="AU115">
        <f>_xlfn.RANK.AVG(Table2[[#This Row],[Sharpe Ratio Z-Score]],Table2[Sharpe Ratio Z-Score])</f>
        <v>47</v>
      </c>
      <c r="AV115">
        <f>(Table2[[#This Row],[Rank 1Y]]+Table2[[#This Row],[Rank 6M]]+Table2[[#This Row],[Rank Sharpe]])/3</f>
        <v>165.66666666666666</v>
      </c>
    </row>
    <row r="116" spans="1:48" x14ac:dyDescent="0.3">
      <c r="A116" t="s">
        <v>384</v>
      </c>
      <c r="B116" t="s">
        <v>385</v>
      </c>
      <c r="C116" t="s">
        <v>10403</v>
      </c>
      <c r="D116" t="s">
        <v>130</v>
      </c>
      <c r="E116">
        <v>64065.754584819901</v>
      </c>
      <c r="F116">
        <v>1792.1</v>
      </c>
      <c r="G116">
        <v>68.477876089759405</v>
      </c>
      <c r="H116">
        <f>(Table2[[#This Row],[1Y Return vs Nifty]]-AVERAGE(Table2[1Y Return vs Nifty]))/_xlfn.STDEV.P(Table2[1Y Return vs Nifty])</f>
        <v>0.7299063234187726</v>
      </c>
      <c r="I116">
        <v>-1.6727827177663199</v>
      </c>
      <c r="J116">
        <f>(Table2[[#This Row],[1M Return vs Nifty]]-AVERAGE(Table2[1M Return vs Nifty]))/_xlfn.STDEV.P(Table2[1M Return vs Nifty])</f>
        <v>9.9440017669300745E-2</v>
      </c>
      <c r="K116">
        <v>14.937296128006601</v>
      </c>
      <c r="L116">
        <f>(Table2[[#This Row],[6M Return vs Nifty]]-AVERAGE(Table2[6M Return vs Nifty]))/_xlfn.STDEV.P(Table2[6M Return vs Nifty])</f>
        <v>6.7093995638640935E-2</v>
      </c>
      <c r="M116">
        <v>1.11435818510828</v>
      </c>
      <c r="N116">
        <f>(Table2[[#This Row],[1W Return vs Nifty]]-AVERAGE(Table2[1W Return vs Nifty]))/_xlfn.STDEV.P(Table2[1W Return vs Nifty])</f>
        <v>0.63395098003843764</v>
      </c>
      <c r="O116">
        <v>1778.51</v>
      </c>
      <c r="P116">
        <v>1771.3830880232299</v>
      </c>
      <c r="Q116">
        <v>1544.36446179738</v>
      </c>
      <c r="R116">
        <v>52.460087787131002</v>
      </c>
      <c r="S116" s="2">
        <f>(Table2[[#This Row],[Close Price]]-Table2[[#This Row],[20D EMA]])/Table2[[#This Row],[20D EMA]]</f>
        <v>7.6412277693124683E-3</v>
      </c>
      <c r="T116" s="2">
        <f>(Table2[[#This Row],[Close Price]]-Table2[[#This Row],[50D EMA]])/Table2[[#This Row],[50D EMA]]</f>
        <v>1.169533124530899E-2</v>
      </c>
      <c r="U116" s="2">
        <f>(Table2[[#This Row],[Close Price]]-Table2[[#This Row],[200D EMA]])/Table2[[#This Row],[200D EMA]]</f>
        <v>0.16041261265122447</v>
      </c>
      <c r="V116">
        <v>0.88909197248695204</v>
      </c>
      <c r="W116">
        <v>1786.3</v>
      </c>
      <c r="X116">
        <v>1820.85</v>
      </c>
      <c r="Y116">
        <v>1769.05</v>
      </c>
      <c r="Z116">
        <v>1890</v>
      </c>
      <c r="AA116">
        <v>1645.2</v>
      </c>
      <c r="AB116">
        <v>1950</v>
      </c>
      <c r="AC116" s="2">
        <f>(Table2[[#This Row],[Close Price]]/Table2[[#This Row],[Day Low]])-1</f>
        <v>3.2469350053181412E-3</v>
      </c>
      <c r="AD116" s="2">
        <f>(Table2[[#This Row],[Day High]]/Table2[[#This Row],[Close Price]])-1</f>
        <v>1.6042631549578745E-2</v>
      </c>
      <c r="AE116" s="2">
        <f>(Table2[[#This Row],[Close Price]]/Table2[[#This Row],[Current Week Low]])-1</f>
        <v>1.3029592153980918E-2</v>
      </c>
      <c r="AF116" s="2">
        <f>(Table2[[#This Row],[Current Week High]]/Table2[[#This Row],[Close Price]])-1</f>
        <v>5.4628647954913179E-2</v>
      </c>
      <c r="AG116" s="2">
        <f>(Table2[[#This Row],[Close Price]]/Table2[[#This Row],[Current Month Low]])-1</f>
        <v>8.9290055920252742E-2</v>
      </c>
      <c r="AH116" s="2">
        <f>(Table2[[#This Row],[Current Month High]]/Table2[[#This Row],[Close Price]])-1</f>
        <v>8.8108922493164599E-2</v>
      </c>
      <c r="AI116">
        <v>15.423246470621001</v>
      </c>
      <c r="AJ116">
        <v>107.412979948496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-0.06</v>
      </c>
      <c r="AM116" t="s">
        <v>10435</v>
      </c>
      <c r="AN116">
        <v>2.4700000000000002</v>
      </c>
      <c r="AO116" t="s">
        <v>10436</v>
      </c>
      <c r="AP116">
        <v>0.167549916028333</v>
      </c>
      <c r="AQ116">
        <f>(Table2[[#This Row],[Sharpe Ratio]]-AVERAGE(Table2[Sharpe Ratio]))/_xlfn.STDEV.P(Table2[Sharpe Ratio])</f>
        <v>1.267146766183288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2.7975380829484395</v>
      </c>
      <c r="AS116">
        <f>_xlfn.RANK.AVG(Table2[[#This Row],[1Y Return vs Nifty Z-Score]],Table2[1Y Return vs Nifty Z-Score])</f>
        <v>130</v>
      </c>
      <c r="AT116">
        <f>_xlfn.RANK.AVG(Table2[[#This Row],[6M Return vs Nifty Z-Score]],Table2[6M Return vs Nifty Z-Score])</f>
        <v>287</v>
      </c>
      <c r="AU116">
        <f>_xlfn.RANK.AVG(Table2[[#This Row],[Sharpe Ratio Z-Score]],Table2[Sharpe Ratio Z-Score])</f>
        <v>81</v>
      </c>
      <c r="AV116">
        <f>(Table2[[#This Row],[Rank 1Y]]+Table2[[#This Row],[Rank 6M]]+Table2[[#This Row],[Rank Sharpe]])/3</f>
        <v>166</v>
      </c>
    </row>
    <row r="117" spans="1:48" x14ac:dyDescent="0.3">
      <c r="A117" t="s">
        <v>1764</v>
      </c>
      <c r="B117" t="s">
        <v>1765</v>
      </c>
      <c r="C117" t="s">
        <v>10400</v>
      </c>
      <c r="D117" t="s">
        <v>831</v>
      </c>
      <c r="E117">
        <v>4670.2078173</v>
      </c>
      <c r="F117">
        <v>377.4</v>
      </c>
      <c r="G117">
        <v>91.472933533140207</v>
      </c>
      <c r="H117">
        <f>(Table2[[#This Row],[1Y Return vs Nifty]]-AVERAGE(Table2[1Y Return vs Nifty]))/_xlfn.STDEV.P(Table2[1Y Return vs Nifty])</f>
        <v>1.1047842281354312</v>
      </c>
      <c r="I117">
        <v>-9.83354518086872</v>
      </c>
      <c r="J117">
        <f>(Table2[[#This Row],[1M Return vs Nifty]]-AVERAGE(Table2[1M Return vs Nifty]))/_xlfn.STDEV.P(Table2[1M Return vs Nifty])</f>
        <v>-0.68996985619086404</v>
      </c>
      <c r="K117">
        <v>45.270224426950399</v>
      </c>
      <c r="L117">
        <f>(Table2[[#This Row],[6M Return vs Nifty]]-AVERAGE(Table2[6M Return vs Nifty]))/_xlfn.STDEV.P(Table2[6M Return vs Nifty])</f>
        <v>0.96307980938296611</v>
      </c>
      <c r="M117">
        <v>-6.31284178721108</v>
      </c>
      <c r="N117">
        <f>(Table2[[#This Row],[1W Return vs Nifty]]-AVERAGE(Table2[1W Return vs Nifty]))/_xlfn.STDEV.P(Table2[1W Return vs Nifty])</f>
        <v>-0.84075207203082136</v>
      </c>
      <c r="O117">
        <v>384.21</v>
      </c>
      <c r="P117">
        <v>367.59483456419701</v>
      </c>
      <c r="Q117">
        <v>295.452782817806</v>
      </c>
      <c r="R117">
        <v>39.330117534514102</v>
      </c>
      <c r="S117" s="2">
        <f>(Table2[[#This Row],[Close Price]]-Table2[[#This Row],[20D EMA]])/Table2[[#This Row],[20D EMA]]</f>
        <v>-1.7724681814632631E-2</v>
      </c>
      <c r="T117" s="2">
        <f>(Table2[[#This Row],[Close Price]]-Table2[[#This Row],[50D EMA]])/Table2[[#This Row],[50D EMA]]</f>
        <v>2.6673839003824688E-2</v>
      </c>
      <c r="U117" s="2">
        <f>(Table2[[#This Row],[Close Price]]-Table2[[#This Row],[200D EMA]])/Table2[[#This Row],[200D EMA]]</f>
        <v>0.27736146669746409</v>
      </c>
      <c r="V117">
        <v>0.72169015446736695</v>
      </c>
      <c r="W117">
        <v>374.35</v>
      </c>
      <c r="X117">
        <v>383.9</v>
      </c>
      <c r="Y117">
        <v>374.35</v>
      </c>
      <c r="Z117">
        <v>398.85</v>
      </c>
      <c r="AA117">
        <v>370.35</v>
      </c>
      <c r="AB117">
        <v>407.8</v>
      </c>
      <c r="AC117" s="2">
        <f>(Table2[[#This Row],[Close Price]]/Table2[[#This Row],[Day Low]])-1</f>
        <v>8.1474555896887679E-3</v>
      </c>
      <c r="AD117" s="2">
        <f>(Table2[[#This Row],[Day High]]/Table2[[#This Row],[Close Price]])-1</f>
        <v>1.7223105458399557E-2</v>
      </c>
      <c r="AE117" s="2">
        <f>(Table2[[#This Row],[Close Price]]/Table2[[#This Row],[Current Week Low]])-1</f>
        <v>8.1474555896887679E-3</v>
      </c>
      <c r="AF117" s="2">
        <f>(Table2[[#This Row],[Current Week High]]/Table2[[#This Row],[Close Price]])-1</f>
        <v>5.6836248012718693E-2</v>
      </c>
      <c r="AG117" s="2">
        <f>(Table2[[#This Row],[Close Price]]/Table2[[#This Row],[Current Month Low]])-1</f>
        <v>1.9036046982583876E-2</v>
      </c>
      <c r="AH117" s="2">
        <f>(Table2[[#This Row],[Current Month High]]/Table2[[#This Row],[Close Price]])-1</f>
        <v>8.0551139374668956E-2</v>
      </c>
      <c r="AI117">
        <v>9.1547429782723899</v>
      </c>
      <c r="AJ117">
        <v>153.54383607658701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7.0000000000000007E-2</v>
      </c>
      <c r="AM117" t="s">
        <v>10436</v>
      </c>
      <c r="AN117">
        <v>-0.67</v>
      </c>
      <c r="AO117" t="s">
        <v>10435</v>
      </c>
      <c r="AP117">
        <v>7.3101101208098998E-2</v>
      </c>
      <c r="AQ117">
        <f>(Table2[[#This Row],[Sharpe Ratio]]-AVERAGE(Table2[Sharpe Ratio]))/_xlfn.STDEV.P(Table2[Sharpe Ratio])</f>
        <v>0.17168643809935435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0.70882854739606638</v>
      </c>
      <c r="AS117">
        <f>_xlfn.RANK.AVG(Table2[[#This Row],[1Y Return vs Nifty Z-Score]],Table2[1Y Return vs Nifty Z-Score])</f>
        <v>91</v>
      </c>
      <c r="AT117">
        <f>_xlfn.RANK.AVG(Table2[[#This Row],[6M Return vs Nifty Z-Score]],Table2[6M Return vs Nifty Z-Score])</f>
        <v>104</v>
      </c>
      <c r="AU117">
        <f>_xlfn.RANK.AVG(Table2[[#This Row],[Sharpe Ratio Z-Score]],Table2[Sharpe Ratio Z-Score])</f>
        <v>306</v>
      </c>
      <c r="AV117">
        <f>(Table2[[#This Row],[Rank 1Y]]+Table2[[#This Row],[Rank 6M]]+Table2[[#This Row],[Rank Sharpe]])/3</f>
        <v>167</v>
      </c>
    </row>
    <row r="118" spans="1:48" x14ac:dyDescent="0.3">
      <c r="A118" t="s">
        <v>863</v>
      </c>
      <c r="B118" t="s">
        <v>864</v>
      </c>
      <c r="C118" t="s">
        <v>10402</v>
      </c>
      <c r="D118" t="s">
        <v>127</v>
      </c>
      <c r="E118">
        <v>18846.196041079998</v>
      </c>
      <c r="F118">
        <v>718.6</v>
      </c>
      <c r="G118">
        <v>52.439921330185797</v>
      </c>
      <c r="H118">
        <f>(Table2[[#This Row],[1Y Return vs Nifty]]-AVERAGE(Table2[1Y Return vs Nifty]))/_xlfn.STDEV.P(Table2[1Y Return vs Nifty])</f>
        <v>0.46844688192735029</v>
      </c>
      <c r="I118">
        <v>-6.5186276034186701</v>
      </c>
      <c r="J118">
        <f>(Table2[[#This Row],[1M Return vs Nifty]]-AVERAGE(Table2[1M Return vs Nifty]))/_xlfn.STDEV.P(Table2[1M Return vs Nifty])</f>
        <v>-0.36931003077586577</v>
      </c>
      <c r="K118">
        <v>20.922315129757699</v>
      </c>
      <c r="L118">
        <f>(Table2[[#This Row],[6M Return vs Nifty]]-AVERAGE(Table2[6M Return vs Nifty]))/_xlfn.STDEV.P(Table2[6M Return vs Nifty])</f>
        <v>0.24388181077173937</v>
      </c>
      <c r="M118">
        <v>2.2681902243564802</v>
      </c>
      <c r="N118">
        <f>(Table2[[#This Row],[1W Return vs Nifty]]-AVERAGE(Table2[1W Return vs Nifty]))/_xlfn.STDEV.P(Table2[1W Return vs Nifty])</f>
        <v>0.86304938000022779</v>
      </c>
      <c r="O118">
        <v>690.41</v>
      </c>
      <c r="P118">
        <v>672.252883930655</v>
      </c>
      <c r="Q118">
        <v>580.74089068241994</v>
      </c>
      <c r="R118">
        <v>67.751868734039803</v>
      </c>
      <c r="S118" s="2">
        <f>(Table2[[#This Row],[Close Price]]-Table2[[#This Row],[20D EMA]])/Table2[[#This Row],[20D EMA]]</f>
        <v>4.0830810677713325E-2</v>
      </c>
      <c r="T118" s="2">
        <f>(Table2[[#This Row],[Close Price]]-Table2[[#This Row],[50D EMA]])/Table2[[#This Row],[50D EMA]]</f>
        <v>6.8942978419600009E-2</v>
      </c>
      <c r="U118" s="2">
        <f>(Table2[[#This Row],[Close Price]]-Table2[[#This Row],[200D EMA]])/Table2[[#This Row],[200D EMA]]</f>
        <v>0.23738488460074492</v>
      </c>
      <c r="V118">
        <v>0.51227624319797505</v>
      </c>
      <c r="W118">
        <v>701.5</v>
      </c>
      <c r="X118">
        <v>732.4</v>
      </c>
      <c r="Y118">
        <v>658.85</v>
      </c>
      <c r="Z118">
        <v>732.4</v>
      </c>
      <c r="AA118">
        <v>655</v>
      </c>
      <c r="AB118">
        <v>732.4</v>
      </c>
      <c r="AC118" s="2">
        <f>(Table2[[#This Row],[Close Price]]/Table2[[#This Row],[Day Low]])-1</f>
        <v>2.4376336421952916E-2</v>
      </c>
      <c r="AD118" s="2">
        <f>(Table2[[#This Row],[Day High]]/Table2[[#This Row],[Close Price]])-1</f>
        <v>1.9204007792930744E-2</v>
      </c>
      <c r="AE118" s="2">
        <f>(Table2[[#This Row],[Close Price]]/Table2[[#This Row],[Current Week Low]])-1</f>
        <v>9.0688320558548918E-2</v>
      </c>
      <c r="AF118" s="2">
        <f>(Table2[[#This Row],[Current Week High]]/Table2[[#This Row],[Close Price]])-1</f>
        <v>1.9204007792930744E-2</v>
      </c>
      <c r="AG118" s="2">
        <f>(Table2[[#This Row],[Close Price]]/Table2[[#This Row],[Current Month Low]])-1</f>
        <v>9.7099236641221331E-2</v>
      </c>
      <c r="AH118" s="2">
        <f>(Table2[[#This Row],[Current Month High]]/Table2[[#This Row],[Close Price]])-1</f>
        <v>1.9204007792930744E-2</v>
      </c>
      <c r="AI118">
        <v>4.3696075702755302</v>
      </c>
      <c r="AJ118">
        <v>91.040808188222798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0.19</v>
      </c>
      <c r="AM118" t="s">
        <v>10436</v>
      </c>
      <c r="AN118">
        <v>5.55</v>
      </c>
      <c r="AO118" t="s">
        <v>10436</v>
      </c>
      <c r="AP118">
        <v>0.15603834975955799</v>
      </c>
      <c r="AQ118">
        <f>(Table2[[#This Row],[Sharpe Ratio]]-AVERAGE(Table2[Sharpe Ratio]))/_xlfn.STDEV.P(Table2[Sharpe Ratio])</f>
        <v>1.133630382885584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2.3396984248090353</v>
      </c>
      <c r="AS118">
        <f>_xlfn.RANK.AVG(Table2[[#This Row],[1Y Return vs Nifty Z-Score]],Table2[1Y Return vs Nifty Z-Score])</f>
        <v>176</v>
      </c>
      <c r="AT118">
        <f>_xlfn.RANK.AVG(Table2[[#This Row],[6M Return vs Nifty Z-Score]],Table2[6M Return vs Nifty Z-Score])</f>
        <v>235</v>
      </c>
      <c r="AU118">
        <f>_xlfn.RANK.AVG(Table2[[#This Row],[Sharpe Ratio Z-Score]],Table2[Sharpe Ratio Z-Score])</f>
        <v>94</v>
      </c>
      <c r="AV118">
        <f>(Table2[[#This Row],[Rank 1Y]]+Table2[[#This Row],[Rank 6M]]+Table2[[#This Row],[Rank Sharpe]])/3</f>
        <v>168.33333333333334</v>
      </c>
    </row>
    <row r="119" spans="1:48" x14ac:dyDescent="0.3">
      <c r="A119" t="s">
        <v>877</v>
      </c>
      <c r="B119" t="s">
        <v>878</v>
      </c>
      <c r="C119" t="s">
        <v>10397</v>
      </c>
      <c r="D119" t="s">
        <v>769</v>
      </c>
      <c r="E119">
        <v>18094.864634320002</v>
      </c>
      <c r="F119">
        <v>1001.8</v>
      </c>
      <c r="G119">
        <v>24.776632594884099</v>
      </c>
      <c r="H119">
        <f>(Table2[[#This Row],[1Y Return vs Nifty]]-AVERAGE(Table2[1Y Return vs Nifty]))/_xlfn.STDEV.P(Table2[1Y Return vs Nifty])</f>
        <v>1.7464937472717681E-2</v>
      </c>
      <c r="I119">
        <v>-1.93624184875292</v>
      </c>
      <c r="J119">
        <f>(Table2[[#This Row],[1M Return vs Nifty]]-AVERAGE(Table2[1M Return vs Nifty]))/_xlfn.STDEV.P(Table2[1M Return vs Nifty])</f>
        <v>7.3954992183045395E-2</v>
      </c>
      <c r="K119">
        <v>35.1001415901925</v>
      </c>
      <c r="L119">
        <f>(Table2[[#This Row],[6M Return vs Nifty]]-AVERAGE(Table2[6M Return vs Nifty]))/_xlfn.STDEV.P(Table2[6M Return vs Nifty])</f>
        <v>0.66267195371751053</v>
      </c>
      <c r="M119">
        <v>-2.1767727687749998</v>
      </c>
      <c r="N119">
        <f>(Table2[[#This Row],[1W Return vs Nifty]]-AVERAGE(Table2[1W Return vs Nifty]))/_xlfn.STDEV.P(Table2[1W Return vs Nifty])</f>
        <v>-1.9517471132893333E-2</v>
      </c>
      <c r="O119">
        <v>985.69</v>
      </c>
      <c r="P119">
        <v>944.16839424251896</v>
      </c>
      <c r="Q119">
        <v>804.42241831795798</v>
      </c>
      <c r="R119">
        <v>54.6758346696299</v>
      </c>
      <c r="S119" s="2">
        <f>(Table2[[#This Row],[Close Price]]-Table2[[#This Row],[20D EMA]])/Table2[[#This Row],[20D EMA]]</f>
        <v>1.6343880936196875E-2</v>
      </c>
      <c r="T119" s="2">
        <f>(Table2[[#This Row],[Close Price]]-Table2[[#This Row],[50D EMA]])/Table2[[#This Row],[50D EMA]]</f>
        <v>6.1039541366683103E-2</v>
      </c>
      <c r="U119" s="2">
        <f>(Table2[[#This Row],[Close Price]]-Table2[[#This Row],[200D EMA]])/Table2[[#This Row],[200D EMA]]</f>
        <v>0.24536559050002263</v>
      </c>
      <c r="V119">
        <v>0.64061685498181997</v>
      </c>
      <c r="W119">
        <v>986.65</v>
      </c>
      <c r="X119">
        <v>1008.4</v>
      </c>
      <c r="Y119">
        <v>986.65</v>
      </c>
      <c r="Z119">
        <v>1025</v>
      </c>
      <c r="AA119">
        <v>944.4</v>
      </c>
      <c r="AB119">
        <v>1038.7</v>
      </c>
      <c r="AC119" s="2">
        <f>(Table2[[#This Row],[Close Price]]/Table2[[#This Row],[Day Low]])-1</f>
        <v>1.5354989104545691E-2</v>
      </c>
      <c r="AD119" s="2">
        <f>(Table2[[#This Row],[Day High]]/Table2[[#This Row],[Close Price]])-1</f>
        <v>6.588141345577947E-3</v>
      </c>
      <c r="AE119" s="2">
        <f>(Table2[[#This Row],[Close Price]]/Table2[[#This Row],[Current Week Low]])-1</f>
        <v>1.5354989104545691E-2</v>
      </c>
      <c r="AF119" s="2">
        <f>(Table2[[#This Row],[Current Week High]]/Table2[[#This Row],[Close Price]])-1</f>
        <v>2.3158315032940857E-2</v>
      </c>
      <c r="AG119" s="2">
        <f>(Table2[[#This Row],[Close Price]]/Table2[[#This Row],[Current Month Low]])-1</f>
        <v>6.0779330792037234E-2</v>
      </c>
      <c r="AH119" s="2">
        <f>(Table2[[#This Row],[Current Month High]]/Table2[[#This Row],[Close Price]])-1</f>
        <v>3.6833699341185966E-2</v>
      </c>
      <c r="AI119">
        <v>3.6833699341185899</v>
      </c>
      <c r="AJ119">
        <v>71.688089117394995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-0.02</v>
      </c>
      <c r="AM119" t="s">
        <v>10435</v>
      </c>
      <c r="AN119">
        <v>2.85</v>
      </c>
      <c r="AO119" t="s">
        <v>10436</v>
      </c>
      <c r="AP119">
        <v>0.17244282383658999</v>
      </c>
      <c r="AQ119">
        <f>(Table2[[#This Row],[Sharpe Ratio]]-AVERAGE(Table2[Sharpe Ratio]))/_xlfn.STDEV.P(Table2[Sharpe Ratio])</f>
        <v>1.3238969371951677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2.058471349435548</v>
      </c>
      <c r="AS119">
        <f>_xlfn.RANK.AVG(Table2[[#This Row],[1Y Return vs Nifty Z-Score]],Table2[1Y Return vs Nifty Z-Score])</f>
        <v>295</v>
      </c>
      <c r="AT119">
        <f>_xlfn.RANK.AVG(Table2[[#This Row],[6M Return vs Nifty Z-Score]],Table2[6M Return vs Nifty Z-Score])</f>
        <v>139</v>
      </c>
      <c r="AU119">
        <f>_xlfn.RANK.AVG(Table2[[#This Row],[Sharpe Ratio Z-Score]],Table2[Sharpe Ratio Z-Score])</f>
        <v>73</v>
      </c>
      <c r="AV119">
        <f>(Table2[[#This Row],[Rank 1Y]]+Table2[[#This Row],[Rank 6M]]+Table2[[#This Row],[Rank Sharpe]])/3</f>
        <v>169</v>
      </c>
    </row>
    <row r="120" spans="1:48" x14ac:dyDescent="0.3">
      <c r="A120" t="s">
        <v>1454</v>
      </c>
      <c r="B120" t="s">
        <v>1455</v>
      </c>
      <c r="C120" t="s">
        <v>10397</v>
      </c>
      <c r="D120" t="s">
        <v>190</v>
      </c>
      <c r="E120">
        <v>7541.3068499999999</v>
      </c>
      <c r="F120">
        <v>525</v>
      </c>
      <c r="G120">
        <v>34.415828450904201</v>
      </c>
      <c r="H120">
        <f>(Table2[[#This Row],[1Y Return vs Nifty]]-AVERAGE(Table2[1Y Return vs Nifty]))/_xlfn.STDEV.P(Table2[1Y Return vs Nifty])</f>
        <v>0.1746083390300153</v>
      </c>
      <c r="I120">
        <v>-7.4294817110219604</v>
      </c>
      <c r="J120">
        <f>(Table2[[#This Row],[1M Return vs Nifty]]-AVERAGE(Table2[1M Return vs Nifty]))/_xlfn.STDEV.P(Table2[1M Return vs Nifty])</f>
        <v>-0.45741910507365835</v>
      </c>
      <c r="K120">
        <v>38.450685547585302</v>
      </c>
      <c r="L120">
        <f>(Table2[[#This Row],[6M Return vs Nifty]]-AVERAGE(Table2[6M Return vs Nifty]))/_xlfn.STDEV.P(Table2[6M Return vs Nifty])</f>
        <v>0.76164162207805763</v>
      </c>
      <c r="M120">
        <v>-2.0317659755050701</v>
      </c>
      <c r="N120">
        <f>(Table2[[#This Row],[1W Return vs Nifty]]-AVERAGE(Table2[1W Return vs Nifty]))/_xlfn.STDEV.P(Table2[1W Return vs Nifty])</f>
        <v>9.2742621451811814E-3</v>
      </c>
      <c r="O120">
        <v>523.55999999999995</v>
      </c>
      <c r="P120">
        <v>507.08893077795</v>
      </c>
      <c r="Q120">
        <v>423.92717153976099</v>
      </c>
      <c r="R120">
        <v>50.226475710112297</v>
      </c>
      <c r="S120" s="2">
        <f>(Table2[[#This Row],[Close Price]]-Table2[[#This Row],[20D EMA]])/Table2[[#This Row],[20D EMA]]</f>
        <v>2.7504011001605448E-3</v>
      </c>
      <c r="T120" s="2">
        <f>(Table2[[#This Row],[Close Price]]-Table2[[#This Row],[50D EMA]])/Table2[[#This Row],[50D EMA]]</f>
        <v>3.5321357132705997E-2</v>
      </c>
      <c r="U120" s="2">
        <f>(Table2[[#This Row],[Close Price]]-Table2[[#This Row],[200D EMA]])/Table2[[#This Row],[200D EMA]]</f>
        <v>0.2384202647193592</v>
      </c>
      <c r="V120">
        <v>0.38814918232205903</v>
      </c>
      <c r="W120">
        <v>515</v>
      </c>
      <c r="X120">
        <v>531.85</v>
      </c>
      <c r="Y120">
        <v>515</v>
      </c>
      <c r="Z120">
        <v>538.85</v>
      </c>
      <c r="AA120">
        <v>502.6</v>
      </c>
      <c r="AB120">
        <v>559.54999999999995</v>
      </c>
      <c r="AC120" s="2">
        <f>(Table2[[#This Row],[Close Price]]/Table2[[#This Row],[Day Low]])-1</f>
        <v>1.9417475728155331E-2</v>
      </c>
      <c r="AD120" s="2">
        <f>(Table2[[#This Row],[Day High]]/Table2[[#This Row],[Close Price]])-1</f>
        <v>1.3047619047619197E-2</v>
      </c>
      <c r="AE120" s="2">
        <f>(Table2[[#This Row],[Close Price]]/Table2[[#This Row],[Current Week Low]])-1</f>
        <v>1.9417475728155331E-2</v>
      </c>
      <c r="AF120" s="2">
        <f>(Table2[[#This Row],[Current Week High]]/Table2[[#This Row],[Close Price]])-1</f>
        <v>2.6380952380952394E-2</v>
      </c>
      <c r="AG120" s="2">
        <f>(Table2[[#This Row],[Close Price]]/Table2[[#This Row],[Current Month Low]])-1</f>
        <v>4.4568245125348183E-2</v>
      </c>
      <c r="AH120" s="2">
        <f>(Table2[[#This Row],[Current Month High]]/Table2[[#This Row],[Close Price]])-1</f>
        <v>6.5809523809523762E-2</v>
      </c>
      <c r="AI120">
        <v>6.58095238095237</v>
      </c>
      <c r="AJ120">
        <v>93.334560854354606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-0.01</v>
      </c>
      <c r="AM120" t="s">
        <v>10435</v>
      </c>
      <c r="AN120">
        <v>2.93</v>
      </c>
      <c r="AO120" t="s">
        <v>10436</v>
      </c>
      <c r="AP120">
        <v>0.13673467181895499</v>
      </c>
      <c r="AQ120">
        <f>(Table2[[#This Row],[Sharpe Ratio]]-AVERAGE(Table2[Sharpe Ratio]))/_xlfn.STDEV.P(Table2[Sharpe Ratio])</f>
        <v>0.90973754304118926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1.397842661220785</v>
      </c>
      <c r="AS120">
        <f>_xlfn.RANK.AVG(Table2[[#This Row],[1Y Return vs Nifty Z-Score]],Table2[1Y Return vs Nifty Z-Score])</f>
        <v>254</v>
      </c>
      <c r="AT120">
        <f>_xlfn.RANK.AVG(Table2[[#This Row],[6M Return vs Nifty Z-Score]],Table2[6M Return vs Nifty Z-Score])</f>
        <v>126</v>
      </c>
      <c r="AU120">
        <f>_xlfn.RANK.AVG(Table2[[#This Row],[Sharpe Ratio Z-Score]],Table2[Sharpe Ratio Z-Score])</f>
        <v>127</v>
      </c>
      <c r="AV120">
        <f>(Table2[[#This Row],[Rank 1Y]]+Table2[[#This Row],[Rank 6M]]+Table2[[#This Row],[Rank Sharpe]])/3</f>
        <v>169</v>
      </c>
    </row>
    <row r="121" spans="1:48" x14ac:dyDescent="0.3">
      <c r="A121" t="s">
        <v>209</v>
      </c>
      <c r="B121" t="s">
        <v>210</v>
      </c>
      <c r="C121" t="s">
        <v>10391</v>
      </c>
      <c r="D121" t="s">
        <v>51</v>
      </c>
      <c r="E121">
        <v>132500.49657992</v>
      </c>
      <c r="F121">
        <v>3524.05</v>
      </c>
      <c r="G121">
        <v>48.962358688551802</v>
      </c>
      <c r="H121">
        <f>(Table2[[#This Row],[1Y Return vs Nifty]]-AVERAGE(Table2[1Y Return vs Nifty]))/_xlfn.STDEV.P(Table2[1Y Return vs Nifty])</f>
        <v>0.41175376864304564</v>
      </c>
      <c r="I121">
        <v>7.2264207770096904</v>
      </c>
      <c r="J121">
        <f>(Table2[[#This Row],[1M Return vs Nifty]]-AVERAGE(Table2[1M Return vs Nifty]))/_xlfn.STDEV.P(Table2[1M Return vs Nifty])</f>
        <v>0.96028104080041565</v>
      </c>
      <c r="K121">
        <v>30.8511340164773</v>
      </c>
      <c r="L121">
        <f>(Table2[[#This Row],[6M Return vs Nifty]]-AVERAGE(Table2[6M Return vs Nifty]))/_xlfn.STDEV.P(Table2[6M Return vs Nifty])</f>
        <v>0.53716311820315044</v>
      </c>
      <c r="M121">
        <v>-0.387592579305922</v>
      </c>
      <c r="N121">
        <f>(Table2[[#This Row],[1W Return vs Nifty]]-AVERAGE(Table2[1W Return vs Nifty]))/_xlfn.STDEV.P(Table2[1W Return vs Nifty])</f>
        <v>0.33573208400840338</v>
      </c>
      <c r="O121">
        <v>3381.36</v>
      </c>
      <c r="P121">
        <v>3171.3168937438199</v>
      </c>
      <c r="Q121">
        <v>2647.3069089773699</v>
      </c>
      <c r="R121">
        <v>66.264947039185898</v>
      </c>
      <c r="S121" s="2">
        <f>(Table2[[#This Row],[Close Price]]-Table2[[#This Row],[20D EMA]])/Table2[[#This Row],[20D EMA]]</f>
        <v>4.2198996853337133E-2</v>
      </c>
      <c r="T121" s="2">
        <f>(Table2[[#This Row],[Close Price]]-Table2[[#This Row],[50D EMA]])/Table2[[#This Row],[50D EMA]]</f>
        <v>0.11122606730094697</v>
      </c>
      <c r="U121" s="2">
        <f>(Table2[[#This Row],[Close Price]]-Table2[[#This Row],[200D EMA]])/Table2[[#This Row],[200D EMA]]</f>
        <v>0.33118301774889713</v>
      </c>
      <c r="V121">
        <v>0.85466034021469295</v>
      </c>
      <c r="W121">
        <v>3458</v>
      </c>
      <c r="X121">
        <v>3539.8</v>
      </c>
      <c r="Y121">
        <v>3458</v>
      </c>
      <c r="Z121">
        <v>3612</v>
      </c>
      <c r="AA121">
        <v>3190.05</v>
      </c>
      <c r="AB121">
        <v>3623.65</v>
      </c>
      <c r="AC121" s="2">
        <f>(Table2[[#This Row],[Close Price]]/Table2[[#This Row],[Day Low]])-1</f>
        <v>1.9100636205899413E-2</v>
      </c>
      <c r="AD121" s="2">
        <f>(Table2[[#This Row],[Day High]]/Table2[[#This Row],[Close Price]])-1</f>
        <v>4.4692895957776368E-3</v>
      </c>
      <c r="AE121" s="2">
        <f>(Table2[[#This Row],[Close Price]]/Table2[[#This Row],[Current Week Low]])-1</f>
        <v>1.9100636205899413E-2</v>
      </c>
      <c r="AF121" s="2">
        <f>(Table2[[#This Row],[Current Week High]]/Table2[[#This Row],[Close Price]])-1</f>
        <v>2.4957080631659467E-2</v>
      </c>
      <c r="AG121" s="2">
        <f>(Table2[[#This Row],[Close Price]]/Table2[[#This Row],[Current Month Low]])-1</f>
        <v>0.10470055328286398</v>
      </c>
      <c r="AH121" s="2">
        <f>(Table2[[#This Row],[Current Month High]]/Table2[[#This Row],[Close Price]])-1</f>
        <v>2.8262936110441172E-2</v>
      </c>
      <c r="AI121">
        <v>2.8262936110441101</v>
      </c>
      <c r="AJ121">
        <v>100.133458272993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0.19</v>
      </c>
      <c r="AM121" t="s">
        <v>10436</v>
      </c>
      <c r="AN121">
        <v>6.28</v>
      </c>
      <c r="AO121" t="s">
        <v>10436</v>
      </c>
      <c r="AP121">
        <v>0.12606435499298899</v>
      </c>
      <c r="AQ121">
        <f>(Table2[[#This Row],[Sharpe Ratio]]-AVERAGE(Table2[Sharpe Ratio]))/_xlfn.STDEV.P(Table2[Sharpe Ratio])</f>
        <v>0.7859783535460122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3.0309083652010274</v>
      </c>
      <c r="AS121">
        <f>_xlfn.RANK.AVG(Table2[[#This Row],[1Y Return vs Nifty Z-Score]],Table2[1Y Return vs Nifty Z-Score])</f>
        <v>193</v>
      </c>
      <c r="AT121">
        <f>_xlfn.RANK.AVG(Table2[[#This Row],[6M Return vs Nifty Z-Score]],Table2[6M Return vs Nifty Z-Score])</f>
        <v>164</v>
      </c>
      <c r="AU121">
        <f>_xlfn.RANK.AVG(Table2[[#This Row],[Sharpe Ratio Z-Score]],Table2[Sharpe Ratio Z-Score])</f>
        <v>155</v>
      </c>
      <c r="AV121">
        <f>(Table2[[#This Row],[Rank 1Y]]+Table2[[#This Row],[Rank 6M]]+Table2[[#This Row],[Rank Sharpe]])/3</f>
        <v>170.66666666666666</v>
      </c>
    </row>
    <row r="122" spans="1:48" x14ac:dyDescent="0.3">
      <c r="A122" t="s">
        <v>1580</v>
      </c>
      <c r="B122" t="s">
        <v>1581</v>
      </c>
      <c r="C122" t="s">
        <v>10402</v>
      </c>
      <c r="D122" t="s">
        <v>161</v>
      </c>
      <c r="E122">
        <v>6320.2039874699904</v>
      </c>
      <c r="F122">
        <v>404.7</v>
      </c>
      <c r="G122">
        <v>32.608619381855398</v>
      </c>
      <c r="H122">
        <f>(Table2[[#This Row],[1Y Return vs Nifty]]-AVERAGE(Table2[1Y Return vs Nifty]))/_xlfn.STDEV.P(Table2[1Y Return vs Nifty])</f>
        <v>0.14514623610385044</v>
      </c>
      <c r="I122">
        <v>-12.4437954041067</v>
      </c>
      <c r="J122">
        <f>(Table2[[#This Row],[1M Return vs Nifty]]-AVERAGE(Table2[1M Return vs Nifty]))/_xlfn.STDEV.P(Table2[1M Return vs Nifty])</f>
        <v>-0.94246554011577244</v>
      </c>
      <c r="K122">
        <v>26.2357754702217</v>
      </c>
      <c r="L122">
        <f>(Table2[[#This Row],[6M Return vs Nifty]]-AVERAGE(Table2[6M Return vs Nifty]))/_xlfn.STDEV.P(Table2[6M Return vs Nifty])</f>
        <v>0.40083286541536933</v>
      </c>
      <c r="M122">
        <v>-3.7794225242520798</v>
      </c>
      <c r="N122">
        <f>(Table2[[#This Row],[1W Return vs Nifty]]-AVERAGE(Table2[1W Return vs Nifty]))/_xlfn.STDEV.P(Table2[1W Return vs Nifty])</f>
        <v>-0.33773059244488768</v>
      </c>
      <c r="O122">
        <v>410.5</v>
      </c>
      <c r="P122">
        <v>405.02394155774698</v>
      </c>
      <c r="Q122">
        <v>344.54087751479398</v>
      </c>
      <c r="R122">
        <v>45.392859011514602</v>
      </c>
      <c r="S122" s="2">
        <f>(Table2[[#This Row],[Close Price]]-Table2[[#This Row],[20D EMA]])/Table2[[#This Row],[20D EMA]]</f>
        <v>-1.4129110840438518E-2</v>
      </c>
      <c r="T122" s="2">
        <f>(Table2[[#This Row],[Close Price]]-Table2[[#This Row],[50D EMA]])/Table2[[#This Row],[50D EMA]]</f>
        <v>-7.9980841750019061E-4</v>
      </c>
      <c r="U122" s="2">
        <f>(Table2[[#This Row],[Close Price]]-Table2[[#This Row],[200D EMA]])/Table2[[#This Row],[200D EMA]]</f>
        <v>0.1746066328011337</v>
      </c>
      <c r="V122">
        <v>0.72550735717053505</v>
      </c>
      <c r="W122">
        <v>402.3</v>
      </c>
      <c r="X122">
        <v>414.7</v>
      </c>
      <c r="Y122">
        <v>381.25</v>
      </c>
      <c r="Z122">
        <v>414.7</v>
      </c>
      <c r="AA122">
        <v>381.25</v>
      </c>
      <c r="AB122">
        <v>446.8</v>
      </c>
      <c r="AC122" s="2">
        <f>(Table2[[#This Row],[Close Price]]/Table2[[#This Row],[Day Low]])-1</f>
        <v>5.9656972408650422E-3</v>
      </c>
      <c r="AD122" s="2">
        <f>(Table2[[#This Row],[Day High]]/Table2[[#This Row],[Close Price]])-1</f>
        <v>2.4709661477637868E-2</v>
      </c>
      <c r="AE122" s="2">
        <f>(Table2[[#This Row],[Close Price]]/Table2[[#This Row],[Current Week Low]])-1</f>
        <v>6.1508196721311359E-2</v>
      </c>
      <c r="AF122" s="2">
        <f>(Table2[[#This Row],[Current Week High]]/Table2[[#This Row],[Close Price]])-1</f>
        <v>2.4709661477637868E-2</v>
      </c>
      <c r="AG122" s="2">
        <f>(Table2[[#This Row],[Close Price]]/Table2[[#This Row],[Current Month Low]])-1</f>
        <v>6.1508196721311359E-2</v>
      </c>
      <c r="AH122" s="2">
        <f>(Table2[[#This Row],[Current Month High]]/Table2[[#This Row],[Close Price]])-1</f>
        <v>0.10402767482085507</v>
      </c>
      <c r="AI122">
        <v>11.440573264146201</v>
      </c>
      <c r="AJ122">
        <v>79.031187790311805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-0.03</v>
      </c>
      <c r="AM122" t="s">
        <v>10435</v>
      </c>
      <c r="AN122">
        <v>-1.1100000000000001</v>
      </c>
      <c r="AO122" t="s">
        <v>10435</v>
      </c>
      <c r="AP122">
        <v>0.17668301718182999</v>
      </c>
      <c r="AQ122">
        <f>(Table2[[#This Row],[Sharpe Ratio]]-AVERAGE(Table2[Sharpe Ratio]))/_xlfn.STDEV.P(Table2[Sharpe Ratio])</f>
        <v>1.3730766288827423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0.63885959784130197</v>
      </c>
      <c r="AS122">
        <f>_xlfn.RANK.AVG(Table2[[#This Row],[1Y Return vs Nifty Z-Score]],Table2[1Y Return vs Nifty Z-Score])</f>
        <v>261</v>
      </c>
      <c r="AT122">
        <f>_xlfn.RANK.AVG(Table2[[#This Row],[6M Return vs Nifty Z-Score]],Table2[6M Return vs Nifty Z-Score])</f>
        <v>197</v>
      </c>
      <c r="AU122">
        <f>_xlfn.RANK.AVG(Table2[[#This Row],[Sharpe Ratio Z-Score]],Table2[Sharpe Ratio Z-Score])</f>
        <v>64</v>
      </c>
      <c r="AV122">
        <f>(Table2[[#This Row],[Rank 1Y]]+Table2[[#This Row],[Rank 6M]]+Table2[[#This Row],[Rank Sharpe]])/3</f>
        <v>174</v>
      </c>
    </row>
    <row r="123" spans="1:48" x14ac:dyDescent="0.3">
      <c r="A123" t="s">
        <v>715</v>
      </c>
      <c r="B123" t="s">
        <v>716</v>
      </c>
      <c r="C123" t="s">
        <v>10397</v>
      </c>
      <c r="D123" t="s">
        <v>539</v>
      </c>
      <c r="E123">
        <v>24992.1134542</v>
      </c>
      <c r="F123">
        <v>1365.5</v>
      </c>
      <c r="G123">
        <v>82.293700334180301</v>
      </c>
      <c r="H123">
        <f>(Table2[[#This Row],[1Y Return vs Nifty]]-AVERAGE(Table2[1Y Return vs Nifty]))/_xlfn.STDEV.P(Table2[1Y Return vs Nifty])</f>
        <v>0.95513938741239968</v>
      </c>
      <c r="I123">
        <v>-16.001799331280498</v>
      </c>
      <c r="J123">
        <f>(Table2[[#This Row],[1M Return vs Nifty]]-AVERAGE(Table2[1M Return vs Nifty]))/_xlfn.STDEV.P(Table2[1M Return vs Nifty])</f>
        <v>-1.2866396836524137</v>
      </c>
      <c r="K123">
        <v>58.692470087856599</v>
      </c>
      <c r="L123">
        <f>(Table2[[#This Row],[6M Return vs Nifty]]-AVERAGE(Table2[6M Return vs Nifty]))/_xlfn.STDEV.P(Table2[6M Return vs Nifty])</f>
        <v>1.3595513132958288</v>
      </c>
      <c r="M123">
        <v>-5.51492304329585</v>
      </c>
      <c r="N123">
        <f>(Table2[[#This Row],[1W Return vs Nifty]]-AVERAGE(Table2[1W Return vs Nifty]))/_xlfn.STDEV.P(Table2[1W Return vs Nifty])</f>
        <v>-0.68232181414891291</v>
      </c>
      <c r="O123">
        <v>1421.52</v>
      </c>
      <c r="P123">
        <v>1457.18979537724</v>
      </c>
      <c r="Q123">
        <v>1207.67192991041</v>
      </c>
      <c r="R123">
        <v>23.359859114361999</v>
      </c>
      <c r="S123" s="2">
        <f>(Table2[[#This Row],[Close Price]]-Table2[[#This Row],[20D EMA]])/Table2[[#This Row],[20D EMA]]</f>
        <v>-3.940852045697562E-2</v>
      </c>
      <c r="T123" s="2">
        <f>(Table2[[#This Row],[Close Price]]-Table2[[#This Row],[50D EMA]])/Table2[[#This Row],[50D EMA]]</f>
        <v>-6.2922342489711958E-2</v>
      </c>
      <c r="U123" s="2">
        <f>(Table2[[#This Row],[Close Price]]-Table2[[#This Row],[200D EMA]])/Table2[[#This Row],[200D EMA]]</f>
        <v>0.13068786827006765</v>
      </c>
      <c r="V123">
        <v>0.28523171564242999</v>
      </c>
      <c r="W123">
        <v>1353</v>
      </c>
      <c r="X123">
        <v>1395</v>
      </c>
      <c r="Y123">
        <v>1353</v>
      </c>
      <c r="Z123">
        <v>1413.1</v>
      </c>
      <c r="AA123">
        <v>1340</v>
      </c>
      <c r="AB123">
        <v>1530</v>
      </c>
      <c r="AC123" s="2">
        <f>(Table2[[#This Row],[Close Price]]/Table2[[#This Row],[Day Low]])-1</f>
        <v>9.238728750923908E-3</v>
      </c>
      <c r="AD123" s="2">
        <f>(Table2[[#This Row],[Day High]]/Table2[[#This Row],[Close Price]])-1</f>
        <v>2.1603808128890511E-2</v>
      </c>
      <c r="AE123" s="2">
        <f>(Table2[[#This Row],[Close Price]]/Table2[[#This Row],[Current Week Low]])-1</f>
        <v>9.238728750923908E-3</v>
      </c>
      <c r="AF123" s="2">
        <f>(Table2[[#This Row],[Current Week High]]/Table2[[#This Row],[Close Price]])-1</f>
        <v>3.4859025997802995E-2</v>
      </c>
      <c r="AG123" s="2">
        <f>(Table2[[#This Row],[Close Price]]/Table2[[#This Row],[Current Month Low]])-1</f>
        <v>1.9029850746268728E-2</v>
      </c>
      <c r="AH123" s="2">
        <f>(Table2[[#This Row],[Current Month High]]/Table2[[#This Row],[Close Price]])-1</f>
        <v>0.12046869278652506</v>
      </c>
      <c r="AI123">
        <v>30.0585865983156</v>
      </c>
      <c r="AJ123">
        <v>127.9632721202</v>
      </c>
      <c r="AK123" t="str">
        <f>IF(AND(Table2[[#This Row],[20D EMA]]&gt;Table2[[#This Row],[50D EMA]],Table2[[#This Row],[50D EMA]]&gt;Table2[[#This Row],[200D EMA]]),"Uptrend","Downtrend/NoTrend")</f>
        <v>Downtrend/NoTrend</v>
      </c>
      <c r="AL123">
        <v>-0.24</v>
      </c>
      <c r="AM123" t="s">
        <v>10435</v>
      </c>
      <c r="AN123">
        <v>-3.26</v>
      </c>
      <c r="AO123" t="s">
        <v>10435</v>
      </c>
      <c r="AP123">
        <v>5.3802406422369997E-2</v>
      </c>
      <c r="AQ123">
        <f>(Table2[[#This Row],[Sharpe Ratio]]-AVERAGE(Table2[Sharpe Ratio]))/_xlfn.STDEV.P(Table2[Sharpe Ratio])</f>
        <v>-5.2148604847498066E-2</v>
      </c>
      <c r="AR1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3">
        <f>_xlfn.RANK.AVG(Table2[[#This Row],[1Y Return vs Nifty Z-Score]],Table2[1Y Return vs Nifty Z-Score])</f>
        <v>103</v>
      </c>
      <c r="AT123">
        <f>_xlfn.RANK.AVG(Table2[[#This Row],[6M Return vs Nifty Z-Score]],Table2[6M Return vs Nifty Z-Score])</f>
        <v>63</v>
      </c>
      <c r="AU123">
        <f>_xlfn.RANK.AVG(Table2[[#This Row],[Sharpe Ratio Z-Score]],Table2[Sharpe Ratio Z-Score])</f>
        <v>359</v>
      </c>
      <c r="AV123">
        <f>(Table2[[#This Row],[Rank 1Y]]+Table2[[#This Row],[Rank 6M]]+Table2[[#This Row],[Rank Sharpe]])/3</f>
        <v>175</v>
      </c>
    </row>
    <row r="124" spans="1:48" x14ac:dyDescent="0.3">
      <c r="A124" t="s">
        <v>1018</v>
      </c>
      <c r="B124" t="s">
        <v>1019</v>
      </c>
      <c r="C124" t="s">
        <v>10402</v>
      </c>
      <c r="D124" t="s">
        <v>127</v>
      </c>
      <c r="E124">
        <v>14222.4072244</v>
      </c>
      <c r="F124">
        <v>1063</v>
      </c>
      <c r="G124">
        <v>41.620690511077797</v>
      </c>
      <c r="H124">
        <f>(Table2[[#This Row],[1Y Return vs Nifty]]-AVERAGE(Table2[1Y Return vs Nifty]))/_xlfn.STDEV.P(Table2[1Y Return vs Nifty])</f>
        <v>0.292065910055475</v>
      </c>
      <c r="I124">
        <v>1.1576080639435999</v>
      </c>
      <c r="J124">
        <f>(Table2[[#This Row],[1M Return vs Nifty]]-AVERAGE(Table2[1M Return vs Nifty]))/_xlfn.STDEV.P(Table2[1M Return vs Nifty])</f>
        <v>0.37323041900334397</v>
      </c>
      <c r="K124">
        <v>38.4452255018792</v>
      </c>
      <c r="L124">
        <f>(Table2[[#This Row],[6M Return vs Nifty]]-AVERAGE(Table2[6M Return vs Nifty]))/_xlfn.STDEV.P(Table2[6M Return vs Nifty])</f>
        <v>0.7614803411279677</v>
      </c>
      <c r="M124">
        <v>8.3086308345596098</v>
      </c>
      <c r="N124">
        <f>(Table2[[#This Row],[1W Return vs Nifty]]-AVERAGE(Table2[1W Return vs Nifty]))/_xlfn.STDEV.P(Table2[1W Return vs Nifty])</f>
        <v>2.0624052929833967</v>
      </c>
      <c r="O124">
        <v>968.72</v>
      </c>
      <c r="P124">
        <v>986.47828556974605</v>
      </c>
      <c r="Q124">
        <v>888.33904325120704</v>
      </c>
      <c r="R124">
        <v>82.7112216813007</v>
      </c>
      <c r="S124" s="2">
        <f>(Table2[[#This Row],[Close Price]]-Table2[[#This Row],[20D EMA]])/Table2[[#This Row],[20D EMA]]</f>
        <v>9.7324304236518264E-2</v>
      </c>
      <c r="T124" s="2">
        <f>(Table2[[#This Row],[Close Price]]-Table2[[#This Row],[50D EMA]])/Table2[[#This Row],[50D EMA]]</f>
        <v>7.757060195811448E-2</v>
      </c>
      <c r="U124" s="2">
        <f>(Table2[[#This Row],[Close Price]]-Table2[[#This Row],[200D EMA]])/Table2[[#This Row],[200D EMA]]</f>
        <v>0.19661519785233827</v>
      </c>
      <c r="V124">
        <v>1.41255578071609</v>
      </c>
      <c r="W124">
        <v>1039.2</v>
      </c>
      <c r="X124">
        <v>1074.1500000000001</v>
      </c>
      <c r="Y124">
        <v>946.55</v>
      </c>
      <c r="Z124">
        <v>1074.1500000000001</v>
      </c>
      <c r="AA124">
        <v>903.15</v>
      </c>
      <c r="AB124">
        <v>1074.1500000000001</v>
      </c>
      <c r="AC124" s="2">
        <f>(Table2[[#This Row],[Close Price]]/Table2[[#This Row],[Day Low]])-1</f>
        <v>2.2902232486528007E-2</v>
      </c>
      <c r="AD124" s="2">
        <f>(Table2[[#This Row],[Day High]]/Table2[[#This Row],[Close Price]])-1</f>
        <v>1.0489181561618155E-2</v>
      </c>
      <c r="AE124" s="2">
        <f>(Table2[[#This Row],[Close Price]]/Table2[[#This Row],[Current Week Low]])-1</f>
        <v>0.1230257250013207</v>
      </c>
      <c r="AF124" s="2">
        <f>(Table2[[#This Row],[Current Week High]]/Table2[[#This Row],[Close Price]])-1</f>
        <v>1.0489181561618155E-2</v>
      </c>
      <c r="AG124" s="2">
        <f>(Table2[[#This Row],[Close Price]]/Table2[[#This Row],[Current Month Low]])-1</f>
        <v>0.17699164036981685</v>
      </c>
      <c r="AH124" s="2">
        <f>(Table2[[#This Row],[Current Month High]]/Table2[[#This Row],[Close Price]])-1</f>
        <v>1.0489181561618155E-2</v>
      </c>
      <c r="AI124">
        <v>15.141110065851301</v>
      </c>
      <c r="AJ124">
        <v>85.563411015099902</v>
      </c>
      <c r="AK124" t="str">
        <f>IF(AND(Table2[[#This Row],[20D EMA]]&gt;Table2[[#This Row],[50D EMA]],Table2[[#This Row],[50D EMA]]&gt;Table2[[#This Row],[200D EMA]]),"Uptrend","Downtrend/NoTrend")</f>
        <v>Downtrend/NoTrend</v>
      </c>
      <c r="AL124">
        <v>-0.02</v>
      </c>
      <c r="AM124" t="s">
        <v>10435</v>
      </c>
      <c r="AN124">
        <v>16.649999999999999</v>
      </c>
      <c r="AO124" t="s">
        <v>10436</v>
      </c>
      <c r="AP124">
        <v>0.11947885399706699</v>
      </c>
      <c r="AQ124">
        <f>(Table2[[#This Row],[Sharpe Ratio]]-AVERAGE(Table2[Sharpe Ratio]))/_xlfn.STDEV.P(Table2[Sharpe Ratio])</f>
        <v>0.7095967166210746</v>
      </c>
      <c r="AR1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4">
        <f>_xlfn.RANK.AVG(Table2[[#This Row],[1Y Return vs Nifty Z-Score]],Table2[1Y Return vs Nifty Z-Score])</f>
        <v>225</v>
      </c>
      <c r="AT124">
        <f>_xlfn.RANK.AVG(Table2[[#This Row],[6M Return vs Nifty Z-Score]],Table2[6M Return vs Nifty Z-Score])</f>
        <v>127</v>
      </c>
      <c r="AU124">
        <f>_xlfn.RANK.AVG(Table2[[#This Row],[Sharpe Ratio Z-Score]],Table2[Sharpe Ratio Z-Score])</f>
        <v>173</v>
      </c>
      <c r="AV124">
        <f>(Table2[[#This Row],[Rank 1Y]]+Table2[[#This Row],[Rank 6M]]+Table2[[#This Row],[Rank Sharpe]])/3</f>
        <v>175</v>
      </c>
    </row>
    <row r="125" spans="1:48" x14ac:dyDescent="0.3">
      <c r="A125" t="s">
        <v>999</v>
      </c>
      <c r="B125" t="s">
        <v>1000</v>
      </c>
      <c r="C125" t="s">
        <v>10395</v>
      </c>
      <c r="D125" t="s">
        <v>54</v>
      </c>
      <c r="E125">
        <v>14869.78803</v>
      </c>
      <c r="F125">
        <v>1956.25</v>
      </c>
      <c r="G125">
        <v>63.874989063641898</v>
      </c>
      <c r="H125">
        <f>(Table2[[#This Row],[1Y Return vs Nifty]]-AVERAGE(Table2[1Y Return vs Nifty]))/_xlfn.STDEV.P(Table2[1Y Return vs Nifty])</f>
        <v>0.65486756136101043</v>
      </c>
      <c r="I125">
        <v>2.9434266130370301</v>
      </c>
      <c r="J125">
        <f>(Table2[[#This Row],[1M Return vs Nifty]]-AVERAGE(Table2[1M Return vs Nifty]))/_xlfn.STDEV.P(Table2[1M Return vs Nifty])</f>
        <v>0.5459768752261438</v>
      </c>
      <c r="K125">
        <v>38.050646305710998</v>
      </c>
      <c r="L125">
        <f>(Table2[[#This Row],[6M Return vs Nifty]]-AVERAGE(Table2[6M Return vs Nifty]))/_xlfn.STDEV.P(Table2[6M Return vs Nifty])</f>
        <v>0.74982510762459187</v>
      </c>
      <c r="M125">
        <v>-6.6545478429888201</v>
      </c>
      <c r="N125">
        <f>(Table2[[#This Row],[1W Return vs Nifty]]-AVERAGE(Table2[1W Return vs Nifty]))/_xlfn.STDEV.P(Table2[1W Return vs Nifty])</f>
        <v>-0.90859930453351911</v>
      </c>
      <c r="O125">
        <v>1918.75</v>
      </c>
      <c r="P125">
        <v>1786.0573947150499</v>
      </c>
      <c r="Q125">
        <v>1479.2259433628999</v>
      </c>
      <c r="R125">
        <v>53.488042836108299</v>
      </c>
      <c r="S125" s="2">
        <f>(Table2[[#This Row],[Close Price]]-Table2[[#This Row],[20D EMA]])/Table2[[#This Row],[20D EMA]]</f>
        <v>1.9543973941368076E-2</v>
      </c>
      <c r="T125" s="2">
        <f>(Table2[[#This Row],[Close Price]]-Table2[[#This Row],[50D EMA]])/Table2[[#This Row],[50D EMA]]</f>
        <v>9.528954992630731E-2</v>
      </c>
      <c r="U125" s="2">
        <f>(Table2[[#This Row],[Close Price]]-Table2[[#This Row],[200D EMA]])/Table2[[#This Row],[200D EMA]]</f>
        <v>0.32248221360465373</v>
      </c>
      <c r="V125">
        <v>0.32117889480931699</v>
      </c>
      <c r="W125">
        <v>1908.05</v>
      </c>
      <c r="X125">
        <v>1978.4</v>
      </c>
      <c r="Y125">
        <v>1888</v>
      </c>
      <c r="Z125">
        <v>1978.4</v>
      </c>
      <c r="AA125">
        <v>1870</v>
      </c>
      <c r="AB125">
        <v>2158.8000000000002</v>
      </c>
      <c r="AC125" s="2">
        <f>(Table2[[#This Row],[Close Price]]/Table2[[#This Row],[Day Low]])-1</f>
        <v>2.5261392521160442E-2</v>
      </c>
      <c r="AD125" s="2">
        <f>(Table2[[#This Row],[Day High]]/Table2[[#This Row],[Close Price]])-1</f>
        <v>1.1322683706070258E-2</v>
      </c>
      <c r="AE125" s="2">
        <f>(Table2[[#This Row],[Close Price]]/Table2[[#This Row],[Current Week Low]])-1</f>
        <v>3.6149364406779627E-2</v>
      </c>
      <c r="AF125" s="2">
        <f>(Table2[[#This Row],[Current Week High]]/Table2[[#This Row],[Close Price]])-1</f>
        <v>1.1322683706070258E-2</v>
      </c>
      <c r="AG125" s="2">
        <f>(Table2[[#This Row],[Close Price]]/Table2[[#This Row],[Current Month Low]])-1</f>
        <v>4.6122994652406435E-2</v>
      </c>
      <c r="AH125" s="2">
        <f>(Table2[[#This Row],[Current Month High]]/Table2[[#This Row],[Close Price]])-1</f>
        <v>0.10353993610223644</v>
      </c>
      <c r="AI125">
        <v>10.353993610223601</v>
      </c>
      <c r="AJ125">
        <v>105.05765199161399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0.2</v>
      </c>
      <c r="AM125" t="s">
        <v>10436</v>
      </c>
      <c r="AN125">
        <v>-2.68</v>
      </c>
      <c r="AO125" t="s">
        <v>10435</v>
      </c>
      <c r="AP125">
        <v>8.6730838807247995E-2</v>
      </c>
      <c r="AQ125">
        <f>(Table2[[#This Row],[Sharpe Ratio]]-AVERAGE(Table2[Sharpe Ratio]))/_xlfn.STDEV.P(Table2[Sharpe Ratio])</f>
        <v>0.32977033624545388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1.3718405759236809</v>
      </c>
      <c r="AS125">
        <f>_xlfn.RANK.AVG(Table2[[#This Row],[1Y Return vs Nifty Z-Score]],Table2[1Y Return vs Nifty Z-Score])</f>
        <v>140</v>
      </c>
      <c r="AT125">
        <f>_xlfn.RANK.AVG(Table2[[#This Row],[6M Return vs Nifty Z-Score]],Table2[6M Return vs Nifty Z-Score])</f>
        <v>128</v>
      </c>
      <c r="AU125">
        <f>_xlfn.RANK.AVG(Table2[[#This Row],[Sharpe Ratio Z-Score]],Table2[Sharpe Ratio Z-Score])</f>
        <v>261</v>
      </c>
      <c r="AV125">
        <f>(Table2[[#This Row],[Rank 1Y]]+Table2[[#This Row],[Rank 6M]]+Table2[[#This Row],[Rank Sharpe]])/3</f>
        <v>176.33333333333334</v>
      </c>
    </row>
    <row r="126" spans="1:48" x14ac:dyDescent="0.3">
      <c r="A126" t="s">
        <v>1368</v>
      </c>
      <c r="B126" t="s">
        <v>1369</v>
      </c>
      <c r="C126" t="s">
        <v>10395</v>
      </c>
      <c r="D126" t="s">
        <v>54</v>
      </c>
      <c r="E126">
        <v>8252.5747261199995</v>
      </c>
      <c r="F126">
        <v>843.9</v>
      </c>
      <c r="G126">
        <v>105.446397014924</v>
      </c>
      <c r="H126">
        <f>(Table2[[#This Row],[1Y Return vs Nifty]]-AVERAGE(Table2[1Y Return vs Nifty]))/_xlfn.STDEV.P(Table2[1Y Return vs Nifty])</f>
        <v>1.3325872125195268</v>
      </c>
      <c r="I126">
        <v>14.3164184179627</v>
      </c>
      <c r="J126">
        <f>(Table2[[#This Row],[1M Return vs Nifty]]-AVERAGE(Table2[1M Return vs Nifty]))/_xlfn.STDEV.P(Table2[1M Return vs Nifty])</f>
        <v>1.6461132983522249</v>
      </c>
      <c r="K126">
        <v>73.028720958082403</v>
      </c>
      <c r="L126">
        <f>(Table2[[#This Row],[6M Return vs Nifty]]-AVERAGE(Table2[6M Return vs Nifty]))/_xlfn.STDEV.P(Table2[6M Return vs Nifty])</f>
        <v>1.7830210579709358</v>
      </c>
      <c r="M126">
        <v>-7.8031998136732597</v>
      </c>
      <c r="N126">
        <f>(Table2[[#This Row],[1W Return vs Nifty]]-AVERAGE(Table2[1W Return vs Nifty]))/_xlfn.STDEV.P(Table2[1W Return vs Nifty])</f>
        <v>-1.1366691792166881</v>
      </c>
      <c r="O126">
        <v>831.18</v>
      </c>
      <c r="P126">
        <v>758.59031940325997</v>
      </c>
      <c r="Q126">
        <v>574.22600424334496</v>
      </c>
      <c r="R126">
        <v>49.021583380283303</v>
      </c>
      <c r="S126" s="2">
        <f>(Table2[[#This Row],[Close Price]]-Table2[[#This Row],[20D EMA]])/Table2[[#This Row],[20D EMA]]</f>
        <v>1.5303544358622715E-2</v>
      </c>
      <c r="T126" s="2">
        <f>(Table2[[#This Row],[Close Price]]-Table2[[#This Row],[50D EMA]])/Table2[[#This Row],[50D EMA]]</f>
        <v>0.11245817197331005</v>
      </c>
      <c r="U126" s="2">
        <f>(Table2[[#This Row],[Close Price]]-Table2[[#This Row],[200D EMA]])/Table2[[#This Row],[200D EMA]]</f>
        <v>0.46963041339794986</v>
      </c>
      <c r="V126">
        <v>1.02381885133294</v>
      </c>
      <c r="W126">
        <v>816</v>
      </c>
      <c r="X126">
        <v>848</v>
      </c>
      <c r="Y126">
        <v>811.2</v>
      </c>
      <c r="Z126">
        <v>875.7</v>
      </c>
      <c r="AA126">
        <v>746.05</v>
      </c>
      <c r="AB126">
        <v>959.5</v>
      </c>
      <c r="AC126" s="2">
        <f>(Table2[[#This Row],[Close Price]]/Table2[[#This Row],[Day Low]])-1</f>
        <v>3.4191176470588225E-2</v>
      </c>
      <c r="AD126" s="2">
        <f>(Table2[[#This Row],[Day High]]/Table2[[#This Row],[Close Price]])-1</f>
        <v>4.8583955444958526E-3</v>
      </c>
      <c r="AE126" s="2">
        <f>(Table2[[#This Row],[Close Price]]/Table2[[#This Row],[Current Week Low]])-1</f>
        <v>4.0310650887573907E-2</v>
      </c>
      <c r="AF126" s="2">
        <f>(Table2[[#This Row],[Current Week High]]/Table2[[#This Row],[Close Price]])-1</f>
        <v>3.7682189832918711E-2</v>
      </c>
      <c r="AG126" s="2">
        <f>(Table2[[#This Row],[Close Price]]/Table2[[#This Row],[Current Month Low]])-1</f>
        <v>0.13115742912673412</v>
      </c>
      <c r="AH126" s="2">
        <f>(Table2[[#This Row],[Current Month High]]/Table2[[#This Row],[Close Price]])-1</f>
        <v>0.1369830548643205</v>
      </c>
      <c r="AI126">
        <v>13.698305486432</v>
      </c>
      <c r="AJ126">
        <v>184.33288409703499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0.11</v>
      </c>
      <c r="AM126" t="s">
        <v>10436</v>
      </c>
      <c r="AN126">
        <v>1.46</v>
      </c>
      <c r="AO126" t="s">
        <v>10436</v>
      </c>
      <c r="AP126">
        <v>3.1631834667775E-2</v>
      </c>
      <c r="AQ126">
        <f>(Table2[[#This Row],[Sharpe Ratio]]-AVERAGE(Table2[Sharpe Ratio]))/_xlfn.STDEV.P(Table2[Sharpe Ratio])</f>
        <v>-0.30929298357075513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3.3157594060552436</v>
      </c>
      <c r="AS126">
        <f>_xlfn.RANK.AVG(Table2[[#This Row],[1Y Return vs Nifty Z-Score]],Table2[1Y Return vs Nifty Z-Score])</f>
        <v>69</v>
      </c>
      <c r="AT126">
        <f>_xlfn.RANK.AVG(Table2[[#This Row],[6M Return vs Nifty Z-Score]],Table2[6M Return vs Nifty Z-Score])</f>
        <v>40</v>
      </c>
      <c r="AU126">
        <f>_xlfn.RANK.AVG(Table2[[#This Row],[Sharpe Ratio Z-Score]],Table2[Sharpe Ratio Z-Score])</f>
        <v>420</v>
      </c>
      <c r="AV126">
        <f>(Table2[[#This Row],[Rank 1Y]]+Table2[[#This Row],[Rank 6M]]+Table2[[#This Row],[Rank Sharpe]])/3</f>
        <v>176.33333333333334</v>
      </c>
    </row>
    <row r="127" spans="1:48" x14ac:dyDescent="0.3">
      <c r="A127" t="s">
        <v>1196</v>
      </c>
      <c r="B127" t="s">
        <v>1197</v>
      </c>
      <c r="C127" t="s">
        <v>10394</v>
      </c>
      <c r="D127" t="s">
        <v>46</v>
      </c>
      <c r="E127">
        <v>10466.49442587</v>
      </c>
      <c r="F127">
        <v>6620.95</v>
      </c>
      <c r="G127">
        <v>28.3169147340721</v>
      </c>
      <c r="H127">
        <f>(Table2[[#This Row],[1Y Return vs Nifty]]-AVERAGE(Table2[1Y Return vs Nifty]))/_xlfn.STDEV.P(Table2[1Y Return vs Nifty])</f>
        <v>7.5180538040901468E-2</v>
      </c>
      <c r="I127">
        <v>-10.9676053928105</v>
      </c>
      <c r="J127">
        <f>(Table2[[#This Row],[1M Return vs Nifty]]-AVERAGE(Table2[1M Return vs Nifty]))/_xlfn.STDEV.P(Table2[1M Return vs Nifty])</f>
        <v>-0.79967018540721735</v>
      </c>
      <c r="K127">
        <v>21.2431648311298</v>
      </c>
      <c r="L127">
        <f>(Table2[[#This Row],[6M Return vs Nifty]]-AVERAGE(Table2[6M Return vs Nifty]))/_xlfn.STDEV.P(Table2[6M Return vs Nifty])</f>
        <v>0.25335919383018662</v>
      </c>
      <c r="M127">
        <v>-2.3313735418118702</v>
      </c>
      <c r="N127">
        <f>(Table2[[#This Row],[1W Return vs Nifty]]-AVERAGE(Table2[1W Return vs Nifty]))/_xlfn.STDEV.P(Table2[1W Return vs Nifty])</f>
        <v>-5.0214131071960912E-2</v>
      </c>
      <c r="O127">
        <v>6511.41</v>
      </c>
      <c r="P127">
        <v>6226.4551353756297</v>
      </c>
      <c r="Q127">
        <v>5295.0510236665205</v>
      </c>
      <c r="R127">
        <v>55.505086355478099</v>
      </c>
      <c r="S127" s="2">
        <f>(Table2[[#This Row],[Close Price]]-Table2[[#This Row],[20D EMA]])/Table2[[#This Row],[20D EMA]]</f>
        <v>1.6822777247938615E-2</v>
      </c>
      <c r="T127" s="2">
        <f>(Table2[[#This Row],[Close Price]]-Table2[[#This Row],[50D EMA]])/Table2[[#This Row],[50D EMA]]</f>
        <v>6.3357858692829255E-2</v>
      </c>
      <c r="U127" s="2">
        <f>(Table2[[#This Row],[Close Price]]-Table2[[#This Row],[200D EMA]])/Table2[[#This Row],[200D EMA]]</f>
        <v>0.25040343717318331</v>
      </c>
      <c r="V127">
        <v>0.46715202084067697</v>
      </c>
      <c r="W127">
        <v>6576.85</v>
      </c>
      <c r="X127">
        <v>6724.4</v>
      </c>
      <c r="Y127">
        <v>6568.75</v>
      </c>
      <c r="Z127">
        <v>6834.95</v>
      </c>
      <c r="AA127">
        <v>6136</v>
      </c>
      <c r="AB127">
        <v>6849.95</v>
      </c>
      <c r="AC127" s="2">
        <f>(Table2[[#This Row],[Close Price]]/Table2[[#This Row],[Day Low]])-1</f>
        <v>6.7053376616463822E-3</v>
      </c>
      <c r="AD127" s="2">
        <f>(Table2[[#This Row],[Day High]]/Table2[[#This Row],[Close Price]])-1</f>
        <v>1.5624646010013565E-2</v>
      </c>
      <c r="AE127" s="2">
        <f>(Table2[[#This Row],[Close Price]]/Table2[[#This Row],[Current Week Low]])-1</f>
        <v>7.9467174119884909E-3</v>
      </c>
      <c r="AF127" s="2">
        <f>(Table2[[#This Row],[Current Week High]]/Table2[[#This Row],[Close Price]])-1</f>
        <v>3.2321645685286837E-2</v>
      </c>
      <c r="AG127" s="2">
        <f>(Table2[[#This Row],[Close Price]]/Table2[[#This Row],[Current Month Low]])-1</f>
        <v>7.9033572359843429E-2</v>
      </c>
      <c r="AH127" s="2">
        <f>(Table2[[#This Row],[Current Month High]]/Table2[[#This Row],[Close Price]])-1</f>
        <v>3.4587181597806937E-2</v>
      </c>
      <c r="AI127">
        <v>12.5216169884986</v>
      </c>
      <c r="AJ127">
        <v>96.762210434033193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0.31</v>
      </c>
      <c r="AM127" t="s">
        <v>10436</v>
      </c>
      <c r="AN127">
        <v>6.87</v>
      </c>
      <c r="AO127" t="s">
        <v>10436</v>
      </c>
      <c r="AP127">
        <v>0.208709405140626</v>
      </c>
      <c r="AQ127">
        <f>(Table2[[#This Row],[Sharpe Ratio]]-AVERAGE(Table2[Sharpe Ratio]))/_xlfn.STDEV.P(Table2[Sharpe Ratio])</f>
        <v>1.744533248295715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1.2231886636876248</v>
      </c>
      <c r="AS127">
        <f>_xlfn.RANK.AVG(Table2[[#This Row],[1Y Return vs Nifty Z-Score]],Table2[1Y Return vs Nifty Z-Score])</f>
        <v>280</v>
      </c>
      <c r="AT127">
        <f>_xlfn.RANK.AVG(Table2[[#This Row],[6M Return vs Nifty Z-Score]],Table2[6M Return vs Nifty Z-Score])</f>
        <v>231</v>
      </c>
      <c r="AU127">
        <f>_xlfn.RANK.AVG(Table2[[#This Row],[Sharpe Ratio Z-Score]],Table2[Sharpe Ratio Z-Score])</f>
        <v>26</v>
      </c>
      <c r="AV127">
        <f>(Table2[[#This Row],[Rank 1Y]]+Table2[[#This Row],[Rank 6M]]+Table2[[#This Row],[Rank Sharpe]])/3</f>
        <v>179</v>
      </c>
    </row>
    <row r="128" spans="1:48" x14ac:dyDescent="0.3">
      <c r="A128" t="s">
        <v>1385</v>
      </c>
      <c r="B128" t="s">
        <v>1386</v>
      </c>
      <c r="C128" t="s">
        <v>10400</v>
      </c>
      <c r="D128" t="s">
        <v>89</v>
      </c>
      <c r="E128">
        <v>8171.2046667550003</v>
      </c>
      <c r="F128">
        <v>3337.85</v>
      </c>
      <c r="G128">
        <v>57.479057270513898</v>
      </c>
      <c r="H128">
        <f>(Table2[[#This Row],[1Y Return vs Nifty]]-AVERAGE(Table2[1Y Return vs Nifty]))/_xlfn.STDEV.P(Table2[1Y Return vs Nifty])</f>
        <v>0.55059761051517464</v>
      </c>
      <c r="I128">
        <v>7.3203937729776998</v>
      </c>
      <c r="J128">
        <f>(Table2[[#This Row],[1M Return vs Nifty]]-AVERAGE(Table2[1M Return vs Nifty]))/_xlfn.STDEV.P(Table2[1M Return vs Nifty])</f>
        <v>0.96937127118376232</v>
      </c>
      <c r="K128">
        <v>11.007530106455601</v>
      </c>
      <c r="L128">
        <f>(Table2[[#This Row],[6M Return vs Nifty]]-AVERAGE(Table2[6M Return vs Nifty]))/_xlfn.STDEV.P(Table2[6M Return vs Nifty])</f>
        <v>-4.8984958952985963E-2</v>
      </c>
      <c r="M128">
        <v>-2.70286695247301</v>
      </c>
      <c r="N128">
        <f>(Table2[[#This Row],[1W Return vs Nifty]]-AVERAGE(Table2[1W Return vs Nifty]))/_xlfn.STDEV.P(Table2[1W Return vs Nifty])</f>
        <v>-0.12397577322073447</v>
      </c>
      <c r="O128">
        <v>3313.74</v>
      </c>
      <c r="P128">
        <v>3180.00210942996</v>
      </c>
      <c r="Q128">
        <v>2654.7431168915</v>
      </c>
      <c r="R128">
        <v>51.021621347352102</v>
      </c>
      <c r="S128" s="2">
        <f>(Table2[[#This Row],[Close Price]]-Table2[[#This Row],[20D EMA]])/Table2[[#This Row],[20D EMA]]</f>
        <v>7.2757669581802221E-3</v>
      </c>
      <c r="T128" s="2">
        <f>(Table2[[#This Row],[Close Price]]-Table2[[#This Row],[50D EMA]])/Table2[[#This Row],[50D EMA]]</f>
        <v>4.9637668510331703E-2</v>
      </c>
      <c r="U128" s="2">
        <f>(Table2[[#This Row],[Close Price]]-Table2[[#This Row],[200D EMA]])/Table2[[#This Row],[200D EMA]]</f>
        <v>0.25731562453709855</v>
      </c>
      <c r="V128">
        <v>0.59699296245786404</v>
      </c>
      <c r="W128">
        <v>3318.05</v>
      </c>
      <c r="X128">
        <v>3399</v>
      </c>
      <c r="Y128">
        <v>3250.85</v>
      </c>
      <c r="Z128">
        <v>3518</v>
      </c>
      <c r="AA128">
        <v>3210</v>
      </c>
      <c r="AB128">
        <v>3524.95</v>
      </c>
      <c r="AC128" s="2">
        <f>(Table2[[#This Row],[Close Price]]/Table2[[#This Row],[Day Low]])-1</f>
        <v>5.9673603471916969E-3</v>
      </c>
      <c r="AD128" s="2">
        <f>(Table2[[#This Row],[Day High]]/Table2[[#This Row],[Close Price]])-1</f>
        <v>1.8320176161301438E-2</v>
      </c>
      <c r="AE128" s="2">
        <f>(Table2[[#This Row],[Close Price]]/Table2[[#This Row],[Current Week Low]])-1</f>
        <v>2.6762231416398885E-2</v>
      </c>
      <c r="AF128" s="2">
        <f>(Table2[[#This Row],[Current Week High]]/Table2[[#This Row],[Close Price]])-1</f>
        <v>5.397186811869914E-2</v>
      </c>
      <c r="AG128" s="2">
        <f>(Table2[[#This Row],[Close Price]]/Table2[[#This Row],[Current Month Low]])-1</f>
        <v>3.9828660436137087E-2</v>
      </c>
      <c r="AH128" s="2">
        <f>(Table2[[#This Row],[Current Month High]]/Table2[[#This Row],[Close Price]])-1</f>
        <v>5.6054046766631282E-2</v>
      </c>
      <c r="AI128">
        <v>5.6054046766631203</v>
      </c>
      <c r="AJ128">
        <v>115.19938106444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7.0000000000000007E-2</v>
      </c>
      <c r="AM128" t="s">
        <v>10436</v>
      </c>
      <c r="AN128">
        <v>-0.63</v>
      </c>
      <c r="AO128" t="s">
        <v>10435</v>
      </c>
      <c r="AP128">
        <v>0.18499190933869</v>
      </c>
      <c r="AQ128">
        <f>(Table2[[#This Row],[Sharpe Ratio]]-AVERAGE(Table2[Sharpe Ratio]))/_xlfn.STDEV.P(Table2[Sharpe Ratio])</f>
        <v>1.4694469406277015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2.8164550901529184</v>
      </c>
      <c r="AS128">
        <f>_xlfn.RANK.AVG(Table2[[#This Row],[1Y Return vs Nifty Z-Score]],Table2[1Y Return vs Nifty Z-Score])</f>
        <v>163</v>
      </c>
      <c r="AT128">
        <f>_xlfn.RANK.AVG(Table2[[#This Row],[6M Return vs Nifty Z-Score]],Table2[6M Return vs Nifty Z-Score])</f>
        <v>323</v>
      </c>
      <c r="AU128">
        <f>_xlfn.RANK.AVG(Table2[[#This Row],[Sharpe Ratio Z-Score]],Table2[Sharpe Ratio Z-Score])</f>
        <v>51</v>
      </c>
      <c r="AV128">
        <f>(Table2[[#This Row],[Rank 1Y]]+Table2[[#This Row],[Rank 6M]]+Table2[[#This Row],[Rank Sharpe]])/3</f>
        <v>179</v>
      </c>
    </row>
    <row r="129" spans="1:48" x14ac:dyDescent="0.3">
      <c r="A129" t="s">
        <v>55</v>
      </c>
      <c r="B129" t="s">
        <v>56</v>
      </c>
      <c r="C129" t="s">
        <v>10396</v>
      </c>
      <c r="D129" t="s">
        <v>57</v>
      </c>
      <c r="E129">
        <v>422871.61010374001</v>
      </c>
      <c r="F129">
        <v>436.1</v>
      </c>
      <c r="G129">
        <v>49.802200751537399</v>
      </c>
      <c r="H129">
        <f>(Table2[[#This Row],[1Y Return vs Nifty]]-AVERAGE(Table2[1Y Return vs Nifty]))/_xlfn.STDEV.P(Table2[1Y Return vs Nifty])</f>
        <v>0.42544532969437859</v>
      </c>
      <c r="I129">
        <v>1.41793958198391</v>
      </c>
      <c r="J129">
        <f>(Table2[[#This Row],[1M Return vs Nifty]]-AVERAGE(Table2[1M Return vs Nifty]))/_xlfn.STDEV.P(Table2[1M Return vs Nifty])</f>
        <v>0.3984129030846047</v>
      </c>
      <c r="K129">
        <v>14.8297705592031</v>
      </c>
      <c r="L129">
        <f>(Table2[[#This Row],[6M Return vs Nifty]]-AVERAGE(Table2[6M Return vs Nifty]))/_xlfn.STDEV.P(Table2[6M Return vs Nifty])</f>
        <v>6.3917863637363612E-2</v>
      </c>
      <c r="M129">
        <v>-0.27288326169423299</v>
      </c>
      <c r="N129">
        <f>(Table2[[#This Row],[1W Return vs Nifty]]-AVERAGE(Table2[1W Return vs Nifty]))/_xlfn.STDEV.P(Table2[1W Return vs Nifty])</f>
        <v>0.35850812092853418</v>
      </c>
      <c r="O129">
        <v>414.24</v>
      </c>
      <c r="P129">
        <v>403.33646153104399</v>
      </c>
      <c r="Q129">
        <v>353.62871050304102</v>
      </c>
      <c r="R129">
        <v>78.089238748248107</v>
      </c>
      <c r="S129" s="2">
        <f>(Table2[[#This Row],[Close Price]]-Table2[[#This Row],[20D EMA]])/Table2[[#This Row],[20D EMA]]</f>
        <v>5.2771340285824676E-2</v>
      </c>
      <c r="T129" s="2">
        <f>(Table2[[#This Row],[Close Price]]-Table2[[#This Row],[50D EMA]])/Table2[[#This Row],[50D EMA]]</f>
        <v>8.1231283540762367E-2</v>
      </c>
      <c r="U129" s="2">
        <f>(Table2[[#This Row],[Close Price]]-Table2[[#This Row],[200D EMA]])/Table2[[#This Row],[200D EMA]]</f>
        <v>0.23321434896969373</v>
      </c>
      <c r="V129">
        <v>1.08068896268593</v>
      </c>
      <c r="W129">
        <v>425.65</v>
      </c>
      <c r="X129">
        <v>437</v>
      </c>
      <c r="Y129">
        <v>425</v>
      </c>
      <c r="Z129">
        <v>437</v>
      </c>
      <c r="AA129">
        <v>385.3</v>
      </c>
      <c r="AB129">
        <v>437</v>
      </c>
      <c r="AC129" s="2">
        <f>(Table2[[#This Row],[Close Price]]/Table2[[#This Row],[Day Low]])-1</f>
        <v>2.4550687184306419E-2</v>
      </c>
      <c r="AD129" s="2">
        <f>(Table2[[#This Row],[Day High]]/Table2[[#This Row],[Close Price]])-1</f>
        <v>2.0637468470534603E-3</v>
      </c>
      <c r="AE129" s="2">
        <f>(Table2[[#This Row],[Close Price]]/Table2[[#This Row],[Current Week Low]])-1</f>
        <v>2.6117647058823579E-2</v>
      </c>
      <c r="AF129" s="2">
        <f>(Table2[[#This Row],[Current Week High]]/Table2[[#This Row],[Close Price]])-1</f>
        <v>2.0637468470534603E-3</v>
      </c>
      <c r="AG129" s="2">
        <f>(Table2[[#This Row],[Close Price]]/Table2[[#This Row],[Current Month Low]])-1</f>
        <v>0.13184531533869714</v>
      </c>
      <c r="AH129" s="2">
        <f>(Table2[[#This Row],[Current Month High]]/Table2[[#This Row],[Close Price]])-1</f>
        <v>2.0637468470534603E-3</v>
      </c>
      <c r="AI129">
        <v>0.20637468470534601</v>
      </c>
      <c r="AJ129">
        <v>91.481888035126204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0.12</v>
      </c>
      <c r="AM129" t="s">
        <v>10436</v>
      </c>
      <c r="AN129">
        <v>11.86</v>
      </c>
      <c r="AO129" t="s">
        <v>10436</v>
      </c>
      <c r="AP129">
        <v>0.178425663999459</v>
      </c>
      <c r="AQ129">
        <f>(Table2[[#This Row],[Sharpe Ratio]]-AVERAGE(Table2[Sharpe Ratio]))/_xlfn.STDEV.P(Table2[Sharpe Ratio])</f>
        <v>1.3932886395703059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2.6395728569151871</v>
      </c>
      <c r="AS129">
        <f>_xlfn.RANK.AVG(Table2[[#This Row],[1Y Return vs Nifty Z-Score]],Table2[1Y Return vs Nifty Z-Score])</f>
        <v>188</v>
      </c>
      <c r="AT129">
        <f>_xlfn.RANK.AVG(Table2[[#This Row],[6M Return vs Nifty Z-Score]],Table2[6M Return vs Nifty Z-Score])</f>
        <v>289</v>
      </c>
      <c r="AU129">
        <f>_xlfn.RANK.AVG(Table2[[#This Row],[Sharpe Ratio Z-Score]],Table2[Sharpe Ratio Z-Score])</f>
        <v>61</v>
      </c>
      <c r="AV129">
        <f>(Table2[[#This Row],[Rank 1Y]]+Table2[[#This Row],[Rank 6M]]+Table2[[#This Row],[Rank Sharpe]])/3</f>
        <v>179.33333333333334</v>
      </c>
    </row>
    <row r="130" spans="1:48" x14ac:dyDescent="0.3">
      <c r="A130" t="s">
        <v>147</v>
      </c>
      <c r="B130" t="s">
        <v>148</v>
      </c>
      <c r="C130" t="s">
        <v>10398</v>
      </c>
      <c r="D130" t="s">
        <v>149</v>
      </c>
      <c r="E130">
        <v>187324.03282866001</v>
      </c>
      <c r="F130">
        <v>479.85</v>
      </c>
      <c r="G130">
        <v>81.522543864914894</v>
      </c>
      <c r="H130">
        <f>(Table2[[#This Row],[1Y Return vs Nifty]]-AVERAGE(Table2[1Y Return vs Nifty]))/_xlfn.STDEV.P(Table2[1Y Return vs Nifty])</f>
        <v>0.94256757618215092</v>
      </c>
      <c r="I130">
        <v>-0.80010535763687196</v>
      </c>
      <c r="J130">
        <f>(Table2[[#This Row],[1M Return vs Nifty]]-AVERAGE(Table2[1M Return vs Nifty]))/_xlfn.STDEV.P(Table2[1M Return vs Nifty])</f>
        <v>0.18385616479956735</v>
      </c>
      <c r="K130">
        <v>60.998666270163298</v>
      </c>
      <c r="L130">
        <f>(Table2[[#This Row],[6M Return vs Nifty]]-AVERAGE(Table2[6M Return vs Nifty]))/_xlfn.STDEV.P(Table2[6M Return vs Nifty])</f>
        <v>1.4276726315771922</v>
      </c>
      <c r="M130">
        <v>1.81121675397162</v>
      </c>
      <c r="N130">
        <f>(Table2[[#This Row],[1W Return vs Nifty]]-AVERAGE(Table2[1W Return vs Nifty]))/_xlfn.STDEV.P(Table2[1W Return vs Nifty])</f>
        <v>0.77231529797701426</v>
      </c>
      <c r="O130">
        <v>454.9</v>
      </c>
      <c r="P130">
        <v>448.67470540691397</v>
      </c>
      <c r="Q130">
        <v>386.23511107846798</v>
      </c>
      <c r="R130">
        <v>74.098107243685305</v>
      </c>
      <c r="S130" s="2">
        <f>(Table2[[#This Row],[Close Price]]-Table2[[#This Row],[20D EMA]])/Table2[[#This Row],[20D EMA]]</f>
        <v>5.4847219169048243E-2</v>
      </c>
      <c r="T130" s="2">
        <f>(Table2[[#This Row],[Close Price]]-Table2[[#This Row],[50D EMA]])/Table2[[#This Row],[50D EMA]]</f>
        <v>6.9483066946714592E-2</v>
      </c>
      <c r="U130" s="2">
        <f>(Table2[[#This Row],[Close Price]]-Table2[[#This Row],[200D EMA]])/Table2[[#This Row],[200D EMA]]</f>
        <v>0.24237798749092268</v>
      </c>
      <c r="V130">
        <v>0.91871187541147403</v>
      </c>
      <c r="W130">
        <v>473.8</v>
      </c>
      <c r="X130">
        <v>486</v>
      </c>
      <c r="Y130">
        <v>450.05</v>
      </c>
      <c r="Z130">
        <v>486</v>
      </c>
      <c r="AA130">
        <v>424.55</v>
      </c>
      <c r="AB130">
        <v>486</v>
      </c>
      <c r="AC130" s="2">
        <f>(Table2[[#This Row],[Close Price]]/Table2[[#This Row],[Day Low]])-1</f>
        <v>1.2769100886450113E-2</v>
      </c>
      <c r="AD130" s="2">
        <f>(Table2[[#This Row],[Day High]]/Table2[[#This Row],[Close Price]])-1</f>
        <v>1.2816505157861702E-2</v>
      </c>
      <c r="AE130" s="2">
        <f>(Table2[[#This Row],[Close Price]]/Table2[[#This Row],[Current Week Low]])-1</f>
        <v>6.6214865014998292E-2</v>
      </c>
      <c r="AF130" s="2">
        <f>(Table2[[#This Row],[Current Week High]]/Table2[[#This Row],[Close Price]])-1</f>
        <v>1.2816505157861702E-2</v>
      </c>
      <c r="AG130" s="2">
        <f>(Table2[[#This Row],[Close Price]]/Table2[[#This Row],[Current Month Low]])-1</f>
        <v>0.1302555647155812</v>
      </c>
      <c r="AH130" s="2">
        <f>(Table2[[#This Row],[Current Month High]]/Table2[[#This Row],[Close Price]])-1</f>
        <v>1.2816505157861702E-2</v>
      </c>
      <c r="AI130">
        <v>5.6059185162029701</v>
      </c>
      <c r="AJ130">
        <v>130.69711538461499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0.04</v>
      </c>
      <c r="AM130" t="s">
        <v>10436</v>
      </c>
      <c r="AN130">
        <v>4.26</v>
      </c>
      <c r="AO130" t="s">
        <v>10436</v>
      </c>
      <c r="AP130">
        <v>4.4275046262602001E-2</v>
      </c>
      <c r="AQ130">
        <f>(Table2[[#This Row],[Sharpe Ratio]]-AVERAGE(Table2[Sharpe Ratio]))/_xlfn.STDEV.P(Table2[Sharpe Ratio])</f>
        <v>-0.16265126288781195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3.1637604076481125</v>
      </c>
      <c r="AS130">
        <f>_xlfn.RANK.AVG(Table2[[#This Row],[1Y Return vs Nifty Z-Score]],Table2[1Y Return vs Nifty Z-Score])</f>
        <v>104</v>
      </c>
      <c r="AT130">
        <f>_xlfn.RANK.AVG(Table2[[#This Row],[6M Return vs Nifty Z-Score]],Table2[6M Return vs Nifty Z-Score])</f>
        <v>60</v>
      </c>
      <c r="AU130">
        <f>_xlfn.RANK.AVG(Table2[[#This Row],[Sharpe Ratio Z-Score]],Table2[Sharpe Ratio Z-Score])</f>
        <v>380</v>
      </c>
      <c r="AV130">
        <f>(Table2[[#This Row],[Rank 1Y]]+Table2[[#This Row],[Rank 6M]]+Table2[[#This Row],[Rank Sharpe]])/3</f>
        <v>181.33333333333334</v>
      </c>
    </row>
    <row r="131" spans="1:48" x14ac:dyDescent="0.3">
      <c r="A131" t="s">
        <v>1286</v>
      </c>
      <c r="B131" t="s">
        <v>1287</v>
      </c>
      <c r="C131" t="s">
        <v>10397</v>
      </c>
      <c r="D131" t="s">
        <v>190</v>
      </c>
      <c r="E131">
        <v>9282.8518788399997</v>
      </c>
      <c r="F131">
        <v>1719.1</v>
      </c>
      <c r="G131">
        <v>51.287215944253099</v>
      </c>
      <c r="H131">
        <f>(Table2[[#This Row],[1Y Return vs Nifty]]-AVERAGE(Table2[1Y Return vs Nifty]))/_xlfn.STDEV.P(Table2[1Y Return vs Nifty])</f>
        <v>0.44965485320995974</v>
      </c>
      <c r="I131">
        <v>8.02638881013028</v>
      </c>
      <c r="J131">
        <f>(Table2[[#This Row],[1M Return vs Nifty]]-AVERAGE(Table2[1M Return vs Nifty]))/_xlfn.STDEV.P(Table2[1M Return vs Nifty])</f>
        <v>1.0376638425880096</v>
      </c>
      <c r="K131">
        <v>53.057284619038697</v>
      </c>
      <c r="L131">
        <f>(Table2[[#This Row],[6M Return vs Nifty]]-AVERAGE(Table2[6M Return vs Nifty]))/_xlfn.STDEV.P(Table2[6M Return vs Nifty])</f>
        <v>1.1930970168916528</v>
      </c>
      <c r="M131">
        <v>5.9409579769044303</v>
      </c>
      <c r="N131">
        <f>(Table2[[#This Row],[1W Return vs Nifty]]-AVERAGE(Table2[1W Return vs Nifty]))/_xlfn.STDEV.P(Table2[1W Return vs Nifty])</f>
        <v>1.5922934873906254</v>
      </c>
      <c r="O131">
        <v>1565.51</v>
      </c>
      <c r="P131">
        <v>1469.91704082514</v>
      </c>
      <c r="Q131">
        <v>1214.0140328740399</v>
      </c>
      <c r="R131">
        <v>87.953662699067607</v>
      </c>
      <c r="S131" s="2">
        <f>(Table2[[#This Row],[Close Price]]-Table2[[#This Row],[20D EMA]])/Table2[[#This Row],[20D EMA]]</f>
        <v>9.8108603586051779E-2</v>
      </c>
      <c r="T131" s="2">
        <f>(Table2[[#This Row],[Close Price]]-Table2[[#This Row],[50D EMA]])/Table2[[#This Row],[50D EMA]]</f>
        <v>0.16952178405590881</v>
      </c>
      <c r="U131" s="2">
        <f>(Table2[[#This Row],[Close Price]]-Table2[[#This Row],[200D EMA]])/Table2[[#This Row],[200D EMA]]</f>
        <v>0.41604623459765661</v>
      </c>
      <c r="V131">
        <v>1.30088218141721</v>
      </c>
      <c r="W131">
        <v>1704.45</v>
      </c>
      <c r="X131">
        <v>1750</v>
      </c>
      <c r="Y131">
        <v>1662.2</v>
      </c>
      <c r="Z131">
        <v>1750</v>
      </c>
      <c r="AA131">
        <v>1370</v>
      </c>
      <c r="AB131">
        <v>1750</v>
      </c>
      <c r="AC131" s="2">
        <f>(Table2[[#This Row],[Close Price]]/Table2[[#This Row],[Day Low]])-1</f>
        <v>8.5951479949541998E-3</v>
      </c>
      <c r="AD131" s="2">
        <f>(Table2[[#This Row],[Day High]]/Table2[[#This Row],[Close Price]])-1</f>
        <v>1.7974521551974876E-2</v>
      </c>
      <c r="AE131" s="2">
        <f>(Table2[[#This Row],[Close Price]]/Table2[[#This Row],[Current Week Low]])-1</f>
        <v>3.4231741066056864E-2</v>
      </c>
      <c r="AF131" s="2">
        <f>(Table2[[#This Row],[Current Week High]]/Table2[[#This Row],[Close Price]])-1</f>
        <v>1.7974521551974876E-2</v>
      </c>
      <c r="AG131" s="2">
        <f>(Table2[[#This Row],[Close Price]]/Table2[[#This Row],[Current Month Low]])-1</f>
        <v>0.25481751824817511</v>
      </c>
      <c r="AH131" s="2">
        <f>(Table2[[#This Row],[Current Month High]]/Table2[[#This Row],[Close Price]])-1</f>
        <v>1.7974521551974876E-2</v>
      </c>
      <c r="AI131">
        <v>1.79745215519748</v>
      </c>
      <c r="AJ131">
        <v>109.518586227909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0.18</v>
      </c>
      <c r="AM131" t="s">
        <v>10436</v>
      </c>
      <c r="AN131">
        <v>22.72</v>
      </c>
      <c r="AO131" t="s">
        <v>10436</v>
      </c>
      <c r="AP131">
        <v>7.9413137157608005E-2</v>
      </c>
      <c r="AQ131">
        <f>(Table2[[#This Row],[Sharpe Ratio]]-AVERAGE(Table2[Sharpe Ratio]))/_xlfn.STDEV.P(Table2[Sharpe Ratio])</f>
        <v>0.24489630299059056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4.517605503070838</v>
      </c>
      <c r="AS131">
        <f>_xlfn.RANK.AVG(Table2[[#This Row],[1Y Return vs Nifty Z-Score]],Table2[1Y Return vs Nifty Z-Score])</f>
        <v>182</v>
      </c>
      <c r="AT131">
        <f>_xlfn.RANK.AVG(Table2[[#This Row],[6M Return vs Nifty Z-Score]],Table2[6M Return vs Nifty Z-Score])</f>
        <v>84</v>
      </c>
      <c r="AU131">
        <f>_xlfn.RANK.AVG(Table2[[#This Row],[Sharpe Ratio Z-Score]],Table2[Sharpe Ratio Z-Score])</f>
        <v>281</v>
      </c>
      <c r="AV131">
        <f>(Table2[[#This Row],[Rank 1Y]]+Table2[[#This Row],[Rank 6M]]+Table2[[#This Row],[Rank Sharpe]])/3</f>
        <v>182.33333333333334</v>
      </c>
    </row>
    <row r="132" spans="1:48" x14ac:dyDescent="0.3">
      <c r="A132" t="s">
        <v>738</v>
      </c>
      <c r="B132" t="s">
        <v>739</v>
      </c>
      <c r="C132" t="s">
        <v>10401</v>
      </c>
      <c r="D132" t="s">
        <v>740</v>
      </c>
      <c r="E132">
        <v>23633.589380220001</v>
      </c>
      <c r="F132">
        <v>342.45</v>
      </c>
      <c r="G132">
        <v>76.321639773627297</v>
      </c>
      <c r="H132">
        <f>(Table2[[#This Row],[1Y Return vs Nifty]]-AVERAGE(Table2[1Y Return vs Nifty]))/_xlfn.STDEV.P(Table2[1Y Return vs Nifty])</f>
        <v>0.85777961541385017</v>
      </c>
      <c r="I132">
        <v>-1.68239680894706</v>
      </c>
      <c r="J132">
        <f>(Table2[[#This Row],[1M Return vs Nifty]]-AVERAGE(Table2[1M Return vs Nifty]))/_xlfn.STDEV.P(Table2[1M Return vs Nifty])</f>
        <v>9.8510023867792285E-2</v>
      </c>
      <c r="K132">
        <v>57.977282301495102</v>
      </c>
      <c r="L132">
        <f>(Table2[[#This Row],[6M Return vs Nifty]]-AVERAGE(Table2[6M Return vs Nifty]))/_xlfn.STDEV.P(Table2[6M Return vs Nifty])</f>
        <v>1.3384258187696236</v>
      </c>
      <c r="M132">
        <v>5.8804661693708304</v>
      </c>
      <c r="N132">
        <f>(Table2[[#This Row],[1W Return vs Nifty]]-AVERAGE(Table2[1W Return vs Nifty]))/_xlfn.STDEV.P(Table2[1W Return vs Nifty])</f>
        <v>1.5802825743241322</v>
      </c>
      <c r="O132">
        <v>315.10000000000002</v>
      </c>
      <c r="P132">
        <v>294.894897138391</v>
      </c>
      <c r="Q132">
        <v>233.494278240395</v>
      </c>
      <c r="R132">
        <v>75.208083155597294</v>
      </c>
      <c r="S132" s="2">
        <f>(Table2[[#This Row],[Close Price]]-Table2[[#This Row],[20D EMA]])/Table2[[#This Row],[20D EMA]]</f>
        <v>8.6797841954934826E-2</v>
      </c>
      <c r="T132" s="2">
        <f>(Table2[[#This Row],[Close Price]]-Table2[[#This Row],[50D EMA]])/Table2[[#This Row],[50D EMA]]</f>
        <v>0.16126119279470574</v>
      </c>
      <c r="U132" s="2">
        <f>(Table2[[#This Row],[Close Price]]-Table2[[#This Row],[200D EMA]])/Table2[[#This Row],[200D EMA]]</f>
        <v>0.46663122788571793</v>
      </c>
      <c r="V132">
        <v>0.88931072108064302</v>
      </c>
      <c r="W132">
        <v>330.75</v>
      </c>
      <c r="X132">
        <v>345</v>
      </c>
      <c r="Y132">
        <v>310</v>
      </c>
      <c r="Z132">
        <v>345</v>
      </c>
      <c r="AA132">
        <v>294.5</v>
      </c>
      <c r="AB132">
        <v>345</v>
      </c>
      <c r="AC132" s="2">
        <f>(Table2[[#This Row],[Close Price]]/Table2[[#This Row],[Day Low]])-1</f>
        <v>3.5374149659863852E-2</v>
      </c>
      <c r="AD132" s="2">
        <f>(Table2[[#This Row],[Day High]]/Table2[[#This Row],[Close Price]])-1</f>
        <v>7.4463425317565779E-3</v>
      </c>
      <c r="AE132" s="2">
        <f>(Table2[[#This Row],[Close Price]]/Table2[[#This Row],[Current Week Low]])-1</f>
        <v>0.10467741935483876</v>
      </c>
      <c r="AF132" s="2">
        <f>(Table2[[#This Row],[Current Week High]]/Table2[[#This Row],[Close Price]])-1</f>
        <v>7.4463425317565779E-3</v>
      </c>
      <c r="AG132" s="2">
        <f>(Table2[[#This Row],[Close Price]]/Table2[[#This Row],[Current Month Low]])-1</f>
        <v>0.16281833616298802</v>
      </c>
      <c r="AH132" s="2">
        <f>(Table2[[#This Row],[Current Month High]]/Table2[[#This Row],[Close Price]])-1</f>
        <v>7.4463425317565779E-3</v>
      </c>
      <c r="AI132">
        <v>0.74463425317565701</v>
      </c>
      <c r="AJ132">
        <v>130.91706001348601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0.23</v>
      </c>
      <c r="AM132" t="s">
        <v>10436</v>
      </c>
      <c r="AN132">
        <v>10.18</v>
      </c>
      <c r="AO132" t="s">
        <v>10436</v>
      </c>
      <c r="AP132">
        <v>5.1200054683832E-2</v>
      </c>
      <c r="AQ132">
        <f>(Table2[[#This Row],[Sharpe Ratio]]-AVERAGE(Table2[Sharpe Ratio]))/_xlfn.STDEV.P(Table2[Sharpe Ratio])</f>
        <v>-8.2331864369754149E-2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3.7926661680056442</v>
      </c>
      <c r="AS132">
        <f>_xlfn.RANK.AVG(Table2[[#This Row],[1Y Return vs Nifty Z-Score]],Table2[1Y Return vs Nifty Z-Score])</f>
        <v>119</v>
      </c>
      <c r="AT132">
        <f>_xlfn.RANK.AVG(Table2[[#This Row],[6M Return vs Nifty Z-Score]],Table2[6M Return vs Nifty Z-Score])</f>
        <v>64</v>
      </c>
      <c r="AU132">
        <f>_xlfn.RANK.AVG(Table2[[#This Row],[Sharpe Ratio Z-Score]],Table2[Sharpe Ratio Z-Score])</f>
        <v>365</v>
      </c>
      <c r="AV132">
        <f>(Table2[[#This Row],[Rank 1Y]]+Table2[[#This Row],[Rank 6M]]+Table2[[#This Row],[Rank Sharpe]])/3</f>
        <v>182.66666666666666</v>
      </c>
    </row>
    <row r="133" spans="1:48" x14ac:dyDescent="0.3">
      <c r="A133" t="s">
        <v>188</v>
      </c>
      <c r="B133" t="s">
        <v>189</v>
      </c>
      <c r="C133" t="s">
        <v>10397</v>
      </c>
      <c r="D133" t="s">
        <v>190</v>
      </c>
      <c r="E133">
        <v>144581.79103671599</v>
      </c>
      <c r="F133">
        <v>205.48</v>
      </c>
      <c r="G133">
        <v>80.101216361422999</v>
      </c>
      <c r="H133">
        <f>(Table2[[#This Row],[1Y Return vs Nifty]]-AVERAGE(Table2[1Y Return vs Nifty]))/_xlfn.STDEV.P(Table2[1Y Return vs Nifty])</f>
        <v>0.91939632393643944</v>
      </c>
      <c r="I133">
        <v>-0.93551848217640599</v>
      </c>
      <c r="J133">
        <f>(Table2[[#This Row],[1M Return vs Nifty]]-AVERAGE(Table2[1M Return vs Nifty]))/_xlfn.STDEV.P(Table2[1M Return vs Nifty])</f>
        <v>0.17075733266898155</v>
      </c>
      <c r="K133">
        <v>57.5663235022622</v>
      </c>
      <c r="L133">
        <f>(Table2[[#This Row],[6M Return vs Nifty]]-AVERAGE(Table2[6M Return vs Nifty]))/_xlfn.STDEV.P(Table2[6M Return vs Nifty])</f>
        <v>1.3262867581910609</v>
      </c>
      <c r="M133">
        <v>2.9617246248459499</v>
      </c>
      <c r="N133">
        <f>(Table2[[#This Row],[1W Return vs Nifty]]-AVERAGE(Table2[1W Return vs Nifty]))/_xlfn.STDEV.P(Table2[1W Return vs Nifty])</f>
        <v>1.0007536697633401</v>
      </c>
      <c r="O133">
        <v>197.61</v>
      </c>
      <c r="P133">
        <v>191.421725200948</v>
      </c>
      <c r="Q133">
        <v>155.00751734139499</v>
      </c>
      <c r="R133">
        <v>67.835252209566505</v>
      </c>
      <c r="S133" s="2">
        <f>(Table2[[#This Row],[Close Price]]-Table2[[#This Row],[20D EMA]])/Table2[[#This Row],[20D EMA]]</f>
        <v>3.982591974090368E-2</v>
      </c>
      <c r="T133" s="2">
        <f>(Table2[[#This Row],[Close Price]]-Table2[[#This Row],[50D EMA]])/Table2[[#This Row],[50D EMA]]</f>
        <v>7.3441375498492084E-2</v>
      </c>
      <c r="U133" s="2">
        <f>(Table2[[#This Row],[Close Price]]-Table2[[#This Row],[200D EMA]])/Table2[[#This Row],[200D EMA]]</f>
        <v>0.32561312847455204</v>
      </c>
      <c r="V133">
        <v>1.4100977674985</v>
      </c>
      <c r="W133">
        <v>204.6</v>
      </c>
      <c r="X133">
        <v>207.18</v>
      </c>
      <c r="Y133">
        <v>203.6</v>
      </c>
      <c r="Z133">
        <v>210.6</v>
      </c>
      <c r="AA133">
        <v>182.08</v>
      </c>
      <c r="AB133">
        <v>210.6</v>
      </c>
      <c r="AC133" s="2">
        <f>(Table2[[#This Row],[Close Price]]/Table2[[#This Row],[Day Low]])-1</f>
        <v>4.3010752688172893E-3</v>
      </c>
      <c r="AD133" s="2">
        <f>(Table2[[#This Row],[Day High]]/Table2[[#This Row],[Close Price]])-1</f>
        <v>8.2733112711699253E-3</v>
      </c>
      <c r="AE133" s="2">
        <f>(Table2[[#This Row],[Close Price]]/Table2[[#This Row],[Current Week Low]])-1</f>
        <v>9.2337917485265653E-3</v>
      </c>
      <c r="AF133" s="2">
        <f>(Table2[[#This Row],[Current Week High]]/Table2[[#This Row],[Close Price]])-1</f>
        <v>2.4917266887288347E-2</v>
      </c>
      <c r="AG133" s="2">
        <f>(Table2[[#This Row],[Close Price]]/Table2[[#This Row],[Current Month Low]])-1</f>
        <v>0.12851493848857642</v>
      </c>
      <c r="AH133" s="2">
        <f>(Table2[[#This Row],[Current Month High]]/Table2[[#This Row],[Close Price]])-1</f>
        <v>2.4917266887288347E-2</v>
      </c>
      <c r="AI133">
        <v>2.4917266887288299</v>
      </c>
      <c r="AJ133">
        <v>136.72811059907801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-0.04</v>
      </c>
      <c r="AM133" t="s">
        <v>10435</v>
      </c>
      <c r="AN133">
        <v>9.67</v>
      </c>
      <c r="AO133" t="s">
        <v>10436</v>
      </c>
      <c r="AP133">
        <v>4.4060085129995999E-2</v>
      </c>
      <c r="AQ133">
        <f>(Table2[[#This Row],[Sharpe Ratio]]-AVERAGE(Table2[Sharpe Ratio]))/_xlfn.STDEV.P(Table2[Sharpe Ratio])</f>
        <v>-0.16514447991015427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3.2520496046496676</v>
      </c>
      <c r="AS133">
        <f>_xlfn.RANK.AVG(Table2[[#This Row],[1Y Return vs Nifty Z-Score]],Table2[1Y Return vs Nifty Z-Score])</f>
        <v>107</v>
      </c>
      <c r="AT133">
        <f>_xlfn.RANK.AVG(Table2[[#This Row],[6M Return vs Nifty Z-Score]],Table2[6M Return vs Nifty Z-Score])</f>
        <v>66</v>
      </c>
      <c r="AU133">
        <f>_xlfn.RANK.AVG(Table2[[#This Row],[Sharpe Ratio Z-Score]],Table2[Sharpe Ratio Z-Score])</f>
        <v>382</v>
      </c>
      <c r="AV133">
        <f>(Table2[[#This Row],[Rank 1Y]]+Table2[[#This Row],[Rank 6M]]+Table2[[#This Row],[Rank Sharpe]])/3</f>
        <v>185</v>
      </c>
    </row>
    <row r="134" spans="1:48" x14ac:dyDescent="0.3">
      <c r="A134" t="s">
        <v>941</v>
      </c>
      <c r="B134" t="s">
        <v>942</v>
      </c>
      <c r="C134" t="s">
        <v>10404</v>
      </c>
      <c r="D134" t="s">
        <v>471</v>
      </c>
      <c r="E134">
        <v>16497.807140370001</v>
      </c>
      <c r="F134">
        <v>877.35</v>
      </c>
      <c r="G134">
        <v>54.181505231431501</v>
      </c>
      <c r="H134">
        <f>(Table2[[#This Row],[1Y Return vs Nifty]]-AVERAGE(Table2[1Y Return vs Nifty]))/_xlfn.STDEV.P(Table2[1Y Return vs Nifty])</f>
        <v>0.49683912775647249</v>
      </c>
      <c r="I134">
        <v>-5.9912410122593496</v>
      </c>
      <c r="J134">
        <f>(Table2[[#This Row],[1M Return vs Nifty]]-AVERAGE(Table2[1M Return vs Nifty]))/_xlfn.STDEV.P(Table2[1M Return vs Nifty])</f>
        <v>-0.3182946772124009</v>
      </c>
      <c r="K134">
        <v>24.766929615111799</v>
      </c>
      <c r="L134">
        <f>(Table2[[#This Row],[6M Return vs Nifty]]-AVERAGE(Table2[6M Return vs Nifty]))/_xlfn.STDEV.P(Table2[6M Return vs Nifty])</f>
        <v>0.35744552622459791</v>
      </c>
      <c r="M134">
        <v>-3.4606774688786701</v>
      </c>
      <c r="N134">
        <f>(Table2[[#This Row],[1W Return vs Nifty]]-AVERAGE(Table2[1W Return vs Nifty]))/_xlfn.STDEV.P(Table2[1W Return vs Nifty])</f>
        <v>-0.27444236703786878</v>
      </c>
      <c r="O134">
        <v>870.34</v>
      </c>
      <c r="P134">
        <v>852.17728090973105</v>
      </c>
      <c r="Q134">
        <v>729.46295644406598</v>
      </c>
      <c r="R134">
        <v>54.960181008412</v>
      </c>
      <c r="S134" s="2">
        <f>(Table2[[#This Row],[Close Price]]-Table2[[#This Row],[20D EMA]])/Table2[[#This Row],[20D EMA]]</f>
        <v>8.0543235976744607E-3</v>
      </c>
      <c r="T134" s="2">
        <f>(Table2[[#This Row],[Close Price]]-Table2[[#This Row],[50D EMA]])/Table2[[#This Row],[50D EMA]]</f>
        <v>2.9539298517083385E-2</v>
      </c>
      <c r="U134" s="2">
        <f>(Table2[[#This Row],[Close Price]]-Table2[[#This Row],[200D EMA]])/Table2[[#This Row],[200D EMA]]</f>
        <v>0.2027341378331852</v>
      </c>
      <c r="V134">
        <v>0.77791551020164695</v>
      </c>
      <c r="W134">
        <v>864.9</v>
      </c>
      <c r="X134">
        <v>880</v>
      </c>
      <c r="Y134">
        <v>860</v>
      </c>
      <c r="Z134">
        <v>901</v>
      </c>
      <c r="AA134">
        <v>846.3</v>
      </c>
      <c r="AB134">
        <v>910</v>
      </c>
      <c r="AC134" s="2">
        <f>(Table2[[#This Row],[Close Price]]/Table2[[#This Row],[Day Low]])-1</f>
        <v>1.4394727714186706E-2</v>
      </c>
      <c r="AD134" s="2">
        <f>(Table2[[#This Row],[Day High]]/Table2[[#This Row],[Close Price]])-1</f>
        <v>3.0204593377785027E-3</v>
      </c>
      <c r="AE134" s="2">
        <f>(Table2[[#This Row],[Close Price]]/Table2[[#This Row],[Current Week Low]])-1</f>
        <v>2.0174418604651079E-2</v>
      </c>
      <c r="AF134" s="2">
        <f>(Table2[[#This Row],[Current Week High]]/Table2[[#This Row],[Close Price]])-1</f>
        <v>2.6956174844702696E-2</v>
      </c>
      <c r="AG134" s="2">
        <f>(Table2[[#This Row],[Close Price]]/Table2[[#This Row],[Current Month Low]])-1</f>
        <v>3.6689117334278709E-2</v>
      </c>
      <c r="AH134" s="2">
        <f>(Table2[[#This Row],[Current Month High]]/Table2[[#This Row],[Close Price]])-1</f>
        <v>3.7214338633384525E-2</v>
      </c>
      <c r="AI134">
        <v>5.6134951843619998</v>
      </c>
      <c r="AJ134">
        <v>89.369738830131595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-0.02</v>
      </c>
      <c r="AM134" t="s">
        <v>10435</v>
      </c>
      <c r="AN134">
        <v>2.2599999999999998</v>
      </c>
      <c r="AO134" t="s">
        <v>10436</v>
      </c>
      <c r="AP134">
        <v>0.115952350485774</v>
      </c>
      <c r="AQ134">
        <f>(Table2[[#This Row],[Sharpe Ratio]]-AVERAGE(Table2[Sharpe Ratio]))/_xlfn.STDEV.P(Table2[Sharpe Ratio])</f>
        <v>0.66869472435337962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0.93024233408418033</v>
      </c>
      <c r="AS134">
        <f>_xlfn.RANK.AVG(Table2[[#This Row],[1Y Return vs Nifty Z-Score]],Table2[1Y Return vs Nifty Z-Score])</f>
        <v>168</v>
      </c>
      <c r="AT134">
        <f>_xlfn.RANK.AVG(Table2[[#This Row],[6M Return vs Nifty Z-Score]],Table2[6M Return vs Nifty Z-Score])</f>
        <v>207</v>
      </c>
      <c r="AU134">
        <f>_xlfn.RANK.AVG(Table2[[#This Row],[Sharpe Ratio Z-Score]],Table2[Sharpe Ratio Z-Score])</f>
        <v>182</v>
      </c>
      <c r="AV134">
        <f>(Table2[[#This Row],[Rank 1Y]]+Table2[[#This Row],[Rank 6M]]+Table2[[#This Row],[Rank Sharpe]])/3</f>
        <v>185.66666666666666</v>
      </c>
    </row>
    <row r="135" spans="1:48" x14ac:dyDescent="0.3">
      <c r="A135" t="s">
        <v>1469</v>
      </c>
      <c r="B135" t="s">
        <v>1470</v>
      </c>
      <c r="C135" t="s">
        <v>10404</v>
      </c>
      <c r="D135" t="s">
        <v>164</v>
      </c>
      <c r="E135">
        <v>7357.1259937499999</v>
      </c>
      <c r="F135">
        <v>1062.75</v>
      </c>
      <c r="G135">
        <v>90.697315763750794</v>
      </c>
      <c r="H135">
        <f>(Table2[[#This Row],[1Y Return vs Nifty]]-AVERAGE(Table2[1Y Return vs Nifty]))/_xlfn.STDEV.P(Table2[1Y Return vs Nifty])</f>
        <v>1.0921396863696351</v>
      </c>
      <c r="I135">
        <v>-2.0517559074790599</v>
      </c>
      <c r="J135">
        <f>(Table2[[#This Row],[1M Return vs Nifty]]-AVERAGE(Table2[1M Return vs Nifty]))/_xlfn.STDEV.P(Table2[1M Return vs Nifty])</f>
        <v>6.2781043800113095E-2</v>
      </c>
      <c r="K135">
        <v>56.538168026712597</v>
      </c>
      <c r="L135">
        <f>(Table2[[#This Row],[6M Return vs Nifty]]-AVERAGE(Table2[6M Return vs Nifty]))/_xlfn.STDEV.P(Table2[6M Return vs Nifty])</f>
        <v>1.2959167025427221</v>
      </c>
      <c r="M135">
        <v>-3.61242947266466</v>
      </c>
      <c r="N135">
        <f>(Table2[[#This Row],[1W Return vs Nifty]]-AVERAGE(Table2[1W Return vs Nifty]))/_xlfn.STDEV.P(Table2[1W Return vs Nifty])</f>
        <v>-0.30457339137744099</v>
      </c>
      <c r="O135">
        <v>1018.06</v>
      </c>
      <c r="P135">
        <v>977.77595736855801</v>
      </c>
      <c r="Q135">
        <v>787.46895619633494</v>
      </c>
      <c r="R135">
        <v>66.304471475916301</v>
      </c>
      <c r="S135" s="2">
        <f>(Table2[[#This Row],[Close Price]]-Table2[[#This Row],[20D EMA]])/Table2[[#This Row],[20D EMA]]</f>
        <v>4.389721627408999E-2</v>
      </c>
      <c r="T135" s="2">
        <f>(Table2[[#This Row],[Close Price]]-Table2[[#This Row],[50D EMA]])/Table2[[#This Row],[50D EMA]]</f>
        <v>8.6905432672049532E-2</v>
      </c>
      <c r="U135" s="2">
        <f>(Table2[[#This Row],[Close Price]]-Table2[[#This Row],[200D EMA]])/Table2[[#This Row],[200D EMA]]</f>
        <v>0.34957701079841791</v>
      </c>
      <c r="V135">
        <v>0.95265995103043</v>
      </c>
      <c r="W135">
        <v>1043.5999999999999</v>
      </c>
      <c r="X135">
        <v>1105</v>
      </c>
      <c r="Y135">
        <v>1018.6</v>
      </c>
      <c r="Z135">
        <v>1105</v>
      </c>
      <c r="AA135">
        <v>948.35</v>
      </c>
      <c r="AB135">
        <v>1105</v>
      </c>
      <c r="AC135" s="2">
        <f>(Table2[[#This Row],[Close Price]]/Table2[[#This Row],[Day Low]])-1</f>
        <v>1.8349942506707739E-2</v>
      </c>
      <c r="AD135" s="2">
        <f>(Table2[[#This Row],[Day High]]/Table2[[#This Row],[Close Price]])-1</f>
        <v>3.9755351681957096E-2</v>
      </c>
      <c r="AE135" s="2">
        <f>(Table2[[#This Row],[Close Price]]/Table2[[#This Row],[Current Week Low]])-1</f>
        <v>4.334380522285497E-2</v>
      </c>
      <c r="AF135" s="2">
        <f>(Table2[[#This Row],[Current Week High]]/Table2[[#This Row],[Close Price]])-1</f>
        <v>3.9755351681957096E-2</v>
      </c>
      <c r="AG135" s="2">
        <f>(Table2[[#This Row],[Close Price]]/Table2[[#This Row],[Current Month Low]])-1</f>
        <v>0.12063056888279644</v>
      </c>
      <c r="AH135" s="2">
        <f>(Table2[[#This Row],[Current Month High]]/Table2[[#This Row],[Close Price]])-1</f>
        <v>3.9755351681957096E-2</v>
      </c>
      <c r="AI135">
        <v>3.9755351681956999</v>
      </c>
      <c r="AJ135">
        <v>143.13658201784401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0.15</v>
      </c>
      <c r="AM135" t="s">
        <v>10436</v>
      </c>
      <c r="AN135">
        <v>7.44</v>
      </c>
      <c r="AO135" t="s">
        <v>10436</v>
      </c>
      <c r="AP135">
        <v>3.8081547235726002E-2</v>
      </c>
      <c r="AQ135">
        <f>(Table2[[#This Row],[Sharpe Ratio]]-AVERAGE(Table2[Sharpe Ratio]))/_xlfn.STDEV.P(Table2[Sharpe Ratio])</f>
        <v>-0.23448628261656768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1.9117777587184612</v>
      </c>
      <c r="AS135">
        <f>_xlfn.RANK.AVG(Table2[[#This Row],[1Y Return vs Nifty Z-Score]],Table2[1Y Return vs Nifty Z-Score])</f>
        <v>92</v>
      </c>
      <c r="AT135">
        <f>_xlfn.RANK.AVG(Table2[[#This Row],[6M Return vs Nifty Z-Score]],Table2[6M Return vs Nifty Z-Score])</f>
        <v>71</v>
      </c>
      <c r="AU135">
        <f>_xlfn.RANK.AVG(Table2[[#This Row],[Sharpe Ratio Z-Score]],Table2[Sharpe Ratio Z-Score])</f>
        <v>395</v>
      </c>
      <c r="AV135">
        <f>(Table2[[#This Row],[Rank 1Y]]+Table2[[#This Row],[Rank 6M]]+Table2[[#This Row],[Rank Sharpe]])/3</f>
        <v>186</v>
      </c>
    </row>
    <row r="136" spans="1:48" x14ac:dyDescent="0.3">
      <c r="A136" t="s">
        <v>791</v>
      </c>
      <c r="B136" t="s">
        <v>792</v>
      </c>
      <c r="C136" t="s">
        <v>10394</v>
      </c>
      <c r="D136" t="s">
        <v>220</v>
      </c>
      <c r="E136">
        <v>21624.019523479899</v>
      </c>
      <c r="F136">
        <v>1331.15</v>
      </c>
      <c r="G136">
        <v>79.1053718757762</v>
      </c>
      <c r="H136">
        <f>(Table2[[#This Row],[1Y Return vs Nifty]]-AVERAGE(Table2[1Y Return vs Nifty]))/_xlfn.STDEV.P(Table2[1Y Return vs Nifty])</f>
        <v>0.90316152673612315</v>
      </c>
      <c r="I136">
        <v>-4.5043939523507799</v>
      </c>
      <c r="J136">
        <f>(Table2[[#This Row],[1M Return vs Nifty]]-AVERAGE(Table2[1M Return vs Nifty]))/_xlfn.STDEV.P(Table2[1M Return vs Nifty])</f>
        <v>-0.17446844096074868</v>
      </c>
      <c r="K136">
        <v>7.5014147870671302</v>
      </c>
      <c r="L136">
        <f>(Table2[[#This Row],[6M Return vs Nifty]]-AVERAGE(Table2[6M Return vs Nifty]))/_xlfn.STDEV.P(Table2[6M Return vs Nifty])</f>
        <v>-0.15254995460931067</v>
      </c>
      <c r="M136">
        <v>-9.3382520338297503</v>
      </c>
      <c r="N136">
        <f>(Table2[[#This Row],[1W Return vs Nifty]]-AVERAGE(Table2[1W Return vs Nifty]))/_xlfn.STDEV.P(Table2[1W Return vs Nifty])</f>
        <v>-1.4414605141191126</v>
      </c>
      <c r="O136">
        <v>1348.46</v>
      </c>
      <c r="P136">
        <v>1318.6860008850499</v>
      </c>
      <c r="Q136">
        <v>1118.0706168551401</v>
      </c>
      <c r="R136">
        <v>41.491984818133403</v>
      </c>
      <c r="S136" s="2">
        <f>(Table2[[#This Row],[Close Price]]-Table2[[#This Row],[20D EMA]])/Table2[[#This Row],[20D EMA]]</f>
        <v>-1.2836865757975725E-2</v>
      </c>
      <c r="T136" s="2">
        <f>(Table2[[#This Row],[Close Price]]-Table2[[#This Row],[50D EMA]])/Table2[[#This Row],[50D EMA]]</f>
        <v>9.4518324351550251E-3</v>
      </c>
      <c r="U136" s="2">
        <f>(Table2[[#This Row],[Close Price]]-Table2[[#This Row],[200D EMA]])/Table2[[#This Row],[200D EMA]]</f>
        <v>0.19057775057554086</v>
      </c>
      <c r="V136">
        <v>0.41833707325763902</v>
      </c>
      <c r="W136">
        <v>1287.25</v>
      </c>
      <c r="X136">
        <v>1337</v>
      </c>
      <c r="Y136">
        <v>1287.25</v>
      </c>
      <c r="Z136">
        <v>1355.55</v>
      </c>
      <c r="AA136">
        <v>1287.25</v>
      </c>
      <c r="AB136">
        <v>1449</v>
      </c>
      <c r="AC136" s="2">
        <f>(Table2[[#This Row],[Close Price]]/Table2[[#This Row],[Day Low]])-1</f>
        <v>3.4103709458147335E-2</v>
      </c>
      <c r="AD136" s="2">
        <f>(Table2[[#This Row],[Day High]]/Table2[[#This Row],[Close Price]])-1</f>
        <v>4.3946963152161622E-3</v>
      </c>
      <c r="AE136" s="2">
        <f>(Table2[[#This Row],[Close Price]]/Table2[[#This Row],[Current Week Low]])-1</f>
        <v>3.4103709458147335E-2</v>
      </c>
      <c r="AF136" s="2">
        <f>(Table2[[#This Row],[Current Week High]]/Table2[[#This Row],[Close Price]])-1</f>
        <v>1.8330015400217725E-2</v>
      </c>
      <c r="AG136" s="2">
        <f>(Table2[[#This Row],[Close Price]]/Table2[[#This Row],[Current Month Low]])-1</f>
        <v>3.4103709458147335E-2</v>
      </c>
      <c r="AH136" s="2">
        <f>(Table2[[#This Row],[Current Month High]]/Table2[[#This Row],[Close Price]])-1</f>
        <v>8.8532471922773359E-2</v>
      </c>
      <c r="AI136">
        <v>8.8532471922773297</v>
      </c>
      <c r="AJ136">
        <v>121.397089397089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0.01</v>
      </c>
      <c r="AM136" t="s">
        <v>10436</v>
      </c>
      <c r="AN136">
        <v>-2.63</v>
      </c>
      <c r="AO136" t="s">
        <v>10435</v>
      </c>
      <c r="AP136">
        <v>0.15556844735212</v>
      </c>
      <c r="AQ136">
        <f>(Table2[[#This Row],[Sharpe Ratio]]-AVERAGE(Table2[Sharpe Ratio]))/_xlfn.STDEV.P(Table2[Sharpe Ratio])</f>
        <v>1.1281802409605721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0.2628628580075234</v>
      </c>
      <c r="AS136">
        <f>_xlfn.RANK.AVG(Table2[[#This Row],[1Y Return vs Nifty Z-Score]],Table2[1Y Return vs Nifty Z-Score])</f>
        <v>109</v>
      </c>
      <c r="AT136">
        <f>_xlfn.RANK.AVG(Table2[[#This Row],[6M Return vs Nifty Z-Score]],Table2[6M Return vs Nifty Z-Score])</f>
        <v>360</v>
      </c>
      <c r="AU136">
        <f>_xlfn.RANK.AVG(Table2[[#This Row],[Sharpe Ratio Z-Score]],Table2[Sharpe Ratio Z-Score])</f>
        <v>95</v>
      </c>
      <c r="AV136">
        <f>(Table2[[#This Row],[Rank 1Y]]+Table2[[#This Row],[Rank 6M]]+Table2[[#This Row],[Rank Sharpe]])/3</f>
        <v>188</v>
      </c>
    </row>
    <row r="137" spans="1:48" x14ac:dyDescent="0.3">
      <c r="A137" t="s">
        <v>844</v>
      </c>
      <c r="B137" t="s">
        <v>845</v>
      </c>
      <c r="C137" t="s">
        <v>10394</v>
      </c>
      <c r="D137" t="s">
        <v>46</v>
      </c>
      <c r="E137">
        <v>19378.48493862</v>
      </c>
      <c r="F137">
        <v>308.64999999999998</v>
      </c>
      <c r="G137">
        <v>75.1848881481516</v>
      </c>
      <c r="H137">
        <f>(Table2[[#This Row],[1Y Return vs Nifty]]-AVERAGE(Table2[1Y Return vs Nifty]))/_xlfn.STDEV.P(Table2[1Y Return vs Nifty])</f>
        <v>0.83924767355674246</v>
      </c>
      <c r="I137">
        <v>-8.94871883022536</v>
      </c>
      <c r="J137">
        <f>(Table2[[#This Row],[1M Return vs Nifty]]-AVERAGE(Table2[1M Return vs Nifty]))/_xlfn.STDEV.P(Table2[1M Return vs Nifty])</f>
        <v>-0.60437850844515517</v>
      </c>
      <c r="K137">
        <v>8.9165284134848797</v>
      </c>
      <c r="L137">
        <f>(Table2[[#This Row],[6M Return vs Nifty]]-AVERAGE(Table2[6M Return vs Nifty]))/_xlfn.STDEV.P(Table2[6M Return vs Nifty])</f>
        <v>-0.11074977885276363</v>
      </c>
      <c r="M137">
        <v>-3.51939792020926</v>
      </c>
      <c r="N137">
        <f>(Table2[[#This Row],[1W Return vs Nifty]]-AVERAGE(Table2[1W Return vs Nifty]))/_xlfn.STDEV.P(Table2[1W Return vs Nifty])</f>
        <v>-0.28610156957972027</v>
      </c>
      <c r="O137">
        <v>315.16000000000003</v>
      </c>
      <c r="P137">
        <v>316.869780164313</v>
      </c>
      <c r="Q137">
        <v>270.285040622091</v>
      </c>
      <c r="R137">
        <v>40.980124721804202</v>
      </c>
      <c r="S137" s="2">
        <f>(Table2[[#This Row],[Close Price]]-Table2[[#This Row],[20D EMA]])/Table2[[#This Row],[20D EMA]]</f>
        <v>-2.065617464145211E-2</v>
      </c>
      <c r="T137" s="2">
        <f>(Table2[[#This Row],[Close Price]]-Table2[[#This Row],[50D EMA]])/Table2[[#This Row],[50D EMA]]</f>
        <v>-2.594056195592603E-2</v>
      </c>
      <c r="U137" s="2">
        <f>(Table2[[#This Row],[Close Price]]-Table2[[#This Row],[200D EMA]])/Table2[[#This Row],[200D EMA]]</f>
        <v>0.14194259249275418</v>
      </c>
      <c r="V137">
        <v>0.39507586559104602</v>
      </c>
      <c r="W137">
        <v>304.45</v>
      </c>
      <c r="X137">
        <v>312.89999999999998</v>
      </c>
      <c r="Y137">
        <v>304.45</v>
      </c>
      <c r="Z137">
        <v>317.2</v>
      </c>
      <c r="AA137">
        <v>299.10000000000002</v>
      </c>
      <c r="AB137">
        <v>330.8</v>
      </c>
      <c r="AC137" s="2">
        <f>(Table2[[#This Row],[Close Price]]/Table2[[#This Row],[Day Low]])-1</f>
        <v>1.3795368697651522E-2</v>
      </c>
      <c r="AD137" s="2">
        <f>(Table2[[#This Row],[Day High]]/Table2[[#This Row],[Close Price]])-1</f>
        <v>1.3769641989308301E-2</v>
      </c>
      <c r="AE137" s="2">
        <f>(Table2[[#This Row],[Close Price]]/Table2[[#This Row],[Current Week Low]])-1</f>
        <v>1.3795368697651522E-2</v>
      </c>
      <c r="AF137" s="2">
        <f>(Table2[[#This Row],[Current Week High]]/Table2[[#This Row],[Close Price]])-1</f>
        <v>2.7701279766726206E-2</v>
      </c>
      <c r="AG137" s="2">
        <f>(Table2[[#This Row],[Close Price]]/Table2[[#This Row],[Current Month Low]])-1</f>
        <v>3.1929120695419533E-2</v>
      </c>
      <c r="AH137" s="2">
        <f>(Table2[[#This Row],[Current Month High]]/Table2[[#This Row],[Close Price]])-1</f>
        <v>7.1764134132512591E-2</v>
      </c>
      <c r="AI137">
        <v>18.094929531832101</v>
      </c>
      <c r="AJ137">
        <v>126.03441962651</v>
      </c>
      <c r="AK137" t="str">
        <f>IF(AND(Table2[[#This Row],[20D EMA]]&gt;Table2[[#This Row],[50D EMA]],Table2[[#This Row],[50D EMA]]&gt;Table2[[#This Row],[200D EMA]]),"Uptrend","Downtrend/NoTrend")</f>
        <v>Downtrend/NoTrend</v>
      </c>
      <c r="AL137">
        <v>-0.12</v>
      </c>
      <c r="AM137" t="s">
        <v>10435</v>
      </c>
      <c r="AN137">
        <v>-0.55000000000000004</v>
      </c>
      <c r="AO137" t="s">
        <v>10435</v>
      </c>
      <c r="AP137">
        <v>0.151238257011857</v>
      </c>
      <c r="AQ137">
        <f>(Table2[[#This Row],[Sharpe Ratio]]-AVERAGE(Table2[Sharpe Ratio]))/_xlfn.STDEV.P(Table2[Sharpe Ratio])</f>
        <v>1.0779567231764806</v>
      </c>
      <c r="AR1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7">
        <f>_xlfn.RANK.AVG(Table2[[#This Row],[1Y Return vs Nifty Z-Score]],Table2[1Y Return vs Nifty Z-Score])</f>
        <v>120</v>
      </c>
      <c r="AT137">
        <f>_xlfn.RANK.AVG(Table2[[#This Row],[6M Return vs Nifty Z-Score]],Table2[6M Return vs Nifty Z-Score])</f>
        <v>350</v>
      </c>
      <c r="AU137">
        <f>_xlfn.RANK.AVG(Table2[[#This Row],[Sharpe Ratio Z-Score]],Table2[Sharpe Ratio Z-Score])</f>
        <v>101</v>
      </c>
      <c r="AV137">
        <f>(Table2[[#This Row],[Rank 1Y]]+Table2[[#This Row],[Rank 6M]]+Table2[[#This Row],[Rank Sharpe]])/3</f>
        <v>190.33333333333334</v>
      </c>
    </row>
    <row r="138" spans="1:48" x14ac:dyDescent="0.3">
      <c r="A138" t="s">
        <v>1267</v>
      </c>
      <c r="B138" t="s">
        <v>1268</v>
      </c>
      <c r="C138" t="s">
        <v>10401</v>
      </c>
      <c r="D138" t="s">
        <v>294</v>
      </c>
      <c r="E138">
        <v>9510.3131660800009</v>
      </c>
      <c r="F138">
        <v>582.79999999999995</v>
      </c>
      <c r="G138">
        <v>34.271442108830001</v>
      </c>
      <c r="H138">
        <f>(Table2[[#This Row],[1Y Return vs Nifty]]-AVERAGE(Table2[1Y Return vs Nifty]))/_xlfn.STDEV.P(Table2[1Y Return vs Nifty])</f>
        <v>0.17225447453023082</v>
      </c>
      <c r="I138">
        <v>-3.45518271762678</v>
      </c>
      <c r="J138">
        <f>(Table2[[#This Row],[1M Return vs Nifty]]-AVERAGE(Table2[1M Return vs Nifty]))/_xlfn.STDEV.P(Table2[1M Return vs Nifty])</f>
        <v>-7.2975754192695197E-2</v>
      </c>
      <c r="K138">
        <v>33.028002142200101</v>
      </c>
      <c r="L138">
        <f>(Table2[[#This Row],[6M Return vs Nifty]]-AVERAGE(Table2[6M Return vs Nifty]))/_xlfn.STDEV.P(Table2[6M Return vs Nifty])</f>
        <v>0.60146429413372304</v>
      </c>
      <c r="M138">
        <v>-1.51313884207284</v>
      </c>
      <c r="N138">
        <f>(Table2[[#This Row],[1W Return vs Nifty]]-AVERAGE(Table2[1W Return vs Nifty]))/_xlfn.STDEV.P(Table2[1W Return vs Nifty])</f>
        <v>0.11224994873082227</v>
      </c>
      <c r="O138">
        <v>561.1</v>
      </c>
      <c r="P138">
        <v>545.05169463606899</v>
      </c>
      <c r="Q138">
        <v>466.85148676170598</v>
      </c>
      <c r="R138">
        <v>65.418388773456201</v>
      </c>
      <c r="S138" s="2">
        <f>(Table2[[#This Row],[Close Price]]-Table2[[#This Row],[20D EMA]])/Table2[[#This Row],[20D EMA]]</f>
        <v>3.8674033149171144E-2</v>
      </c>
      <c r="T138" s="2">
        <f>(Table2[[#This Row],[Close Price]]-Table2[[#This Row],[50D EMA]])/Table2[[#This Row],[50D EMA]]</f>
        <v>6.9256376478446707E-2</v>
      </c>
      <c r="U138" s="2">
        <f>(Table2[[#This Row],[Close Price]]-Table2[[#This Row],[200D EMA]])/Table2[[#This Row],[200D EMA]]</f>
        <v>0.2483627374576132</v>
      </c>
      <c r="V138">
        <v>0.77208938779937797</v>
      </c>
      <c r="W138">
        <v>574.1</v>
      </c>
      <c r="X138">
        <v>584.9</v>
      </c>
      <c r="Y138">
        <v>570</v>
      </c>
      <c r="Z138">
        <v>589.95000000000005</v>
      </c>
      <c r="AA138">
        <v>520.65</v>
      </c>
      <c r="AB138">
        <v>601</v>
      </c>
      <c r="AC138" s="2">
        <f>(Table2[[#This Row],[Close Price]]/Table2[[#This Row],[Day Low]])-1</f>
        <v>1.515415432851408E-2</v>
      </c>
      <c r="AD138" s="2">
        <f>(Table2[[#This Row],[Day High]]/Table2[[#This Row],[Close Price]])-1</f>
        <v>3.6032944406314549E-3</v>
      </c>
      <c r="AE138" s="2">
        <f>(Table2[[#This Row],[Close Price]]/Table2[[#This Row],[Current Week Low]])-1</f>
        <v>2.2456140350877174E-2</v>
      </c>
      <c r="AF138" s="2">
        <f>(Table2[[#This Row],[Current Week High]]/Table2[[#This Row],[Close Price]])-1</f>
        <v>1.2268359643102356E-2</v>
      </c>
      <c r="AG138" s="2">
        <f>(Table2[[#This Row],[Close Price]]/Table2[[#This Row],[Current Month Low]])-1</f>
        <v>0.11937001824642279</v>
      </c>
      <c r="AH138" s="2">
        <f>(Table2[[#This Row],[Current Month High]]/Table2[[#This Row],[Close Price]])-1</f>
        <v>3.1228551818805794E-2</v>
      </c>
      <c r="AI138">
        <v>3.2772820864790599</v>
      </c>
      <c r="AJ138">
        <v>69.369369369369295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0.02</v>
      </c>
      <c r="AM138" t="s">
        <v>10436</v>
      </c>
      <c r="AN138">
        <v>10.48</v>
      </c>
      <c r="AO138" t="s">
        <v>10436</v>
      </c>
      <c r="AP138">
        <v>0.121812937446523</v>
      </c>
      <c r="AQ138">
        <f>(Table2[[#This Row],[Sharpe Ratio]]-AVERAGE(Table2[Sharpe Ratio]))/_xlfn.STDEV.P(Table2[Sharpe Ratio])</f>
        <v>0.73666847846565608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1.549661441667737</v>
      </c>
      <c r="AS138">
        <f>_xlfn.RANK.AVG(Table2[[#This Row],[1Y Return vs Nifty Z-Score]],Table2[1Y Return vs Nifty Z-Score])</f>
        <v>256</v>
      </c>
      <c r="AT138">
        <f>_xlfn.RANK.AVG(Table2[[#This Row],[6M Return vs Nifty Z-Score]],Table2[6M Return vs Nifty Z-Score])</f>
        <v>150</v>
      </c>
      <c r="AU138">
        <f>_xlfn.RANK.AVG(Table2[[#This Row],[Sharpe Ratio Z-Score]],Table2[Sharpe Ratio Z-Score])</f>
        <v>167</v>
      </c>
      <c r="AV138">
        <f>(Table2[[#This Row],[Rank 1Y]]+Table2[[#This Row],[Rank 6M]]+Table2[[#This Row],[Rank Sharpe]])/3</f>
        <v>191</v>
      </c>
    </row>
    <row r="139" spans="1:48" x14ac:dyDescent="0.3">
      <c r="A139" t="s">
        <v>389</v>
      </c>
      <c r="B139" t="s">
        <v>390</v>
      </c>
      <c r="C139" t="s">
        <v>10400</v>
      </c>
      <c r="D139" t="s">
        <v>327</v>
      </c>
      <c r="E139">
        <v>63227.110542900002</v>
      </c>
      <c r="F139">
        <v>1910.85</v>
      </c>
      <c r="G139">
        <v>86.024321232572404</v>
      </c>
      <c r="H139">
        <f>(Table2[[#This Row],[1Y Return vs Nifty]]-AVERAGE(Table2[1Y Return vs Nifty]))/_xlfn.STDEV.P(Table2[1Y Return vs Nifty])</f>
        <v>1.0159579937205123</v>
      </c>
      <c r="I139">
        <v>8.5103974752675295</v>
      </c>
      <c r="J139">
        <f>(Table2[[#This Row],[1M Return vs Nifty]]-AVERAGE(Table2[1M Return vs Nifty]))/_xlfn.STDEV.P(Table2[1M Return vs Nifty])</f>
        <v>1.0844831466690612</v>
      </c>
      <c r="K139">
        <v>55.856952818671701</v>
      </c>
      <c r="L139">
        <f>(Table2[[#This Row],[6M Return vs Nifty]]-AVERAGE(Table2[6M Return vs Nifty]))/_xlfn.STDEV.P(Table2[6M Return vs Nifty])</f>
        <v>1.2757947032258019</v>
      </c>
      <c r="M139">
        <v>-2.13105230499399</v>
      </c>
      <c r="N139">
        <f>(Table2[[#This Row],[1W Return vs Nifty]]-AVERAGE(Table2[1W Return vs Nifty]))/_xlfn.STDEV.P(Table2[1W Return vs Nifty])</f>
        <v>-1.0439473000197031E-2</v>
      </c>
      <c r="O139">
        <v>1842.22</v>
      </c>
      <c r="P139">
        <v>1712.8369180899799</v>
      </c>
      <c r="Q139">
        <v>1381.2384944856301</v>
      </c>
      <c r="R139">
        <v>62.908839527033003</v>
      </c>
      <c r="S139" s="2">
        <f>(Table2[[#This Row],[Close Price]]-Table2[[#This Row],[20D EMA]])/Table2[[#This Row],[20D EMA]]</f>
        <v>3.7253965324445443E-2</v>
      </c>
      <c r="T139" s="2">
        <f>(Table2[[#This Row],[Close Price]]-Table2[[#This Row],[50D EMA]])/Table2[[#This Row],[50D EMA]]</f>
        <v>0.11560533277787385</v>
      </c>
      <c r="U139" s="2">
        <f>(Table2[[#This Row],[Close Price]]-Table2[[#This Row],[200D EMA]])/Table2[[#This Row],[200D EMA]]</f>
        <v>0.38343233817241379</v>
      </c>
      <c r="V139">
        <v>0.76653717030119395</v>
      </c>
      <c r="W139">
        <v>1897.55</v>
      </c>
      <c r="X139">
        <v>1921.65</v>
      </c>
      <c r="Y139">
        <v>1878.7</v>
      </c>
      <c r="Z139">
        <v>1932</v>
      </c>
      <c r="AA139">
        <v>1750.55</v>
      </c>
      <c r="AB139">
        <v>1944.9</v>
      </c>
      <c r="AC139" s="2">
        <f>(Table2[[#This Row],[Close Price]]/Table2[[#This Row],[Day Low]])-1</f>
        <v>7.0090379700138428E-3</v>
      </c>
      <c r="AD139" s="2">
        <f>(Table2[[#This Row],[Day High]]/Table2[[#This Row],[Close Price]])-1</f>
        <v>5.6519350027475213E-3</v>
      </c>
      <c r="AE139" s="2">
        <f>(Table2[[#This Row],[Close Price]]/Table2[[#This Row],[Current Week Low]])-1</f>
        <v>1.711289721616005E-2</v>
      </c>
      <c r="AF139" s="2">
        <f>(Table2[[#This Row],[Current Week High]]/Table2[[#This Row],[Close Price]])-1</f>
        <v>1.1068372713713748E-2</v>
      </c>
      <c r="AG139" s="2">
        <f>(Table2[[#This Row],[Close Price]]/Table2[[#This Row],[Current Month Low]])-1</f>
        <v>9.1571220473565473E-2</v>
      </c>
      <c r="AH139" s="2">
        <f>(Table2[[#This Row],[Current Month High]]/Table2[[#This Row],[Close Price]])-1</f>
        <v>1.7819295078106645E-2</v>
      </c>
      <c r="AI139">
        <v>1.7819295078106601</v>
      </c>
      <c r="AJ139">
        <v>136.87244328746701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0.14000000000000001</v>
      </c>
      <c r="AM139" t="s">
        <v>10436</v>
      </c>
      <c r="AN139">
        <v>5.1100000000000003</v>
      </c>
      <c r="AO139" t="s">
        <v>10436</v>
      </c>
      <c r="AP139">
        <v>3.5472224931959999E-2</v>
      </c>
      <c r="AQ139">
        <f>(Table2[[#This Row],[Sharpe Ratio]]-AVERAGE(Table2[Sharpe Ratio]))/_xlfn.STDEV.P(Table2[Sharpe Ratio])</f>
        <v>-0.26475038992591493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3.1010459806892632</v>
      </c>
      <c r="AS139">
        <f>_xlfn.RANK.AVG(Table2[[#This Row],[1Y Return vs Nifty Z-Score]],Table2[1Y Return vs Nifty Z-Score])</f>
        <v>96</v>
      </c>
      <c r="AT139">
        <f>_xlfn.RANK.AVG(Table2[[#This Row],[6M Return vs Nifty Z-Score]],Table2[6M Return vs Nifty Z-Score])</f>
        <v>74</v>
      </c>
      <c r="AU139">
        <f>_xlfn.RANK.AVG(Table2[[#This Row],[Sharpe Ratio Z-Score]],Table2[Sharpe Ratio Z-Score])</f>
        <v>405</v>
      </c>
      <c r="AV139">
        <f>(Table2[[#This Row],[Rank 1Y]]+Table2[[#This Row],[Rank 6M]]+Table2[[#This Row],[Rank Sharpe]])/3</f>
        <v>191.66666666666666</v>
      </c>
    </row>
    <row r="140" spans="1:48" x14ac:dyDescent="0.3">
      <c r="A140" t="s">
        <v>1218</v>
      </c>
      <c r="B140" t="s">
        <v>1219</v>
      </c>
      <c r="C140" t="s">
        <v>10394</v>
      </c>
      <c r="D140" t="s">
        <v>46</v>
      </c>
      <c r="E140">
        <v>10154.636660464999</v>
      </c>
      <c r="F140">
        <v>1558.15</v>
      </c>
      <c r="G140">
        <v>34.841726668416001</v>
      </c>
      <c r="H140">
        <f>(Table2[[#This Row],[1Y Return vs Nifty]]-AVERAGE(Table2[1Y Return vs Nifty]))/_xlfn.STDEV.P(Table2[1Y Return vs Nifty])</f>
        <v>0.1815515628856853</v>
      </c>
      <c r="I140">
        <v>-7.6797233878209399</v>
      </c>
      <c r="J140">
        <f>(Table2[[#This Row],[1M Return vs Nifty]]-AVERAGE(Table2[1M Return vs Nifty]))/_xlfn.STDEV.P(Table2[1M Return vs Nifty])</f>
        <v>-0.4816255749236999</v>
      </c>
      <c r="K140">
        <v>52.876760223789198</v>
      </c>
      <c r="L140">
        <f>(Table2[[#This Row],[6M Return vs Nifty]]-AVERAGE(Table2[6M Return vs Nifty]))/_xlfn.STDEV.P(Table2[6M Return vs Nifty])</f>
        <v>1.1877646172108758</v>
      </c>
      <c r="M140">
        <v>-5.2996854472249897</v>
      </c>
      <c r="N140">
        <f>(Table2[[#This Row],[1W Return vs Nifty]]-AVERAGE(Table2[1W Return vs Nifty]))/_xlfn.STDEV.P(Table2[1W Return vs Nifty])</f>
        <v>-0.6395854476812376</v>
      </c>
      <c r="O140">
        <v>1549.65</v>
      </c>
      <c r="P140">
        <v>1560.9987130796501</v>
      </c>
      <c r="Q140">
        <v>1338.0791914978099</v>
      </c>
      <c r="R140">
        <v>53.117845042926398</v>
      </c>
      <c r="S140" s="2">
        <f>(Table2[[#This Row],[Close Price]]-Table2[[#This Row],[20D EMA]])/Table2[[#This Row],[20D EMA]]</f>
        <v>5.4851095408640655E-3</v>
      </c>
      <c r="T140" s="2">
        <f>(Table2[[#This Row],[Close Price]]-Table2[[#This Row],[50D EMA]])/Table2[[#This Row],[50D EMA]]</f>
        <v>-1.8249298066555428E-3</v>
      </c>
      <c r="U140" s="2">
        <f>(Table2[[#This Row],[Close Price]]-Table2[[#This Row],[200D EMA]])/Table2[[#This Row],[200D EMA]]</f>
        <v>0.16446770109013414</v>
      </c>
      <c r="V140">
        <v>1.0429943266381401</v>
      </c>
      <c r="W140">
        <v>1546.55</v>
      </c>
      <c r="X140">
        <v>1583.75</v>
      </c>
      <c r="Y140">
        <v>1521.2</v>
      </c>
      <c r="Z140">
        <v>1583.75</v>
      </c>
      <c r="AA140">
        <v>1440</v>
      </c>
      <c r="AB140">
        <v>1643.75</v>
      </c>
      <c r="AC140" s="2">
        <f>(Table2[[#This Row],[Close Price]]/Table2[[#This Row],[Day Low]])-1</f>
        <v>7.5005657754356747E-3</v>
      </c>
      <c r="AD140" s="2">
        <f>(Table2[[#This Row],[Day High]]/Table2[[#This Row],[Close Price]])-1</f>
        <v>1.6429740397265968E-2</v>
      </c>
      <c r="AE140" s="2">
        <f>(Table2[[#This Row],[Close Price]]/Table2[[#This Row],[Current Week Low]])-1</f>
        <v>2.4290034183539255E-2</v>
      </c>
      <c r="AF140" s="2">
        <f>(Table2[[#This Row],[Current Week High]]/Table2[[#This Row],[Close Price]])-1</f>
        <v>1.6429740397265968E-2</v>
      </c>
      <c r="AG140" s="2">
        <f>(Table2[[#This Row],[Close Price]]/Table2[[#This Row],[Current Month Low]])-1</f>
        <v>8.2048611111111169E-2</v>
      </c>
      <c r="AH140" s="2">
        <f>(Table2[[#This Row],[Current Month High]]/Table2[[#This Row],[Close Price]])-1</f>
        <v>5.4936944453358061E-2</v>
      </c>
      <c r="AI140">
        <v>20.649488175079401</v>
      </c>
      <c r="AJ140">
        <v>93.534964600670705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-0.11</v>
      </c>
      <c r="AM140" t="s">
        <v>10435</v>
      </c>
      <c r="AN140">
        <v>6.66</v>
      </c>
      <c r="AO140" t="s">
        <v>10436</v>
      </c>
      <c r="AP140">
        <v>9.2222135414150003E-2</v>
      </c>
      <c r="AQ140">
        <f>(Table2[[#This Row],[Sharpe Ratio]]-AVERAGE(Table2[Sharpe Ratio]))/_xlfn.STDEV.P(Table2[Sharpe Ratio])</f>
        <v>0.39346089280831242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251</v>
      </c>
      <c r="AT140">
        <f>_xlfn.RANK.AVG(Table2[[#This Row],[6M Return vs Nifty Z-Score]],Table2[6M Return vs Nifty Z-Score])</f>
        <v>88</v>
      </c>
      <c r="AU140">
        <f>_xlfn.RANK.AVG(Table2[[#This Row],[Sharpe Ratio Z-Score]],Table2[Sharpe Ratio Z-Score])</f>
        <v>240</v>
      </c>
      <c r="AV140">
        <f>(Table2[[#This Row],[Rank 1Y]]+Table2[[#This Row],[Rank 6M]]+Table2[[#This Row],[Rank Sharpe]])/3</f>
        <v>193</v>
      </c>
    </row>
    <row r="141" spans="1:48" x14ac:dyDescent="0.3">
      <c r="A141" t="s">
        <v>586</v>
      </c>
      <c r="B141" t="s">
        <v>587</v>
      </c>
      <c r="C141" t="s">
        <v>10391</v>
      </c>
      <c r="D141" t="s">
        <v>225</v>
      </c>
      <c r="E141">
        <v>35134.638424800003</v>
      </c>
      <c r="F141">
        <v>6944.25</v>
      </c>
      <c r="G141">
        <v>101.846484640357</v>
      </c>
      <c r="H141">
        <f>(Table2[[#This Row],[1Y Return vs Nifty]]-AVERAGE(Table2[1Y Return vs Nifty]))/_xlfn.STDEV.P(Table2[1Y Return vs Nifty])</f>
        <v>1.2738994874958298</v>
      </c>
      <c r="I141">
        <v>8.22104704133071</v>
      </c>
      <c r="J141">
        <f>(Table2[[#This Row],[1M Return vs Nifty]]-AVERAGE(Table2[1M Return vs Nifty]))/_xlfn.STDEV.P(Table2[1M Return vs Nifty])</f>
        <v>1.0564935941501397</v>
      </c>
      <c r="K141">
        <v>4.9309644351202104</v>
      </c>
      <c r="L141">
        <f>(Table2[[#This Row],[6M Return vs Nifty]]-AVERAGE(Table2[6M Return vs Nifty]))/_xlfn.STDEV.P(Table2[6M Return vs Nifty])</f>
        <v>-0.22847691515794791</v>
      </c>
      <c r="M141">
        <v>-1.9234561507344199</v>
      </c>
      <c r="N141">
        <f>(Table2[[#This Row],[1W Return vs Nifty]]-AVERAGE(Table2[1W Return vs Nifty]))/_xlfn.STDEV.P(Table2[1W Return vs Nifty])</f>
        <v>3.0779651760870465E-2</v>
      </c>
      <c r="O141">
        <v>6867.05</v>
      </c>
      <c r="P141">
        <v>6708.8247855978198</v>
      </c>
      <c r="Q141">
        <v>5977.3564882251203</v>
      </c>
      <c r="R141">
        <v>54.354710565674402</v>
      </c>
      <c r="S141" s="2">
        <f>(Table2[[#This Row],[Close Price]]-Table2[[#This Row],[20D EMA]])/Table2[[#This Row],[20D EMA]]</f>
        <v>1.1242090854151319E-2</v>
      </c>
      <c r="T141" s="2">
        <f>(Table2[[#This Row],[Close Price]]-Table2[[#This Row],[50D EMA]])/Table2[[#This Row],[50D EMA]]</f>
        <v>3.5091871069219113E-2</v>
      </c>
      <c r="U141" s="2">
        <f>(Table2[[#This Row],[Close Price]]-Table2[[#This Row],[200D EMA]])/Table2[[#This Row],[200D EMA]]</f>
        <v>0.1617593853870983</v>
      </c>
      <c r="V141">
        <v>0.56878924473483095</v>
      </c>
      <c r="W141">
        <v>6925.1</v>
      </c>
      <c r="X141">
        <v>7040</v>
      </c>
      <c r="Y141">
        <v>6745.35</v>
      </c>
      <c r="Z141">
        <v>7244</v>
      </c>
      <c r="AA141">
        <v>6570</v>
      </c>
      <c r="AB141">
        <v>7472.7</v>
      </c>
      <c r="AC141" s="2">
        <f>(Table2[[#This Row],[Close Price]]/Table2[[#This Row],[Day Low]])-1</f>
        <v>2.7653030281151736E-3</v>
      </c>
      <c r="AD141" s="2">
        <f>(Table2[[#This Row],[Day High]]/Table2[[#This Row],[Close Price]])-1</f>
        <v>1.3788386074810033E-2</v>
      </c>
      <c r="AE141" s="2">
        <f>(Table2[[#This Row],[Close Price]]/Table2[[#This Row],[Current Week Low]])-1</f>
        <v>2.9486979919500111E-2</v>
      </c>
      <c r="AF141" s="2">
        <f>(Table2[[#This Row],[Current Week High]]/Table2[[#This Row],[Close Price]])-1</f>
        <v>4.3165208625841611E-2</v>
      </c>
      <c r="AG141" s="2">
        <f>(Table2[[#This Row],[Close Price]]/Table2[[#This Row],[Current Month Low]])-1</f>
        <v>5.6963470319634668E-2</v>
      </c>
      <c r="AH141" s="2">
        <f>(Table2[[#This Row],[Current Month High]]/Table2[[#This Row],[Close Price]])-1</f>
        <v>7.6098930770061468E-2</v>
      </c>
      <c r="AI141">
        <v>40.502574072073998</v>
      </c>
      <c r="AJ141">
        <v>147.297946973878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0.01</v>
      </c>
      <c r="AM141" t="s">
        <v>10436</v>
      </c>
      <c r="AN141">
        <v>-0.74</v>
      </c>
      <c r="AO141" t="s">
        <v>10435</v>
      </c>
      <c r="AP141">
        <v>0.13898119948083801</v>
      </c>
      <c r="AQ141">
        <f>(Table2[[#This Row],[Sharpe Ratio]]-AVERAGE(Table2[Sharpe Ratio]))/_xlfn.STDEV.P(Table2[Sharpe Ratio])</f>
        <v>0.93579379302399779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3.0684896112728897</v>
      </c>
      <c r="AS141">
        <f>_xlfn.RANK.AVG(Table2[[#This Row],[1Y Return vs Nifty Z-Score]],Table2[1Y Return vs Nifty Z-Score])</f>
        <v>73</v>
      </c>
      <c r="AT141">
        <f>_xlfn.RANK.AVG(Table2[[#This Row],[6M Return vs Nifty Z-Score]],Table2[6M Return vs Nifty Z-Score])</f>
        <v>388</v>
      </c>
      <c r="AU141">
        <f>_xlfn.RANK.AVG(Table2[[#This Row],[Sharpe Ratio Z-Score]],Table2[Sharpe Ratio Z-Score])</f>
        <v>121</v>
      </c>
      <c r="AV141">
        <f>(Table2[[#This Row],[Rank 1Y]]+Table2[[#This Row],[Rank 6M]]+Table2[[#This Row],[Rank Sharpe]])/3</f>
        <v>194</v>
      </c>
    </row>
    <row r="142" spans="1:48" x14ac:dyDescent="0.3">
      <c r="A142" t="s">
        <v>168</v>
      </c>
      <c r="B142" t="s">
        <v>169</v>
      </c>
      <c r="C142" t="s">
        <v>10391</v>
      </c>
      <c r="D142" t="s">
        <v>144</v>
      </c>
      <c r="E142">
        <v>159543.41958720001</v>
      </c>
      <c r="F142">
        <v>483.45</v>
      </c>
      <c r="G142">
        <v>70.788186821693202</v>
      </c>
      <c r="H142">
        <f>(Table2[[#This Row],[1Y Return vs Nifty]]-AVERAGE(Table2[1Y Return vs Nifty]))/_xlfn.STDEV.P(Table2[1Y Return vs Nifty])</f>
        <v>0.76757026266155359</v>
      </c>
      <c r="I142">
        <v>-10.3913228363886</v>
      </c>
      <c r="J142">
        <f>(Table2[[#This Row],[1M Return vs Nifty]]-AVERAGE(Table2[1M Return vs Nifty]))/_xlfn.STDEV.P(Table2[1M Return vs Nifty])</f>
        <v>-0.74392500936151229</v>
      </c>
      <c r="K142">
        <v>4.7247562854463503</v>
      </c>
      <c r="L142">
        <f>(Table2[[#This Row],[6M Return vs Nifty]]-AVERAGE(Table2[6M Return vs Nifty]))/_xlfn.STDEV.P(Table2[6M Return vs Nifty])</f>
        <v>-0.23456797154938372</v>
      </c>
      <c r="M142">
        <v>-2.3260353415081201</v>
      </c>
      <c r="N142">
        <f>(Table2[[#This Row],[1W Return vs Nifty]]-AVERAGE(Table2[1W Return vs Nifty]))/_xlfn.STDEV.P(Table2[1W Return vs Nifty])</f>
        <v>-4.9154208044462439E-2</v>
      </c>
      <c r="O142">
        <v>503.36</v>
      </c>
      <c r="P142">
        <v>509.654388039634</v>
      </c>
      <c r="Q142">
        <v>445.03107102984598</v>
      </c>
      <c r="R142">
        <v>34.545931796346402</v>
      </c>
      <c r="S142" s="2">
        <f>(Table2[[#This Row],[Close Price]]-Table2[[#This Row],[20D EMA]])/Table2[[#This Row],[20D EMA]]</f>
        <v>-3.9554195804195856E-2</v>
      </c>
      <c r="T142" s="2">
        <f>(Table2[[#This Row],[Close Price]]-Table2[[#This Row],[50D EMA]])/Table2[[#This Row],[50D EMA]]</f>
        <v>-5.1415996123232027E-2</v>
      </c>
      <c r="U142" s="2">
        <f>(Table2[[#This Row],[Close Price]]-Table2[[#This Row],[200D EMA]])/Table2[[#This Row],[200D EMA]]</f>
        <v>8.632864415792095E-2</v>
      </c>
      <c r="V142">
        <v>0.86729110600932702</v>
      </c>
      <c r="W142">
        <v>480.4</v>
      </c>
      <c r="X142">
        <v>491.35</v>
      </c>
      <c r="Y142">
        <v>480.4</v>
      </c>
      <c r="Z142">
        <v>494.5</v>
      </c>
      <c r="AA142">
        <v>462.7</v>
      </c>
      <c r="AB142">
        <v>566.4</v>
      </c>
      <c r="AC142" s="2">
        <f>(Table2[[#This Row],[Close Price]]/Table2[[#This Row],[Day Low]])-1</f>
        <v>6.3488759367194003E-3</v>
      </c>
      <c r="AD142" s="2">
        <f>(Table2[[#This Row],[Day High]]/Table2[[#This Row],[Close Price]])-1</f>
        <v>1.6340883235081316E-2</v>
      </c>
      <c r="AE142" s="2">
        <f>(Table2[[#This Row],[Close Price]]/Table2[[#This Row],[Current Week Low]])-1</f>
        <v>6.3488759367194003E-3</v>
      </c>
      <c r="AF142" s="2">
        <f>(Table2[[#This Row],[Current Week High]]/Table2[[#This Row],[Close Price]])-1</f>
        <v>2.2856551866790698E-2</v>
      </c>
      <c r="AG142" s="2">
        <f>(Table2[[#This Row],[Close Price]]/Table2[[#This Row],[Current Month Low]])-1</f>
        <v>4.4845472228225658E-2</v>
      </c>
      <c r="AH142" s="2">
        <f>(Table2[[#This Row],[Current Month High]]/Table2[[#This Row],[Close Price]])-1</f>
        <v>0.17157927396835237</v>
      </c>
      <c r="AI142">
        <v>19.971041472747899</v>
      </c>
      <c r="AJ142">
        <v>114.390243902439</v>
      </c>
      <c r="AK142" t="str">
        <f>IF(AND(Table2[[#This Row],[20D EMA]]&gt;Table2[[#This Row],[50D EMA]],Table2[[#This Row],[50D EMA]]&gt;Table2[[#This Row],[200D EMA]]),"Uptrend","Downtrend/NoTrend")</f>
        <v>Downtrend/NoTrend</v>
      </c>
      <c r="AL142">
        <v>-0.17</v>
      </c>
      <c r="AM142" t="s">
        <v>10435</v>
      </c>
      <c r="AN142">
        <v>-7.67</v>
      </c>
      <c r="AO142" t="s">
        <v>10435</v>
      </c>
      <c r="AP142">
        <v>0.173772223972606</v>
      </c>
      <c r="AQ142">
        <f>(Table2[[#This Row],[Sharpe Ratio]]-AVERAGE(Table2[Sharpe Ratio]))/_xlfn.STDEV.P(Table2[Sharpe Ratio])</f>
        <v>1.3393159248439459</v>
      </c>
      <c r="AR1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2">
        <f>_xlfn.RANK.AVG(Table2[[#This Row],[1Y Return vs Nifty Z-Score]],Table2[1Y Return vs Nifty Z-Score])</f>
        <v>126</v>
      </c>
      <c r="AT142">
        <f>_xlfn.RANK.AVG(Table2[[#This Row],[6M Return vs Nifty Z-Score]],Table2[6M Return vs Nifty Z-Score])</f>
        <v>391</v>
      </c>
      <c r="AU142">
        <f>_xlfn.RANK.AVG(Table2[[#This Row],[Sharpe Ratio Z-Score]],Table2[Sharpe Ratio Z-Score])</f>
        <v>67</v>
      </c>
      <c r="AV142">
        <f>(Table2[[#This Row],[Rank 1Y]]+Table2[[#This Row],[Rank 6M]]+Table2[[#This Row],[Rank Sharpe]])/3</f>
        <v>194.66666666666666</v>
      </c>
    </row>
    <row r="143" spans="1:48" x14ac:dyDescent="0.3">
      <c r="A143" t="s">
        <v>152</v>
      </c>
      <c r="B143" t="s">
        <v>153</v>
      </c>
      <c r="C143" t="s">
        <v>10401</v>
      </c>
      <c r="D143" t="s">
        <v>154</v>
      </c>
      <c r="E143">
        <v>184717.83536798001</v>
      </c>
      <c r="F143">
        <v>4782.2</v>
      </c>
      <c r="G143">
        <v>68.8626239466073</v>
      </c>
      <c r="H143">
        <f>(Table2[[#This Row],[1Y Return vs Nifty]]-AVERAGE(Table2[1Y Return vs Nifty]))/_xlfn.STDEV.P(Table2[1Y Return vs Nifty])</f>
        <v>0.73617869176464434</v>
      </c>
      <c r="I143">
        <v>-1.8760938154923701</v>
      </c>
      <c r="J143">
        <f>(Table2[[#This Row],[1M Return vs Nifty]]-AVERAGE(Table2[1M Return vs Nifty]))/_xlfn.STDEV.P(Table2[1M Return vs Nifty])</f>
        <v>7.9773253842274863E-2</v>
      </c>
      <c r="K143">
        <v>19.262203840144501</v>
      </c>
      <c r="L143">
        <f>(Table2[[#This Row],[6M Return vs Nifty]]-AVERAGE(Table2[6M Return vs Nifty]))/_xlfn.STDEV.P(Table2[6M Return vs Nifty])</f>
        <v>0.19484479891218823</v>
      </c>
      <c r="M143">
        <v>-4.6307532316827098</v>
      </c>
      <c r="N143">
        <f>(Table2[[#This Row],[1W Return vs Nifty]]-AVERAGE(Table2[1W Return vs Nifty]))/_xlfn.STDEV.P(Table2[1W Return vs Nifty])</f>
        <v>-0.5067660293857591</v>
      </c>
      <c r="O143">
        <v>4817.45</v>
      </c>
      <c r="P143">
        <v>4632.4178802153201</v>
      </c>
      <c r="Q143">
        <v>3920.4305849335301</v>
      </c>
      <c r="R143">
        <v>38.069920894067103</v>
      </c>
      <c r="S143" s="2">
        <f>(Table2[[#This Row],[Close Price]]-Table2[[#This Row],[20D EMA]])/Table2[[#This Row],[20D EMA]]</f>
        <v>-7.3171491141579056E-3</v>
      </c>
      <c r="T143" s="2">
        <f>(Table2[[#This Row],[Close Price]]-Table2[[#This Row],[50D EMA]])/Table2[[#This Row],[50D EMA]]</f>
        <v>3.2333464652311905E-2</v>
      </c>
      <c r="U143" s="2">
        <f>(Table2[[#This Row],[Close Price]]-Table2[[#This Row],[200D EMA]])/Table2[[#This Row],[200D EMA]]</f>
        <v>0.21981499133750912</v>
      </c>
      <c r="V143">
        <v>0.85290115520377496</v>
      </c>
      <c r="W143">
        <v>4757.6000000000004</v>
      </c>
      <c r="X143">
        <v>4824.8999999999996</v>
      </c>
      <c r="Y143">
        <v>4757.6000000000004</v>
      </c>
      <c r="Z143">
        <v>4949.95</v>
      </c>
      <c r="AA143">
        <v>4718.3999999999996</v>
      </c>
      <c r="AB143">
        <v>5035</v>
      </c>
      <c r="AC143" s="2">
        <f>(Table2[[#This Row],[Close Price]]/Table2[[#This Row],[Day Low]])-1</f>
        <v>5.1706742895576419E-3</v>
      </c>
      <c r="AD143" s="2">
        <f>(Table2[[#This Row],[Day High]]/Table2[[#This Row],[Close Price]])-1</f>
        <v>8.928944837104158E-3</v>
      </c>
      <c r="AE143" s="2">
        <f>(Table2[[#This Row],[Close Price]]/Table2[[#This Row],[Current Week Low]])-1</f>
        <v>5.1706742895576419E-3</v>
      </c>
      <c r="AF143" s="2">
        <f>(Table2[[#This Row],[Current Week High]]/Table2[[#This Row],[Close Price]])-1</f>
        <v>3.5077997574338271E-2</v>
      </c>
      <c r="AG143" s="2">
        <f>(Table2[[#This Row],[Close Price]]/Table2[[#This Row],[Current Month Low]])-1</f>
        <v>1.3521532722956975E-2</v>
      </c>
      <c r="AH143" s="2">
        <f>(Table2[[#This Row],[Current Month High]]/Table2[[#This Row],[Close Price]])-1</f>
        <v>5.2862699176111416E-2</v>
      </c>
      <c r="AI143">
        <v>5.2862699176111398</v>
      </c>
      <c r="AJ143">
        <v>104.949964643109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0.08</v>
      </c>
      <c r="AM143" t="s">
        <v>10436</v>
      </c>
      <c r="AN143">
        <v>-0.55000000000000004</v>
      </c>
      <c r="AO143" t="s">
        <v>10435</v>
      </c>
      <c r="AP143">
        <v>0.106372753997052</v>
      </c>
      <c r="AQ143">
        <f>(Table2[[#This Row],[Sharpe Ratio]]-AVERAGE(Table2[Sharpe Ratio]))/_xlfn.STDEV.P(Table2[Sharpe Ratio])</f>
        <v>0.55758620560255523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1.0616169207359034</v>
      </c>
      <c r="AS143">
        <f>_xlfn.RANK.AVG(Table2[[#This Row],[1Y Return vs Nifty Z-Score]],Table2[1Y Return vs Nifty Z-Score])</f>
        <v>129</v>
      </c>
      <c r="AT143">
        <f>_xlfn.RANK.AVG(Table2[[#This Row],[6M Return vs Nifty Z-Score]],Table2[6M Return vs Nifty Z-Score])</f>
        <v>251</v>
      </c>
      <c r="AU143">
        <f>_xlfn.RANK.AVG(Table2[[#This Row],[Sharpe Ratio Z-Score]],Table2[Sharpe Ratio Z-Score])</f>
        <v>207</v>
      </c>
      <c r="AV143">
        <f>(Table2[[#This Row],[Rank 1Y]]+Table2[[#This Row],[Rank 6M]]+Table2[[#This Row],[Rank Sharpe]])/3</f>
        <v>195.66666666666666</v>
      </c>
    </row>
    <row r="144" spans="1:48" x14ac:dyDescent="0.3">
      <c r="A144" t="s">
        <v>1204</v>
      </c>
      <c r="B144" t="s">
        <v>1205</v>
      </c>
      <c r="C144" t="s">
        <v>10394</v>
      </c>
      <c r="D144" t="s">
        <v>923</v>
      </c>
      <c r="E144">
        <v>10258.837235200001</v>
      </c>
      <c r="F144">
        <v>1395.2</v>
      </c>
      <c r="G144">
        <v>62.267900976369098</v>
      </c>
      <c r="H144">
        <f>(Table2[[#This Row],[1Y Return vs Nifty]]-AVERAGE(Table2[1Y Return vs Nifty]))/_xlfn.STDEV.P(Table2[1Y Return vs Nifty])</f>
        <v>0.62866793927546738</v>
      </c>
      <c r="I144">
        <v>-5.0585653831931996</v>
      </c>
      <c r="J144">
        <f>(Table2[[#This Row],[1M Return vs Nifty]]-AVERAGE(Table2[1M Return vs Nifty]))/_xlfn.STDEV.P(Table2[1M Return vs Nifty])</f>
        <v>-0.22807475548052131</v>
      </c>
      <c r="K144">
        <v>41.395586384265499</v>
      </c>
      <c r="L144">
        <f>(Table2[[#This Row],[6M Return vs Nifty]]-AVERAGE(Table2[6M Return vs Nifty]))/_xlfn.STDEV.P(Table2[6M Return vs Nifty])</f>
        <v>0.84862924643614268</v>
      </c>
      <c r="M144">
        <v>-0.85724356603532104</v>
      </c>
      <c r="N144">
        <f>(Table2[[#This Row],[1W Return vs Nifty]]-AVERAGE(Table2[1W Return vs Nifty]))/_xlfn.STDEV.P(Table2[1W Return vs Nifty])</f>
        <v>0.24248082564476189</v>
      </c>
      <c r="O144">
        <v>1386.2</v>
      </c>
      <c r="P144">
        <v>1372.75377533147</v>
      </c>
      <c r="Q144">
        <v>1155.0462407380701</v>
      </c>
      <c r="R144">
        <v>53.334805768324699</v>
      </c>
      <c r="S144" s="2">
        <f>(Table2[[#This Row],[Close Price]]-Table2[[#This Row],[20D EMA]])/Table2[[#This Row],[20D EMA]]</f>
        <v>6.492569614774203E-3</v>
      </c>
      <c r="T144" s="2">
        <f>(Table2[[#This Row],[Close Price]]-Table2[[#This Row],[50D EMA]])/Table2[[#This Row],[50D EMA]]</f>
        <v>1.6351238708565981E-2</v>
      </c>
      <c r="U144" s="2">
        <f>(Table2[[#This Row],[Close Price]]-Table2[[#This Row],[200D EMA]])/Table2[[#This Row],[200D EMA]]</f>
        <v>0.20791700868051191</v>
      </c>
      <c r="V144">
        <v>0.43346525942938402</v>
      </c>
      <c r="W144">
        <v>1369.75</v>
      </c>
      <c r="X144">
        <v>1430.45</v>
      </c>
      <c r="Y144">
        <v>1367.3</v>
      </c>
      <c r="Z144">
        <v>1432.7</v>
      </c>
      <c r="AA144">
        <v>1313.15</v>
      </c>
      <c r="AB144">
        <v>1432.7</v>
      </c>
      <c r="AC144" s="2">
        <f>(Table2[[#This Row],[Close Price]]/Table2[[#This Row],[Day Low]])-1</f>
        <v>1.8580032852710371E-2</v>
      </c>
      <c r="AD144" s="2">
        <f>(Table2[[#This Row],[Day High]]/Table2[[#This Row],[Close Price]])-1</f>
        <v>2.5265194954128489E-2</v>
      </c>
      <c r="AE144" s="2">
        <f>(Table2[[#This Row],[Close Price]]/Table2[[#This Row],[Current Week Low]])-1</f>
        <v>2.040517808820308E-2</v>
      </c>
      <c r="AF144" s="2">
        <f>(Table2[[#This Row],[Current Week High]]/Table2[[#This Row],[Close Price]])-1</f>
        <v>2.687786697247696E-2</v>
      </c>
      <c r="AG144" s="2">
        <f>(Table2[[#This Row],[Close Price]]/Table2[[#This Row],[Current Month Low]])-1</f>
        <v>6.2483341583216001E-2</v>
      </c>
      <c r="AH144" s="2">
        <f>(Table2[[#This Row],[Current Month High]]/Table2[[#This Row],[Close Price]])-1</f>
        <v>2.687786697247696E-2</v>
      </c>
      <c r="AI144">
        <v>14.051748853211</v>
      </c>
      <c r="AJ144">
        <v>112.682926829268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-0.03</v>
      </c>
      <c r="AM144" t="s">
        <v>10435</v>
      </c>
      <c r="AN144">
        <v>3.69</v>
      </c>
      <c r="AO144" t="s">
        <v>10436</v>
      </c>
      <c r="AP144">
        <v>6.2244207318244003E-2</v>
      </c>
      <c r="AQ144">
        <f>(Table2[[#This Row],[Sharpe Ratio]]-AVERAGE(Table2[Sharpe Ratio]))/_xlfn.STDEV.P(Table2[Sharpe Ratio])</f>
        <v>4.5763242925442274E-2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1.5374664988012929</v>
      </c>
      <c r="AS144">
        <f>_xlfn.RANK.AVG(Table2[[#This Row],[1Y Return vs Nifty Z-Score]],Table2[1Y Return vs Nifty Z-Score])</f>
        <v>147</v>
      </c>
      <c r="AT144">
        <f>_xlfn.RANK.AVG(Table2[[#This Row],[6M Return vs Nifty Z-Score]],Table2[6M Return vs Nifty Z-Score])</f>
        <v>116</v>
      </c>
      <c r="AU144">
        <f>_xlfn.RANK.AVG(Table2[[#This Row],[Sharpe Ratio Z-Score]],Table2[Sharpe Ratio Z-Score])</f>
        <v>334</v>
      </c>
      <c r="AV144">
        <f>(Table2[[#This Row],[Rank 1Y]]+Table2[[#This Row],[Rank 6M]]+Table2[[#This Row],[Rank Sharpe]])/3</f>
        <v>199</v>
      </c>
    </row>
    <row r="145" spans="1:48" x14ac:dyDescent="0.3">
      <c r="A145" t="s">
        <v>580</v>
      </c>
      <c r="B145" t="s">
        <v>581</v>
      </c>
      <c r="C145" t="s">
        <v>10402</v>
      </c>
      <c r="D145" t="s">
        <v>213</v>
      </c>
      <c r="E145">
        <v>35617.832804949998</v>
      </c>
      <c r="F145">
        <v>5564.35</v>
      </c>
      <c r="G145">
        <v>130.35355337120799</v>
      </c>
      <c r="H145">
        <f>(Table2[[#This Row],[1Y Return vs Nifty]]-AVERAGE(Table2[1Y Return vs Nifty]))/_xlfn.STDEV.P(Table2[1Y Return vs Nifty])</f>
        <v>1.7386371913153691</v>
      </c>
      <c r="I145">
        <v>6.90012379559046</v>
      </c>
      <c r="J145">
        <f>(Table2[[#This Row],[1M Return vs Nifty]]-AVERAGE(Table2[1M Return vs Nifty]))/_xlfn.STDEV.P(Table2[1M Return vs Nifty])</f>
        <v>0.92871756127166782</v>
      </c>
      <c r="K145">
        <v>79.662224688627205</v>
      </c>
      <c r="L145">
        <f>(Table2[[#This Row],[6M Return vs Nifty]]-AVERAGE(Table2[6M Return vs Nifty]))/_xlfn.STDEV.P(Table2[6M Return vs Nifty])</f>
        <v>1.978964066816381</v>
      </c>
      <c r="M145">
        <v>-2.2413534713349699</v>
      </c>
      <c r="N145">
        <f>(Table2[[#This Row],[1W Return vs Nifty]]-AVERAGE(Table2[1W Return vs Nifty]))/_xlfn.STDEV.P(Table2[1W Return vs Nifty])</f>
        <v>-3.2340252197750566E-2</v>
      </c>
      <c r="O145">
        <v>5208.13</v>
      </c>
      <c r="P145">
        <v>4791.1650537688101</v>
      </c>
      <c r="Q145">
        <v>3605.9829980890099</v>
      </c>
      <c r="R145">
        <v>69.615452607646503</v>
      </c>
      <c r="S145" s="2">
        <f>(Table2[[#This Row],[Close Price]]-Table2[[#This Row],[20D EMA]])/Table2[[#This Row],[20D EMA]]</f>
        <v>6.8396910215374862E-2</v>
      </c>
      <c r="T145" s="2">
        <f>(Table2[[#This Row],[Close Price]]-Table2[[#This Row],[50D EMA]])/Table2[[#This Row],[50D EMA]]</f>
        <v>0.16137723028827614</v>
      </c>
      <c r="U145" s="2">
        <f>(Table2[[#This Row],[Close Price]]-Table2[[#This Row],[200D EMA]])/Table2[[#This Row],[200D EMA]]</f>
        <v>0.54308825164977947</v>
      </c>
      <c r="V145">
        <v>2.1676951881444202</v>
      </c>
      <c r="W145">
        <v>5509.7</v>
      </c>
      <c r="X145">
        <v>5689.1</v>
      </c>
      <c r="Y145">
        <v>5440.05</v>
      </c>
      <c r="Z145">
        <v>5810</v>
      </c>
      <c r="AA145">
        <v>4566</v>
      </c>
      <c r="AB145">
        <v>5810</v>
      </c>
      <c r="AC145" s="2">
        <f>(Table2[[#This Row],[Close Price]]/Table2[[#This Row],[Day Low]])-1</f>
        <v>9.9188703559178748E-3</v>
      </c>
      <c r="AD145" s="2">
        <f>(Table2[[#This Row],[Day High]]/Table2[[#This Row],[Close Price]])-1</f>
        <v>2.2419509915803326E-2</v>
      </c>
      <c r="AE145" s="2">
        <f>(Table2[[#This Row],[Close Price]]/Table2[[#This Row],[Current Week Low]])-1</f>
        <v>2.2849054696188587E-2</v>
      </c>
      <c r="AF145" s="2">
        <f>(Table2[[#This Row],[Current Week High]]/Table2[[#This Row],[Close Price]])-1</f>
        <v>4.4147115116770053E-2</v>
      </c>
      <c r="AG145" s="2">
        <f>(Table2[[#This Row],[Close Price]]/Table2[[#This Row],[Current Month Low]])-1</f>
        <v>0.21864870784056079</v>
      </c>
      <c r="AH145" s="2">
        <f>(Table2[[#This Row],[Current Month High]]/Table2[[#This Row],[Close Price]])-1</f>
        <v>4.4147115116770053E-2</v>
      </c>
      <c r="AI145">
        <v>4.4147115116769999</v>
      </c>
      <c r="AJ145">
        <v>170.646173301879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0.12</v>
      </c>
      <c r="AM145" t="s">
        <v>10436</v>
      </c>
      <c r="AN145">
        <v>20.329999999999998</v>
      </c>
      <c r="AO145" t="s">
        <v>10436</v>
      </c>
      <c r="AQ145">
        <f>(Table2[[#This Row],[Sharpe Ratio]]-AVERAGE(Table2[Sharpe Ratio]))/_xlfn.STDEV.P(Table2[Sharpe Ratio])</f>
        <v>-0.67617339439443958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3.9378051728112275</v>
      </c>
      <c r="AS145">
        <f>_xlfn.RANK.AVG(Table2[[#This Row],[1Y Return vs Nifty Z-Score]],Table2[1Y Return vs Nifty Z-Score])</f>
        <v>48</v>
      </c>
      <c r="AT145">
        <f>_xlfn.RANK.AVG(Table2[[#This Row],[6M Return vs Nifty Z-Score]],Table2[6M Return vs Nifty Z-Score])</f>
        <v>28</v>
      </c>
      <c r="AU145">
        <f>_xlfn.RANK.AVG(Table2[[#This Row],[Sharpe Ratio Z-Score]],Table2[Sharpe Ratio Z-Score])</f>
        <v>529</v>
      </c>
      <c r="AV145">
        <f>(Table2[[#This Row],[Rank 1Y]]+Table2[[#This Row],[Rank 6M]]+Table2[[#This Row],[Rank Sharpe]])/3</f>
        <v>201.66666666666666</v>
      </c>
    </row>
    <row r="146" spans="1:48" x14ac:dyDescent="0.3">
      <c r="A146" t="s">
        <v>277</v>
      </c>
      <c r="B146" t="s">
        <v>278</v>
      </c>
      <c r="C146" t="s">
        <v>10395</v>
      </c>
      <c r="D146" t="s">
        <v>54</v>
      </c>
      <c r="E146">
        <v>101313.99102832</v>
      </c>
      <c r="F146">
        <v>2221.1</v>
      </c>
      <c r="G146">
        <v>67.828489088695704</v>
      </c>
      <c r="H146">
        <f>(Table2[[#This Row],[1Y Return vs Nifty]]-AVERAGE(Table2[1Y Return vs Nifty]))/_xlfn.STDEV.P(Table2[1Y Return vs Nifty])</f>
        <v>0.71931966413738557</v>
      </c>
      <c r="I146">
        <v>0.75424910579342996</v>
      </c>
      <c r="J146">
        <f>(Table2[[#This Row],[1M Return vs Nifty]]-AVERAGE(Table2[1M Return vs Nifty]))/_xlfn.STDEV.P(Table2[1M Return vs Nifty])</f>
        <v>0.33421255201930189</v>
      </c>
      <c r="K146">
        <v>19.854784596382899</v>
      </c>
      <c r="L146">
        <f>(Table2[[#This Row],[6M Return vs Nifty]]-AVERAGE(Table2[6M Return vs Nifty]))/_xlfn.STDEV.P(Table2[6M Return vs Nifty])</f>
        <v>0.21234867937683746</v>
      </c>
      <c r="M146">
        <v>-4.9642158811895403</v>
      </c>
      <c r="N146">
        <f>(Table2[[#This Row],[1W Return vs Nifty]]-AVERAGE(Table2[1W Return vs Nifty]))/_xlfn.STDEV.P(Table2[1W Return vs Nifty])</f>
        <v>-0.57297649750450819</v>
      </c>
      <c r="O146">
        <v>2197.58</v>
      </c>
      <c r="P146">
        <v>2084.6926940155399</v>
      </c>
      <c r="Q146">
        <v>1714.3548543270399</v>
      </c>
      <c r="R146">
        <v>53.6812838819219</v>
      </c>
      <c r="S146" s="2">
        <f>(Table2[[#This Row],[Close Price]]-Table2[[#This Row],[20D EMA]])/Table2[[#This Row],[20D EMA]]</f>
        <v>1.0702682041154352E-2</v>
      </c>
      <c r="T146" s="2">
        <f>(Table2[[#This Row],[Close Price]]-Table2[[#This Row],[50D EMA]])/Table2[[#This Row],[50D EMA]]</f>
        <v>6.5432812412131544E-2</v>
      </c>
      <c r="U146" s="2">
        <f>(Table2[[#This Row],[Close Price]]-Table2[[#This Row],[200D EMA]])/Table2[[#This Row],[200D EMA]]</f>
        <v>0.29558941335507805</v>
      </c>
      <c r="V146">
        <v>0.728415982463821</v>
      </c>
      <c r="W146">
        <v>2193.4499999999998</v>
      </c>
      <c r="X146">
        <v>2229</v>
      </c>
      <c r="Y146">
        <v>2141.5500000000002</v>
      </c>
      <c r="Z146">
        <v>2229</v>
      </c>
      <c r="AA146">
        <v>2138.15</v>
      </c>
      <c r="AB146">
        <v>2312</v>
      </c>
      <c r="AC146" s="2">
        <f>(Table2[[#This Row],[Close Price]]/Table2[[#This Row],[Day Low]])-1</f>
        <v>1.2605712462103069E-2</v>
      </c>
      <c r="AD146" s="2">
        <f>(Table2[[#This Row],[Day High]]/Table2[[#This Row],[Close Price]])-1</f>
        <v>3.5567961820719418E-3</v>
      </c>
      <c r="AE146" s="2">
        <f>(Table2[[#This Row],[Close Price]]/Table2[[#This Row],[Current Week Low]])-1</f>
        <v>3.7145992388690319E-2</v>
      </c>
      <c r="AF146" s="2">
        <f>(Table2[[#This Row],[Current Week High]]/Table2[[#This Row],[Close Price]])-1</f>
        <v>3.5567961820719418E-3</v>
      </c>
      <c r="AG146" s="2">
        <f>(Table2[[#This Row],[Close Price]]/Table2[[#This Row],[Current Month Low]])-1</f>
        <v>3.8795220166966793E-2</v>
      </c>
      <c r="AH146" s="2">
        <f>(Table2[[#This Row],[Current Month High]]/Table2[[#This Row],[Close Price]])-1</f>
        <v>4.0925667462068382E-2</v>
      </c>
      <c r="AI146">
        <v>4.0925667462068303</v>
      </c>
      <c r="AJ146">
        <v>103.053435114503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0.09</v>
      </c>
      <c r="AM146" t="s">
        <v>10436</v>
      </c>
      <c r="AN146">
        <v>0.19</v>
      </c>
      <c r="AO146" t="s">
        <v>10436</v>
      </c>
      <c r="AP146">
        <v>9.8583197030444006E-2</v>
      </c>
      <c r="AQ146">
        <f>(Table2[[#This Row],[Sharpe Ratio]]-AVERAGE(Table2[Sharpe Ratio]))/_xlfn.STDEV.P(Table2[Sharpe Ratio])</f>
        <v>0.46723937968938561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1.1601437777184025</v>
      </c>
      <c r="AS146">
        <f>_xlfn.RANK.AVG(Table2[[#This Row],[1Y Return vs Nifty Z-Score]],Table2[1Y Return vs Nifty Z-Score])</f>
        <v>132</v>
      </c>
      <c r="AT146">
        <f>_xlfn.RANK.AVG(Table2[[#This Row],[6M Return vs Nifty Z-Score]],Table2[6M Return vs Nifty Z-Score])</f>
        <v>248</v>
      </c>
      <c r="AU146">
        <f>_xlfn.RANK.AVG(Table2[[#This Row],[Sharpe Ratio Z-Score]],Table2[Sharpe Ratio Z-Score])</f>
        <v>226</v>
      </c>
      <c r="AV146">
        <f>(Table2[[#This Row],[Rank 1Y]]+Table2[[#This Row],[Rank 6M]]+Table2[[#This Row],[Rank Sharpe]])/3</f>
        <v>202</v>
      </c>
    </row>
    <row r="147" spans="1:48" x14ac:dyDescent="0.3">
      <c r="A147" t="s">
        <v>972</v>
      </c>
      <c r="B147" t="s">
        <v>973</v>
      </c>
      <c r="C147" t="s">
        <v>10397</v>
      </c>
      <c r="D147" t="s">
        <v>266</v>
      </c>
      <c r="E147">
        <v>15755.539070265</v>
      </c>
      <c r="F147">
        <v>6604.55</v>
      </c>
      <c r="G147">
        <v>9.1551889228583097</v>
      </c>
      <c r="H147">
        <f>(Table2[[#This Row],[1Y Return vs Nifty]]-AVERAGE(Table2[1Y Return vs Nifty]))/_xlfn.STDEV.P(Table2[1Y Return vs Nifty])</f>
        <v>-0.23720431424963626</v>
      </c>
      <c r="I147">
        <v>-0.58651724287388396</v>
      </c>
      <c r="J147">
        <f>(Table2[[#This Row],[1M Return vs Nifty]]-AVERAGE(Table2[1M Return vs Nifty]))/_xlfn.STDEV.P(Table2[1M Return vs Nifty])</f>
        <v>0.20451704881566485</v>
      </c>
      <c r="K147">
        <v>40.621526917190003</v>
      </c>
      <c r="L147">
        <f>(Table2[[#This Row],[6M Return vs Nifty]]-AVERAGE(Table2[6M Return vs Nifty]))/_xlfn.STDEV.P(Table2[6M Return vs Nifty])</f>
        <v>0.82576477734634868</v>
      </c>
      <c r="M147">
        <v>-2.03282141119425</v>
      </c>
      <c r="N147">
        <f>(Table2[[#This Row],[1W Return vs Nifty]]-AVERAGE(Table2[1W Return vs Nifty]))/_xlfn.STDEV.P(Table2[1W Return vs Nifty])</f>
        <v>9.0647007710567239E-3</v>
      </c>
      <c r="O147">
        <v>6216.29</v>
      </c>
      <c r="P147">
        <v>5842.6992147690999</v>
      </c>
      <c r="Q147">
        <v>5050.7082359398801</v>
      </c>
      <c r="R147">
        <v>69.565739696593099</v>
      </c>
      <c r="S147" s="2">
        <f>(Table2[[#This Row],[Close Price]]-Table2[[#This Row],[20D EMA]])/Table2[[#This Row],[20D EMA]]</f>
        <v>6.2458476036349693E-2</v>
      </c>
      <c r="T147" s="2">
        <f>(Table2[[#This Row],[Close Price]]-Table2[[#This Row],[50D EMA]])/Table2[[#This Row],[50D EMA]]</f>
        <v>0.13039363438478976</v>
      </c>
      <c r="U147" s="2">
        <f>(Table2[[#This Row],[Close Price]]-Table2[[#This Row],[200D EMA]])/Table2[[#This Row],[200D EMA]]</f>
        <v>0.30764829237279584</v>
      </c>
      <c r="V147">
        <v>0.98385230071487795</v>
      </c>
      <c r="W147">
        <v>6312.25</v>
      </c>
      <c r="X147">
        <v>7121.25</v>
      </c>
      <c r="Y147">
        <v>6282.25</v>
      </c>
      <c r="Z147">
        <v>7121.25</v>
      </c>
      <c r="AA147">
        <v>5785</v>
      </c>
      <c r="AB147">
        <v>7121.25</v>
      </c>
      <c r="AC147" s="2">
        <f>(Table2[[#This Row],[Close Price]]/Table2[[#This Row],[Day Low]])-1</f>
        <v>4.6306784427106118E-2</v>
      </c>
      <c r="AD147" s="2">
        <f>(Table2[[#This Row],[Day High]]/Table2[[#This Row],[Close Price]])-1</f>
        <v>7.8233944780492282E-2</v>
      </c>
      <c r="AE147" s="2">
        <f>(Table2[[#This Row],[Close Price]]/Table2[[#This Row],[Current Week Low]])-1</f>
        <v>5.1303275100481605E-2</v>
      </c>
      <c r="AF147" s="2">
        <f>(Table2[[#This Row],[Current Week High]]/Table2[[#This Row],[Close Price]])-1</f>
        <v>7.8233944780492282E-2</v>
      </c>
      <c r="AG147" s="2">
        <f>(Table2[[#This Row],[Close Price]]/Table2[[#This Row],[Current Month Low]])-1</f>
        <v>0.14166810717372513</v>
      </c>
      <c r="AH147" s="2">
        <f>(Table2[[#This Row],[Current Month High]]/Table2[[#This Row],[Close Price]])-1</f>
        <v>7.8233944780492282E-2</v>
      </c>
      <c r="AI147">
        <v>7.8233944780492202</v>
      </c>
      <c r="AJ147">
        <v>74.628838857233504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0.12</v>
      </c>
      <c r="AM147" t="s">
        <v>10436</v>
      </c>
      <c r="AN147">
        <v>9.44</v>
      </c>
      <c r="AO147" t="s">
        <v>10436</v>
      </c>
      <c r="AP147">
        <v>0.14238017240908099</v>
      </c>
      <c r="AQ147">
        <f>(Table2[[#This Row],[Sharpe Ratio]]-AVERAGE(Table2[Sharpe Ratio]))/_xlfn.STDEV.P(Table2[Sharpe Ratio])</f>
        <v>0.9752166275636196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1.7773588402470537</v>
      </c>
      <c r="AS147">
        <f>_xlfn.RANK.AVG(Table2[[#This Row],[1Y Return vs Nifty Z-Score]],Table2[1Y Return vs Nifty Z-Score])</f>
        <v>371</v>
      </c>
      <c r="AT147">
        <f>_xlfn.RANK.AVG(Table2[[#This Row],[6M Return vs Nifty Z-Score]],Table2[6M Return vs Nifty Z-Score])</f>
        <v>122</v>
      </c>
      <c r="AU147">
        <f>_xlfn.RANK.AVG(Table2[[#This Row],[Sharpe Ratio Z-Score]],Table2[Sharpe Ratio Z-Score])</f>
        <v>116</v>
      </c>
      <c r="AV147">
        <f>(Table2[[#This Row],[Rank 1Y]]+Table2[[#This Row],[Rank 6M]]+Table2[[#This Row],[Rank Sharpe]])/3</f>
        <v>203</v>
      </c>
    </row>
    <row r="148" spans="1:48" x14ac:dyDescent="0.3">
      <c r="A148" t="s">
        <v>1378</v>
      </c>
      <c r="B148" t="s">
        <v>1379</v>
      </c>
      <c r="C148" t="s">
        <v>10398</v>
      </c>
      <c r="D148" t="s">
        <v>1380</v>
      </c>
      <c r="E148">
        <v>8214.6979680700006</v>
      </c>
      <c r="F148">
        <v>403.7</v>
      </c>
      <c r="G148">
        <v>57.626326418267901</v>
      </c>
      <c r="H148">
        <f>(Table2[[#This Row],[1Y Return vs Nifty]]-AVERAGE(Table2[1Y Return vs Nifty]))/_xlfn.STDEV.P(Table2[1Y Return vs Nifty])</f>
        <v>0.55299847207750663</v>
      </c>
      <c r="I148">
        <v>-10.080758401585401</v>
      </c>
      <c r="J148">
        <f>(Table2[[#This Row],[1M Return vs Nifty]]-AVERAGE(Table2[1M Return vs Nifty]))/_xlfn.STDEV.P(Table2[1M Return vs Nifty])</f>
        <v>-0.71388337631412113</v>
      </c>
      <c r="K148">
        <v>27.376145088852098</v>
      </c>
      <c r="L148">
        <f>(Table2[[#This Row],[6M Return vs Nifty]]-AVERAGE(Table2[6M Return vs Nifty]))/_xlfn.STDEV.P(Table2[6M Return vs Nifty])</f>
        <v>0.43451754599246484</v>
      </c>
      <c r="M148">
        <v>-1.83192529264892</v>
      </c>
      <c r="N148">
        <f>(Table2[[#This Row],[1W Return vs Nifty]]-AVERAGE(Table2[1W Return vs Nifty]))/_xlfn.STDEV.P(Table2[1W Return vs Nifty])</f>
        <v>4.8953504125189284E-2</v>
      </c>
      <c r="O148">
        <v>396.05</v>
      </c>
      <c r="P148">
        <v>419.40408321614302</v>
      </c>
      <c r="Q148">
        <v>389.05085160920601</v>
      </c>
      <c r="R148">
        <v>62.004054676237402</v>
      </c>
      <c r="S148" s="2">
        <f>(Table2[[#This Row],[Close Price]]-Table2[[#This Row],[20D EMA]])/Table2[[#This Row],[20D EMA]]</f>
        <v>1.9315742961747196E-2</v>
      </c>
      <c r="T148" s="2">
        <f>(Table2[[#This Row],[Close Price]]-Table2[[#This Row],[50D EMA]])/Table2[[#This Row],[50D EMA]]</f>
        <v>-3.7443801442557288E-2</v>
      </c>
      <c r="U148" s="2">
        <f>(Table2[[#This Row],[Close Price]]-Table2[[#This Row],[200D EMA]])/Table2[[#This Row],[200D EMA]]</f>
        <v>3.7653556932729107E-2</v>
      </c>
      <c r="V148">
        <v>0.55311111226855803</v>
      </c>
      <c r="W148">
        <v>397.4</v>
      </c>
      <c r="X148">
        <v>408.8</v>
      </c>
      <c r="Y148">
        <v>378.9</v>
      </c>
      <c r="Z148">
        <v>408.8</v>
      </c>
      <c r="AA148">
        <v>367.2</v>
      </c>
      <c r="AB148">
        <v>408.8</v>
      </c>
      <c r="AC148" s="2">
        <f>(Table2[[#This Row],[Close Price]]/Table2[[#This Row],[Day Low]])-1</f>
        <v>1.5853044791142468E-2</v>
      </c>
      <c r="AD148" s="2">
        <f>(Table2[[#This Row],[Day High]]/Table2[[#This Row],[Close Price]])-1</f>
        <v>1.2633143423334214E-2</v>
      </c>
      <c r="AE148" s="2">
        <f>(Table2[[#This Row],[Close Price]]/Table2[[#This Row],[Current Week Low]])-1</f>
        <v>6.5452626022697302E-2</v>
      </c>
      <c r="AF148" s="2">
        <f>(Table2[[#This Row],[Current Week High]]/Table2[[#This Row],[Close Price]])-1</f>
        <v>1.2633143423334214E-2</v>
      </c>
      <c r="AG148" s="2">
        <f>(Table2[[#This Row],[Close Price]]/Table2[[#This Row],[Current Month Low]])-1</f>
        <v>9.9400871459695006E-2</v>
      </c>
      <c r="AH148" s="2">
        <f>(Table2[[#This Row],[Current Month High]]/Table2[[#This Row],[Close Price]])-1</f>
        <v>1.2633143423334214E-2</v>
      </c>
      <c r="AI148">
        <v>45.652712410205602</v>
      </c>
      <c r="AJ148">
        <v>94.9770586814778</v>
      </c>
      <c r="AK148" t="str">
        <f>IF(AND(Table2[[#This Row],[20D EMA]]&gt;Table2[[#This Row],[50D EMA]],Table2[[#This Row],[50D EMA]]&gt;Table2[[#This Row],[200D EMA]]),"Uptrend","Downtrend/NoTrend")</f>
        <v>Downtrend/NoTrend</v>
      </c>
      <c r="AL148">
        <v>-0.27</v>
      </c>
      <c r="AM148" t="s">
        <v>10435</v>
      </c>
      <c r="AN148">
        <v>3.97</v>
      </c>
      <c r="AO148" t="s">
        <v>10436</v>
      </c>
      <c r="AP148">
        <v>8.6627604696547997E-2</v>
      </c>
      <c r="AQ148">
        <f>(Table2[[#This Row],[Sharpe Ratio]]-AVERAGE(Table2[Sharpe Ratio]))/_xlfn.STDEV.P(Table2[Sharpe Ratio])</f>
        <v>0.32857298005848512</v>
      </c>
      <c r="AR1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8">
        <f>_xlfn.RANK.AVG(Table2[[#This Row],[1Y Return vs Nifty Z-Score]],Table2[1Y Return vs Nifty Z-Score])</f>
        <v>162</v>
      </c>
      <c r="AT148">
        <f>_xlfn.RANK.AVG(Table2[[#This Row],[6M Return vs Nifty Z-Score]],Table2[6M Return vs Nifty Z-Score])</f>
        <v>187</v>
      </c>
      <c r="AU148">
        <f>_xlfn.RANK.AVG(Table2[[#This Row],[Sharpe Ratio Z-Score]],Table2[Sharpe Ratio Z-Score])</f>
        <v>262</v>
      </c>
      <c r="AV148">
        <f>(Table2[[#This Row],[Rank 1Y]]+Table2[[#This Row],[Rank 6M]]+Table2[[#This Row],[Rank Sharpe]])/3</f>
        <v>203.66666666666666</v>
      </c>
    </row>
    <row r="149" spans="1:48" x14ac:dyDescent="0.3">
      <c r="A149" t="s">
        <v>1158</v>
      </c>
      <c r="B149" t="s">
        <v>1159</v>
      </c>
      <c r="C149" t="s">
        <v>10400</v>
      </c>
      <c r="D149" t="s">
        <v>89</v>
      </c>
      <c r="E149">
        <v>11298.51226576</v>
      </c>
      <c r="F149">
        <v>1453.7</v>
      </c>
      <c r="G149">
        <v>144.908447155978</v>
      </c>
      <c r="H149">
        <f>(Table2[[#This Row],[1Y Return vs Nifty]]-AVERAGE(Table2[1Y Return vs Nifty]))/_xlfn.STDEV.P(Table2[1Y Return vs Nifty])</f>
        <v>1.9759189680120701</v>
      </c>
      <c r="I149">
        <v>20.781716214621401</v>
      </c>
      <c r="J149">
        <f>(Table2[[#This Row],[1M Return vs Nifty]]-AVERAGE(Table2[1M Return vs Nifty]))/_xlfn.STDEV.P(Table2[1M Return vs Nifty])</f>
        <v>2.2715168609733203</v>
      </c>
      <c r="K149">
        <v>69.023766389473806</v>
      </c>
      <c r="L149">
        <f>(Table2[[#This Row],[6M Return vs Nifty]]-AVERAGE(Table2[6M Return vs Nifty]))/_xlfn.STDEV.P(Table2[6M Return vs Nifty])</f>
        <v>1.6647211548821603</v>
      </c>
      <c r="M149">
        <v>4.1983286731506304</v>
      </c>
      <c r="N149">
        <f>(Table2[[#This Row],[1W Return vs Nifty]]-AVERAGE(Table2[1W Return vs Nifty]))/_xlfn.STDEV.P(Table2[1W Return vs Nifty])</f>
        <v>1.2462868142905681</v>
      </c>
      <c r="O149">
        <v>1255.56</v>
      </c>
      <c r="P149">
        <v>1152.6552142646401</v>
      </c>
      <c r="Q149">
        <v>921.11837799945204</v>
      </c>
      <c r="R149">
        <v>90.335885534435405</v>
      </c>
      <c r="S149" s="2">
        <f>(Table2[[#This Row],[Close Price]]-Table2[[#This Row],[20D EMA]])/Table2[[#This Row],[20D EMA]]</f>
        <v>0.15781006084934221</v>
      </c>
      <c r="T149" s="2">
        <f>(Table2[[#This Row],[Close Price]]-Table2[[#This Row],[50D EMA]])/Table2[[#This Row],[50D EMA]]</f>
        <v>0.26117505218368148</v>
      </c>
      <c r="U149" s="2">
        <f>(Table2[[#This Row],[Close Price]]-Table2[[#This Row],[200D EMA]])/Table2[[#This Row],[200D EMA]]</f>
        <v>0.57819020304126956</v>
      </c>
      <c r="V149">
        <v>1.3405649532130299</v>
      </c>
      <c r="W149">
        <v>1390.05</v>
      </c>
      <c r="X149">
        <v>1482</v>
      </c>
      <c r="Y149">
        <v>1274</v>
      </c>
      <c r="Z149">
        <v>1482</v>
      </c>
      <c r="AA149">
        <v>1088.0999999999999</v>
      </c>
      <c r="AB149">
        <v>1482</v>
      </c>
      <c r="AC149" s="2">
        <f>(Table2[[#This Row],[Close Price]]/Table2[[#This Row],[Day Low]])-1</f>
        <v>4.578971979425206E-2</v>
      </c>
      <c r="AD149" s="2">
        <f>(Table2[[#This Row],[Day High]]/Table2[[#This Row],[Close Price]])-1</f>
        <v>1.9467565522459873E-2</v>
      </c>
      <c r="AE149" s="2">
        <f>(Table2[[#This Row],[Close Price]]/Table2[[#This Row],[Current Week Low]])-1</f>
        <v>0.1410518053375196</v>
      </c>
      <c r="AF149" s="2">
        <f>(Table2[[#This Row],[Current Week High]]/Table2[[#This Row],[Close Price]])-1</f>
        <v>1.9467565522459873E-2</v>
      </c>
      <c r="AG149" s="2">
        <f>(Table2[[#This Row],[Close Price]]/Table2[[#This Row],[Current Month Low]])-1</f>
        <v>0.33599852954691678</v>
      </c>
      <c r="AH149" s="2">
        <f>(Table2[[#This Row],[Current Month High]]/Table2[[#This Row],[Close Price]])-1</f>
        <v>1.9467565522459873E-2</v>
      </c>
      <c r="AI149">
        <v>1.94675655224598</v>
      </c>
      <c r="AJ149">
        <v>183.92578125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0.2</v>
      </c>
      <c r="AM149" t="s">
        <v>10436</v>
      </c>
      <c r="AN149">
        <v>18.89</v>
      </c>
      <c r="AO149" t="s">
        <v>10436</v>
      </c>
      <c r="AQ149">
        <f>(Table2[[#This Row],[Sharpe Ratio]]-AVERAGE(Table2[Sharpe Ratio]))/_xlfn.STDEV.P(Table2[Sharpe Ratio])</f>
        <v>-0.67617339439443958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6.4822704037636791</v>
      </c>
      <c r="AS149">
        <f>_xlfn.RANK.AVG(Table2[[#This Row],[1Y Return vs Nifty Z-Score]],Table2[1Y Return vs Nifty Z-Score])</f>
        <v>40</v>
      </c>
      <c r="AT149">
        <f>_xlfn.RANK.AVG(Table2[[#This Row],[6M Return vs Nifty Z-Score]],Table2[6M Return vs Nifty Z-Score])</f>
        <v>47</v>
      </c>
      <c r="AU149">
        <f>_xlfn.RANK.AVG(Table2[[#This Row],[Sharpe Ratio Z-Score]],Table2[Sharpe Ratio Z-Score])</f>
        <v>529</v>
      </c>
      <c r="AV149">
        <f>(Table2[[#This Row],[Rank 1Y]]+Table2[[#This Row],[Rank 6M]]+Table2[[#This Row],[Rank Sharpe]])/3</f>
        <v>205.33333333333334</v>
      </c>
    </row>
    <row r="150" spans="1:48" x14ac:dyDescent="0.3">
      <c r="A150" t="s">
        <v>1471</v>
      </c>
      <c r="B150" t="s">
        <v>1472</v>
      </c>
      <c r="C150" t="s">
        <v>10394</v>
      </c>
      <c r="D150" t="s">
        <v>46</v>
      </c>
      <c r="E150">
        <v>7356.1979531360003</v>
      </c>
      <c r="F150">
        <v>43.79</v>
      </c>
      <c r="G150">
        <v>38.996029954766499</v>
      </c>
      <c r="H150">
        <f>(Table2[[#This Row],[1Y Return vs Nifty]]-AVERAGE(Table2[1Y Return vs Nifty]))/_xlfn.STDEV.P(Table2[1Y Return vs Nifty])</f>
        <v>0.24927726939366768</v>
      </c>
      <c r="I150">
        <v>-12.1223954215916</v>
      </c>
      <c r="J150">
        <f>(Table2[[#This Row],[1M Return vs Nifty]]-AVERAGE(Table2[1M Return vs Nifty]))/_xlfn.STDEV.P(Table2[1M Return vs Nifty])</f>
        <v>-0.91137575888478539</v>
      </c>
      <c r="K150">
        <v>20.021259067026001</v>
      </c>
      <c r="L150">
        <f>(Table2[[#This Row],[6M Return vs Nifty]]-AVERAGE(Table2[6M Return vs Nifty]))/_xlfn.STDEV.P(Table2[6M Return vs Nifty])</f>
        <v>0.21726606692929509</v>
      </c>
      <c r="M150">
        <v>-5.8376886685301103E-2</v>
      </c>
      <c r="N150">
        <f>(Table2[[#This Row],[1W Return vs Nifty]]-AVERAGE(Table2[1W Return vs Nifty]))/_xlfn.STDEV.P(Table2[1W Return vs Nifty])</f>
        <v>0.40109930025492041</v>
      </c>
      <c r="O150">
        <v>45.14</v>
      </c>
      <c r="P150">
        <v>46.222358457273899</v>
      </c>
      <c r="Q150">
        <v>40.475096703819702</v>
      </c>
      <c r="R150">
        <v>43.235476968898901</v>
      </c>
      <c r="S150" s="2">
        <f>(Table2[[#This Row],[Close Price]]-Table2[[#This Row],[20D EMA]])/Table2[[#This Row],[20D EMA]]</f>
        <v>-2.9906956136464366E-2</v>
      </c>
      <c r="T150" s="2">
        <f>(Table2[[#This Row],[Close Price]]-Table2[[#This Row],[50D EMA]])/Table2[[#This Row],[50D EMA]]</f>
        <v>-5.2622984600023695E-2</v>
      </c>
      <c r="U150" s="2">
        <f>(Table2[[#This Row],[Close Price]]-Table2[[#This Row],[200D EMA]])/Table2[[#This Row],[200D EMA]]</f>
        <v>8.189982399393414E-2</v>
      </c>
      <c r="V150">
        <v>0.45316491783129698</v>
      </c>
      <c r="W150">
        <v>43.63</v>
      </c>
      <c r="X150">
        <v>45.18</v>
      </c>
      <c r="Y150">
        <v>43.17</v>
      </c>
      <c r="Z150">
        <v>45.8</v>
      </c>
      <c r="AA150">
        <v>41.4</v>
      </c>
      <c r="AB150">
        <v>48.6</v>
      </c>
      <c r="AC150" s="2">
        <f>(Table2[[#This Row],[Close Price]]/Table2[[#This Row],[Day Low]])-1</f>
        <v>3.6672014668805986E-3</v>
      </c>
      <c r="AD150" s="2">
        <f>(Table2[[#This Row],[Day High]]/Table2[[#This Row],[Close Price]])-1</f>
        <v>3.1742406942224299E-2</v>
      </c>
      <c r="AE150" s="2">
        <f>(Table2[[#This Row],[Close Price]]/Table2[[#This Row],[Current Week Low]])-1</f>
        <v>1.4361825341672407E-2</v>
      </c>
      <c r="AF150" s="2">
        <f>(Table2[[#This Row],[Current Week High]]/Table2[[#This Row],[Close Price]])-1</f>
        <v>4.5900890614295475E-2</v>
      </c>
      <c r="AG150" s="2">
        <f>(Table2[[#This Row],[Close Price]]/Table2[[#This Row],[Current Month Low]])-1</f>
        <v>5.772946859903394E-2</v>
      </c>
      <c r="AH150" s="2">
        <f>(Table2[[#This Row],[Current Month High]]/Table2[[#This Row],[Close Price]])-1</f>
        <v>0.10984242977848835</v>
      </c>
      <c r="AI150">
        <v>31.3085179264672</v>
      </c>
      <c r="AJ150">
        <v>93.288769664439997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-0.14000000000000001</v>
      </c>
      <c r="AM150" t="s">
        <v>10435</v>
      </c>
      <c r="AN150">
        <v>-3.72</v>
      </c>
      <c r="AO150" t="s">
        <v>10435</v>
      </c>
      <c r="AP150">
        <v>0.13181512909648699</v>
      </c>
      <c r="AQ150">
        <f>(Table2[[#This Row],[Sharpe Ratio]]-AVERAGE(Table2[Sharpe Ratio]))/_xlfn.STDEV.P(Table2[Sharpe Ratio])</f>
        <v>0.85267844817552041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233</v>
      </c>
      <c r="AT150">
        <f>_xlfn.RANK.AVG(Table2[[#This Row],[6M Return vs Nifty Z-Score]],Table2[6M Return vs Nifty Z-Score])</f>
        <v>245</v>
      </c>
      <c r="AU150">
        <f>_xlfn.RANK.AVG(Table2[[#This Row],[Sharpe Ratio Z-Score]],Table2[Sharpe Ratio Z-Score])</f>
        <v>138</v>
      </c>
      <c r="AV150">
        <f>(Table2[[#This Row],[Rank 1Y]]+Table2[[#This Row],[Rank 6M]]+Table2[[#This Row],[Rank Sharpe]])/3</f>
        <v>205.33333333333334</v>
      </c>
    </row>
    <row r="151" spans="1:48" x14ac:dyDescent="0.3">
      <c r="A151" t="s">
        <v>533</v>
      </c>
      <c r="B151" t="s">
        <v>534</v>
      </c>
      <c r="C151" t="s">
        <v>10395</v>
      </c>
      <c r="D151" t="s">
        <v>54</v>
      </c>
      <c r="E151">
        <v>40450.909579665</v>
      </c>
      <c r="F151">
        <v>3238.35</v>
      </c>
      <c r="G151">
        <v>60.432646462234899</v>
      </c>
      <c r="H151">
        <f>(Table2[[#This Row],[1Y Return vs Nifty]]-AVERAGE(Table2[1Y Return vs Nifty]))/_xlfn.STDEV.P(Table2[1Y Return vs Nifty])</f>
        <v>0.59874862428465159</v>
      </c>
      <c r="I151">
        <v>0.48101484147257201</v>
      </c>
      <c r="J151">
        <f>(Table2[[#This Row],[1M Return vs Nifty]]-AVERAGE(Table2[1M Return vs Nifty]))/_xlfn.STDEV.P(Table2[1M Return vs Nifty])</f>
        <v>0.30778195474275705</v>
      </c>
      <c r="K151">
        <v>27.988343922256998</v>
      </c>
      <c r="L151">
        <f>(Table2[[#This Row],[6M Return vs Nifty]]-AVERAGE(Table2[6M Return vs Nifty]))/_xlfn.STDEV.P(Table2[6M Return vs Nifty])</f>
        <v>0.45260091283775278</v>
      </c>
      <c r="M151">
        <v>0.37704604934706598</v>
      </c>
      <c r="N151">
        <f>(Table2[[#This Row],[1W Return vs Nifty]]-AVERAGE(Table2[1W Return vs Nifty]))/_xlfn.STDEV.P(Table2[1W Return vs Nifty])</f>
        <v>0.48755442938851351</v>
      </c>
      <c r="O151">
        <v>3183.06</v>
      </c>
      <c r="P151">
        <v>2988.8978758089902</v>
      </c>
      <c r="Q151">
        <v>2451.9934700942599</v>
      </c>
      <c r="R151">
        <v>54.673873634542801</v>
      </c>
      <c r="S151" s="2">
        <f>(Table2[[#This Row],[Close Price]]-Table2[[#This Row],[20D EMA]])/Table2[[#This Row],[20D EMA]]</f>
        <v>1.7370077849616396E-2</v>
      </c>
      <c r="T151" s="2">
        <f>(Table2[[#This Row],[Close Price]]-Table2[[#This Row],[50D EMA]])/Table2[[#This Row],[50D EMA]]</f>
        <v>8.34595675583234E-2</v>
      </c>
      <c r="U151" s="2">
        <f>(Table2[[#This Row],[Close Price]]-Table2[[#This Row],[200D EMA]])/Table2[[#This Row],[200D EMA]]</f>
        <v>0.32070090703606596</v>
      </c>
      <c r="V151">
        <v>0.70977206632306999</v>
      </c>
      <c r="W151">
        <v>3147</v>
      </c>
      <c r="X151">
        <v>3267.85</v>
      </c>
      <c r="Y151">
        <v>3067.05</v>
      </c>
      <c r="Z151">
        <v>3290</v>
      </c>
      <c r="AA151">
        <v>3067.05</v>
      </c>
      <c r="AB151">
        <v>3485</v>
      </c>
      <c r="AC151" s="2">
        <f>(Table2[[#This Row],[Close Price]]/Table2[[#This Row],[Day Low]])-1</f>
        <v>2.9027645376549005E-2</v>
      </c>
      <c r="AD151" s="2">
        <f>(Table2[[#This Row],[Day High]]/Table2[[#This Row],[Close Price]])-1</f>
        <v>9.1095774082481373E-3</v>
      </c>
      <c r="AE151" s="2">
        <f>(Table2[[#This Row],[Close Price]]/Table2[[#This Row],[Current Week Low]])-1</f>
        <v>5.5851714187900248E-2</v>
      </c>
      <c r="AF151" s="2">
        <f>(Table2[[#This Row],[Current Week High]]/Table2[[#This Row],[Close Price]])-1</f>
        <v>1.5949480445288433E-2</v>
      </c>
      <c r="AG151" s="2">
        <f>(Table2[[#This Row],[Close Price]]/Table2[[#This Row],[Current Month Low]])-1</f>
        <v>5.5851714187900248E-2</v>
      </c>
      <c r="AH151" s="2">
        <f>(Table2[[#This Row],[Current Month High]]/Table2[[#This Row],[Close Price]])-1</f>
        <v>7.6165331109978807E-2</v>
      </c>
      <c r="AI151">
        <v>7.6165331109978798</v>
      </c>
      <c r="AJ151">
        <v>96.257689160934504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0.24</v>
      </c>
      <c r="AM151" t="s">
        <v>10436</v>
      </c>
      <c r="AN151">
        <v>-1.78</v>
      </c>
      <c r="AO151" t="s">
        <v>10435</v>
      </c>
      <c r="AP151">
        <v>7.8828235397397001E-2</v>
      </c>
      <c r="AQ151">
        <f>(Table2[[#This Row],[Sharpe Ratio]]-AVERAGE(Table2[Sharpe Ratio]))/_xlfn.STDEV.P(Table2[Sharpe Ratio])</f>
        <v>0.23811234624791316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2.0847982675015881</v>
      </c>
      <c r="AS151">
        <f>_xlfn.RANK.AVG(Table2[[#This Row],[1Y Return vs Nifty Z-Score]],Table2[1Y Return vs Nifty Z-Score])</f>
        <v>156</v>
      </c>
      <c r="AT151">
        <f>_xlfn.RANK.AVG(Table2[[#This Row],[6M Return vs Nifty Z-Score]],Table2[6M Return vs Nifty Z-Score])</f>
        <v>179</v>
      </c>
      <c r="AU151">
        <f>_xlfn.RANK.AVG(Table2[[#This Row],[Sharpe Ratio Z-Score]],Table2[Sharpe Ratio Z-Score])</f>
        <v>285</v>
      </c>
      <c r="AV151">
        <f>(Table2[[#This Row],[Rank 1Y]]+Table2[[#This Row],[Rank 6M]]+Table2[[#This Row],[Rank Sharpe]])/3</f>
        <v>206.66666666666666</v>
      </c>
    </row>
    <row r="152" spans="1:48" x14ac:dyDescent="0.3">
      <c r="A152" t="s">
        <v>952</v>
      </c>
      <c r="B152" t="s">
        <v>953</v>
      </c>
      <c r="C152" t="s">
        <v>10391</v>
      </c>
      <c r="D152" t="s">
        <v>225</v>
      </c>
      <c r="E152">
        <v>16189.43873317</v>
      </c>
      <c r="F152">
        <v>3900.1</v>
      </c>
      <c r="G152">
        <v>107.768198092356</v>
      </c>
      <c r="H152">
        <f>(Table2[[#This Row],[1Y Return vs Nifty]]-AVERAGE(Table2[1Y Return vs Nifty]))/_xlfn.STDEV.P(Table2[1Y Return vs Nifty])</f>
        <v>1.3704384736098587</v>
      </c>
      <c r="I152">
        <v>6.4838216166159297</v>
      </c>
      <c r="J152">
        <f>(Table2[[#This Row],[1M Return vs Nifty]]-AVERAGE(Table2[1M Return vs Nifty]))/_xlfn.STDEV.P(Table2[1M Return vs Nifty])</f>
        <v>0.88844766589389412</v>
      </c>
      <c r="K152">
        <v>-8.8345368146842898</v>
      </c>
      <c r="L152">
        <f>(Table2[[#This Row],[6M Return vs Nifty]]-AVERAGE(Table2[6M Return vs Nifty]))/_xlfn.STDEV.P(Table2[6M Return vs Nifty])</f>
        <v>-0.63508763593475059</v>
      </c>
      <c r="M152">
        <v>-3.3224056497189398</v>
      </c>
      <c r="N152">
        <f>(Table2[[#This Row],[1W Return vs Nifty]]-AVERAGE(Table2[1W Return vs Nifty]))/_xlfn.STDEV.P(Table2[1W Return vs Nifty])</f>
        <v>-0.24698789233811916</v>
      </c>
      <c r="O152">
        <v>3867.29</v>
      </c>
      <c r="P152">
        <v>3832.1050912983901</v>
      </c>
      <c r="Q152">
        <v>3440.6210922413302</v>
      </c>
      <c r="R152">
        <v>53.1701108749414</v>
      </c>
      <c r="S152" s="2">
        <f>(Table2[[#This Row],[Close Price]]-Table2[[#This Row],[20D EMA]])/Table2[[#This Row],[20D EMA]]</f>
        <v>8.4839771519591104E-3</v>
      </c>
      <c r="T152" s="2">
        <f>(Table2[[#This Row],[Close Price]]-Table2[[#This Row],[50D EMA]])/Table2[[#This Row],[50D EMA]]</f>
        <v>1.7743487477941747E-2</v>
      </c>
      <c r="U152" s="2">
        <f>(Table2[[#This Row],[Close Price]]-Table2[[#This Row],[200D EMA]])/Table2[[#This Row],[200D EMA]]</f>
        <v>0.1335453383096453</v>
      </c>
      <c r="V152">
        <v>0.65851853984947395</v>
      </c>
      <c r="W152">
        <v>3876.45</v>
      </c>
      <c r="X152">
        <v>3950</v>
      </c>
      <c r="Y152">
        <v>3785</v>
      </c>
      <c r="Z152">
        <v>3950</v>
      </c>
      <c r="AA152">
        <v>3754.2</v>
      </c>
      <c r="AB152">
        <v>4049.55</v>
      </c>
      <c r="AC152" s="2">
        <f>(Table2[[#This Row],[Close Price]]/Table2[[#This Row],[Day Low]])-1</f>
        <v>6.1009428729894566E-3</v>
      </c>
      <c r="AD152" s="2">
        <f>(Table2[[#This Row],[Day High]]/Table2[[#This Row],[Close Price]])-1</f>
        <v>1.2794543729647945E-2</v>
      </c>
      <c r="AE152" s="2">
        <f>(Table2[[#This Row],[Close Price]]/Table2[[#This Row],[Current Week Low]])-1</f>
        <v>3.0409511228533637E-2</v>
      </c>
      <c r="AF152" s="2">
        <f>(Table2[[#This Row],[Current Week High]]/Table2[[#This Row],[Close Price]])-1</f>
        <v>1.2794543729647945E-2</v>
      </c>
      <c r="AG152" s="2">
        <f>(Table2[[#This Row],[Close Price]]/Table2[[#This Row],[Current Month Low]])-1</f>
        <v>3.8863139949922854E-2</v>
      </c>
      <c r="AH152" s="2">
        <f>(Table2[[#This Row],[Current Month High]]/Table2[[#This Row],[Close Price]])-1</f>
        <v>3.8319530268454693E-2</v>
      </c>
      <c r="AI152">
        <v>10.2523012230455</v>
      </c>
      <c r="AJ152">
        <v>149.67830735251701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-0.1</v>
      </c>
      <c r="AM152" t="s">
        <v>10435</v>
      </c>
      <c r="AN152">
        <v>1.71</v>
      </c>
      <c r="AO152" t="s">
        <v>10436</v>
      </c>
      <c r="AP152">
        <v>0.26052306939796099</v>
      </c>
      <c r="AQ152">
        <f>(Table2[[#This Row],[Sharpe Ratio]]-AVERAGE(Table2[Sharpe Ratio]))/_xlfn.STDEV.P(Table2[Sharpe Ratio])</f>
        <v>2.3454917013435681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3.7223023125744512</v>
      </c>
      <c r="AS152">
        <f>_xlfn.RANK.AVG(Table2[[#This Row],[1Y Return vs Nifty Z-Score]],Table2[1Y Return vs Nifty Z-Score])</f>
        <v>65</v>
      </c>
      <c r="AT152">
        <f>_xlfn.RANK.AVG(Table2[[#This Row],[6M Return vs Nifty Z-Score]],Table2[6M Return vs Nifty Z-Score])</f>
        <v>548</v>
      </c>
      <c r="AU152">
        <f>_xlfn.RANK.AVG(Table2[[#This Row],[Sharpe Ratio Z-Score]],Table2[Sharpe Ratio Z-Score])</f>
        <v>7</v>
      </c>
      <c r="AV152">
        <f>(Table2[[#This Row],[Rank 1Y]]+Table2[[#This Row],[Rank 6M]]+Table2[[#This Row],[Rank Sharpe]])/3</f>
        <v>206.66666666666666</v>
      </c>
    </row>
    <row r="153" spans="1:48" x14ac:dyDescent="0.3">
      <c r="A153" t="s">
        <v>84</v>
      </c>
      <c r="B153" t="s">
        <v>85</v>
      </c>
      <c r="C153" t="s">
        <v>10396</v>
      </c>
      <c r="D153" t="s">
        <v>86</v>
      </c>
      <c r="E153">
        <v>338309.46391612501</v>
      </c>
      <c r="F153">
        <v>363.75</v>
      </c>
      <c r="G153">
        <v>50.7093337342463</v>
      </c>
      <c r="H153">
        <f>(Table2[[#This Row],[1Y Return vs Nifty]]-AVERAGE(Table2[1Y Return vs Nifty]))/_xlfn.STDEV.P(Table2[1Y Return vs Nifty])</f>
        <v>0.44023390383447819</v>
      </c>
      <c r="I153">
        <v>-0.56060252320464099</v>
      </c>
      <c r="J153">
        <f>(Table2[[#This Row],[1M Return vs Nifty]]-AVERAGE(Table2[1M Return vs Nifty]))/_xlfn.STDEV.P(Table2[1M Return vs Nifty])</f>
        <v>0.20702384100300189</v>
      </c>
      <c r="K153">
        <v>17.0141348331024</v>
      </c>
      <c r="L153">
        <f>(Table2[[#This Row],[6M Return vs Nifty]]-AVERAGE(Table2[6M Return vs Nifty]))/_xlfn.STDEV.P(Table2[6M Return vs Nifty])</f>
        <v>0.12844046370337323</v>
      </c>
      <c r="M153">
        <v>1.3262925245127399</v>
      </c>
      <c r="N153">
        <f>(Table2[[#This Row],[1W Return vs Nifty]]-AVERAGE(Table2[1W Return vs Nifty]))/_xlfn.STDEV.P(Table2[1W Return vs Nifty])</f>
        <v>0.67603147044166556</v>
      </c>
      <c r="O153">
        <v>340.36</v>
      </c>
      <c r="P153">
        <v>336.82261600346902</v>
      </c>
      <c r="Q153">
        <v>299.11129599036201</v>
      </c>
      <c r="R153">
        <v>87.131685421474998</v>
      </c>
      <c r="S153" s="2">
        <f>(Table2[[#This Row],[Close Price]]-Table2[[#This Row],[20D EMA]])/Table2[[#This Row],[20D EMA]]</f>
        <v>6.8721353860618131E-2</v>
      </c>
      <c r="T153" s="2">
        <f>(Table2[[#This Row],[Close Price]]-Table2[[#This Row],[50D EMA]])/Table2[[#This Row],[50D EMA]]</f>
        <v>7.9945296773817717E-2</v>
      </c>
      <c r="U153" s="2">
        <f>(Table2[[#This Row],[Close Price]]-Table2[[#This Row],[200D EMA]])/Table2[[#This Row],[200D EMA]]</f>
        <v>0.21610251727745108</v>
      </c>
      <c r="V153">
        <v>1.15904877899742</v>
      </c>
      <c r="W153">
        <v>352.35</v>
      </c>
      <c r="X153">
        <v>366.25</v>
      </c>
      <c r="Y153">
        <v>340.25</v>
      </c>
      <c r="Z153">
        <v>366.25</v>
      </c>
      <c r="AA153">
        <v>323.55</v>
      </c>
      <c r="AB153">
        <v>366.25</v>
      </c>
      <c r="AC153" s="2">
        <f>(Table2[[#This Row],[Close Price]]/Table2[[#This Row],[Day Low]])-1</f>
        <v>3.2354193273733456E-2</v>
      </c>
      <c r="AD153" s="2">
        <f>(Table2[[#This Row],[Day High]]/Table2[[#This Row],[Close Price]])-1</f>
        <v>6.8728522336769515E-3</v>
      </c>
      <c r="AE153" s="2">
        <f>(Table2[[#This Row],[Close Price]]/Table2[[#This Row],[Current Week Low]])-1</f>
        <v>6.9066862601028678E-2</v>
      </c>
      <c r="AF153" s="2">
        <f>(Table2[[#This Row],[Current Week High]]/Table2[[#This Row],[Close Price]])-1</f>
        <v>6.8728522336769515E-3</v>
      </c>
      <c r="AG153" s="2">
        <f>(Table2[[#This Row],[Close Price]]/Table2[[#This Row],[Current Month Low]])-1</f>
        <v>0.124246638850255</v>
      </c>
      <c r="AH153" s="2">
        <f>(Table2[[#This Row],[Current Month High]]/Table2[[#This Row],[Close Price]])-1</f>
        <v>6.8728522336769515E-3</v>
      </c>
      <c r="AI153">
        <v>0.68728522336769504</v>
      </c>
      <c r="AJ153">
        <v>87.741935483870904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0.04</v>
      </c>
      <c r="AM153" t="s">
        <v>10436</v>
      </c>
      <c r="AN153">
        <v>10.71</v>
      </c>
      <c r="AO153" t="s">
        <v>10436</v>
      </c>
      <c r="AP153">
        <v>0.117529227253306</v>
      </c>
      <c r="AQ153">
        <f>(Table2[[#This Row],[Sharpe Ratio]]-AVERAGE(Table2[Sharpe Ratio]))/_xlfn.STDEV.P(Table2[Sharpe Ratio])</f>
        <v>0.68698405857526834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2.1387137375577869</v>
      </c>
      <c r="AS153">
        <f>_xlfn.RANK.AVG(Table2[[#This Row],[1Y Return vs Nifty Z-Score]],Table2[1Y Return vs Nifty Z-Score])</f>
        <v>184</v>
      </c>
      <c r="AT153">
        <f>_xlfn.RANK.AVG(Table2[[#This Row],[6M Return vs Nifty Z-Score]],Table2[6M Return vs Nifty Z-Score])</f>
        <v>261</v>
      </c>
      <c r="AU153">
        <f>_xlfn.RANK.AVG(Table2[[#This Row],[Sharpe Ratio Z-Score]],Table2[Sharpe Ratio Z-Score])</f>
        <v>177</v>
      </c>
      <c r="AV153">
        <f>(Table2[[#This Row],[Rank 1Y]]+Table2[[#This Row],[Rank 6M]]+Table2[[#This Row],[Rank Sharpe]])/3</f>
        <v>207.33333333333334</v>
      </c>
    </row>
    <row r="154" spans="1:48" x14ac:dyDescent="0.3">
      <c r="A154" t="s">
        <v>1555</v>
      </c>
      <c r="B154" t="s">
        <v>1556</v>
      </c>
      <c r="C154" t="s">
        <v>10407</v>
      </c>
      <c r="D154" t="s">
        <v>1557</v>
      </c>
      <c r="E154">
        <v>6540.16153132</v>
      </c>
      <c r="F154">
        <v>367.1</v>
      </c>
      <c r="G154">
        <v>25.179539238717201</v>
      </c>
      <c r="H154">
        <f>(Table2[[#This Row],[1Y Return vs Nifty]]-AVERAGE(Table2[1Y Return vs Nifty]))/_xlfn.STDEV.P(Table2[1Y Return vs Nifty])</f>
        <v>2.4033340217893339E-2</v>
      </c>
      <c r="I154">
        <v>-4.1468354117832398</v>
      </c>
      <c r="J154">
        <f>(Table2[[#This Row],[1M Return vs Nifty]]-AVERAGE(Table2[1M Return vs Nifty]))/_xlfn.STDEV.P(Table2[1M Return vs Nifty])</f>
        <v>-0.13988095680308063</v>
      </c>
      <c r="K154">
        <v>26.503816488459101</v>
      </c>
      <c r="L154">
        <f>(Table2[[#This Row],[6M Return vs Nifty]]-AVERAGE(Table2[6M Return vs Nifty]))/_xlfn.STDEV.P(Table2[6M Return vs Nifty])</f>
        <v>0.40875036508686191</v>
      </c>
      <c r="M154">
        <v>-0.58398629435816996</v>
      </c>
      <c r="N154">
        <f>(Table2[[#This Row],[1W Return vs Nifty]]-AVERAGE(Table2[1W Return vs Nifty]))/_xlfn.STDEV.P(Table2[1W Return vs Nifty])</f>
        <v>0.29673725256799893</v>
      </c>
      <c r="O154">
        <v>339</v>
      </c>
      <c r="P154">
        <v>335.71103255472798</v>
      </c>
      <c r="Q154">
        <v>302.46429361812301</v>
      </c>
      <c r="R154">
        <v>73.786306493656795</v>
      </c>
      <c r="S154" s="2">
        <f>(Table2[[#This Row],[Close Price]]-Table2[[#This Row],[20D EMA]])/Table2[[#This Row],[20D EMA]]</f>
        <v>8.28908554572272E-2</v>
      </c>
      <c r="T154" s="2">
        <f>(Table2[[#This Row],[Close Price]]-Table2[[#This Row],[50D EMA]])/Table2[[#This Row],[50D EMA]]</f>
        <v>9.3499958003778083E-2</v>
      </c>
      <c r="U154" s="2">
        <f>(Table2[[#This Row],[Close Price]]-Table2[[#This Row],[200D EMA]])/Table2[[#This Row],[200D EMA]]</f>
        <v>0.21369698091862366</v>
      </c>
      <c r="V154">
        <v>0.986367132231869</v>
      </c>
      <c r="W154">
        <v>344.9</v>
      </c>
      <c r="X154">
        <v>379.5</v>
      </c>
      <c r="Y154">
        <v>333.1</v>
      </c>
      <c r="Z154">
        <v>379.5</v>
      </c>
      <c r="AA154">
        <v>319</v>
      </c>
      <c r="AB154">
        <v>379.5</v>
      </c>
      <c r="AC154" s="2">
        <f>(Table2[[#This Row],[Close Price]]/Table2[[#This Row],[Day Low]])-1</f>
        <v>6.4366483038561961E-2</v>
      </c>
      <c r="AD154" s="2">
        <f>(Table2[[#This Row],[Day High]]/Table2[[#This Row],[Close Price]])-1</f>
        <v>3.3778262053936192E-2</v>
      </c>
      <c r="AE154" s="2">
        <f>(Table2[[#This Row],[Close Price]]/Table2[[#This Row],[Current Week Low]])-1</f>
        <v>0.10207145001501039</v>
      </c>
      <c r="AF154" s="2">
        <f>(Table2[[#This Row],[Current Week High]]/Table2[[#This Row],[Close Price]])-1</f>
        <v>3.3778262053936192E-2</v>
      </c>
      <c r="AG154" s="2">
        <f>(Table2[[#This Row],[Close Price]]/Table2[[#This Row],[Current Month Low]])-1</f>
        <v>0.15078369905956124</v>
      </c>
      <c r="AH154" s="2">
        <f>(Table2[[#This Row],[Current Month High]]/Table2[[#This Row],[Close Price]])-1</f>
        <v>3.3778262053936192E-2</v>
      </c>
      <c r="AI154">
        <v>10.024516480522999</v>
      </c>
      <c r="AJ154">
        <v>58.164584230934899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-7.0000000000000007E-2</v>
      </c>
      <c r="AM154" t="s">
        <v>10435</v>
      </c>
      <c r="AN154">
        <v>12.64</v>
      </c>
      <c r="AO154" t="s">
        <v>10436</v>
      </c>
      <c r="AP154">
        <v>0.132895733342415</v>
      </c>
      <c r="AQ154">
        <f>(Table2[[#This Row],[Sharpe Ratio]]-AVERAGE(Table2[Sharpe Ratio]))/_xlfn.STDEV.P(Table2[Sharpe Ratio])</f>
        <v>0.86521178789001296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1.4548517889596866</v>
      </c>
      <c r="AS154">
        <f>_xlfn.RANK.AVG(Table2[[#This Row],[1Y Return vs Nifty Z-Score]],Table2[1Y Return vs Nifty Z-Score])</f>
        <v>292</v>
      </c>
      <c r="AT154">
        <f>_xlfn.RANK.AVG(Table2[[#This Row],[6M Return vs Nifty Z-Score]],Table2[6M Return vs Nifty Z-Score])</f>
        <v>195</v>
      </c>
      <c r="AU154">
        <f>_xlfn.RANK.AVG(Table2[[#This Row],[Sharpe Ratio Z-Score]],Table2[Sharpe Ratio Z-Score])</f>
        <v>135</v>
      </c>
      <c r="AV154">
        <f>(Table2[[#This Row],[Rank 1Y]]+Table2[[#This Row],[Rank 6M]]+Table2[[#This Row],[Rank Sharpe]])/3</f>
        <v>207.33333333333334</v>
      </c>
    </row>
    <row r="155" spans="1:48" x14ac:dyDescent="0.3">
      <c r="A155" t="s">
        <v>765</v>
      </c>
      <c r="B155" t="s">
        <v>766</v>
      </c>
      <c r="C155" t="s">
        <v>10402</v>
      </c>
      <c r="D155" t="s">
        <v>161</v>
      </c>
      <c r="E155">
        <v>22672.570819724999</v>
      </c>
      <c r="F155">
        <v>713.25</v>
      </c>
      <c r="G155">
        <v>42.366602388585598</v>
      </c>
      <c r="H155">
        <f>(Table2[[#This Row],[1Y Return vs Nifty]]-AVERAGE(Table2[1Y Return vs Nifty]))/_xlfn.STDEV.P(Table2[1Y Return vs Nifty])</f>
        <v>0.30422617025190624</v>
      </c>
      <c r="I155">
        <v>-5.9286316950987503</v>
      </c>
      <c r="J155">
        <f>(Table2[[#This Row],[1M Return vs Nifty]]-AVERAGE(Table2[1M Return vs Nifty]))/_xlfn.STDEV.P(Table2[1M Return vs Nifty])</f>
        <v>-0.31223832973436993</v>
      </c>
      <c r="K155">
        <v>14.9898476227313</v>
      </c>
      <c r="L155">
        <f>(Table2[[#This Row],[6M Return vs Nifty]]-AVERAGE(Table2[6M Return vs Nifty]))/_xlfn.STDEV.P(Table2[6M Return vs Nifty])</f>
        <v>6.8646282094480093E-2</v>
      </c>
      <c r="M155">
        <v>-4.4758228878484001</v>
      </c>
      <c r="N155">
        <f>(Table2[[#This Row],[1W Return vs Nifty]]-AVERAGE(Table2[1W Return vs Nifty]))/_xlfn.STDEV.P(Table2[1W Return vs Nifty])</f>
        <v>-0.47600393172282951</v>
      </c>
      <c r="O155">
        <v>738.42</v>
      </c>
      <c r="P155">
        <v>708.16371563152302</v>
      </c>
      <c r="Q155">
        <v>581.31266882500995</v>
      </c>
      <c r="R155">
        <v>32.8988504089168</v>
      </c>
      <c r="S155" s="2">
        <f>(Table2[[#This Row],[Close Price]]-Table2[[#This Row],[20D EMA]])/Table2[[#This Row],[20D EMA]]</f>
        <v>-3.4086292353944857E-2</v>
      </c>
      <c r="T155" s="2">
        <f>(Table2[[#This Row],[Close Price]]-Table2[[#This Row],[50D EMA]])/Table2[[#This Row],[50D EMA]]</f>
        <v>7.1823566446653619E-3</v>
      </c>
      <c r="U155" s="2">
        <f>(Table2[[#This Row],[Close Price]]-Table2[[#This Row],[200D EMA]])/Table2[[#This Row],[200D EMA]]</f>
        <v>0.22696448615453549</v>
      </c>
      <c r="V155">
        <v>0.46768804243635997</v>
      </c>
      <c r="W155">
        <v>708.15</v>
      </c>
      <c r="X155">
        <v>736.45</v>
      </c>
      <c r="Y155">
        <v>708.15</v>
      </c>
      <c r="Z155">
        <v>748</v>
      </c>
      <c r="AA155">
        <v>708.15</v>
      </c>
      <c r="AB155">
        <v>801.45</v>
      </c>
      <c r="AC155" s="2">
        <f>(Table2[[#This Row],[Close Price]]/Table2[[#This Row],[Day Low]])-1</f>
        <v>7.2018640118618471E-3</v>
      </c>
      <c r="AD155" s="2">
        <f>(Table2[[#This Row],[Day High]]/Table2[[#This Row],[Close Price]])-1</f>
        <v>3.2527164388363117E-2</v>
      </c>
      <c r="AE155" s="2">
        <f>(Table2[[#This Row],[Close Price]]/Table2[[#This Row],[Current Week Low]])-1</f>
        <v>7.2018640118618471E-3</v>
      </c>
      <c r="AF155" s="2">
        <f>(Table2[[#This Row],[Current Week High]]/Table2[[#This Row],[Close Price]])-1</f>
        <v>4.8720644935156043E-2</v>
      </c>
      <c r="AG155" s="2">
        <f>(Table2[[#This Row],[Close Price]]/Table2[[#This Row],[Current Month Low]])-1</f>
        <v>7.2018640118618471E-3</v>
      </c>
      <c r="AH155" s="2">
        <f>(Table2[[#This Row],[Current Month High]]/Table2[[#This Row],[Close Price]])-1</f>
        <v>0.12365930599369102</v>
      </c>
      <c r="AI155">
        <v>18.324570627409699</v>
      </c>
      <c r="AJ155">
        <v>128.605769230769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0.09</v>
      </c>
      <c r="AM155" t="s">
        <v>10436</v>
      </c>
      <c r="AN155">
        <v>-4.4800000000000004</v>
      </c>
      <c r="AO155" t="s">
        <v>10435</v>
      </c>
      <c r="AP155">
        <v>0.14551866030916499</v>
      </c>
      <c r="AQ155">
        <f>(Table2[[#This Row],[Sharpe Ratio]]-AVERAGE(Table2[Sharpe Ratio]))/_xlfn.STDEV.P(Table2[Sharpe Ratio])</f>
        <v>1.0116182382271017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0.59624842911628839</v>
      </c>
      <c r="AS155">
        <f>_xlfn.RANK.AVG(Table2[[#This Row],[1Y Return vs Nifty Z-Score]],Table2[1Y Return vs Nifty Z-Score])</f>
        <v>224</v>
      </c>
      <c r="AT155">
        <f>_xlfn.RANK.AVG(Table2[[#This Row],[6M Return vs Nifty Z-Score]],Table2[6M Return vs Nifty Z-Score])</f>
        <v>286</v>
      </c>
      <c r="AU155">
        <f>_xlfn.RANK.AVG(Table2[[#This Row],[Sharpe Ratio Z-Score]],Table2[Sharpe Ratio Z-Score])</f>
        <v>113</v>
      </c>
      <c r="AV155">
        <f>(Table2[[#This Row],[Rank 1Y]]+Table2[[#This Row],[Rank 6M]]+Table2[[#This Row],[Rank Sharpe]])/3</f>
        <v>207.66666666666666</v>
      </c>
    </row>
    <row r="156" spans="1:48" x14ac:dyDescent="0.3">
      <c r="A156" t="s">
        <v>115</v>
      </c>
      <c r="B156" t="s">
        <v>116</v>
      </c>
      <c r="C156" t="s">
        <v>10396</v>
      </c>
      <c r="D156" t="s">
        <v>57</v>
      </c>
      <c r="E156">
        <v>257392.82022763501</v>
      </c>
      <c r="F156">
        <v>667.35</v>
      </c>
      <c r="G156">
        <v>42.917036904516301</v>
      </c>
      <c r="H156">
        <f>(Table2[[#This Row],[1Y Return vs Nifty]]-AVERAGE(Table2[1Y Return vs Nifty]))/_xlfn.STDEV.P(Table2[1Y Return vs Nifty])</f>
        <v>0.31319965242406006</v>
      </c>
      <c r="I156">
        <v>-4.57219571545851</v>
      </c>
      <c r="J156">
        <f>(Table2[[#This Row],[1M Return vs Nifty]]-AVERAGE(Table2[1M Return vs Nifty]))/_xlfn.STDEV.P(Table2[1M Return vs Nifty])</f>
        <v>-0.18102706602848809</v>
      </c>
      <c r="K156">
        <v>10.161684137509599</v>
      </c>
      <c r="L156">
        <f>(Table2[[#This Row],[6M Return vs Nifty]]-AVERAGE(Table2[6M Return vs Nifty]))/_xlfn.STDEV.P(Table2[6M Return vs Nifty])</f>
        <v>-7.3969885608248243E-2</v>
      </c>
      <c r="M156">
        <v>-0.82075983010076403</v>
      </c>
      <c r="N156">
        <f>(Table2[[#This Row],[1W Return vs Nifty]]-AVERAGE(Table2[1W Return vs Nifty]))/_xlfn.STDEV.P(Table2[1W Return vs Nifty])</f>
        <v>0.24972483104842666</v>
      </c>
      <c r="O156">
        <v>660.2</v>
      </c>
      <c r="P156">
        <v>670.83737318549902</v>
      </c>
      <c r="Q156">
        <v>608.23695666469803</v>
      </c>
      <c r="R156">
        <v>55.935601894805501</v>
      </c>
      <c r="S156" s="2">
        <f>(Table2[[#This Row],[Close Price]]-Table2[[#This Row],[20D EMA]])/Table2[[#This Row],[20D EMA]]</f>
        <v>1.0830051499545556E-2</v>
      </c>
      <c r="T156" s="2">
        <f>(Table2[[#This Row],[Close Price]]-Table2[[#This Row],[50D EMA]])/Table2[[#This Row],[50D EMA]]</f>
        <v>-5.1985374174057415E-3</v>
      </c>
      <c r="U156" s="2">
        <f>(Table2[[#This Row],[Close Price]]-Table2[[#This Row],[200D EMA]])/Table2[[#This Row],[200D EMA]]</f>
        <v>9.7187523197294248E-2</v>
      </c>
      <c r="V156">
        <v>0.577805131110249</v>
      </c>
      <c r="W156">
        <v>660</v>
      </c>
      <c r="X156">
        <v>677</v>
      </c>
      <c r="Y156">
        <v>660</v>
      </c>
      <c r="Z156">
        <v>678</v>
      </c>
      <c r="AA156">
        <v>621</v>
      </c>
      <c r="AB156">
        <v>684.45</v>
      </c>
      <c r="AC156" s="2">
        <f>(Table2[[#This Row],[Close Price]]/Table2[[#This Row],[Day Low]])-1</f>
        <v>1.1136363636363722E-2</v>
      </c>
      <c r="AD156" s="2">
        <f>(Table2[[#This Row],[Day High]]/Table2[[#This Row],[Close Price]])-1</f>
        <v>1.4460178317224903E-2</v>
      </c>
      <c r="AE156" s="2">
        <f>(Table2[[#This Row],[Close Price]]/Table2[[#This Row],[Current Week Low]])-1</f>
        <v>1.1136363636363722E-2</v>
      </c>
      <c r="AF156" s="2">
        <f>(Table2[[#This Row],[Current Week High]]/Table2[[#This Row],[Close Price]])-1</f>
        <v>1.5958642391548539E-2</v>
      </c>
      <c r="AG156" s="2">
        <f>(Table2[[#This Row],[Close Price]]/Table2[[#This Row],[Current Month Low]])-1</f>
        <v>7.4637681159420266E-2</v>
      </c>
      <c r="AH156" s="2">
        <f>(Table2[[#This Row],[Current Month High]]/Table2[[#This Row],[Close Price]])-1</f>
        <v>2.5623735670937231E-2</v>
      </c>
      <c r="AI156">
        <v>34.239904098299199</v>
      </c>
      <c r="AJ156">
        <v>130.63763608087001</v>
      </c>
      <c r="AK156" t="str">
        <f>IF(AND(Table2[[#This Row],[20D EMA]]&gt;Table2[[#This Row],[50D EMA]],Table2[[#This Row],[50D EMA]]&gt;Table2[[#This Row],[200D EMA]]),"Uptrend","Downtrend/NoTrend")</f>
        <v>Downtrend/NoTrend</v>
      </c>
      <c r="AL156">
        <v>-7.0000000000000007E-2</v>
      </c>
      <c r="AM156" t="s">
        <v>10435</v>
      </c>
      <c r="AN156">
        <v>5.0599999999999996</v>
      </c>
      <c r="AO156" t="s">
        <v>10436</v>
      </c>
      <c r="AP156">
        <v>0.17333074202776599</v>
      </c>
      <c r="AQ156">
        <f>(Table2[[#This Row],[Sharpe Ratio]]-AVERAGE(Table2[Sharpe Ratio]))/_xlfn.STDEV.P(Table2[Sharpe Ratio])</f>
        <v>1.3341954163753318</v>
      </c>
      <c r="AR1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6">
        <f>_xlfn.RANK.AVG(Table2[[#This Row],[1Y Return vs Nifty Z-Score]],Table2[1Y Return vs Nifty Z-Score])</f>
        <v>220</v>
      </c>
      <c r="AT156">
        <f>_xlfn.RANK.AVG(Table2[[#This Row],[6M Return vs Nifty Z-Score]],Table2[6M Return vs Nifty Z-Score])</f>
        <v>334</v>
      </c>
      <c r="AU156">
        <f>_xlfn.RANK.AVG(Table2[[#This Row],[Sharpe Ratio Z-Score]],Table2[Sharpe Ratio Z-Score])</f>
        <v>70</v>
      </c>
      <c r="AV156">
        <f>(Table2[[#This Row],[Rank 1Y]]+Table2[[#This Row],[Rank 6M]]+Table2[[#This Row],[Rank Sharpe]])/3</f>
        <v>208</v>
      </c>
    </row>
    <row r="157" spans="1:48" x14ac:dyDescent="0.3">
      <c r="A157" t="s">
        <v>292</v>
      </c>
      <c r="B157" t="s">
        <v>293</v>
      </c>
      <c r="C157" t="s">
        <v>10390</v>
      </c>
      <c r="D157" t="s">
        <v>294</v>
      </c>
      <c r="E157">
        <v>97048.637496359996</v>
      </c>
      <c r="F157">
        <v>11187.9</v>
      </c>
      <c r="G157">
        <v>138.50894635597899</v>
      </c>
      <c r="H157">
        <f>(Table2[[#This Row],[1Y Return vs Nifty]]-AVERAGE(Table2[1Y Return vs Nifty]))/_xlfn.STDEV.P(Table2[1Y Return vs Nifty])</f>
        <v>1.8715908332795006</v>
      </c>
      <c r="I157">
        <v>0.39367455794350398</v>
      </c>
      <c r="J157">
        <f>(Table2[[#This Row],[1M Return vs Nifty]]-AVERAGE(Table2[1M Return vs Nifty]))/_xlfn.STDEV.P(Table2[1M Return vs Nifty])</f>
        <v>0.29933332233673782</v>
      </c>
      <c r="K157">
        <v>9.9699492112984593</v>
      </c>
      <c r="L157">
        <f>(Table2[[#This Row],[6M Return vs Nifty]]-AVERAGE(Table2[6M Return vs Nifty]))/_xlfn.STDEV.P(Table2[6M Return vs Nifty])</f>
        <v>-7.9633426305388194E-2</v>
      </c>
      <c r="M157">
        <v>-7.6104818308485598</v>
      </c>
      <c r="N157">
        <f>(Table2[[#This Row],[1W Return vs Nifty]]-AVERAGE(Table2[1W Return vs Nifty]))/_xlfn.STDEV.P(Table2[1W Return vs Nifty])</f>
        <v>-1.0984041804931561</v>
      </c>
      <c r="O157">
        <v>11356.37</v>
      </c>
      <c r="P157">
        <v>10916.7027185241</v>
      </c>
      <c r="Q157">
        <v>8667.5066169376005</v>
      </c>
      <c r="R157">
        <v>43.737233412847601</v>
      </c>
      <c r="S157" s="2">
        <f>(Table2[[#This Row],[Close Price]]-Table2[[#This Row],[20D EMA]])/Table2[[#This Row],[20D EMA]]</f>
        <v>-1.4834845993922456E-2</v>
      </c>
      <c r="T157" s="2">
        <f>(Table2[[#This Row],[Close Price]]-Table2[[#This Row],[50D EMA]])/Table2[[#This Row],[50D EMA]]</f>
        <v>2.4842417025400517E-2</v>
      </c>
      <c r="U157" s="2">
        <f>(Table2[[#This Row],[Close Price]]-Table2[[#This Row],[200D EMA]])/Table2[[#This Row],[200D EMA]]</f>
        <v>0.29078643887472488</v>
      </c>
      <c r="V157">
        <v>1.2591133600549</v>
      </c>
      <c r="W157">
        <v>11091.05</v>
      </c>
      <c r="X157">
        <v>11663.3</v>
      </c>
      <c r="Y157">
        <v>11091.05</v>
      </c>
      <c r="Z157">
        <v>11673</v>
      </c>
      <c r="AA157">
        <v>10651.25</v>
      </c>
      <c r="AB157">
        <v>12619</v>
      </c>
      <c r="AC157" s="2">
        <f>(Table2[[#This Row],[Close Price]]/Table2[[#This Row],[Day Low]])-1</f>
        <v>8.7322661064552776E-3</v>
      </c>
      <c r="AD157" s="2">
        <f>(Table2[[#This Row],[Day High]]/Table2[[#This Row],[Close Price]])-1</f>
        <v>4.2492335469569875E-2</v>
      </c>
      <c r="AE157" s="2">
        <f>(Table2[[#This Row],[Close Price]]/Table2[[#This Row],[Current Week Low]])-1</f>
        <v>8.7322661064552776E-3</v>
      </c>
      <c r="AF157" s="2">
        <f>(Table2[[#This Row],[Current Week High]]/Table2[[#This Row],[Close Price]])-1</f>
        <v>4.3359343576542475E-2</v>
      </c>
      <c r="AG157" s="2">
        <f>(Table2[[#This Row],[Close Price]]/Table2[[#This Row],[Current Month Low]])-1</f>
        <v>5.038375777490911E-2</v>
      </c>
      <c r="AH157" s="2">
        <f>(Table2[[#This Row],[Current Month High]]/Table2[[#This Row],[Close Price]])-1</f>
        <v>0.12791497957614917</v>
      </c>
      <c r="AI157">
        <v>12.791497957614901</v>
      </c>
      <c r="AJ157">
        <v>189.18269230769201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-0.03</v>
      </c>
      <c r="AM157" t="s">
        <v>10435</v>
      </c>
      <c r="AN157">
        <v>2.4300000000000002</v>
      </c>
      <c r="AO157" t="s">
        <v>10436</v>
      </c>
      <c r="AP157">
        <v>9.1333487231519003E-2</v>
      </c>
      <c r="AQ157">
        <f>(Table2[[#This Row],[Sharpe Ratio]]-AVERAGE(Table2[Sharpe Ratio]))/_xlfn.STDEV.P(Table2[Sharpe Ratio])</f>
        <v>0.38315394685511028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1.3760404956728041</v>
      </c>
      <c r="AS157">
        <f>_xlfn.RANK.AVG(Table2[[#This Row],[1Y Return vs Nifty Z-Score]],Table2[1Y Return vs Nifty Z-Score])</f>
        <v>42</v>
      </c>
      <c r="AT157">
        <f>_xlfn.RANK.AVG(Table2[[#This Row],[6M Return vs Nifty Z-Score]],Table2[6M Return vs Nifty Z-Score])</f>
        <v>337</v>
      </c>
      <c r="AU157">
        <f>_xlfn.RANK.AVG(Table2[[#This Row],[Sharpe Ratio Z-Score]],Table2[Sharpe Ratio Z-Score])</f>
        <v>245</v>
      </c>
      <c r="AV157">
        <f>(Table2[[#This Row],[Rank 1Y]]+Table2[[#This Row],[Rank 6M]]+Table2[[#This Row],[Rank Sharpe]])/3</f>
        <v>208</v>
      </c>
    </row>
    <row r="158" spans="1:48" x14ac:dyDescent="0.3">
      <c r="A158" t="s">
        <v>495</v>
      </c>
      <c r="B158" t="s">
        <v>496</v>
      </c>
      <c r="C158" t="s">
        <v>10395</v>
      </c>
      <c r="D158" t="s">
        <v>276</v>
      </c>
      <c r="E158">
        <v>44946.433341179902</v>
      </c>
      <c r="F158">
        <v>595.35</v>
      </c>
      <c r="G158">
        <v>47.042817806335698</v>
      </c>
      <c r="H158">
        <f>(Table2[[#This Row],[1Y Return vs Nifty]]-AVERAGE(Table2[1Y Return vs Nifty]))/_xlfn.STDEV.P(Table2[1Y Return vs Nifty])</f>
        <v>0.38046037154173606</v>
      </c>
      <c r="I158">
        <v>2.49851885263213</v>
      </c>
      <c r="J158">
        <f>(Table2[[#This Row],[1M Return vs Nifty]]-AVERAGE(Table2[1M Return vs Nifty]))/_xlfn.STDEV.P(Table2[1M Return vs Nifty])</f>
        <v>0.50293989423219843</v>
      </c>
      <c r="K158">
        <v>27.153251150499901</v>
      </c>
      <c r="L158">
        <f>(Table2[[#This Row],[6M Return vs Nifty]]-AVERAGE(Table2[6M Return vs Nifty]))/_xlfn.STDEV.P(Table2[6M Return vs Nifty])</f>
        <v>0.42793361829630089</v>
      </c>
      <c r="M158">
        <v>-3.3107781451190701</v>
      </c>
      <c r="N158">
        <f>(Table2[[#This Row],[1W Return vs Nifty]]-AVERAGE(Table2[1W Return vs Nifty]))/_xlfn.STDEV.P(Table2[1W Return vs Nifty])</f>
        <v>-0.24467920042390071</v>
      </c>
      <c r="O158">
        <v>575.79999999999995</v>
      </c>
      <c r="P158">
        <v>543.08726591514699</v>
      </c>
      <c r="Q158">
        <v>465.72144043339199</v>
      </c>
      <c r="R158">
        <v>61.4561501857049</v>
      </c>
      <c r="S158" s="2">
        <f>(Table2[[#This Row],[Close Price]]-Table2[[#This Row],[20D EMA]])/Table2[[#This Row],[20D EMA]]</f>
        <v>3.3952761375477716E-2</v>
      </c>
      <c r="T158" s="2">
        <f>(Table2[[#This Row],[Close Price]]-Table2[[#This Row],[50D EMA]])/Table2[[#This Row],[50D EMA]]</f>
        <v>9.6232663450110556E-2</v>
      </c>
      <c r="U158" s="2">
        <f>(Table2[[#This Row],[Close Price]]-Table2[[#This Row],[200D EMA]])/Table2[[#This Row],[200D EMA]]</f>
        <v>0.27833925671529752</v>
      </c>
      <c r="V158">
        <v>0.66116594035197296</v>
      </c>
      <c r="W158">
        <v>591.29999999999995</v>
      </c>
      <c r="X158">
        <v>601.95000000000005</v>
      </c>
      <c r="Y158">
        <v>590.85</v>
      </c>
      <c r="Z158">
        <v>621.65</v>
      </c>
      <c r="AA158">
        <v>537.4</v>
      </c>
      <c r="AB158">
        <v>622.85</v>
      </c>
      <c r="AC158" s="2">
        <f>(Table2[[#This Row],[Close Price]]/Table2[[#This Row],[Day Low]])-1</f>
        <v>6.8493150684931781E-3</v>
      </c>
      <c r="AD158" s="2">
        <f>(Table2[[#This Row],[Day High]]/Table2[[#This Row],[Close Price]])-1</f>
        <v>1.1085915847820704E-2</v>
      </c>
      <c r="AE158" s="2">
        <f>(Table2[[#This Row],[Close Price]]/Table2[[#This Row],[Current Week Low]])-1</f>
        <v>7.6161462300077254E-3</v>
      </c>
      <c r="AF158" s="2">
        <f>(Table2[[#This Row],[Current Week High]]/Table2[[#This Row],[Close Price]])-1</f>
        <v>4.4175694969345702E-2</v>
      </c>
      <c r="AG158" s="2">
        <f>(Table2[[#This Row],[Close Price]]/Table2[[#This Row],[Current Month Low]])-1</f>
        <v>0.10783401563081507</v>
      </c>
      <c r="AH158" s="2">
        <f>(Table2[[#This Row],[Current Month High]]/Table2[[#This Row],[Close Price]])-1</f>
        <v>4.6191316032585972E-2</v>
      </c>
      <c r="AI158">
        <v>4.6191316032585901</v>
      </c>
      <c r="AJ158">
        <v>89.722753346080296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0.14000000000000001</v>
      </c>
      <c r="AM158" t="s">
        <v>10436</v>
      </c>
      <c r="AN158">
        <v>8.99</v>
      </c>
      <c r="AO158" t="s">
        <v>10436</v>
      </c>
      <c r="AP158">
        <v>9.3290274046043994E-2</v>
      </c>
      <c r="AQ158">
        <f>(Table2[[#This Row],[Sharpe Ratio]]-AVERAGE(Table2[Sharpe Ratio]))/_xlfn.STDEV.P(Table2[Sharpe Ratio])</f>
        <v>0.40584965065943834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1.4725043343057731</v>
      </c>
      <c r="AS158">
        <f>_xlfn.RANK.AVG(Table2[[#This Row],[1Y Return vs Nifty Z-Score]],Table2[1Y Return vs Nifty Z-Score])</f>
        <v>198</v>
      </c>
      <c r="AT158">
        <f>_xlfn.RANK.AVG(Table2[[#This Row],[6M Return vs Nifty Z-Score]],Table2[6M Return vs Nifty Z-Score])</f>
        <v>190</v>
      </c>
      <c r="AU158">
        <f>_xlfn.RANK.AVG(Table2[[#This Row],[Sharpe Ratio Z-Score]],Table2[Sharpe Ratio Z-Score])</f>
        <v>237</v>
      </c>
      <c r="AV158">
        <f>(Table2[[#This Row],[Rank 1Y]]+Table2[[#This Row],[Rank 6M]]+Table2[[#This Row],[Rank Sharpe]])/3</f>
        <v>208.33333333333334</v>
      </c>
    </row>
    <row r="159" spans="1:48" x14ac:dyDescent="0.3">
      <c r="A159" t="s">
        <v>1087</v>
      </c>
      <c r="B159" t="s">
        <v>1088</v>
      </c>
      <c r="C159" t="s">
        <v>10401</v>
      </c>
      <c r="D159" t="s">
        <v>438</v>
      </c>
      <c r="E159">
        <v>12464.781507600001</v>
      </c>
      <c r="F159">
        <v>267.60000000000002</v>
      </c>
      <c r="G159">
        <v>53.661822422029097</v>
      </c>
      <c r="H159">
        <f>(Table2[[#This Row],[1Y Return vs Nifty]]-AVERAGE(Table2[1Y Return vs Nifty]))/_xlfn.STDEV.P(Table2[1Y Return vs Nifty])</f>
        <v>0.48836697659156558</v>
      </c>
      <c r="I159">
        <v>-7.5469304446662999</v>
      </c>
      <c r="J159">
        <f>(Table2[[#This Row],[1M Return vs Nifty]]-AVERAGE(Table2[1M Return vs Nifty]))/_xlfn.STDEV.P(Table2[1M Return vs Nifty])</f>
        <v>-0.46878019914181818</v>
      </c>
      <c r="K159">
        <v>21.438249844778198</v>
      </c>
      <c r="L159">
        <f>(Table2[[#This Row],[6M Return vs Nifty]]-AVERAGE(Table2[6M Return vs Nifty]))/_xlfn.STDEV.P(Table2[6M Return vs Nifty])</f>
        <v>0.25912169071081814</v>
      </c>
      <c r="M159">
        <v>7.8208027722621596</v>
      </c>
      <c r="N159">
        <f>(Table2[[#This Row],[1W Return vs Nifty]]-AVERAGE(Table2[1W Return vs Nifty]))/_xlfn.STDEV.P(Table2[1W Return vs Nifty])</f>
        <v>1.9655448967322873</v>
      </c>
      <c r="O159">
        <v>259.13</v>
      </c>
      <c r="P159">
        <v>263.18036746652399</v>
      </c>
      <c r="Q159">
        <v>231.830228387262</v>
      </c>
      <c r="R159">
        <v>63.323842350106801</v>
      </c>
      <c r="S159" s="2">
        <f>(Table2[[#This Row],[Close Price]]-Table2[[#This Row],[20D EMA]])/Table2[[#This Row],[20D EMA]]</f>
        <v>3.2686296453517644E-2</v>
      </c>
      <c r="T159" s="2">
        <f>(Table2[[#This Row],[Close Price]]-Table2[[#This Row],[50D EMA]])/Table2[[#This Row],[50D EMA]]</f>
        <v>1.6793169551441566E-2</v>
      </c>
      <c r="U159" s="2">
        <f>(Table2[[#This Row],[Close Price]]-Table2[[#This Row],[200D EMA]])/Table2[[#This Row],[200D EMA]]</f>
        <v>0.15429295765945686</v>
      </c>
      <c r="V159">
        <v>0.48443044267833801</v>
      </c>
      <c r="W159">
        <v>263.05</v>
      </c>
      <c r="X159">
        <v>269.39999999999998</v>
      </c>
      <c r="Y159">
        <v>256.5</v>
      </c>
      <c r="Z159">
        <v>274.25</v>
      </c>
      <c r="AA159">
        <v>236.7</v>
      </c>
      <c r="AB159">
        <v>276.39999999999998</v>
      </c>
      <c r="AC159" s="2">
        <f>(Table2[[#This Row],[Close Price]]/Table2[[#This Row],[Day Low]])-1</f>
        <v>1.7297091807641163E-2</v>
      </c>
      <c r="AD159" s="2">
        <f>(Table2[[#This Row],[Day High]]/Table2[[#This Row],[Close Price]])-1</f>
        <v>6.7264573991030474E-3</v>
      </c>
      <c r="AE159" s="2">
        <f>(Table2[[#This Row],[Close Price]]/Table2[[#This Row],[Current Week Low]])-1</f>
        <v>4.3274853801169577E-2</v>
      </c>
      <c r="AF159" s="2">
        <f>(Table2[[#This Row],[Current Week High]]/Table2[[#This Row],[Close Price]])-1</f>
        <v>2.4850523168908678E-2</v>
      </c>
      <c r="AG159" s="2">
        <f>(Table2[[#This Row],[Close Price]]/Table2[[#This Row],[Current Month Low]])-1</f>
        <v>0.13054499366286443</v>
      </c>
      <c r="AH159" s="2">
        <f>(Table2[[#This Row],[Current Month High]]/Table2[[#This Row],[Close Price]])-1</f>
        <v>3.2884902840059516E-2</v>
      </c>
      <c r="AI159">
        <v>43.572496263079103</v>
      </c>
      <c r="AJ159">
        <v>108.249027237354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-0.05</v>
      </c>
      <c r="AM159" t="s">
        <v>10435</v>
      </c>
      <c r="AN159">
        <v>7.17</v>
      </c>
      <c r="AO159" t="s">
        <v>10436</v>
      </c>
      <c r="AP159">
        <v>9.6312807871496001E-2</v>
      </c>
      <c r="AQ159">
        <f>(Table2[[#This Row],[Sharpe Ratio]]-AVERAGE(Table2[Sharpe Ratio]))/_xlfn.STDEV.P(Table2[Sharpe Ratio])</f>
        <v>0.44090637320674031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9">
        <f>_xlfn.RANK.AVG(Table2[[#This Row],[1Y Return vs Nifty Z-Score]],Table2[1Y Return vs Nifty Z-Score])</f>
        <v>171</v>
      </c>
      <c r="AT159">
        <f>_xlfn.RANK.AVG(Table2[[#This Row],[6M Return vs Nifty Z-Score]],Table2[6M Return vs Nifty Z-Score])</f>
        <v>229</v>
      </c>
      <c r="AU159">
        <f>_xlfn.RANK.AVG(Table2[[#This Row],[Sharpe Ratio Z-Score]],Table2[Sharpe Ratio Z-Score])</f>
        <v>231</v>
      </c>
      <c r="AV159">
        <f>(Table2[[#This Row],[Rank 1Y]]+Table2[[#This Row],[Rank 6M]]+Table2[[#This Row],[Rank Sharpe]])/3</f>
        <v>210.33333333333334</v>
      </c>
    </row>
    <row r="160" spans="1:48" x14ac:dyDescent="0.3">
      <c r="A160" t="s">
        <v>191</v>
      </c>
      <c r="B160" t="s">
        <v>192</v>
      </c>
      <c r="C160" t="s">
        <v>10391</v>
      </c>
      <c r="D160" t="s">
        <v>144</v>
      </c>
      <c r="E160">
        <v>143523.87411999999</v>
      </c>
      <c r="F160">
        <v>545.04999999999995</v>
      </c>
      <c r="G160">
        <v>69.362968659781004</v>
      </c>
      <c r="H160">
        <f>(Table2[[#This Row],[1Y Return vs Nifty]]-AVERAGE(Table2[1Y Return vs Nifty]))/_xlfn.STDEV.P(Table2[1Y Return vs Nifty])</f>
        <v>0.74433558279100742</v>
      </c>
      <c r="I160">
        <v>-12.706287517786601</v>
      </c>
      <c r="J160">
        <f>(Table2[[#This Row],[1M Return vs Nifty]]-AVERAGE(Table2[1M Return vs Nifty]))/_xlfn.STDEV.P(Table2[1M Return vs Nifty])</f>
        <v>-0.96785702372851368</v>
      </c>
      <c r="K160">
        <v>0.446462099633951</v>
      </c>
      <c r="L160">
        <f>(Table2[[#This Row],[6M Return vs Nifty]]-AVERAGE(Table2[6M Return vs Nifty]))/_xlfn.STDEV.P(Table2[6M Return vs Nifty])</f>
        <v>-0.36094188638325797</v>
      </c>
      <c r="M160">
        <v>-3.8183963574665398</v>
      </c>
      <c r="N160">
        <f>(Table2[[#This Row],[1W Return vs Nifty]]-AVERAGE(Table2[1W Return vs Nifty]))/_xlfn.STDEV.P(Table2[1W Return vs Nifty])</f>
        <v>-0.34546901755884812</v>
      </c>
      <c r="O160">
        <v>566.92999999999995</v>
      </c>
      <c r="P160">
        <v>576.28879005443696</v>
      </c>
      <c r="Q160">
        <v>498.47407376974002</v>
      </c>
      <c r="R160">
        <v>36.491136105015102</v>
      </c>
      <c r="S160" s="2">
        <f>(Table2[[#This Row],[Close Price]]-Table2[[#This Row],[20D EMA]])/Table2[[#This Row],[20D EMA]]</f>
        <v>-3.8593829926093164E-2</v>
      </c>
      <c r="T160" s="2">
        <f>(Table2[[#This Row],[Close Price]]-Table2[[#This Row],[50D EMA]])/Table2[[#This Row],[50D EMA]]</f>
        <v>-5.4206832743503734E-2</v>
      </c>
      <c r="U160" s="2">
        <f>(Table2[[#This Row],[Close Price]]-Table2[[#This Row],[200D EMA]])/Table2[[#This Row],[200D EMA]]</f>
        <v>9.3437008424584064E-2</v>
      </c>
      <c r="V160">
        <v>0.892431234449094</v>
      </c>
      <c r="W160">
        <v>538.04999999999995</v>
      </c>
      <c r="X160">
        <v>550.25</v>
      </c>
      <c r="Y160">
        <v>535.70000000000005</v>
      </c>
      <c r="Z160">
        <v>550.85</v>
      </c>
      <c r="AA160">
        <v>509.85</v>
      </c>
      <c r="AB160">
        <v>635.4</v>
      </c>
      <c r="AC160" s="2">
        <f>(Table2[[#This Row],[Close Price]]/Table2[[#This Row],[Day Low]])-1</f>
        <v>1.3009943313818439E-2</v>
      </c>
      <c r="AD160" s="2">
        <f>(Table2[[#This Row],[Day High]]/Table2[[#This Row],[Close Price]])-1</f>
        <v>9.540409136776562E-3</v>
      </c>
      <c r="AE160" s="2">
        <f>(Table2[[#This Row],[Close Price]]/Table2[[#This Row],[Current Week Low]])-1</f>
        <v>1.7453798767967044E-2</v>
      </c>
      <c r="AF160" s="2">
        <f>(Table2[[#This Row],[Current Week High]]/Table2[[#This Row],[Close Price]])-1</f>
        <v>1.0641225575635405E-2</v>
      </c>
      <c r="AG160" s="2">
        <f>(Table2[[#This Row],[Close Price]]/Table2[[#This Row],[Current Month Low]])-1</f>
        <v>6.9039913700107647E-2</v>
      </c>
      <c r="AH160" s="2">
        <f>(Table2[[#This Row],[Current Month High]]/Table2[[#This Row],[Close Price]])-1</f>
        <v>0.16576460875149079</v>
      </c>
      <c r="AI160">
        <v>19.988991835611401</v>
      </c>
      <c r="AJ160">
        <v>110.079013297359</v>
      </c>
      <c r="AK160" t="str">
        <f>IF(AND(Table2[[#This Row],[20D EMA]]&gt;Table2[[#This Row],[50D EMA]],Table2[[#This Row],[50D EMA]]&gt;Table2[[#This Row],[200D EMA]]),"Uptrend","Downtrend/NoTrend")</f>
        <v>Downtrend/NoTrend</v>
      </c>
      <c r="AL160">
        <v>-0.15</v>
      </c>
      <c r="AM160" t="s">
        <v>10435</v>
      </c>
      <c r="AN160">
        <v>-7.63</v>
      </c>
      <c r="AO160" t="s">
        <v>10435</v>
      </c>
      <c r="AP160">
        <v>0.17857437700121201</v>
      </c>
      <c r="AQ160">
        <f>(Table2[[#This Row],[Sharpe Ratio]]-AVERAGE(Table2[Sharpe Ratio]))/_xlfn.STDEV.P(Table2[Sharpe Ratio])</f>
        <v>1.3950134806284047</v>
      </c>
      <c r="AR1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0">
        <f>_xlfn.RANK.AVG(Table2[[#This Row],[1Y Return vs Nifty Z-Score]],Table2[1Y Return vs Nifty Z-Score])</f>
        <v>128</v>
      </c>
      <c r="AT160">
        <f>_xlfn.RANK.AVG(Table2[[#This Row],[6M Return vs Nifty Z-Score]],Table2[6M Return vs Nifty Z-Score])</f>
        <v>444</v>
      </c>
      <c r="AU160">
        <f>_xlfn.RANK.AVG(Table2[[#This Row],[Sharpe Ratio Z-Score]],Table2[Sharpe Ratio Z-Score])</f>
        <v>60</v>
      </c>
      <c r="AV160">
        <f>(Table2[[#This Row],[Rank 1Y]]+Table2[[#This Row],[Rank 6M]]+Table2[[#This Row],[Rank Sharpe]])/3</f>
        <v>210.66666666666666</v>
      </c>
    </row>
    <row r="161" spans="1:48" x14ac:dyDescent="0.3">
      <c r="A161" t="s">
        <v>198</v>
      </c>
      <c r="B161" t="s">
        <v>199</v>
      </c>
      <c r="C161" t="s">
        <v>10396</v>
      </c>
      <c r="D161" t="s">
        <v>57</v>
      </c>
      <c r="E161">
        <v>136745.90595431899</v>
      </c>
      <c r="F161">
        <v>783.9</v>
      </c>
      <c r="G161">
        <v>53.961695784647297</v>
      </c>
      <c r="H161">
        <f>(Table2[[#This Row],[1Y Return vs Nifty]]-AVERAGE(Table2[1Y Return vs Nifty]))/_xlfn.STDEV.P(Table2[1Y Return vs Nifty])</f>
        <v>0.49325567487533561</v>
      </c>
      <c r="I161">
        <v>5.7421343480885803</v>
      </c>
      <c r="J161">
        <f>(Table2[[#This Row],[1M Return vs Nifty]]-AVERAGE(Table2[1M Return vs Nifty]))/_xlfn.STDEV.P(Table2[1M Return vs Nifty])</f>
        <v>0.81670250044653692</v>
      </c>
      <c r="K161">
        <v>35.064323425815601</v>
      </c>
      <c r="L161">
        <f>(Table2[[#This Row],[6M Return vs Nifty]]-AVERAGE(Table2[6M Return vs Nifty]))/_xlfn.STDEV.P(Table2[6M Return vs Nifty])</f>
        <v>0.66161394287069164</v>
      </c>
      <c r="M161">
        <v>1.9425559598702</v>
      </c>
      <c r="N161">
        <f>(Table2[[#This Row],[1W Return vs Nifty]]-AVERAGE(Table2[1W Return vs Nifty]))/_xlfn.STDEV.P(Table2[1W Return vs Nifty])</f>
        <v>0.79839327198025145</v>
      </c>
      <c r="O161">
        <v>750.84</v>
      </c>
      <c r="P161">
        <v>723.17545123346304</v>
      </c>
      <c r="Q161">
        <v>609.07884878078403</v>
      </c>
      <c r="R161">
        <v>66.166855047502395</v>
      </c>
      <c r="S161" s="2">
        <f>(Table2[[#This Row],[Close Price]]-Table2[[#This Row],[20D EMA]])/Table2[[#This Row],[20D EMA]]</f>
        <v>4.4030685632091983E-2</v>
      </c>
      <c r="T161" s="2">
        <f>(Table2[[#This Row],[Close Price]]-Table2[[#This Row],[50D EMA]])/Table2[[#This Row],[50D EMA]]</f>
        <v>8.3969317076463101E-2</v>
      </c>
      <c r="U161" s="2">
        <f>(Table2[[#This Row],[Close Price]]-Table2[[#This Row],[200D EMA]])/Table2[[#This Row],[200D EMA]]</f>
        <v>0.28702548375988102</v>
      </c>
      <c r="V161">
        <v>1.13858462818174</v>
      </c>
      <c r="W161">
        <v>776.2</v>
      </c>
      <c r="X161">
        <v>793.7</v>
      </c>
      <c r="Y161">
        <v>774.85</v>
      </c>
      <c r="Z161">
        <v>804.9</v>
      </c>
      <c r="AA161">
        <v>676.25</v>
      </c>
      <c r="AB161">
        <v>804.9</v>
      </c>
      <c r="AC161" s="2">
        <f>(Table2[[#This Row],[Close Price]]/Table2[[#This Row],[Day Low]])-1</f>
        <v>9.9201236794639325E-3</v>
      </c>
      <c r="AD161" s="2">
        <f>(Table2[[#This Row],[Day High]]/Table2[[#This Row],[Close Price]])-1</f>
        <v>1.2501594591146858E-2</v>
      </c>
      <c r="AE161" s="2">
        <f>(Table2[[#This Row],[Close Price]]/Table2[[#This Row],[Current Week Low]])-1</f>
        <v>1.1679679938052523E-2</v>
      </c>
      <c r="AF161" s="2">
        <f>(Table2[[#This Row],[Current Week High]]/Table2[[#This Row],[Close Price]])-1</f>
        <v>2.6789131266743205E-2</v>
      </c>
      <c r="AG161" s="2">
        <f>(Table2[[#This Row],[Close Price]]/Table2[[#This Row],[Current Month Low]])-1</f>
        <v>0.1591866913123845</v>
      </c>
      <c r="AH161" s="2">
        <f>(Table2[[#This Row],[Current Month High]]/Table2[[#This Row],[Close Price]])-1</f>
        <v>2.6789131266743205E-2</v>
      </c>
      <c r="AI161">
        <v>2.67891312667432</v>
      </c>
      <c r="AJ161">
        <v>125.582733812949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0.02</v>
      </c>
      <c r="AM161" t="s">
        <v>10436</v>
      </c>
      <c r="AN161">
        <v>7.27</v>
      </c>
      <c r="AO161" t="s">
        <v>10436</v>
      </c>
      <c r="AP161">
        <v>6.6717295726049994E-2</v>
      </c>
      <c r="AQ161">
        <f>(Table2[[#This Row],[Sharpe Ratio]]-AVERAGE(Table2[Sharpe Ratio]))/_xlfn.STDEV.P(Table2[Sharpe Ratio])</f>
        <v>9.7644157514894928E-2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2.8676095476877106</v>
      </c>
      <c r="AS161">
        <f>_xlfn.RANK.AVG(Table2[[#This Row],[1Y Return vs Nifty Z-Score]],Table2[1Y Return vs Nifty Z-Score])</f>
        <v>170</v>
      </c>
      <c r="AT161">
        <f>_xlfn.RANK.AVG(Table2[[#This Row],[6M Return vs Nifty Z-Score]],Table2[6M Return vs Nifty Z-Score])</f>
        <v>140</v>
      </c>
      <c r="AU161">
        <f>_xlfn.RANK.AVG(Table2[[#This Row],[Sharpe Ratio Z-Score]],Table2[Sharpe Ratio Z-Score])</f>
        <v>322</v>
      </c>
      <c r="AV161">
        <f>(Table2[[#This Row],[Rank 1Y]]+Table2[[#This Row],[Rank 6M]]+Table2[[#This Row],[Rank Sharpe]])/3</f>
        <v>210.66666666666666</v>
      </c>
    </row>
    <row r="162" spans="1:48" x14ac:dyDescent="0.3">
      <c r="A162" t="s">
        <v>279</v>
      </c>
      <c r="B162" t="s">
        <v>280</v>
      </c>
      <c r="C162" t="s">
        <v>10399</v>
      </c>
      <c r="D162" t="s">
        <v>281</v>
      </c>
      <c r="E162">
        <v>101056.570955865</v>
      </c>
      <c r="F162">
        <v>709.95</v>
      </c>
      <c r="G162">
        <v>41.580324624672301</v>
      </c>
      <c r="H162">
        <f>(Table2[[#This Row],[1Y Return vs Nifty]]-AVERAGE(Table2[1Y Return vs Nifty]))/_xlfn.STDEV.P(Table2[1Y Return vs Nifty])</f>
        <v>0.29140784347073251</v>
      </c>
      <c r="I162">
        <v>5.5927862728699003</v>
      </c>
      <c r="J162">
        <f>(Table2[[#This Row],[1M Return vs Nifty]]-AVERAGE(Table2[1M Return vs Nifty]))/_xlfn.STDEV.P(Table2[1M Return vs Nifty])</f>
        <v>0.80225570754542141</v>
      </c>
      <c r="K162">
        <v>7.09935061932282</v>
      </c>
      <c r="L162">
        <f>(Table2[[#This Row],[6M Return vs Nifty]]-AVERAGE(Table2[6M Return vs Nifty]))/_xlfn.STDEV.P(Table2[6M Return vs Nifty])</f>
        <v>-0.16442628210936164</v>
      </c>
      <c r="M162">
        <v>0.53421751271851603</v>
      </c>
      <c r="N162">
        <f>(Table2[[#This Row],[1W Return vs Nifty]]-AVERAGE(Table2[1W Return vs Nifty]))/_xlfn.STDEV.P(Table2[1W Return vs Nifty])</f>
        <v>0.51876151114151614</v>
      </c>
      <c r="O162">
        <v>683.75</v>
      </c>
      <c r="P162">
        <v>655.57573993603501</v>
      </c>
      <c r="Q162">
        <v>575.38983450060198</v>
      </c>
      <c r="R162">
        <v>67.100636290127298</v>
      </c>
      <c r="S162" s="2">
        <f>(Table2[[#This Row],[Close Price]]-Table2[[#This Row],[20D EMA]])/Table2[[#This Row],[20D EMA]]</f>
        <v>3.831809872029257E-2</v>
      </c>
      <c r="T162" s="2">
        <f>(Table2[[#This Row],[Close Price]]-Table2[[#This Row],[50D EMA]])/Table2[[#This Row],[50D EMA]]</f>
        <v>8.2941232799844569E-2</v>
      </c>
      <c r="U162" s="2">
        <f>(Table2[[#This Row],[Close Price]]-Table2[[#This Row],[200D EMA]])/Table2[[#This Row],[200D EMA]]</f>
        <v>0.23385912894374794</v>
      </c>
      <c r="V162">
        <v>0.61671489531415902</v>
      </c>
      <c r="W162">
        <v>707.25</v>
      </c>
      <c r="X162">
        <v>717.7</v>
      </c>
      <c r="Y162">
        <v>698.35</v>
      </c>
      <c r="Z162">
        <v>720.45</v>
      </c>
      <c r="AA162">
        <v>647.1</v>
      </c>
      <c r="AB162">
        <v>720.45</v>
      </c>
      <c r="AC162" s="2">
        <f>(Table2[[#This Row],[Close Price]]/Table2[[#This Row],[Day Low]])-1</f>
        <v>3.8176033934254061E-3</v>
      </c>
      <c r="AD162" s="2">
        <f>(Table2[[#This Row],[Day High]]/Table2[[#This Row],[Close Price]])-1</f>
        <v>1.0916261708570962E-2</v>
      </c>
      <c r="AE162" s="2">
        <f>(Table2[[#This Row],[Close Price]]/Table2[[#This Row],[Current Week Low]])-1</f>
        <v>1.661058208634647E-2</v>
      </c>
      <c r="AF162" s="2">
        <f>(Table2[[#This Row],[Current Week High]]/Table2[[#This Row],[Close Price]])-1</f>
        <v>1.478977392774139E-2</v>
      </c>
      <c r="AG162" s="2">
        <f>(Table2[[#This Row],[Close Price]]/Table2[[#This Row],[Current Month Low]])-1</f>
        <v>9.7125637459434477E-2</v>
      </c>
      <c r="AH162" s="2">
        <f>(Table2[[#This Row],[Current Month High]]/Table2[[#This Row],[Close Price]])-1</f>
        <v>1.478977392774139E-2</v>
      </c>
      <c r="AI162">
        <v>1.4789773927741301</v>
      </c>
      <c r="AJ162">
        <v>91.052206673842804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7.0000000000000007E-2</v>
      </c>
      <c r="AM162" t="s">
        <v>10436</v>
      </c>
      <c r="AN162">
        <v>6.62</v>
      </c>
      <c r="AO162" t="s">
        <v>10436</v>
      </c>
      <c r="AP162">
        <v>0.19145860432164799</v>
      </c>
      <c r="AQ162">
        <f>(Table2[[#This Row],[Sharpe Ratio]]-AVERAGE(Table2[Sharpe Ratio]))/_xlfn.STDEV.P(Table2[Sharpe Ratio])</f>
        <v>1.5444506113580649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2.9924493914063732</v>
      </c>
      <c r="AS162">
        <f>_xlfn.RANK.AVG(Table2[[#This Row],[1Y Return vs Nifty Z-Score]],Table2[1Y Return vs Nifty Z-Score])</f>
        <v>226</v>
      </c>
      <c r="AT162">
        <f>_xlfn.RANK.AVG(Table2[[#This Row],[6M Return vs Nifty Z-Score]],Table2[6M Return vs Nifty Z-Score])</f>
        <v>366</v>
      </c>
      <c r="AU162">
        <f>_xlfn.RANK.AVG(Table2[[#This Row],[Sharpe Ratio Z-Score]],Table2[Sharpe Ratio Z-Score])</f>
        <v>40</v>
      </c>
      <c r="AV162">
        <f>(Table2[[#This Row],[Rank 1Y]]+Table2[[#This Row],[Rank 6M]]+Table2[[#This Row],[Rank Sharpe]])/3</f>
        <v>210.66666666666666</v>
      </c>
    </row>
    <row r="163" spans="1:48" x14ac:dyDescent="0.3">
      <c r="A163" t="s">
        <v>290</v>
      </c>
      <c r="B163" t="s">
        <v>291</v>
      </c>
      <c r="C163" t="s">
        <v>10402</v>
      </c>
      <c r="D163" t="s">
        <v>161</v>
      </c>
      <c r="E163">
        <v>98246.417561324997</v>
      </c>
      <c r="F163">
        <v>282.14999999999998</v>
      </c>
      <c r="G163">
        <v>93.097950166540002</v>
      </c>
      <c r="H163">
        <f>(Table2[[#This Row],[1Y Return vs Nifty]]-AVERAGE(Table2[1Y Return vs Nifty]))/_xlfn.STDEV.P(Table2[1Y Return vs Nifty])</f>
        <v>1.1312761311088675</v>
      </c>
      <c r="I163">
        <v>-9.6599467612326197</v>
      </c>
      <c r="J163">
        <f>(Table2[[#This Row],[1M Return vs Nifty]]-AVERAGE(Table2[1M Return vs Nifty]))/_xlfn.STDEV.P(Table2[1M Return vs Nifty])</f>
        <v>-0.67317727006096939</v>
      </c>
      <c r="K163">
        <v>-2.2592989981632099E-2</v>
      </c>
      <c r="L163">
        <f>(Table2[[#This Row],[6M Return vs Nifty]]-AVERAGE(Table2[6M Return vs Nifty]))/_xlfn.STDEV.P(Table2[6M Return vs Nifty])</f>
        <v>-0.37479701774473517</v>
      </c>
      <c r="M163">
        <v>4.0805298956510203</v>
      </c>
      <c r="N163">
        <f>(Table2[[#This Row],[1W Return vs Nifty]]-AVERAGE(Table2[1W Return vs Nifty]))/_xlfn.STDEV.P(Table2[1W Return vs Nifty])</f>
        <v>1.2228973515918207</v>
      </c>
      <c r="O163">
        <v>274.94</v>
      </c>
      <c r="P163">
        <v>284.08912022486601</v>
      </c>
      <c r="Q163">
        <v>254.134537054616</v>
      </c>
      <c r="R163">
        <v>64.190447409343506</v>
      </c>
      <c r="S163" s="2">
        <f>(Table2[[#This Row],[Close Price]]-Table2[[#This Row],[20D EMA]])/Table2[[#This Row],[20D EMA]]</f>
        <v>2.6223903397104748E-2</v>
      </c>
      <c r="T163" s="2">
        <f>(Table2[[#This Row],[Close Price]]-Table2[[#This Row],[50D EMA]])/Table2[[#This Row],[50D EMA]]</f>
        <v>-6.825746171944749E-3</v>
      </c>
      <c r="U163" s="2">
        <f>(Table2[[#This Row],[Close Price]]-Table2[[#This Row],[200D EMA]])/Table2[[#This Row],[200D EMA]]</f>
        <v>0.11023870769427603</v>
      </c>
      <c r="V163">
        <v>0.74672259879635206</v>
      </c>
      <c r="W163">
        <v>278.8</v>
      </c>
      <c r="X163">
        <v>284.7</v>
      </c>
      <c r="Y163">
        <v>269.2</v>
      </c>
      <c r="Z163">
        <v>284.7</v>
      </c>
      <c r="AA163">
        <v>249.45</v>
      </c>
      <c r="AB163">
        <v>292</v>
      </c>
      <c r="AC163" s="2">
        <f>(Table2[[#This Row],[Close Price]]/Table2[[#This Row],[Day Low]])-1</f>
        <v>1.2015781922525059E-2</v>
      </c>
      <c r="AD163" s="2">
        <f>(Table2[[#This Row],[Day High]]/Table2[[#This Row],[Close Price]])-1</f>
        <v>9.0377458798511778E-3</v>
      </c>
      <c r="AE163" s="2">
        <f>(Table2[[#This Row],[Close Price]]/Table2[[#This Row],[Current Week Low]])-1</f>
        <v>4.81054977711739E-2</v>
      </c>
      <c r="AF163" s="2">
        <f>(Table2[[#This Row],[Current Week High]]/Table2[[#This Row],[Close Price]])-1</f>
        <v>9.0377458798511778E-3</v>
      </c>
      <c r="AG163" s="2">
        <f>(Table2[[#This Row],[Close Price]]/Table2[[#This Row],[Current Month Low]])-1</f>
        <v>0.13108839446782916</v>
      </c>
      <c r="AH163" s="2">
        <f>(Table2[[#This Row],[Current Month High]]/Table2[[#This Row],[Close Price]])-1</f>
        <v>3.4910508594719225E-2</v>
      </c>
      <c r="AI163">
        <v>18.855218855218801</v>
      </c>
      <c r="AJ163">
        <v>148.590308370044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-0.17</v>
      </c>
      <c r="AM163" t="s">
        <v>10435</v>
      </c>
      <c r="AN163">
        <v>7.67</v>
      </c>
      <c r="AO163" t="s">
        <v>10436</v>
      </c>
      <c r="AP163">
        <v>0.15512210735239801</v>
      </c>
      <c r="AQ163">
        <f>(Table2[[#This Row],[Sharpe Ratio]]-AVERAGE(Table2[Sharpe Ratio]))/_xlfn.STDEV.P(Table2[Sharpe Ratio])</f>
        <v>1.1230033865610431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87</v>
      </c>
      <c r="AT163">
        <f>_xlfn.RANK.AVG(Table2[[#This Row],[6M Return vs Nifty Z-Score]],Table2[6M Return vs Nifty Z-Score])</f>
        <v>450</v>
      </c>
      <c r="AU163">
        <f>_xlfn.RANK.AVG(Table2[[#This Row],[Sharpe Ratio Z-Score]],Table2[Sharpe Ratio Z-Score])</f>
        <v>96</v>
      </c>
      <c r="AV163">
        <f>(Table2[[#This Row],[Rank 1Y]]+Table2[[#This Row],[Rank 6M]]+Table2[[#This Row],[Rank Sharpe]])/3</f>
        <v>211</v>
      </c>
    </row>
    <row r="164" spans="1:48" x14ac:dyDescent="0.3">
      <c r="A164" t="s">
        <v>1616</v>
      </c>
      <c r="B164" t="s">
        <v>1617</v>
      </c>
      <c r="C164" t="s">
        <v>10394</v>
      </c>
      <c r="D164" t="s">
        <v>46</v>
      </c>
      <c r="E164">
        <v>5895.0995724599998</v>
      </c>
      <c r="F164">
        <v>779.1</v>
      </c>
      <c r="G164">
        <v>49.712462474945298</v>
      </c>
      <c r="H164">
        <f>(Table2[[#This Row],[1Y Return vs Nifty]]-AVERAGE(Table2[1Y Return vs Nifty]))/_xlfn.STDEV.P(Table2[1Y Return vs Nifty])</f>
        <v>0.42398236761287206</v>
      </c>
      <c r="I164">
        <v>-14.128845344318901</v>
      </c>
      <c r="J164">
        <f>(Table2[[#This Row],[1M Return vs Nifty]]-AVERAGE(Table2[1M Return vs Nifty]))/_xlfn.STDEV.P(Table2[1M Return vs Nifty])</f>
        <v>-1.1054644102293505</v>
      </c>
      <c r="K164">
        <v>8.0998723730657893</v>
      </c>
      <c r="L164">
        <f>(Table2[[#This Row],[6M Return vs Nifty]]-AVERAGE(Table2[6M Return vs Nifty]))/_xlfn.STDEV.P(Table2[6M Return vs Nifty])</f>
        <v>-0.1348724820653511</v>
      </c>
      <c r="M164">
        <v>-6.1290982454516897E-2</v>
      </c>
      <c r="N164">
        <f>(Table2[[#This Row],[1W Return vs Nifty]]-AVERAGE(Table2[1W Return vs Nifty]))/_xlfn.STDEV.P(Table2[1W Return vs Nifty])</f>
        <v>0.40052069378937472</v>
      </c>
      <c r="O164">
        <v>783.48</v>
      </c>
      <c r="P164">
        <v>799.41678993369499</v>
      </c>
      <c r="Q164">
        <v>697.50407904111296</v>
      </c>
      <c r="R164">
        <v>52.126627237271499</v>
      </c>
      <c r="S164" s="2">
        <f>(Table2[[#This Row],[Close Price]]-Table2[[#This Row],[20D EMA]])/Table2[[#This Row],[20D EMA]]</f>
        <v>-5.5904426405268739E-3</v>
      </c>
      <c r="T164" s="2">
        <f>(Table2[[#This Row],[Close Price]]-Table2[[#This Row],[50D EMA]])/Table2[[#This Row],[50D EMA]]</f>
        <v>-2.5414514918281957E-2</v>
      </c>
      <c r="U164" s="2">
        <f>(Table2[[#This Row],[Close Price]]-Table2[[#This Row],[200D EMA]])/Table2[[#This Row],[200D EMA]]</f>
        <v>0.11698271509904325</v>
      </c>
      <c r="V164">
        <v>0.72630779236056497</v>
      </c>
      <c r="W164">
        <v>767.15</v>
      </c>
      <c r="X164">
        <v>784.4</v>
      </c>
      <c r="Y164">
        <v>757.05</v>
      </c>
      <c r="Z164">
        <v>784.4</v>
      </c>
      <c r="AA164">
        <v>741.1</v>
      </c>
      <c r="AB164">
        <v>856.8</v>
      </c>
      <c r="AC164" s="2">
        <f>(Table2[[#This Row],[Close Price]]/Table2[[#This Row],[Day Low]])-1</f>
        <v>1.5577136153294813E-2</v>
      </c>
      <c r="AD164" s="2">
        <f>(Table2[[#This Row],[Day High]]/Table2[[#This Row],[Close Price]])-1</f>
        <v>6.8027210884353817E-3</v>
      </c>
      <c r="AE164" s="2">
        <f>(Table2[[#This Row],[Close Price]]/Table2[[#This Row],[Current Week Low]])-1</f>
        <v>2.9126213592232997E-2</v>
      </c>
      <c r="AF164" s="2">
        <f>(Table2[[#This Row],[Current Week High]]/Table2[[#This Row],[Close Price]])-1</f>
        <v>6.8027210884353817E-3</v>
      </c>
      <c r="AG164" s="2">
        <f>(Table2[[#This Row],[Close Price]]/Table2[[#This Row],[Current Month Low]])-1</f>
        <v>5.1275131561192788E-2</v>
      </c>
      <c r="AH164" s="2">
        <f>(Table2[[#This Row],[Current Month High]]/Table2[[#This Row],[Close Price]])-1</f>
        <v>9.973045822102411E-2</v>
      </c>
      <c r="AI164">
        <v>20.241304068797302</v>
      </c>
      <c r="AJ164">
        <v>97.967221445813706</v>
      </c>
      <c r="AK164" t="str">
        <f>IF(AND(Table2[[#This Row],[20D EMA]]&gt;Table2[[#This Row],[50D EMA]],Table2[[#This Row],[50D EMA]]&gt;Table2[[#This Row],[200D EMA]]),"Uptrend","Downtrend/NoTrend")</f>
        <v>Downtrend/NoTrend</v>
      </c>
      <c r="AL164">
        <v>-0.15</v>
      </c>
      <c r="AM164" t="s">
        <v>10435</v>
      </c>
      <c r="AN164">
        <v>0.78</v>
      </c>
      <c r="AO164" t="s">
        <v>10436</v>
      </c>
      <c r="AP164">
        <v>0.15871713367524501</v>
      </c>
      <c r="AQ164">
        <f>(Table2[[#This Row],[Sharpe Ratio]]-AVERAGE(Table2[Sharpe Ratio]))/_xlfn.STDEV.P(Table2[Sharpe Ratio])</f>
        <v>1.1647001375747219</v>
      </c>
      <c r="AR1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4">
        <f>_xlfn.RANK.AVG(Table2[[#This Row],[1Y Return vs Nifty Z-Score]],Table2[1Y Return vs Nifty Z-Score])</f>
        <v>190</v>
      </c>
      <c r="AT164">
        <f>_xlfn.RANK.AVG(Table2[[#This Row],[6M Return vs Nifty Z-Score]],Table2[6M Return vs Nifty Z-Score])</f>
        <v>354</v>
      </c>
      <c r="AU164">
        <f>_xlfn.RANK.AVG(Table2[[#This Row],[Sharpe Ratio Z-Score]],Table2[Sharpe Ratio Z-Score])</f>
        <v>91</v>
      </c>
      <c r="AV164">
        <f>(Table2[[#This Row],[Rank 1Y]]+Table2[[#This Row],[Rank 6M]]+Table2[[#This Row],[Rank Sharpe]])/3</f>
        <v>211.66666666666666</v>
      </c>
    </row>
    <row r="165" spans="1:48" x14ac:dyDescent="0.3">
      <c r="A165" t="s">
        <v>330</v>
      </c>
      <c r="B165" t="s">
        <v>331</v>
      </c>
      <c r="C165" t="s">
        <v>10390</v>
      </c>
      <c r="D165" t="s">
        <v>294</v>
      </c>
      <c r="E165">
        <v>81440.561381409905</v>
      </c>
      <c r="F165">
        <v>5323.1</v>
      </c>
      <c r="G165">
        <v>47.743484821582904</v>
      </c>
      <c r="H165">
        <f>(Table2[[#This Row],[1Y Return vs Nifty]]-AVERAGE(Table2[1Y Return vs Nifty]))/_xlfn.STDEV.P(Table2[1Y Return vs Nifty])</f>
        <v>0.39188302544145731</v>
      </c>
      <c r="I165">
        <v>4.1451320855047298</v>
      </c>
      <c r="J165">
        <f>(Table2[[#This Row],[1M Return vs Nifty]]-AVERAGE(Table2[1M Return vs Nifty]))/_xlfn.STDEV.P(Table2[1M Return vs Nifty])</f>
        <v>0.66222069064497435</v>
      </c>
      <c r="K165">
        <v>14.1616081240971</v>
      </c>
      <c r="L165">
        <f>(Table2[[#This Row],[6M Return vs Nifty]]-AVERAGE(Table2[6M Return vs Nifty]))/_xlfn.STDEV.P(Table2[6M Return vs Nifty])</f>
        <v>4.4181422195516899E-2</v>
      </c>
      <c r="M165">
        <v>-0.79178463556266998</v>
      </c>
      <c r="N165">
        <f>(Table2[[#This Row],[1W Return vs Nifty]]-AVERAGE(Table2[1W Return vs Nifty]))/_xlfn.STDEV.P(Table2[1W Return vs Nifty])</f>
        <v>0.25547798270435068</v>
      </c>
      <c r="O165">
        <v>5232.8100000000004</v>
      </c>
      <c r="P165">
        <v>4968.9295949016896</v>
      </c>
      <c r="Q165">
        <v>4182.71776244183</v>
      </c>
      <c r="R165">
        <v>54.894249325551399</v>
      </c>
      <c r="S165" s="2">
        <f>(Table2[[#This Row],[Close Price]]-Table2[[#This Row],[20D EMA]])/Table2[[#This Row],[20D EMA]]</f>
        <v>1.7254591701208331E-2</v>
      </c>
      <c r="T165" s="2">
        <f>(Table2[[#This Row],[Close Price]]-Table2[[#This Row],[50D EMA]])/Table2[[#This Row],[50D EMA]]</f>
        <v>7.1277002085459826E-2</v>
      </c>
      <c r="U165" s="2">
        <f>(Table2[[#This Row],[Close Price]]-Table2[[#This Row],[200D EMA]])/Table2[[#This Row],[200D EMA]]</f>
        <v>0.2726414504459479</v>
      </c>
      <c r="V165">
        <v>0.72689057425363102</v>
      </c>
      <c r="W165">
        <v>5310</v>
      </c>
      <c r="X165">
        <v>5392.45</v>
      </c>
      <c r="Y165">
        <v>5280.2</v>
      </c>
      <c r="Z165">
        <v>5419.45</v>
      </c>
      <c r="AA165">
        <v>5115</v>
      </c>
      <c r="AB165">
        <v>5439.9</v>
      </c>
      <c r="AC165" s="2">
        <f>(Table2[[#This Row],[Close Price]]/Table2[[#This Row],[Day Low]])-1</f>
        <v>2.4670433145010939E-3</v>
      </c>
      <c r="AD165" s="2">
        <f>(Table2[[#This Row],[Day High]]/Table2[[#This Row],[Close Price]])-1</f>
        <v>1.3028122710450507E-2</v>
      </c>
      <c r="AE165" s="2">
        <f>(Table2[[#This Row],[Close Price]]/Table2[[#This Row],[Current Week Low]])-1</f>
        <v>8.1246922465059157E-3</v>
      </c>
      <c r="AF165" s="2">
        <f>(Table2[[#This Row],[Current Week High]]/Table2[[#This Row],[Close Price]])-1</f>
        <v>1.8100355056264172E-2</v>
      </c>
      <c r="AG165" s="2">
        <f>(Table2[[#This Row],[Close Price]]/Table2[[#This Row],[Current Month Low]])-1</f>
        <v>4.0684261974584635E-2</v>
      </c>
      <c r="AH165" s="2">
        <f>(Table2[[#This Row],[Current Month High]]/Table2[[#This Row],[Close Price]])-1</f>
        <v>2.1942101407074643E-2</v>
      </c>
      <c r="AI165">
        <v>2.1942101407074599</v>
      </c>
      <c r="AJ165">
        <v>90.901592311002702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0.04</v>
      </c>
      <c r="AM165" t="s">
        <v>10436</v>
      </c>
      <c r="AN165">
        <v>2.99</v>
      </c>
      <c r="AO165" t="s">
        <v>10436</v>
      </c>
      <c r="AP165">
        <v>0.12834728321063699</v>
      </c>
      <c r="AQ165">
        <f>(Table2[[#This Row],[Sharpe Ratio]]-AVERAGE(Table2[Sharpe Ratio]))/_xlfn.STDEV.P(Table2[Sharpe Ratio])</f>
        <v>0.81245679373667701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2.1662199147229759</v>
      </c>
      <c r="AS165">
        <f>_xlfn.RANK.AVG(Table2[[#This Row],[1Y Return vs Nifty Z-Score]],Table2[1Y Return vs Nifty Z-Score])</f>
        <v>197</v>
      </c>
      <c r="AT165">
        <f>_xlfn.RANK.AVG(Table2[[#This Row],[6M Return vs Nifty Z-Score]],Table2[6M Return vs Nifty Z-Score])</f>
        <v>297</v>
      </c>
      <c r="AU165">
        <f>_xlfn.RANK.AVG(Table2[[#This Row],[Sharpe Ratio Z-Score]],Table2[Sharpe Ratio Z-Score])</f>
        <v>149</v>
      </c>
      <c r="AV165">
        <f>(Table2[[#This Row],[Rank 1Y]]+Table2[[#This Row],[Rank 6M]]+Table2[[#This Row],[Rank Sharpe]])/3</f>
        <v>214.33333333333334</v>
      </c>
    </row>
    <row r="166" spans="1:48" x14ac:dyDescent="0.3">
      <c r="A166" t="s">
        <v>867</v>
      </c>
      <c r="B166" t="s">
        <v>868</v>
      </c>
      <c r="C166" t="s">
        <v>10391</v>
      </c>
      <c r="D166" t="s">
        <v>510</v>
      </c>
      <c r="E166">
        <v>18720.23712957</v>
      </c>
      <c r="F166">
        <v>1092.1500000000001</v>
      </c>
      <c r="G166">
        <v>106.78483959739199</v>
      </c>
      <c r="H166">
        <f>(Table2[[#This Row],[1Y Return vs Nifty]]-AVERAGE(Table2[1Y Return vs Nifty]))/_xlfn.STDEV.P(Table2[1Y Return vs Nifty])</f>
        <v>1.3544072298051799</v>
      </c>
      <c r="I166">
        <v>7.5113798768835798</v>
      </c>
      <c r="J166">
        <f>(Table2[[#This Row],[1M Return vs Nifty]]-AVERAGE(Table2[1M Return vs Nifty]))/_xlfn.STDEV.P(Table2[1M Return vs Nifty])</f>
        <v>0.98784580917883957</v>
      </c>
      <c r="K166">
        <v>65.933198178740597</v>
      </c>
      <c r="L166">
        <f>(Table2[[#This Row],[6M Return vs Nifty]]-AVERAGE(Table2[6M Return vs Nifty]))/_xlfn.STDEV.P(Table2[6M Return vs Nifty])</f>
        <v>1.5734307510696619</v>
      </c>
      <c r="M166">
        <v>5.62961774930905</v>
      </c>
      <c r="N166">
        <f>(Table2[[#This Row],[1W Return vs Nifty]]-AVERAGE(Table2[1W Return vs Nifty]))/_xlfn.STDEV.P(Table2[1W Return vs Nifty])</f>
        <v>1.53047552293861</v>
      </c>
      <c r="O166">
        <v>1032.4100000000001</v>
      </c>
      <c r="P166">
        <v>961.47231493903405</v>
      </c>
      <c r="Q166">
        <v>751.133268480884</v>
      </c>
      <c r="R166">
        <v>66.589515509097495</v>
      </c>
      <c r="S166" s="2">
        <f>(Table2[[#This Row],[Close Price]]-Table2[[#This Row],[20D EMA]])/Table2[[#This Row],[20D EMA]]</f>
        <v>5.7864608053002205E-2</v>
      </c>
      <c r="T166" s="2">
        <f>(Table2[[#This Row],[Close Price]]-Table2[[#This Row],[50D EMA]])/Table2[[#This Row],[50D EMA]]</f>
        <v>0.13591414233206722</v>
      </c>
      <c r="U166" s="2">
        <f>(Table2[[#This Row],[Close Price]]-Table2[[#This Row],[200D EMA]])/Table2[[#This Row],[200D EMA]]</f>
        <v>0.45400296569049492</v>
      </c>
      <c r="V166">
        <v>0.74418650221840998</v>
      </c>
      <c r="W166">
        <v>1085</v>
      </c>
      <c r="X166">
        <v>1117.75</v>
      </c>
      <c r="Y166">
        <v>1049.0999999999999</v>
      </c>
      <c r="Z166">
        <v>1122</v>
      </c>
      <c r="AA166">
        <v>974.1</v>
      </c>
      <c r="AB166">
        <v>1122</v>
      </c>
      <c r="AC166" s="2">
        <f>(Table2[[#This Row],[Close Price]]/Table2[[#This Row],[Day Low]])-1</f>
        <v>6.5898617511521707E-3</v>
      </c>
      <c r="AD166" s="2">
        <f>(Table2[[#This Row],[Day High]]/Table2[[#This Row],[Close Price]])-1</f>
        <v>2.344000366250043E-2</v>
      </c>
      <c r="AE166" s="2">
        <f>(Table2[[#This Row],[Close Price]]/Table2[[#This Row],[Current Week Low]])-1</f>
        <v>4.1035173005433467E-2</v>
      </c>
      <c r="AF166" s="2">
        <f>(Table2[[#This Row],[Current Week High]]/Table2[[#This Row],[Close Price]])-1</f>
        <v>2.7331410520532895E-2</v>
      </c>
      <c r="AG166" s="2">
        <f>(Table2[[#This Row],[Close Price]]/Table2[[#This Row],[Current Month Low]])-1</f>
        <v>0.12118878965198654</v>
      </c>
      <c r="AH166" s="2">
        <f>(Table2[[#This Row],[Current Month High]]/Table2[[#This Row],[Close Price]])-1</f>
        <v>2.7331410520532895E-2</v>
      </c>
      <c r="AI166">
        <v>8.8678295105983391</v>
      </c>
      <c r="AJ166">
        <v>156.64434261543801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0.37</v>
      </c>
      <c r="AM166" t="s">
        <v>10436</v>
      </c>
      <c r="AN166">
        <v>9.5500000000000007</v>
      </c>
      <c r="AO166" t="s">
        <v>10436</v>
      </c>
      <c r="AQ166">
        <f>(Table2[[#This Row],[Sharpe Ratio]]-AVERAGE(Table2[Sharpe Ratio]))/_xlfn.STDEV.P(Table2[Sharpe Ratio])</f>
        <v>-0.67617339439443958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4.7699859185978513</v>
      </c>
      <c r="AS166">
        <f>_xlfn.RANK.AVG(Table2[[#This Row],[1Y Return vs Nifty Z-Score]],Table2[1Y Return vs Nifty Z-Score])</f>
        <v>66</v>
      </c>
      <c r="AT166">
        <f>_xlfn.RANK.AVG(Table2[[#This Row],[6M Return vs Nifty Z-Score]],Table2[6M Return vs Nifty Z-Score])</f>
        <v>50</v>
      </c>
      <c r="AU166">
        <f>_xlfn.RANK.AVG(Table2[[#This Row],[Sharpe Ratio Z-Score]],Table2[Sharpe Ratio Z-Score])</f>
        <v>529</v>
      </c>
      <c r="AV166">
        <f>(Table2[[#This Row],[Rank 1Y]]+Table2[[#This Row],[Rank 6M]]+Table2[[#This Row],[Rank Sharpe]])/3</f>
        <v>215</v>
      </c>
    </row>
    <row r="167" spans="1:48" x14ac:dyDescent="0.3">
      <c r="A167" t="s">
        <v>647</v>
      </c>
      <c r="B167" t="s">
        <v>648</v>
      </c>
      <c r="C167" t="s">
        <v>10395</v>
      </c>
      <c r="D167" t="s">
        <v>54</v>
      </c>
      <c r="E167">
        <v>29861.243128192</v>
      </c>
      <c r="F167">
        <v>226.31</v>
      </c>
      <c r="G167">
        <v>101.137767439211</v>
      </c>
      <c r="H167">
        <f>(Table2[[#This Row],[1Y Return vs Nifty]]-AVERAGE(Table2[1Y Return vs Nifty]))/_xlfn.STDEV.P(Table2[1Y Return vs Nifty])</f>
        <v>1.2623455950971507</v>
      </c>
      <c r="I167">
        <v>10.0471966645637</v>
      </c>
      <c r="J167">
        <f>(Table2[[#This Row],[1M Return vs Nifty]]-AVERAGE(Table2[1M Return vs Nifty]))/_xlfn.STDEV.P(Table2[1M Return vs Nifty])</f>
        <v>1.2331413706592613</v>
      </c>
      <c r="K167">
        <v>72.9739753381604</v>
      </c>
      <c r="L167">
        <f>(Table2[[#This Row],[6M Return vs Nifty]]-AVERAGE(Table2[6M Return vs Nifty]))/_xlfn.STDEV.P(Table2[6M Return vs Nifty])</f>
        <v>1.7814039605930851</v>
      </c>
      <c r="M167">
        <v>-9.0364806676184095</v>
      </c>
      <c r="N167">
        <f>(Table2[[#This Row],[1W Return vs Nifty]]-AVERAGE(Table2[1W Return vs Nifty]))/_xlfn.STDEV.P(Table2[1W Return vs Nifty])</f>
        <v>-1.3815424889632606</v>
      </c>
      <c r="O167">
        <v>216.65</v>
      </c>
      <c r="P167">
        <v>197.63987308845401</v>
      </c>
      <c r="Q167">
        <v>158.844290479927</v>
      </c>
      <c r="R167">
        <v>58.375182873967603</v>
      </c>
      <c r="S167" s="2">
        <f>(Table2[[#This Row],[Close Price]]-Table2[[#This Row],[20D EMA]])/Table2[[#This Row],[20D EMA]]</f>
        <v>4.4588045234248773E-2</v>
      </c>
      <c r="T167" s="2">
        <f>(Table2[[#This Row],[Close Price]]-Table2[[#This Row],[50D EMA]])/Table2[[#This Row],[50D EMA]]</f>
        <v>0.14506246367965758</v>
      </c>
      <c r="U167" s="2">
        <f>(Table2[[#This Row],[Close Price]]-Table2[[#This Row],[200D EMA]])/Table2[[#This Row],[200D EMA]]</f>
        <v>0.42472857737747005</v>
      </c>
      <c r="V167">
        <v>1.4001619770057001</v>
      </c>
      <c r="W167">
        <v>224.63</v>
      </c>
      <c r="X167">
        <v>235.42</v>
      </c>
      <c r="Y167">
        <v>217</v>
      </c>
      <c r="Z167">
        <v>235.42</v>
      </c>
      <c r="AA167">
        <v>186.53</v>
      </c>
      <c r="AB167">
        <v>243.99</v>
      </c>
      <c r="AC167" s="2">
        <f>(Table2[[#This Row],[Close Price]]/Table2[[#This Row],[Day Low]])-1</f>
        <v>7.4789654097850988E-3</v>
      </c>
      <c r="AD167" s="2">
        <f>(Table2[[#This Row],[Day High]]/Table2[[#This Row],[Close Price]])-1</f>
        <v>4.0254518138836071E-2</v>
      </c>
      <c r="AE167" s="2">
        <f>(Table2[[#This Row],[Close Price]]/Table2[[#This Row],[Current Week Low]])-1</f>
        <v>4.2903225806451672E-2</v>
      </c>
      <c r="AF167" s="2">
        <f>(Table2[[#This Row],[Current Week High]]/Table2[[#This Row],[Close Price]])-1</f>
        <v>4.0254518138836071E-2</v>
      </c>
      <c r="AG167" s="2">
        <f>(Table2[[#This Row],[Close Price]]/Table2[[#This Row],[Current Month Low]])-1</f>
        <v>0.2132632820457836</v>
      </c>
      <c r="AH167" s="2">
        <f>(Table2[[#This Row],[Current Month High]]/Table2[[#This Row],[Close Price]])-1</f>
        <v>7.8122928726083618E-2</v>
      </c>
      <c r="AI167">
        <v>7.81229287260836</v>
      </c>
      <c r="AJ167">
        <v>158.63999999999999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0.28000000000000003</v>
      </c>
      <c r="AM167" t="s">
        <v>10436</v>
      </c>
      <c r="AN167">
        <v>4.13</v>
      </c>
      <c r="AO167" t="s">
        <v>10436</v>
      </c>
      <c r="AQ167">
        <f>(Table2[[#This Row],[Sharpe Ratio]]-AVERAGE(Table2[Sharpe Ratio]))/_xlfn.STDEV.P(Table2[Sharpe Ratio])</f>
        <v>-0.67617339439443958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2.2191750429917971</v>
      </c>
      <c r="AS167">
        <f>_xlfn.RANK.AVG(Table2[[#This Row],[1Y Return vs Nifty Z-Score]],Table2[1Y Return vs Nifty Z-Score])</f>
        <v>76</v>
      </c>
      <c r="AT167">
        <f>_xlfn.RANK.AVG(Table2[[#This Row],[6M Return vs Nifty Z-Score]],Table2[6M Return vs Nifty Z-Score])</f>
        <v>41</v>
      </c>
      <c r="AU167">
        <f>_xlfn.RANK.AVG(Table2[[#This Row],[Sharpe Ratio Z-Score]],Table2[Sharpe Ratio Z-Score])</f>
        <v>529</v>
      </c>
      <c r="AV167">
        <f>(Table2[[#This Row],[Rank 1Y]]+Table2[[#This Row],[Rank 6M]]+Table2[[#This Row],[Rank Sharpe]])/3</f>
        <v>215.33333333333334</v>
      </c>
    </row>
    <row r="168" spans="1:48" x14ac:dyDescent="0.3">
      <c r="A168" t="s">
        <v>1736</v>
      </c>
      <c r="B168" t="s">
        <v>1737</v>
      </c>
      <c r="C168" t="s">
        <v>10395</v>
      </c>
      <c r="D168" t="s">
        <v>54</v>
      </c>
      <c r="E168">
        <v>4821.322134</v>
      </c>
      <c r="F168">
        <v>599.04999999999995</v>
      </c>
      <c r="G168">
        <v>82.734318685108306</v>
      </c>
      <c r="H168">
        <f>(Table2[[#This Row],[1Y Return vs Nifty]]-AVERAGE(Table2[1Y Return vs Nifty]))/_xlfn.STDEV.P(Table2[1Y Return vs Nifty])</f>
        <v>0.96232258687090544</v>
      </c>
      <c r="I168">
        <v>4.7131963618258803</v>
      </c>
      <c r="J168">
        <f>(Table2[[#This Row],[1M Return vs Nifty]]-AVERAGE(Table2[1M Return vs Nifty]))/_xlfn.STDEV.P(Table2[1M Return vs Nifty])</f>
        <v>0.71717089299955528</v>
      </c>
      <c r="K168">
        <v>61.834387267514899</v>
      </c>
      <c r="L168">
        <f>(Table2[[#This Row],[6M Return vs Nifty]]-AVERAGE(Table2[6M Return vs Nifty]))/_xlfn.STDEV.P(Table2[6M Return vs Nifty])</f>
        <v>1.4523584828901814</v>
      </c>
      <c r="M168">
        <v>-6.3664423972777104</v>
      </c>
      <c r="N168">
        <f>(Table2[[#This Row],[1W Return vs Nifty]]-AVERAGE(Table2[1W Return vs Nifty]))/_xlfn.STDEV.P(Table2[1W Return vs Nifty])</f>
        <v>-0.85139470768795045</v>
      </c>
      <c r="O168">
        <v>596.45000000000005</v>
      </c>
      <c r="P168">
        <v>535.73899832965299</v>
      </c>
      <c r="Q168">
        <v>414.10434323783198</v>
      </c>
      <c r="R168">
        <v>44.430734173626398</v>
      </c>
      <c r="S168" s="2">
        <f>(Table2[[#This Row],[Close Price]]-Table2[[#This Row],[20D EMA]])/Table2[[#This Row],[20D EMA]]</f>
        <v>4.3591248218625344E-3</v>
      </c>
      <c r="T168" s="2">
        <f>(Table2[[#This Row],[Close Price]]-Table2[[#This Row],[50D EMA]])/Table2[[#This Row],[50D EMA]]</f>
        <v>0.1181750850091936</v>
      </c>
      <c r="U168" s="2">
        <f>(Table2[[#This Row],[Close Price]]-Table2[[#This Row],[200D EMA]])/Table2[[#This Row],[200D EMA]]</f>
        <v>0.44661607583272406</v>
      </c>
      <c r="V168">
        <v>0.72678606345466701</v>
      </c>
      <c r="W168">
        <v>593.95000000000005</v>
      </c>
      <c r="X168">
        <v>619.9</v>
      </c>
      <c r="Y168">
        <v>593.95000000000005</v>
      </c>
      <c r="Z168">
        <v>639.54999999999995</v>
      </c>
      <c r="AA168">
        <v>525</v>
      </c>
      <c r="AB168">
        <v>675</v>
      </c>
      <c r="AC168" s="2">
        <f>(Table2[[#This Row],[Close Price]]/Table2[[#This Row],[Day Low]])-1</f>
        <v>8.5865813620673581E-3</v>
      </c>
      <c r="AD168" s="2">
        <f>(Table2[[#This Row],[Day High]]/Table2[[#This Row],[Close Price]])-1</f>
        <v>3.4805108087805792E-2</v>
      </c>
      <c r="AE168" s="2">
        <f>(Table2[[#This Row],[Close Price]]/Table2[[#This Row],[Current Week Low]])-1</f>
        <v>8.5865813620673581E-3</v>
      </c>
      <c r="AF168" s="2">
        <f>(Table2[[#This Row],[Current Week High]]/Table2[[#This Row],[Close Price]])-1</f>
        <v>6.7607044487104639E-2</v>
      </c>
      <c r="AG168" s="2">
        <f>(Table2[[#This Row],[Close Price]]/Table2[[#This Row],[Current Month Low]])-1</f>
        <v>0.14104761904761887</v>
      </c>
      <c r="AH168" s="2">
        <f>(Table2[[#This Row],[Current Month High]]/Table2[[#This Row],[Close Price]])-1</f>
        <v>0.12678407478507636</v>
      </c>
      <c r="AI168">
        <v>12.6784074785076</v>
      </c>
      <c r="AJ168">
        <v>155.02341421881599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0.26</v>
      </c>
      <c r="AM168" t="s">
        <v>10436</v>
      </c>
      <c r="AN168">
        <v>-1.52</v>
      </c>
      <c r="AO168" t="s">
        <v>10435</v>
      </c>
      <c r="AP168">
        <v>5.672826462898E-3</v>
      </c>
      <c r="AQ168">
        <f>(Table2[[#This Row],[Sharpe Ratio]]-AVERAGE(Table2[Sharpe Ratio]))/_xlfn.STDEV.P(Table2[Sharpe Ratio])</f>
        <v>-0.6103773719664467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1.6700798831062449</v>
      </c>
      <c r="AS168">
        <f>_xlfn.RANK.AVG(Table2[[#This Row],[1Y Return vs Nifty Z-Score]],Table2[1Y Return vs Nifty Z-Score])</f>
        <v>102</v>
      </c>
      <c r="AT168">
        <f>_xlfn.RANK.AVG(Table2[[#This Row],[6M Return vs Nifty Z-Score]],Table2[6M Return vs Nifty Z-Score])</f>
        <v>59</v>
      </c>
      <c r="AU168">
        <f>_xlfn.RANK.AVG(Table2[[#This Row],[Sharpe Ratio Z-Score]],Table2[Sharpe Ratio Z-Score])</f>
        <v>490</v>
      </c>
      <c r="AV168">
        <f>(Table2[[#This Row],[Rank 1Y]]+Table2[[#This Row],[Rank 6M]]+Table2[[#This Row],[Rank Sharpe]])/3</f>
        <v>217</v>
      </c>
    </row>
    <row r="169" spans="1:48" x14ac:dyDescent="0.3">
      <c r="A169" t="s">
        <v>865</v>
      </c>
      <c r="B169" t="s">
        <v>866</v>
      </c>
      <c r="C169" t="s">
        <v>10395</v>
      </c>
      <c r="D169" t="s">
        <v>54</v>
      </c>
      <c r="E169">
        <v>18822.125</v>
      </c>
      <c r="F169">
        <v>7528.85</v>
      </c>
      <c r="G169">
        <v>31.745016053055298</v>
      </c>
      <c r="H169">
        <f>(Table2[[#This Row],[1Y Return vs Nifty]]-AVERAGE(Table2[1Y Return vs Nifty]))/_xlfn.STDEV.P(Table2[1Y Return vs Nifty])</f>
        <v>0.13106730600315161</v>
      </c>
      <c r="I169">
        <v>9.8175728544434193</v>
      </c>
      <c r="J169">
        <f>(Table2[[#This Row],[1M Return vs Nifty]]-AVERAGE(Table2[1M Return vs Nifty]))/_xlfn.STDEV.P(Table2[1M Return vs Nifty])</f>
        <v>1.2109293158663528</v>
      </c>
      <c r="K169">
        <v>30.4438363061575</v>
      </c>
      <c r="L169">
        <f>(Table2[[#This Row],[6M Return vs Nifty]]-AVERAGE(Table2[6M Return vs Nifty]))/_xlfn.STDEV.P(Table2[6M Return vs Nifty])</f>
        <v>0.52513220029042817</v>
      </c>
      <c r="M169">
        <v>15.8673511576722</v>
      </c>
      <c r="N169">
        <f>(Table2[[#This Row],[1W Return vs Nifty]]-AVERAGE(Table2[1W Return vs Nifty]))/_xlfn.STDEV.P(Table2[1W Return vs Nifty])</f>
        <v>3.5632222861673215</v>
      </c>
      <c r="O169">
        <v>6943.69</v>
      </c>
      <c r="P169">
        <v>6778.0223465994804</v>
      </c>
      <c r="Q169">
        <v>5997.2673119103101</v>
      </c>
      <c r="R169">
        <v>67.164823499582397</v>
      </c>
      <c r="S169" s="2">
        <f>(Table2[[#This Row],[Close Price]]-Table2[[#This Row],[20D EMA]])/Table2[[#This Row],[20D EMA]]</f>
        <v>8.4272195331300911E-2</v>
      </c>
      <c r="T169" s="2">
        <f>(Table2[[#This Row],[Close Price]]-Table2[[#This Row],[50D EMA]])/Table2[[#This Row],[50D EMA]]</f>
        <v>0.11077385334635384</v>
      </c>
      <c r="U169" s="2">
        <f>(Table2[[#This Row],[Close Price]]-Table2[[#This Row],[200D EMA]])/Table2[[#This Row],[200D EMA]]</f>
        <v>0.25538009370501696</v>
      </c>
      <c r="V169">
        <v>3.0719567923306199</v>
      </c>
      <c r="W169">
        <v>7465.75</v>
      </c>
      <c r="X169">
        <v>7777.6</v>
      </c>
      <c r="Y169">
        <v>6721.8</v>
      </c>
      <c r="Z169">
        <v>8040</v>
      </c>
      <c r="AA169">
        <v>6367.55</v>
      </c>
      <c r="AB169">
        <v>8040</v>
      </c>
      <c r="AC169" s="2">
        <f>(Table2[[#This Row],[Close Price]]/Table2[[#This Row],[Day Low]])-1</f>
        <v>8.4519304825370067E-3</v>
      </c>
      <c r="AD169" s="2">
        <f>(Table2[[#This Row],[Day High]]/Table2[[#This Row],[Close Price]])-1</f>
        <v>3.303957443699912E-2</v>
      </c>
      <c r="AE169" s="2">
        <f>(Table2[[#This Row],[Close Price]]/Table2[[#This Row],[Current Week Low]])-1</f>
        <v>0.12006456603885862</v>
      </c>
      <c r="AF169" s="2">
        <f>(Table2[[#This Row],[Current Week High]]/Table2[[#This Row],[Close Price]])-1</f>
        <v>6.7892174767726798E-2</v>
      </c>
      <c r="AG169" s="2">
        <f>(Table2[[#This Row],[Close Price]]/Table2[[#This Row],[Current Month Low]])-1</f>
        <v>0.18237783762985771</v>
      </c>
      <c r="AH169" s="2">
        <f>(Table2[[#This Row],[Current Month High]]/Table2[[#This Row],[Close Price]])-1</f>
        <v>6.7892174767726798E-2</v>
      </c>
      <c r="AI169">
        <v>6.7892174767726798</v>
      </c>
      <c r="AJ169">
        <v>74.642774298306605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-0.02</v>
      </c>
      <c r="AM169" t="s">
        <v>10435</v>
      </c>
      <c r="AN169">
        <v>10.83</v>
      </c>
      <c r="AO169" t="s">
        <v>10436</v>
      </c>
      <c r="AP169">
        <v>0.100719523305091</v>
      </c>
      <c r="AQ169">
        <f>(Table2[[#This Row],[Sharpe Ratio]]-AVERAGE(Table2[Sharpe Ratio]))/_xlfn.STDEV.P(Table2[Sharpe Ratio])</f>
        <v>0.49201746384188005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5.9223685721691339</v>
      </c>
      <c r="AS169">
        <f>_xlfn.RANK.AVG(Table2[[#This Row],[1Y Return vs Nifty Z-Score]],Table2[1Y Return vs Nifty Z-Score])</f>
        <v>266</v>
      </c>
      <c r="AT169">
        <f>_xlfn.RANK.AVG(Table2[[#This Row],[6M Return vs Nifty Z-Score]],Table2[6M Return vs Nifty Z-Score])</f>
        <v>167</v>
      </c>
      <c r="AU169">
        <f>_xlfn.RANK.AVG(Table2[[#This Row],[Sharpe Ratio Z-Score]],Table2[Sharpe Ratio Z-Score])</f>
        <v>221</v>
      </c>
      <c r="AV169">
        <f>(Table2[[#This Row],[Rank 1Y]]+Table2[[#This Row],[Rank 6M]]+Table2[[#This Row],[Rank Sharpe]])/3</f>
        <v>218</v>
      </c>
    </row>
    <row r="170" spans="1:48" x14ac:dyDescent="0.3">
      <c r="A170" t="s">
        <v>1534</v>
      </c>
      <c r="B170" t="s">
        <v>1535</v>
      </c>
      <c r="C170" t="s">
        <v>10402</v>
      </c>
      <c r="D170" t="s">
        <v>592</v>
      </c>
      <c r="E170">
        <v>6720.4047805999999</v>
      </c>
      <c r="F170">
        <v>376.6</v>
      </c>
      <c r="G170">
        <v>48.668825223149497</v>
      </c>
      <c r="H170">
        <f>(Table2[[#This Row],[1Y Return vs Nifty]]-AVERAGE(Table2[1Y Return vs Nifty]))/_xlfn.STDEV.P(Table2[1Y Return vs Nifty])</f>
        <v>0.40696842680403617</v>
      </c>
      <c r="I170">
        <v>-6.5983817202810799</v>
      </c>
      <c r="J170">
        <f>(Table2[[#This Row],[1M Return vs Nifty]]-AVERAGE(Table2[1M Return vs Nifty]))/_xlfn.STDEV.P(Table2[1M Return vs Nifty])</f>
        <v>-0.37702483531978448</v>
      </c>
      <c r="K170">
        <v>19.137928304254601</v>
      </c>
      <c r="L170">
        <f>(Table2[[#This Row],[6M Return vs Nifty]]-AVERAGE(Table2[6M Return vs Nifty]))/_xlfn.STDEV.P(Table2[6M Return vs Nifty])</f>
        <v>0.19117389987944625</v>
      </c>
      <c r="M170">
        <v>6.5456528599916401</v>
      </c>
      <c r="N170">
        <f>(Table2[[#This Row],[1W Return vs Nifty]]-AVERAGE(Table2[1W Return vs Nifty]))/_xlfn.STDEV.P(Table2[1W Return vs Nifty])</f>
        <v>1.7123583022579834</v>
      </c>
      <c r="O170">
        <v>365.36</v>
      </c>
      <c r="P170">
        <v>363.651647739</v>
      </c>
      <c r="Q170">
        <v>332.43895707352902</v>
      </c>
      <c r="R170">
        <v>57.262169882183997</v>
      </c>
      <c r="S170" s="2">
        <f>(Table2[[#This Row],[Close Price]]-Table2[[#This Row],[20D EMA]])/Table2[[#This Row],[20D EMA]]</f>
        <v>3.07641777972411E-2</v>
      </c>
      <c r="T170" s="2">
        <f>(Table2[[#This Row],[Close Price]]-Table2[[#This Row],[50D EMA]])/Table2[[#This Row],[50D EMA]]</f>
        <v>3.5606472132069959E-2</v>
      </c>
      <c r="U170" s="2">
        <f>(Table2[[#This Row],[Close Price]]-Table2[[#This Row],[200D EMA]])/Table2[[#This Row],[200D EMA]]</f>
        <v>0.13283955441089726</v>
      </c>
      <c r="V170">
        <v>1.00015220652633</v>
      </c>
      <c r="W170">
        <v>374.65</v>
      </c>
      <c r="X170">
        <v>388.45</v>
      </c>
      <c r="Y170">
        <v>355.05</v>
      </c>
      <c r="Z170">
        <v>405.95</v>
      </c>
      <c r="AA170">
        <v>338.1</v>
      </c>
      <c r="AB170">
        <v>405.95</v>
      </c>
      <c r="AC170" s="2">
        <f>(Table2[[#This Row],[Close Price]]/Table2[[#This Row],[Day Low]])-1</f>
        <v>5.2048578673429269E-3</v>
      </c>
      <c r="AD170" s="2">
        <f>(Table2[[#This Row],[Day High]]/Table2[[#This Row],[Close Price]])-1</f>
        <v>3.1465746149760943E-2</v>
      </c>
      <c r="AE170" s="2">
        <f>(Table2[[#This Row],[Close Price]]/Table2[[#This Row],[Current Week Low]])-1</f>
        <v>6.0695676665258436E-2</v>
      </c>
      <c r="AF170" s="2">
        <f>(Table2[[#This Row],[Current Week High]]/Table2[[#This Row],[Close Price]])-1</f>
        <v>7.7934147636749662E-2</v>
      </c>
      <c r="AG170" s="2">
        <f>(Table2[[#This Row],[Close Price]]/Table2[[#This Row],[Current Month Low]])-1</f>
        <v>0.11387163561076608</v>
      </c>
      <c r="AH170" s="2">
        <f>(Table2[[#This Row],[Current Month High]]/Table2[[#This Row],[Close Price]])-1</f>
        <v>7.7934147636749662E-2</v>
      </c>
      <c r="AI170">
        <v>16.383430695698301</v>
      </c>
      <c r="AJ170">
        <v>83.707317073170699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-0.17</v>
      </c>
      <c r="AM170" t="s">
        <v>10435</v>
      </c>
      <c r="AN170">
        <v>6.25</v>
      </c>
      <c r="AO170" t="s">
        <v>10436</v>
      </c>
      <c r="AP170">
        <v>0.105916296415605</v>
      </c>
      <c r="AQ170">
        <f>(Table2[[#This Row],[Sharpe Ratio]]-AVERAGE(Table2[Sharpe Ratio]))/_xlfn.STDEV.P(Table2[Sharpe Ratio])</f>
        <v>0.55229200288672398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2.4857677965084051</v>
      </c>
      <c r="AS170">
        <f>_xlfn.RANK.AVG(Table2[[#This Row],[1Y Return vs Nifty Z-Score]],Table2[1Y Return vs Nifty Z-Score])</f>
        <v>194</v>
      </c>
      <c r="AT170">
        <f>_xlfn.RANK.AVG(Table2[[#This Row],[6M Return vs Nifty Z-Score]],Table2[6M Return vs Nifty Z-Score])</f>
        <v>252</v>
      </c>
      <c r="AU170">
        <f>_xlfn.RANK.AVG(Table2[[#This Row],[Sharpe Ratio Z-Score]],Table2[Sharpe Ratio Z-Score])</f>
        <v>209</v>
      </c>
      <c r="AV170">
        <f>(Table2[[#This Row],[Rank 1Y]]+Table2[[#This Row],[Rank 6M]]+Table2[[#This Row],[Rank Sharpe]])/3</f>
        <v>218.33333333333334</v>
      </c>
    </row>
    <row r="171" spans="1:48" x14ac:dyDescent="0.3">
      <c r="A171" t="s">
        <v>316</v>
      </c>
      <c r="B171" t="s">
        <v>317</v>
      </c>
      <c r="C171" t="s">
        <v>10389</v>
      </c>
      <c r="D171" t="s">
        <v>18</v>
      </c>
      <c r="E171">
        <v>88815.311859580004</v>
      </c>
      <c r="F171">
        <v>417.4</v>
      </c>
      <c r="G171">
        <v>108.312452983452</v>
      </c>
      <c r="H171">
        <f>(Table2[[#This Row],[1Y Return vs Nifty]]-AVERAGE(Table2[1Y Return vs Nifty]))/_xlfn.STDEV.P(Table2[1Y Return vs Nifty])</f>
        <v>1.3793112121845821</v>
      </c>
      <c r="I171">
        <v>-2.06193926024722</v>
      </c>
      <c r="J171">
        <f>(Table2[[#This Row],[1M Return vs Nifty]]-AVERAGE(Table2[1M Return vs Nifty]))/_xlfn.STDEV.P(Table2[1M Return vs Nifty])</f>
        <v>6.1795983977512799E-2</v>
      </c>
      <c r="K171">
        <v>14.7967549854966</v>
      </c>
      <c r="L171">
        <f>(Table2[[#This Row],[6M Return vs Nifty]]-AVERAGE(Table2[6M Return vs Nifty]))/_xlfn.STDEV.P(Table2[6M Return vs Nifty])</f>
        <v>6.294263680195504E-2</v>
      </c>
      <c r="M171">
        <v>-0.42654787766964902</v>
      </c>
      <c r="N171">
        <f>(Table2[[#This Row],[1W Return vs Nifty]]-AVERAGE(Table2[1W Return vs Nifty]))/_xlfn.STDEV.P(Table2[1W Return vs Nifty])</f>
        <v>0.32799733907015488</v>
      </c>
      <c r="O171">
        <v>410.37</v>
      </c>
      <c r="P171">
        <v>396.47990870052797</v>
      </c>
      <c r="Q171">
        <v>337.26720756213598</v>
      </c>
      <c r="R171">
        <v>59.193973224896901</v>
      </c>
      <c r="S171" s="2">
        <f>(Table2[[#This Row],[Close Price]]-Table2[[#This Row],[20D EMA]])/Table2[[#This Row],[20D EMA]]</f>
        <v>1.713088188707745E-2</v>
      </c>
      <c r="T171" s="2">
        <f>(Table2[[#This Row],[Close Price]]-Table2[[#This Row],[50D EMA]])/Table2[[#This Row],[50D EMA]]</f>
        <v>5.2764568494878053E-2</v>
      </c>
      <c r="U171" s="2">
        <f>(Table2[[#This Row],[Close Price]]-Table2[[#This Row],[200D EMA]])/Table2[[#This Row],[200D EMA]]</f>
        <v>0.23759437811071757</v>
      </c>
      <c r="V171">
        <v>0.65650975265938905</v>
      </c>
      <c r="W171">
        <v>407.6</v>
      </c>
      <c r="X171">
        <v>419.05</v>
      </c>
      <c r="Y171">
        <v>396.65</v>
      </c>
      <c r="Z171">
        <v>419.4</v>
      </c>
      <c r="AA171">
        <v>392</v>
      </c>
      <c r="AB171">
        <v>457.15</v>
      </c>
      <c r="AC171" s="2">
        <f>(Table2[[#This Row],[Close Price]]/Table2[[#This Row],[Day Low]])-1</f>
        <v>2.4043179587831087E-2</v>
      </c>
      <c r="AD171" s="2">
        <f>(Table2[[#This Row],[Day High]]/Table2[[#This Row],[Close Price]])-1</f>
        <v>3.953042644945004E-3</v>
      </c>
      <c r="AE171" s="2">
        <f>(Table2[[#This Row],[Close Price]]/Table2[[#This Row],[Current Week Low]])-1</f>
        <v>5.2313122400100776E-2</v>
      </c>
      <c r="AF171" s="2">
        <f>(Table2[[#This Row],[Current Week High]]/Table2[[#This Row],[Close Price]])-1</f>
        <v>4.7915668423574864E-3</v>
      </c>
      <c r="AG171" s="2">
        <f>(Table2[[#This Row],[Close Price]]/Table2[[#This Row],[Current Month Low]])-1</f>
        <v>6.4795918367346772E-2</v>
      </c>
      <c r="AH171" s="2">
        <f>(Table2[[#This Row],[Current Month High]]/Table2[[#This Row],[Close Price]])-1</f>
        <v>9.5232390991854432E-2</v>
      </c>
      <c r="AI171">
        <v>9.5232390991854405</v>
      </c>
      <c r="AJ171">
        <v>161.74749163879599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0.23</v>
      </c>
      <c r="AM171" t="s">
        <v>10436</v>
      </c>
      <c r="AN171">
        <v>-0.95</v>
      </c>
      <c r="AO171" t="s">
        <v>10435</v>
      </c>
      <c r="AP171">
        <v>7.3317973571505005E-2</v>
      </c>
      <c r="AQ171">
        <f>(Table2[[#This Row],[Sharpe Ratio]]-AVERAGE(Table2[Sharpe Ratio]))/_xlfn.STDEV.P(Table2[Sharpe Ratio])</f>
        <v>0.17420182244611682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2.0062489944803215</v>
      </c>
      <c r="AS171">
        <f>_xlfn.RANK.AVG(Table2[[#This Row],[1Y Return vs Nifty Z-Score]],Table2[1Y Return vs Nifty Z-Score])</f>
        <v>64</v>
      </c>
      <c r="AT171">
        <f>_xlfn.RANK.AVG(Table2[[#This Row],[6M Return vs Nifty Z-Score]],Table2[6M Return vs Nifty Z-Score])</f>
        <v>290</v>
      </c>
      <c r="AU171">
        <f>_xlfn.RANK.AVG(Table2[[#This Row],[Sharpe Ratio Z-Score]],Table2[Sharpe Ratio Z-Score])</f>
        <v>305</v>
      </c>
      <c r="AV171">
        <f>(Table2[[#This Row],[Rank 1Y]]+Table2[[#This Row],[Rank 6M]]+Table2[[#This Row],[Rank Sharpe]])/3</f>
        <v>219.66666666666666</v>
      </c>
    </row>
    <row r="172" spans="1:48" x14ac:dyDescent="0.3">
      <c r="A172" t="s">
        <v>743</v>
      </c>
      <c r="B172" t="s">
        <v>744</v>
      </c>
      <c r="C172" t="s">
        <v>10395</v>
      </c>
      <c r="D172" t="s">
        <v>745</v>
      </c>
      <c r="E172">
        <v>23469.0239105</v>
      </c>
      <c r="F172">
        <v>2317</v>
      </c>
      <c r="G172">
        <v>35.891449230863799</v>
      </c>
      <c r="H172">
        <f>(Table2[[#This Row],[1Y Return vs Nifty]]-AVERAGE(Table2[1Y Return vs Nifty]))/_xlfn.STDEV.P(Table2[1Y Return vs Nifty])</f>
        <v>0.19866470973096562</v>
      </c>
      <c r="I172">
        <v>0.94519131897762798</v>
      </c>
      <c r="J172">
        <f>(Table2[[#This Row],[1M Return vs Nifty]]-AVERAGE(Table2[1M Return vs Nifty]))/_xlfn.STDEV.P(Table2[1M Return vs Nifty])</f>
        <v>0.35268284436095843</v>
      </c>
      <c r="K172">
        <v>31.1095614061704</v>
      </c>
      <c r="L172">
        <f>(Table2[[#This Row],[6M Return vs Nifty]]-AVERAGE(Table2[6M Return vs Nifty]))/_xlfn.STDEV.P(Table2[6M Return vs Nifty])</f>
        <v>0.54479664678192796</v>
      </c>
      <c r="M172">
        <v>-5.0838655768130803</v>
      </c>
      <c r="N172">
        <f>(Table2[[#This Row],[1W Return vs Nifty]]-AVERAGE(Table2[1W Return vs Nifty]))/_xlfn.STDEV.P(Table2[1W Return vs Nifty])</f>
        <v>-0.59673346809541727</v>
      </c>
      <c r="O172">
        <v>2388.91</v>
      </c>
      <c r="P172">
        <v>2247.7189188309299</v>
      </c>
      <c r="Q172">
        <v>1851.9285114612401</v>
      </c>
      <c r="R172">
        <v>34.987299752176597</v>
      </c>
      <c r="S172" s="2">
        <f>(Table2[[#This Row],[Close Price]]-Table2[[#This Row],[20D EMA]])/Table2[[#This Row],[20D EMA]]</f>
        <v>-3.0101594451025723E-2</v>
      </c>
      <c r="T172" s="2">
        <f>(Table2[[#This Row],[Close Price]]-Table2[[#This Row],[50D EMA]])/Table2[[#This Row],[50D EMA]]</f>
        <v>3.0822840253132811E-2</v>
      </c>
      <c r="U172" s="2">
        <f>(Table2[[#This Row],[Close Price]]-Table2[[#This Row],[200D EMA]])/Table2[[#This Row],[200D EMA]]</f>
        <v>0.25112820806014879</v>
      </c>
      <c r="V172">
        <v>0.81626248909071297</v>
      </c>
      <c r="W172">
        <v>2298.4</v>
      </c>
      <c r="X172">
        <v>2388</v>
      </c>
      <c r="Y172">
        <v>2298.4</v>
      </c>
      <c r="Z172">
        <v>2410.0500000000002</v>
      </c>
      <c r="AA172">
        <v>2298.4</v>
      </c>
      <c r="AB172">
        <v>2686.6</v>
      </c>
      <c r="AC172" s="2">
        <f>(Table2[[#This Row],[Close Price]]/Table2[[#This Row],[Day Low]])-1</f>
        <v>8.0925861468847948E-3</v>
      </c>
      <c r="AD172" s="2">
        <f>(Table2[[#This Row],[Day High]]/Table2[[#This Row],[Close Price]])-1</f>
        <v>3.0643072939145366E-2</v>
      </c>
      <c r="AE172" s="2">
        <f>(Table2[[#This Row],[Close Price]]/Table2[[#This Row],[Current Week Low]])-1</f>
        <v>8.0925861468847948E-3</v>
      </c>
      <c r="AF172" s="2">
        <f>(Table2[[#This Row],[Current Week High]]/Table2[[#This Row],[Close Price]])-1</f>
        <v>4.0159689253344899E-2</v>
      </c>
      <c r="AG172" s="2">
        <f>(Table2[[#This Row],[Close Price]]/Table2[[#This Row],[Current Month Low]])-1</f>
        <v>8.0925861468847948E-3</v>
      </c>
      <c r="AH172" s="2">
        <f>(Table2[[#This Row],[Current Month High]]/Table2[[#This Row],[Close Price]])-1</f>
        <v>0.15951661631419944</v>
      </c>
      <c r="AI172">
        <v>15.951661631419899</v>
      </c>
      <c r="AJ172">
        <v>85.3451723862091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-0.04</v>
      </c>
      <c r="AM172" t="s">
        <v>10435</v>
      </c>
      <c r="AN172">
        <v>-7.4</v>
      </c>
      <c r="AO172" t="s">
        <v>10435</v>
      </c>
      <c r="AP172">
        <v>8.9113090188413999E-2</v>
      </c>
      <c r="AQ172">
        <f>(Table2[[#This Row],[Sharpe Ratio]]-AVERAGE(Table2[Sharpe Ratio]))/_xlfn.STDEV.P(Table2[Sharpe Ratio])</f>
        <v>0.35740077167820683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0.85681150445664156</v>
      </c>
      <c r="AS172">
        <f>_xlfn.RANK.AVG(Table2[[#This Row],[1Y Return vs Nifty Z-Score]],Table2[1Y Return vs Nifty Z-Score])</f>
        <v>244</v>
      </c>
      <c r="AT172">
        <f>_xlfn.RANK.AVG(Table2[[#This Row],[6M Return vs Nifty Z-Score]],Table2[6M Return vs Nifty Z-Score])</f>
        <v>161</v>
      </c>
      <c r="AU172">
        <f>_xlfn.RANK.AVG(Table2[[#This Row],[Sharpe Ratio Z-Score]],Table2[Sharpe Ratio Z-Score])</f>
        <v>254</v>
      </c>
      <c r="AV172">
        <f>(Table2[[#This Row],[Rank 1Y]]+Table2[[#This Row],[Rank 6M]]+Table2[[#This Row],[Rank Sharpe]])/3</f>
        <v>219.66666666666666</v>
      </c>
    </row>
    <row r="173" spans="1:48" x14ac:dyDescent="0.3">
      <c r="A173" t="s">
        <v>1014</v>
      </c>
      <c r="B173" t="s">
        <v>1015</v>
      </c>
      <c r="C173" t="s">
        <v>10390</v>
      </c>
      <c r="D173" t="s">
        <v>21</v>
      </c>
      <c r="E173">
        <v>14447.09369922</v>
      </c>
      <c r="F173">
        <v>2563.0500000000002</v>
      </c>
      <c r="G173">
        <v>186.59597867267601</v>
      </c>
      <c r="H173">
        <f>(Table2[[#This Row],[1Y Return vs Nifty]]-AVERAGE(Table2[1Y Return vs Nifty]))/_xlfn.STDEV.P(Table2[1Y Return vs Nifty])</f>
        <v>2.6555317285484832</v>
      </c>
      <c r="I173">
        <v>-1.65224813260035</v>
      </c>
      <c r="J173">
        <f>(Table2[[#This Row],[1M Return vs Nifty]]-AVERAGE(Table2[1M Return vs Nifty]))/_xlfn.STDEV.P(Table2[1M Return vs Nifty])</f>
        <v>0.10142637670853648</v>
      </c>
      <c r="K173">
        <v>43.282126914927701</v>
      </c>
      <c r="L173">
        <f>(Table2[[#This Row],[6M Return vs Nifty]]-AVERAGE(Table2[6M Return vs Nifty]))/_xlfn.STDEV.P(Table2[6M Return vs Nifty])</f>
        <v>0.90435461313560117</v>
      </c>
      <c r="M173">
        <v>-7.3321685154224996</v>
      </c>
      <c r="N173">
        <f>(Table2[[#This Row],[1W Return vs Nifty]]-AVERAGE(Table2[1W Return vs Nifty]))/_xlfn.STDEV.P(Table2[1W Return vs Nifty])</f>
        <v>-1.0431438539609548</v>
      </c>
      <c r="O173">
        <v>2643.04</v>
      </c>
      <c r="P173">
        <v>2551.8771967617899</v>
      </c>
      <c r="Q173">
        <v>1981.11833914721</v>
      </c>
      <c r="R173">
        <v>34.0974907907692</v>
      </c>
      <c r="S173" s="2">
        <f>(Table2[[#This Row],[Close Price]]-Table2[[#This Row],[20D EMA]])/Table2[[#This Row],[20D EMA]]</f>
        <v>-3.0264392517706802E-2</v>
      </c>
      <c r="T173" s="2">
        <f>(Table2[[#This Row],[Close Price]]-Table2[[#This Row],[50D EMA]])/Table2[[#This Row],[50D EMA]]</f>
        <v>4.3782683792104055E-3</v>
      </c>
      <c r="U173" s="2">
        <f>(Table2[[#This Row],[Close Price]]-Table2[[#This Row],[200D EMA]])/Table2[[#This Row],[200D EMA]]</f>
        <v>0.29373897023399814</v>
      </c>
      <c r="V173">
        <v>0.86508101305548002</v>
      </c>
      <c r="W173">
        <v>2481.0500000000002</v>
      </c>
      <c r="X173">
        <v>2662.5</v>
      </c>
      <c r="Y173">
        <v>2481.0500000000002</v>
      </c>
      <c r="Z173">
        <v>2705.85</v>
      </c>
      <c r="AA173">
        <v>2481.0500000000002</v>
      </c>
      <c r="AB173">
        <v>2925</v>
      </c>
      <c r="AC173" s="2">
        <f>(Table2[[#This Row],[Close Price]]/Table2[[#This Row],[Day Low]])-1</f>
        <v>3.305052296406763E-2</v>
      </c>
      <c r="AD173" s="2">
        <f>(Table2[[#This Row],[Day High]]/Table2[[#This Row],[Close Price]])-1</f>
        <v>3.8801427986188353E-2</v>
      </c>
      <c r="AE173" s="2">
        <f>(Table2[[#This Row],[Close Price]]/Table2[[#This Row],[Current Week Low]])-1</f>
        <v>3.305052296406763E-2</v>
      </c>
      <c r="AF173" s="2">
        <f>(Table2[[#This Row],[Current Week High]]/Table2[[#This Row],[Close Price]])-1</f>
        <v>5.5714870954526763E-2</v>
      </c>
      <c r="AG173" s="2">
        <f>(Table2[[#This Row],[Close Price]]/Table2[[#This Row],[Current Month Low]])-1</f>
        <v>3.305052296406763E-2</v>
      </c>
      <c r="AH173" s="2">
        <f>(Table2[[#This Row],[Current Month High]]/Table2[[#This Row],[Close Price]])-1</f>
        <v>0.14121847018200961</v>
      </c>
      <c r="AI173">
        <v>14.121847018200899</v>
      </c>
      <c r="AJ173">
        <v>247.014622258326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-0.17</v>
      </c>
      <c r="AM173" t="s">
        <v>10435</v>
      </c>
      <c r="AN173">
        <v>-5.07</v>
      </c>
      <c r="AO173" t="s">
        <v>10435</v>
      </c>
      <c r="AQ173">
        <f>(Table2[[#This Row],[Sharpe Ratio]]-AVERAGE(Table2[Sharpe Ratio]))/_xlfn.STDEV.P(Table2[Sharpe Ratio])</f>
        <v>-0.67617339439443958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1.9419954700372262</v>
      </c>
      <c r="AS173">
        <f>_xlfn.RANK.AVG(Table2[[#This Row],[1Y Return vs Nifty Z-Score]],Table2[1Y Return vs Nifty Z-Score])</f>
        <v>20</v>
      </c>
      <c r="AT173">
        <f>_xlfn.RANK.AVG(Table2[[#This Row],[6M Return vs Nifty Z-Score]],Table2[6M Return vs Nifty Z-Score])</f>
        <v>112</v>
      </c>
      <c r="AU173">
        <f>_xlfn.RANK.AVG(Table2[[#This Row],[Sharpe Ratio Z-Score]],Table2[Sharpe Ratio Z-Score])</f>
        <v>529</v>
      </c>
      <c r="AV173">
        <f>(Table2[[#This Row],[Rank 1Y]]+Table2[[#This Row],[Rank 6M]]+Table2[[#This Row],[Rank Sharpe]])/3</f>
        <v>220.33333333333334</v>
      </c>
    </row>
    <row r="174" spans="1:48" x14ac:dyDescent="0.3">
      <c r="A174" t="s">
        <v>803</v>
      </c>
      <c r="B174" t="s">
        <v>804</v>
      </c>
      <c r="C174" t="s">
        <v>10392</v>
      </c>
      <c r="D174" t="s">
        <v>687</v>
      </c>
      <c r="E174">
        <v>21067.620125685</v>
      </c>
      <c r="F174">
        <v>1230.1500000000001</v>
      </c>
      <c r="G174">
        <v>16.0214778852263</v>
      </c>
      <c r="H174">
        <f>(Table2[[#This Row],[1Y Return vs Nifty]]-AVERAGE(Table2[1Y Return vs Nifty]))/_xlfn.STDEV.P(Table2[1Y Return vs Nifty])</f>
        <v>-0.12526634559139435</v>
      </c>
      <c r="I174">
        <v>-6.9444191688416996</v>
      </c>
      <c r="J174">
        <f>(Table2[[#This Row],[1M Return vs Nifty]]-AVERAGE(Table2[1M Return vs Nifty]))/_xlfn.STDEV.P(Table2[1M Return vs Nifty])</f>
        <v>-0.41049785697115665</v>
      </c>
      <c r="K174">
        <v>65.102889240753001</v>
      </c>
      <c r="L174">
        <f>(Table2[[#This Row],[6M Return vs Nifty]]-AVERAGE(Table2[6M Return vs Nifty]))/_xlfn.STDEV.P(Table2[6M Return vs Nifty])</f>
        <v>1.5489047632675574</v>
      </c>
      <c r="M174">
        <v>-2.0685721383509001</v>
      </c>
      <c r="N174">
        <f>(Table2[[#This Row],[1W Return vs Nifty]]-AVERAGE(Table2[1W Return vs Nifty]))/_xlfn.STDEV.P(Table2[1W Return vs Nifty])</f>
        <v>1.9662374675106552E-3</v>
      </c>
      <c r="O174">
        <v>1263.67</v>
      </c>
      <c r="P174">
        <v>1270.6855658848699</v>
      </c>
      <c r="Q174">
        <v>1101.91839976546</v>
      </c>
      <c r="R174">
        <v>40.043141654150602</v>
      </c>
      <c r="S174" s="2">
        <f>(Table2[[#This Row],[Close Price]]-Table2[[#This Row],[20D EMA]])/Table2[[#This Row],[20D EMA]]</f>
        <v>-2.6525912619592123E-2</v>
      </c>
      <c r="T174" s="2">
        <f>(Table2[[#This Row],[Close Price]]-Table2[[#This Row],[50D EMA]])/Table2[[#This Row],[50D EMA]]</f>
        <v>-3.1900547997995063E-2</v>
      </c>
      <c r="U174" s="2">
        <f>(Table2[[#This Row],[Close Price]]-Table2[[#This Row],[200D EMA]])/Table2[[#This Row],[200D EMA]]</f>
        <v>0.11637123062999385</v>
      </c>
      <c r="V174">
        <v>0.54944834498762496</v>
      </c>
      <c r="W174">
        <v>1226</v>
      </c>
      <c r="X174">
        <v>1284.9000000000001</v>
      </c>
      <c r="Y174">
        <v>1226</v>
      </c>
      <c r="Z174">
        <v>1284.9000000000001</v>
      </c>
      <c r="AA174">
        <v>1194</v>
      </c>
      <c r="AB174">
        <v>1369</v>
      </c>
      <c r="AC174" s="2">
        <f>(Table2[[#This Row],[Close Price]]/Table2[[#This Row],[Day Low]])-1</f>
        <v>3.384991843393248E-3</v>
      </c>
      <c r="AD174" s="2">
        <f>(Table2[[#This Row],[Day High]]/Table2[[#This Row],[Close Price]])-1</f>
        <v>4.4506767467382025E-2</v>
      </c>
      <c r="AE174" s="2">
        <f>(Table2[[#This Row],[Close Price]]/Table2[[#This Row],[Current Week Low]])-1</f>
        <v>3.384991843393248E-3</v>
      </c>
      <c r="AF174" s="2">
        <f>(Table2[[#This Row],[Current Week High]]/Table2[[#This Row],[Close Price]])-1</f>
        <v>4.4506767467382025E-2</v>
      </c>
      <c r="AG174" s="2">
        <f>(Table2[[#This Row],[Close Price]]/Table2[[#This Row],[Current Month Low]])-1</f>
        <v>3.0276381909547734E-2</v>
      </c>
      <c r="AH174" s="2">
        <f>(Table2[[#This Row],[Current Month High]]/Table2[[#This Row],[Close Price]])-1</f>
        <v>0.1128724139332602</v>
      </c>
      <c r="AI174">
        <v>21.5298947282851</v>
      </c>
      <c r="AJ174">
        <v>88.890595009596893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-0.21</v>
      </c>
      <c r="AM174" t="s">
        <v>10435</v>
      </c>
      <c r="AN174">
        <v>-4.34</v>
      </c>
      <c r="AO174" t="s">
        <v>10435</v>
      </c>
      <c r="AP174">
        <v>8.1533114823753E-2</v>
      </c>
      <c r="AQ174">
        <f>(Table2[[#This Row],[Sharpe Ratio]]-AVERAGE(Table2[Sharpe Ratio]))/_xlfn.STDEV.P(Table2[Sharpe Ratio])</f>
        <v>0.2694847685431333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4">
        <f>_xlfn.RANK.AVG(Table2[[#This Row],[1Y Return vs Nifty Z-Score]],Table2[1Y Return vs Nifty Z-Score])</f>
        <v>332</v>
      </c>
      <c r="AT174">
        <f>_xlfn.RANK.AVG(Table2[[#This Row],[6M Return vs Nifty Z-Score]],Table2[6M Return vs Nifty Z-Score])</f>
        <v>52</v>
      </c>
      <c r="AU174">
        <f>_xlfn.RANK.AVG(Table2[[#This Row],[Sharpe Ratio Z-Score]],Table2[Sharpe Ratio Z-Score])</f>
        <v>278</v>
      </c>
      <c r="AV174">
        <f>(Table2[[#This Row],[Rank 1Y]]+Table2[[#This Row],[Rank 6M]]+Table2[[#This Row],[Rank Sharpe]])/3</f>
        <v>220.66666666666666</v>
      </c>
    </row>
    <row r="175" spans="1:48" x14ac:dyDescent="0.3">
      <c r="A175" t="s">
        <v>284</v>
      </c>
      <c r="B175" t="s">
        <v>285</v>
      </c>
      <c r="C175" t="s">
        <v>10393</v>
      </c>
      <c r="D175" t="s">
        <v>187</v>
      </c>
      <c r="E175">
        <v>100006.39776546</v>
      </c>
      <c r="F175">
        <v>3676.9</v>
      </c>
      <c r="G175">
        <v>51.457724736809197</v>
      </c>
      <c r="H175">
        <f>(Table2[[#This Row],[1Y Return vs Nifty]]-AVERAGE(Table2[1Y Return vs Nifty]))/_xlfn.STDEV.P(Table2[1Y Return vs Nifty])</f>
        <v>0.45243458007285553</v>
      </c>
      <c r="I175">
        <v>-0.35398072841893102</v>
      </c>
      <c r="J175">
        <f>(Table2[[#This Row],[1M Return vs Nifty]]-AVERAGE(Table2[1M Return vs Nifty]))/_xlfn.STDEV.P(Table2[1M Return vs Nifty])</f>
        <v>0.22701085639476476</v>
      </c>
      <c r="K175">
        <v>16.241460448589201</v>
      </c>
      <c r="L175">
        <f>(Table2[[#This Row],[6M Return vs Nifty]]-AVERAGE(Table2[6M Return vs Nifty]))/_xlfn.STDEV.P(Table2[6M Return vs Nifty])</f>
        <v>0.10561690772010339</v>
      </c>
      <c r="M175">
        <v>-1.9503967988269799</v>
      </c>
      <c r="N175">
        <f>(Table2[[#This Row],[1W Return vs Nifty]]-AVERAGE(Table2[1W Return vs Nifty]))/_xlfn.STDEV.P(Table2[1W Return vs Nifty])</f>
        <v>2.5430468203824611E-2</v>
      </c>
      <c r="O175">
        <v>3630.12</v>
      </c>
      <c r="P175">
        <v>3476.4289844203499</v>
      </c>
      <c r="Q175">
        <v>2922.7084763236298</v>
      </c>
      <c r="R175">
        <v>60.165531374488701</v>
      </c>
      <c r="S175" s="2">
        <f>(Table2[[#This Row],[Close Price]]-Table2[[#This Row],[20D EMA]])/Table2[[#This Row],[20D EMA]]</f>
        <v>1.2886626337421409E-2</v>
      </c>
      <c r="T175" s="2">
        <f>(Table2[[#This Row],[Close Price]]-Table2[[#This Row],[50D EMA]])/Table2[[#This Row],[50D EMA]]</f>
        <v>5.7665787645328856E-2</v>
      </c>
      <c r="U175" s="2">
        <f>(Table2[[#This Row],[Close Price]]-Table2[[#This Row],[200D EMA]])/Table2[[#This Row],[200D EMA]]</f>
        <v>0.25804541567725586</v>
      </c>
      <c r="V175">
        <v>1.00875032137666</v>
      </c>
      <c r="W175">
        <v>3610</v>
      </c>
      <c r="X175">
        <v>3706</v>
      </c>
      <c r="Y175">
        <v>3610</v>
      </c>
      <c r="Z175">
        <v>3730.95</v>
      </c>
      <c r="AA175">
        <v>3581.75</v>
      </c>
      <c r="AB175">
        <v>3730.95</v>
      </c>
      <c r="AC175" s="2">
        <f>(Table2[[#This Row],[Close Price]]/Table2[[#This Row],[Day Low]])-1</f>
        <v>1.8531855955678633E-2</v>
      </c>
      <c r="AD175" s="2">
        <f>(Table2[[#This Row],[Day High]]/Table2[[#This Row],[Close Price]])-1</f>
        <v>7.9142756126084901E-3</v>
      </c>
      <c r="AE175" s="2">
        <f>(Table2[[#This Row],[Close Price]]/Table2[[#This Row],[Current Week Low]])-1</f>
        <v>1.8531855955678633E-2</v>
      </c>
      <c r="AF175" s="2">
        <f>(Table2[[#This Row],[Current Week High]]/Table2[[#This Row],[Close Price]])-1</f>
        <v>1.4699883053659324E-2</v>
      </c>
      <c r="AG175" s="2">
        <f>(Table2[[#This Row],[Close Price]]/Table2[[#This Row],[Current Month Low]])-1</f>
        <v>2.656522649542814E-2</v>
      </c>
      <c r="AH175" s="2">
        <f>(Table2[[#This Row],[Current Month High]]/Table2[[#This Row],[Close Price]])-1</f>
        <v>1.4699883053659324E-2</v>
      </c>
      <c r="AI175">
        <v>1.4699883053659299</v>
      </c>
      <c r="AJ175">
        <v>86.824856460545703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0.12</v>
      </c>
      <c r="AM175" t="s">
        <v>10436</v>
      </c>
      <c r="AN175">
        <v>-0.13</v>
      </c>
      <c r="AO175" t="s">
        <v>10435</v>
      </c>
      <c r="AP175">
        <v>0.101580761414558</v>
      </c>
      <c r="AQ175">
        <f>(Table2[[#This Row],[Sharpe Ratio]]-AVERAGE(Table2[Sharpe Ratio]))/_xlfn.STDEV.P(Table2[Sharpe Ratio])</f>
        <v>0.50200649529506236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1.3124993076866107</v>
      </c>
      <c r="AS175">
        <f>_xlfn.RANK.AVG(Table2[[#This Row],[1Y Return vs Nifty Z-Score]],Table2[1Y Return vs Nifty Z-Score])</f>
        <v>180</v>
      </c>
      <c r="AT175">
        <f>_xlfn.RANK.AVG(Table2[[#This Row],[6M Return vs Nifty Z-Score]],Table2[6M Return vs Nifty Z-Score])</f>
        <v>268</v>
      </c>
      <c r="AU175">
        <f>_xlfn.RANK.AVG(Table2[[#This Row],[Sharpe Ratio Z-Score]],Table2[Sharpe Ratio Z-Score])</f>
        <v>218</v>
      </c>
      <c r="AV175">
        <f>(Table2[[#This Row],[Rank 1Y]]+Table2[[#This Row],[Rank 6M]]+Table2[[#This Row],[Rank Sharpe]])/3</f>
        <v>222</v>
      </c>
    </row>
    <row r="176" spans="1:48" x14ac:dyDescent="0.3">
      <c r="A176" t="s">
        <v>410</v>
      </c>
      <c r="B176" t="s">
        <v>411</v>
      </c>
      <c r="C176" t="s">
        <v>10402</v>
      </c>
      <c r="D176" t="s">
        <v>266</v>
      </c>
      <c r="E176">
        <v>58554.816055575</v>
      </c>
      <c r="F176">
        <v>5199.25</v>
      </c>
      <c r="G176">
        <v>43.526312824840701</v>
      </c>
      <c r="H176">
        <f>(Table2[[#This Row],[1Y Return vs Nifty]]-AVERAGE(Table2[1Y Return vs Nifty]))/_xlfn.STDEV.P(Table2[1Y Return vs Nifty])</f>
        <v>0.32313239910094527</v>
      </c>
      <c r="I176">
        <v>14.740298512762701</v>
      </c>
      <c r="J176">
        <f>(Table2[[#This Row],[1M Return vs Nifty]]-AVERAGE(Table2[1M Return vs Nifty]))/_xlfn.STDEV.P(Table2[1M Return vs Nifty])</f>
        <v>1.6871162234686969</v>
      </c>
      <c r="K176">
        <v>9.0737286181035408</v>
      </c>
      <c r="L176">
        <f>(Table2[[#This Row],[6M Return vs Nifty]]-AVERAGE(Table2[6M Return vs Nifty]))/_xlfn.STDEV.P(Table2[6M Return vs Nifty])</f>
        <v>-0.10610633817114207</v>
      </c>
      <c r="M176">
        <v>-1.21217492700493</v>
      </c>
      <c r="N176">
        <f>(Table2[[#This Row],[1W Return vs Nifty]]-AVERAGE(Table2[1W Return vs Nifty]))/_xlfn.STDEV.P(Table2[1W Return vs Nifty])</f>
        <v>0.17200765092915968</v>
      </c>
      <c r="O176">
        <v>4891.16</v>
      </c>
      <c r="P176">
        <v>4787.1283234206803</v>
      </c>
      <c r="Q176">
        <v>4306.0629588947604</v>
      </c>
      <c r="R176">
        <v>67.234280890043493</v>
      </c>
      <c r="S176" s="2">
        <f>(Table2[[#This Row],[Close Price]]-Table2[[#This Row],[20D EMA]])/Table2[[#This Row],[20D EMA]]</f>
        <v>6.2989147768627518E-2</v>
      </c>
      <c r="T176" s="2">
        <f>(Table2[[#This Row],[Close Price]]-Table2[[#This Row],[50D EMA]])/Table2[[#This Row],[50D EMA]]</f>
        <v>8.6089540270530049E-2</v>
      </c>
      <c r="U176" s="2">
        <f>(Table2[[#This Row],[Close Price]]-Table2[[#This Row],[200D EMA]])/Table2[[#This Row],[200D EMA]]</f>
        <v>0.20742544863637907</v>
      </c>
      <c r="V176">
        <v>1.4001935914531101</v>
      </c>
      <c r="W176">
        <v>5190</v>
      </c>
      <c r="X176">
        <v>5314</v>
      </c>
      <c r="Y176">
        <v>5139.7</v>
      </c>
      <c r="Z176">
        <v>5460</v>
      </c>
      <c r="AA176">
        <v>4265</v>
      </c>
      <c r="AB176">
        <v>5575.05</v>
      </c>
      <c r="AC176" s="2">
        <f>(Table2[[#This Row],[Close Price]]/Table2[[#This Row],[Day Low]])-1</f>
        <v>1.7822736030828068E-3</v>
      </c>
      <c r="AD176" s="2">
        <f>(Table2[[#This Row],[Day High]]/Table2[[#This Row],[Close Price]])-1</f>
        <v>2.2070490936192622E-2</v>
      </c>
      <c r="AE176" s="2">
        <f>(Table2[[#This Row],[Close Price]]/Table2[[#This Row],[Current Week Low]])-1</f>
        <v>1.1586279354826257E-2</v>
      </c>
      <c r="AF176" s="2">
        <f>(Table2[[#This Row],[Current Week High]]/Table2[[#This Row],[Close Price]])-1</f>
        <v>5.0151464153483705E-2</v>
      </c>
      <c r="AG176" s="2">
        <f>(Table2[[#This Row],[Close Price]]/Table2[[#This Row],[Current Month Low]])-1</f>
        <v>0.21905041031652983</v>
      </c>
      <c r="AH176" s="2">
        <f>(Table2[[#This Row],[Current Month High]]/Table2[[#This Row],[Close Price]])-1</f>
        <v>7.2279655719575064E-2</v>
      </c>
      <c r="AI176">
        <v>12.3229311919988</v>
      </c>
      <c r="AJ176">
        <v>107.949205079492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-0.12</v>
      </c>
      <c r="AM176" t="s">
        <v>10435</v>
      </c>
      <c r="AN176">
        <v>20.25</v>
      </c>
      <c r="AO176" t="s">
        <v>10436</v>
      </c>
      <c r="AP176">
        <v>0.148203947128624</v>
      </c>
      <c r="AQ176">
        <f>(Table2[[#This Row],[Sharpe Ratio]]-AVERAGE(Table2[Sharpe Ratio]))/_xlfn.STDEV.P(Table2[Sharpe Ratio])</f>
        <v>1.0427634165529798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3.1189133518806393</v>
      </c>
      <c r="AS176">
        <f>_xlfn.RANK.AVG(Table2[[#This Row],[1Y Return vs Nifty Z-Score]],Table2[1Y Return vs Nifty Z-Score])</f>
        <v>216</v>
      </c>
      <c r="AT176">
        <f>_xlfn.RANK.AVG(Table2[[#This Row],[6M Return vs Nifty Z-Score]],Table2[6M Return vs Nifty Z-Score])</f>
        <v>349</v>
      </c>
      <c r="AU176">
        <f>_xlfn.RANK.AVG(Table2[[#This Row],[Sharpe Ratio Z-Score]],Table2[Sharpe Ratio Z-Score])</f>
        <v>108</v>
      </c>
      <c r="AV176">
        <f>(Table2[[#This Row],[Rank 1Y]]+Table2[[#This Row],[Rank 6M]]+Table2[[#This Row],[Rank Sharpe]])/3</f>
        <v>224.33333333333334</v>
      </c>
    </row>
    <row r="177" spans="1:48" x14ac:dyDescent="0.3">
      <c r="A177" t="s">
        <v>459</v>
      </c>
      <c r="B177" t="s">
        <v>460</v>
      </c>
      <c r="C177" t="s">
        <v>10402</v>
      </c>
      <c r="D177" t="s">
        <v>461</v>
      </c>
      <c r="E177">
        <v>47505.413700029902</v>
      </c>
      <c r="F177">
        <v>4374.7</v>
      </c>
      <c r="G177">
        <v>3.0566926713297402</v>
      </c>
      <c r="H177">
        <f>(Table2[[#This Row],[1Y Return vs Nifty]]-AVERAGE(Table2[1Y Return vs Nifty]))/_xlfn.STDEV.P(Table2[1Y Return vs Nifty])</f>
        <v>-0.33662530949283426</v>
      </c>
      <c r="I177">
        <v>6.7657167380526202</v>
      </c>
      <c r="J177">
        <f>(Table2[[#This Row],[1M Return vs Nifty]]-AVERAGE(Table2[1M Return vs Nifty]))/_xlfn.STDEV.P(Table2[1M Return vs Nifty])</f>
        <v>0.91571604838404397</v>
      </c>
      <c r="K177">
        <v>41.324580313229099</v>
      </c>
      <c r="L177">
        <f>(Table2[[#This Row],[6M Return vs Nifty]]-AVERAGE(Table2[6M Return vs Nifty]))/_xlfn.STDEV.P(Table2[6M Return vs Nifty])</f>
        <v>0.84653184153967731</v>
      </c>
      <c r="M177">
        <v>9.1372523911908896</v>
      </c>
      <c r="N177">
        <f>(Table2[[#This Row],[1W Return vs Nifty]]-AVERAGE(Table2[1W Return vs Nifty]))/_xlfn.STDEV.P(Table2[1W Return vs Nifty])</f>
        <v>2.2269317286696211</v>
      </c>
      <c r="O177">
        <v>3958.78</v>
      </c>
      <c r="P177">
        <v>3898.2469583573002</v>
      </c>
      <c r="Q177">
        <v>3535.3833784916201</v>
      </c>
      <c r="R177">
        <v>87.091166934544304</v>
      </c>
      <c r="S177" s="2">
        <f>(Table2[[#This Row],[Close Price]]-Table2[[#This Row],[20D EMA]])/Table2[[#This Row],[20D EMA]]</f>
        <v>0.10506267082282915</v>
      </c>
      <c r="T177" s="2">
        <f>(Table2[[#This Row],[Close Price]]-Table2[[#This Row],[50D EMA]])/Table2[[#This Row],[50D EMA]]</f>
        <v>0.12222238527532241</v>
      </c>
      <c r="U177" s="2">
        <f>(Table2[[#This Row],[Close Price]]-Table2[[#This Row],[200D EMA]])/Table2[[#This Row],[200D EMA]]</f>
        <v>0.23740469749746806</v>
      </c>
      <c r="V177">
        <v>1.70106083095604</v>
      </c>
      <c r="W177">
        <v>4297.55</v>
      </c>
      <c r="X177">
        <v>4384</v>
      </c>
      <c r="Y177">
        <v>4079.25</v>
      </c>
      <c r="Z177">
        <v>4384</v>
      </c>
      <c r="AA177">
        <v>3621</v>
      </c>
      <c r="AB177">
        <v>4384</v>
      </c>
      <c r="AC177" s="2">
        <f>(Table2[[#This Row],[Close Price]]/Table2[[#This Row],[Day Low]])-1</f>
        <v>1.7952088980930814E-2</v>
      </c>
      <c r="AD177" s="2">
        <f>(Table2[[#This Row],[Day High]]/Table2[[#This Row],[Close Price]])-1</f>
        <v>2.1258600589755261E-3</v>
      </c>
      <c r="AE177" s="2">
        <f>(Table2[[#This Row],[Close Price]]/Table2[[#This Row],[Current Week Low]])-1</f>
        <v>7.2427529570386673E-2</v>
      </c>
      <c r="AF177" s="2">
        <f>(Table2[[#This Row],[Current Week High]]/Table2[[#This Row],[Close Price]])-1</f>
        <v>2.1258600589755261E-3</v>
      </c>
      <c r="AG177" s="2">
        <f>(Table2[[#This Row],[Close Price]]/Table2[[#This Row],[Current Month Low]])-1</f>
        <v>0.20814692074012697</v>
      </c>
      <c r="AH177" s="2">
        <f>(Table2[[#This Row],[Current Month High]]/Table2[[#This Row],[Close Price]])-1</f>
        <v>2.1258600589755261E-3</v>
      </c>
      <c r="AI177">
        <v>0.79662605435801803</v>
      </c>
      <c r="AJ177">
        <v>65.182751850173602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</v>
      </c>
      <c r="AM177" t="s">
        <v>10437</v>
      </c>
      <c r="AN177">
        <v>18.739999999999998</v>
      </c>
      <c r="AO177" t="s">
        <v>10436</v>
      </c>
      <c r="AP177">
        <v>0.128928377646152</v>
      </c>
      <c r="AQ177">
        <f>(Table2[[#This Row],[Sharpe Ratio]]-AVERAGE(Table2[Sharpe Ratio]))/_xlfn.STDEV.P(Table2[Sharpe Ratio])</f>
        <v>0.81919659139521428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4.4717509004957225</v>
      </c>
      <c r="AS177">
        <f>_xlfn.RANK.AVG(Table2[[#This Row],[1Y Return vs Nifty Z-Score]],Table2[1Y Return vs Nifty Z-Score])</f>
        <v>408</v>
      </c>
      <c r="AT177">
        <f>_xlfn.RANK.AVG(Table2[[#This Row],[6M Return vs Nifty Z-Score]],Table2[6M Return vs Nifty Z-Score])</f>
        <v>119</v>
      </c>
      <c r="AU177">
        <f>_xlfn.RANK.AVG(Table2[[#This Row],[Sharpe Ratio Z-Score]],Table2[Sharpe Ratio Z-Score])</f>
        <v>147</v>
      </c>
      <c r="AV177">
        <f>(Table2[[#This Row],[Rank 1Y]]+Table2[[#This Row],[Rank 6M]]+Table2[[#This Row],[Rank Sharpe]])/3</f>
        <v>224.66666666666666</v>
      </c>
    </row>
    <row r="178" spans="1:48" x14ac:dyDescent="0.3">
      <c r="A178" t="s">
        <v>553</v>
      </c>
      <c r="B178" t="s">
        <v>554</v>
      </c>
      <c r="C178" t="s">
        <v>10402</v>
      </c>
      <c r="D178" t="s">
        <v>555</v>
      </c>
      <c r="E178">
        <v>38131.519626900001</v>
      </c>
      <c r="F178">
        <v>4225.5</v>
      </c>
      <c r="G178">
        <v>42.772079044602798</v>
      </c>
      <c r="H178">
        <f>(Table2[[#This Row],[1Y Return vs Nifty]]-AVERAGE(Table2[1Y Return vs Nifty]))/_xlfn.STDEV.P(Table2[1Y Return vs Nifty])</f>
        <v>0.31083647073032494</v>
      </c>
      <c r="I178">
        <v>-11.813393502583899</v>
      </c>
      <c r="J178">
        <f>(Table2[[#This Row],[1M Return vs Nifty]]-AVERAGE(Table2[1M Return vs Nifty]))/_xlfn.STDEV.P(Table2[1M Return vs Nifty])</f>
        <v>-0.88148527168958712</v>
      </c>
      <c r="K178">
        <v>3.9542329492474302</v>
      </c>
      <c r="L178">
        <f>(Table2[[#This Row],[6M Return vs Nifty]]-AVERAGE(Table2[6M Return vs Nifty]))/_xlfn.STDEV.P(Table2[6M Return vs Nifty])</f>
        <v>-0.25732798903233872</v>
      </c>
      <c r="M178">
        <v>-5.5889080672647902</v>
      </c>
      <c r="N178">
        <f>(Table2[[#This Row],[1W Return vs Nifty]]-AVERAGE(Table2[1W Return vs Nifty]))/_xlfn.STDEV.P(Table2[1W Return vs Nifty])</f>
        <v>-0.69701186437794183</v>
      </c>
      <c r="O178">
        <v>4379.49</v>
      </c>
      <c r="P178">
        <v>4379.1222562633702</v>
      </c>
      <c r="Q178">
        <v>3863.2907172584901</v>
      </c>
      <c r="R178">
        <v>34.501450005501098</v>
      </c>
      <c r="S178" s="2">
        <f>(Table2[[#This Row],[Close Price]]-Table2[[#This Row],[20D EMA]])/Table2[[#This Row],[20D EMA]]</f>
        <v>-3.5161628408787275E-2</v>
      </c>
      <c r="T178" s="2">
        <f>(Table2[[#This Row],[Close Price]]-Table2[[#This Row],[50D EMA]])/Table2[[#This Row],[50D EMA]]</f>
        <v>-3.5080604576327459E-2</v>
      </c>
      <c r="U178" s="2">
        <f>(Table2[[#This Row],[Close Price]]-Table2[[#This Row],[200D EMA]])/Table2[[#This Row],[200D EMA]]</f>
        <v>9.3756672549495518E-2</v>
      </c>
      <c r="V178">
        <v>1.1899446440347099</v>
      </c>
      <c r="W178">
        <v>4207</v>
      </c>
      <c r="X178">
        <v>4315</v>
      </c>
      <c r="Y178">
        <v>4150.2</v>
      </c>
      <c r="Z178">
        <v>4370</v>
      </c>
      <c r="AA178">
        <v>4150.2</v>
      </c>
      <c r="AB178">
        <v>4647.5</v>
      </c>
      <c r="AC178" s="2">
        <f>(Table2[[#This Row],[Close Price]]/Table2[[#This Row],[Day Low]])-1</f>
        <v>4.3974328500118176E-3</v>
      </c>
      <c r="AD178" s="2">
        <f>(Table2[[#This Row],[Day High]]/Table2[[#This Row],[Close Price]])-1</f>
        <v>2.1180925334280065E-2</v>
      </c>
      <c r="AE178" s="2">
        <f>(Table2[[#This Row],[Close Price]]/Table2[[#This Row],[Current Week Low]])-1</f>
        <v>1.8143703917883558E-2</v>
      </c>
      <c r="AF178" s="2">
        <f>(Table2[[#This Row],[Current Week High]]/Table2[[#This Row],[Close Price]])-1</f>
        <v>3.4197136433558262E-2</v>
      </c>
      <c r="AG178" s="2">
        <f>(Table2[[#This Row],[Close Price]]/Table2[[#This Row],[Current Month Low]])-1</f>
        <v>1.8143703917883558E-2</v>
      </c>
      <c r="AH178" s="2">
        <f>(Table2[[#This Row],[Current Month High]]/Table2[[#This Row],[Close Price]])-1</f>
        <v>9.9869837889007274E-2</v>
      </c>
      <c r="AI178">
        <v>19.268725594604099</v>
      </c>
      <c r="AJ178">
        <v>82.047305157037599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-0.2</v>
      </c>
      <c r="AM178" t="s">
        <v>10435</v>
      </c>
      <c r="AN178">
        <v>-2.99</v>
      </c>
      <c r="AO178" t="s">
        <v>10435</v>
      </c>
      <c r="AP178">
        <v>0.18921603701461601</v>
      </c>
      <c r="AQ178">
        <f>(Table2[[#This Row],[Sharpe Ratio]]-AVERAGE(Table2[Sharpe Ratio]))/_xlfn.STDEV.P(Table2[Sharpe Ratio])</f>
        <v>1.5184402953727629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-6.5483589967799682E-3</v>
      </c>
      <c r="AS178">
        <f>_xlfn.RANK.AVG(Table2[[#This Row],[1Y Return vs Nifty Z-Score]],Table2[1Y Return vs Nifty Z-Score])</f>
        <v>222</v>
      </c>
      <c r="AT178">
        <f>_xlfn.RANK.AVG(Table2[[#This Row],[6M Return vs Nifty Z-Score]],Table2[6M Return vs Nifty Z-Score])</f>
        <v>406</v>
      </c>
      <c r="AU178">
        <f>_xlfn.RANK.AVG(Table2[[#This Row],[Sharpe Ratio Z-Score]],Table2[Sharpe Ratio Z-Score])</f>
        <v>46</v>
      </c>
      <c r="AV178">
        <f>(Table2[[#This Row],[Rank 1Y]]+Table2[[#This Row],[Rank 6M]]+Table2[[#This Row],[Rank Sharpe]])/3</f>
        <v>224.66666666666666</v>
      </c>
    </row>
    <row r="179" spans="1:48" x14ac:dyDescent="0.3">
      <c r="A179" t="s">
        <v>1343</v>
      </c>
      <c r="B179" t="s">
        <v>1344</v>
      </c>
      <c r="C179" t="s">
        <v>10402</v>
      </c>
      <c r="D179" t="s">
        <v>769</v>
      </c>
      <c r="E179">
        <v>8585.3512545840003</v>
      </c>
      <c r="F179">
        <v>214.92</v>
      </c>
      <c r="G179">
        <v>30.7083678306435</v>
      </c>
      <c r="H179">
        <f>(Table2[[#This Row],[1Y Return vs Nifty]]-AVERAGE(Table2[1Y Return vs Nifty]))/_xlfn.STDEV.P(Table2[1Y Return vs Nifty])</f>
        <v>0.11416730414393257</v>
      </c>
      <c r="I179">
        <v>-17.851095019928401</v>
      </c>
      <c r="J179">
        <f>(Table2[[#This Row],[1M Return vs Nifty]]-AVERAGE(Table2[1M Return vs Nifty]))/_xlfn.STDEV.P(Table2[1M Return vs Nifty])</f>
        <v>-1.4655264338679945</v>
      </c>
      <c r="K179">
        <v>11.2044127731918</v>
      </c>
      <c r="L179">
        <f>(Table2[[#This Row],[6M Return vs Nifty]]-AVERAGE(Table2[6M Return vs Nifty]))/_xlfn.STDEV.P(Table2[6M Return vs Nifty])</f>
        <v>-4.3169362297455396E-2</v>
      </c>
      <c r="M179">
        <v>-4.6223928823381701</v>
      </c>
      <c r="N179">
        <f>(Table2[[#This Row],[1W Return vs Nifty]]-AVERAGE(Table2[1W Return vs Nifty]))/_xlfn.STDEV.P(Table2[1W Return vs Nifty])</f>
        <v>-0.50510604544285909</v>
      </c>
      <c r="O179">
        <v>227.4</v>
      </c>
      <c r="P179">
        <v>234.526382877602</v>
      </c>
      <c r="Q179">
        <v>203.17140850712499</v>
      </c>
      <c r="R179">
        <v>34.472981183891299</v>
      </c>
      <c r="S179" s="2">
        <f>(Table2[[#This Row],[Close Price]]-Table2[[#This Row],[20D EMA]])/Table2[[#This Row],[20D EMA]]</f>
        <v>-5.4881266490765253E-2</v>
      </c>
      <c r="T179" s="2">
        <f>(Table2[[#This Row],[Close Price]]-Table2[[#This Row],[50D EMA]])/Table2[[#This Row],[50D EMA]]</f>
        <v>-8.3599903077149651E-2</v>
      </c>
      <c r="U179" s="2">
        <f>(Table2[[#This Row],[Close Price]]-Table2[[#This Row],[200D EMA]])/Table2[[#This Row],[200D EMA]]</f>
        <v>5.7826007995918298E-2</v>
      </c>
      <c r="V179">
        <v>0.40308696483293099</v>
      </c>
      <c r="W179">
        <v>211.9</v>
      </c>
      <c r="X179">
        <v>219.8</v>
      </c>
      <c r="Y179">
        <v>211.9</v>
      </c>
      <c r="Z179">
        <v>229.5</v>
      </c>
      <c r="AA179">
        <v>206.91</v>
      </c>
      <c r="AB179">
        <v>243.98</v>
      </c>
      <c r="AC179" s="2">
        <f>(Table2[[#This Row],[Close Price]]/Table2[[#This Row],[Day Low]])-1</f>
        <v>1.4252005663048628E-2</v>
      </c>
      <c r="AD179" s="2">
        <f>(Table2[[#This Row],[Day High]]/Table2[[#This Row],[Close Price]])-1</f>
        <v>2.2706123208635853E-2</v>
      </c>
      <c r="AE179" s="2">
        <f>(Table2[[#This Row],[Close Price]]/Table2[[#This Row],[Current Week Low]])-1</f>
        <v>1.4252005663048628E-2</v>
      </c>
      <c r="AF179" s="2">
        <f>(Table2[[#This Row],[Current Week High]]/Table2[[#This Row],[Close Price]])-1</f>
        <v>6.7839195979899625E-2</v>
      </c>
      <c r="AG179" s="2">
        <f>(Table2[[#This Row],[Close Price]]/Table2[[#This Row],[Current Month Low]])-1</f>
        <v>3.8712483688560173E-2</v>
      </c>
      <c r="AH179" s="2">
        <f>(Table2[[#This Row],[Current Month High]]/Table2[[#This Row],[Close Price]])-1</f>
        <v>0.13521310254978602</v>
      </c>
      <c r="AI179">
        <v>37.953657174762697</v>
      </c>
      <c r="AJ179">
        <v>94.146341463414601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-0.28999999999999998</v>
      </c>
      <c r="AM179" t="s">
        <v>10435</v>
      </c>
      <c r="AN179">
        <v>-4.3099999999999996</v>
      </c>
      <c r="AO179" t="s">
        <v>10435</v>
      </c>
      <c r="AP179">
        <v>0.16376271931914099</v>
      </c>
      <c r="AQ179">
        <f>(Table2[[#This Row],[Sharpe Ratio]]-AVERAGE(Table2[Sharpe Ratio]))/_xlfn.STDEV.P(Table2[Sharpe Ratio])</f>
        <v>1.2232211355920921</v>
      </c>
      <c r="AR1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9">
        <f>_xlfn.RANK.AVG(Table2[[#This Row],[1Y Return vs Nifty Z-Score]],Table2[1Y Return vs Nifty Z-Score])</f>
        <v>270</v>
      </c>
      <c r="AT179">
        <f>_xlfn.RANK.AVG(Table2[[#This Row],[6M Return vs Nifty Z-Score]],Table2[6M Return vs Nifty Z-Score])</f>
        <v>321</v>
      </c>
      <c r="AU179">
        <f>_xlfn.RANK.AVG(Table2[[#This Row],[Sharpe Ratio Z-Score]],Table2[Sharpe Ratio Z-Score])</f>
        <v>86</v>
      </c>
      <c r="AV179">
        <f>(Table2[[#This Row],[Rank 1Y]]+Table2[[#This Row],[Rank 6M]]+Table2[[#This Row],[Rank Sharpe]])/3</f>
        <v>225.66666666666666</v>
      </c>
    </row>
    <row r="180" spans="1:48" x14ac:dyDescent="0.3">
      <c r="A180" t="s">
        <v>234</v>
      </c>
      <c r="B180" t="s">
        <v>235</v>
      </c>
      <c r="C180" t="s">
        <v>10395</v>
      </c>
      <c r="D180" t="s">
        <v>54</v>
      </c>
      <c r="E180">
        <v>116020.7890592</v>
      </c>
      <c r="F180">
        <v>3428.05</v>
      </c>
      <c r="G180">
        <v>53.414391695414203</v>
      </c>
      <c r="H180">
        <f>(Table2[[#This Row],[1Y Return vs Nifty]]-AVERAGE(Table2[1Y Return vs Nifty]))/_xlfn.STDEV.P(Table2[1Y Return vs Nifty])</f>
        <v>0.48433322661793321</v>
      </c>
      <c r="I180">
        <v>-0.99538005484976799</v>
      </c>
      <c r="J180">
        <f>(Table2[[#This Row],[1M Return vs Nifty]]-AVERAGE(Table2[1M Return vs Nifty]))/_xlfn.STDEV.P(Table2[1M Return vs Nifty])</f>
        <v>0.1649667810205532</v>
      </c>
      <c r="K180">
        <v>15.678070322942499</v>
      </c>
      <c r="L180">
        <f>(Table2[[#This Row],[6M Return vs Nifty]]-AVERAGE(Table2[6M Return vs Nifty]))/_xlfn.STDEV.P(Table2[6M Return vs Nifty])</f>
        <v>8.8975271435991155E-2</v>
      </c>
      <c r="M180">
        <v>-2.3566222947200801</v>
      </c>
      <c r="N180">
        <f>(Table2[[#This Row],[1W Return vs Nifty]]-AVERAGE(Table2[1W Return vs Nifty]))/_xlfn.STDEV.P(Table2[1W Return vs Nifty])</f>
        <v>-5.5227381437300438E-2</v>
      </c>
      <c r="O180">
        <v>3416.85</v>
      </c>
      <c r="P180">
        <v>3299.0662222813598</v>
      </c>
      <c r="Q180">
        <v>2816.1093496373001</v>
      </c>
      <c r="R180">
        <v>49.646226106365098</v>
      </c>
      <c r="S180" s="2">
        <f>(Table2[[#This Row],[Close Price]]-Table2[[#This Row],[20D EMA]])/Table2[[#This Row],[20D EMA]]</f>
        <v>3.2778728946252465E-3</v>
      </c>
      <c r="T180" s="2">
        <f>(Table2[[#This Row],[Close Price]]-Table2[[#This Row],[50D EMA]])/Table2[[#This Row],[50D EMA]]</f>
        <v>3.9097056266256425E-2</v>
      </c>
      <c r="U180" s="2">
        <f>(Table2[[#This Row],[Close Price]]-Table2[[#This Row],[200D EMA]])/Table2[[#This Row],[200D EMA]]</f>
        <v>0.21730003149256788</v>
      </c>
      <c r="V180">
        <v>0.78378325639317104</v>
      </c>
      <c r="W180">
        <v>3414.05</v>
      </c>
      <c r="X180">
        <v>3492</v>
      </c>
      <c r="Y180">
        <v>3414.05</v>
      </c>
      <c r="Z180">
        <v>3520.35</v>
      </c>
      <c r="AA180">
        <v>3320.95</v>
      </c>
      <c r="AB180">
        <v>3525</v>
      </c>
      <c r="AC180" s="2">
        <f>(Table2[[#This Row],[Close Price]]/Table2[[#This Row],[Day Low]])-1</f>
        <v>4.1007015128660118E-3</v>
      </c>
      <c r="AD180" s="2">
        <f>(Table2[[#This Row],[Day High]]/Table2[[#This Row],[Close Price]])-1</f>
        <v>1.865492043581618E-2</v>
      </c>
      <c r="AE180" s="2">
        <f>(Table2[[#This Row],[Close Price]]/Table2[[#This Row],[Current Week Low]])-1</f>
        <v>4.1007015128660118E-3</v>
      </c>
      <c r="AF180" s="2">
        <f>(Table2[[#This Row],[Current Week High]]/Table2[[#This Row],[Close Price]])-1</f>
        <v>2.6924928166158546E-2</v>
      </c>
      <c r="AG180" s="2">
        <f>(Table2[[#This Row],[Close Price]]/Table2[[#This Row],[Current Month Low]])-1</f>
        <v>3.2249808036856953E-2</v>
      </c>
      <c r="AH180" s="2">
        <f>(Table2[[#This Row],[Current Month High]]/Table2[[#This Row],[Close Price]])-1</f>
        <v>2.8281384460553394E-2</v>
      </c>
      <c r="AI180">
        <v>4.2575224982132696</v>
      </c>
      <c r="AJ180">
        <v>88.204452496637302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0.04</v>
      </c>
      <c r="AM180" t="s">
        <v>10436</v>
      </c>
      <c r="AN180">
        <v>-0.09</v>
      </c>
      <c r="AO180" t="s">
        <v>10435</v>
      </c>
      <c r="AP180">
        <v>9.7533473109902E-2</v>
      </c>
      <c r="AQ180">
        <f>(Table2[[#This Row],[Sharpe Ratio]]-AVERAGE(Table2[Sharpe Ratio]))/_xlfn.STDEV.P(Table2[Sharpe Ratio])</f>
        <v>0.45506420403913334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1.1381121016763105</v>
      </c>
      <c r="AS180">
        <f>_xlfn.RANK.AVG(Table2[[#This Row],[1Y Return vs Nifty Z-Score]],Table2[1Y Return vs Nifty Z-Score])</f>
        <v>173</v>
      </c>
      <c r="AT180">
        <f>_xlfn.RANK.AVG(Table2[[#This Row],[6M Return vs Nifty Z-Score]],Table2[6M Return vs Nifty Z-Score])</f>
        <v>277</v>
      </c>
      <c r="AU180">
        <f>_xlfn.RANK.AVG(Table2[[#This Row],[Sharpe Ratio Z-Score]],Table2[Sharpe Ratio Z-Score])</f>
        <v>228</v>
      </c>
      <c r="AV180">
        <f>(Table2[[#This Row],[Rank 1Y]]+Table2[[#This Row],[Rank 6M]]+Table2[[#This Row],[Rank Sharpe]])/3</f>
        <v>226</v>
      </c>
    </row>
    <row r="181" spans="1:48" x14ac:dyDescent="0.3">
      <c r="A181" t="s">
        <v>339</v>
      </c>
      <c r="B181" t="s">
        <v>340</v>
      </c>
      <c r="C181" t="s">
        <v>10391</v>
      </c>
      <c r="D181" t="s">
        <v>122</v>
      </c>
      <c r="E181">
        <v>78111.138582729996</v>
      </c>
      <c r="F181">
        <v>1722.05</v>
      </c>
      <c r="G181">
        <v>99.832530853599707</v>
      </c>
      <c r="H181">
        <f>(Table2[[#This Row],[1Y Return vs Nifty]]-AVERAGE(Table2[1Y Return vs Nifty]))/_xlfn.STDEV.P(Table2[1Y Return vs Nifty])</f>
        <v>1.2410669199914994</v>
      </c>
      <c r="I181">
        <v>3.7071725403198701</v>
      </c>
      <c r="J181">
        <f>(Table2[[#This Row],[1M Return vs Nifty]]-AVERAGE(Table2[1M Return vs Nifty]))/_xlfn.STDEV.P(Table2[1M Return vs Nifty])</f>
        <v>0.61985582695933261</v>
      </c>
      <c r="K181">
        <v>32.911522051958599</v>
      </c>
      <c r="L181">
        <f>(Table2[[#This Row],[6M Return vs Nifty]]-AVERAGE(Table2[6M Return vs Nifty]))/_xlfn.STDEV.P(Table2[6M Return vs Nifty])</f>
        <v>0.5980236600013541</v>
      </c>
      <c r="M181">
        <v>-2.2647518054278901</v>
      </c>
      <c r="N181">
        <f>(Table2[[#This Row],[1W Return vs Nifty]]-AVERAGE(Table2[1W Return vs Nifty]))/_xlfn.STDEV.P(Table2[1W Return vs Nifty])</f>
        <v>-3.698609381084373E-2</v>
      </c>
      <c r="O181">
        <v>1785.4</v>
      </c>
      <c r="P181">
        <v>1666.68313918167</v>
      </c>
      <c r="Q181">
        <v>1312.4243140850599</v>
      </c>
      <c r="R181">
        <v>36.676587561791003</v>
      </c>
      <c r="S181" s="2">
        <f>(Table2[[#This Row],[Close Price]]-Table2[[#This Row],[20D EMA]])/Table2[[#This Row],[20D EMA]]</f>
        <v>-3.5482244875098094E-2</v>
      </c>
      <c r="T181" s="2">
        <f>(Table2[[#This Row],[Close Price]]-Table2[[#This Row],[50D EMA]])/Table2[[#This Row],[50D EMA]]</f>
        <v>3.3219788162922648E-2</v>
      </c>
      <c r="U181" s="2">
        <f>(Table2[[#This Row],[Close Price]]-Table2[[#This Row],[200D EMA]])/Table2[[#This Row],[200D EMA]]</f>
        <v>0.31211375888026383</v>
      </c>
      <c r="V181">
        <v>0.94686819957700596</v>
      </c>
      <c r="W181">
        <v>1685</v>
      </c>
      <c r="X181">
        <v>1830</v>
      </c>
      <c r="Y181">
        <v>1685</v>
      </c>
      <c r="Z181">
        <v>1933.9</v>
      </c>
      <c r="AA181">
        <v>1680.55</v>
      </c>
      <c r="AB181">
        <v>1966.5</v>
      </c>
      <c r="AC181" s="2">
        <f>(Table2[[#This Row],[Close Price]]/Table2[[#This Row],[Day Low]])-1</f>
        <v>2.1988130563798114E-2</v>
      </c>
      <c r="AD181" s="2">
        <f>(Table2[[#This Row],[Day High]]/Table2[[#This Row],[Close Price]])-1</f>
        <v>6.2686913852675552E-2</v>
      </c>
      <c r="AE181" s="2">
        <f>(Table2[[#This Row],[Close Price]]/Table2[[#This Row],[Current Week Low]])-1</f>
        <v>2.1988130563798114E-2</v>
      </c>
      <c r="AF181" s="2">
        <f>(Table2[[#This Row],[Current Week High]]/Table2[[#This Row],[Close Price]])-1</f>
        <v>0.12302197961731665</v>
      </c>
      <c r="AG181" s="2">
        <f>(Table2[[#This Row],[Close Price]]/Table2[[#This Row],[Current Month Low]])-1</f>
        <v>2.4694296510071156E-2</v>
      </c>
      <c r="AH181" s="2">
        <f>(Table2[[#This Row],[Current Month High]]/Table2[[#This Row],[Close Price]])-1</f>
        <v>0.14195290496791624</v>
      </c>
      <c r="AI181">
        <v>14.1952904967916</v>
      </c>
      <c r="AJ181">
        <v>160.403750189021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0.1</v>
      </c>
      <c r="AM181" t="s">
        <v>10436</v>
      </c>
      <c r="AN181">
        <v>-1.1000000000000001</v>
      </c>
      <c r="AO181" t="s">
        <v>10435</v>
      </c>
      <c r="AP181">
        <v>2.1877919481174998E-2</v>
      </c>
      <c r="AQ181">
        <f>(Table2[[#This Row],[Sharpe Ratio]]-AVERAGE(Table2[Sharpe Ratio]))/_xlfn.STDEV.P(Table2[Sharpe Ratio])</f>
        <v>-0.42242332989381581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1.9995369832475265</v>
      </c>
      <c r="AS181">
        <f>_xlfn.RANK.AVG(Table2[[#This Row],[1Y Return vs Nifty Z-Score]],Table2[1Y Return vs Nifty Z-Score])</f>
        <v>77</v>
      </c>
      <c r="AT181">
        <f>_xlfn.RANK.AVG(Table2[[#This Row],[6M Return vs Nifty Z-Score]],Table2[6M Return vs Nifty Z-Score])</f>
        <v>151</v>
      </c>
      <c r="AU181">
        <f>_xlfn.RANK.AVG(Table2[[#This Row],[Sharpe Ratio Z-Score]],Table2[Sharpe Ratio Z-Score])</f>
        <v>451</v>
      </c>
      <c r="AV181">
        <f>(Table2[[#This Row],[Rank 1Y]]+Table2[[#This Row],[Rank 6M]]+Table2[[#This Row],[Rank Sharpe]])/3</f>
        <v>226.33333333333334</v>
      </c>
    </row>
    <row r="182" spans="1:48" x14ac:dyDescent="0.3">
      <c r="A182" t="s">
        <v>511</v>
      </c>
      <c r="B182" t="s">
        <v>512</v>
      </c>
      <c r="C182" t="s">
        <v>10391</v>
      </c>
      <c r="D182" t="s">
        <v>225</v>
      </c>
      <c r="E182">
        <v>43587.697736309899</v>
      </c>
      <c r="F182">
        <v>688.35</v>
      </c>
      <c r="G182">
        <v>76.609198824819501</v>
      </c>
      <c r="H182">
        <f>(Table2[[#This Row],[1Y Return vs Nifty]]-AVERAGE(Table2[1Y Return vs Nifty]))/_xlfn.STDEV.P(Table2[1Y Return vs Nifty])</f>
        <v>0.86246755911038897</v>
      </c>
      <c r="I182">
        <v>-9.6357044365991307</v>
      </c>
      <c r="J182">
        <f>(Table2[[#This Row],[1M Return vs Nifty]]-AVERAGE(Table2[1M Return vs Nifty]))/_xlfn.STDEV.P(Table2[1M Return vs Nifty])</f>
        <v>-0.67083225260487689</v>
      </c>
      <c r="K182">
        <v>33.602570837016998</v>
      </c>
      <c r="L182">
        <f>(Table2[[#This Row],[6M Return vs Nifty]]-AVERAGE(Table2[6M Return vs Nifty]))/_xlfn.STDEV.P(Table2[6M Return vs Nifty])</f>
        <v>0.61843612733439224</v>
      </c>
      <c r="M182">
        <v>1.01837904467115</v>
      </c>
      <c r="N182">
        <f>(Table2[[#This Row],[1W Return vs Nifty]]-AVERAGE(Table2[1W Return vs Nifty]))/_xlfn.STDEV.P(Table2[1W Return vs Nifty])</f>
        <v>0.61489390174983194</v>
      </c>
      <c r="O182">
        <v>676.88</v>
      </c>
      <c r="P182">
        <v>667.07373120730699</v>
      </c>
      <c r="Q182">
        <v>573.78075249371102</v>
      </c>
      <c r="R182">
        <v>57.458748840000901</v>
      </c>
      <c r="S182" s="2">
        <f>(Table2[[#This Row],[Close Price]]-Table2[[#This Row],[20D EMA]])/Table2[[#This Row],[20D EMA]]</f>
        <v>1.6945396525233466E-2</v>
      </c>
      <c r="T182" s="2">
        <f>(Table2[[#This Row],[Close Price]]-Table2[[#This Row],[50D EMA]])/Table2[[#This Row],[50D EMA]]</f>
        <v>3.1894928247565769E-2</v>
      </c>
      <c r="U182" s="2">
        <f>(Table2[[#This Row],[Close Price]]-Table2[[#This Row],[200D EMA]])/Table2[[#This Row],[200D EMA]]</f>
        <v>0.19967426060975224</v>
      </c>
      <c r="V182">
        <v>0.730026093772284</v>
      </c>
      <c r="W182">
        <v>685.35</v>
      </c>
      <c r="X182">
        <v>698</v>
      </c>
      <c r="Y182">
        <v>667.2</v>
      </c>
      <c r="Z182">
        <v>698</v>
      </c>
      <c r="AA182">
        <v>639.75</v>
      </c>
      <c r="AB182">
        <v>714</v>
      </c>
      <c r="AC182" s="2">
        <f>(Table2[[#This Row],[Close Price]]/Table2[[#This Row],[Day Low]])-1</f>
        <v>4.3773254541474849E-3</v>
      </c>
      <c r="AD182" s="2">
        <f>(Table2[[#This Row],[Day High]]/Table2[[#This Row],[Close Price]])-1</f>
        <v>1.4019031016198058E-2</v>
      </c>
      <c r="AE182" s="2">
        <f>(Table2[[#This Row],[Close Price]]/Table2[[#This Row],[Current Week Low]])-1</f>
        <v>3.1699640287769837E-2</v>
      </c>
      <c r="AF182" s="2">
        <f>(Table2[[#This Row],[Current Week High]]/Table2[[#This Row],[Close Price]])-1</f>
        <v>1.4019031016198058E-2</v>
      </c>
      <c r="AG182" s="2">
        <f>(Table2[[#This Row],[Close Price]]/Table2[[#This Row],[Current Month Low]])-1</f>
        <v>7.5967174677608496E-2</v>
      </c>
      <c r="AH182" s="2">
        <f>(Table2[[#This Row],[Current Month High]]/Table2[[#This Row],[Close Price]])-1</f>
        <v>3.7263020265853042E-2</v>
      </c>
      <c r="AI182">
        <v>7.4235490666085502</v>
      </c>
      <c r="AJ182">
        <v>116.462264150943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-0.02</v>
      </c>
      <c r="AM182" t="s">
        <v>10435</v>
      </c>
      <c r="AN182">
        <v>2.38</v>
      </c>
      <c r="AO182" t="s">
        <v>10436</v>
      </c>
      <c r="AP182">
        <v>3.1769120572322999E-2</v>
      </c>
      <c r="AQ182">
        <f>(Table2[[#This Row],[Sharpe Ratio]]-AVERAGE(Table2[Sharpe Ratio]))/_xlfn.STDEV.P(Table2[Sharpe Ratio])</f>
        <v>-0.30770067918531957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1.1172646564044166</v>
      </c>
      <c r="AS182">
        <f>_xlfn.RANK.AVG(Table2[[#This Row],[1Y Return vs Nifty Z-Score]],Table2[1Y Return vs Nifty Z-Score])</f>
        <v>115</v>
      </c>
      <c r="AT182">
        <f>_xlfn.RANK.AVG(Table2[[#This Row],[6M Return vs Nifty Z-Score]],Table2[6M Return vs Nifty Z-Score])</f>
        <v>147</v>
      </c>
      <c r="AU182">
        <f>_xlfn.RANK.AVG(Table2[[#This Row],[Sharpe Ratio Z-Score]],Table2[Sharpe Ratio Z-Score])</f>
        <v>417</v>
      </c>
      <c r="AV182">
        <f>(Table2[[#This Row],[Rank 1Y]]+Table2[[#This Row],[Rank 6M]]+Table2[[#This Row],[Rank Sharpe]])/3</f>
        <v>226.33333333333334</v>
      </c>
    </row>
    <row r="183" spans="1:48" x14ac:dyDescent="0.3">
      <c r="A183" t="s">
        <v>1524</v>
      </c>
      <c r="B183" t="s">
        <v>1525</v>
      </c>
      <c r="C183" t="s">
        <v>10404</v>
      </c>
      <c r="D183" t="s">
        <v>388</v>
      </c>
      <c r="E183">
        <v>6831.84539382</v>
      </c>
      <c r="F183">
        <v>1515.55</v>
      </c>
      <c r="G183">
        <v>45.2621951122279</v>
      </c>
      <c r="H183">
        <f>(Table2[[#This Row],[1Y Return vs Nifty]]-AVERAGE(Table2[1Y Return vs Nifty]))/_xlfn.STDEV.P(Table2[1Y Return vs Nifty])</f>
        <v>0.35143169412696362</v>
      </c>
      <c r="I183">
        <v>-18.707226204869901</v>
      </c>
      <c r="J183">
        <f>(Table2[[#This Row],[1M Return vs Nifty]]-AVERAGE(Table2[1M Return vs Nifty]))/_xlfn.STDEV.P(Table2[1M Return vs Nifty])</f>
        <v>-1.5483420302988575</v>
      </c>
      <c r="K183">
        <v>39.653996442296801</v>
      </c>
      <c r="L183">
        <f>(Table2[[#This Row],[6M Return vs Nifty]]-AVERAGE(Table2[6M Return vs Nifty]))/_xlfn.STDEV.P(Table2[6M Return vs Nifty])</f>
        <v>0.79718548650683541</v>
      </c>
      <c r="M183">
        <v>-4.4263172682573204</v>
      </c>
      <c r="N183">
        <f>(Table2[[#This Row],[1W Return vs Nifty]]-AVERAGE(Table2[1W Return vs Nifty]))/_xlfn.STDEV.P(Table2[1W Return vs Nifty])</f>
        <v>-0.46617437434217013</v>
      </c>
      <c r="O183">
        <v>1608.82</v>
      </c>
      <c r="P183">
        <v>1646.7121469999699</v>
      </c>
      <c r="Q183">
        <v>1397.88327786838</v>
      </c>
      <c r="R183">
        <v>37.926497340112498</v>
      </c>
      <c r="S183" s="2">
        <f>(Table2[[#This Row],[Close Price]]-Table2[[#This Row],[20D EMA]])/Table2[[#This Row],[20D EMA]]</f>
        <v>-5.7974167402195388E-2</v>
      </c>
      <c r="T183" s="2">
        <f>(Table2[[#This Row],[Close Price]]-Table2[[#This Row],[50D EMA]])/Table2[[#This Row],[50D EMA]]</f>
        <v>-7.9650925778937842E-2</v>
      </c>
      <c r="U183" s="2">
        <f>(Table2[[#This Row],[Close Price]]-Table2[[#This Row],[200D EMA]])/Table2[[#This Row],[200D EMA]]</f>
        <v>8.4174926472436892E-2</v>
      </c>
      <c r="V183">
        <v>0.62768543188474202</v>
      </c>
      <c r="W183">
        <v>1508.05</v>
      </c>
      <c r="X183">
        <v>1574.55</v>
      </c>
      <c r="Y183">
        <v>1489.8</v>
      </c>
      <c r="Z183">
        <v>1574.55</v>
      </c>
      <c r="AA183">
        <v>1489.65</v>
      </c>
      <c r="AB183">
        <v>1849.95</v>
      </c>
      <c r="AC183" s="2">
        <f>(Table2[[#This Row],[Close Price]]/Table2[[#This Row],[Day Low]])-1</f>
        <v>4.973309903517853E-3</v>
      </c>
      <c r="AD183" s="2">
        <f>(Table2[[#This Row],[Day High]]/Table2[[#This Row],[Close Price]])-1</f>
        <v>3.8929761472732638E-2</v>
      </c>
      <c r="AE183" s="2">
        <f>(Table2[[#This Row],[Close Price]]/Table2[[#This Row],[Current Week Low]])-1</f>
        <v>1.7284199221371921E-2</v>
      </c>
      <c r="AF183" s="2">
        <f>(Table2[[#This Row],[Current Week High]]/Table2[[#This Row],[Close Price]])-1</f>
        <v>3.8929761472732638E-2</v>
      </c>
      <c r="AG183" s="2">
        <f>(Table2[[#This Row],[Close Price]]/Table2[[#This Row],[Current Month Low]])-1</f>
        <v>1.7386634444332527E-2</v>
      </c>
      <c r="AH183" s="2">
        <f>(Table2[[#This Row],[Current Month High]]/Table2[[#This Row],[Close Price]])-1</f>
        <v>0.22064597010986109</v>
      </c>
      <c r="AI183">
        <v>27.069380752861999</v>
      </c>
      <c r="AJ183">
        <v>98.214752811927795</v>
      </c>
      <c r="AK183" t="str">
        <f>IF(AND(Table2[[#This Row],[20D EMA]]&gt;Table2[[#This Row],[50D EMA]],Table2[[#This Row],[50D EMA]]&gt;Table2[[#This Row],[200D EMA]]),"Uptrend","Downtrend/NoTrend")</f>
        <v>Downtrend/NoTrend</v>
      </c>
      <c r="AL183">
        <v>-0.17</v>
      </c>
      <c r="AM183" t="s">
        <v>10435</v>
      </c>
      <c r="AN183">
        <v>-4.63</v>
      </c>
      <c r="AO183" t="s">
        <v>10435</v>
      </c>
      <c r="AP183">
        <v>5.6987992136900999E-2</v>
      </c>
      <c r="AQ183">
        <f>(Table2[[#This Row],[Sharpe Ratio]]-AVERAGE(Table2[Sharpe Ratio]))/_xlfn.STDEV.P(Table2[Sharpe Ratio])</f>
        <v>-1.5200732302759479E-2</v>
      </c>
      <c r="AR1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3">
        <f>_xlfn.RANK.AVG(Table2[[#This Row],[1Y Return vs Nifty Z-Score]],Table2[1Y Return vs Nifty Z-Score])</f>
        <v>207</v>
      </c>
      <c r="AT183">
        <f>_xlfn.RANK.AVG(Table2[[#This Row],[6M Return vs Nifty Z-Score]],Table2[6M Return vs Nifty Z-Score])</f>
        <v>124</v>
      </c>
      <c r="AU183">
        <f>_xlfn.RANK.AVG(Table2[[#This Row],[Sharpe Ratio Z-Score]],Table2[Sharpe Ratio Z-Score])</f>
        <v>349</v>
      </c>
      <c r="AV183">
        <f>(Table2[[#This Row],[Rank 1Y]]+Table2[[#This Row],[Rank 6M]]+Table2[[#This Row],[Rank Sharpe]])/3</f>
        <v>226.66666666666666</v>
      </c>
    </row>
    <row r="184" spans="1:48" x14ac:dyDescent="0.3">
      <c r="A184" t="s">
        <v>221</v>
      </c>
      <c r="B184" t="s">
        <v>222</v>
      </c>
      <c r="C184" t="s">
        <v>10397</v>
      </c>
      <c r="D184" t="s">
        <v>77</v>
      </c>
      <c r="E184">
        <v>121753.895241939</v>
      </c>
      <c r="F184">
        <v>6088.3</v>
      </c>
      <c r="G184">
        <v>72.497867513410895</v>
      </c>
      <c r="H184">
        <f>(Table2[[#This Row],[1Y Return vs Nifty]]-AVERAGE(Table2[1Y Return vs Nifty]))/_xlfn.STDEV.P(Table2[1Y Return vs Nifty])</f>
        <v>0.79544240505666408</v>
      </c>
      <c r="I184">
        <v>8.7964355942014496</v>
      </c>
      <c r="J184">
        <f>(Table2[[#This Row],[1M Return vs Nifty]]-AVERAGE(Table2[1M Return vs Nifty]))/_xlfn.STDEV.P(Table2[1M Return vs Nifty])</f>
        <v>1.1121522911157657</v>
      </c>
      <c r="K184">
        <v>12.6552100616803</v>
      </c>
      <c r="L184">
        <f>(Table2[[#This Row],[6M Return vs Nifty]]-AVERAGE(Table2[6M Return vs Nifty]))/_xlfn.STDEV.P(Table2[6M Return vs Nifty])</f>
        <v>-3.1514867543288303E-4</v>
      </c>
      <c r="M184">
        <v>-0.39813513723282301</v>
      </c>
      <c r="N184">
        <f>(Table2[[#This Row],[1W Return vs Nifty]]-AVERAGE(Table2[1W Return vs Nifty]))/_xlfn.STDEV.P(Table2[1W Return vs Nifty])</f>
        <v>0.33363881300326542</v>
      </c>
      <c r="O184">
        <v>5829.89</v>
      </c>
      <c r="P184">
        <v>5608.40261457209</v>
      </c>
      <c r="Q184">
        <v>4907.4169208632902</v>
      </c>
      <c r="R184">
        <v>71.610425323552306</v>
      </c>
      <c r="S184" s="2">
        <f>(Table2[[#This Row],[Close Price]]-Table2[[#This Row],[20D EMA]])/Table2[[#This Row],[20D EMA]]</f>
        <v>4.4325021569875216E-2</v>
      </c>
      <c r="T184" s="2">
        <f>(Table2[[#This Row],[Close Price]]-Table2[[#This Row],[50D EMA]])/Table2[[#This Row],[50D EMA]]</f>
        <v>8.5567570377528143E-2</v>
      </c>
      <c r="U184" s="2">
        <f>(Table2[[#This Row],[Close Price]]-Table2[[#This Row],[200D EMA]])/Table2[[#This Row],[200D EMA]]</f>
        <v>0.24063231190248544</v>
      </c>
      <c r="V184">
        <v>1.1036338840059401</v>
      </c>
      <c r="W184">
        <v>6033.85</v>
      </c>
      <c r="X184">
        <v>6168.4</v>
      </c>
      <c r="Y184">
        <v>6004.3</v>
      </c>
      <c r="Z184">
        <v>6246.25</v>
      </c>
      <c r="AA184">
        <v>5517</v>
      </c>
      <c r="AB184">
        <v>6246.25</v>
      </c>
      <c r="AC184" s="2">
        <f>(Table2[[#This Row],[Close Price]]/Table2[[#This Row],[Day Low]])-1</f>
        <v>9.0240890973425358E-3</v>
      </c>
      <c r="AD184" s="2">
        <f>(Table2[[#This Row],[Day High]]/Table2[[#This Row],[Close Price]])-1</f>
        <v>1.3156381912849069E-2</v>
      </c>
      <c r="AE184" s="2">
        <f>(Table2[[#This Row],[Close Price]]/Table2[[#This Row],[Current Week Low]])-1</f>
        <v>1.398997385207279E-2</v>
      </c>
      <c r="AF184" s="2">
        <f>(Table2[[#This Row],[Current Week High]]/Table2[[#This Row],[Close Price]])-1</f>
        <v>2.5943202536011567E-2</v>
      </c>
      <c r="AG184" s="2">
        <f>(Table2[[#This Row],[Close Price]]/Table2[[#This Row],[Current Month Low]])-1</f>
        <v>0.10355265542867498</v>
      </c>
      <c r="AH184" s="2">
        <f>(Table2[[#This Row],[Current Month High]]/Table2[[#This Row],[Close Price]])-1</f>
        <v>2.5943202536011567E-2</v>
      </c>
      <c r="AI184">
        <v>2.59432025360115</v>
      </c>
      <c r="AJ184">
        <v>108.22175481796801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0.04</v>
      </c>
      <c r="AM184" t="s">
        <v>10436</v>
      </c>
      <c r="AN184">
        <v>5.97</v>
      </c>
      <c r="AO184" t="s">
        <v>10436</v>
      </c>
      <c r="AP184">
        <v>9.0173998306531E-2</v>
      </c>
      <c r="AQ184">
        <f>(Table2[[#This Row],[Sharpe Ratio]]-AVERAGE(Table2[Sharpe Ratio]))/_xlfn.STDEV.P(Table2[Sharpe Ratio])</f>
        <v>0.36970566674069499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2.6106240272409571</v>
      </c>
      <c r="AS184">
        <f>_xlfn.RANK.AVG(Table2[[#This Row],[1Y Return vs Nifty Z-Score]],Table2[1Y Return vs Nifty Z-Score])</f>
        <v>121</v>
      </c>
      <c r="AT184">
        <f>_xlfn.RANK.AVG(Table2[[#This Row],[6M Return vs Nifty Z-Score]],Table2[6M Return vs Nifty Z-Score])</f>
        <v>307</v>
      </c>
      <c r="AU184">
        <f>_xlfn.RANK.AVG(Table2[[#This Row],[Sharpe Ratio Z-Score]],Table2[Sharpe Ratio Z-Score])</f>
        <v>253</v>
      </c>
      <c r="AV184">
        <f>(Table2[[#This Row],[Rank 1Y]]+Table2[[#This Row],[Rank 6M]]+Table2[[#This Row],[Rank Sharpe]])/3</f>
        <v>227</v>
      </c>
    </row>
    <row r="185" spans="1:48" x14ac:dyDescent="0.3">
      <c r="A185" t="s">
        <v>730</v>
      </c>
      <c r="B185" t="s">
        <v>731</v>
      </c>
      <c r="C185" t="s">
        <v>10391</v>
      </c>
      <c r="D185" t="s">
        <v>400</v>
      </c>
      <c r="E185">
        <v>24111.218663399999</v>
      </c>
      <c r="F185">
        <v>6750.7</v>
      </c>
      <c r="G185">
        <v>126.228489088695</v>
      </c>
      <c r="H185">
        <f>(Table2[[#This Row],[1Y Return vs Nifty]]-AVERAGE(Table2[1Y Return vs Nifty]))/_xlfn.STDEV.P(Table2[1Y Return vs Nifty])</f>
        <v>1.6713881549144995</v>
      </c>
      <c r="I185">
        <v>2.8524933189434498</v>
      </c>
      <c r="J185">
        <f>(Table2[[#This Row],[1M Return vs Nifty]]-AVERAGE(Table2[1M Return vs Nifty]))/_xlfn.STDEV.P(Table2[1M Return vs Nifty])</f>
        <v>0.53718068240167915</v>
      </c>
      <c r="K185">
        <v>46.725473104924802</v>
      </c>
      <c r="L185">
        <f>(Table2[[#This Row],[6M Return vs Nifty]]-AVERAGE(Table2[6M Return vs Nifty]))/_xlfn.STDEV.P(Table2[6M Return vs Nifty])</f>
        <v>1.0060655098760058</v>
      </c>
      <c r="M185">
        <v>0.32722456556342</v>
      </c>
      <c r="N185">
        <f>(Table2[[#This Row],[1W Return vs Nifty]]-AVERAGE(Table2[1W Return vs Nifty]))/_xlfn.STDEV.P(Table2[1W Return vs Nifty])</f>
        <v>0.47766215579036259</v>
      </c>
      <c r="O185">
        <v>6667.99</v>
      </c>
      <c r="P185">
        <v>6278.7779233523497</v>
      </c>
      <c r="Q185">
        <v>4892.5822440865904</v>
      </c>
      <c r="R185">
        <v>51.396338277425002</v>
      </c>
      <c r="S185" s="2">
        <f>(Table2[[#This Row],[Close Price]]-Table2[[#This Row],[20D EMA]])/Table2[[#This Row],[20D EMA]]</f>
        <v>1.2404037798497004E-2</v>
      </c>
      <c r="T185" s="2">
        <f>(Table2[[#This Row],[Close Price]]-Table2[[#This Row],[50D EMA]])/Table2[[#This Row],[50D EMA]]</f>
        <v>7.5161453774699294E-2</v>
      </c>
      <c r="U185" s="2">
        <f>(Table2[[#This Row],[Close Price]]-Table2[[#This Row],[200D EMA]])/Table2[[#This Row],[200D EMA]]</f>
        <v>0.37978263076910351</v>
      </c>
      <c r="V185">
        <v>0.68937535545279105</v>
      </c>
      <c r="W185">
        <v>6700.05</v>
      </c>
      <c r="X185">
        <v>6857.95</v>
      </c>
      <c r="Y185">
        <v>6682.3</v>
      </c>
      <c r="Z185">
        <v>7100</v>
      </c>
      <c r="AA185">
        <v>6418.4</v>
      </c>
      <c r="AB185">
        <v>7100</v>
      </c>
      <c r="AC185" s="2">
        <f>(Table2[[#This Row],[Close Price]]/Table2[[#This Row],[Day Low]])-1</f>
        <v>7.5596450772754675E-3</v>
      </c>
      <c r="AD185" s="2">
        <f>(Table2[[#This Row],[Day High]]/Table2[[#This Row],[Close Price]])-1</f>
        <v>1.5887241323122137E-2</v>
      </c>
      <c r="AE185" s="2">
        <f>(Table2[[#This Row],[Close Price]]/Table2[[#This Row],[Current Week Low]])-1</f>
        <v>1.0235996588001006E-2</v>
      </c>
      <c r="AF185" s="2">
        <f>(Table2[[#This Row],[Current Week High]]/Table2[[#This Row],[Close Price]])-1</f>
        <v>5.1742782229990958E-2</v>
      </c>
      <c r="AG185" s="2">
        <f>(Table2[[#This Row],[Close Price]]/Table2[[#This Row],[Current Month Low]])-1</f>
        <v>5.1773027545805927E-2</v>
      </c>
      <c r="AH185" s="2">
        <f>(Table2[[#This Row],[Current Month High]]/Table2[[#This Row],[Close Price]])-1</f>
        <v>5.1742782229990958E-2</v>
      </c>
      <c r="AI185">
        <v>5.1742782229990896</v>
      </c>
      <c r="AJ185">
        <v>221.46190476190401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0.35</v>
      </c>
      <c r="AM185" t="s">
        <v>10436</v>
      </c>
      <c r="AN185">
        <v>-0.05</v>
      </c>
      <c r="AO185" t="s">
        <v>10435</v>
      </c>
      <c r="AQ185">
        <f>(Table2[[#This Row],[Sharpe Ratio]]-AVERAGE(Table2[Sharpe Ratio]))/_xlfn.STDEV.P(Table2[Sharpe Ratio])</f>
        <v>-0.67617339439443958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3.0161231085881073</v>
      </c>
      <c r="AS185">
        <f>_xlfn.RANK.AVG(Table2[[#This Row],[1Y Return vs Nifty Z-Score]],Table2[1Y Return vs Nifty Z-Score])</f>
        <v>54</v>
      </c>
      <c r="AT185">
        <f>_xlfn.RANK.AVG(Table2[[#This Row],[6M Return vs Nifty Z-Score]],Table2[6M Return vs Nifty Z-Score])</f>
        <v>103</v>
      </c>
      <c r="AU185">
        <f>_xlfn.RANK.AVG(Table2[[#This Row],[Sharpe Ratio Z-Score]],Table2[Sharpe Ratio Z-Score])</f>
        <v>529</v>
      </c>
      <c r="AV185">
        <f>(Table2[[#This Row],[Rank 1Y]]+Table2[[#This Row],[Rank 6M]]+Table2[[#This Row],[Rank Sharpe]])/3</f>
        <v>228.66666666666666</v>
      </c>
    </row>
    <row r="186" spans="1:48" x14ac:dyDescent="0.3">
      <c r="A186" t="s">
        <v>1124</v>
      </c>
      <c r="B186" t="s">
        <v>1125</v>
      </c>
      <c r="C186" t="s">
        <v>10407</v>
      </c>
      <c r="D186" t="s">
        <v>1126</v>
      </c>
      <c r="E186">
        <v>11817.3014055</v>
      </c>
      <c r="F186">
        <v>614.5</v>
      </c>
      <c r="G186">
        <v>37.509560467958501</v>
      </c>
      <c r="H186">
        <f>(Table2[[#This Row],[1Y Return vs Nifty]]-AVERAGE(Table2[1Y Return vs Nifty]))/_xlfn.STDEV.P(Table2[1Y Return vs Nifty])</f>
        <v>0.22504403718662078</v>
      </c>
      <c r="I186">
        <v>-4.34953113067471</v>
      </c>
      <c r="J186">
        <f>(Table2[[#This Row],[1M Return vs Nifty]]-AVERAGE(Table2[1M Return vs Nifty]))/_xlfn.STDEV.P(Table2[1M Return vs Nifty])</f>
        <v>-0.15948819357851318</v>
      </c>
      <c r="K186">
        <v>53.343853489794299</v>
      </c>
      <c r="L186">
        <f>(Table2[[#This Row],[6M Return vs Nifty]]-AVERAGE(Table2[6M Return vs Nifty]))/_xlfn.STDEV.P(Table2[6M Return vs Nifty])</f>
        <v>1.2015617994648109</v>
      </c>
      <c r="M186">
        <v>-1.1765032823589601</v>
      </c>
      <c r="N186">
        <f>(Table2[[#This Row],[1W Return vs Nifty]]-AVERAGE(Table2[1W Return vs Nifty]))/_xlfn.STDEV.P(Table2[1W Return vs Nifty])</f>
        <v>0.17909041205418624</v>
      </c>
      <c r="O186">
        <v>526.11</v>
      </c>
      <c r="P186">
        <v>519.29449406054596</v>
      </c>
      <c r="Q186">
        <v>464.21743876455201</v>
      </c>
      <c r="R186">
        <v>92.1875547284628</v>
      </c>
      <c r="S186" s="2">
        <f>(Table2[[#This Row],[Close Price]]-Table2[[#This Row],[20D EMA]])/Table2[[#This Row],[20D EMA]]</f>
        <v>0.16800669061603085</v>
      </c>
      <c r="T186" s="2">
        <f>(Table2[[#This Row],[Close Price]]-Table2[[#This Row],[50D EMA]])/Table2[[#This Row],[50D EMA]]</f>
        <v>0.18333625144955565</v>
      </c>
      <c r="U186" s="2">
        <f>(Table2[[#This Row],[Close Price]]-Table2[[#This Row],[200D EMA]])/Table2[[#This Row],[200D EMA]]</f>
        <v>0.3237331230713853</v>
      </c>
      <c r="V186">
        <v>2.47906654620764</v>
      </c>
      <c r="W186">
        <v>525.5</v>
      </c>
      <c r="X186">
        <v>632</v>
      </c>
      <c r="Y186">
        <v>503.65</v>
      </c>
      <c r="Z186">
        <v>632</v>
      </c>
      <c r="AA186">
        <v>488.3</v>
      </c>
      <c r="AB186">
        <v>632</v>
      </c>
      <c r="AC186" s="2">
        <f>(Table2[[#This Row],[Close Price]]/Table2[[#This Row],[Day Low]])-1</f>
        <v>0.16936251189343476</v>
      </c>
      <c r="AD186" s="2">
        <f>(Table2[[#This Row],[Day High]]/Table2[[#This Row],[Close Price]])-1</f>
        <v>2.8478437754271724E-2</v>
      </c>
      <c r="AE186" s="2">
        <f>(Table2[[#This Row],[Close Price]]/Table2[[#This Row],[Current Week Low]])-1</f>
        <v>0.22009331877295746</v>
      </c>
      <c r="AF186" s="2">
        <f>(Table2[[#This Row],[Current Week High]]/Table2[[#This Row],[Close Price]])-1</f>
        <v>2.8478437754271724E-2</v>
      </c>
      <c r="AG186" s="2">
        <f>(Table2[[#This Row],[Close Price]]/Table2[[#This Row],[Current Month Low]])-1</f>
        <v>0.25844767560925663</v>
      </c>
      <c r="AH186" s="2">
        <f>(Table2[[#This Row],[Current Month High]]/Table2[[#This Row],[Close Price]])-1</f>
        <v>2.8478437754271724E-2</v>
      </c>
      <c r="AI186">
        <v>2.8478437754271702</v>
      </c>
      <c r="AJ186">
        <v>98.481912144702804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0.08</v>
      </c>
      <c r="AM186" t="s">
        <v>10436</v>
      </c>
      <c r="AN186">
        <v>22.51</v>
      </c>
      <c r="AO186" t="s">
        <v>10436</v>
      </c>
      <c r="AP186">
        <v>5.0530459580604002E-2</v>
      </c>
      <c r="AQ186">
        <f>(Table2[[#This Row],[Sharpe Ratio]]-AVERAGE(Table2[Sharpe Ratio]))/_xlfn.STDEV.P(Table2[Sharpe Ratio])</f>
        <v>-9.0098133039844389E-2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1.3561099220872603</v>
      </c>
      <c r="AS186">
        <f>_xlfn.RANK.AVG(Table2[[#This Row],[1Y Return vs Nifty Z-Score]],Table2[1Y Return vs Nifty Z-Score])</f>
        <v>241</v>
      </c>
      <c r="AT186">
        <f>_xlfn.RANK.AVG(Table2[[#This Row],[6M Return vs Nifty Z-Score]],Table2[6M Return vs Nifty Z-Score])</f>
        <v>83</v>
      </c>
      <c r="AU186">
        <f>_xlfn.RANK.AVG(Table2[[#This Row],[Sharpe Ratio Z-Score]],Table2[Sharpe Ratio Z-Score])</f>
        <v>368</v>
      </c>
      <c r="AV186">
        <f>(Table2[[#This Row],[Rank 1Y]]+Table2[[#This Row],[Rank 6M]]+Table2[[#This Row],[Rank Sharpe]])/3</f>
        <v>230.66666666666666</v>
      </c>
    </row>
    <row r="187" spans="1:48" x14ac:dyDescent="0.3">
      <c r="A187" t="s">
        <v>1011</v>
      </c>
      <c r="B187" t="s">
        <v>1012</v>
      </c>
      <c r="C187" t="s">
        <v>10392</v>
      </c>
      <c r="D187" t="s">
        <v>1013</v>
      </c>
      <c r="E187">
        <v>14554.55675745</v>
      </c>
      <c r="F187">
        <v>453.5</v>
      </c>
      <c r="G187">
        <v>66.731997860625597</v>
      </c>
      <c r="H187">
        <f>(Table2[[#This Row],[1Y Return vs Nifty]]-AVERAGE(Table2[1Y Return vs Nifty]))/_xlfn.STDEV.P(Table2[1Y Return vs Nifty])</f>
        <v>0.70144406912610024</v>
      </c>
      <c r="I187">
        <v>-11.939810302505199</v>
      </c>
      <c r="J187">
        <f>(Table2[[#This Row],[1M Return vs Nifty]]-AVERAGE(Table2[1M Return vs Nifty]))/_xlfn.STDEV.P(Table2[1M Return vs Nifty])</f>
        <v>-0.89371386804083308</v>
      </c>
      <c r="K187">
        <v>6.8192587475965398</v>
      </c>
      <c r="L187">
        <f>(Table2[[#This Row],[6M Return vs Nifty]]-AVERAGE(Table2[6M Return vs Nifty]))/_xlfn.STDEV.P(Table2[6M Return vs Nifty])</f>
        <v>-0.17269974457030646</v>
      </c>
      <c r="M187">
        <v>-4.8981335604713498</v>
      </c>
      <c r="N187">
        <f>(Table2[[#This Row],[1W Return vs Nifty]]-AVERAGE(Table2[1W Return vs Nifty]))/_xlfn.STDEV.P(Table2[1W Return vs Nifty])</f>
        <v>-0.55985556358403599</v>
      </c>
      <c r="O187">
        <v>472.48</v>
      </c>
      <c r="P187">
        <v>475.318775620868</v>
      </c>
      <c r="Q187">
        <v>409.484008034493</v>
      </c>
      <c r="R187">
        <v>36.872618282342003</v>
      </c>
      <c r="S187" s="2">
        <f>(Table2[[#This Row],[Close Price]]-Table2[[#This Row],[20D EMA]])/Table2[[#This Row],[20D EMA]]</f>
        <v>-4.0171012529630921E-2</v>
      </c>
      <c r="T187" s="2">
        <f>(Table2[[#This Row],[Close Price]]-Table2[[#This Row],[50D EMA]])/Table2[[#This Row],[50D EMA]]</f>
        <v>-4.5903458352487776E-2</v>
      </c>
      <c r="U187" s="2">
        <f>(Table2[[#This Row],[Close Price]]-Table2[[#This Row],[200D EMA]])/Table2[[#This Row],[200D EMA]]</f>
        <v>0.10749135766444705</v>
      </c>
      <c r="V187">
        <v>0.243695415931488</v>
      </c>
      <c r="W187">
        <v>451.4</v>
      </c>
      <c r="X187">
        <v>464.45</v>
      </c>
      <c r="Y187">
        <v>451.4</v>
      </c>
      <c r="Z187">
        <v>478.75</v>
      </c>
      <c r="AA187">
        <v>439</v>
      </c>
      <c r="AB187">
        <v>516</v>
      </c>
      <c r="AC187" s="2">
        <f>(Table2[[#This Row],[Close Price]]/Table2[[#This Row],[Day Low]])-1</f>
        <v>4.6521931767833369E-3</v>
      </c>
      <c r="AD187" s="2">
        <f>(Table2[[#This Row],[Day High]]/Table2[[#This Row],[Close Price]])-1</f>
        <v>2.4145534729878682E-2</v>
      </c>
      <c r="AE187" s="2">
        <f>(Table2[[#This Row],[Close Price]]/Table2[[#This Row],[Current Week Low]])-1</f>
        <v>4.6521931767833369E-3</v>
      </c>
      <c r="AF187" s="2">
        <f>(Table2[[#This Row],[Current Week High]]/Table2[[#This Row],[Close Price]])-1</f>
        <v>5.5678059536935054E-2</v>
      </c>
      <c r="AG187" s="2">
        <f>(Table2[[#This Row],[Close Price]]/Table2[[#This Row],[Current Month Low]])-1</f>
        <v>3.3029612756264148E-2</v>
      </c>
      <c r="AH187" s="2">
        <f>(Table2[[#This Row],[Current Month High]]/Table2[[#This Row],[Close Price]])-1</f>
        <v>0.13781697905181911</v>
      </c>
      <c r="AI187">
        <v>36.229327453142197</v>
      </c>
      <c r="AJ187">
        <v>123.95061728395</v>
      </c>
      <c r="AK187" t="str">
        <f>IF(AND(Table2[[#This Row],[20D EMA]]&gt;Table2[[#This Row],[50D EMA]],Table2[[#This Row],[50D EMA]]&gt;Table2[[#This Row],[200D EMA]]),"Uptrend","Downtrend/NoTrend")</f>
        <v>Downtrend/NoTrend</v>
      </c>
      <c r="AL187">
        <v>-0.22</v>
      </c>
      <c r="AM187" t="s">
        <v>10435</v>
      </c>
      <c r="AN187">
        <v>-3.44</v>
      </c>
      <c r="AO187" t="s">
        <v>10435</v>
      </c>
      <c r="AP187">
        <v>0.11410674521662199</v>
      </c>
      <c r="AQ187">
        <f>(Table2[[#This Row],[Sharpe Ratio]]-AVERAGE(Table2[Sharpe Ratio]))/_xlfn.STDEV.P(Table2[Sharpe Ratio])</f>
        <v>0.64728855469940572</v>
      </c>
      <c r="AR1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7">
        <f>_xlfn.RANK.AVG(Table2[[#This Row],[1Y Return vs Nifty Z-Score]],Table2[1Y Return vs Nifty Z-Score])</f>
        <v>134</v>
      </c>
      <c r="AT187">
        <f>_xlfn.RANK.AVG(Table2[[#This Row],[6M Return vs Nifty Z-Score]],Table2[6M Return vs Nifty Z-Score])</f>
        <v>374</v>
      </c>
      <c r="AU187">
        <f>_xlfn.RANK.AVG(Table2[[#This Row],[Sharpe Ratio Z-Score]],Table2[Sharpe Ratio Z-Score])</f>
        <v>187</v>
      </c>
      <c r="AV187">
        <f>(Table2[[#This Row],[Rank 1Y]]+Table2[[#This Row],[Rank 6M]]+Table2[[#This Row],[Rank Sharpe]])/3</f>
        <v>231.66666666666666</v>
      </c>
    </row>
    <row r="188" spans="1:48" x14ac:dyDescent="0.3">
      <c r="A188" t="s">
        <v>606</v>
      </c>
      <c r="B188" t="s">
        <v>607</v>
      </c>
      <c r="C188" t="s">
        <v>10398</v>
      </c>
      <c r="D188" t="s">
        <v>608</v>
      </c>
      <c r="E188">
        <v>32902.992280500002</v>
      </c>
      <c r="F188">
        <v>340.25</v>
      </c>
      <c r="G188">
        <v>83.997485276751604</v>
      </c>
      <c r="H188">
        <f>(Table2[[#This Row],[1Y Return vs Nifty]]-AVERAGE(Table2[1Y Return vs Nifty]))/_xlfn.STDEV.P(Table2[1Y Return vs Nifty])</f>
        <v>0.9829154141055958</v>
      </c>
      <c r="I188">
        <v>2.5904366660742602</v>
      </c>
      <c r="J188">
        <f>(Table2[[#This Row],[1M Return vs Nifty]]-AVERAGE(Table2[1M Return vs Nifty]))/_xlfn.STDEV.P(Table2[1M Return vs Nifty])</f>
        <v>0.51183132194412195</v>
      </c>
      <c r="K188">
        <v>2.7380209469849599</v>
      </c>
      <c r="L188">
        <f>(Table2[[#This Row],[6M Return vs Nifty]]-AVERAGE(Table2[6M Return vs Nifty]))/_xlfn.STDEV.P(Table2[6M Return vs Nifty])</f>
        <v>-0.29325293138519087</v>
      </c>
      <c r="M188">
        <v>4.6938979259362998</v>
      </c>
      <c r="N188">
        <f>(Table2[[#This Row],[1W Return vs Nifty]]-AVERAGE(Table2[1W Return vs Nifty]))/_xlfn.STDEV.P(Table2[1W Return vs Nifty])</f>
        <v>1.3446842577845382</v>
      </c>
      <c r="O188">
        <v>323.69</v>
      </c>
      <c r="P188">
        <v>321.735641852306</v>
      </c>
      <c r="Q188">
        <v>293.625542174749</v>
      </c>
      <c r="R188">
        <v>74.113551114389594</v>
      </c>
      <c r="S188" s="2">
        <f>(Table2[[#This Row],[Close Price]]-Table2[[#This Row],[20D EMA]])/Table2[[#This Row],[20D EMA]]</f>
        <v>5.1160060551762497E-2</v>
      </c>
      <c r="T188" s="2">
        <f>(Table2[[#This Row],[Close Price]]-Table2[[#This Row],[50D EMA]])/Table2[[#This Row],[50D EMA]]</f>
        <v>5.7545250632173001E-2</v>
      </c>
      <c r="U188" s="2">
        <f>(Table2[[#This Row],[Close Price]]-Table2[[#This Row],[200D EMA]])/Table2[[#This Row],[200D EMA]]</f>
        <v>0.15878883519439466</v>
      </c>
      <c r="V188">
        <v>0.94360949288041995</v>
      </c>
      <c r="W188">
        <v>338.35</v>
      </c>
      <c r="X188">
        <v>347.2</v>
      </c>
      <c r="Y188">
        <v>328</v>
      </c>
      <c r="Z188">
        <v>347.2</v>
      </c>
      <c r="AA188">
        <v>301.05</v>
      </c>
      <c r="AB188">
        <v>347.2</v>
      </c>
      <c r="AC188" s="2">
        <f>(Table2[[#This Row],[Close Price]]/Table2[[#This Row],[Day Low]])-1</f>
        <v>5.6154869218263403E-3</v>
      </c>
      <c r="AD188" s="2">
        <f>(Table2[[#This Row],[Day High]]/Table2[[#This Row],[Close Price]])-1</f>
        <v>2.0426157237325437E-2</v>
      </c>
      <c r="AE188" s="2">
        <f>(Table2[[#This Row],[Close Price]]/Table2[[#This Row],[Current Week Low]])-1</f>
        <v>3.7347560975609762E-2</v>
      </c>
      <c r="AF188" s="2">
        <f>(Table2[[#This Row],[Current Week High]]/Table2[[#This Row],[Close Price]])-1</f>
        <v>2.0426157237325437E-2</v>
      </c>
      <c r="AG188" s="2">
        <f>(Table2[[#This Row],[Close Price]]/Table2[[#This Row],[Current Month Low]])-1</f>
        <v>0.13021092841720638</v>
      </c>
      <c r="AH188" s="2">
        <f>(Table2[[#This Row],[Current Month High]]/Table2[[#This Row],[Close Price]])-1</f>
        <v>2.0426157237325437E-2</v>
      </c>
      <c r="AI188">
        <v>22.204261572373198</v>
      </c>
      <c r="AJ188">
        <v>150.829340213785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</v>
      </c>
      <c r="AM188" t="s">
        <v>10437</v>
      </c>
      <c r="AN188">
        <v>10.130000000000001</v>
      </c>
      <c r="AO188" t="s">
        <v>10436</v>
      </c>
      <c r="AP188">
        <v>0.11666587773058</v>
      </c>
      <c r="AQ188">
        <f>(Table2[[#This Row],[Sharpe Ratio]]-AVERAGE(Table2[Sharpe Ratio]))/_xlfn.STDEV.P(Table2[Sharpe Ratio])</f>
        <v>0.67697053799042428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3.2231486004394894</v>
      </c>
      <c r="AS188">
        <f>_xlfn.RANK.AVG(Table2[[#This Row],[1Y Return vs Nifty Z-Score]],Table2[1Y Return vs Nifty Z-Score])</f>
        <v>98</v>
      </c>
      <c r="AT188">
        <f>_xlfn.RANK.AVG(Table2[[#This Row],[6M Return vs Nifty Z-Score]],Table2[6M Return vs Nifty Z-Score])</f>
        <v>418</v>
      </c>
      <c r="AU188">
        <f>_xlfn.RANK.AVG(Table2[[#This Row],[Sharpe Ratio Z-Score]],Table2[Sharpe Ratio Z-Score])</f>
        <v>180</v>
      </c>
      <c r="AV188">
        <f>(Table2[[#This Row],[Rank 1Y]]+Table2[[#This Row],[Rank 6M]]+Table2[[#This Row],[Rank Sharpe]])/3</f>
        <v>232</v>
      </c>
    </row>
    <row r="189" spans="1:48" x14ac:dyDescent="0.3">
      <c r="A189" t="s">
        <v>318</v>
      </c>
      <c r="B189" t="s">
        <v>319</v>
      </c>
      <c r="C189" t="s">
        <v>10395</v>
      </c>
      <c r="D189" t="s">
        <v>54</v>
      </c>
      <c r="E189">
        <v>88673.887791525005</v>
      </c>
      <c r="F189">
        <v>1526.75</v>
      </c>
      <c r="G189">
        <v>42.583825894052602</v>
      </c>
      <c r="H189">
        <f>(Table2[[#This Row],[1Y Return vs Nifty]]-AVERAGE(Table2[1Y Return vs Nifty]))/_xlfn.STDEV.P(Table2[1Y Return vs Nifty])</f>
        <v>0.30776746571442826</v>
      </c>
      <c r="I189">
        <v>-7.0424400336540396</v>
      </c>
      <c r="J189">
        <f>(Table2[[#This Row],[1M Return vs Nifty]]-AVERAGE(Table2[1M Return vs Nifty]))/_xlfn.STDEV.P(Table2[1M Return vs Nifty])</f>
        <v>-0.41997964729124371</v>
      </c>
      <c r="K189">
        <v>27.300475562745699</v>
      </c>
      <c r="L189">
        <f>(Table2[[#This Row],[6M Return vs Nifty]]-AVERAGE(Table2[6M Return vs Nifty]))/_xlfn.STDEV.P(Table2[6M Return vs Nifty])</f>
        <v>0.43228239014941849</v>
      </c>
      <c r="M189">
        <v>-6.23537854685424</v>
      </c>
      <c r="N189">
        <f>(Table2[[#This Row],[1W Return vs Nifty]]-AVERAGE(Table2[1W Return vs Nifty]))/_xlfn.STDEV.P(Table2[1W Return vs Nifty])</f>
        <v>-0.82537140671910858</v>
      </c>
      <c r="O189">
        <v>1522.84</v>
      </c>
      <c r="P189">
        <v>1472.7223274642299</v>
      </c>
      <c r="Q189">
        <v>1238.3125432238201</v>
      </c>
      <c r="R189">
        <v>51.207597984840703</v>
      </c>
      <c r="S189" s="2">
        <f>(Table2[[#This Row],[Close Price]]-Table2[[#This Row],[20D EMA]])/Table2[[#This Row],[20D EMA]]</f>
        <v>2.5675711171233235E-3</v>
      </c>
      <c r="T189" s="2">
        <f>(Table2[[#This Row],[Close Price]]-Table2[[#This Row],[50D EMA]])/Table2[[#This Row],[50D EMA]]</f>
        <v>3.6685579846403416E-2</v>
      </c>
      <c r="U189" s="2">
        <f>(Table2[[#This Row],[Close Price]]-Table2[[#This Row],[200D EMA]])/Table2[[#This Row],[200D EMA]]</f>
        <v>0.23292783260134192</v>
      </c>
      <c r="V189">
        <v>0.97641137822986601</v>
      </c>
      <c r="W189">
        <v>1498.5</v>
      </c>
      <c r="X189">
        <v>1531.45</v>
      </c>
      <c r="Y189">
        <v>1470</v>
      </c>
      <c r="Z189">
        <v>1531.45</v>
      </c>
      <c r="AA189">
        <v>1470</v>
      </c>
      <c r="AB189">
        <v>1592</v>
      </c>
      <c r="AC189" s="2">
        <f>(Table2[[#This Row],[Close Price]]/Table2[[#This Row],[Day Low]])-1</f>
        <v>1.8852185518852149E-2</v>
      </c>
      <c r="AD189" s="2">
        <f>(Table2[[#This Row],[Day High]]/Table2[[#This Row],[Close Price]])-1</f>
        <v>3.0784345832650661E-3</v>
      </c>
      <c r="AE189" s="2">
        <f>(Table2[[#This Row],[Close Price]]/Table2[[#This Row],[Current Week Low]])-1</f>
        <v>3.8605442176870675E-2</v>
      </c>
      <c r="AF189" s="2">
        <f>(Table2[[#This Row],[Current Week High]]/Table2[[#This Row],[Close Price]])-1</f>
        <v>3.0784345832650661E-3</v>
      </c>
      <c r="AG189" s="2">
        <f>(Table2[[#This Row],[Close Price]]/Table2[[#This Row],[Current Month Low]])-1</f>
        <v>3.8605442176870675E-2</v>
      </c>
      <c r="AH189" s="2">
        <f>(Table2[[#This Row],[Current Month High]]/Table2[[#This Row],[Close Price]])-1</f>
        <v>4.2737841820861266E-2</v>
      </c>
      <c r="AI189">
        <v>4.2737841820861204</v>
      </c>
      <c r="AJ189">
        <v>82.920984843946499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0.02</v>
      </c>
      <c r="AM189" t="s">
        <v>10436</v>
      </c>
      <c r="AN189">
        <v>0.54</v>
      </c>
      <c r="AO189" t="s">
        <v>10436</v>
      </c>
      <c r="AP189">
        <v>7.8796595774716996E-2</v>
      </c>
      <c r="AQ189">
        <f>(Table2[[#This Row],[Sharpe Ratio]]-AVERAGE(Table2[Sharpe Ratio]))/_xlfn.STDEV.P(Table2[Sharpe Ratio])</f>
        <v>0.23774537550818012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-0.26755582263832545</v>
      </c>
      <c r="AS189">
        <f>_xlfn.RANK.AVG(Table2[[#This Row],[1Y Return vs Nifty Z-Score]],Table2[1Y Return vs Nifty Z-Score])</f>
        <v>223</v>
      </c>
      <c r="AT189">
        <f>_xlfn.RANK.AVG(Table2[[#This Row],[6M Return vs Nifty Z-Score]],Table2[6M Return vs Nifty Z-Score])</f>
        <v>188</v>
      </c>
      <c r="AU189">
        <f>_xlfn.RANK.AVG(Table2[[#This Row],[Sharpe Ratio Z-Score]],Table2[Sharpe Ratio Z-Score])</f>
        <v>286</v>
      </c>
      <c r="AV189">
        <f>(Table2[[#This Row],[Rank 1Y]]+Table2[[#This Row],[Rank 6M]]+Table2[[#This Row],[Rank Sharpe]])/3</f>
        <v>232.33333333333334</v>
      </c>
    </row>
    <row r="190" spans="1:48" x14ac:dyDescent="0.3">
      <c r="A190" t="s">
        <v>255</v>
      </c>
      <c r="B190" t="s">
        <v>256</v>
      </c>
      <c r="C190" t="s">
        <v>10397</v>
      </c>
      <c r="D190" t="s">
        <v>190</v>
      </c>
      <c r="E190">
        <v>109012.18014500001</v>
      </c>
      <c r="F190">
        <v>36961.25</v>
      </c>
      <c r="G190">
        <v>61.286672705498198</v>
      </c>
      <c r="H190">
        <f>(Table2[[#This Row],[1Y Return vs Nifty]]-AVERAGE(Table2[1Y Return vs Nifty]))/_xlfn.STDEV.P(Table2[1Y Return vs Nifty])</f>
        <v>0.6126714235399211</v>
      </c>
      <c r="I190">
        <v>7.53825264278922</v>
      </c>
      <c r="J190">
        <f>(Table2[[#This Row],[1M Return vs Nifty]]-AVERAGE(Table2[1M Return vs Nifty]))/_xlfn.STDEV.P(Table2[1M Return vs Nifty])</f>
        <v>0.99044527544682115</v>
      </c>
      <c r="K190">
        <v>2.7889176588194902</v>
      </c>
      <c r="L190">
        <f>(Table2[[#This Row],[6M Return vs Nifty]]-AVERAGE(Table2[6M Return vs Nifty]))/_xlfn.STDEV.P(Table2[6M Return vs Nifty])</f>
        <v>-0.29174952454887965</v>
      </c>
      <c r="M190">
        <v>3.2452894455293402</v>
      </c>
      <c r="N190">
        <f>(Table2[[#This Row],[1W Return vs Nifty]]-AVERAGE(Table2[1W Return vs Nifty]))/_xlfn.STDEV.P(Table2[1W Return vs Nifty])</f>
        <v>1.0570567056422409</v>
      </c>
      <c r="O190">
        <v>34471.82</v>
      </c>
      <c r="P190">
        <v>33601.908504793297</v>
      </c>
      <c r="Q190">
        <v>29864.321076607699</v>
      </c>
      <c r="R190">
        <v>81.549347825979197</v>
      </c>
      <c r="S190" s="2">
        <f>(Table2[[#This Row],[Close Price]]-Table2[[#This Row],[20D EMA]])/Table2[[#This Row],[20D EMA]]</f>
        <v>7.2216378479581303E-2</v>
      </c>
      <c r="T190" s="2">
        <f>(Table2[[#This Row],[Close Price]]-Table2[[#This Row],[50D EMA]])/Table2[[#This Row],[50D EMA]]</f>
        <v>9.9974723005019042E-2</v>
      </c>
      <c r="U190" s="2">
        <f>(Table2[[#This Row],[Close Price]]-Table2[[#This Row],[200D EMA]])/Table2[[#This Row],[200D EMA]]</f>
        <v>0.23763905113353556</v>
      </c>
      <c r="V190">
        <v>1.2267198144495799</v>
      </c>
      <c r="W190">
        <v>36484.1</v>
      </c>
      <c r="X190">
        <v>37347</v>
      </c>
      <c r="Y190">
        <v>35501.199999999997</v>
      </c>
      <c r="Z190">
        <v>37347</v>
      </c>
      <c r="AA190">
        <v>31922.35</v>
      </c>
      <c r="AB190">
        <v>37347</v>
      </c>
      <c r="AC190" s="2">
        <f>(Table2[[#This Row],[Close Price]]/Table2[[#This Row],[Day Low]])-1</f>
        <v>1.3078299862131715E-2</v>
      </c>
      <c r="AD190" s="2">
        <f>(Table2[[#This Row],[Day High]]/Table2[[#This Row],[Close Price]])-1</f>
        <v>1.0436605904832863E-2</v>
      </c>
      <c r="AE190" s="2">
        <f>(Table2[[#This Row],[Close Price]]/Table2[[#This Row],[Current Week Low]])-1</f>
        <v>4.1126778813110665E-2</v>
      </c>
      <c r="AF190" s="2">
        <f>(Table2[[#This Row],[Current Week High]]/Table2[[#This Row],[Close Price]])-1</f>
        <v>1.0436605904832863E-2</v>
      </c>
      <c r="AG190" s="2">
        <f>(Table2[[#This Row],[Close Price]]/Table2[[#This Row],[Current Month Low]])-1</f>
        <v>0.15784865462599096</v>
      </c>
      <c r="AH190" s="2">
        <f>(Table2[[#This Row],[Current Month High]]/Table2[[#This Row],[Close Price]])-1</f>
        <v>1.0436605904832863E-2</v>
      </c>
      <c r="AI190">
        <v>1.0436605904832801</v>
      </c>
      <c r="AJ190">
        <v>98.716397849462297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0.01</v>
      </c>
      <c r="AM190" t="s">
        <v>10436</v>
      </c>
      <c r="AN190">
        <v>11.65</v>
      </c>
      <c r="AO190" t="s">
        <v>10436</v>
      </c>
      <c r="AP190">
        <v>0.13360559325098101</v>
      </c>
      <c r="AQ190">
        <f>(Table2[[#This Row],[Sharpe Ratio]]-AVERAGE(Table2[Sharpe Ratio]))/_xlfn.STDEV.P(Table2[Sharpe Ratio])</f>
        <v>0.87344506609272432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3.2418689461728278</v>
      </c>
      <c r="AS190">
        <f>_xlfn.RANK.AVG(Table2[[#This Row],[1Y Return vs Nifty Z-Score]],Table2[1Y Return vs Nifty Z-Score])</f>
        <v>151</v>
      </c>
      <c r="AT190">
        <f>_xlfn.RANK.AVG(Table2[[#This Row],[6M Return vs Nifty Z-Score]],Table2[6M Return vs Nifty Z-Score])</f>
        <v>416</v>
      </c>
      <c r="AU190">
        <f>_xlfn.RANK.AVG(Table2[[#This Row],[Sharpe Ratio Z-Score]],Table2[Sharpe Ratio Z-Score])</f>
        <v>133</v>
      </c>
      <c r="AV190">
        <f>(Table2[[#This Row],[Rank 1Y]]+Table2[[#This Row],[Rank 6M]]+Table2[[#This Row],[Rank Sharpe]])/3</f>
        <v>233.33333333333334</v>
      </c>
    </row>
    <row r="191" spans="1:48" x14ac:dyDescent="0.3">
      <c r="A191" t="s">
        <v>736</v>
      </c>
      <c r="B191" t="s">
        <v>737</v>
      </c>
      <c r="C191" t="s">
        <v>10393</v>
      </c>
      <c r="D191" t="s">
        <v>114</v>
      </c>
      <c r="E191">
        <v>23888.963793800001</v>
      </c>
      <c r="F191">
        <v>954.1</v>
      </c>
      <c r="G191">
        <v>62.106640178086899</v>
      </c>
      <c r="H191">
        <f>(Table2[[#This Row],[1Y Return vs Nifty]]-AVERAGE(Table2[1Y Return vs Nifty]))/_xlfn.STDEV.P(Table2[1Y Return vs Nifty])</f>
        <v>0.62603897823365151</v>
      </c>
      <c r="I191">
        <v>6.46040524693381</v>
      </c>
      <c r="J191">
        <f>(Table2[[#This Row],[1M Return vs Nifty]]-AVERAGE(Table2[1M Return vs Nifty]))/_xlfn.STDEV.P(Table2[1M Return vs Nifty])</f>
        <v>0.88618254501571614</v>
      </c>
      <c r="K191">
        <v>79.914454148900305</v>
      </c>
      <c r="L191">
        <f>(Table2[[#This Row],[6M Return vs Nifty]]-AVERAGE(Table2[6M Return vs Nifty]))/_xlfn.STDEV.P(Table2[6M Return vs Nifty])</f>
        <v>1.9864145185494224</v>
      </c>
      <c r="M191">
        <v>7.2322522363758104</v>
      </c>
      <c r="N191">
        <f>(Table2[[#This Row],[1W Return vs Nifty]]-AVERAGE(Table2[1W Return vs Nifty]))/_xlfn.STDEV.P(Table2[1W Return vs Nifty])</f>
        <v>1.8486856126409286</v>
      </c>
      <c r="O191">
        <v>895.13</v>
      </c>
      <c r="P191">
        <v>831.38222519842202</v>
      </c>
      <c r="Q191">
        <v>666.32782997210404</v>
      </c>
      <c r="R191">
        <v>67.263671996482898</v>
      </c>
      <c r="S191" s="2">
        <f>(Table2[[#This Row],[Close Price]]-Table2[[#This Row],[20D EMA]])/Table2[[#This Row],[20D EMA]]</f>
        <v>6.5878699183358869E-2</v>
      </c>
      <c r="T191" s="2">
        <f>(Table2[[#This Row],[Close Price]]-Table2[[#This Row],[50D EMA]])/Table2[[#This Row],[50D EMA]]</f>
        <v>0.1476069262513876</v>
      </c>
      <c r="U191" s="2">
        <f>(Table2[[#This Row],[Close Price]]-Table2[[#This Row],[200D EMA]])/Table2[[#This Row],[200D EMA]]</f>
        <v>0.43187775909036191</v>
      </c>
      <c r="V191">
        <v>1.3308620969165199</v>
      </c>
      <c r="W191">
        <v>940.05</v>
      </c>
      <c r="X191">
        <v>960.95</v>
      </c>
      <c r="Y191">
        <v>940.05</v>
      </c>
      <c r="Z191">
        <v>987.85</v>
      </c>
      <c r="AA191">
        <v>820</v>
      </c>
      <c r="AB191">
        <v>987.85</v>
      </c>
      <c r="AC191" s="2">
        <f>(Table2[[#This Row],[Close Price]]/Table2[[#This Row],[Day Low]])-1</f>
        <v>1.4946013509919753E-2</v>
      </c>
      <c r="AD191" s="2">
        <f>(Table2[[#This Row],[Day High]]/Table2[[#This Row],[Close Price]])-1</f>
        <v>7.1795409286239398E-3</v>
      </c>
      <c r="AE191" s="2">
        <f>(Table2[[#This Row],[Close Price]]/Table2[[#This Row],[Current Week Low]])-1</f>
        <v>1.4946013509919753E-2</v>
      </c>
      <c r="AF191" s="2">
        <f>(Table2[[#This Row],[Current Week High]]/Table2[[#This Row],[Close Price]])-1</f>
        <v>3.5373650560737824E-2</v>
      </c>
      <c r="AG191" s="2">
        <f>(Table2[[#This Row],[Close Price]]/Table2[[#This Row],[Current Month Low]])-1</f>
        <v>0.16353658536585369</v>
      </c>
      <c r="AH191" s="2">
        <f>(Table2[[#This Row],[Current Month High]]/Table2[[#This Row],[Close Price]])-1</f>
        <v>3.5373650560737824E-2</v>
      </c>
      <c r="AI191">
        <v>3.5373650560737802</v>
      </c>
      <c r="AJ191">
        <v>111.928031985784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0.23</v>
      </c>
      <c r="AM191" t="s">
        <v>10436</v>
      </c>
      <c r="AN191">
        <v>14.28</v>
      </c>
      <c r="AO191" t="s">
        <v>10436</v>
      </c>
      <c r="AQ191">
        <f>(Table2[[#This Row],[Sharpe Ratio]]-AVERAGE(Table2[Sharpe Ratio]))/_xlfn.STDEV.P(Table2[Sharpe Ratio])</f>
        <v>-0.67617339439443958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4.6711482600452792</v>
      </c>
      <c r="AS191">
        <f>_xlfn.RANK.AVG(Table2[[#This Row],[1Y Return vs Nifty Z-Score]],Table2[1Y Return vs Nifty Z-Score])</f>
        <v>148</v>
      </c>
      <c r="AT191">
        <f>_xlfn.RANK.AVG(Table2[[#This Row],[6M Return vs Nifty Z-Score]],Table2[6M Return vs Nifty Z-Score])</f>
        <v>27</v>
      </c>
      <c r="AU191">
        <f>_xlfn.RANK.AVG(Table2[[#This Row],[Sharpe Ratio Z-Score]],Table2[Sharpe Ratio Z-Score])</f>
        <v>529</v>
      </c>
      <c r="AV191">
        <f>(Table2[[#This Row],[Rank 1Y]]+Table2[[#This Row],[Rank 6M]]+Table2[[#This Row],[Rank Sharpe]])/3</f>
        <v>234.66666666666666</v>
      </c>
    </row>
    <row r="192" spans="1:48" x14ac:dyDescent="0.3">
      <c r="A192" t="s">
        <v>1154</v>
      </c>
      <c r="B192" t="s">
        <v>1155</v>
      </c>
      <c r="C192" t="s">
        <v>5595</v>
      </c>
      <c r="D192" t="s">
        <v>83</v>
      </c>
      <c r="E192">
        <v>11325.193210545</v>
      </c>
      <c r="F192">
        <v>365.45</v>
      </c>
      <c r="G192">
        <v>24.8087296385239</v>
      </c>
      <c r="H192">
        <f>(Table2[[#This Row],[1Y Return vs Nifty]]-AVERAGE(Table2[1Y Return vs Nifty]))/_xlfn.STDEV.P(Table2[1Y Return vs Nifty])</f>
        <v>1.7988200895603868E-2</v>
      </c>
      <c r="I192">
        <v>-5.9652540278888004</v>
      </c>
      <c r="J192">
        <f>(Table2[[#This Row],[1M Return vs Nifty]]-AVERAGE(Table2[1M Return vs Nifty]))/_xlfn.STDEV.P(Table2[1M Return vs Nifty])</f>
        <v>-0.31578089468941806</v>
      </c>
      <c r="K192">
        <v>57.047910818574998</v>
      </c>
      <c r="L192">
        <f>(Table2[[#This Row],[6M Return vs Nifty]]-AVERAGE(Table2[6M Return vs Nifty]))/_xlfn.STDEV.P(Table2[6M Return vs Nifty])</f>
        <v>1.310973683051361</v>
      </c>
      <c r="M192">
        <v>-3.9307436343598399</v>
      </c>
      <c r="N192">
        <f>(Table2[[#This Row],[1W Return vs Nifty]]-AVERAGE(Table2[1W Return vs Nifty]))/_xlfn.STDEV.P(Table2[1W Return vs Nifty])</f>
        <v>-0.36777606095928073</v>
      </c>
      <c r="O192">
        <v>365.17</v>
      </c>
      <c r="P192">
        <v>349.40012608429498</v>
      </c>
      <c r="Q192">
        <v>284.36845348089201</v>
      </c>
      <c r="R192">
        <v>49.075952839983302</v>
      </c>
      <c r="S192" s="2">
        <f>(Table2[[#This Row],[Close Price]]-Table2[[#This Row],[20D EMA]])/Table2[[#This Row],[20D EMA]]</f>
        <v>7.6676616370450123E-4</v>
      </c>
      <c r="T192" s="2">
        <f>(Table2[[#This Row],[Close Price]]-Table2[[#This Row],[50D EMA]])/Table2[[#This Row],[50D EMA]]</f>
        <v>4.5935512661586374E-2</v>
      </c>
      <c r="U192" s="2">
        <f>(Table2[[#This Row],[Close Price]]-Table2[[#This Row],[200D EMA]])/Table2[[#This Row],[200D EMA]]</f>
        <v>0.28512848569033067</v>
      </c>
      <c r="V192">
        <v>0.155004956326705</v>
      </c>
      <c r="W192">
        <v>363</v>
      </c>
      <c r="X192">
        <v>366.5</v>
      </c>
      <c r="Y192">
        <v>363</v>
      </c>
      <c r="Z192">
        <v>367.9</v>
      </c>
      <c r="AA192">
        <v>359.3</v>
      </c>
      <c r="AB192">
        <v>381.65</v>
      </c>
      <c r="AC192" s="2">
        <f>(Table2[[#This Row],[Close Price]]/Table2[[#This Row],[Day Low]])-1</f>
        <v>6.7493112947658584E-3</v>
      </c>
      <c r="AD192" s="2">
        <f>(Table2[[#This Row],[Day High]]/Table2[[#This Row],[Close Price]])-1</f>
        <v>2.8731700643043201E-3</v>
      </c>
      <c r="AE192" s="2">
        <f>(Table2[[#This Row],[Close Price]]/Table2[[#This Row],[Current Week Low]])-1</f>
        <v>6.7493112947658584E-3</v>
      </c>
      <c r="AF192" s="2">
        <f>(Table2[[#This Row],[Current Week High]]/Table2[[#This Row],[Close Price]])-1</f>
        <v>6.7040634833765989E-3</v>
      </c>
      <c r="AG192" s="2">
        <f>(Table2[[#This Row],[Close Price]]/Table2[[#This Row],[Current Month Low]])-1</f>
        <v>1.7116615641525224E-2</v>
      </c>
      <c r="AH192" s="2">
        <f>(Table2[[#This Row],[Current Month High]]/Table2[[#This Row],[Close Price]])-1</f>
        <v>4.4328909563551733E-2</v>
      </c>
      <c r="AI192">
        <v>5.34956902449035</v>
      </c>
      <c r="AJ192">
        <v>111.79368299043701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0.27</v>
      </c>
      <c r="AM192" t="s">
        <v>10436</v>
      </c>
      <c r="AN192">
        <v>-0.16</v>
      </c>
      <c r="AO192" t="s">
        <v>10435</v>
      </c>
      <c r="AP192">
        <v>5.7439098675965999E-2</v>
      </c>
      <c r="AQ192">
        <f>(Table2[[#This Row],[Sharpe Ratio]]-AVERAGE(Table2[Sharpe Ratio]))/_xlfn.STDEV.P(Table2[Sharpe Ratio])</f>
        <v>-9.9685934111755654E-3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0.6354363348870905</v>
      </c>
      <c r="AS192">
        <f>_xlfn.RANK.AVG(Table2[[#This Row],[1Y Return vs Nifty Z-Score]],Table2[1Y Return vs Nifty Z-Score])</f>
        <v>294</v>
      </c>
      <c r="AT192">
        <f>_xlfn.RANK.AVG(Table2[[#This Row],[6M Return vs Nifty Z-Score]],Table2[6M Return vs Nifty Z-Score])</f>
        <v>70</v>
      </c>
      <c r="AU192">
        <f>_xlfn.RANK.AVG(Table2[[#This Row],[Sharpe Ratio Z-Score]],Table2[Sharpe Ratio Z-Score])</f>
        <v>345</v>
      </c>
      <c r="AV192">
        <f>(Table2[[#This Row],[Rank 1Y]]+Table2[[#This Row],[Rank 6M]]+Table2[[#This Row],[Rank Sharpe]])/3</f>
        <v>236.33333333333334</v>
      </c>
    </row>
    <row r="193" spans="1:48" x14ac:dyDescent="0.3">
      <c r="A193" t="s">
        <v>455</v>
      </c>
      <c r="B193" t="s">
        <v>456</v>
      </c>
      <c r="C193" t="s">
        <v>10404</v>
      </c>
      <c r="D193" t="s">
        <v>388</v>
      </c>
      <c r="E193">
        <v>48426.872353979998</v>
      </c>
      <c r="F193">
        <v>1644.2</v>
      </c>
      <c r="G193">
        <v>15.323443114262</v>
      </c>
      <c r="H193">
        <f>(Table2[[#This Row],[1Y Return vs Nifty]]-AVERAGE(Table2[1Y Return vs Nifty]))/_xlfn.STDEV.P(Table2[1Y Return vs Nifty])</f>
        <v>-0.13664608721642751</v>
      </c>
      <c r="I193">
        <v>-9.6043024860495194</v>
      </c>
      <c r="J193">
        <f>(Table2[[#This Row],[1M Return vs Nifty]]-AVERAGE(Table2[1M Return vs Nifty]))/_xlfn.STDEV.P(Table2[1M Return vs Nifty])</f>
        <v>-0.66779466758332884</v>
      </c>
      <c r="K193">
        <v>37.0359682479246</v>
      </c>
      <c r="L193">
        <f>(Table2[[#This Row],[6M Return vs Nifty]]-AVERAGE(Table2[6M Return vs Nifty]))/_xlfn.STDEV.P(Table2[6M Return vs Nifty])</f>
        <v>0.71985315317514575</v>
      </c>
      <c r="M193">
        <v>-5.63405542953699</v>
      </c>
      <c r="N193">
        <f>(Table2[[#This Row],[1W Return vs Nifty]]-AVERAGE(Table2[1W Return vs Nifty]))/_xlfn.STDEV.P(Table2[1W Return vs Nifty])</f>
        <v>-0.70597607069846968</v>
      </c>
      <c r="O193">
        <v>1691.95</v>
      </c>
      <c r="P193">
        <v>1661.6912043387399</v>
      </c>
      <c r="Q193">
        <v>1411.6584624528</v>
      </c>
      <c r="R193">
        <v>29.7055854079669</v>
      </c>
      <c r="S193" s="2">
        <f>(Table2[[#This Row],[Close Price]]-Table2[[#This Row],[20D EMA]])/Table2[[#This Row],[20D EMA]]</f>
        <v>-2.8221874168858418E-2</v>
      </c>
      <c r="T193" s="2">
        <f>(Table2[[#This Row],[Close Price]]-Table2[[#This Row],[50D EMA]])/Table2[[#This Row],[50D EMA]]</f>
        <v>-1.052614606917919E-2</v>
      </c>
      <c r="U193" s="2">
        <f>(Table2[[#This Row],[Close Price]]-Table2[[#This Row],[200D EMA]])/Table2[[#This Row],[200D EMA]]</f>
        <v>0.16472931925981019</v>
      </c>
      <c r="V193">
        <v>0.93884936315289402</v>
      </c>
      <c r="W193">
        <v>1626.6</v>
      </c>
      <c r="X193">
        <v>1669</v>
      </c>
      <c r="Y193">
        <v>1626.6</v>
      </c>
      <c r="Z193">
        <v>1686</v>
      </c>
      <c r="AA193">
        <v>1606.9</v>
      </c>
      <c r="AB193">
        <v>1773.55</v>
      </c>
      <c r="AC193" s="2">
        <f>(Table2[[#This Row],[Close Price]]/Table2[[#This Row],[Day Low]])-1</f>
        <v>1.0820115578507483E-2</v>
      </c>
      <c r="AD193" s="2">
        <f>(Table2[[#This Row],[Day High]]/Table2[[#This Row],[Close Price]])-1</f>
        <v>1.5083323196691367E-2</v>
      </c>
      <c r="AE193" s="2">
        <f>(Table2[[#This Row],[Close Price]]/Table2[[#This Row],[Current Week Low]])-1</f>
        <v>1.0820115578507483E-2</v>
      </c>
      <c r="AF193" s="2">
        <f>(Table2[[#This Row],[Current Week High]]/Table2[[#This Row],[Close Price]])-1</f>
        <v>2.5422697968616959E-2</v>
      </c>
      <c r="AG193" s="2">
        <f>(Table2[[#This Row],[Close Price]]/Table2[[#This Row],[Current Month Low]])-1</f>
        <v>2.3212396539921576E-2</v>
      </c>
      <c r="AH193" s="2">
        <f>(Table2[[#This Row],[Current Month High]]/Table2[[#This Row],[Close Price]])-1</f>
        <v>7.8670478044033487E-2</v>
      </c>
      <c r="AI193">
        <v>8.8067145116165797</v>
      </c>
      <c r="AJ193">
        <v>61.346351994504602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-0.01</v>
      </c>
      <c r="AM193" t="s">
        <v>10435</v>
      </c>
      <c r="AN193">
        <v>-3.68</v>
      </c>
      <c r="AO193" t="s">
        <v>10435</v>
      </c>
      <c r="AP193">
        <v>9.2004538674197001E-2</v>
      </c>
      <c r="AQ193">
        <f>(Table2[[#This Row],[Sharpe Ratio]]-AVERAGE(Table2[Sharpe Ratio]))/_xlfn.STDEV.P(Table2[Sharpe Ratio])</f>
        <v>0.39093710681276972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-0.39962656551031056</v>
      </c>
      <c r="AS193">
        <f>_xlfn.RANK.AVG(Table2[[#This Row],[1Y Return vs Nifty Z-Score]],Table2[1Y Return vs Nifty Z-Score])</f>
        <v>338</v>
      </c>
      <c r="AT193">
        <f>_xlfn.RANK.AVG(Table2[[#This Row],[6M Return vs Nifty Z-Score]],Table2[6M Return vs Nifty Z-Score])</f>
        <v>130</v>
      </c>
      <c r="AU193">
        <f>_xlfn.RANK.AVG(Table2[[#This Row],[Sharpe Ratio Z-Score]],Table2[Sharpe Ratio Z-Score])</f>
        <v>242</v>
      </c>
      <c r="AV193">
        <f>(Table2[[#This Row],[Rank 1Y]]+Table2[[#This Row],[Rank 6M]]+Table2[[#This Row],[Rank Sharpe]])/3</f>
        <v>236.66666666666666</v>
      </c>
    </row>
    <row r="194" spans="1:48" x14ac:dyDescent="0.3">
      <c r="A194" t="s">
        <v>202</v>
      </c>
      <c r="B194" t="s">
        <v>203</v>
      </c>
      <c r="C194" t="s">
        <v>10391</v>
      </c>
      <c r="D194" t="s">
        <v>51</v>
      </c>
      <c r="E194">
        <v>136005.85718665001</v>
      </c>
      <c r="F194">
        <v>1618.3</v>
      </c>
      <c r="G194">
        <v>4.6132072021266097</v>
      </c>
      <c r="H194">
        <f>(Table2[[#This Row],[1Y Return vs Nifty]]-AVERAGE(Table2[1Y Return vs Nifty]))/_xlfn.STDEV.P(Table2[1Y Return vs Nifty])</f>
        <v>-0.3112501649687171</v>
      </c>
      <c r="I194">
        <v>13.958331989130601</v>
      </c>
      <c r="J194">
        <f>(Table2[[#This Row],[1M Return vs Nifty]]-AVERAGE(Table2[1M Return vs Nifty]))/_xlfn.STDEV.P(Table2[1M Return vs Nifty])</f>
        <v>1.6114747503129376</v>
      </c>
      <c r="K194">
        <v>27.429840769380199</v>
      </c>
      <c r="L194">
        <f>(Table2[[#This Row],[6M Return vs Nifty]]-AVERAGE(Table2[6M Return vs Nifty]))/_xlfn.STDEV.P(Table2[6M Return vs Nifty])</f>
        <v>0.43610362985282858</v>
      </c>
      <c r="M194">
        <v>2.6126616785671901E-2</v>
      </c>
      <c r="N194">
        <f>(Table2[[#This Row],[1W Return vs Nifty]]-AVERAGE(Table2[1W Return vs Nifty]))/_xlfn.STDEV.P(Table2[1W Return vs Nifty])</f>
        <v>0.41787784061247507</v>
      </c>
      <c r="O194">
        <v>1549.28</v>
      </c>
      <c r="P194">
        <v>1475.3325525077</v>
      </c>
      <c r="Q194">
        <v>1309.9076781047299</v>
      </c>
      <c r="R194">
        <v>71.123798026866993</v>
      </c>
      <c r="S194" s="2">
        <f>(Table2[[#This Row],[Close Price]]-Table2[[#This Row],[20D EMA]])/Table2[[#This Row],[20D EMA]]</f>
        <v>4.45497263244862E-2</v>
      </c>
      <c r="T194" s="2">
        <f>(Table2[[#This Row],[Close Price]]-Table2[[#This Row],[50D EMA]])/Table2[[#This Row],[50D EMA]]</f>
        <v>9.6905234856568892E-2</v>
      </c>
      <c r="U194" s="2">
        <f>(Table2[[#This Row],[Close Price]]-Table2[[#This Row],[200D EMA]])/Table2[[#This Row],[200D EMA]]</f>
        <v>0.23543057808583467</v>
      </c>
      <c r="V194">
        <v>0.92447657053066201</v>
      </c>
      <c r="W194">
        <v>1592.85</v>
      </c>
      <c r="X194">
        <v>1624.3</v>
      </c>
      <c r="Y194">
        <v>1592.85</v>
      </c>
      <c r="Z194">
        <v>1652</v>
      </c>
      <c r="AA194">
        <v>1452.55</v>
      </c>
      <c r="AB194">
        <v>1652</v>
      </c>
      <c r="AC194" s="2">
        <f>(Table2[[#This Row],[Close Price]]/Table2[[#This Row],[Day Low]])-1</f>
        <v>1.597765012399166E-2</v>
      </c>
      <c r="AD194" s="2">
        <f>(Table2[[#This Row],[Day High]]/Table2[[#This Row],[Close Price]])-1</f>
        <v>3.707594389173785E-3</v>
      </c>
      <c r="AE194" s="2">
        <f>(Table2[[#This Row],[Close Price]]/Table2[[#This Row],[Current Week Low]])-1</f>
        <v>1.597765012399166E-2</v>
      </c>
      <c r="AF194" s="2">
        <f>(Table2[[#This Row],[Current Week High]]/Table2[[#This Row],[Close Price]])-1</f>
        <v>2.0824321819193026E-2</v>
      </c>
      <c r="AG194" s="2">
        <f>(Table2[[#This Row],[Close Price]]/Table2[[#This Row],[Current Month Low]])-1</f>
        <v>0.11410966920243704</v>
      </c>
      <c r="AH194" s="2">
        <f>(Table2[[#This Row],[Current Month High]]/Table2[[#This Row],[Close Price]])-1</f>
        <v>2.0824321819193026E-2</v>
      </c>
      <c r="AI194">
        <v>2.0824321819192999</v>
      </c>
      <c r="AJ194">
        <v>60.037579113923996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0.08</v>
      </c>
      <c r="AM194" t="s">
        <v>10436</v>
      </c>
      <c r="AN194">
        <v>5.2</v>
      </c>
      <c r="AO194" t="s">
        <v>10436</v>
      </c>
      <c r="AP194">
        <v>0.136246362252574</v>
      </c>
      <c r="AQ194">
        <f>(Table2[[#This Row],[Sharpe Ratio]]-AVERAGE(Table2[Sharpe Ratio]))/_xlfn.STDEV.P(Table2[Sharpe Ratio])</f>
        <v>0.90407390651157937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3.0582799623211039</v>
      </c>
      <c r="AS194">
        <f>_xlfn.RANK.AVG(Table2[[#This Row],[1Y Return vs Nifty Z-Score]],Table2[1Y Return vs Nifty Z-Score])</f>
        <v>398</v>
      </c>
      <c r="AT194">
        <f>_xlfn.RANK.AVG(Table2[[#This Row],[6M Return vs Nifty Z-Score]],Table2[6M Return vs Nifty Z-Score])</f>
        <v>186</v>
      </c>
      <c r="AU194">
        <f>_xlfn.RANK.AVG(Table2[[#This Row],[Sharpe Ratio Z-Score]],Table2[Sharpe Ratio Z-Score])</f>
        <v>128</v>
      </c>
      <c r="AV194">
        <f>(Table2[[#This Row],[Rank 1Y]]+Table2[[#This Row],[Rank 6M]]+Table2[[#This Row],[Rank Sharpe]])/3</f>
        <v>237.33333333333334</v>
      </c>
    </row>
    <row r="195" spans="1:48" x14ac:dyDescent="0.3">
      <c r="A195" t="s">
        <v>850</v>
      </c>
      <c r="B195" t="s">
        <v>851</v>
      </c>
      <c r="C195" t="s">
        <v>10389</v>
      </c>
      <c r="D195" t="s">
        <v>182</v>
      </c>
      <c r="E195">
        <v>19247.83782108</v>
      </c>
      <c r="F195">
        <v>1948.6</v>
      </c>
      <c r="G195">
        <v>60.254302548430097</v>
      </c>
      <c r="H195">
        <f>(Table2[[#This Row],[1Y Return vs Nifty]]-AVERAGE(Table2[1Y Return vs Nifty]))/_xlfn.STDEV.P(Table2[1Y Return vs Nifty])</f>
        <v>0.59584116502342843</v>
      </c>
      <c r="I195">
        <v>3.6740475479358801</v>
      </c>
      <c r="J195">
        <f>(Table2[[#This Row],[1M Return vs Nifty]]-AVERAGE(Table2[1M Return vs Nifty]))/_xlfn.STDEV.P(Table2[1M Return vs Nifty])</f>
        <v>0.61665156802180154</v>
      </c>
      <c r="K195">
        <v>25.9236072330037</v>
      </c>
      <c r="L195">
        <f>(Table2[[#This Row],[6M Return vs Nifty]]-AVERAGE(Table2[6M Return vs Nifty]))/_xlfn.STDEV.P(Table2[6M Return vs Nifty])</f>
        <v>0.39161191881593926</v>
      </c>
      <c r="M195">
        <v>-1.6169130155465801</v>
      </c>
      <c r="N195">
        <f>(Table2[[#This Row],[1W Return vs Nifty]]-AVERAGE(Table2[1W Return vs Nifty]))/_xlfn.STDEV.P(Table2[1W Return vs Nifty])</f>
        <v>9.1645132525786224E-2</v>
      </c>
      <c r="O195">
        <v>1869.32</v>
      </c>
      <c r="P195">
        <v>1797.65742166935</v>
      </c>
      <c r="Q195">
        <v>1526.3758237500799</v>
      </c>
      <c r="R195">
        <v>69.223775788730805</v>
      </c>
      <c r="S195" s="2">
        <f>(Table2[[#This Row],[Close Price]]-Table2[[#This Row],[20D EMA]])/Table2[[#This Row],[20D EMA]]</f>
        <v>4.241114415937345E-2</v>
      </c>
      <c r="T195" s="2">
        <f>(Table2[[#This Row],[Close Price]]-Table2[[#This Row],[50D EMA]])/Table2[[#This Row],[50D EMA]]</f>
        <v>8.3966264378938685E-2</v>
      </c>
      <c r="U195" s="2">
        <f>(Table2[[#This Row],[Close Price]]-Table2[[#This Row],[200D EMA]])/Table2[[#This Row],[200D EMA]]</f>
        <v>0.27661875252490409</v>
      </c>
      <c r="V195">
        <v>1.2454034002857799</v>
      </c>
      <c r="W195">
        <v>1912</v>
      </c>
      <c r="X195">
        <v>1988</v>
      </c>
      <c r="Y195">
        <v>1870</v>
      </c>
      <c r="Z195">
        <v>1988</v>
      </c>
      <c r="AA195">
        <v>1790.05</v>
      </c>
      <c r="AB195">
        <v>1988</v>
      </c>
      <c r="AC195" s="2">
        <f>(Table2[[#This Row],[Close Price]]/Table2[[#This Row],[Day Low]])-1</f>
        <v>1.9142259414225871E-2</v>
      </c>
      <c r="AD195" s="2">
        <f>(Table2[[#This Row],[Day High]]/Table2[[#This Row],[Close Price]])-1</f>
        <v>2.0219644873242348E-2</v>
      </c>
      <c r="AE195" s="2">
        <f>(Table2[[#This Row],[Close Price]]/Table2[[#This Row],[Current Week Low]])-1</f>
        <v>4.203208556149729E-2</v>
      </c>
      <c r="AF195" s="2">
        <f>(Table2[[#This Row],[Current Week High]]/Table2[[#This Row],[Close Price]])-1</f>
        <v>2.0219644873242348E-2</v>
      </c>
      <c r="AG195" s="2">
        <f>(Table2[[#This Row],[Close Price]]/Table2[[#This Row],[Current Month Low]])-1</f>
        <v>8.8572944889807603E-2</v>
      </c>
      <c r="AH195" s="2">
        <f>(Table2[[#This Row],[Current Month High]]/Table2[[#This Row],[Close Price]])-1</f>
        <v>2.0219644873242348E-2</v>
      </c>
      <c r="AI195">
        <v>2.02196448732423</v>
      </c>
      <c r="AJ195">
        <v>99.090676883780304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0.13</v>
      </c>
      <c r="AM195" t="s">
        <v>10436</v>
      </c>
      <c r="AN195">
        <v>5.59</v>
      </c>
      <c r="AO195" t="s">
        <v>10436</v>
      </c>
      <c r="AP195">
        <v>5.4693484374697003E-2</v>
      </c>
      <c r="AQ195">
        <f>(Table2[[#This Row],[Sharpe Ratio]]-AVERAGE(Table2[Sharpe Ratio]))/_xlfn.STDEV.P(Table2[Sharpe Ratio])</f>
        <v>-4.1813477319827062E-2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1.6539363070671285</v>
      </c>
      <c r="AS195">
        <f>_xlfn.RANK.AVG(Table2[[#This Row],[1Y Return vs Nifty Z-Score]],Table2[1Y Return vs Nifty Z-Score])</f>
        <v>157</v>
      </c>
      <c r="AT195">
        <f>_xlfn.RANK.AVG(Table2[[#This Row],[6M Return vs Nifty Z-Score]],Table2[6M Return vs Nifty Z-Score])</f>
        <v>199</v>
      </c>
      <c r="AU195">
        <f>_xlfn.RANK.AVG(Table2[[#This Row],[Sharpe Ratio Z-Score]],Table2[Sharpe Ratio Z-Score])</f>
        <v>358</v>
      </c>
      <c r="AV195">
        <f>(Table2[[#This Row],[Rank 1Y]]+Table2[[#This Row],[Rank 6M]]+Table2[[#This Row],[Rank Sharpe]])/3</f>
        <v>238</v>
      </c>
    </row>
    <row r="196" spans="1:48" x14ac:dyDescent="0.3">
      <c r="A196" t="s">
        <v>1485</v>
      </c>
      <c r="B196" t="s">
        <v>1486</v>
      </c>
      <c r="C196" t="s">
        <v>10393</v>
      </c>
      <c r="D196" t="s">
        <v>114</v>
      </c>
      <c r="E196">
        <v>7199.8223651050002</v>
      </c>
      <c r="F196">
        <v>1193.45</v>
      </c>
      <c r="G196">
        <v>40.667011898254003</v>
      </c>
      <c r="H196">
        <f>(Table2[[#This Row],[1Y Return vs Nifty]]-AVERAGE(Table2[1Y Return vs Nifty]))/_xlfn.STDEV.P(Table2[1Y Return vs Nifty])</f>
        <v>0.27651852379524261</v>
      </c>
      <c r="I196">
        <v>-6.9853884907794104</v>
      </c>
      <c r="J196">
        <f>(Table2[[#This Row],[1M Return vs Nifty]]-AVERAGE(Table2[1M Return vs Nifty]))/_xlfn.STDEV.P(Table2[1M Return vs Nifty])</f>
        <v>-0.41446091647806083</v>
      </c>
      <c r="K196">
        <v>29.547303134080899</v>
      </c>
      <c r="L196">
        <f>(Table2[[#This Row],[6M Return vs Nifty]]-AVERAGE(Table2[6M Return vs Nifty]))/_xlfn.STDEV.P(Table2[6M Return vs Nifty])</f>
        <v>0.49865005534829915</v>
      </c>
      <c r="M196">
        <v>-3.0889205772499899</v>
      </c>
      <c r="N196">
        <f>(Table2[[#This Row],[1W Return vs Nifty]]-AVERAGE(Table2[1W Return vs Nifty]))/_xlfn.STDEV.P(Table2[1W Return vs Nifty])</f>
        <v>-0.20062840959013437</v>
      </c>
      <c r="O196">
        <v>1214.8499999999999</v>
      </c>
      <c r="P196">
        <v>1188.33824963601</v>
      </c>
      <c r="Q196">
        <v>1016.9285136849099</v>
      </c>
      <c r="R196">
        <v>39.675759506633597</v>
      </c>
      <c r="S196" s="2">
        <f>(Table2[[#This Row],[Close Price]]-Table2[[#This Row],[20D EMA]])/Table2[[#This Row],[20D EMA]]</f>
        <v>-1.7615343458039976E-2</v>
      </c>
      <c r="T196" s="2">
        <f>(Table2[[#This Row],[Close Price]]-Table2[[#This Row],[50D EMA]])/Table2[[#This Row],[50D EMA]]</f>
        <v>4.3015954132215959E-3</v>
      </c>
      <c r="U196" s="2">
        <f>(Table2[[#This Row],[Close Price]]-Table2[[#This Row],[200D EMA]])/Table2[[#This Row],[200D EMA]]</f>
        <v>0.1735829843884035</v>
      </c>
      <c r="V196">
        <v>0.35155471717997999</v>
      </c>
      <c r="W196">
        <v>1168.3</v>
      </c>
      <c r="X196">
        <v>1204.95</v>
      </c>
      <c r="Y196">
        <v>1168.3</v>
      </c>
      <c r="Z196">
        <v>1213</v>
      </c>
      <c r="AA196">
        <v>1168.3</v>
      </c>
      <c r="AB196">
        <v>1310</v>
      </c>
      <c r="AC196" s="2">
        <f>(Table2[[#This Row],[Close Price]]/Table2[[#This Row],[Day Low]])-1</f>
        <v>2.1527005050072878E-2</v>
      </c>
      <c r="AD196" s="2">
        <f>(Table2[[#This Row],[Day High]]/Table2[[#This Row],[Close Price]])-1</f>
        <v>9.6359294482382118E-3</v>
      </c>
      <c r="AE196" s="2">
        <f>(Table2[[#This Row],[Close Price]]/Table2[[#This Row],[Current Week Low]])-1</f>
        <v>2.1527005050072878E-2</v>
      </c>
      <c r="AF196" s="2">
        <f>(Table2[[#This Row],[Current Week High]]/Table2[[#This Row],[Close Price]])-1</f>
        <v>1.6381080062005005E-2</v>
      </c>
      <c r="AG196" s="2">
        <f>(Table2[[#This Row],[Close Price]]/Table2[[#This Row],[Current Month Low]])-1</f>
        <v>2.1527005050072878E-2</v>
      </c>
      <c r="AH196" s="2">
        <f>(Table2[[#This Row],[Current Month High]]/Table2[[#This Row],[Close Price]])-1</f>
        <v>9.765805019062368E-2</v>
      </c>
      <c r="AI196">
        <v>12.790648958900601</v>
      </c>
      <c r="AJ196">
        <v>83.255278310940497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-0.06</v>
      </c>
      <c r="AM196" t="s">
        <v>10435</v>
      </c>
      <c r="AN196">
        <v>-1.34</v>
      </c>
      <c r="AO196" t="s">
        <v>10435</v>
      </c>
      <c r="AP196">
        <v>6.9411191886055004E-2</v>
      </c>
      <c r="AQ196">
        <f>(Table2[[#This Row],[Sharpe Ratio]]-AVERAGE(Table2[Sharpe Ratio]))/_xlfn.STDEV.P(Table2[Sharpe Ratio])</f>
        <v>0.12888919088963799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0.28896844396498456</v>
      </c>
      <c r="AS196">
        <f>_xlfn.RANK.AVG(Table2[[#This Row],[1Y Return vs Nifty Z-Score]],Table2[1Y Return vs Nifty Z-Score])</f>
        <v>227</v>
      </c>
      <c r="AT196">
        <f>_xlfn.RANK.AVG(Table2[[#This Row],[6M Return vs Nifty Z-Score]],Table2[6M Return vs Nifty Z-Score])</f>
        <v>172</v>
      </c>
      <c r="AU196">
        <f>_xlfn.RANK.AVG(Table2[[#This Row],[Sharpe Ratio Z-Score]],Table2[Sharpe Ratio Z-Score])</f>
        <v>316</v>
      </c>
      <c r="AV196">
        <f>(Table2[[#This Row],[Rank 1Y]]+Table2[[#This Row],[Rank 6M]]+Table2[[#This Row],[Rank Sharpe]])/3</f>
        <v>238.33333333333334</v>
      </c>
    </row>
    <row r="197" spans="1:48" x14ac:dyDescent="0.3">
      <c r="A197" t="s">
        <v>1661</v>
      </c>
      <c r="B197" t="s">
        <v>1662</v>
      </c>
      <c r="C197" t="s">
        <v>10393</v>
      </c>
      <c r="D197" t="s">
        <v>1663</v>
      </c>
      <c r="E197">
        <v>5408.5255349400004</v>
      </c>
      <c r="F197">
        <v>1057.6500000000001</v>
      </c>
      <c r="G197">
        <v>34.0211352232024</v>
      </c>
      <c r="H197">
        <f>(Table2[[#This Row],[1Y Return vs Nifty]]-AVERAGE(Table2[1Y Return vs Nifty]))/_xlfn.STDEV.P(Table2[1Y Return vs Nifty])</f>
        <v>0.16817383585162479</v>
      </c>
      <c r="I197">
        <v>-5.6072195767584496</v>
      </c>
      <c r="J197">
        <f>(Table2[[#This Row],[1M Return vs Nifty]]-AVERAGE(Table2[1M Return vs Nifty]))/_xlfn.STDEV.P(Table2[1M Return vs Nifty])</f>
        <v>-0.28114737457627942</v>
      </c>
      <c r="K197">
        <v>49.4549728597731</v>
      </c>
      <c r="L197">
        <f>(Table2[[#This Row],[6M Return vs Nifty]]-AVERAGE(Table2[6M Return vs Nifty]))/_xlfn.STDEV.P(Table2[6M Return vs Nifty])</f>
        <v>1.0866905334431451</v>
      </c>
      <c r="M197">
        <v>-1.25589992757135</v>
      </c>
      <c r="N197">
        <f>(Table2[[#This Row],[1W Return vs Nifty]]-AVERAGE(Table2[1W Return vs Nifty]))/_xlfn.STDEV.P(Table2[1W Return vs Nifty])</f>
        <v>0.16332586074882963</v>
      </c>
      <c r="O197">
        <v>1088.05</v>
      </c>
      <c r="P197">
        <v>1062.2176584097299</v>
      </c>
      <c r="Q197">
        <v>879.548497179999</v>
      </c>
      <c r="R197">
        <v>38.325701472945802</v>
      </c>
      <c r="S197" s="2">
        <f>(Table2[[#This Row],[Close Price]]-Table2[[#This Row],[20D EMA]])/Table2[[#This Row],[20D EMA]]</f>
        <v>-2.7939892468176891E-2</v>
      </c>
      <c r="T197" s="2">
        <f>(Table2[[#This Row],[Close Price]]-Table2[[#This Row],[50D EMA]])/Table2[[#This Row],[50D EMA]]</f>
        <v>-4.3001153045865818E-3</v>
      </c>
      <c r="U197" s="2">
        <f>(Table2[[#This Row],[Close Price]]-Table2[[#This Row],[200D EMA]])/Table2[[#This Row],[200D EMA]]</f>
        <v>0.20249196421917454</v>
      </c>
      <c r="V197">
        <v>0.46021002891679902</v>
      </c>
      <c r="W197">
        <v>1032.55</v>
      </c>
      <c r="X197">
        <v>1105.8</v>
      </c>
      <c r="Y197">
        <v>1032.55</v>
      </c>
      <c r="Z197">
        <v>1125</v>
      </c>
      <c r="AA197">
        <v>1026.0999999999999</v>
      </c>
      <c r="AB197">
        <v>1201</v>
      </c>
      <c r="AC197" s="2">
        <f>(Table2[[#This Row],[Close Price]]/Table2[[#This Row],[Day Low]])-1</f>
        <v>2.4308750181589511E-2</v>
      </c>
      <c r="AD197" s="2">
        <f>(Table2[[#This Row],[Day High]]/Table2[[#This Row],[Close Price]])-1</f>
        <v>4.5525457381931478E-2</v>
      </c>
      <c r="AE197" s="2">
        <f>(Table2[[#This Row],[Close Price]]/Table2[[#This Row],[Current Week Low]])-1</f>
        <v>2.4308750181589511E-2</v>
      </c>
      <c r="AF197" s="2">
        <f>(Table2[[#This Row],[Current Week High]]/Table2[[#This Row],[Close Price]])-1</f>
        <v>6.3678910792795307E-2</v>
      </c>
      <c r="AG197" s="2">
        <f>(Table2[[#This Row],[Close Price]]/Table2[[#This Row],[Current Month Low]])-1</f>
        <v>3.0747490498002295E-2</v>
      </c>
      <c r="AH197" s="2">
        <f>(Table2[[#This Row],[Current Month High]]/Table2[[#This Row],[Close Price]])-1</f>
        <v>0.13553633054413083</v>
      </c>
      <c r="AI197">
        <v>13.553633054413</v>
      </c>
      <c r="AJ197">
        <v>82.984429065743896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-0.04</v>
      </c>
      <c r="AM197" t="s">
        <v>10435</v>
      </c>
      <c r="AN197">
        <v>-9.1199999999999992</v>
      </c>
      <c r="AO197" t="s">
        <v>10435</v>
      </c>
      <c r="AP197">
        <v>5.2400879474543E-2</v>
      </c>
      <c r="AQ197">
        <f>(Table2[[#This Row],[Sharpe Ratio]]-AVERAGE(Table2[Sharpe Ratio]))/_xlfn.STDEV.P(Table2[Sharpe Ratio])</f>
        <v>-6.8404152077044908E-2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1.0686387033902753</v>
      </c>
      <c r="AS197">
        <f>_xlfn.RANK.AVG(Table2[[#This Row],[1Y Return vs Nifty Z-Score]],Table2[1Y Return vs Nifty Z-Score])</f>
        <v>258</v>
      </c>
      <c r="AT197">
        <f>_xlfn.RANK.AVG(Table2[[#This Row],[6M Return vs Nifty Z-Score]],Table2[6M Return vs Nifty Z-Score])</f>
        <v>94</v>
      </c>
      <c r="AU197">
        <f>_xlfn.RANK.AVG(Table2[[#This Row],[Sharpe Ratio Z-Score]],Table2[Sharpe Ratio Z-Score])</f>
        <v>363</v>
      </c>
      <c r="AV197">
        <f>(Table2[[#This Row],[Rank 1Y]]+Table2[[#This Row],[Rank 6M]]+Table2[[#This Row],[Rank Sharpe]])/3</f>
        <v>238.33333333333334</v>
      </c>
    </row>
    <row r="198" spans="1:48" x14ac:dyDescent="0.3">
      <c r="A198" t="s">
        <v>1052</v>
      </c>
      <c r="B198" t="s">
        <v>1053</v>
      </c>
      <c r="C198" t="s">
        <v>10391</v>
      </c>
      <c r="D198" t="s">
        <v>564</v>
      </c>
      <c r="E198">
        <v>13370.994780630001</v>
      </c>
      <c r="F198">
        <v>139.9</v>
      </c>
      <c r="G198">
        <v>31.9340609362031</v>
      </c>
      <c r="H198">
        <f>(Table2[[#This Row],[1Y Return vs Nifty]]-AVERAGE(Table2[1Y Return vs Nifty]))/_xlfn.STDEV.P(Table2[1Y Return vs Nifty])</f>
        <v>0.13414921827348833</v>
      </c>
      <c r="I198">
        <v>49.786821056806801</v>
      </c>
      <c r="J198">
        <f>(Table2[[#This Row],[1M Return vs Nifty]]-AVERAGE(Table2[1M Return vs Nifty]))/_xlfn.STDEV.P(Table2[1M Return vs Nifty])</f>
        <v>5.0772493226514079</v>
      </c>
      <c r="K198">
        <v>76.757440290010194</v>
      </c>
      <c r="L198">
        <f>(Table2[[#This Row],[6M Return vs Nifty]]-AVERAGE(Table2[6M Return vs Nifty]))/_xlfn.STDEV.P(Table2[6M Return vs Nifty])</f>
        <v>1.8931614173821913</v>
      </c>
      <c r="M198">
        <v>6.4536388816415897</v>
      </c>
      <c r="N198">
        <f>(Table2[[#This Row],[1W Return vs Nifty]]-AVERAGE(Table2[1W Return vs Nifty]))/_xlfn.STDEV.P(Table2[1W Return vs Nifty])</f>
        <v>1.6940885242512551</v>
      </c>
      <c r="O198">
        <v>124.43</v>
      </c>
      <c r="P198">
        <v>111.96730239906999</v>
      </c>
      <c r="Q198">
        <v>95.363148744958195</v>
      </c>
      <c r="R198">
        <v>70.045553064293898</v>
      </c>
      <c r="S198" s="2">
        <f>(Table2[[#This Row],[Close Price]]-Table2[[#This Row],[20D EMA]])/Table2[[#This Row],[20D EMA]]</f>
        <v>0.12432693080446836</v>
      </c>
      <c r="T198" s="2">
        <f>(Table2[[#This Row],[Close Price]]-Table2[[#This Row],[50D EMA]])/Table2[[#This Row],[50D EMA]]</f>
        <v>0.24947191726896534</v>
      </c>
      <c r="U198" s="2">
        <f>(Table2[[#This Row],[Close Price]]-Table2[[#This Row],[200D EMA]])/Table2[[#This Row],[200D EMA]]</f>
        <v>0.46702370717804609</v>
      </c>
      <c r="V198">
        <v>1.8249707153622401</v>
      </c>
      <c r="W198">
        <v>137.21</v>
      </c>
      <c r="X198">
        <v>144.34</v>
      </c>
      <c r="Y198">
        <v>126.85</v>
      </c>
      <c r="Z198">
        <v>146.69999999999999</v>
      </c>
      <c r="AA198">
        <v>106.09</v>
      </c>
      <c r="AB198">
        <v>146.69999999999999</v>
      </c>
      <c r="AC198" s="2">
        <f>(Table2[[#This Row],[Close Price]]/Table2[[#This Row],[Day Low]])-1</f>
        <v>1.9604985059398006E-2</v>
      </c>
      <c r="AD198" s="2">
        <f>(Table2[[#This Row],[Day High]]/Table2[[#This Row],[Close Price]])-1</f>
        <v>3.173695496783413E-2</v>
      </c>
      <c r="AE198" s="2">
        <f>(Table2[[#This Row],[Close Price]]/Table2[[#This Row],[Current Week Low]])-1</f>
        <v>0.10287741426882158</v>
      </c>
      <c r="AF198" s="2">
        <f>(Table2[[#This Row],[Current Week High]]/Table2[[#This Row],[Close Price]])-1</f>
        <v>4.8606147248034137E-2</v>
      </c>
      <c r="AG198" s="2">
        <f>(Table2[[#This Row],[Close Price]]/Table2[[#This Row],[Current Month Low]])-1</f>
        <v>0.31869167687812228</v>
      </c>
      <c r="AH198" s="2">
        <f>(Table2[[#This Row],[Current Month High]]/Table2[[#This Row],[Close Price]])-1</f>
        <v>4.8606147248034137E-2</v>
      </c>
      <c r="AI198">
        <v>4.8606147248034102</v>
      </c>
      <c r="AJ198">
        <v>102.753623188405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0.38</v>
      </c>
      <c r="AM198" t="s">
        <v>10436</v>
      </c>
      <c r="AN198">
        <v>12.73</v>
      </c>
      <c r="AO198" t="s">
        <v>10436</v>
      </c>
      <c r="AP198">
        <v>3.1478738973028997E-2</v>
      </c>
      <c r="AQ198">
        <f>(Table2[[#This Row],[Sharpe Ratio]]-AVERAGE(Table2[Sharpe Ratio]))/_xlfn.STDEV.P(Table2[Sharpe Ratio])</f>
        <v>-0.31106865709629278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8.4875798254620491</v>
      </c>
      <c r="AS198">
        <f>_xlfn.RANK.AVG(Table2[[#This Row],[1Y Return vs Nifty Z-Score]],Table2[1Y Return vs Nifty Z-Score])</f>
        <v>264</v>
      </c>
      <c r="AT198">
        <f>_xlfn.RANK.AVG(Table2[[#This Row],[6M Return vs Nifty Z-Score]],Table2[6M Return vs Nifty Z-Score])</f>
        <v>33</v>
      </c>
      <c r="AU198">
        <f>_xlfn.RANK.AVG(Table2[[#This Row],[Sharpe Ratio Z-Score]],Table2[Sharpe Ratio Z-Score])</f>
        <v>422</v>
      </c>
      <c r="AV198">
        <f>(Table2[[#This Row],[Rank 1Y]]+Table2[[#This Row],[Rank 6M]]+Table2[[#This Row],[Rank Sharpe]])/3</f>
        <v>239.66666666666666</v>
      </c>
    </row>
    <row r="199" spans="1:48" x14ac:dyDescent="0.3">
      <c r="A199" t="s">
        <v>701</v>
      </c>
      <c r="B199" t="s">
        <v>702</v>
      </c>
      <c r="C199" t="s">
        <v>10394</v>
      </c>
      <c r="D199" t="s">
        <v>46</v>
      </c>
      <c r="E199">
        <v>26188.306810049999</v>
      </c>
      <c r="F199">
        <v>1018.65</v>
      </c>
      <c r="G199">
        <v>22.791598543324199</v>
      </c>
      <c r="H199">
        <f>(Table2[[#This Row],[1Y Return vs Nifty]]-AVERAGE(Table2[1Y Return vs Nifty]))/_xlfn.STDEV.P(Table2[1Y Return vs Nifty])</f>
        <v>-1.4896164815121989E-2</v>
      </c>
      <c r="I199">
        <v>4.3822188510795099</v>
      </c>
      <c r="J199">
        <f>(Table2[[#This Row],[1M Return vs Nifty]]-AVERAGE(Table2[1M Return vs Nifty]))/_xlfn.STDEV.P(Table2[1M Return vs Nifty])</f>
        <v>0.68515465478772575</v>
      </c>
      <c r="K199">
        <v>33.608999726707502</v>
      </c>
      <c r="L199">
        <f>(Table2[[#This Row],[6M Return vs Nifty]]-AVERAGE(Table2[6M Return vs Nifty]))/_xlfn.STDEV.P(Table2[6M Return vs Nifty])</f>
        <v>0.61862602637427555</v>
      </c>
      <c r="M199">
        <v>-2.5961439987776198</v>
      </c>
      <c r="N199">
        <f>(Table2[[#This Row],[1W Return vs Nifty]]-AVERAGE(Table2[1W Return vs Nifty]))/_xlfn.STDEV.P(Table2[1W Return vs Nifty])</f>
        <v>-0.10278546380036079</v>
      </c>
      <c r="O199">
        <v>959.71</v>
      </c>
      <c r="P199">
        <v>916.00432327878798</v>
      </c>
      <c r="Q199">
        <v>791.87033400995199</v>
      </c>
      <c r="R199">
        <v>64.553560995519106</v>
      </c>
      <c r="S199" s="2">
        <f>(Table2[[#This Row],[Close Price]]-Table2[[#This Row],[20D EMA]])/Table2[[#This Row],[20D EMA]]</f>
        <v>6.1414385595648623E-2</v>
      </c>
      <c r="T199" s="2">
        <f>(Table2[[#This Row],[Close Price]]-Table2[[#This Row],[50D EMA]])/Table2[[#This Row],[50D EMA]]</f>
        <v>0.11205807015604179</v>
      </c>
      <c r="U199" s="2">
        <f>(Table2[[#This Row],[Close Price]]-Table2[[#This Row],[200D EMA]])/Table2[[#This Row],[200D EMA]]</f>
        <v>0.28638484894573396</v>
      </c>
      <c r="V199">
        <v>0.87138593274162301</v>
      </c>
      <c r="W199">
        <v>985.05</v>
      </c>
      <c r="X199">
        <v>1029.9000000000001</v>
      </c>
      <c r="Y199">
        <v>938.7</v>
      </c>
      <c r="Z199">
        <v>1029.9000000000001</v>
      </c>
      <c r="AA199">
        <v>920.8</v>
      </c>
      <c r="AB199">
        <v>1040</v>
      </c>
      <c r="AC199" s="2">
        <f>(Table2[[#This Row],[Close Price]]/Table2[[#This Row],[Day Low]])-1</f>
        <v>3.4109943657682384E-2</v>
      </c>
      <c r="AD199" s="2">
        <f>(Table2[[#This Row],[Day High]]/Table2[[#This Row],[Close Price]])-1</f>
        <v>1.1044028861728838E-2</v>
      </c>
      <c r="AE199" s="2">
        <f>(Table2[[#This Row],[Close Price]]/Table2[[#This Row],[Current Week Low]])-1</f>
        <v>8.517098114413546E-2</v>
      </c>
      <c r="AF199" s="2">
        <f>(Table2[[#This Row],[Current Week High]]/Table2[[#This Row],[Close Price]])-1</f>
        <v>1.1044028861728838E-2</v>
      </c>
      <c r="AG199" s="2">
        <f>(Table2[[#This Row],[Close Price]]/Table2[[#This Row],[Current Month Low]])-1</f>
        <v>0.10626629018245004</v>
      </c>
      <c r="AH199" s="2">
        <f>(Table2[[#This Row],[Current Month High]]/Table2[[#This Row],[Close Price]])-1</f>
        <v>2.0959112550925196E-2</v>
      </c>
      <c r="AI199">
        <v>2.0959112550925099</v>
      </c>
      <c r="AJ199">
        <v>85.192255249522702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0.09</v>
      </c>
      <c r="AM199" t="s">
        <v>10436</v>
      </c>
      <c r="AN199">
        <v>4.26</v>
      </c>
      <c r="AO199" t="s">
        <v>10436</v>
      </c>
      <c r="AP199">
        <v>8.3619437361715995E-2</v>
      </c>
      <c r="AQ199">
        <f>(Table2[[#This Row],[Sharpe Ratio]]-AVERAGE(Table2[Sharpe Ratio]))/_xlfn.STDEV.P(Table2[Sharpe Ratio])</f>
        <v>0.2936828866060846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1.4797819391526033</v>
      </c>
      <c r="AS199">
        <f>_xlfn.RANK.AVG(Table2[[#This Row],[1Y Return vs Nifty Z-Score]],Table2[1Y Return vs Nifty Z-Score])</f>
        <v>305</v>
      </c>
      <c r="AT199">
        <f>_xlfn.RANK.AVG(Table2[[#This Row],[6M Return vs Nifty Z-Score]],Table2[6M Return vs Nifty Z-Score])</f>
        <v>146</v>
      </c>
      <c r="AU199">
        <f>_xlfn.RANK.AVG(Table2[[#This Row],[Sharpe Ratio Z-Score]],Table2[Sharpe Ratio Z-Score])</f>
        <v>272</v>
      </c>
      <c r="AV199">
        <f>(Table2[[#This Row],[Rank 1Y]]+Table2[[#This Row],[Rank 6M]]+Table2[[#This Row],[Rank Sharpe]])/3</f>
        <v>241</v>
      </c>
    </row>
    <row r="200" spans="1:48" x14ac:dyDescent="0.3">
      <c r="A200" t="s">
        <v>1584</v>
      </c>
      <c r="B200" t="s">
        <v>1585</v>
      </c>
      <c r="C200" t="s">
        <v>10404</v>
      </c>
      <c r="D200" t="s">
        <v>388</v>
      </c>
      <c r="E200">
        <v>6234.2703072000004</v>
      </c>
      <c r="F200">
        <v>127.08</v>
      </c>
      <c r="G200">
        <v>40.4915325669566</v>
      </c>
      <c r="H200">
        <f>(Table2[[#This Row],[1Y Return vs Nifty]]-AVERAGE(Table2[1Y Return vs Nifty]))/_xlfn.STDEV.P(Table2[1Y Return vs Nifty])</f>
        <v>0.27365776451252177</v>
      </c>
      <c r="I200">
        <v>-14.536279457577701</v>
      </c>
      <c r="J200">
        <f>(Table2[[#This Row],[1M Return vs Nifty]]-AVERAGE(Table2[1M Return vs Nifty]))/_xlfn.STDEV.P(Table2[1M Return vs Nifty])</f>
        <v>-1.1448764766150796</v>
      </c>
      <c r="K200">
        <v>27.054897553580599</v>
      </c>
      <c r="L200">
        <f>(Table2[[#This Row],[6M Return vs Nifty]]-AVERAGE(Table2[6M Return vs Nifty]))/_xlfn.STDEV.P(Table2[6M Return vs Nifty])</f>
        <v>0.42502841156182641</v>
      </c>
      <c r="M200">
        <v>-1.95858681618411</v>
      </c>
      <c r="N200">
        <f>(Table2[[#This Row],[1W Return vs Nifty]]-AVERAGE(Table2[1W Return vs Nifty]))/_xlfn.STDEV.P(Table2[1W Return vs Nifty])</f>
        <v>2.380430442230894E-2</v>
      </c>
      <c r="O200">
        <v>131.16</v>
      </c>
      <c r="P200">
        <v>132.732871119674</v>
      </c>
      <c r="Q200">
        <v>114.986412304379</v>
      </c>
      <c r="R200">
        <v>36.819798721862398</v>
      </c>
      <c r="S200" s="2">
        <f>(Table2[[#This Row],[Close Price]]-Table2[[#This Row],[20D EMA]])/Table2[[#This Row],[20D EMA]]</f>
        <v>-3.1107044830741067E-2</v>
      </c>
      <c r="T200" s="2">
        <f>(Table2[[#This Row],[Close Price]]-Table2[[#This Row],[50D EMA]])/Table2[[#This Row],[50D EMA]]</f>
        <v>-4.2588328512665773E-2</v>
      </c>
      <c r="U200" s="2">
        <f>(Table2[[#This Row],[Close Price]]-Table2[[#This Row],[200D EMA]])/Table2[[#This Row],[200D EMA]]</f>
        <v>0.1051740588584347</v>
      </c>
      <c r="V200">
        <v>0.23879907876768799</v>
      </c>
      <c r="W200">
        <v>126.51</v>
      </c>
      <c r="X200">
        <v>128.75</v>
      </c>
      <c r="Y200">
        <v>126.51</v>
      </c>
      <c r="Z200">
        <v>130.5</v>
      </c>
      <c r="AA200">
        <v>125.15</v>
      </c>
      <c r="AB200">
        <v>142.29</v>
      </c>
      <c r="AC200" s="2">
        <f>(Table2[[#This Row],[Close Price]]/Table2[[#This Row],[Day Low]])-1</f>
        <v>4.5055726820013575E-3</v>
      </c>
      <c r="AD200" s="2">
        <f>(Table2[[#This Row],[Day High]]/Table2[[#This Row],[Close Price]])-1</f>
        <v>1.3141328297135768E-2</v>
      </c>
      <c r="AE200" s="2">
        <f>(Table2[[#This Row],[Close Price]]/Table2[[#This Row],[Current Week Low]])-1</f>
        <v>4.5055726820013575E-3</v>
      </c>
      <c r="AF200" s="2">
        <f>(Table2[[#This Row],[Current Week High]]/Table2[[#This Row],[Close Price]])-1</f>
        <v>2.6912181303116123E-2</v>
      </c>
      <c r="AG200" s="2">
        <f>(Table2[[#This Row],[Close Price]]/Table2[[#This Row],[Current Month Low]])-1</f>
        <v>1.5421494206951492E-2</v>
      </c>
      <c r="AH200" s="2">
        <f>(Table2[[#This Row],[Current Month High]]/Table2[[#This Row],[Close Price]])-1</f>
        <v>0.11968838526912173</v>
      </c>
      <c r="AI200">
        <v>33.734655335221902</v>
      </c>
      <c r="AJ200">
        <v>95.357417371252893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-0.17</v>
      </c>
      <c r="AM200" t="s">
        <v>10435</v>
      </c>
      <c r="AN200">
        <v>-0.2</v>
      </c>
      <c r="AO200" t="s">
        <v>10435</v>
      </c>
      <c r="AP200">
        <v>7.3319451861732998E-2</v>
      </c>
      <c r="AQ200">
        <f>(Table2[[#This Row],[Sharpe Ratio]]-AVERAGE(Table2[Sharpe Ratio]))/_xlfn.STDEV.P(Table2[Sharpe Ratio])</f>
        <v>0.17421896832879669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228</v>
      </c>
      <c r="AT200">
        <f>_xlfn.RANK.AVG(Table2[[#This Row],[6M Return vs Nifty Z-Score]],Table2[6M Return vs Nifty Z-Score])</f>
        <v>191</v>
      </c>
      <c r="AU200">
        <f>_xlfn.RANK.AVG(Table2[[#This Row],[Sharpe Ratio Z-Score]],Table2[Sharpe Ratio Z-Score])</f>
        <v>304</v>
      </c>
      <c r="AV200">
        <f>(Table2[[#This Row],[Rank 1Y]]+Table2[[#This Row],[Rank 6M]]+Table2[[#This Row],[Rank Sharpe]])/3</f>
        <v>241</v>
      </c>
    </row>
    <row r="201" spans="1:48" x14ac:dyDescent="0.3">
      <c r="A201" t="s">
        <v>1622</v>
      </c>
      <c r="B201" t="s">
        <v>1623</v>
      </c>
      <c r="C201" t="s">
        <v>10397</v>
      </c>
      <c r="D201" t="s">
        <v>190</v>
      </c>
      <c r="E201">
        <v>5836.9049392199904</v>
      </c>
      <c r="F201">
        <v>478.9</v>
      </c>
      <c r="G201">
        <v>17.321231401790801</v>
      </c>
      <c r="H201">
        <f>(Table2[[#This Row],[1Y Return vs Nifty]]-AVERAGE(Table2[1Y Return vs Nifty]))/_xlfn.STDEV.P(Table2[1Y Return vs Nifty])</f>
        <v>-0.10407705845273295</v>
      </c>
      <c r="I201">
        <v>-11.6978100962657</v>
      </c>
      <c r="J201">
        <f>(Table2[[#This Row],[1M Return vs Nifty]]-AVERAGE(Table2[1M Return vs Nifty]))/_xlfn.STDEV.P(Table2[1M Return vs Nifty])</f>
        <v>-0.87030461514989277</v>
      </c>
      <c r="K201">
        <v>10.7254904164321</v>
      </c>
      <c r="L201">
        <f>(Table2[[#This Row],[6M Return vs Nifty]]-AVERAGE(Table2[6M Return vs Nifty]))/_xlfn.STDEV.P(Table2[6M Return vs Nifty])</f>
        <v>-5.7315956827091737E-2</v>
      </c>
      <c r="M201">
        <v>-4.2018604337067202</v>
      </c>
      <c r="N201">
        <f>(Table2[[#This Row],[1W Return vs Nifty]]-AVERAGE(Table2[1W Return vs Nifty]))/_xlfn.STDEV.P(Table2[1W Return vs Nifty])</f>
        <v>-0.42160748773574852</v>
      </c>
      <c r="O201">
        <v>489.7</v>
      </c>
      <c r="P201">
        <v>491.14560374370001</v>
      </c>
      <c r="Q201">
        <v>436.16501076201598</v>
      </c>
      <c r="R201">
        <v>35.896680666501801</v>
      </c>
      <c r="S201" s="2">
        <f>(Table2[[#This Row],[Close Price]]-Table2[[#This Row],[20D EMA]])/Table2[[#This Row],[20D EMA]]</f>
        <v>-2.2054318970798473E-2</v>
      </c>
      <c r="T201" s="2">
        <f>(Table2[[#This Row],[Close Price]]-Table2[[#This Row],[50D EMA]])/Table2[[#This Row],[50D EMA]]</f>
        <v>-2.4932736138447226E-2</v>
      </c>
      <c r="U201" s="2">
        <f>(Table2[[#This Row],[Close Price]]-Table2[[#This Row],[200D EMA]])/Table2[[#This Row],[200D EMA]]</f>
        <v>9.797894875456073E-2</v>
      </c>
      <c r="V201">
        <v>0.55028644301266805</v>
      </c>
      <c r="W201">
        <v>475.15</v>
      </c>
      <c r="X201">
        <v>485.8</v>
      </c>
      <c r="Y201">
        <v>475.15</v>
      </c>
      <c r="Z201">
        <v>492.75</v>
      </c>
      <c r="AA201">
        <v>468.5</v>
      </c>
      <c r="AB201">
        <v>515</v>
      </c>
      <c r="AC201" s="2">
        <f>(Table2[[#This Row],[Close Price]]/Table2[[#This Row],[Day Low]])-1</f>
        <v>7.8922445543512243E-3</v>
      </c>
      <c r="AD201" s="2">
        <f>(Table2[[#This Row],[Day High]]/Table2[[#This Row],[Close Price]])-1</f>
        <v>1.440801837544381E-2</v>
      </c>
      <c r="AE201" s="2">
        <f>(Table2[[#This Row],[Close Price]]/Table2[[#This Row],[Current Week Low]])-1</f>
        <v>7.8922445543512243E-3</v>
      </c>
      <c r="AF201" s="2">
        <f>(Table2[[#This Row],[Current Week High]]/Table2[[#This Row],[Close Price]])-1</f>
        <v>2.8920442681144243E-2</v>
      </c>
      <c r="AG201" s="2">
        <f>(Table2[[#This Row],[Close Price]]/Table2[[#This Row],[Current Month Low]])-1</f>
        <v>2.2198505869797103E-2</v>
      </c>
      <c r="AH201" s="2">
        <f>(Table2[[#This Row],[Current Month High]]/Table2[[#This Row],[Close Price]])-1</f>
        <v>7.5381081645437442E-2</v>
      </c>
      <c r="AI201">
        <v>13.2804343286698</v>
      </c>
      <c r="AJ201">
        <v>54.0366677388227</v>
      </c>
      <c r="AK201" t="str">
        <f>IF(AND(Table2[[#This Row],[20D EMA]]&gt;Table2[[#This Row],[50D EMA]],Table2[[#This Row],[50D EMA]]&gt;Table2[[#This Row],[200D EMA]]),"Uptrend","Downtrend/NoTrend")</f>
        <v>Downtrend/NoTrend</v>
      </c>
      <c r="AL201">
        <v>-0.1</v>
      </c>
      <c r="AM201" t="s">
        <v>10435</v>
      </c>
      <c r="AN201">
        <v>-0.21</v>
      </c>
      <c r="AO201" t="s">
        <v>10435</v>
      </c>
      <c r="AP201">
        <v>0.17600155668752199</v>
      </c>
      <c r="AQ201">
        <f>(Table2[[#This Row],[Sharpe Ratio]]-AVERAGE(Table2[Sharpe Ratio]))/_xlfn.STDEV.P(Table2[Sharpe Ratio])</f>
        <v>1.3651727400082048</v>
      </c>
      <c r="AR2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1">
        <f>_xlfn.RANK.AVG(Table2[[#This Row],[1Y Return vs Nifty Z-Score]],Table2[1Y Return vs Nifty Z-Score])</f>
        <v>330</v>
      </c>
      <c r="AT201">
        <f>_xlfn.RANK.AVG(Table2[[#This Row],[6M Return vs Nifty Z-Score]],Table2[6M Return vs Nifty Z-Score])</f>
        <v>330</v>
      </c>
      <c r="AU201">
        <f>_xlfn.RANK.AVG(Table2[[#This Row],[Sharpe Ratio Z-Score]],Table2[Sharpe Ratio Z-Score])</f>
        <v>66</v>
      </c>
      <c r="AV201">
        <f>(Table2[[#This Row],[Rank 1Y]]+Table2[[#This Row],[Rank 6M]]+Table2[[#This Row],[Rank Sharpe]])/3</f>
        <v>242</v>
      </c>
    </row>
    <row r="202" spans="1:48" x14ac:dyDescent="0.3">
      <c r="A202" t="s">
        <v>1886</v>
      </c>
      <c r="B202" t="s">
        <v>1887</v>
      </c>
      <c r="C202" t="s">
        <v>10389</v>
      </c>
      <c r="D202" t="s">
        <v>263</v>
      </c>
      <c r="E202">
        <v>3966.0904781999998</v>
      </c>
      <c r="F202">
        <v>2333.6999999999998</v>
      </c>
      <c r="G202">
        <v>62.685083252265997</v>
      </c>
      <c r="H202">
        <f>(Table2[[#This Row],[1Y Return vs Nifty]]-AVERAGE(Table2[1Y Return vs Nifty]))/_xlfn.STDEV.P(Table2[1Y Return vs Nifty])</f>
        <v>0.63546907112122308</v>
      </c>
      <c r="I202">
        <v>-16.456540414475601</v>
      </c>
      <c r="J202">
        <f>(Table2[[#This Row],[1M Return vs Nifty]]-AVERAGE(Table2[1M Return vs Nifty]))/_xlfn.STDEV.P(Table2[1M Return vs Nifty])</f>
        <v>-1.330627865240487</v>
      </c>
      <c r="K202">
        <v>47.839234024882401</v>
      </c>
      <c r="L202">
        <f>(Table2[[#This Row],[6M Return vs Nifty]]-AVERAGE(Table2[6M Return vs Nifty]))/_xlfn.STDEV.P(Table2[6M Return vs Nifty])</f>
        <v>1.0389642123800957</v>
      </c>
      <c r="M202">
        <v>-1.34948610595347</v>
      </c>
      <c r="N202">
        <f>(Table2[[#This Row],[1W Return vs Nifty]]-AVERAGE(Table2[1W Return vs Nifty]))/_xlfn.STDEV.P(Table2[1W Return vs Nifty])</f>
        <v>0.14474391554660396</v>
      </c>
      <c r="O202">
        <v>2406.33</v>
      </c>
      <c r="P202">
        <v>2392.1673593177902</v>
      </c>
      <c r="Q202">
        <v>1964.9699477715401</v>
      </c>
      <c r="R202">
        <v>41.3221893171022</v>
      </c>
      <c r="S202" s="2">
        <f>(Table2[[#This Row],[Close Price]]-Table2[[#This Row],[20D EMA]])/Table2[[#This Row],[20D EMA]]</f>
        <v>-3.0182892620712914E-2</v>
      </c>
      <c r="T202" s="2">
        <f>(Table2[[#This Row],[Close Price]]-Table2[[#This Row],[50D EMA]])/Table2[[#This Row],[50D EMA]]</f>
        <v>-2.4441165911763131E-2</v>
      </c>
      <c r="U202" s="2">
        <f>(Table2[[#This Row],[Close Price]]-Table2[[#This Row],[200D EMA]])/Table2[[#This Row],[200D EMA]]</f>
        <v>0.18765175144110174</v>
      </c>
      <c r="V202">
        <v>0.35359433880170099</v>
      </c>
      <c r="W202">
        <v>2315</v>
      </c>
      <c r="X202">
        <v>2375</v>
      </c>
      <c r="Y202">
        <v>2315</v>
      </c>
      <c r="Z202">
        <v>2429</v>
      </c>
      <c r="AA202">
        <v>2228.15</v>
      </c>
      <c r="AB202">
        <v>2637.2</v>
      </c>
      <c r="AC202" s="2">
        <f>(Table2[[#This Row],[Close Price]]/Table2[[#This Row],[Day Low]])-1</f>
        <v>8.0777537796974386E-3</v>
      </c>
      <c r="AD202" s="2">
        <f>(Table2[[#This Row],[Day High]]/Table2[[#This Row],[Close Price]])-1</f>
        <v>1.7697219008441678E-2</v>
      </c>
      <c r="AE202" s="2">
        <f>(Table2[[#This Row],[Close Price]]/Table2[[#This Row],[Current Week Low]])-1</f>
        <v>8.0777537796974386E-3</v>
      </c>
      <c r="AF202" s="2">
        <f>(Table2[[#This Row],[Current Week High]]/Table2[[#This Row],[Close Price]])-1</f>
        <v>4.0836439988001905E-2</v>
      </c>
      <c r="AG202" s="2">
        <f>(Table2[[#This Row],[Close Price]]/Table2[[#This Row],[Current Month Low]])-1</f>
        <v>4.7371137490743287E-2</v>
      </c>
      <c r="AH202" s="2">
        <f>(Table2[[#This Row],[Current Month High]]/Table2[[#This Row],[Close Price]])-1</f>
        <v>0.13005099198697345</v>
      </c>
      <c r="AI202">
        <v>19.981145819942501</v>
      </c>
      <c r="AJ202">
        <v>110.575231220392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-0.09</v>
      </c>
      <c r="AM202" t="s">
        <v>10435</v>
      </c>
      <c r="AN202">
        <v>-4.49</v>
      </c>
      <c r="AO202" t="s">
        <v>10435</v>
      </c>
      <c r="AP202">
        <v>9.4238361816469992E-3</v>
      </c>
      <c r="AQ202">
        <f>(Table2[[#This Row],[Sharpe Ratio]]-AVERAGE(Table2[Sharpe Ratio]))/_xlfn.STDEV.P(Table2[Sharpe Ratio])</f>
        <v>-0.56687145455533161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-7.8322120747895879E-2</v>
      </c>
      <c r="AS202">
        <f>_xlfn.RANK.AVG(Table2[[#This Row],[1Y Return vs Nifty Z-Score]],Table2[1Y Return vs Nifty Z-Score])</f>
        <v>144</v>
      </c>
      <c r="AT202">
        <f>_xlfn.RANK.AVG(Table2[[#This Row],[6M Return vs Nifty Z-Score]],Table2[6M Return vs Nifty Z-Score])</f>
        <v>102</v>
      </c>
      <c r="AU202">
        <f>_xlfn.RANK.AVG(Table2[[#This Row],[Sharpe Ratio Z-Score]],Table2[Sharpe Ratio Z-Score])</f>
        <v>481</v>
      </c>
      <c r="AV202">
        <f>(Table2[[#This Row],[Rank 1Y]]+Table2[[#This Row],[Rank 6M]]+Table2[[#This Row],[Rank Sharpe]])/3</f>
        <v>242.33333333333334</v>
      </c>
    </row>
    <row r="203" spans="1:48" x14ac:dyDescent="0.3">
      <c r="A203" t="s">
        <v>310</v>
      </c>
      <c r="B203" t="s">
        <v>311</v>
      </c>
      <c r="C203" t="s">
        <v>10403</v>
      </c>
      <c r="D203" t="s">
        <v>130</v>
      </c>
      <c r="E203">
        <v>92523.777457439995</v>
      </c>
      <c r="F203">
        <v>3327.45</v>
      </c>
      <c r="G203">
        <v>76.334927663749795</v>
      </c>
      <c r="H203">
        <f>(Table2[[#This Row],[1Y Return vs Nifty]]-AVERAGE(Table2[1Y Return vs Nifty]))/_xlfn.STDEV.P(Table2[1Y Return vs Nifty])</f>
        <v>0.85799624180930467</v>
      </c>
      <c r="I203">
        <v>6.3106826192185697</v>
      </c>
      <c r="J203">
        <f>(Table2[[#This Row],[1M Return vs Nifty]]-AVERAGE(Table2[1M Return vs Nifty]))/_xlfn.STDEV.P(Table2[1M Return vs Nifty])</f>
        <v>0.87169952076484636</v>
      </c>
      <c r="K203">
        <v>28.739298795527201</v>
      </c>
      <c r="L203">
        <f>(Table2[[#This Row],[6M Return vs Nifty]]-AVERAGE(Table2[6M Return vs Nifty]))/_xlfn.STDEV.P(Table2[6M Return vs Nifty])</f>
        <v>0.47478290946468898</v>
      </c>
      <c r="M203">
        <v>9.4433880847442797</v>
      </c>
      <c r="N203">
        <f>(Table2[[#This Row],[1W Return vs Nifty]]-AVERAGE(Table2[1W Return vs Nifty]))/_xlfn.STDEV.P(Table2[1W Return vs Nifty])</f>
        <v>2.2877163101152642</v>
      </c>
      <c r="O203">
        <v>2993.51</v>
      </c>
      <c r="P203">
        <v>2973.9195054854099</v>
      </c>
      <c r="Q203">
        <v>2647.6971547510502</v>
      </c>
      <c r="R203">
        <v>85.423143468964795</v>
      </c>
      <c r="S203" s="2">
        <f>(Table2[[#This Row],[Close Price]]-Table2[[#This Row],[20D EMA]])/Table2[[#This Row],[20D EMA]]</f>
        <v>0.11155466325484116</v>
      </c>
      <c r="T203" s="2">
        <f>(Table2[[#This Row],[Close Price]]-Table2[[#This Row],[50D EMA]])/Table2[[#This Row],[50D EMA]]</f>
        <v>0.11887695476037637</v>
      </c>
      <c r="U203" s="2">
        <f>(Table2[[#This Row],[Close Price]]-Table2[[#This Row],[200D EMA]])/Table2[[#This Row],[200D EMA]]</f>
        <v>0.25673360868677725</v>
      </c>
      <c r="V203">
        <v>1.1805553376994999</v>
      </c>
      <c r="W203">
        <v>3167.05</v>
      </c>
      <c r="X203">
        <v>3360.95</v>
      </c>
      <c r="Y203">
        <v>3001</v>
      </c>
      <c r="Z203">
        <v>3360.95</v>
      </c>
      <c r="AA203">
        <v>2797.5</v>
      </c>
      <c r="AB203">
        <v>3360.95</v>
      </c>
      <c r="AC203" s="2">
        <f>(Table2[[#This Row],[Close Price]]/Table2[[#This Row],[Day Low]])-1</f>
        <v>5.0646500686758911E-2</v>
      </c>
      <c r="AD203" s="2">
        <f>(Table2[[#This Row],[Day High]]/Table2[[#This Row],[Close Price]])-1</f>
        <v>1.0067769613367528E-2</v>
      </c>
      <c r="AE203" s="2">
        <f>(Table2[[#This Row],[Close Price]]/Table2[[#This Row],[Current Week Low]])-1</f>
        <v>0.10878040653115617</v>
      </c>
      <c r="AF203" s="2">
        <f>(Table2[[#This Row],[Current Week High]]/Table2[[#This Row],[Close Price]])-1</f>
        <v>1.0067769613367528E-2</v>
      </c>
      <c r="AG203" s="2">
        <f>(Table2[[#This Row],[Close Price]]/Table2[[#This Row],[Current Month Low]])-1</f>
        <v>0.18943699731903485</v>
      </c>
      <c r="AH203" s="2">
        <f>(Table2[[#This Row],[Current Month High]]/Table2[[#This Row],[Close Price]])-1</f>
        <v>1.0067769613367528E-2</v>
      </c>
      <c r="AI203">
        <v>2.2614915325549401</v>
      </c>
      <c r="AJ203">
        <v>117.196475195822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-0.01</v>
      </c>
      <c r="AM203" t="s">
        <v>10435</v>
      </c>
      <c r="AN203">
        <v>15.82</v>
      </c>
      <c r="AO203" t="s">
        <v>10436</v>
      </c>
      <c r="AP203">
        <v>2.9582489580150001E-2</v>
      </c>
      <c r="AQ203">
        <f>(Table2[[#This Row],[Sharpe Ratio]]-AVERAGE(Table2[Sharpe Ratio]))/_xlfn.STDEV.P(Table2[Sharpe Ratio])</f>
        <v>-0.33306222034010774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4.1591327618139964</v>
      </c>
      <c r="AS203">
        <f>_xlfn.RANK.AVG(Table2[[#This Row],[1Y Return vs Nifty Z-Score]],Table2[1Y Return vs Nifty Z-Score])</f>
        <v>117</v>
      </c>
      <c r="AT203">
        <f>_xlfn.RANK.AVG(Table2[[#This Row],[6M Return vs Nifty Z-Score]],Table2[6M Return vs Nifty Z-Score])</f>
        <v>177</v>
      </c>
      <c r="AU203">
        <f>_xlfn.RANK.AVG(Table2[[#This Row],[Sharpe Ratio Z-Score]],Table2[Sharpe Ratio Z-Score])</f>
        <v>434</v>
      </c>
      <c r="AV203">
        <f>(Table2[[#This Row],[Rank 1Y]]+Table2[[#This Row],[Rank 6M]]+Table2[[#This Row],[Rank Sharpe]])/3</f>
        <v>242.66666666666666</v>
      </c>
    </row>
    <row r="204" spans="1:48" x14ac:dyDescent="0.3">
      <c r="A204" t="s">
        <v>888</v>
      </c>
      <c r="B204" t="s">
        <v>889</v>
      </c>
      <c r="C204" t="s">
        <v>10391</v>
      </c>
      <c r="D204" t="s">
        <v>24</v>
      </c>
      <c r="E204">
        <v>17781.603117776001</v>
      </c>
      <c r="F204">
        <v>220.96</v>
      </c>
      <c r="G204">
        <v>30.179701432560599</v>
      </c>
      <c r="H204">
        <f>(Table2[[#This Row],[1Y Return vs Nifty]]-AVERAGE(Table2[1Y Return vs Nifty]))/_xlfn.STDEV.P(Table2[1Y Return vs Nifty])</f>
        <v>0.10554869764140917</v>
      </c>
      <c r="I204">
        <v>-7.7115018099574799</v>
      </c>
      <c r="J204">
        <f>(Table2[[#This Row],[1M Return vs Nifty]]-AVERAGE(Table2[1M Return vs Nifty]))/_xlfn.STDEV.P(Table2[1M Return vs Nifty])</f>
        <v>-0.48469957693315729</v>
      </c>
      <c r="K204">
        <v>3.7568125831796801</v>
      </c>
      <c r="L204">
        <f>(Table2[[#This Row],[6M Return vs Nifty]]-AVERAGE(Table2[6M Return vs Nifty]))/_xlfn.STDEV.P(Table2[6M Return vs Nifty])</f>
        <v>-0.26315946845950217</v>
      </c>
      <c r="M204">
        <v>0.52585026814208702</v>
      </c>
      <c r="N204">
        <f>(Table2[[#This Row],[1W Return vs Nifty]]-AVERAGE(Table2[1W Return vs Nifty]))/_xlfn.STDEV.P(Table2[1W Return vs Nifty])</f>
        <v>0.51710015812015453</v>
      </c>
      <c r="O204">
        <v>217.99</v>
      </c>
      <c r="P204">
        <v>215.96458439496101</v>
      </c>
      <c r="Q204">
        <v>192.985745467523</v>
      </c>
      <c r="R204">
        <v>60.479574337174498</v>
      </c>
      <c r="S204" s="2">
        <f>(Table2[[#This Row],[Close Price]]-Table2[[#This Row],[20D EMA]])/Table2[[#This Row],[20D EMA]]</f>
        <v>1.3624478187072795E-2</v>
      </c>
      <c r="T204" s="2">
        <f>(Table2[[#This Row],[Close Price]]-Table2[[#This Row],[50D EMA]])/Table2[[#This Row],[50D EMA]]</f>
        <v>2.3130716635942811E-2</v>
      </c>
      <c r="U204" s="2">
        <f>(Table2[[#This Row],[Close Price]]-Table2[[#This Row],[200D EMA]])/Table2[[#This Row],[200D EMA]]</f>
        <v>0.14495503004487298</v>
      </c>
      <c r="V204">
        <v>0.81814777325778099</v>
      </c>
      <c r="W204">
        <v>218.03</v>
      </c>
      <c r="X204">
        <v>222.5</v>
      </c>
      <c r="Y204">
        <v>211.1</v>
      </c>
      <c r="Z204">
        <v>222.5</v>
      </c>
      <c r="AA204">
        <v>206.1</v>
      </c>
      <c r="AB204">
        <v>226</v>
      </c>
      <c r="AC204" s="2">
        <f>(Table2[[#This Row],[Close Price]]/Table2[[#This Row],[Day Low]])-1</f>
        <v>1.3438517635187885E-2</v>
      </c>
      <c r="AD204" s="2">
        <f>(Table2[[#This Row],[Day High]]/Table2[[#This Row],[Close Price]])-1</f>
        <v>6.9695872556119198E-3</v>
      </c>
      <c r="AE204" s="2">
        <f>(Table2[[#This Row],[Close Price]]/Table2[[#This Row],[Current Week Low]])-1</f>
        <v>4.6707721459024132E-2</v>
      </c>
      <c r="AF204" s="2">
        <f>(Table2[[#This Row],[Current Week High]]/Table2[[#This Row],[Close Price]])-1</f>
        <v>6.9695872556119198E-3</v>
      </c>
      <c r="AG204" s="2">
        <f>(Table2[[#This Row],[Close Price]]/Table2[[#This Row],[Current Month Low]])-1</f>
        <v>7.2100921882581437E-2</v>
      </c>
      <c r="AH204" s="2">
        <f>(Table2[[#This Row],[Current Month High]]/Table2[[#This Row],[Close Price]])-1</f>
        <v>2.2809558291093435E-2</v>
      </c>
      <c r="AI204">
        <v>5.3358073859521999</v>
      </c>
      <c r="AJ204">
        <v>73.301960784313707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7.0000000000000007E-2</v>
      </c>
      <c r="AM204" t="s">
        <v>10436</v>
      </c>
      <c r="AN204">
        <v>1.1399999999999999</v>
      </c>
      <c r="AO204" t="s">
        <v>10436</v>
      </c>
      <c r="AP204">
        <v>0.187448294269524</v>
      </c>
      <c r="AQ204">
        <f>(Table2[[#This Row],[Sharpe Ratio]]-AVERAGE(Table2[Sharpe Ratio]))/_xlfn.STDEV.P(Table2[Sharpe Ratio])</f>
        <v>1.4979372106999458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1.37272702106885</v>
      </c>
      <c r="AS204">
        <f>_xlfn.RANK.AVG(Table2[[#This Row],[1Y Return vs Nifty Z-Score]],Table2[1Y Return vs Nifty Z-Score])</f>
        <v>272</v>
      </c>
      <c r="AT204">
        <f>_xlfn.RANK.AVG(Table2[[#This Row],[6M Return vs Nifty Z-Score]],Table2[6M Return vs Nifty Z-Score])</f>
        <v>408</v>
      </c>
      <c r="AU204">
        <f>_xlfn.RANK.AVG(Table2[[#This Row],[Sharpe Ratio Z-Score]],Table2[Sharpe Ratio Z-Score])</f>
        <v>48</v>
      </c>
      <c r="AV204">
        <f>(Table2[[#This Row],[Rank 1Y]]+Table2[[#This Row],[Rank 6M]]+Table2[[#This Row],[Rank Sharpe]])/3</f>
        <v>242.66666666666666</v>
      </c>
    </row>
    <row r="205" spans="1:48" x14ac:dyDescent="0.3">
      <c r="A205" t="s">
        <v>1425</v>
      </c>
      <c r="B205" t="s">
        <v>1426</v>
      </c>
      <c r="C205" t="s">
        <v>10399</v>
      </c>
      <c r="D205" t="s">
        <v>592</v>
      </c>
      <c r="E205">
        <v>7858.5310587899903</v>
      </c>
      <c r="F205">
        <v>589.9</v>
      </c>
      <c r="G205">
        <v>51.970833399605702</v>
      </c>
      <c r="H205">
        <f>(Table2[[#This Row],[1Y Return vs Nifty]]-AVERAGE(Table2[1Y Return vs Nifty]))/_xlfn.STDEV.P(Table2[1Y Return vs Nifty])</f>
        <v>0.46079955593233052</v>
      </c>
      <c r="I205">
        <v>12.297138864436601</v>
      </c>
      <c r="J205">
        <f>(Table2[[#This Row],[1M Return vs Nifty]]-AVERAGE(Table2[1M Return vs Nifty]))/_xlfn.STDEV.P(Table2[1M Return vs Nifty])</f>
        <v>1.450783606446028</v>
      </c>
      <c r="K205">
        <v>16.385038369484601</v>
      </c>
      <c r="L205">
        <f>(Table2[[#This Row],[6M Return vs Nifty]]-AVERAGE(Table2[6M Return vs Nifty]))/_xlfn.STDEV.P(Table2[6M Return vs Nifty])</f>
        <v>0.10985796809585559</v>
      </c>
      <c r="M205">
        <v>-3.7807762202442099</v>
      </c>
      <c r="N205">
        <f>(Table2[[#This Row],[1W Return vs Nifty]]-AVERAGE(Table2[1W Return vs Nifty]))/_xlfn.STDEV.P(Table2[1W Return vs Nifty])</f>
        <v>-0.33799937470719488</v>
      </c>
      <c r="O205">
        <v>573.23</v>
      </c>
      <c r="P205">
        <v>541.13473485687098</v>
      </c>
      <c r="Q205">
        <v>476.941875078279</v>
      </c>
      <c r="R205">
        <v>56.058344680512803</v>
      </c>
      <c r="S205" s="2">
        <f>(Table2[[#This Row],[Close Price]]-Table2[[#This Row],[20D EMA]])/Table2[[#This Row],[20D EMA]]</f>
        <v>2.9080822706417944E-2</v>
      </c>
      <c r="T205" s="2">
        <f>(Table2[[#This Row],[Close Price]]-Table2[[#This Row],[50D EMA]])/Table2[[#This Row],[50D EMA]]</f>
        <v>9.0116678900731273E-2</v>
      </c>
      <c r="U205" s="2">
        <f>(Table2[[#This Row],[Close Price]]-Table2[[#This Row],[200D EMA]])/Table2[[#This Row],[200D EMA]]</f>
        <v>0.2368383461887919</v>
      </c>
      <c r="V205">
        <v>1.3850732808058499</v>
      </c>
      <c r="W205">
        <v>588</v>
      </c>
      <c r="X205">
        <v>607.25</v>
      </c>
      <c r="Y205">
        <v>586.4</v>
      </c>
      <c r="Z205">
        <v>622.9</v>
      </c>
      <c r="AA205">
        <v>531.5</v>
      </c>
      <c r="AB205">
        <v>622.9</v>
      </c>
      <c r="AC205" s="2">
        <f>(Table2[[#This Row],[Close Price]]/Table2[[#This Row],[Day Low]])-1</f>
        <v>3.231292517006823E-3</v>
      </c>
      <c r="AD205" s="2">
        <f>(Table2[[#This Row],[Day High]]/Table2[[#This Row],[Close Price]])-1</f>
        <v>2.941176470588247E-2</v>
      </c>
      <c r="AE205" s="2">
        <f>(Table2[[#This Row],[Close Price]]/Table2[[#This Row],[Current Week Low]])-1</f>
        <v>5.9686221009549456E-3</v>
      </c>
      <c r="AF205" s="2">
        <f>(Table2[[#This Row],[Current Week High]]/Table2[[#This Row],[Close Price]])-1</f>
        <v>5.594168503136121E-2</v>
      </c>
      <c r="AG205" s="2">
        <f>(Table2[[#This Row],[Close Price]]/Table2[[#This Row],[Current Month Low]])-1</f>
        <v>0.10987770460959534</v>
      </c>
      <c r="AH205" s="2">
        <f>(Table2[[#This Row],[Current Month High]]/Table2[[#This Row],[Close Price]])-1</f>
        <v>5.594168503136121E-2</v>
      </c>
      <c r="AI205">
        <v>5.5941685031361201</v>
      </c>
      <c r="AJ205">
        <v>97.389994980759496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-0.02</v>
      </c>
      <c r="AM205" t="s">
        <v>10435</v>
      </c>
      <c r="AN205">
        <v>6.33</v>
      </c>
      <c r="AO205" t="s">
        <v>10436</v>
      </c>
      <c r="AP205">
        <v>7.9013911193220002E-2</v>
      </c>
      <c r="AQ205">
        <f>(Table2[[#This Row],[Sharpe Ratio]]-AVERAGE(Table2[Sharpe Ratio]))/_xlfn.STDEV.P(Table2[Sharpe Ratio])</f>
        <v>0.24026589860954572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1.9237076543765648</v>
      </c>
      <c r="AS205">
        <f>_xlfn.RANK.AVG(Table2[[#This Row],[1Y Return vs Nifty Z-Score]],Table2[1Y Return vs Nifty Z-Score])</f>
        <v>179</v>
      </c>
      <c r="AT205">
        <f>_xlfn.RANK.AVG(Table2[[#This Row],[6M Return vs Nifty Z-Score]],Table2[6M Return vs Nifty Z-Score])</f>
        <v>267</v>
      </c>
      <c r="AU205">
        <f>_xlfn.RANK.AVG(Table2[[#This Row],[Sharpe Ratio Z-Score]],Table2[Sharpe Ratio Z-Score])</f>
        <v>283</v>
      </c>
      <c r="AV205">
        <f>(Table2[[#This Row],[Rank 1Y]]+Table2[[#This Row],[Rank 6M]]+Table2[[#This Row],[Rank Sharpe]])/3</f>
        <v>243</v>
      </c>
    </row>
    <row r="206" spans="1:48" x14ac:dyDescent="0.3">
      <c r="A206" t="s">
        <v>770</v>
      </c>
      <c r="B206" t="s">
        <v>771</v>
      </c>
      <c r="C206" t="s">
        <v>10402</v>
      </c>
      <c r="D206" t="s">
        <v>555</v>
      </c>
      <c r="E206">
        <v>22318.438615849998</v>
      </c>
      <c r="F206">
        <v>1459.3</v>
      </c>
      <c r="G206">
        <v>0.24534857782968</v>
      </c>
      <c r="H206">
        <f>(Table2[[#This Row],[1Y Return vs Nifty]]-AVERAGE(Table2[1Y Return vs Nifty]))/_xlfn.STDEV.P(Table2[1Y Return vs Nifty])</f>
        <v>-0.38245736648176898</v>
      </c>
      <c r="I206">
        <v>-4.7811803234053096</v>
      </c>
      <c r="J206">
        <f>(Table2[[#This Row],[1M Return vs Nifty]]-AVERAGE(Table2[1M Return vs Nifty]))/_xlfn.STDEV.P(Table2[1M Return vs Nifty])</f>
        <v>-0.20124264193134095</v>
      </c>
      <c r="K206">
        <v>33.172286333697897</v>
      </c>
      <c r="L206">
        <f>(Table2[[#This Row],[6M Return vs Nifty]]-AVERAGE(Table2[6M Return vs Nifty]))/_xlfn.STDEV.P(Table2[6M Return vs Nifty])</f>
        <v>0.60572621660475912</v>
      </c>
      <c r="M206">
        <v>2.7700281847710002</v>
      </c>
      <c r="N206">
        <f>(Table2[[#This Row],[1W Return vs Nifty]]-AVERAGE(Table2[1W Return vs Nifty]))/_xlfn.STDEV.P(Table2[1W Return vs Nifty])</f>
        <v>0.96269150282251115</v>
      </c>
      <c r="O206">
        <v>1439.63</v>
      </c>
      <c r="P206">
        <v>1450.7599752189501</v>
      </c>
      <c r="Q206">
        <v>1275.73286525665</v>
      </c>
      <c r="R206">
        <v>55.171344439429603</v>
      </c>
      <c r="S206" s="2">
        <f>(Table2[[#This Row],[Close Price]]-Table2[[#This Row],[20D EMA]])/Table2[[#This Row],[20D EMA]]</f>
        <v>1.3663232914012519E-2</v>
      </c>
      <c r="T206" s="2">
        <f>(Table2[[#This Row],[Close Price]]-Table2[[#This Row],[50D EMA]])/Table2[[#This Row],[50D EMA]]</f>
        <v>5.8865869798765177E-3</v>
      </c>
      <c r="U206" s="2">
        <f>(Table2[[#This Row],[Close Price]]-Table2[[#This Row],[200D EMA]])/Table2[[#This Row],[200D EMA]]</f>
        <v>0.14389151502059969</v>
      </c>
      <c r="V206">
        <v>2.0733998988362798</v>
      </c>
      <c r="W206">
        <v>1455</v>
      </c>
      <c r="X206">
        <v>1530</v>
      </c>
      <c r="Y206">
        <v>1392</v>
      </c>
      <c r="Z206">
        <v>1559</v>
      </c>
      <c r="AA206">
        <v>1369.15</v>
      </c>
      <c r="AB206">
        <v>1559</v>
      </c>
      <c r="AC206" s="2">
        <f>(Table2[[#This Row],[Close Price]]/Table2[[#This Row],[Day Low]])-1</f>
        <v>2.9553264604811336E-3</v>
      </c>
      <c r="AD206" s="2">
        <f>(Table2[[#This Row],[Day High]]/Table2[[#This Row],[Close Price]])-1</f>
        <v>4.8447885972726645E-2</v>
      </c>
      <c r="AE206" s="2">
        <f>(Table2[[#This Row],[Close Price]]/Table2[[#This Row],[Current Week Low]])-1</f>
        <v>4.8347701149425326E-2</v>
      </c>
      <c r="AF206" s="2">
        <f>(Table2[[#This Row],[Current Week High]]/Table2[[#This Row],[Close Price]])-1</f>
        <v>6.832042760227508E-2</v>
      </c>
      <c r="AG206" s="2">
        <f>(Table2[[#This Row],[Close Price]]/Table2[[#This Row],[Current Month Low]])-1</f>
        <v>6.5843771683161023E-2</v>
      </c>
      <c r="AH206" s="2">
        <f>(Table2[[#This Row],[Current Month High]]/Table2[[#This Row],[Close Price]])-1</f>
        <v>6.832042760227508E-2</v>
      </c>
      <c r="AI206">
        <v>16.494209552525099</v>
      </c>
      <c r="AJ206">
        <v>75.554887218045096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-0.22</v>
      </c>
      <c r="AM206" t="s">
        <v>10435</v>
      </c>
      <c r="AN206">
        <v>5.28</v>
      </c>
      <c r="AO206" t="s">
        <v>10436</v>
      </c>
      <c r="AP206">
        <v>0.123340495737845</v>
      </c>
      <c r="AQ206">
        <f>(Table2[[#This Row],[Sharpe Ratio]]-AVERAGE(Table2[Sharpe Ratio]))/_xlfn.STDEV.P(Table2[Sharpe Ratio])</f>
        <v>0.75438579456076971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418</v>
      </c>
      <c r="AT206">
        <f>_xlfn.RANK.AVG(Table2[[#This Row],[6M Return vs Nifty Z-Score]],Table2[6M Return vs Nifty Z-Score])</f>
        <v>149</v>
      </c>
      <c r="AU206">
        <f>_xlfn.RANK.AVG(Table2[[#This Row],[Sharpe Ratio Z-Score]],Table2[Sharpe Ratio Z-Score])</f>
        <v>164</v>
      </c>
      <c r="AV206">
        <f>(Table2[[#This Row],[Rank 1Y]]+Table2[[#This Row],[Rank 6M]]+Table2[[#This Row],[Rank Sharpe]])/3</f>
        <v>243.66666666666666</v>
      </c>
    </row>
    <row r="207" spans="1:48" x14ac:dyDescent="0.3">
      <c r="A207" t="s">
        <v>1282</v>
      </c>
      <c r="B207" t="s">
        <v>1283</v>
      </c>
      <c r="C207" t="s">
        <v>10395</v>
      </c>
      <c r="D207" t="s">
        <v>276</v>
      </c>
      <c r="E207">
        <v>9338.6265700000004</v>
      </c>
      <c r="F207">
        <v>910</v>
      </c>
      <c r="G207">
        <v>66.713856808070702</v>
      </c>
      <c r="H207">
        <f>(Table2[[#This Row],[1Y Return vs Nifty]]-AVERAGE(Table2[1Y Return vs Nifty]))/_xlfn.STDEV.P(Table2[1Y Return vs Nifty])</f>
        <v>0.70114832384310288</v>
      </c>
      <c r="I207">
        <v>-3.6109165256765499</v>
      </c>
      <c r="J207">
        <f>(Table2[[#This Row],[1M Return vs Nifty]]-AVERAGE(Table2[1M Return vs Nifty]))/_xlfn.STDEV.P(Table2[1M Return vs Nifty])</f>
        <v>-8.8040254148940206E-2</v>
      </c>
      <c r="K207">
        <v>25.443625975650001</v>
      </c>
      <c r="L207">
        <f>(Table2[[#This Row],[6M Return vs Nifty]]-AVERAGE(Table2[6M Return vs Nifty]))/_xlfn.STDEV.P(Table2[6M Return vs Nifty])</f>
        <v>0.37743404606940811</v>
      </c>
      <c r="M207">
        <v>0.28596802684792499</v>
      </c>
      <c r="N207">
        <f>(Table2[[#This Row],[1W Return vs Nifty]]-AVERAGE(Table2[1W Return vs Nifty]))/_xlfn.STDEV.P(Table2[1W Return vs Nifty])</f>
        <v>0.46947048951123937</v>
      </c>
      <c r="O207">
        <v>905.46</v>
      </c>
      <c r="P207">
        <v>869.89480661438097</v>
      </c>
      <c r="Q207">
        <v>744.61105411688698</v>
      </c>
      <c r="R207">
        <v>49.692226167867602</v>
      </c>
      <c r="S207" s="2">
        <f>(Table2[[#This Row],[Close Price]]-Table2[[#This Row],[20D EMA]])/Table2[[#This Row],[20D EMA]]</f>
        <v>5.0140260199235346E-3</v>
      </c>
      <c r="T207" s="2">
        <f>(Table2[[#This Row],[Close Price]]-Table2[[#This Row],[50D EMA]])/Table2[[#This Row],[50D EMA]]</f>
        <v>4.6103497895001712E-2</v>
      </c>
      <c r="U207" s="2">
        <f>(Table2[[#This Row],[Close Price]]-Table2[[#This Row],[200D EMA]])/Table2[[#This Row],[200D EMA]]</f>
        <v>0.22211454553178139</v>
      </c>
      <c r="V207">
        <v>0.52180628817064201</v>
      </c>
      <c r="W207">
        <v>902.05</v>
      </c>
      <c r="X207">
        <v>933</v>
      </c>
      <c r="Y207">
        <v>892</v>
      </c>
      <c r="Z207">
        <v>933</v>
      </c>
      <c r="AA207">
        <v>872.55</v>
      </c>
      <c r="AB207">
        <v>973</v>
      </c>
      <c r="AC207" s="2">
        <f>(Table2[[#This Row],[Close Price]]/Table2[[#This Row],[Day Low]])-1</f>
        <v>8.8132586885427688E-3</v>
      </c>
      <c r="AD207" s="2">
        <f>(Table2[[#This Row],[Day High]]/Table2[[#This Row],[Close Price]])-1</f>
        <v>2.5274725274725185E-2</v>
      </c>
      <c r="AE207" s="2">
        <f>(Table2[[#This Row],[Close Price]]/Table2[[#This Row],[Current Week Low]])-1</f>
        <v>2.0179372197309364E-2</v>
      </c>
      <c r="AF207" s="2">
        <f>(Table2[[#This Row],[Current Week High]]/Table2[[#This Row],[Close Price]])-1</f>
        <v>2.5274725274725185E-2</v>
      </c>
      <c r="AG207" s="2">
        <f>(Table2[[#This Row],[Close Price]]/Table2[[#This Row],[Current Month Low]])-1</f>
        <v>4.2920176494183782E-2</v>
      </c>
      <c r="AH207" s="2">
        <f>(Table2[[#This Row],[Current Month High]]/Table2[[#This Row],[Close Price]])-1</f>
        <v>6.9230769230769207E-2</v>
      </c>
      <c r="AI207">
        <v>6.9230769230769198</v>
      </c>
      <c r="AJ207">
        <v>100.57306590257799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0.02</v>
      </c>
      <c r="AM207" t="s">
        <v>10436</v>
      </c>
      <c r="AN207">
        <v>-1.04</v>
      </c>
      <c r="AO207" t="s">
        <v>10435</v>
      </c>
      <c r="AP207">
        <v>3.7441811358362997E-2</v>
      </c>
      <c r="AQ207">
        <f>(Table2[[#This Row],[Sharpe Ratio]]-AVERAGE(Table2[Sharpe Ratio]))/_xlfn.STDEV.P(Table2[Sharpe Ratio])</f>
        <v>-0.24190623039925815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1.2181063748755521</v>
      </c>
      <c r="AS207">
        <f>_xlfn.RANK.AVG(Table2[[#This Row],[1Y Return vs Nifty Z-Score]],Table2[1Y Return vs Nifty Z-Score])</f>
        <v>135</v>
      </c>
      <c r="AT207">
        <f>_xlfn.RANK.AVG(Table2[[#This Row],[6M Return vs Nifty Z-Score]],Table2[6M Return vs Nifty Z-Score])</f>
        <v>201</v>
      </c>
      <c r="AU207">
        <f>_xlfn.RANK.AVG(Table2[[#This Row],[Sharpe Ratio Z-Score]],Table2[Sharpe Ratio Z-Score])</f>
        <v>396</v>
      </c>
      <c r="AV207">
        <f>(Table2[[#This Row],[Rank 1Y]]+Table2[[#This Row],[Rank 6M]]+Table2[[#This Row],[Rank Sharpe]])/3</f>
        <v>244</v>
      </c>
    </row>
    <row r="208" spans="1:48" x14ac:dyDescent="0.3">
      <c r="A208" t="s">
        <v>133</v>
      </c>
      <c r="B208" t="s">
        <v>134</v>
      </c>
      <c r="C208" t="s">
        <v>10398</v>
      </c>
      <c r="D208" t="s">
        <v>135</v>
      </c>
      <c r="E208">
        <v>215998.30728000001</v>
      </c>
      <c r="F208">
        <v>511.2</v>
      </c>
      <c r="G208">
        <v>30.994783375322001</v>
      </c>
      <c r="H208">
        <f>(Table2[[#This Row],[1Y Return vs Nifty]]-AVERAGE(Table2[1Y Return vs Nifty]))/_xlfn.STDEV.P(Table2[1Y Return vs Nifty])</f>
        <v>0.11883660577676081</v>
      </c>
      <c r="I208">
        <v>-6.7653776638333296</v>
      </c>
      <c r="J208">
        <f>(Table2[[#This Row],[1M Return vs Nifty]]-AVERAGE(Table2[1M Return vs Nifty]))/_xlfn.STDEV.P(Table2[1M Return vs Nifty])</f>
        <v>-0.39317874830656502</v>
      </c>
      <c r="K208">
        <v>55.663753804609001</v>
      </c>
      <c r="L208">
        <f>(Table2[[#This Row],[6M Return vs Nifty]]-AVERAGE(Table2[6M Return vs Nifty]))/_xlfn.STDEV.P(Table2[6M Return vs Nifty])</f>
        <v>1.2700879157332274</v>
      </c>
      <c r="M208">
        <v>0.169651032921558</v>
      </c>
      <c r="N208">
        <f>(Table2[[#This Row],[1W Return vs Nifty]]-AVERAGE(Table2[1W Return vs Nifty]))/_xlfn.STDEV.P(Table2[1W Return vs Nifty])</f>
        <v>0.4463752414244736</v>
      </c>
      <c r="O208">
        <v>504.34</v>
      </c>
      <c r="P208">
        <v>536.439728567923</v>
      </c>
      <c r="Q208">
        <v>489.88348409379103</v>
      </c>
      <c r="R208">
        <v>63.878335144048101</v>
      </c>
      <c r="S208" s="2">
        <f>(Table2[[#This Row],[Close Price]]-Table2[[#This Row],[20D EMA]])/Table2[[#This Row],[20D EMA]]</f>
        <v>1.3601935202442824E-2</v>
      </c>
      <c r="T208" s="2">
        <f>(Table2[[#This Row],[Close Price]]-Table2[[#This Row],[50D EMA]])/Table2[[#This Row],[50D EMA]]</f>
        <v>-4.7050446161589994E-2</v>
      </c>
      <c r="U208" s="2">
        <f>(Table2[[#This Row],[Close Price]]-Table2[[#This Row],[200D EMA]])/Table2[[#This Row],[200D EMA]]</f>
        <v>4.3513440641178652E-2</v>
      </c>
      <c r="V208">
        <v>0.82712204559270897</v>
      </c>
      <c r="W208">
        <v>506.4</v>
      </c>
      <c r="X208">
        <v>514.95000000000005</v>
      </c>
      <c r="Y208">
        <v>498.25</v>
      </c>
      <c r="Z208">
        <v>514.95000000000005</v>
      </c>
      <c r="AA208">
        <v>475.4</v>
      </c>
      <c r="AB208">
        <v>514.95000000000005</v>
      </c>
      <c r="AC208" s="2">
        <f>(Table2[[#This Row],[Close Price]]/Table2[[#This Row],[Day Low]])-1</f>
        <v>9.4786729857820884E-3</v>
      </c>
      <c r="AD208" s="2">
        <f>(Table2[[#This Row],[Day High]]/Table2[[#This Row],[Close Price]])-1</f>
        <v>7.3356807511737454E-3</v>
      </c>
      <c r="AE208" s="2">
        <f>(Table2[[#This Row],[Close Price]]/Table2[[#This Row],[Current Week Low]])-1</f>
        <v>2.5990968389362656E-2</v>
      </c>
      <c r="AF208" s="2">
        <f>(Table2[[#This Row],[Current Week High]]/Table2[[#This Row],[Close Price]])-1</f>
        <v>7.3356807511737454E-3</v>
      </c>
      <c r="AG208" s="2">
        <f>(Table2[[#This Row],[Close Price]]/Table2[[#This Row],[Current Month Low]])-1</f>
        <v>7.5305006310475431E-2</v>
      </c>
      <c r="AH208" s="2">
        <f>(Table2[[#This Row],[Current Month High]]/Table2[[#This Row],[Close Price]])-1</f>
        <v>7.3356807511737454E-3</v>
      </c>
      <c r="AI208">
        <v>58.000782472613402</v>
      </c>
      <c r="AJ208">
        <v>79.620520028109596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-0.25</v>
      </c>
      <c r="AM208" t="s">
        <v>10435</v>
      </c>
      <c r="AN208">
        <v>6.48</v>
      </c>
      <c r="AO208" t="s">
        <v>10436</v>
      </c>
      <c r="AP208">
        <v>4.1034218047095998E-2</v>
      </c>
      <c r="AQ208">
        <f>(Table2[[#This Row],[Sharpe Ratio]]-AVERAGE(Table2[Sharpe Ratio]))/_xlfn.STDEV.P(Table2[Sharpe Ratio])</f>
        <v>-0.20023986309395564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269</v>
      </c>
      <c r="AT208">
        <f>_xlfn.RANK.AVG(Table2[[#This Row],[6M Return vs Nifty Z-Score]],Table2[6M Return vs Nifty Z-Score])</f>
        <v>76</v>
      </c>
      <c r="AU208">
        <f>_xlfn.RANK.AVG(Table2[[#This Row],[Sharpe Ratio Z-Score]],Table2[Sharpe Ratio Z-Score])</f>
        <v>389</v>
      </c>
      <c r="AV208">
        <f>(Table2[[#This Row],[Rank 1Y]]+Table2[[#This Row],[Rank 6M]]+Table2[[#This Row],[Rank Sharpe]])/3</f>
        <v>244.66666666666666</v>
      </c>
    </row>
    <row r="209" spans="1:48" x14ac:dyDescent="0.3">
      <c r="A209" t="s">
        <v>1845</v>
      </c>
      <c r="B209" t="s">
        <v>1846</v>
      </c>
      <c r="C209" t="s">
        <v>10402</v>
      </c>
      <c r="D209" t="s">
        <v>106</v>
      </c>
      <c r="E209">
        <v>4248.27664473</v>
      </c>
      <c r="F209">
        <v>1089.3</v>
      </c>
      <c r="G209">
        <v>19.8698039048029</v>
      </c>
      <c r="H209">
        <f>(Table2[[#This Row],[1Y Return vs Nifty]]-AVERAGE(Table2[1Y Return vs Nifty]))/_xlfn.STDEV.P(Table2[1Y Return vs Nifty])</f>
        <v>-6.2528846525013587E-2</v>
      </c>
      <c r="I209">
        <v>-17.696286655324499</v>
      </c>
      <c r="J209">
        <f>(Table2[[#This Row],[1M Return vs Nifty]]-AVERAGE(Table2[1M Return vs Nifty]))/_xlfn.STDEV.P(Table2[1M Return vs Nifty])</f>
        <v>-1.4505514542472784</v>
      </c>
      <c r="K209">
        <v>51.673199834884798</v>
      </c>
      <c r="L209">
        <f>(Table2[[#This Row],[6M Return vs Nifty]]-AVERAGE(Table2[6M Return vs Nifty]))/_xlfn.STDEV.P(Table2[6M Return vs Nifty])</f>
        <v>1.1522133831257546</v>
      </c>
      <c r="M209">
        <v>-5.22418661686529</v>
      </c>
      <c r="N209">
        <f>(Table2[[#This Row],[1W Return vs Nifty]]-AVERAGE(Table2[1W Return vs Nifty]))/_xlfn.STDEV.P(Table2[1W Return vs Nifty])</f>
        <v>-0.62459482456969384</v>
      </c>
      <c r="O209">
        <v>1157.3900000000001</v>
      </c>
      <c r="P209">
        <v>1191.8074609968</v>
      </c>
      <c r="Q209">
        <v>1004.5024445725001</v>
      </c>
      <c r="R209">
        <v>31.6556819201348</v>
      </c>
      <c r="S209" s="2">
        <f>(Table2[[#This Row],[Close Price]]-Table2[[#This Row],[20D EMA]])/Table2[[#This Row],[20D EMA]]</f>
        <v>-5.8830644812898104E-2</v>
      </c>
      <c r="T209" s="2">
        <f>(Table2[[#This Row],[Close Price]]-Table2[[#This Row],[50D EMA]])/Table2[[#This Row],[50D EMA]]</f>
        <v>-8.6010084977203652E-2</v>
      </c>
      <c r="U209" s="2">
        <f>(Table2[[#This Row],[Close Price]]-Table2[[#This Row],[200D EMA]])/Table2[[#This Row],[200D EMA]]</f>
        <v>8.4417470445866727E-2</v>
      </c>
      <c r="V209">
        <v>0.15704713544110499</v>
      </c>
      <c r="W209">
        <v>1071.3</v>
      </c>
      <c r="X209">
        <v>1119</v>
      </c>
      <c r="Y209">
        <v>1071.3</v>
      </c>
      <c r="Z209">
        <v>1139</v>
      </c>
      <c r="AA209">
        <v>1053</v>
      </c>
      <c r="AB209">
        <v>1277</v>
      </c>
      <c r="AC209" s="2">
        <f>(Table2[[#This Row],[Close Price]]/Table2[[#This Row],[Day Low]])-1</f>
        <v>1.6802016241949103E-2</v>
      </c>
      <c r="AD209" s="2">
        <f>(Table2[[#This Row],[Day High]]/Table2[[#This Row],[Close Price]])-1</f>
        <v>2.7265216193885999E-2</v>
      </c>
      <c r="AE209" s="2">
        <f>(Table2[[#This Row],[Close Price]]/Table2[[#This Row],[Current Week Low]])-1</f>
        <v>1.6802016241949103E-2</v>
      </c>
      <c r="AF209" s="2">
        <f>(Table2[[#This Row],[Current Week High]]/Table2[[#This Row],[Close Price]])-1</f>
        <v>4.5625631139263767E-2</v>
      </c>
      <c r="AG209" s="2">
        <f>(Table2[[#This Row],[Close Price]]/Table2[[#This Row],[Current Month Low]])-1</f>
        <v>3.4472934472934424E-2</v>
      </c>
      <c r="AH209" s="2">
        <f>(Table2[[#This Row],[Current Month High]]/Table2[[#This Row],[Close Price]])-1</f>
        <v>0.17231249426237039</v>
      </c>
      <c r="AI209">
        <v>46.213164417515799</v>
      </c>
      <c r="AJ209">
        <v>78.573770491803202</v>
      </c>
      <c r="AK209" t="str">
        <f>IF(AND(Table2[[#This Row],[20D EMA]]&gt;Table2[[#This Row],[50D EMA]],Table2[[#This Row],[50D EMA]]&gt;Table2[[#This Row],[200D EMA]]),"Uptrend","Downtrend/NoTrend")</f>
        <v>Downtrend/NoTrend</v>
      </c>
      <c r="AL209">
        <v>0</v>
      </c>
      <c r="AM209">
        <v>0</v>
      </c>
      <c r="AN209">
        <v>-7.76</v>
      </c>
      <c r="AO209" t="s">
        <v>10435</v>
      </c>
      <c r="AP209">
        <v>6.4879546792317999E-2</v>
      </c>
      <c r="AQ209">
        <f>(Table2[[#This Row],[Sharpe Ratio]]-AVERAGE(Table2[Sharpe Ratio]))/_xlfn.STDEV.P(Table2[Sharpe Ratio])</f>
        <v>7.6329109213720686E-2</v>
      </c>
      <c r="AR2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9">
        <f>_xlfn.RANK.AVG(Table2[[#This Row],[1Y Return vs Nifty Z-Score]],Table2[1Y Return vs Nifty Z-Score])</f>
        <v>317</v>
      </c>
      <c r="AT209">
        <f>_xlfn.RANK.AVG(Table2[[#This Row],[6M Return vs Nifty Z-Score]],Table2[6M Return vs Nifty Z-Score])</f>
        <v>89</v>
      </c>
      <c r="AU209">
        <f>_xlfn.RANK.AVG(Table2[[#This Row],[Sharpe Ratio Z-Score]],Table2[Sharpe Ratio Z-Score])</f>
        <v>328</v>
      </c>
      <c r="AV209">
        <f>(Table2[[#This Row],[Rank 1Y]]+Table2[[#This Row],[Rank 6M]]+Table2[[#This Row],[Rank Sharpe]])/3</f>
        <v>244.66666666666666</v>
      </c>
    </row>
    <row r="210" spans="1:48" x14ac:dyDescent="0.3">
      <c r="A210" t="s">
        <v>297</v>
      </c>
      <c r="B210" t="s">
        <v>298</v>
      </c>
      <c r="C210" t="s">
        <v>10395</v>
      </c>
      <c r="D210" t="s">
        <v>276</v>
      </c>
      <c r="E210">
        <v>96226.491266205005</v>
      </c>
      <c r="F210">
        <v>989.85</v>
      </c>
      <c r="G210">
        <v>45.811047750927202</v>
      </c>
      <c r="H210">
        <f>(Table2[[#This Row],[1Y Return vs Nifty]]-AVERAGE(Table2[1Y Return vs Nifty]))/_xlfn.STDEV.P(Table2[1Y Return vs Nifty])</f>
        <v>0.36037938767808503</v>
      </c>
      <c r="I210">
        <v>15.356583429975901</v>
      </c>
      <c r="J210">
        <f>(Table2[[#This Row],[1M Return vs Nifty]]-AVERAGE(Table2[1M Return vs Nifty]))/_xlfn.STDEV.P(Table2[1M Return vs Nifty])</f>
        <v>1.7467309225803098</v>
      </c>
      <c r="K210">
        <v>9.9817820688110004</v>
      </c>
      <c r="L210">
        <f>(Table2[[#This Row],[6M Return vs Nifty]]-AVERAGE(Table2[6M Return vs Nifty]))/_xlfn.STDEV.P(Table2[6M Return vs Nifty])</f>
        <v>-7.9283902765728359E-2</v>
      </c>
      <c r="M210">
        <v>3.3920895283796599</v>
      </c>
      <c r="N210">
        <f>(Table2[[#This Row],[1W Return vs Nifty]]-AVERAGE(Table2[1W Return vs Nifty]))/_xlfn.STDEV.P(Table2[1W Return vs Nifty])</f>
        <v>1.0862045044130046</v>
      </c>
      <c r="O210">
        <v>950.58</v>
      </c>
      <c r="P210">
        <v>914.94051368821601</v>
      </c>
      <c r="Q210">
        <v>819.88071020706502</v>
      </c>
      <c r="R210">
        <v>56.590147589451099</v>
      </c>
      <c r="S210" s="2">
        <f>(Table2[[#This Row],[Close Price]]-Table2[[#This Row],[20D EMA]])/Table2[[#This Row],[20D EMA]]</f>
        <v>4.1311620273937998E-2</v>
      </c>
      <c r="T210" s="2">
        <f>(Table2[[#This Row],[Close Price]]-Table2[[#This Row],[50D EMA]])/Table2[[#This Row],[50D EMA]]</f>
        <v>8.1873613848201382E-2</v>
      </c>
      <c r="U210" s="2">
        <f>(Table2[[#This Row],[Close Price]]-Table2[[#This Row],[200D EMA]])/Table2[[#This Row],[200D EMA]]</f>
        <v>0.20730978016302931</v>
      </c>
      <c r="V210">
        <v>1.9285930041372299</v>
      </c>
      <c r="W210">
        <v>972.5</v>
      </c>
      <c r="X210">
        <v>1023.4</v>
      </c>
      <c r="Y210">
        <v>972.5</v>
      </c>
      <c r="Z210">
        <v>1118</v>
      </c>
      <c r="AA210">
        <v>860.25</v>
      </c>
      <c r="AB210">
        <v>1118</v>
      </c>
      <c r="AC210" s="2">
        <f>(Table2[[#This Row],[Close Price]]/Table2[[#This Row],[Day Low]])-1</f>
        <v>1.7840616966581013E-2</v>
      </c>
      <c r="AD210" s="2">
        <f>(Table2[[#This Row],[Day High]]/Table2[[#This Row],[Close Price]])-1</f>
        <v>3.3894024347123297E-2</v>
      </c>
      <c r="AE210" s="2">
        <f>(Table2[[#This Row],[Close Price]]/Table2[[#This Row],[Current Week Low]])-1</f>
        <v>1.7840616966581013E-2</v>
      </c>
      <c r="AF210" s="2">
        <f>(Table2[[#This Row],[Current Week High]]/Table2[[#This Row],[Close Price]])-1</f>
        <v>0.12946406021114298</v>
      </c>
      <c r="AG210" s="2">
        <f>(Table2[[#This Row],[Close Price]]/Table2[[#This Row],[Current Month Low]])-1</f>
        <v>0.15065387968613786</v>
      </c>
      <c r="AH210" s="2">
        <f>(Table2[[#This Row],[Current Month High]]/Table2[[#This Row],[Close Price]])-1</f>
        <v>0.12946406021114298</v>
      </c>
      <c r="AI210">
        <v>12.946406021114299</v>
      </c>
      <c r="AJ210">
        <v>86.3948780717446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-7.0000000000000007E-2</v>
      </c>
      <c r="AM210" t="s">
        <v>10435</v>
      </c>
      <c r="AN210">
        <v>12.18</v>
      </c>
      <c r="AO210" t="s">
        <v>10436</v>
      </c>
      <c r="AP210">
        <v>0.107577859001643</v>
      </c>
      <c r="AQ210">
        <f>(Table2[[#This Row],[Sharpe Ratio]]-AVERAGE(Table2[Sharpe Ratio]))/_xlfn.STDEV.P(Table2[Sharpe Ratio])</f>
        <v>0.57156356176332346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3.6855944736689947</v>
      </c>
      <c r="AS210">
        <f>_xlfn.RANK.AVG(Table2[[#This Row],[1Y Return vs Nifty Z-Score]],Table2[1Y Return vs Nifty Z-Score])</f>
        <v>204</v>
      </c>
      <c r="AT210">
        <f>_xlfn.RANK.AVG(Table2[[#This Row],[6M Return vs Nifty Z-Score]],Table2[6M Return vs Nifty Z-Score])</f>
        <v>336</v>
      </c>
      <c r="AU210">
        <f>_xlfn.RANK.AVG(Table2[[#This Row],[Sharpe Ratio Z-Score]],Table2[Sharpe Ratio Z-Score])</f>
        <v>199</v>
      </c>
      <c r="AV210">
        <f>(Table2[[#This Row],[Rank 1Y]]+Table2[[#This Row],[Rank 6M]]+Table2[[#This Row],[Rank Sharpe]])/3</f>
        <v>246.33333333333334</v>
      </c>
    </row>
    <row r="211" spans="1:48" x14ac:dyDescent="0.3">
      <c r="A211" t="s">
        <v>343</v>
      </c>
      <c r="B211" t="s">
        <v>344</v>
      </c>
      <c r="C211" t="s">
        <v>10404</v>
      </c>
      <c r="D211" t="s">
        <v>263</v>
      </c>
      <c r="E211">
        <v>74045.894514175001</v>
      </c>
      <c r="F211">
        <v>8682.25</v>
      </c>
      <c r="G211">
        <v>15.6794163233397</v>
      </c>
      <c r="H211">
        <f>(Table2[[#This Row],[1Y Return vs Nifty]]-AVERAGE(Table2[1Y Return vs Nifty]))/_xlfn.STDEV.P(Table2[1Y Return vs Nifty])</f>
        <v>-0.13084281879307658</v>
      </c>
      <c r="I211">
        <v>11.691063604436399</v>
      </c>
      <c r="J211">
        <f>(Table2[[#This Row],[1M Return vs Nifty]]-AVERAGE(Table2[1M Return vs Nifty]))/_xlfn.STDEV.P(Table2[1M Return vs Nifty])</f>
        <v>1.3921565116482411</v>
      </c>
      <c r="K211">
        <v>18.1744308389395</v>
      </c>
      <c r="L211">
        <f>(Table2[[#This Row],[6M Return vs Nifty]]-AVERAGE(Table2[6M Return vs Nifty]))/_xlfn.STDEV.P(Table2[6M Return vs Nifty])</f>
        <v>0.16271373764278527</v>
      </c>
      <c r="M211">
        <v>2.2597228773757898</v>
      </c>
      <c r="N211">
        <f>(Table2[[#This Row],[1W Return vs Nifty]]-AVERAGE(Table2[1W Return vs Nifty]))/_xlfn.STDEV.P(Table2[1W Return vs Nifty])</f>
        <v>0.86136815120850407</v>
      </c>
      <c r="O211">
        <v>8006.8</v>
      </c>
      <c r="P211">
        <v>7902.7690628989203</v>
      </c>
      <c r="Q211">
        <v>7286.5200825315796</v>
      </c>
      <c r="R211">
        <v>74.879367864505795</v>
      </c>
      <c r="S211" s="2">
        <f>(Table2[[#This Row],[Close Price]]-Table2[[#This Row],[20D EMA]])/Table2[[#This Row],[20D EMA]]</f>
        <v>8.4359544387270793E-2</v>
      </c>
      <c r="T211" s="2">
        <f>(Table2[[#This Row],[Close Price]]-Table2[[#This Row],[50D EMA]])/Table2[[#This Row],[50D EMA]]</f>
        <v>9.8633900459081353E-2</v>
      </c>
      <c r="U211" s="2">
        <f>(Table2[[#This Row],[Close Price]]-Table2[[#This Row],[200D EMA]])/Table2[[#This Row],[200D EMA]]</f>
        <v>0.19154958768514055</v>
      </c>
      <c r="V211">
        <v>1.4625920649392199</v>
      </c>
      <c r="W211">
        <v>8461</v>
      </c>
      <c r="X211">
        <v>8730</v>
      </c>
      <c r="Y211">
        <v>8164</v>
      </c>
      <c r="Z211">
        <v>8744.75</v>
      </c>
      <c r="AA211">
        <v>7160.15</v>
      </c>
      <c r="AB211">
        <v>8744.75</v>
      </c>
      <c r="AC211" s="2">
        <f>(Table2[[#This Row],[Close Price]]/Table2[[#This Row],[Day Low]])-1</f>
        <v>2.614939132490246E-2</v>
      </c>
      <c r="AD211" s="2">
        <f>(Table2[[#This Row],[Day High]]/Table2[[#This Row],[Close Price]])-1</f>
        <v>5.4997264533962475E-3</v>
      </c>
      <c r="AE211" s="2">
        <f>(Table2[[#This Row],[Close Price]]/Table2[[#This Row],[Current Week Low]])-1</f>
        <v>6.3479911807937217E-2</v>
      </c>
      <c r="AF211" s="2">
        <f>(Table2[[#This Row],[Current Week High]]/Table2[[#This Row],[Close Price]])-1</f>
        <v>7.1985948342883077E-3</v>
      </c>
      <c r="AG211" s="2">
        <f>(Table2[[#This Row],[Close Price]]/Table2[[#This Row],[Current Month Low]])-1</f>
        <v>0.21257934540477508</v>
      </c>
      <c r="AH211" s="2">
        <f>(Table2[[#This Row],[Current Month High]]/Table2[[#This Row],[Close Price]])-1</f>
        <v>7.1985948342883077E-3</v>
      </c>
      <c r="AI211">
        <v>14.429439373434301</v>
      </c>
      <c r="AJ211">
        <v>63.046948356807498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-0.09</v>
      </c>
      <c r="AM211" t="s">
        <v>10435</v>
      </c>
      <c r="AN211">
        <v>17.71</v>
      </c>
      <c r="AO211" t="s">
        <v>10436</v>
      </c>
      <c r="AP211">
        <v>0.12769016579536399</v>
      </c>
      <c r="AQ211">
        <f>(Table2[[#This Row],[Sharpe Ratio]]-AVERAGE(Table2[Sharpe Ratio]))/_xlfn.STDEV.P(Table2[Sharpe Ratio])</f>
        <v>0.8048352469687825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3.090230828675236</v>
      </c>
      <c r="AS211">
        <f>_xlfn.RANK.AVG(Table2[[#This Row],[1Y Return vs Nifty Z-Score]],Table2[1Y Return vs Nifty Z-Score])</f>
        <v>335</v>
      </c>
      <c r="AT211">
        <f>_xlfn.RANK.AVG(Table2[[#This Row],[6M Return vs Nifty Z-Score]],Table2[6M Return vs Nifty Z-Score])</f>
        <v>258</v>
      </c>
      <c r="AU211">
        <f>_xlfn.RANK.AVG(Table2[[#This Row],[Sharpe Ratio Z-Score]],Table2[Sharpe Ratio Z-Score])</f>
        <v>150</v>
      </c>
      <c r="AV211">
        <f>(Table2[[#This Row],[Rank 1Y]]+Table2[[#This Row],[Rank 6M]]+Table2[[#This Row],[Rank Sharpe]])/3</f>
        <v>247.66666666666666</v>
      </c>
    </row>
    <row r="212" spans="1:48" x14ac:dyDescent="0.3">
      <c r="A212" t="s">
        <v>576</v>
      </c>
      <c r="B212" t="s">
        <v>577</v>
      </c>
      <c r="C212" t="s">
        <v>10398</v>
      </c>
      <c r="D212" t="s">
        <v>167</v>
      </c>
      <c r="E212">
        <v>35851.052482239997</v>
      </c>
      <c r="F212">
        <v>195.2</v>
      </c>
      <c r="G212">
        <v>77.158247801832502</v>
      </c>
      <c r="H212">
        <f>(Table2[[#This Row],[1Y Return vs Nifty]]-AVERAGE(Table2[1Y Return vs Nifty]))/_xlfn.STDEV.P(Table2[1Y Return vs Nifty])</f>
        <v>0.87141845347524327</v>
      </c>
      <c r="I212">
        <v>3.68044605416162</v>
      </c>
      <c r="J212">
        <f>(Table2[[#This Row],[1M Return vs Nifty]]-AVERAGE(Table2[1M Return vs Nifty]))/_xlfn.STDEV.P(Table2[1M Return vs Nifty])</f>
        <v>0.61727051067763694</v>
      </c>
      <c r="K212">
        <v>10.822452338004499</v>
      </c>
      <c r="L212">
        <f>(Table2[[#This Row],[6M Return vs Nifty]]-AVERAGE(Table2[6M Return vs Nifty]))/_xlfn.STDEV.P(Table2[6M Return vs Nifty])</f>
        <v>-5.4451857939372919E-2</v>
      </c>
      <c r="M212">
        <v>0.88833211433609205</v>
      </c>
      <c r="N212">
        <f>(Table2[[#This Row],[1W Return vs Nifty]]-AVERAGE(Table2[1W Return vs Nifty]))/_xlfn.STDEV.P(Table2[1W Return vs Nifty])</f>
        <v>0.58907251471405797</v>
      </c>
      <c r="O212">
        <v>182.82</v>
      </c>
      <c r="P212">
        <v>181.96826088643201</v>
      </c>
      <c r="Q212">
        <v>164.60314789608</v>
      </c>
      <c r="R212">
        <v>69.839522806558307</v>
      </c>
      <c r="S212" s="2">
        <f>(Table2[[#This Row],[Close Price]]-Table2[[#This Row],[20D EMA]])/Table2[[#This Row],[20D EMA]]</f>
        <v>6.7716879991248202E-2</v>
      </c>
      <c r="T212" s="2">
        <f>(Table2[[#This Row],[Close Price]]-Table2[[#This Row],[50D EMA]])/Table2[[#This Row],[50D EMA]]</f>
        <v>7.2714544004055887E-2</v>
      </c>
      <c r="U212" s="2">
        <f>(Table2[[#This Row],[Close Price]]-Table2[[#This Row],[200D EMA]])/Table2[[#This Row],[200D EMA]]</f>
        <v>0.18588254535227297</v>
      </c>
      <c r="V212">
        <v>1.2496611634108701</v>
      </c>
      <c r="W212">
        <v>193.16</v>
      </c>
      <c r="X212">
        <v>199.6</v>
      </c>
      <c r="Y212">
        <v>179.83</v>
      </c>
      <c r="Z212">
        <v>199.6</v>
      </c>
      <c r="AA212">
        <v>168.02</v>
      </c>
      <c r="AB212">
        <v>199.6</v>
      </c>
      <c r="AC212" s="2">
        <f>(Table2[[#This Row],[Close Price]]/Table2[[#This Row],[Day Low]])-1</f>
        <v>1.0561192793538954E-2</v>
      </c>
      <c r="AD212" s="2">
        <f>(Table2[[#This Row],[Day High]]/Table2[[#This Row],[Close Price]])-1</f>
        <v>2.2540983606557319E-2</v>
      </c>
      <c r="AE212" s="2">
        <f>(Table2[[#This Row],[Close Price]]/Table2[[#This Row],[Current Week Low]])-1</f>
        <v>8.546961018739907E-2</v>
      </c>
      <c r="AF212" s="2">
        <f>(Table2[[#This Row],[Current Week High]]/Table2[[#This Row],[Close Price]])-1</f>
        <v>2.2540983606557319E-2</v>
      </c>
      <c r="AG212" s="2">
        <f>(Table2[[#This Row],[Close Price]]/Table2[[#This Row],[Current Month Low]])-1</f>
        <v>0.16176645637424092</v>
      </c>
      <c r="AH212" s="2">
        <f>(Table2[[#This Row],[Current Month High]]/Table2[[#This Row],[Close Price]])-1</f>
        <v>2.2540983606557319E-2</v>
      </c>
      <c r="AI212">
        <v>7.0696721311475503</v>
      </c>
      <c r="AJ212">
        <v>120.31602708803599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-0.04</v>
      </c>
      <c r="AM212" t="s">
        <v>10435</v>
      </c>
      <c r="AN212">
        <v>14.05</v>
      </c>
      <c r="AO212" t="s">
        <v>10436</v>
      </c>
      <c r="AP212">
        <v>7.3576450732817003E-2</v>
      </c>
      <c r="AQ212">
        <f>(Table2[[#This Row],[Sharpe Ratio]]-AVERAGE(Table2[Sharpe Ratio]))/_xlfn.STDEV.P(Table2[Sharpe Ratio])</f>
        <v>0.17719975816899458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2.2005093790965602</v>
      </c>
      <c r="AS212">
        <f>_xlfn.RANK.AVG(Table2[[#This Row],[1Y Return vs Nifty Z-Score]],Table2[1Y Return vs Nifty Z-Score])</f>
        <v>114</v>
      </c>
      <c r="AT212">
        <f>_xlfn.RANK.AVG(Table2[[#This Row],[6M Return vs Nifty Z-Score]],Table2[6M Return vs Nifty Z-Score])</f>
        <v>329</v>
      </c>
      <c r="AU212">
        <f>_xlfn.RANK.AVG(Table2[[#This Row],[Sharpe Ratio Z-Score]],Table2[Sharpe Ratio Z-Score])</f>
        <v>303</v>
      </c>
      <c r="AV212">
        <f>(Table2[[#This Row],[Rank 1Y]]+Table2[[#This Row],[Rank 6M]]+Table2[[#This Row],[Rank Sharpe]])/3</f>
        <v>248.66666666666666</v>
      </c>
    </row>
    <row r="213" spans="1:48" x14ac:dyDescent="0.3">
      <c r="A213" t="s">
        <v>1921</v>
      </c>
      <c r="B213" t="s">
        <v>1922</v>
      </c>
      <c r="C213" t="s">
        <v>10404</v>
      </c>
      <c r="D213" t="s">
        <v>263</v>
      </c>
      <c r="E213">
        <v>3837.8327325</v>
      </c>
      <c r="F213">
        <v>1239.55</v>
      </c>
      <c r="G213">
        <v>44.189021207924597</v>
      </c>
      <c r="H213">
        <f>(Table2[[#This Row],[1Y Return vs Nifty]]-AVERAGE(Table2[1Y Return vs Nifty]))/_xlfn.STDEV.P(Table2[1Y Return vs Nifty])</f>
        <v>0.33393623078087731</v>
      </c>
      <c r="I213">
        <v>-5.1277926855647902</v>
      </c>
      <c r="J213">
        <f>(Table2[[#This Row],[1M Return vs Nifty]]-AVERAGE(Table2[1M Return vs Nifty]))/_xlfn.STDEV.P(Table2[1M Return vs Nifty])</f>
        <v>-0.23477127633625292</v>
      </c>
      <c r="K213">
        <v>44.742329918268602</v>
      </c>
      <c r="L213">
        <f>(Table2[[#This Row],[6M Return vs Nifty]]-AVERAGE(Table2[6M Return vs Nifty]))/_xlfn.STDEV.P(Table2[6M Return vs Nifty])</f>
        <v>0.94748665641497887</v>
      </c>
      <c r="M213">
        <v>0.66964606271829497</v>
      </c>
      <c r="N213">
        <f>(Table2[[#This Row],[1W Return vs Nifty]]-AVERAGE(Table2[1W Return vs Nifty]))/_xlfn.STDEV.P(Table2[1W Return vs Nifty])</f>
        <v>0.54565144230888996</v>
      </c>
      <c r="O213">
        <v>1257.43</v>
      </c>
      <c r="P213">
        <v>1201.27843322893</v>
      </c>
      <c r="Q213">
        <v>978.46541940220197</v>
      </c>
      <c r="R213">
        <v>44.700422917895203</v>
      </c>
      <c r="S213" s="2">
        <f>(Table2[[#This Row],[Close Price]]-Table2[[#This Row],[20D EMA]])/Table2[[#This Row],[20D EMA]]</f>
        <v>-1.4219479414361124E-2</v>
      </c>
      <c r="T213" s="2">
        <f>(Table2[[#This Row],[Close Price]]-Table2[[#This Row],[50D EMA]])/Table2[[#This Row],[50D EMA]]</f>
        <v>3.1859030939396273E-2</v>
      </c>
      <c r="U213" s="2">
        <f>(Table2[[#This Row],[Close Price]]-Table2[[#This Row],[200D EMA]])/Table2[[#This Row],[200D EMA]]</f>
        <v>0.26683066710452458</v>
      </c>
      <c r="V213">
        <v>0.30504905965790502</v>
      </c>
      <c r="W213">
        <v>1225.1500000000001</v>
      </c>
      <c r="X213">
        <v>1269</v>
      </c>
      <c r="Y213">
        <v>1225.1500000000001</v>
      </c>
      <c r="Z213">
        <v>1333</v>
      </c>
      <c r="AA213">
        <v>1191.05</v>
      </c>
      <c r="AB213">
        <v>1399.9</v>
      </c>
      <c r="AC213" s="2">
        <f>(Table2[[#This Row],[Close Price]]/Table2[[#This Row],[Day Low]])-1</f>
        <v>1.1753662816797794E-2</v>
      </c>
      <c r="AD213" s="2">
        <f>(Table2[[#This Row],[Day High]]/Table2[[#This Row],[Close Price]])-1</f>
        <v>2.3758622080593872E-2</v>
      </c>
      <c r="AE213" s="2">
        <f>(Table2[[#This Row],[Close Price]]/Table2[[#This Row],[Current Week Low]])-1</f>
        <v>1.1753662816797794E-2</v>
      </c>
      <c r="AF213" s="2">
        <f>(Table2[[#This Row],[Current Week High]]/Table2[[#This Row],[Close Price]])-1</f>
        <v>7.5390262595296686E-2</v>
      </c>
      <c r="AG213" s="2">
        <f>(Table2[[#This Row],[Close Price]]/Table2[[#This Row],[Current Month Low]])-1</f>
        <v>4.0720372780319813E-2</v>
      </c>
      <c r="AH213" s="2">
        <f>(Table2[[#This Row],[Current Month High]]/Table2[[#This Row],[Close Price]])-1</f>
        <v>0.12936146182082209</v>
      </c>
      <c r="AI213">
        <v>12.936146182082201</v>
      </c>
      <c r="AJ213">
        <v>99.460938128570206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0.31</v>
      </c>
      <c r="AM213" t="s">
        <v>10436</v>
      </c>
      <c r="AN213">
        <v>-2.5</v>
      </c>
      <c r="AO213" t="s">
        <v>10435</v>
      </c>
      <c r="AP213">
        <v>3.0323442730596999E-2</v>
      </c>
      <c r="AQ213">
        <f>(Table2[[#This Row],[Sharpe Ratio]]-AVERAGE(Table2[Sharpe Ratio]))/_xlfn.STDEV.P(Table2[Sharpe Ratio])</f>
        <v>-0.32446830857077125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1.2678347445977218</v>
      </c>
      <c r="AS213">
        <f>_xlfn.RANK.AVG(Table2[[#This Row],[1Y Return vs Nifty Z-Score]],Table2[1Y Return vs Nifty Z-Score])</f>
        <v>211</v>
      </c>
      <c r="AT213">
        <f>_xlfn.RANK.AVG(Table2[[#This Row],[6M Return vs Nifty Z-Score]],Table2[6M Return vs Nifty Z-Score])</f>
        <v>107</v>
      </c>
      <c r="AU213">
        <f>_xlfn.RANK.AVG(Table2[[#This Row],[Sharpe Ratio Z-Score]],Table2[Sharpe Ratio Z-Score])</f>
        <v>428</v>
      </c>
      <c r="AV213">
        <f>(Table2[[#This Row],[Rank 1Y]]+Table2[[#This Row],[Rank 6M]]+Table2[[#This Row],[Rank Sharpe]])/3</f>
        <v>248.66666666666666</v>
      </c>
    </row>
    <row r="214" spans="1:48" x14ac:dyDescent="0.3">
      <c r="A214" t="s">
        <v>1911</v>
      </c>
      <c r="B214" t="s">
        <v>1912</v>
      </c>
      <c r="C214" t="s">
        <v>10404</v>
      </c>
      <c r="D214" t="s">
        <v>263</v>
      </c>
      <c r="E214">
        <v>3864.52302534</v>
      </c>
      <c r="F214">
        <v>155.29</v>
      </c>
      <c r="G214">
        <v>43.198336632456297</v>
      </c>
      <c r="H214">
        <f>(Table2[[#This Row],[1Y Return vs Nifty]]-AVERAGE(Table2[1Y Return vs Nifty]))/_xlfn.STDEV.P(Table2[1Y Return vs Nifty])</f>
        <v>0.31778555323631769</v>
      </c>
      <c r="I214">
        <v>-12.4262603072741</v>
      </c>
      <c r="J214">
        <f>(Table2[[#This Row],[1M Return vs Nifty]]-AVERAGE(Table2[1M Return vs Nifty]))/_xlfn.STDEV.P(Table2[1M Return vs Nifty])</f>
        <v>-0.94076932868438545</v>
      </c>
      <c r="K214">
        <v>55.825236439570901</v>
      </c>
      <c r="L214">
        <f>(Table2[[#This Row],[6M Return vs Nifty]]-AVERAGE(Table2[6M Return vs Nifty]))/_xlfn.STDEV.P(Table2[6M Return vs Nifty])</f>
        <v>1.2748578525051071</v>
      </c>
      <c r="M214">
        <v>-2.0136747019327101</v>
      </c>
      <c r="N214">
        <f>(Table2[[#This Row],[1W Return vs Nifty]]-AVERAGE(Table2[1W Return vs Nifty]))/_xlfn.STDEV.P(Table2[1W Return vs Nifty])</f>
        <v>1.286636367097971E-2</v>
      </c>
      <c r="O214">
        <v>158.69999999999999</v>
      </c>
      <c r="P214">
        <v>152.15312479367</v>
      </c>
      <c r="Q214">
        <v>123.491351741727</v>
      </c>
      <c r="R214">
        <v>43.355435912619299</v>
      </c>
      <c r="S214" s="2">
        <f>(Table2[[#This Row],[Close Price]]-Table2[[#This Row],[20D EMA]])/Table2[[#This Row],[20D EMA]]</f>
        <v>-2.1487082545683659E-2</v>
      </c>
      <c r="T214" s="2">
        <f>(Table2[[#This Row],[Close Price]]-Table2[[#This Row],[50D EMA]])/Table2[[#This Row],[50D EMA]]</f>
        <v>2.0616567754252867E-2</v>
      </c>
      <c r="U214" s="2">
        <f>(Table2[[#This Row],[Close Price]]-Table2[[#This Row],[200D EMA]])/Table2[[#This Row],[200D EMA]]</f>
        <v>0.25749696484639267</v>
      </c>
      <c r="V214">
        <v>0.54244791612225296</v>
      </c>
      <c r="W214">
        <v>154.44999999999999</v>
      </c>
      <c r="X214">
        <v>159.15</v>
      </c>
      <c r="Y214">
        <v>154.44999999999999</v>
      </c>
      <c r="Z214">
        <v>165.7</v>
      </c>
      <c r="AA214">
        <v>148.19999999999999</v>
      </c>
      <c r="AB214">
        <v>177</v>
      </c>
      <c r="AC214" s="2">
        <f>(Table2[[#This Row],[Close Price]]/Table2[[#This Row],[Day Low]])-1</f>
        <v>5.4386532858530234E-3</v>
      </c>
      <c r="AD214" s="2">
        <f>(Table2[[#This Row],[Day High]]/Table2[[#This Row],[Close Price]])-1</f>
        <v>2.4856719685749429E-2</v>
      </c>
      <c r="AE214" s="2">
        <f>(Table2[[#This Row],[Close Price]]/Table2[[#This Row],[Current Week Low]])-1</f>
        <v>5.4386532858530234E-3</v>
      </c>
      <c r="AF214" s="2">
        <f>(Table2[[#This Row],[Current Week High]]/Table2[[#This Row],[Close Price]])-1</f>
        <v>6.7035868375297847E-2</v>
      </c>
      <c r="AG214" s="2">
        <f>(Table2[[#This Row],[Close Price]]/Table2[[#This Row],[Current Month Low]])-1</f>
        <v>4.7840755735492513E-2</v>
      </c>
      <c r="AH214" s="2">
        <f>(Table2[[#This Row],[Current Month High]]/Table2[[#This Row],[Close Price]])-1</f>
        <v>0.13980294932062609</v>
      </c>
      <c r="AI214">
        <v>13.9802949320626</v>
      </c>
      <c r="AJ214">
        <v>90.306372549019599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-0.03</v>
      </c>
      <c r="AM214" t="s">
        <v>10435</v>
      </c>
      <c r="AN214">
        <v>-3.16</v>
      </c>
      <c r="AO214" t="s">
        <v>10435</v>
      </c>
      <c r="AP214">
        <v>2.1576912886862001E-2</v>
      </c>
      <c r="AQ214">
        <f>(Table2[[#This Row],[Sharpe Ratio]]-AVERAGE(Table2[Sharpe Ratio]))/_xlfn.STDEV.P(Table2[Sharpe Ratio])</f>
        <v>-0.42591454133134571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0.23882589939667331</v>
      </c>
      <c r="AS214">
        <f>_xlfn.RANK.AVG(Table2[[#This Row],[1Y Return vs Nifty Z-Score]],Table2[1Y Return vs Nifty Z-Score])</f>
        <v>218</v>
      </c>
      <c r="AT214">
        <f>_xlfn.RANK.AVG(Table2[[#This Row],[6M Return vs Nifty Z-Score]],Table2[6M Return vs Nifty Z-Score])</f>
        <v>75</v>
      </c>
      <c r="AU214">
        <f>_xlfn.RANK.AVG(Table2[[#This Row],[Sharpe Ratio Z-Score]],Table2[Sharpe Ratio Z-Score])</f>
        <v>455</v>
      </c>
      <c r="AV214">
        <f>(Table2[[#This Row],[Rank 1Y]]+Table2[[#This Row],[Rank 6M]]+Table2[[#This Row],[Rank Sharpe]])/3</f>
        <v>249.33333333333334</v>
      </c>
    </row>
    <row r="215" spans="1:48" x14ac:dyDescent="0.3">
      <c r="A215" t="s">
        <v>176</v>
      </c>
      <c r="B215" t="s">
        <v>177</v>
      </c>
      <c r="C215" t="s">
        <v>10396</v>
      </c>
      <c r="D215" t="s">
        <v>86</v>
      </c>
      <c r="E215">
        <v>149573.84419507001</v>
      </c>
      <c r="F215">
        <v>468.1</v>
      </c>
      <c r="G215">
        <v>50.039466122561102</v>
      </c>
      <c r="H215">
        <f>(Table2[[#This Row],[1Y Return vs Nifty]]-AVERAGE(Table2[1Y Return vs Nifty]))/_xlfn.STDEV.P(Table2[1Y Return vs Nifty])</f>
        <v>0.42931335852493019</v>
      </c>
      <c r="I215">
        <v>6.9026587793341099</v>
      </c>
      <c r="J215">
        <f>(Table2[[#This Row],[1M Return vs Nifty]]-AVERAGE(Table2[1M Return vs Nifty]))/_xlfn.STDEV.P(Table2[1M Return vs Nifty])</f>
        <v>0.9289627762508269</v>
      </c>
      <c r="K215">
        <v>2.3117296607618898</v>
      </c>
      <c r="L215">
        <f>(Table2[[#This Row],[6M Return vs Nifty]]-AVERAGE(Table2[6M Return vs Nifty]))/_xlfn.STDEV.P(Table2[6M Return vs Nifty])</f>
        <v>-0.30584488891775768</v>
      </c>
      <c r="M215">
        <v>2.7733671924052401</v>
      </c>
      <c r="N215">
        <f>(Table2[[#This Row],[1W Return vs Nifty]]-AVERAGE(Table2[1W Return vs Nifty]))/_xlfn.STDEV.P(Table2[1W Return vs Nifty])</f>
        <v>0.96335447739805058</v>
      </c>
      <c r="O215">
        <v>442.61</v>
      </c>
      <c r="P215">
        <v>435.73926798884298</v>
      </c>
      <c r="Q215">
        <v>397.35074007279002</v>
      </c>
      <c r="R215">
        <v>79.215652183486</v>
      </c>
      <c r="S215" s="2">
        <f>(Table2[[#This Row],[Close Price]]-Table2[[#This Row],[20D EMA]])/Table2[[#This Row],[20D EMA]]</f>
        <v>5.7590203565215443E-2</v>
      </c>
      <c r="T215" s="2">
        <f>(Table2[[#This Row],[Close Price]]-Table2[[#This Row],[50D EMA]])/Table2[[#This Row],[50D EMA]]</f>
        <v>7.4266274326200116E-2</v>
      </c>
      <c r="U215" s="2">
        <f>(Table2[[#This Row],[Close Price]]-Table2[[#This Row],[200D EMA]])/Table2[[#This Row],[200D EMA]]</f>
        <v>0.17805241765561974</v>
      </c>
      <c r="V215">
        <v>1.15510427411598</v>
      </c>
      <c r="W215">
        <v>460.4</v>
      </c>
      <c r="X215">
        <v>470.9</v>
      </c>
      <c r="Y215">
        <v>444.5</v>
      </c>
      <c r="Z215">
        <v>474.25</v>
      </c>
      <c r="AA215">
        <v>411.3</v>
      </c>
      <c r="AB215">
        <v>474.25</v>
      </c>
      <c r="AC215" s="2">
        <f>(Table2[[#This Row],[Close Price]]/Table2[[#This Row],[Day Low]])-1</f>
        <v>1.672458731537807E-2</v>
      </c>
      <c r="AD215" s="2">
        <f>(Table2[[#This Row],[Day High]]/Table2[[#This Row],[Close Price]])-1</f>
        <v>5.9816278572952797E-3</v>
      </c>
      <c r="AE215" s="2">
        <f>(Table2[[#This Row],[Close Price]]/Table2[[#This Row],[Current Week Low]])-1</f>
        <v>5.3093363329583809E-2</v>
      </c>
      <c r="AF215" s="2">
        <f>(Table2[[#This Row],[Current Week High]]/Table2[[#This Row],[Close Price]])-1</f>
        <v>1.313821832941664E-2</v>
      </c>
      <c r="AG215" s="2">
        <f>(Table2[[#This Row],[Close Price]]/Table2[[#This Row],[Current Month Low]])-1</f>
        <v>0.13809871140286889</v>
      </c>
      <c r="AH215" s="2">
        <f>(Table2[[#This Row],[Current Month High]]/Table2[[#This Row],[Close Price]])-1</f>
        <v>1.313821832941664E-2</v>
      </c>
      <c r="AI215">
        <v>1.31382183294166</v>
      </c>
      <c r="AJ215">
        <v>102.816291161178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0.05</v>
      </c>
      <c r="AM215" t="s">
        <v>10436</v>
      </c>
      <c r="AN215">
        <v>12.03</v>
      </c>
      <c r="AO215" t="s">
        <v>10436</v>
      </c>
      <c r="AP215">
        <v>0.130770945441639</v>
      </c>
      <c r="AQ215">
        <f>(Table2[[#This Row],[Sharpe Ratio]]-AVERAGE(Table2[Sharpe Ratio]))/_xlfn.STDEV.P(Table2[Sharpe Ratio])</f>
        <v>0.84056753104758408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2.8563532543036341</v>
      </c>
      <c r="AS215">
        <f>_xlfn.RANK.AVG(Table2[[#This Row],[1Y Return vs Nifty Z-Score]],Table2[1Y Return vs Nifty Z-Score])</f>
        <v>186</v>
      </c>
      <c r="AT215">
        <f>_xlfn.RANK.AVG(Table2[[#This Row],[6M Return vs Nifty Z-Score]],Table2[6M Return vs Nifty Z-Score])</f>
        <v>423</v>
      </c>
      <c r="AU215">
        <f>_xlfn.RANK.AVG(Table2[[#This Row],[Sharpe Ratio Z-Score]],Table2[Sharpe Ratio Z-Score])</f>
        <v>144</v>
      </c>
      <c r="AV215">
        <f>(Table2[[#This Row],[Rank 1Y]]+Table2[[#This Row],[Rank 6M]]+Table2[[#This Row],[Rank Sharpe]])/3</f>
        <v>251</v>
      </c>
    </row>
    <row r="216" spans="1:48" x14ac:dyDescent="0.3">
      <c r="A216" t="s">
        <v>1058</v>
      </c>
      <c r="B216" t="s">
        <v>1059</v>
      </c>
      <c r="C216" t="s">
        <v>10396</v>
      </c>
      <c r="D216" t="s">
        <v>220</v>
      </c>
      <c r="E216">
        <v>13261.650898103901</v>
      </c>
      <c r="F216">
        <v>335.16</v>
      </c>
      <c r="G216">
        <v>60.948627377373398</v>
      </c>
      <c r="H216">
        <f>(Table2[[#This Row],[1Y Return vs Nifty]]-AVERAGE(Table2[1Y Return vs Nifty]))/_xlfn.STDEV.P(Table2[1Y Return vs Nifty])</f>
        <v>0.60716042516043423</v>
      </c>
      <c r="I216">
        <v>52.443836881202103</v>
      </c>
      <c r="J216">
        <f>(Table2[[#This Row],[1M Return vs Nifty]]-AVERAGE(Table2[1M Return vs Nifty]))/_xlfn.STDEV.P(Table2[1M Return vs Nifty])</f>
        <v>5.3342687538949658</v>
      </c>
      <c r="K216">
        <v>4.7720995180547199</v>
      </c>
      <c r="L216">
        <f>(Table2[[#This Row],[6M Return vs Nifty]]-AVERAGE(Table2[6M Return vs Nifty]))/_xlfn.STDEV.P(Table2[6M Return vs Nifty])</f>
        <v>-0.2331695287621974</v>
      </c>
      <c r="M216">
        <v>35.475471667293</v>
      </c>
      <c r="N216">
        <f>(Table2[[#This Row],[1W Return vs Nifty]]-AVERAGE(Table2[1W Return vs Nifty]))/_xlfn.STDEV.P(Table2[1W Return vs Nifty])</f>
        <v>7.4565004082924915</v>
      </c>
      <c r="O216">
        <v>261.33999999999997</v>
      </c>
      <c r="P216">
        <v>232.06632216184599</v>
      </c>
      <c r="Q216">
        <v>206.994583430082</v>
      </c>
      <c r="R216">
        <v>91.220471734314103</v>
      </c>
      <c r="S216" s="2">
        <f>(Table2[[#This Row],[Close Price]]-Table2[[#This Row],[20D EMA]])/Table2[[#This Row],[20D EMA]]</f>
        <v>0.28246728399785742</v>
      </c>
      <c r="T216" s="2">
        <f>(Table2[[#This Row],[Close Price]]-Table2[[#This Row],[50D EMA]])/Table2[[#This Row],[50D EMA]]</f>
        <v>0.44424230486255217</v>
      </c>
      <c r="U216" s="2">
        <f>(Table2[[#This Row],[Close Price]]-Table2[[#This Row],[200D EMA]])/Table2[[#This Row],[200D EMA]]</f>
        <v>0.61917280368454353</v>
      </c>
      <c r="V216">
        <v>2.39252043067621</v>
      </c>
      <c r="W216">
        <v>325.10000000000002</v>
      </c>
      <c r="X216">
        <v>346.4</v>
      </c>
      <c r="Y216">
        <v>310.01</v>
      </c>
      <c r="Z216">
        <v>351</v>
      </c>
      <c r="AA216">
        <v>195</v>
      </c>
      <c r="AB216">
        <v>351</v>
      </c>
      <c r="AC216" s="2">
        <f>(Table2[[#This Row],[Close Price]]/Table2[[#This Row],[Day Low]])-1</f>
        <v>3.0944324823131364E-2</v>
      </c>
      <c r="AD216" s="2">
        <f>(Table2[[#This Row],[Day High]]/Table2[[#This Row],[Close Price]])-1</f>
        <v>3.3536221506146102E-2</v>
      </c>
      <c r="AE216" s="2">
        <f>(Table2[[#This Row],[Close Price]]/Table2[[#This Row],[Current Week Low]])-1</f>
        <v>8.1126415276926656E-2</v>
      </c>
      <c r="AF216" s="2">
        <f>(Table2[[#This Row],[Current Week High]]/Table2[[#This Row],[Close Price]])-1</f>
        <v>4.7261009667024734E-2</v>
      </c>
      <c r="AG216" s="2">
        <f>(Table2[[#This Row],[Close Price]]/Table2[[#This Row],[Current Month Low]])-1</f>
        <v>0.71876923076923083</v>
      </c>
      <c r="AH216" s="2">
        <f>(Table2[[#This Row],[Current Month High]]/Table2[[#This Row],[Close Price]])-1</f>
        <v>4.7261009667024734E-2</v>
      </c>
      <c r="AI216">
        <v>4.7261009667024698</v>
      </c>
      <c r="AJ216">
        <v>132.02492211838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0.62</v>
      </c>
      <c r="AM216" t="s">
        <v>10436</v>
      </c>
      <c r="AN216">
        <v>58.28</v>
      </c>
      <c r="AO216" t="s">
        <v>10436</v>
      </c>
      <c r="AP216">
        <v>0.10614005481366599</v>
      </c>
      <c r="AQ216">
        <f>(Table2[[#This Row],[Sharpe Ratio]]-AVERAGE(Table2[Sharpe Ratio]))/_xlfn.STDEV.P(Table2[Sharpe Ratio])</f>
        <v>0.55488725459653077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13.719647313182225</v>
      </c>
      <c r="AS216">
        <f>_xlfn.RANK.AVG(Table2[[#This Row],[1Y Return vs Nifty Z-Score]],Table2[1Y Return vs Nifty Z-Score])</f>
        <v>155</v>
      </c>
      <c r="AT216">
        <f>_xlfn.RANK.AVG(Table2[[#This Row],[6M Return vs Nifty Z-Score]],Table2[6M Return vs Nifty Z-Score])</f>
        <v>390</v>
      </c>
      <c r="AU216">
        <f>_xlfn.RANK.AVG(Table2[[#This Row],[Sharpe Ratio Z-Score]],Table2[Sharpe Ratio Z-Score])</f>
        <v>208</v>
      </c>
      <c r="AV216">
        <f>(Table2[[#This Row],[Rank 1Y]]+Table2[[#This Row],[Rank 6M]]+Table2[[#This Row],[Rank Sharpe]])/3</f>
        <v>251</v>
      </c>
    </row>
    <row r="217" spans="1:48" x14ac:dyDescent="0.3">
      <c r="A217" t="s">
        <v>1265</v>
      </c>
      <c r="B217" t="s">
        <v>1266</v>
      </c>
      <c r="C217" t="s">
        <v>10399</v>
      </c>
      <c r="D217" t="s">
        <v>860</v>
      </c>
      <c r="E217">
        <v>9515.6296445979897</v>
      </c>
      <c r="F217">
        <v>204.47</v>
      </c>
      <c r="G217">
        <v>39.291801457668498</v>
      </c>
      <c r="H217">
        <f>(Table2[[#This Row],[1Y Return vs Nifty]]-AVERAGE(Table2[1Y Return vs Nifty]))/_xlfn.STDEV.P(Table2[1Y Return vs Nifty])</f>
        <v>0.25409909693446886</v>
      </c>
      <c r="I217">
        <v>-8.4488218977065106</v>
      </c>
      <c r="J217">
        <f>(Table2[[#This Row],[1M Return vs Nifty]]-AVERAGE(Table2[1M Return vs Nifty]))/_xlfn.STDEV.P(Table2[1M Return vs Nifty])</f>
        <v>-0.55602229464442077</v>
      </c>
      <c r="K217">
        <v>9.2380235283356793</v>
      </c>
      <c r="L217">
        <f>(Table2[[#This Row],[6M Return vs Nifty]]-AVERAGE(Table2[6M Return vs Nifty]))/_xlfn.STDEV.P(Table2[6M Return vs Nifty])</f>
        <v>-0.10125333132038183</v>
      </c>
      <c r="M217">
        <v>-7.1984692766175504</v>
      </c>
      <c r="N217">
        <f>(Table2[[#This Row],[1W Return vs Nifty]]-AVERAGE(Table2[1W Return vs Nifty]))/_xlfn.STDEV.P(Table2[1W Return vs Nifty])</f>
        <v>-1.0165972850978811</v>
      </c>
      <c r="O217">
        <v>212.6</v>
      </c>
      <c r="P217">
        <v>217.90466651723901</v>
      </c>
      <c r="Q217">
        <v>194.55313241231201</v>
      </c>
      <c r="R217">
        <v>38.015023387359797</v>
      </c>
      <c r="S217" s="2">
        <f>(Table2[[#This Row],[Close Price]]-Table2[[#This Row],[20D EMA]])/Table2[[#This Row],[20D EMA]]</f>
        <v>-3.8240827845719638E-2</v>
      </c>
      <c r="T217" s="2">
        <f>(Table2[[#This Row],[Close Price]]-Table2[[#This Row],[50D EMA]])/Table2[[#This Row],[50D EMA]]</f>
        <v>-6.1653872457000165E-2</v>
      </c>
      <c r="U217" s="2">
        <f>(Table2[[#This Row],[Close Price]]-Table2[[#This Row],[200D EMA]])/Table2[[#This Row],[200D EMA]]</f>
        <v>5.097254135529105E-2</v>
      </c>
      <c r="V217">
        <v>0.94081196256149402</v>
      </c>
      <c r="W217">
        <v>202</v>
      </c>
      <c r="X217">
        <v>208.79</v>
      </c>
      <c r="Y217">
        <v>202</v>
      </c>
      <c r="Z217">
        <v>212</v>
      </c>
      <c r="AA217">
        <v>200.12</v>
      </c>
      <c r="AB217">
        <v>230</v>
      </c>
      <c r="AC217" s="2">
        <f>(Table2[[#This Row],[Close Price]]/Table2[[#This Row],[Day Low]])-1</f>
        <v>1.2227722772277128E-2</v>
      </c>
      <c r="AD217" s="2">
        <f>(Table2[[#This Row],[Day High]]/Table2[[#This Row],[Close Price]])-1</f>
        <v>2.11277938083827E-2</v>
      </c>
      <c r="AE217" s="2">
        <f>(Table2[[#This Row],[Close Price]]/Table2[[#This Row],[Current Week Low]])-1</f>
        <v>1.2227722772277128E-2</v>
      </c>
      <c r="AF217" s="2">
        <f>(Table2[[#This Row],[Current Week High]]/Table2[[#This Row],[Close Price]])-1</f>
        <v>3.6826918374333717E-2</v>
      </c>
      <c r="AG217" s="2">
        <f>(Table2[[#This Row],[Close Price]]/Table2[[#This Row],[Current Month Low]])-1</f>
        <v>2.1736957825304826E-2</v>
      </c>
      <c r="AH217" s="2">
        <f>(Table2[[#This Row],[Current Month High]]/Table2[[#This Row],[Close Price]])-1</f>
        <v>0.12485939257592804</v>
      </c>
      <c r="AI217">
        <v>29.114295495671701</v>
      </c>
      <c r="AJ217">
        <v>80.070453544693905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-0.26</v>
      </c>
      <c r="AM217" t="s">
        <v>10435</v>
      </c>
      <c r="AN217">
        <v>-5.07</v>
      </c>
      <c r="AO217" t="s">
        <v>10435</v>
      </c>
      <c r="AP217">
        <v>0.11724054365364001</v>
      </c>
      <c r="AQ217">
        <f>(Table2[[#This Row],[Sharpe Ratio]]-AVERAGE(Table2[Sharpe Ratio]))/_xlfn.STDEV.P(Table2[Sharpe Ratio])</f>
        <v>0.68363577483656324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232</v>
      </c>
      <c r="AT217">
        <f>_xlfn.RANK.AVG(Table2[[#This Row],[6M Return vs Nifty Z-Score]],Table2[6M Return vs Nifty Z-Score])</f>
        <v>347</v>
      </c>
      <c r="AU217">
        <f>_xlfn.RANK.AVG(Table2[[#This Row],[Sharpe Ratio Z-Score]],Table2[Sharpe Ratio Z-Score])</f>
        <v>179</v>
      </c>
      <c r="AV217">
        <f>(Table2[[#This Row],[Rank 1Y]]+Table2[[#This Row],[Rank 6M]]+Table2[[#This Row],[Rank Sharpe]])/3</f>
        <v>252.66666666666666</v>
      </c>
    </row>
    <row r="218" spans="1:48" x14ac:dyDescent="0.3">
      <c r="A218" t="s">
        <v>479</v>
      </c>
      <c r="B218" t="s">
        <v>480</v>
      </c>
      <c r="C218" t="s">
        <v>10395</v>
      </c>
      <c r="D218" t="s">
        <v>54</v>
      </c>
      <c r="E218">
        <v>46178.390808059899</v>
      </c>
      <c r="F218">
        <v>2725.9</v>
      </c>
      <c r="G218">
        <v>44.875220488689202</v>
      </c>
      <c r="H218">
        <f>(Table2[[#This Row],[1Y Return vs Nifty]]-AVERAGE(Table2[1Y Return vs Nifty]))/_xlfn.STDEV.P(Table2[1Y Return vs Nifty])</f>
        <v>0.34512302382214283</v>
      </c>
      <c r="I218">
        <v>-12.9199895866748</v>
      </c>
      <c r="J218">
        <f>(Table2[[#This Row],[1M Return vs Nifty]]-AVERAGE(Table2[1M Return vs Nifty]))/_xlfn.STDEV.P(Table2[1M Return vs Nifty])</f>
        <v>-0.98852893079693205</v>
      </c>
      <c r="K218">
        <v>24.179984316069898</v>
      </c>
      <c r="L218">
        <f>(Table2[[#This Row],[6M Return vs Nifty]]-AVERAGE(Table2[6M Return vs Nifty]))/_xlfn.STDEV.P(Table2[6M Return vs Nifty])</f>
        <v>0.34010810808275055</v>
      </c>
      <c r="M218">
        <v>-5.0265461526754001</v>
      </c>
      <c r="N218">
        <f>(Table2[[#This Row],[1W Return vs Nifty]]-AVERAGE(Table2[1W Return vs Nifty]))/_xlfn.STDEV.P(Table2[1W Return vs Nifty])</f>
        <v>-0.58535244563288458</v>
      </c>
      <c r="O218">
        <v>2787.08</v>
      </c>
      <c r="P218">
        <v>2755.9637058440399</v>
      </c>
      <c r="Q218">
        <v>2364.4195102562298</v>
      </c>
      <c r="R218">
        <v>36.920368444249497</v>
      </c>
      <c r="S218" s="2">
        <f>(Table2[[#This Row],[Close Price]]-Table2[[#This Row],[20D EMA]])/Table2[[#This Row],[20D EMA]]</f>
        <v>-2.195128952164984E-2</v>
      </c>
      <c r="T218" s="2">
        <f>(Table2[[#This Row],[Close Price]]-Table2[[#This Row],[50D EMA]])/Table2[[#This Row],[50D EMA]]</f>
        <v>-1.0908600058951962E-2</v>
      </c>
      <c r="U218" s="2">
        <f>(Table2[[#This Row],[Close Price]]-Table2[[#This Row],[200D EMA]])/Table2[[#This Row],[200D EMA]]</f>
        <v>0.15288339830379633</v>
      </c>
      <c r="V218">
        <v>0.48050244032161699</v>
      </c>
      <c r="W218">
        <v>2695.2</v>
      </c>
      <c r="X218">
        <v>2735</v>
      </c>
      <c r="Y218">
        <v>2682.15</v>
      </c>
      <c r="Z218">
        <v>2735.95</v>
      </c>
      <c r="AA218">
        <v>2676.25</v>
      </c>
      <c r="AB218">
        <v>2922.8</v>
      </c>
      <c r="AC218" s="2">
        <f>(Table2[[#This Row],[Close Price]]/Table2[[#This Row],[Day Low]])-1</f>
        <v>1.1390620362125459E-2</v>
      </c>
      <c r="AD218" s="2">
        <f>(Table2[[#This Row],[Day High]]/Table2[[#This Row],[Close Price]])-1</f>
        <v>3.3383469679737487E-3</v>
      </c>
      <c r="AE218" s="2">
        <f>(Table2[[#This Row],[Close Price]]/Table2[[#This Row],[Current Week Low]])-1</f>
        <v>1.6311541114404582E-2</v>
      </c>
      <c r="AF218" s="2">
        <f>(Table2[[#This Row],[Current Week High]]/Table2[[#This Row],[Close Price]])-1</f>
        <v>3.6868557173777017E-3</v>
      </c>
      <c r="AG218" s="2">
        <f>(Table2[[#This Row],[Close Price]]/Table2[[#This Row],[Current Month Low]])-1</f>
        <v>1.8552078468005551E-2</v>
      </c>
      <c r="AH218" s="2">
        <f>(Table2[[#This Row],[Current Month High]]/Table2[[#This Row],[Close Price]])-1</f>
        <v>7.2233023955390996E-2</v>
      </c>
      <c r="AI218">
        <v>13.2836861220147</v>
      </c>
      <c r="AJ218">
        <v>96.808779466445202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-0.06</v>
      </c>
      <c r="AM218" t="s">
        <v>10435</v>
      </c>
      <c r="AN218">
        <v>-4.46</v>
      </c>
      <c r="AO218" t="s">
        <v>10435</v>
      </c>
      <c r="AP218">
        <v>6.1836764189651998E-2</v>
      </c>
      <c r="AQ218">
        <f>(Table2[[#This Row],[Sharpe Ratio]]-AVERAGE(Table2[Sharpe Ratio]))/_xlfn.STDEV.P(Table2[Sharpe Ratio])</f>
        <v>4.103753213518551E-2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-0.84761271238973768</v>
      </c>
      <c r="AS218">
        <f>_xlfn.RANK.AVG(Table2[[#This Row],[1Y Return vs Nifty Z-Score]],Table2[1Y Return vs Nifty Z-Score])</f>
        <v>209</v>
      </c>
      <c r="AT218">
        <f>_xlfn.RANK.AVG(Table2[[#This Row],[6M Return vs Nifty Z-Score]],Table2[6M Return vs Nifty Z-Score])</f>
        <v>214</v>
      </c>
      <c r="AU218">
        <f>_xlfn.RANK.AVG(Table2[[#This Row],[Sharpe Ratio Z-Score]],Table2[Sharpe Ratio Z-Score])</f>
        <v>336</v>
      </c>
      <c r="AV218">
        <f>(Table2[[#This Row],[Rank 1Y]]+Table2[[#This Row],[Rank 6M]]+Table2[[#This Row],[Rank Sharpe]])/3</f>
        <v>253</v>
      </c>
    </row>
    <row r="219" spans="1:48" x14ac:dyDescent="0.3">
      <c r="A219" t="s">
        <v>1001</v>
      </c>
      <c r="B219" t="s">
        <v>1002</v>
      </c>
      <c r="C219" t="s">
        <v>10404</v>
      </c>
      <c r="D219" t="s">
        <v>1003</v>
      </c>
      <c r="E219">
        <v>14807.325555789999</v>
      </c>
      <c r="F219">
        <v>833.9</v>
      </c>
      <c r="G219">
        <v>24.077318018806299</v>
      </c>
      <c r="H219">
        <f>(Table2[[#This Row],[1Y Return vs Nifty]]-AVERAGE(Table2[1Y Return vs Nifty]))/_xlfn.STDEV.P(Table2[1Y Return vs Nifty])</f>
        <v>6.0643317702376081E-3</v>
      </c>
      <c r="I219">
        <v>-4.7273360878619801</v>
      </c>
      <c r="J219">
        <f>(Table2[[#This Row],[1M Return vs Nifty]]-AVERAGE(Table2[1M Return vs Nifty]))/_xlfn.STDEV.P(Table2[1M Return vs Nifty])</f>
        <v>-0.19603416154969314</v>
      </c>
      <c r="K219">
        <v>33.701080931805599</v>
      </c>
      <c r="L219">
        <f>(Table2[[#This Row],[6M Return vs Nifty]]-AVERAGE(Table2[6M Return vs Nifty]))/_xlfn.STDEV.P(Table2[6M Return vs Nifty])</f>
        <v>0.62134595676369497</v>
      </c>
      <c r="M219">
        <v>-2.6627223206595798</v>
      </c>
      <c r="N219">
        <f>(Table2[[#This Row],[1W Return vs Nifty]]-AVERAGE(Table2[1W Return vs Nifty]))/_xlfn.STDEV.P(Table2[1W Return vs Nifty])</f>
        <v>-0.11600488092214259</v>
      </c>
      <c r="O219">
        <v>821.68</v>
      </c>
      <c r="P219">
        <v>800.28560653146099</v>
      </c>
      <c r="Q219">
        <v>693.31614618904803</v>
      </c>
      <c r="R219">
        <v>57.587499257624202</v>
      </c>
      <c r="S219" s="2">
        <f>(Table2[[#This Row],[Close Price]]-Table2[[#This Row],[20D EMA]])/Table2[[#This Row],[20D EMA]]</f>
        <v>1.4871969623211016E-2</v>
      </c>
      <c r="T219" s="2">
        <f>(Table2[[#This Row],[Close Price]]-Table2[[#This Row],[50D EMA]])/Table2[[#This Row],[50D EMA]]</f>
        <v>4.2002996423024554E-2</v>
      </c>
      <c r="U219" s="2">
        <f>(Table2[[#This Row],[Close Price]]-Table2[[#This Row],[200D EMA]])/Table2[[#This Row],[200D EMA]]</f>
        <v>0.20277020026678946</v>
      </c>
      <c r="V219">
        <v>0.59884974511015399</v>
      </c>
      <c r="W219">
        <v>819.05</v>
      </c>
      <c r="X219">
        <v>835</v>
      </c>
      <c r="Y219">
        <v>818.3</v>
      </c>
      <c r="Z219">
        <v>847.85</v>
      </c>
      <c r="AA219">
        <v>788.1</v>
      </c>
      <c r="AB219">
        <v>862.55</v>
      </c>
      <c r="AC219" s="2">
        <f>(Table2[[#This Row],[Close Price]]/Table2[[#This Row],[Day Low]])-1</f>
        <v>1.8130761247787008E-2</v>
      </c>
      <c r="AD219" s="2">
        <f>(Table2[[#This Row],[Day High]]/Table2[[#This Row],[Close Price]])-1</f>
        <v>1.3191030099533041E-3</v>
      </c>
      <c r="AE219" s="2">
        <f>(Table2[[#This Row],[Close Price]]/Table2[[#This Row],[Current Week Low]])-1</f>
        <v>1.9063912990345822E-2</v>
      </c>
      <c r="AF219" s="2">
        <f>(Table2[[#This Row],[Current Week High]]/Table2[[#This Row],[Close Price]])-1</f>
        <v>1.6728624535315983E-2</v>
      </c>
      <c r="AG219" s="2">
        <f>(Table2[[#This Row],[Close Price]]/Table2[[#This Row],[Current Month Low]])-1</f>
        <v>5.8114452480649614E-2</v>
      </c>
      <c r="AH219" s="2">
        <f>(Table2[[#This Row],[Current Month High]]/Table2[[#This Row],[Close Price]])-1</f>
        <v>3.4356637486509189E-2</v>
      </c>
      <c r="AI219">
        <v>4.9286485190070701</v>
      </c>
      <c r="AJ219">
        <v>84.205875855975194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-0.04</v>
      </c>
      <c r="AM219" t="s">
        <v>10435</v>
      </c>
      <c r="AN219">
        <v>-1.22</v>
      </c>
      <c r="AO219" t="s">
        <v>10435</v>
      </c>
      <c r="AP219">
        <v>6.7677066371840996E-2</v>
      </c>
      <c r="AQ219">
        <f>(Table2[[#This Row],[Sharpe Ratio]]-AVERAGE(Table2[Sharpe Ratio]))/_xlfn.STDEV.P(Table2[Sharpe Ratio])</f>
        <v>0.10877601415623733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0.42414726021833427</v>
      </c>
      <c r="AS219">
        <f>_xlfn.RANK.AVG(Table2[[#This Row],[1Y Return vs Nifty Z-Score]],Table2[1Y Return vs Nifty Z-Score])</f>
        <v>298</v>
      </c>
      <c r="AT219">
        <f>_xlfn.RANK.AVG(Table2[[#This Row],[6M Return vs Nifty Z-Score]],Table2[6M Return vs Nifty Z-Score])</f>
        <v>144</v>
      </c>
      <c r="AU219">
        <f>_xlfn.RANK.AVG(Table2[[#This Row],[Sharpe Ratio Z-Score]],Table2[Sharpe Ratio Z-Score])</f>
        <v>319</v>
      </c>
      <c r="AV219">
        <f>(Table2[[#This Row],[Rank 1Y]]+Table2[[#This Row],[Rank 6M]]+Table2[[#This Row],[Rank Sharpe]])/3</f>
        <v>253.66666666666666</v>
      </c>
    </row>
    <row r="220" spans="1:48" x14ac:dyDescent="0.3">
      <c r="A220" t="s">
        <v>809</v>
      </c>
      <c r="B220" t="s">
        <v>810</v>
      </c>
      <c r="C220" t="s">
        <v>10404</v>
      </c>
      <c r="D220" t="s">
        <v>388</v>
      </c>
      <c r="E220">
        <v>20659.6356948049</v>
      </c>
      <c r="F220">
        <v>515.65</v>
      </c>
      <c r="G220">
        <v>51.301180780565502</v>
      </c>
      <c r="H220">
        <f>(Table2[[#This Row],[1Y Return vs Nifty]]-AVERAGE(Table2[1Y Return vs Nifty]))/_xlfn.STDEV.P(Table2[1Y Return vs Nifty])</f>
        <v>0.44988251554954706</v>
      </c>
      <c r="I220">
        <v>-6.6749010830896998</v>
      </c>
      <c r="J220">
        <f>(Table2[[#This Row],[1M Return vs Nifty]]-AVERAGE(Table2[1M Return vs Nifty]))/_xlfn.STDEV.P(Table2[1M Return vs Nifty])</f>
        <v>-0.38442673444572095</v>
      </c>
      <c r="K220">
        <v>32.477019626433801</v>
      </c>
      <c r="L220">
        <f>(Table2[[#This Row],[6M Return vs Nifty]]-AVERAGE(Table2[6M Return vs Nifty]))/_xlfn.STDEV.P(Table2[6M Return vs Nifty])</f>
        <v>0.58518915864787702</v>
      </c>
      <c r="M220">
        <v>-5.9256876386680801</v>
      </c>
      <c r="N220">
        <f>(Table2[[#This Row],[1W Return vs Nifty]]-AVERAGE(Table2[1W Return vs Nifty]))/_xlfn.STDEV.P(Table2[1W Return vs Nifty])</f>
        <v>-0.76388092185235845</v>
      </c>
      <c r="O220">
        <v>506.02</v>
      </c>
      <c r="P220">
        <v>501.09614185384697</v>
      </c>
      <c r="Q220">
        <v>432.82353181014798</v>
      </c>
      <c r="R220">
        <v>58.059365269313503</v>
      </c>
      <c r="S220" s="2">
        <f>(Table2[[#This Row],[Close Price]]-Table2[[#This Row],[20D EMA]])/Table2[[#This Row],[20D EMA]]</f>
        <v>1.9030868345124689E-2</v>
      </c>
      <c r="T220" s="2">
        <f>(Table2[[#This Row],[Close Price]]-Table2[[#This Row],[50D EMA]])/Table2[[#This Row],[50D EMA]]</f>
        <v>2.9044043508915859E-2</v>
      </c>
      <c r="U220" s="2">
        <f>(Table2[[#This Row],[Close Price]]-Table2[[#This Row],[200D EMA]])/Table2[[#This Row],[200D EMA]]</f>
        <v>0.19136313555655443</v>
      </c>
      <c r="V220">
        <v>0.71912591856958796</v>
      </c>
      <c r="W220">
        <v>500.05</v>
      </c>
      <c r="X220">
        <v>517.95000000000005</v>
      </c>
      <c r="Y220">
        <v>480.05</v>
      </c>
      <c r="Z220">
        <v>517.95000000000005</v>
      </c>
      <c r="AA220">
        <v>473.75</v>
      </c>
      <c r="AB220">
        <v>538</v>
      </c>
      <c r="AC220" s="2">
        <f>(Table2[[#This Row],[Close Price]]/Table2[[#This Row],[Day Low]])-1</f>
        <v>3.1196880311968656E-2</v>
      </c>
      <c r="AD220" s="2">
        <f>(Table2[[#This Row],[Day High]]/Table2[[#This Row],[Close Price]])-1</f>
        <v>4.4603897992825381E-3</v>
      </c>
      <c r="AE220" s="2">
        <f>(Table2[[#This Row],[Close Price]]/Table2[[#This Row],[Current Week Low]])-1</f>
        <v>7.4158941776898191E-2</v>
      </c>
      <c r="AF220" s="2">
        <f>(Table2[[#This Row],[Current Week High]]/Table2[[#This Row],[Close Price]])-1</f>
        <v>4.4603897992825381E-3</v>
      </c>
      <c r="AG220" s="2">
        <f>(Table2[[#This Row],[Close Price]]/Table2[[#This Row],[Current Month Low]])-1</f>
        <v>8.8443271767810083E-2</v>
      </c>
      <c r="AH220" s="2">
        <f>(Table2[[#This Row],[Current Month High]]/Table2[[#This Row],[Close Price]])-1</f>
        <v>4.334335304954906E-2</v>
      </c>
      <c r="AI220">
        <v>11.383690487733899</v>
      </c>
      <c r="AJ220">
        <v>95.729739988612593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-0.06</v>
      </c>
      <c r="AM220" t="s">
        <v>10435</v>
      </c>
      <c r="AN220">
        <v>2.3199999999999998</v>
      </c>
      <c r="AO220" t="s">
        <v>10436</v>
      </c>
      <c r="AP220">
        <v>3.1219266967078999E-2</v>
      </c>
      <c r="AQ220">
        <f>(Table2[[#This Row],[Sharpe Ratio]]-AVERAGE(Table2[Sharpe Ratio]))/_xlfn.STDEV.P(Table2[Sharpe Ratio])</f>
        <v>-0.31407813147993202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-0.42731411358058735</v>
      </c>
      <c r="AS220">
        <f>_xlfn.RANK.AVG(Table2[[#This Row],[1Y Return vs Nifty Z-Score]],Table2[1Y Return vs Nifty Z-Score])</f>
        <v>181</v>
      </c>
      <c r="AT220">
        <f>_xlfn.RANK.AVG(Table2[[#This Row],[6M Return vs Nifty Z-Score]],Table2[6M Return vs Nifty Z-Score])</f>
        <v>154</v>
      </c>
      <c r="AU220">
        <f>_xlfn.RANK.AVG(Table2[[#This Row],[Sharpe Ratio Z-Score]],Table2[Sharpe Ratio Z-Score])</f>
        <v>427</v>
      </c>
      <c r="AV220">
        <f>(Table2[[#This Row],[Rank 1Y]]+Table2[[#This Row],[Rank 6M]]+Table2[[#This Row],[Rank Sharpe]])/3</f>
        <v>254</v>
      </c>
    </row>
    <row r="221" spans="1:48" x14ac:dyDescent="0.3">
      <c r="A221" t="s">
        <v>1498</v>
      </c>
      <c r="B221" t="s">
        <v>1499</v>
      </c>
      <c r="C221" t="s">
        <v>10403</v>
      </c>
      <c r="D221" t="s">
        <v>130</v>
      </c>
      <c r="E221">
        <v>7132.0978077</v>
      </c>
      <c r="F221">
        <v>855.3</v>
      </c>
      <c r="G221">
        <v>56.594765848792797</v>
      </c>
      <c r="H221">
        <f>(Table2[[#This Row],[1Y Return vs Nifty]]-AVERAGE(Table2[1Y Return vs Nifty]))/_xlfn.STDEV.P(Table2[1Y Return vs Nifty])</f>
        <v>0.53618141189727797</v>
      </c>
      <c r="I221">
        <v>-8.3234062806854805</v>
      </c>
      <c r="J221">
        <f>(Table2[[#This Row],[1M Return vs Nifty]]-AVERAGE(Table2[1M Return vs Nifty]))/_xlfn.STDEV.P(Table2[1M Return vs Nifty])</f>
        <v>-0.54389054508544277</v>
      </c>
      <c r="K221">
        <v>-2.3358743994726701</v>
      </c>
      <c r="L221">
        <f>(Table2[[#This Row],[6M Return vs Nifty]]-AVERAGE(Table2[6M Return vs Nifty]))/_xlfn.STDEV.P(Table2[6M Return vs Nifty])</f>
        <v>-0.44312762221771701</v>
      </c>
      <c r="M221">
        <v>1.8423981640976299</v>
      </c>
      <c r="N221">
        <f>(Table2[[#This Row],[1W Return vs Nifty]]-AVERAGE(Table2[1W Return vs Nifty]))/_xlfn.STDEV.P(Table2[1W Return vs Nifty])</f>
        <v>0.77850650339117122</v>
      </c>
      <c r="O221">
        <v>838.66</v>
      </c>
      <c r="P221">
        <v>858.99525814524895</v>
      </c>
      <c r="Q221">
        <v>769.49723579402098</v>
      </c>
      <c r="R221">
        <v>59.5029686117579</v>
      </c>
      <c r="S221" s="2">
        <f>(Table2[[#This Row],[Close Price]]-Table2[[#This Row],[20D EMA]])/Table2[[#This Row],[20D EMA]]</f>
        <v>1.9841175208070001E-2</v>
      </c>
      <c r="T221" s="2">
        <f>(Table2[[#This Row],[Close Price]]-Table2[[#This Row],[50D EMA]])/Table2[[#This Row],[50D EMA]]</f>
        <v>-4.3018376530131698E-3</v>
      </c>
      <c r="U221" s="2">
        <f>(Table2[[#This Row],[Close Price]]-Table2[[#This Row],[200D EMA]])/Table2[[#This Row],[200D EMA]]</f>
        <v>0.11150496741868304</v>
      </c>
      <c r="V221">
        <v>1.0909828308773799</v>
      </c>
      <c r="W221">
        <v>842</v>
      </c>
      <c r="X221">
        <v>864.65</v>
      </c>
      <c r="Y221">
        <v>839</v>
      </c>
      <c r="Z221">
        <v>912.8</v>
      </c>
      <c r="AA221">
        <v>793</v>
      </c>
      <c r="AB221">
        <v>912.8</v>
      </c>
      <c r="AC221" s="2">
        <f>(Table2[[#This Row],[Close Price]]/Table2[[#This Row],[Day Low]])-1</f>
        <v>1.5795724465558214E-2</v>
      </c>
      <c r="AD221" s="2">
        <f>(Table2[[#This Row],[Day High]]/Table2[[#This Row],[Close Price]])-1</f>
        <v>1.0931836782415605E-2</v>
      </c>
      <c r="AE221" s="2">
        <f>(Table2[[#This Row],[Close Price]]/Table2[[#This Row],[Current Week Low]])-1</f>
        <v>1.9427890345649512E-2</v>
      </c>
      <c r="AF221" s="2">
        <f>(Table2[[#This Row],[Current Week High]]/Table2[[#This Row],[Close Price]])-1</f>
        <v>6.7227873260844229E-2</v>
      </c>
      <c r="AG221" s="2">
        <f>(Table2[[#This Row],[Close Price]]/Table2[[#This Row],[Current Month Low]])-1</f>
        <v>7.8562421185371933E-2</v>
      </c>
      <c r="AH221" s="2">
        <f>(Table2[[#This Row],[Current Month High]]/Table2[[#This Row],[Close Price]])-1</f>
        <v>6.7227873260844229E-2</v>
      </c>
      <c r="AI221">
        <v>29.779024903542599</v>
      </c>
      <c r="AJ221">
        <v>136.40132669983399</v>
      </c>
      <c r="AK221" t="str">
        <f>IF(AND(Table2[[#This Row],[20D EMA]]&gt;Table2[[#This Row],[50D EMA]],Table2[[#This Row],[50D EMA]]&gt;Table2[[#This Row],[200D EMA]]),"Uptrend","Downtrend/NoTrend")</f>
        <v>Downtrend/NoTrend</v>
      </c>
      <c r="AL221">
        <v>-0.22</v>
      </c>
      <c r="AM221" t="s">
        <v>10435</v>
      </c>
      <c r="AN221">
        <v>5.31</v>
      </c>
      <c r="AO221" t="s">
        <v>10436</v>
      </c>
      <c r="AP221">
        <v>0.139290535400202</v>
      </c>
      <c r="AQ221">
        <f>(Table2[[#This Row],[Sharpe Ratio]]-AVERAGE(Table2[Sharpe Ratio]))/_xlfn.STDEV.P(Table2[Sharpe Ratio])</f>
        <v>0.93938161176327573</v>
      </c>
      <c r="AR2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1">
        <f>_xlfn.RANK.AVG(Table2[[#This Row],[1Y Return vs Nifty Z-Score]],Table2[1Y Return vs Nifty Z-Score])</f>
        <v>165</v>
      </c>
      <c r="AT221">
        <f>_xlfn.RANK.AVG(Table2[[#This Row],[6M Return vs Nifty Z-Score]],Table2[6M Return vs Nifty Z-Score])</f>
        <v>477</v>
      </c>
      <c r="AU221">
        <f>_xlfn.RANK.AVG(Table2[[#This Row],[Sharpe Ratio Z-Score]],Table2[Sharpe Ratio Z-Score])</f>
        <v>120</v>
      </c>
      <c r="AV221">
        <f>(Table2[[#This Row],[Rank 1Y]]+Table2[[#This Row],[Rank 6M]]+Table2[[#This Row],[Rank Sharpe]])/3</f>
        <v>254</v>
      </c>
    </row>
    <row r="222" spans="1:48" x14ac:dyDescent="0.3">
      <c r="A222" t="s">
        <v>669</v>
      </c>
      <c r="B222" t="s">
        <v>670</v>
      </c>
      <c r="C222" t="s">
        <v>10393</v>
      </c>
      <c r="D222" t="s">
        <v>230</v>
      </c>
      <c r="E222">
        <v>28221.966722409899</v>
      </c>
      <c r="F222">
        <v>2109.85</v>
      </c>
      <c r="G222">
        <v>49.971192071386596</v>
      </c>
      <c r="H222">
        <f>(Table2[[#This Row],[1Y Return vs Nifty]]-AVERAGE(Table2[1Y Return vs Nifty]))/_xlfn.STDEV.P(Table2[1Y Return vs Nifty])</f>
        <v>0.42820031789374952</v>
      </c>
      <c r="I222">
        <v>9.8743443438886604</v>
      </c>
      <c r="J222">
        <f>(Table2[[#This Row],[1M Return vs Nifty]]-AVERAGE(Table2[1M Return vs Nifty]))/_xlfn.STDEV.P(Table2[1M Return vs Nifty])</f>
        <v>1.2164209564482775</v>
      </c>
      <c r="K222">
        <v>8.3532962167746998</v>
      </c>
      <c r="L222">
        <f>(Table2[[#This Row],[6M Return vs Nifty]]-AVERAGE(Table2[6M Return vs Nifty]))/_xlfn.STDEV.P(Table2[6M Return vs Nifty])</f>
        <v>-0.12738675017062834</v>
      </c>
      <c r="M222">
        <v>-3.8773360604574298</v>
      </c>
      <c r="N222">
        <f>(Table2[[#This Row],[1W Return vs Nifty]]-AVERAGE(Table2[1W Return vs Nifty]))/_xlfn.STDEV.P(Table2[1W Return vs Nifty])</f>
        <v>-0.3571717534771835</v>
      </c>
      <c r="O222">
        <v>2046.1</v>
      </c>
      <c r="P222">
        <v>1913.3637052024601</v>
      </c>
      <c r="Q222">
        <v>1701.3374932700599</v>
      </c>
      <c r="R222">
        <v>54.808082934018699</v>
      </c>
      <c r="S222" s="2">
        <f>(Table2[[#This Row],[Close Price]]-Table2[[#This Row],[20D EMA]])/Table2[[#This Row],[20D EMA]]</f>
        <v>3.1156834954303311E-2</v>
      </c>
      <c r="T222" s="2">
        <f>(Table2[[#This Row],[Close Price]]-Table2[[#This Row],[50D EMA]])/Table2[[#This Row],[50D EMA]]</f>
        <v>0.10269155532912592</v>
      </c>
      <c r="U222" s="2">
        <f>(Table2[[#This Row],[Close Price]]-Table2[[#This Row],[200D EMA]])/Table2[[#This Row],[200D EMA]]</f>
        <v>0.24011256340725057</v>
      </c>
      <c r="V222">
        <v>1.3739581488578301</v>
      </c>
      <c r="W222">
        <v>2074</v>
      </c>
      <c r="X222">
        <v>2166</v>
      </c>
      <c r="Y222">
        <v>2074</v>
      </c>
      <c r="Z222">
        <v>2174</v>
      </c>
      <c r="AA222">
        <v>1940.2</v>
      </c>
      <c r="AB222">
        <v>2332.6999999999998</v>
      </c>
      <c r="AC222" s="2">
        <f>(Table2[[#This Row],[Close Price]]/Table2[[#This Row],[Day Low]])-1</f>
        <v>1.7285438765670236E-2</v>
      </c>
      <c r="AD222" s="2">
        <f>(Table2[[#This Row],[Day High]]/Table2[[#This Row],[Close Price]])-1</f>
        <v>2.6613266345948849E-2</v>
      </c>
      <c r="AE222" s="2">
        <f>(Table2[[#This Row],[Close Price]]/Table2[[#This Row],[Current Week Low]])-1</f>
        <v>1.7285438765670236E-2</v>
      </c>
      <c r="AF222" s="2">
        <f>(Table2[[#This Row],[Current Week High]]/Table2[[#This Row],[Close Price]])-1</f>
        <v>3.0405005095148985E-2</v>
      </c>
      <c r="AG222" s="2">
        <f>(Table2[[#This Row],[Close Price]]/Table2[[#This Row],[Current Month Low]])-1</f>
        <v>8.7439439233068628E-2</v>
      </c>
      <c r="AH222" s="2">
        <f>(Table2[[#This Row],[Current Month High]]/Table2[[#This Row],[Close Price]])-1</f>
        <v>0.10562362253240742</v>
      </c>
      <c r="AI222">
        <v>10.5623622532407</v>
      </c>
      <c r="AJ222">
        <v>84.871851040525698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0.12</v>
      </c>
      <c r="AM222" t="s">
        <v>10436</v>
      </c>
      <c r="AN222">
        <v>6.69</v>
      </c>
      <c r="AO222" t="s">
        <v>10436</v>
      </c>
      <c r="AP222">
        <v>9.8707531322662995E-2</v>
      </c>
      <c r="AQ222">
        <f>(Table2[[#This Row],[Sharpe Ratio]]-AVERAGE(Table2[Sharpe Ratio]))/_xlfn.STDEV.P(Table2[Sharpe Ratio])</f>
        <v>0.4686814653821022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1.6287442360763174</v>
      </c>
      <c r="AS222">
        <f>_xlfn.RANK.AVG(Table2[[#This Row],[1Y Return vs Nifty Z-Score]],Table2[1Y Return vs Nifty Z-Score])</f>
        <v>187</v>
      </c>
      <c r="AT222">
        <f>_xlfn.RANK.AVG(Table2[[#This Row],[6M Return vs Nifty Z-Score]],Table2[6M Return vs Nifty Z-Score])</f>
        <v>352</v>
      </c>
      <c r="AU222">
        <f>_xlfn.RANK.AVG(Table2[[#This Row],[Sharpe Ratio Z-Score]],Table2[Sharpe Ratio Z-Score])</f>
        <v>225</v>
      </c>
      <c r="AV222">
        <f>(Table2[[#This Row],[Rank 1Y]]+Table2[[#This Row],[Rank 6M]]+Table2[[#This Row],[Rank Sharpe]])/3</f>
        <v>254.66666666666666</v>
      </c>
    </row>
    <row r="223" spans="1:48" x14ac:dyDescent="0.3">
      <c r="A223" t="s">
        <v>1796</v>
      </c>
      <c r="B223" t="s">
        <v>1797</v>
      </c>
      <c r="C223" t="s">
        <v>592</v>
      </c>
      <c r="D223" t="s">
        <v>592</v>
      </c>
      <c r="E223">
        <v>4505.7653784000004</v>
      </c>
      <c r="F223">
        <v>218.16</v>
      </c>
      <c r="G223">
        <v>21.138397732406201</v>
      </c>
      <c r="H223">
        <f>(Table2[[#This Row],[1Y Return vs Nifty]]-AVERAGE(Table2[1Y Return vs Nifty]))/_xlfn.STDEV.P(Table2[1Y Return vs Nifty])</f>
        <v>-4.1847541544612024E-2</v>
      </c>
      <c r="I223">
        <v>-8.6791358005156596</v>
      </c>
      <c r="J223">
        <f>(Table2[[#This Row],[1M Return vs Nifty]]-AVERAGE(Table2[1M Return vs Nifty]))/_xlfn.STDEV.P(Table2[1M Return vs Nifty])</f>
        <v>-0.57830110373693466</v>
      </c>
      <c r="K223">
        <v>27.177414320227001</v>
      </c>
      <c r="L223">
        <f>(Table2[[#This Row],[6M Return vs Nifty]]-AVERAGE(Table2[6M Return vs Nifty]))/_xlfn.STDEV.P(Table2[6M Return vs Nifty])</f>
        <v>0.42864735938576015</v>
      </c>
      <c r="M223">
        <v>-1.8975479451505699</v>
      </c>
      <c r="N223">
        <f>(Table2[[#This Row],[1W Return vs Nifty]]-AVERAGE(Table2[1W Return vs Nifty]))/_xlfn.STDEV.P(Table2[1W Return vs Nifty])</f>
        <v>3.5923839340380348E-2</v>
      </c>
      <c r="O223">
        <v>212.39</v>
      </c>
      <c r="P223">
        <v>211.28058417593601</v>
      </c>
      <c r="Q223">
        <v>185.28465984774601</v>
      </c>
      <c r="R223">
        <v>65.225433151917798</v>
      </c>
      <c r="S223" s="2">
        <f>(Table2[[#This Row],[Close Price]]-Table2[[#This Row],[20D EMA]])/Table2[[#This Row],[20D EMA]]</f>
        <v>2.7167004096238102E-2</v>
      </c>
      <c r="T223" s="2">
        <f>(Table2[[#This Row],[Close Price]]-Table2[[#This Row],[50D EMA]])/Table2[[#This Row],[50D EMA]]</f>
        <v>3.2560567980706674E-2</v>
      </c>
      <c r="U223" s="2">
        <f>(Table2[[#This Row],[Close Price]]-Table2[[#This Row],[200D EMA]])/Table2[[#This Row],[200D EMA]]</f>
        <v>0.17743152713920646</v>
      </c>
      <c r="V223">
        <v>0.42859542191660399</v>
      </c>
      <c r="W223">
        <v>209.52</v>
      </c>
      <c r="X223">
        <v>219.85</v>
      </c>
      <c r="Y223">
        <v>206.5</v>
      </c>
      <c r="Z223">
        <v>220.62</v>
      </c>
      <c r="AA223">
        <v>198.99</v>
      </c>
      <c r="AB223">
        <v>220.62</v>
      </c>
      <c r="AC223" s="2">
        <f>(Table2[[#This Row],[Close Price]]/Table2[[#This Row],[Day Low]])-1</f>
        <v>4.1237113402061709E-2</v>
      </c>
      <c r="AD223" s="2">
        <f>(Table2[[#This Row],[Day High]]/Table2[[#This Row],[Close Price]])-1</f>
        <v>7.746607994132626E-3</v>
      </c>
      <c r="AE223" s="2">
        <f>(Table2[[#This Row],[Close Price]]/Table2[[#This Row],[Current Week Low]])-1</f>
        <v>5.6464891041162257E-2</v>
      </c>
      <c r="AF223" s="2">
        <f>(Table2[[#This Row],[Current Week High]]/Table2[[#This Row],[Close Price]])-1</f>
        <v>1.1276127612761311E-2</v>
      </c>
      <c r="AG223" s="2">
        <f>(Table2[[#This Row],[Close Price]]/Table2[[#This Row],[Current Month Low]])-1</f>
        <v>9.6336499321573843E-2</v>
      </c>
      <c r="AH223" s="2">
        <f>(Table2[[#This Row],[Current Month High]]/Table2[[#This Row],[Close Price]])-1</f>
        <v>1.1276127612761311E-2</v>
      </c>
      <c r="AI223">
        <v>11.477814448111401</v>
      </c>
      <c r="AJ223">
        <v>62.684563758389203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-0.1</v>
      </c>
      <c r="AM223" t="s">
        <v>10435</v>
      </c>
      <c r="AN223">
        <v>4.6500000000000004</v>
      </c>
      <c r="AO223" t="s">
        <v>10436</v>
      </c>
      <c r="AP223">
        <v>8.6144466530644004E-2</v>
      </c>
      <c r="AQ223">
        <f>(Table2[[#This Row],[Sharpe Ratio]]-AVERAGE(Table2[Sharpe Ratio]))/_xlfn.STDEV.P(Table2[Sharpe Ratio])</f>
        <v>0.32296932378457205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0.16739187722916588</v>
      </c>
      <c r="AS223">
        <f>_xlfn.RANK.AVG(Table2[[#This Row],[1Y Return vs Nifty Z-Score]],Table2[1Y Return vs Nifty Z-Score])</f>
        <v>310</v>
      </c>
      <c r="AT223">
        <f>_xlfn.RANK.AVG(Table2[[#This Row],[6M Return vs Nifty Z-Score]],Table2[6M Return vs Nifty Z-Score])</f>
        <v>189</v>
      </c>
      <c r="AU223">
        <f>_xlfn.RANK.AVG(Table2[[#This Row],[Sharpe Ratio Z-Score]],Table2[Sharpe Ratio Z-Score])</f>
        <v>265</v>
      </c>
      <c r="AV223">
        <f>(Table2[[#This Row],[Rank 1Y]]+Table2[[#This Row],[Rank 6M]]+Table2[[#This Row],[Rank Sharpe]])/3</f>
        <v>254.66666666666666</v>
      </c>
    </row>
    <row r="224" spans="1:48" x14ac:dyDescent="0.3">
      <c r="A224" t="s">
        <v>139</v>
      </c>
      <c r="B224" t="s">
        <v>140</v>
      </c>
      <c r="C224" t="s">
        <v>10393</v>
      </c>
      <c r="D224" t="s">
        <v>141</v>
      </c>
      <c r="E224">
        <v>205738.74005865</v>
      </c>
      <c r="F224">
        <v>633.29999999999995</v>
      </c>
      <c r="G224">
        <v>38.805810902950597</v>
      </c>
      <c r="H224">
        <f>(Table2[[#This Row],[1Y Return vs Nifty]]-AVERAGE(Table2[1Y Return vs Nifty]))/_xlfn.STDEV.P(Table2[1Y Return vs Nifty])</f>
        <v>0.2461762151885406</v>
      </c>
      <c r="I224">
        <v>-1.90673662030392</v>
      </c>
      <c r="J224">
        <f>(Table2[[#This Row],[1M Return vs Nifty]]-AVERAGE(Table2[1M Return vs Nifty]))/_xlfn.STDEV.P(Table2[1M Return vs Nifty])</f>
        <v>7.6809102785265509E-2</v>
      </c>
      <c r="K224">
        <v>-4.7310138917306901</v>
      </c>
      <c r="L224">
        <f>(Table2[[#This Row],[6M Return vs Nifty]]-AVERAGE(Table2[6M Return vs Nifty]))/_xlfn.STDEV.P(Table2[6M Return vs Nifty])</f>
        <v>-0.51387618252327438</v>
      </c>
      <c r="M224">
        <v>-2.4381828462711699</v>
      </c>
      <c r="N224">
        <f>(Table2[[#This Row],[1W Return vs Nifty]]-AVERAGE(Table2[1W Return vs Nifty]))/_xlfn.STDEV.P(Table2[1W Return vs Nifty])</f>
        <v>-7.1421585814334873E-2</v>
      </c>
      <c r="O224">
        <v>632.71</v>
      </c>
      <c r="P224">
        <v>624.18596575572803</v>
      </c>
      <c r="Q224">
        <v>564.48364887630703</v>
      </c>
      <c r="R224">
        <v>47.019372354165696</v>
      </c>
      <c r="S224" s="2">
        <f>(Table2[[#This Row],[Close Price]]-Table2[[#This Row],[20D EMA]])/Table2[[#This Row],[20D EMA]]</f>
        <v>9.3249672045631982E-4</v>
      </c>
      <c r="T224" s="2">
        <f>(Table2[[#This Row],[Close Price]]-Table2[[#This Row],[50D EMA]])/Table2[[#This Row],[50D EMA]]</f>
        <v>1.4601472548709386E-2</v>
      </c>
      <c r="U224" s="2">
        <f>(Table2[[#This Row],[Close Price]]-Table2[[#This Row],[200D EMA]])/Table2[[#This Row],[200D EMA]]</f>
        <v>0.12191026482464573</v>
      </c>
      <c r="V224">
        <v>1.0679663127661001</v>
      </c>
      <c r="W224">
        <v>629.5</v>
      </c>
      <c r="X224">
        <v>650</v>
      </c>
      <c r="Y224">
        <v>629.5</v>
      </c>
      <c r="Z224">
        <v>663</v>
      </c>
      <c r="AA224">
        <v>549.22</v>
      </c>
      <c r="AB224">
        <v>668</v>
      </c>
      <c r="AC224" s="2">
        <f>(Table2[[#This Row],[Close Price]]/Table2[[#This Row],[Day Low]])-1</f>
        <v>6.0365369340746877E-3</v>
      </c>
      <c r="AD224" s="2">
        <f>(Table2[[#This Row],[Day High]]/Table2[[#This Row],[Close Price]])-1</f>
        <v>2.6369808937312555E-2</v>
      </c>
      <c r="AE224" s="2">
        <f>(Table2[[#This Row],[Close Price]]/Table2[[#This Row],[Current Week Low]])-1</f>
        <v>6.0365369340746877E-3</v>
      </c>
      <c r="AF224" s="2">
        <f>(Table2[[#This Row],[Current Week High]]/Table2[[#This Row],[Close Price]])-1</f>
        <v>4.6897205116058771E-2</v>
      </c>
      <c r="AG224" s="2">
        <f>(Table2[[#This Row],[Close Price]]/Table2[[#This Row],[Current Month Low]])-1</f>
        <v>0.15308983649539343</v>
      </c>
      <c r="AH224" s="2">
        <f>(Table2[[#This Row],[Current Month High]]/Table2[[#This Row],[Close Price]])-1</f>
        <v>5.4792357492499777E-2</v>
      </c>
      <c r="AI224">
        <v>7.5509237328280401</v>
      </c>
      <c r="AJ224">
        <v>91.179134214816102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-0.11</v>
      </c>
      <c r="AM224" t="s">
        <v>10435</v>
      </c>
      <c r="AN224">
        <v>3.76</v>
      </c>
      <c r="AO224" t="s">
        <v>10436</v>
      </c>
      <c r="AP224">
        <v>0.20376730864812601</v>
      </c>
      <c r="AQ224">
        <f>(Table2[[#This Row],[Sharpe Ratio]]-AVERAGE(Table2[Sharpe Ratio]))/_xlfn.STDEV.P(Table2[Sharpe Ratio])</f>
        <v>1.6872125645433482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1.424900114179545</v>
      </c>
      <c r="AS224">
        <f>_xlfn.RANK.AVG(Table2[[#This Row],[1Y Return vs Nifty Z-Score]],Table2[1Y Return vs Nifty Z-Score])</f>
        <v>236</v>
      </c>
      <c r="AT224">
        <f>_xlfn.RANK.AVG(Table2[[#This Row],[6M Return vs Nifty Z-Score]],Table2[6M Return vs Nifty Z-Score])</f>
        <v>503</v>
      </c>
      <c r="AU224">
        <f>_xlfn.RANK.AVG(Table2[[#This Row],[Sharpe Ratio Z-Score]],Table2[Sharpe Ratio Z-Score])</f>
        <v>29</v>
      </c>
      <c r="AV224">
        <f>(Table2[[#This Row],[Rank 1Y]]+Table2[[#This Row],[Rank 6M]]+Table2[[#This Row],[Rank Sharpe]])/3</f>
        <v>256</v>
      </c>
    </row>
    <row r="225" spans="1:48" x14ac:dyDescent="0.3">
      <c r="A225" t="s">
        <v>1206</v>
      </c>
      <c r="B225" t="s">
        <v>1207</v>
      </c>
      <c r="C225" t="s">
        <v>10391</v>
      </c>
      <c r="D225" t="s">
        <v>225</v>
      </c>
      <c r="E225">
        <v>10251.95970032</v>
      </c>
      <c r="F225">
        <v>9238.4500000000007</v>
      </c>
      <c r="G225">
        <v>63.330552362423397</v>
      </c>
      <c r="H225">
        <f>(Table2[[#This Row],[1Y Return vs Nifty]]-AVERAGE(Table2[1Y Return vs Nifty]))/_xlfn.STDEV.P(Table2[1Y Return vs Nifty])</f>
        <v>0.64599185881901089</v>
      </c>
      <c r="I225">
        <v>22.7669506431012</v>
      </c>
      <c r="J225">
        <f>(Table2[[#This Row],[1M Return vs Nifty]]-AVERAGE(Table2[1M Return vs Nifty]))/_xlfn.STDEV.P(Table2[1M Return vs Nifty])</f>
        <v>2.4635532873311239</v>
      </c>
      <c r="K225">
        <v>14.4844686229199</v>
      </c>
      <c r="L225">
        <f>(Table2[[#This Row],[6M Return vs Nifty]]-AVERAGE(Table2[6M Return vs Nifty]))/_xlfn.STDEV.P(Table2[6M Return vs Nifty])</f>
        <v>5.3718200969814077E-2</v>
      </c>
      <c r="M225">
        <v>13.464571675816</v>
      </c>
      <c r="N225">
        <f>(Table2[[#This Row],[1W Return vs Nifty]]-AVERAGE(Table2[1W Return vs Nifty]))/_xlfn.STDEV.P(Table2[1W Return vs Nifty])</f>
        <v>3.0861399067311037</v>
      </c>
      <c r="O225">
        <v>7908.37</v>
      </c>
      <c r="P225">
        <v>7450.2727080820496</v>
      </c>
      <c r="Q225">
        <v>6591.2916297316497</v>
      </c>
      <c r="R225">
        <v>89.348126817909503</v>
      </c>
      <c r="S225" s="2">
        <f>(Table2[[#This Row],[Close Price]]-Table2[[#This Row],[20D EMA]])/Table2[[#This Row],[20D EMA]]</f>
        <v>0.16818636457323075</v>
      </c>
      <c r="T225" s="2">
        <f>(Table2[[#This Row],[Close Price]]-Table2[[#This Row],[50D EMA]])/Table2[[#This Row],[50D EMA]]</f>
        <v>0.24001501179656659</v>
      </c>
      <c r="U225" s="2">
        <f>(Table2[[#This Row],[Close Price]]-Table2[[#This Row],[200D EMA]])/Table2[[#This Row],[200D EMA]]</f>
        <v>0.40161451183978708</v>
      </c>
      <c r="V225">
        <v>1.94739886772585</v>
      </c>
      <c r="W225">
        <v>8902.4500000000007</v>
      </c>
      <c r="X225">
        <v>9350</v>
      </c>
      <c r="Y225">
        <v>7974.95</v>
      </c>
      <c r="Z225">
        <v>9537.9</v>
      </c>
      <c r="AA225">
        <v>7102</v>
      </c>
      <c r="AB225">
        <v>9537.9</v>
      </c>
      <c r="AC225" s="2">
        <f>(Table2[[#This Row],[Close Price]]/Table2[[#This Row],[Day Low]])-1</f>
        <v>3.7742419221674872E-2</v>
      </c>
      <c r="AD225" s="2">
        <f>(Table2[[#This Row],[Day High]]/Table2[[#This Row],[Close Price]])-1</f>
        <v>1.2074536312909556E-2</v>
      </c>
      <c r="AE225" s="2">
        <f>(Table2[[#This Row],[Close Price]]/Table2[[#This Row],[Current Week Low]])-1</f>
        <v>0.15843359519495426</v>
      </c>
      <c r="AF225" s="2">
        <f>(Table2[[#This Row],[Current Week High]]/Table2[[#This Row],[Close Price]])-1</f>
        <v>3.2413445978491939E-2</v>
      </c>
      <c r="AG225" s="2">
        <f>(Table2[[#This Row],[Close Price]]/Table2[[#This Row],[Current Month Low]])-1</f>
        <v>0.30082371163052679</v>
      </c>
      <c r="AH225" s="2">
        <f>(Table2[[#This Row],[Current Month High]]/Table2[[#This Row],[Close Price]])-1</f>
        <v>3.2413445978491939E-2</v>
      </c>
      <c r="AI225">
        <v>3.2413445978491899</v>
      </c>
      <c r="AJ225">
        <v>109.48866213151901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0.22</v>
      </c>
      <c r="AM225" t="s">
        <v>10436</v>
      </c>
      <c r="AN225">
        <v>21.95</v>
      </c>
      <c r="AO225" t="s">
        <v>10436</v>
      </c>
      <c r="AP225">
        <v>6.4117810161670993E-2</v>
      </c>
      <c r="AQ225">
        <f>(Table2[[#This Row],[Sharpe Ratio]]-AVERAGE(Table2[Sharpe Ratio]))/_xlfn.STDEV.P(Table2[Sharpe Ratio])</f>
        <v>6.7494141184631637E-2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6.3168973950356841</v>
      </c>
      <c r="AS225">
        <f>_xlfn.RANK.AVG(Table2[[#This Row],[1Y Return vs Nifty Z-Score]],Table2[1Y Return vs Nifty Z-Score])</f>
        <v>142</v>
      </c>
      <c r="AT225">
        <f>_xlfn.RANK.AVG(Table2[[#This Row],[6M Return vs Nifty Z-Score]],Table2[6M Return vs Nifty Z-Score])</f>
        <v>295</v>
      </c>
      <c r="AU225">
        <f>_xlfn.RANK.AVG(Table2[[#This Row],[Sharpe Ratio Z-Score]],Table2[Sharpe Ratio Z-Score])</f>
        <v>331</v>
      </c>
      <c r="AV225">
        <f>(Table2[[#This Row],[Rank 1Y]]+Table2[[#This Row],[Rank 6M]]+Table2[[#This Row],[Rank Sharpe]])/3</f>
        <v>256</v>
      </c>
    </row>
    <row r="226" spans="1:48" x14ac:dyDescent="0.3">
      <c r="A226" t="s">
        <v>142</v>
      </c>
      <c r="B226" t="s">
        <v>143</v>
      </c>
      <c r="C226" t="s">
        <v>10391</v>
      </c>
      <c r="D226" t="s">
        <v>144</v>
      </c>
      <c r="E226">
        <v>205097.133164</v>
      </c>
      <c r="F226">
        <v>156.94</v>
      </c>
      <c r="G226">
        <v>72.177447422029104</v>
      </c>
      <c r="H226">
        <f>(Table2[[#This Row],[1Y Return vs Nifty]]-AVERAGE(Table2[1Y Return vs Nifty]))/_xlfn.STDEV.P(Table2[1Y Return vs Nifty])</f>
        <v>0.79021874285090155</v>
      </c>
      <c r="I226">
        <v>-18.274408584468699</v>
      </c>
      <c r="J226">
        <f>(Table2[[#This Row],[1M Return vs Nifty]]-AVERAGE(Table2[1M Return vs Nifty]))/_xlfn.STDEV.P(Table2[1M Return vs Nifty])</f>
        <v>-1.5064745571711713</v>
      </c>
      <c r="K226">
        <v>-9.9686616367548506</v>
      </c>
      <c r="L226">
        <f>(Table2[[#This Row],[6M Return vs Nifty]]-AVERAGE(Table2[6M Return vs Nifty]))/_xlfn.STDEV.P(Table2[6M Return vs Nifty])</f>
        <v>-0.66858785528633591</v>
      </c>
      <c r="M226">
        <v>-4.0745165488051098</v>
      </c>
      <c r="N226">
        <f>(Table2[[#This Row],[1W Return vs Nifty]]-AVERAGE(Table2[1W Return vs Nifty]))/_xlfn.STDEV.P(Table2[1W Return vs Nifty])</f>
        <v>-0.39632280219790683</v>
      </c>
      <c r="O226">
        <v>166.1</v>
      </c>
      <c r="P226">
        <v>173.29819449554799</v>
      </c>
      <c r="Q226">
        <v>151.993518923263</v>
      </c>
      <c r="R226">
        <v>29.1423678099687</v>
      </c>
      <c r="S226" s="2">
        <f>(Table2[[#This Row],[Close Price]]-Table2[[#This Row],[20D EMA]])/Table2[[#This Row],[20D EMA]]</f>
        <v>-5.514750150511738E-2</v>
      </c>
      <c r="T226" s="2">
        <f>(Table2[[#This Row],[Close Price]]-Table2[[#This Row],[50D EMA]])/Table2[[#This Row],[50D EMA]]</f>
        <v>-9.4393334813238527E-2</v>
      </c>
      <c r="U226" s="2">
        <f>(Table2[[#This Row],[Close Price]]-Table2[[#This Row],[200D EMA]])/Table2[[#This Row],[200D EMA]]</f>
        <v>3.2544026296504998E-2</v>
      </c>
      <c r="V226">
        <v>0.40175340765364198</v>
      </c>
      <c r="W226">
        <v>156.37</v>
      </c>
      <c r="X226">
        <v>158.69999999999999</v>
      </c>
      <c r="Y226">
        <v>156.37</v>
      </c>
      <c r="Z226">
        <v>163</v>
      </c>
      <c r="AA226">
        <v>151.69999999999999</v>
      </c>
      <c r="AB226">
        <v>180.25</v>
      </c>
      <c r="AC226" s="2">
        <f>(Table2[[#This Row],[Close Price]]/Table2[[#This Row],[Day Low]])-1</f>
        <v>3.6452004860267895E-3</v>
      </c>
      <c r="AD226" s="2">
        <f>(Table2[[#This Row],[Day High]]/Table2[[#This Row],[Close Price]])-1</f>
        <v>1.1214476870141432E-2</v>
      </c>
      <c r="AE226" s="2">
        <f>(Table2[[#This Row],[Close Price]]/Table2[[#This Row],[Current Week Low]])-1</f>
        <v>3.6452004860267895E-3</v>
      </c>
      <c r="AF226" s="2">
        <f>(Table2[[#This Row],[Current Week High]]/Table2[[#This Row],[Close Price]])-1</f>
        <v>3.8613482859691572E-2</v>
      </c>
      <c r="AG226" s="2">
        <f>(Table2[[#This Row],[Close Price]]/Table2[[#This Row],[Current Month Low]])-1</f>
        <v>3.4541858932102931E-2</v>
      </c>
      <c r="AH226" s="2">
        <f>(Table2[[#This Row],[Current Month High]]/Table2[[#This Row],[Close Price]])-1</f>
        <v>0.14852809991079385</v>
      </c>
      <c r="AI226">
        <v>45.915636548999601</v>
      </c>
      <c r="AJ226">
        <v>138.692015209125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-0.26</v>
      </c>
      <c r="AM226" t="s">
        <v>10435</v>
      </c>
      <c r="AN226">
        <v>-6.77</v>
      </c>
      <c r="AO226" t="s">
        <v>10435</v>
      </c>
      <c r="AP226">
        <v>0.16007165134705001</v>
      </c>
      <c r="AQ226">
        <f>(Table2[[#This Row],[Sharpe Ratio]]-AVERAGE(Table2[Sharpe Ratio]))/_xlfn.STDEV.P(Table2[Sharpe Ratio])</f>
        <v>1.1804104498319499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124</v>
      </c>
      <c r="AT226">
        <f>_xlfn.RANK.AVG(Table2[[#This Row],[6M Return vs Nifty Z-Score]],Table2[6M Return vs Nifty Z-Score])</f>
        <v>561</v>
      </c>
      <c r="AU226">
        <f>_xlfn.RANK.AVG(Table2[[#This Row],[Sharpe Ratio Z-Score]],Table2[Sharpe Ratio Z-Score])</f>
        <v>88</v>
      </c>
      <c r="AV226">
        <f>(Table2[[#This Row],[Rank 1Y]]+Table2[[#This Row],[Rank 6M]]+Table2[[#This Row],[Rank Sharpe]])/3</f>
        <v>257.66666666666669</v>
      </c>
    </row>
    <row r="227" spans="1:48" x14ac:dyDescent="0.3">
      <c r="A227" t="s">
        <v>1127</v>
      </c>
      <c r="B227" t="s">
        <v>1128</v>
      </c>
      <c r="C227" t="s">
        <v>10400</v>
      </c>
      <c r="D227" t="s">
        <v>468</v>
      </c>
      <c r="E227">
        <v>11813.26339765</v>
      </c>
      <c r="F227">
        <v>2416.6999999999998</v>
      </c>
      <c r="G227">
        <v>-4.7403557418450797</v>
      </c>
      <c r="H227">
        <f>(Table2[[#This Row],[1Y Return vs Nifty]]-AVERAGE(Table2[1Y Return vs Nifty]))/_xlfn.STDEV.P(Table2[1Y Return vs Nifty])</f>
        <v>-0.46373702379501797</v>
      </c>
      <c r="I227">
        <v>-3.0880801992910798</v>
      </c>
      <c r="J227">
        <f>(Table2[[#This Row],[1M Return vs Nifty]]-AVERAGE(Table2[1M Return vs Nifty]))/_xlfn.STDEV.P(Table2[1M Return vs Nifty])</f>
        <v>-3.7465058469912757E-2</v>
      </c>
      <c r="K227">
        <v>15.858327513340599</v>
      </c>
      <c r="L227">
        <f>(Table2[[#This Row],[6M Return vs Nifty]]-AVERAGE(Table2[6M Return vs Nifty]))/_xlfn.STDEV.P(Table2[6M Return vs Nifty])</f>
        <v>9.4299778316117577E-2</v>
      </c>
      <c r="M227">
        <v>-8.4046781879189592</v>
      </c>
      <c r="N227">
        <f>(Table2[[#This Row],[1W Return vs Nifty]]-AVERAGE(Table2[1W Return vs Nifty]))/_xlfn.STDEV.P(Table2[1W Return vs Nifty])</f>
        <v>-1.256095342179794</v>
      </c>
      <c r="O227">
        <v>2455.46</v>
      </c>
      <c r="P227">
        <v>2358.00920585316</v>
      </c>
      <c r="Q227">
        <v>2096.3459896801201</v>
      </c>
      <c r="R227">
        <v>35.307787541966299</v>
      </c>
      <c r="S227" s="2">
        <f>(Table2[[#This Row],[Close Price]]-Table2[[#This Row],[20D EMA]])/Table2[[#This Row],[20D EMA]]</f>
        <v>-1.5785229651470688E-2</v>
      </c>
      <c r="T227" s="2">
        <f>(Table2[[#This Row],[Close Price]]-Table2[[#This Row],[50D EMA]])/Table2[[#This Row],[50D EMA]]</f>
        <v>2.4889976680818215E-2</v>
      </c>
      <c r="U227" s="2">
        <f>(Table2[[#This Row],[Close Price]]-Table2[[#This Row],[200D EMA]])/Table2[[#This Row],[200D EMA]]</f>
        <v>0.152815428319999</v>
      </c>
      <c r="V227">
        <v>0.67518737461428302</v>
      </c>
      <c r="W227">
        <v>2330</v>
      </c>
      <c r="X227">
        <v>2432.9499999999998</v>
      </c>
      <c r="Y227">
        <v>2330</v>
      </c>
      <c r="Z227">
        <v>2471.4499999999998</v>
      </c>
      <c r="AA227">
        <v>2330</v>
      </c>
      <c r="AB227">
        <v>2613.75</v>
      </c>
      <c r="AC227" s="2">
        <f>(Table2[[#This Row],[Close Price]]/Table2[[#This Row],[Day Low]])-1</f>
        <v>3.7210300429184384E-2</v>
      </c>
      <c r="AD227" s="2">
        <f>(Table2[[#This Row],[Day High]]/Table2[[#This Row],[Close Price]])-1</f>
        <v>6.7240451855836714E-3</v>
      </c>
      <c r="AE227" s="2">
        <f>(Table2[[#This Row],[Close Price]]/Table2[[#This Row],[Current Week Low]])-1</f>
        <v>3.7210300429184384E-2</v>
      </c>
      <c r="AF227" s="2">
        <f>(Table2[[#This Row],[Current Week High]]/Table2[[#This Row],[Close Price]])-1</f>
        <v>2.2654859932966342E-2</v>
      </c>
      <c r="AG227" s="2">
        <f>(Table2[[#This Row],[Close Price]]/Table2[[#This Row],[Current Month Low]])-1</f>
        <v>3.7210300429184384E-2</v>
      </c>
      <c r="AH227" s="2">
        <f>(Table2[[#This Row],[Current Month High]]/Table2[[#This Row],[Close Price]])-1</f>
        <v>8.1536806388877503E-2</v>
      </c>
      <c r="AI227">
        <v>8.1536806388877494</v>
      </c>
      <c r="AJ227">
        <v>46.591046948926298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</v>
      </c>
      <c r="AM227" t="s">
        <v>10437</v>
      </c>
      <c r="AN227">
        <v>-0.46</v>
      </c>
      <c r="AO227" t="s">
        <v>10435</v>
      </c>
      <c r="AP227">
        <v>0.197030325541941</v>
      </c>
      <c r="AQ227">
        <f>(Table2[[#This Row],[Sharpe Ratio]]-AVERAGE(Table2[Sharpe Ratio]))/_xlfn.STDEV.P(Table2[Sharpe Ratio])</f>
        <v>1.6090739691798805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-5.3923676948726573E-2</v>
      </c>
      <c r="AS227">
        <f>_xlfn.RANK.AVG(Table2[[#This Row],[1Y Return vs Nifty Z-Score]],Table2[1Y Return vs Nifty Z-Score])</f>
        <v>463</v>
      </c>
      <c r="AT227">
        <f>_xlfn.RANK.AVG(Table2[[#This Row],[6M Return vs Nifty Z-Score]],Table2[6M Return vs Nifty Z-Score])</f>
        <v>272</v>
      </c>
      <c r="AU227">
        <f>_xlfn.RANK.AVG(Table2[[#This Row],[Sharpe Ratio Z-Score]],Table2[Sharpe Ratio Z-Score])</f>
        <v>38</v>
      </c>
      <c r="AV227">
        <f>(Table2[[#This Row],[Rank 1Y]]+Table2[[#This Row],[Rank 6M]]+Table2[[#This Row],[Rank Sharpe]])/3</f>
        <v>257.66666666666669</v>
      </c>
    </row>
    <row r="228" spans="1:48" x14ac:dyDescent="0.3">
      <c r="A228" t="s">
        <v>921</v>
      </c>
      <c r="B228" t="s">
        <v>922</v>
      </c>
      <c r="C228" t="s">
        <v>10402</v>
      </c>
      <c r="D228" t="s">
        <v>923</v>
      </c>
      <c r="E228">
        <v>17004.96735952</v>
      </c>
      <c r="F228">
        <v>1428.8</v>
      </c>
      <c r="G228">
        <v>81.034487745712795</v>
      </c>
      <c r="H228">
        <f>(Table2[[#This Row],[1Y Return vs Nifty]]-AVERAGE(Table2[1Y Return vs Nifty]))/_xlfn.STDEV.P(Table2[1Y Return vs Nifty])</f>
        <v>0.93461102048312206</v>
      </c>
      <c r="I228">
        <v>4.9730595248678098</v>
      </c>
      <c r="J228">
        <f>(Table2[[#This Row],[1M Return vs Nifty]]-AVERAGE(Table2[1M Return vs Nifty]))/_xlfn.STDEV.P(Table2[1M Return vs Nifty])</f>
        <v>0.74230807199298077</v>
      </c>
      <c r="K228">
        <v>-15.068952124365101</v>
      </c>
      <c r="L228">
        <f>(Table2[[#This Row],[6M Return vs Nifty]]-AVERAGE(Table2[6M Return vs Nifty]))/_xlfn.STDEV.P(Table2[6M Return vs Nifty])</f>
        <v>-0.81924221604691672</v>
      </c>
      <c r="M228">
        <v>2.93402606259099</v>
      </c>
      <c r="N228">
        <f>(Table2[[#This Row],[1W Return vs Nifty]]-AVERAGE(Table2[1W Return vs Nifty]))/_xlfn.STDEV.P(Table2[1W Return vs Nifty])</f>
        <v>0.99525399903311162</v>
      </c>
      <c r="O228">
        <v>1341.96</v>
      </c>
      <c r="P228">
        <v>1341.11629996547</v>
      </c>
      <c r="Q228">
        <v>1237.70429082276</v>
      </c>
      <c r="R228">
        <v>70.997467946699103</v>
      </c>
      <c r="S228" s="2">
        <f>(Table2[[#This Row],[Close Price]]-Table2[[#This Row],[20D EMA]])/Table2[[#This Row],[20D EMA]]</f>
        <v>6.4711317774002144E-2</v>
      </c>
      <c r="T228" s="2">
        <f>(Table2[[#This Row],[Close Price]]-Table2[[#This Row],[50D EMA]])/Table2[[#This Row],[50D EMA]]</f>
        <v>6.5381130657190228E-2</v>
      </c>
      <c r="U228" s="2">
        <f>(Table2[[#This Row],[Close Price]]-Table2[[#This Row],[200D EMA]])/Table2[[#This Row],[200D EMA]]</f>
        <v>0.15439528697942037</v>
      </c>
      <c r="V228">
        <v>1.4557508024924</v>
      </c>
      <c r="W228">
        <v>1421.45</v>
      </c>
      <c r="X228">
        <v>1445.95</v>
      </c>
      <c r="Y228">
        <v>1420</v>
      </c>
      <c r="Z228">
        <v>1464.9</v>
      </c>
      <c r="AA228">
        <v>1225.05</v>
      </c>
      <c r="AB228">
        <v>1464.9</v>
      </c>
      <c r="AC228" s="2">
        <f>(Table2[[#This Row],[Close Price]]/Table2[[#This Row],[Day Low]])-1</f>
        <v>5.170776319954884E-3</v>
      </c>
      <c r="AD228" s="2">
        <f>(Table2[[#This Row],[Day High]]/Table2[[#This Row],[Close Price]])-1</f>
        <v>1.2003079507278969E-2</v>
      </c>
      <c r="AE228" s="2">
        <f>(Table2[[#This Row],[Close Price]]/Table2[[#This Row],[Current Week Low]])-1</f>
        <v>6.1971830985914078E-3</v>
      </c>
      <c r="AF228" s="2">
        <f>(Table2[[#This Row],[Current Week High]]/Table2[[#This Row],[Close Price]])-1</f>
        <v>2.5265957446808596E-2</v>
      </c>
      <c r="AG228" s="2">
        <f>(Table2[[#This Row],[Close Price]]/Table2[[#This Row],[Current Month Low]])-1</f>
        <v>0.16631974205134492</v>
      </c>
      <c r="AH228" s="2">
        <f>(Table2[[#This Row],[Current Month High]]/Table2[[#This Row],[Close Price]])-1</f>
        <v>2.5265957446808596E-2</v>
      </c>
      <c r="AI228">
        <v>18.6310190369541</v>
      </c>
      <c r="AJ228">
        <v>118.554493307839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-0.06</v>
      </c>
      <c r="AM228" t="s">
        <v>10435</v>
      </c>
      <c r="AN228">
        <v>15.63</v>
      </c>
      <c r="AO228" t="s">
        <v>10436</v>
      </c>
      <c r="AP228">
        <v>0.182405490491273</v>
      </c>
      <c r="AQ228">
        <f>(Table2[[#This Row],[Sharpe Ratio]]-AVERAGE(Table2[Sharpe Ratio]))/_xlfn.STDEV.P(Table2[Sharpe Ratio])</f>
        <v>1.4394484780260628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3.2923793534883607</v>
      </c>
      <c r="AS228">
        <f>_xlfn.RANK.AVG(Table2[[#This Row],[1Y Return vs Nifty Z-Score]],Table2[1Y Return vs Nifty Z-Score])</f>
        <v>105</v>
      </c>
      <c r="AT228">
        <f>_xlfn.RANK.AVG(Table2[[#This Row],[6M Return vs Nifty Z-Score]],Table2[6M Return vs Nifty Z-Score])</f>
        <v>616</v>
      </c>
      <c r="AU228">
        <f>_xlfn.RANK.AVG(Table2[[#This Row],[Sharpe Ratio Z-Score]],Table2[Sharpe Ratio Z-Score])</f>
        <v>53</v>
      </c>
      <c r="AV228">
        <f>(Table2[[#This Row],[Rank 1Y]]+Table2[[#This Row],[Rank 6M]]+Table2[[#This Row],[Rank Sharpe]])/3</f>
        <v>258</v>
      </c>
    </row>
    <row r="229" spans="1:48" x14ac:dyDescent="0.3">
      <c r="A229" t="s">
        <v>1137</v>
      </c>
      <c r="B229" t="s">
        <v>1138</v>
      </c>
      <c r="C229" t="s">
        <v>10391</v>
      </c>
      <c r="D229" t="s">
        <v>573</v>
      </c>
      <c r="E229">
        <v>11618.12528946</v>
      </c>
      <c r="F229">
        <v>1302.9000000000001</v>
      </c>
      <c r="G229">
        <v>23.037256734177902</v>
      </c>
      <c r="H229">
        <f>(Table2[[#This Row],[1Y Return vs Nifty]]-AVERAGE(Table2[1Y Return vs Nifty]))/_xlfn.STDEV.P(Table2[1Y Return vs Nifty])</f>
        <v>-1.0891311681335615E-2</v>
      </c>
      <c r="I229">
        <v>20.780733856997202</v>
      </c>
      <c r="J229">
        <f>(Table2[[#This Row],[1M Return vs Nifty]]-AVERAGE(Table2[1M Return vs Nifty]))/_xlfn.STDEV.P(Table2[1M Return vs Nifty])</f>
        <v>2.2714218351945759</v>
      </c>
      <c r="K229">
        <v>27.689241488541199</v>
      </c>
      <c r="L229">
        <f>(Table2[[#This Row],[6M Return vs Nifty]]-AVERAGE(Table2[6M Return vs Nifty]))/_xlfn.STDEV.P(Table2[6M Return vs Nifty])</f>
        <v>0.44376590901535262</v>
      </c>
      <c r="M229">
        <v>11.656697169828099</v>
      </c>
      <c r="N229">
        <f>(Table2[[#This Row],[1W Return vs Nifty]]-AVERAGE(Table2[1W Return vs Nifty]))/_xlfn.STDEV.P(Table2[1W Return vs Nifty])</f>
        <v>2.7271785132483859</v>
      </c>
      <c r="O229">
        <v>1193.29</v>
      </c>
      <c r="P229">
        <v>1118.07321154183</v>
      </c>
      <c r="Q229">
        <v>990.45810780834995</v>
      </c>
      <c r="R229">
        <v>68.143679891428107</v>
      </c>
      <c r="S229" s="2">
        <f>(Table2[[#This Row],[Close Price]]-Table2[[#This Row],[20D EMA]])/Table2[[#This Row],[20D EMA]]</f>
        <v>9.1855290834583492E-2</v>
      </c>
      <c r="T229" s="2">
        <f>(Table2[[#This Row],[Close Price]]-Table2[[#This Row],[50D EMA]])/Table2[[#This Row],[50D EMA]]</f>
        <v>0.16530830588749443</v>
      </c>
      <c r="U229" s="2">
        <f>(Table2[[#This Row],[Close Price]]-Table2[[#This Row],[200D EMA]])/Table2[[#This Row],[200D EMA]]</f>
        <v>0.31545190021515429</v>
      </c>
      <c r="V229">
        <v>2.7624464603476699</v>
      </c>
      <c r="W229">
        <v>1290.1500000000001</v>
      </c>
      <c r="X229">
        <v>1349</v>
      </c>
      <c r="Y229">
        <v>1256.55</v>
      </c>
      <c r="Z229">
        <v>1369.6</v>
      </c>
      <c r="AA229">
        <v>1058.6500000000001</v>
      </c>
      <c r="AB229">
        <v>1369.6</v>
      </c>
      <c r="AC229" s="2">
        <f>(Table2[[#This Row],[Close Price]]/Table2[[#This Row],[Day Low]])-1</f>
        <v>9.882571793977446E-3</v>
      </c>
      <c r="AD229" s="2">
        <f>(Table2[[#This Row],[Day High]]/Table2[[#This Row],[Close Price]])-1</f>
        <v>3.5382608028244666E-2</v>
      </c>
      <c r="AE229" s="2">
        <f>(Table2[[#This Row],[Close Price]]/Table2[[#This Row],[Current Week Low]])-1</f>
        <v>3.688671362062812E-2</v>
      </c>
      <c r="AF229" s="2">
        <f>(Table2[[#This Row],[Current Week High]]/Table2[[#This Row],[Close Price]])-1</f>
        <v>5.1193491442167227E-2</v>
      </c>
      <c r="AG229" s="2">
        <f>(Table2[[#This Row],[Close Price]]/Table2[[#This Row],[Current Month Low]])-1</f>
        <v>0.23071836773248955</v>
      </c>
      <c r="AH229" s="2">
        <f>(Table2[[#This Row],[Current Month High]]/Table2[[#This Row],[Close Price]])-1</f>
        <v>5.1193491442167227E-2</v>
      </c>
      <c r="AI229">
        <v>5.11934914421672</v>
      </c>
      <c r="AJ229">
        <v>67.758964784651994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0.17</v>
      </c>
      <c r="AM229" t="s">
        <v>10436</v>
      </c>
      <c r="AN229">
        <v>20.16</v>
      </c>
      <c r="AO229" t="s">
        <v>10436</v>
      </c>
      <c r="AP229">
        <v>7.5738229102690999E-2</v>
      </c>
      <c r="AQ229">
        <f>(Table2[[#This Row],[Sharpe Ratio]]-AVERAGE(Table2[Sharpe Ratio]))/_xlfn.STDEV.P(Table2[Sharpe Ratio])</f>
        <v>0.20227304730252413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5.6337479930795027</v>
      </c>
      <c r="AS229">
        <f>_xlfn.RANK.AVG(Table2[[#This Row],[1Y Return vs Nifty Z-Score]],Table2[1Y Return vs Nifty Z-Score])</f>
        <v>302</v>
      </c>
      <c r="AT229">
        <f>_xlfn.RANK.AVG(Table2[[#This Row],[6M Return vs Nifty Z-Score]],Table2[6M Return vs Nifty Z-Score])</f>
        <v>180</v>
      </c>
      <c r="AU229">
        <f>_xlfn.RANK.AVG(Table2[[#This Row],[Sharpe Ratio Z-Score]],Table2[Sharpe Ratio Z-Score])</f>
        <v>296</v>
      </c>
      <c r="AV229">
        <f>(Table2[[#This Row],[Rank 1Y]]+Table2[[#This Row],[Rank 6M]]+Table2[[#This Row],[Rank Sharpe]])/3</f>
        <v>259.33333333333331</v>
      </c>
    </row>
    <row r="230" spans="1:48" x14ac:dyDescent="0.3">
      <c r="A230" t="s">
        <v>748</v>
      </c>
      <c r="B230" t="s">
        <v>749</v>
      </c>
      <c r="C230" t="s">
        <v>10395</v>
      </c>
      <c r="D230" t="s">
        <v>54</v>
      </c>
      <c r="E230">
        <v>23275.536146939899</v>
      </c>
      <c r="F230">
        <v>2224.85</v>
      </c>
      <c r="G230">
        <v>92.028620090862304</v>
      </c>
      <c r="H230">
        <f>(Table2[[#This Row],[1Y Return vs Nifty]]-AVERAGE(Table2[1Y Return vs Nifty]))/_xlfn.STDEV.P(Table2[1Y Return vs Nifty])</f>
        <v>1.1138433319428904</v>
      </c>
      <c r="I230">
        <v>30.700875582470999</v>
      </c>
      <c r="J230">
        <f>(Table2[[#This Row],[1M Return vs Nifty]]-AVERAGE(Table2[1M Return vs Nifty]))/_xlfn.STDEV.P(Table2[1M Return vs Nifty])</f>
        <v>3.2310206304772615</v>
      </c>
      <c r="K230">
        <v>30.907653318817601</v>
      </c>
      <c r="L230">
        <f>(Table2[[#This Row],[6M Return vs Nifty]]-AVERAGE(Table2[6M Return vs Nifty]))/_xlfn.STDEV.P(Table2[6M Return vs Nifty])</f>
        <v>0.53883260730095717</v>
      </c>
      <c r="M230">
        <v>4.8391374361640702</v>
      </c>
      <c r="N230">
        <f>(Table2[[#This Row],[1W Return vs Nifty]]-AVERAGE(Table2[1W Return vs Nifty]))/_xlfn.STDEV.P(Table2[1W Return vs Nifty])</f>
        <v>1.3735221980328403</v>
      </c>
      <c r="O230">
        <v>2058.25</v>
      </c>
      <c r="P230">
        <v>1852.5823767493901</v>
      </c>
      <c r="Q230">
        <v>1557.4341874074501</v>
      </c>
      <c r="R230">
        <v>56.895282219512197</v>
      </c>
      <c r="S230" s="2">
        <f>(Table2[[#This Row],[Close Price]]-Table2[[#This Row],[20D EMA]])/Table2[[#This Row],[20D EMA]]</f>
        <v>8.0942548281306897E-2</v>
      </c>
      <c r="T230" s="2">
        <f>(Table2[[#This Row],[Close Price]]-Table2[[#This Row],[50D EMA]])/Table2[[#This Row],[50D EMA]]</f>
        <v>0.20094524698210964</v>
      </c>
      <c r="U230" s="2">
        <f>(Table2[[#This Row],[Close Price]]-Table2[[#This Row],[200D EMA]])/Table2[[#This Row],[200D EMA]]</f>
        <v>0.42853548354653076</v>
      </c>
      <c r="V230">
        <v>2.7336834749901602</v>
      </c>
      <c r="W230">
        <v>2184.5500000000002</v>
      </c>
      <c r="X230">
        <v>2313.9</v>
      </c>
      <c r="Y230">
        <v>2184.5500000000002</v>
      </c>
      <c r="Z230">
        <v>2609.6</v>
      </c>
      <c r="AA230">
        <v>1694.75</v>
      </c>
      <c r="AB230">
        <v>2664</v>
      </c>
      <c r="AC230" s="2">
        <f>(Table2[[#This Row],[Close Price]]/Table2[[#This Row],[Day Low]])-1</f>
        <v>1.8447735231511997E-2</v>
      </c>
      <c r="AD230" s="2">
        <f>(Table2[[#This Row],[Day High]]/Table2[[#This Row],[Close Price]])-1</f>
        <v>4.0025170236195784E-2</v>
      </c>
      <c r="AE230" s="2">
        <f>(Table2[[#This Row],[Close Price]]/Table2[[#This Row],[Current Week Low]])-1</f>
        <v>1.8447735231511997E-2</v>
      </c>
      <c r="AF230" s="2">
        <f>(Table2[[#This Row],[Current Week High]]/Table2[[#This Row],[Close Price]])-1</f>
        <v>0.17293300671955403</v>
      </c>
      <c r="AG230" s="2">
        <f>(Table2[[#This Row],[Close Price]]/Table2[[#This Row],[Current Month Low]])-1</f>
        <v>0.31278949697595504</v>
      </c>
      <c r="AH230" s="2">
        <f>(Table2[[#This Row],[Current Month High]]/Table2[[#This Row],[Close Price]])-1</f>
        <v>0.19738409330966133</v>
      </c>
      <c r="AI230">
        <v>19.7384093309661</v>
      </c>
      <c r="AJ230">
        <v>125.64401622718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0.15</v>
      </c>
      <c r="AM230" t="s">
        <v>10436</v>
      </c>
      <c r="AN230">
        <v>19.98</v>
      </c>
      <c r="AO230" t="s">
        <v>10436</v>
      </c>
      <c r="AQ230">
        <f>(Table2[[#This Row],[Sharpe Ratio]]-AVERAGE(Table2[Sharpe Ratio]))/_xlfn.STDEV.P(Table2[Sharpe Ratio])</f>
        <v>-0.67617339439443958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5.58104537335951</v>
      </c>
      <c r="AS230">
        <f>_xlfn.RANK.AVG(Table2[[#This Row],[1Y Return vs Nifty Z-Score]],Table2[1Y Return vs Nifty Z-Score])</f>
        <v>90</v>
      </c>
      <c r="AT230">
        <f>_xlfn.RANK.AVG(Table2[[#This Row],[6M Return vs Nifty Z-Score]],Table2[6M Return vs Nifty Z-Score])</f>
        <v>162</v>
      </c>
      <c r="AU230">
        <f>_xlfn.RANK.AVG(Table2[[#This Row],[Sharpe Ratio Z-Score]],Table2[Sharpe Ratio Z-Score])</f>
        <v>529</v>
      </c>
      <c r="AV230">
        <f>(Table2[[#This Row],[Rank 1Y]]+Table2[[#This Row],[Rank 6M]]+Table2[[#This Row],[Rank Sharpe]])/3</f>
        <v>260.33333333333331</v>
      </c>
    </row>
    <row r="231" spans="1:48" x14ac:dyDescent="0.3">
      <c r="A231" t="s">
        <v>703</v>
      </c>
      <c r="B231" t="s">
        <v>704</v>
      </c>
      <c r="C231" t="s">
        <v>10391</v>
      </c>
      <c r="D231" t="s">
        <v>573</v>
      </c>
      <c r="E231">
        <v>25925.820458524999</v>
      </c>
      <c r="F231">
        <v>997.75</v>
      </c>
      <c r="G231">
        <v>19.025640172193199</v>
      </c>
      <c r="H231">
        <f>(Table2[[#This Row],[1Y Return vs Nifty]]-AVERAGE(Table2[1Y Return vs Nifty]))/_xlfn.STDEV.P(Table2[1Y Return vs Nifty])</f>
        <v>-7.6290861779713975E-2</v>
      </c>
      <c r="I231">
        <v>9.7893676398334506</v>
      </c>
      <c r="J231">
        <f>(Table2[[#This Row],[1M Return vs Nifty]]-AVERAGE(Table2[1M Return vs Nifty]))/_xlfn.STDEV.P(Table2[1M Return vs Nifty])</f>
        <v>1.2082009586805966</v>
      </c>
      <c r="K231">
        <v>41.042596290405498</v>
      </c>
      <c r="L231">
        <f>(Table2[[#This Row],[6M Return vs Nifty]]-AVERAGE(Table2[6M Return vs Nifty]))/_xlfn.STDEV.P(Table2[6M Return vs Nifty])</f>
        <v>0.83820248798493668</v>
      </c>
      <c r="M231">
        <v>-8.5218547911853406</v>
      </c>
      <c r="N231">
        <f>(Table2[[#This Row],[1W Return vs Nifty]]-AVERAGE(Table2[1W Return vs Nifty]))/_xlfn.STDEV.P(Table2[1W Return vs Nifty])</f>
        <v>-1.2793612694622232</v>
      </c>
      <c r="O231">
        <v>1009.32</v>
      </c>
      <c r="P231">
        <v>936.56092296416296</v>
      </c>
      <c r="Q231">
        <v>805.96333650730003</v>
      </c>
      <c r="R231">
        <v>41.562311561022703</v>
      </c>
      <c r="S231" s="2">
        <f>(Table2[[#This Row],[Close Price]]-Table2[[#This Row],[20D EMA]])/Table2[[#This Row],[20D EMA]]</f>
        <v>-1.1463163317877431E-2</v>
      </c>
      <c r="T231" s="2">
        <f>(Table2[[#This Row],[Close Price]]-Table2[[#This Row],[50D EMA]])/Table2[[#This Row],[50D EMA]]</f>
        <v>6.5333792533407264E-2</v>
      </c>
      <c r="U231" s="2">
        <f>(Table2[[#This Row],[Close Price]]-Table2[[#This Row],[200D EMA]])/Table2[[#This Row],[200D EMA]]</f>
        <v>0.23795953836290029</v>
      </c>
      <c r="V231">
        <v>1.4639429471410501</v>
      </c>
      <c r="W231">
        <v>969.3</v>
      </c>
      <c r="X231">
        <v>1003.8</v>
      </c>
      <c r="Y231">
        <v>969.3</v>
      </c>
      <c r="Z231">
        <v>1028</v>
      </c>
      <c r="AA231">
        <v>951</v>
      </c>
      <c r="AB231">
        <v>1202.2</v>
      </c>
      <c r="AC231" s="2">
        <f>(Table2[[#This Row],[Close Price]]/Table2[[#This Row],[Day Low]])-1</f>
        <v>2.9351078097596295E-2</v>
      </c>
      <c r="AD231" s="2">
        <f>(Table2[[#This Row],[Day High]]/Table2[[#This Row],[Close Price]])-1</f>
        <v>6.0636431971936577E-3</v>
      </c>
      <c r="AE231" s="2">
        <f>(Table2[[#This Row],[Close Price]]/Table2[[#This Row],[Current Week Low]])-1</f>
        <v>2.9351078097596295E-2</v>
      </c>
      <c r="AF231" s="2">
        <f>(Table2[[#This Row],[Current Week High]]/Table2[[#This Row],[Close Price]])-1</f>
        <v>3.0318215985968511E-2</v>
      </c>
      <c r="AG231" s="2">
        <f>(Table2[[#This Row],[Close Price]]/Table2[[#This Row],[Current Month Low]])-1</f>
        <v>4.9158780231335353E-2</v>
      </c>
      <c r="AH231" s="2">
        <f>(Table2[[#This Row],[Current Month High]]/Table2[[#This Row],[Close Price]])-1</f>
        <v>0.20491104986219</v>
      </c>
      <c r="AI231">
        <v>20.491104986219</v>
      </c>
      <c r="AJ231">
        <v>65.190397350993294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0.19</v>
      </c>
      <c r="AM231" t="s">
        <v>10436</v>
      </c>
      <c r="AN231">
        <v>-7.46</v>
      </c>
      <c r="AO231" t="s">
        <v>10435</v>
      </c>
      <c r="AP231">
        <v>5.9930240327477E-2</v>
      </c>
      <c r="AQ231">
        <f>(Table2[[#This Row],[Sharpe Ratio]]-AVERAGE(Table2[Sharpe Ratio]))/_xlfn.STDEV.P(Table2[Sharpe Ratio])</f>
        <v>1.892480092163679E-2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0.70967611634523275</v>
      </c>
      <c r="AS231">
        <f>_xlfn.RANK.AVG(Table2[[#This Row],[1Y Return vs Nifty Z-Score]],Table2[1Y Return vs Nifty Z-Score])</f>
        <v>325</v>
      </c>
      <c r="AT231">
        <f>_xlfn.RANK.AVG(Table2[[#This Row],[6M Return vs Nifty Z-Score]],Table2[6M Return vs Nifty Z-Score])</f>
        <v>121</v>
      </c>
      <c r="AU231">
        <f>_xlfn.RANK.AVG(Table2[[#This Row],[Sharpe Ratio Z-Score]],Table2[Sharpe Ratio Z-Score])</f>
        <v>342</v>
      </c>
      <c r="AV231">
        <f>(Table2[[#This Row],[Rank 1Y]]+Table2[[#This Row],[Rank 6M]]+Table2[[#This Row],[Rank Sharpe]])/3</f>
        <v>262.66666666666669</v>
      </c>
    </row>
    <row r="232" spans="1:48" x14ac:dyDescent="0.3">
      <c r="A232" t="s">
        <v>970</v>
      </c>
      <c r="B232" t="s">
        <v>971</v>
      </c>
      <c r="C232" t="s">
        <v>10399</v>
      </c>
      <c r="D232" t="s">
        <v>740</v>
      </c>
      <c r="E232">
        <v>15924.5042017</v>
      </c>
      <c r="F232">
        <v>387.05</v>
      </c>
      <c r="G232">
        <v>15.8965839624525</v>
      </c>
      <c r="H232">
        <f>(Table2[[#This Row],[1Y Return vs Nifty]]-AVERAGE(Table2[1Y Return vs Nifty]))/_xlfn.STDEV.P(Table2[1Y Return vs Nifty])</f>
        <v>-0.12730243409417666</v>
      </c>
      <c r="I232">
        <v>-9.0936655387549408</v>
      </c>
      <c r="J232">
        <f>(Table2[[#This Row],[1M Return vs Nifty]]-AVERAGE(Table2[1M Return vs Nifty]))/_xlfn.STDEV.P(Table2[1M Return vs Nifty])</f>
        <v>-0.61839954672609099</v>
      </c>
      <c r="K232">
        <v>4.2607758959782798</v>
      </c>
      <c r="L232">
        <f>(Table2[[#This Row],[6M Return vs Nifty]]-AVERAGE(Table2[6M Return vs Nifty]))/_xlfn.STDEV.P(Table2[6M Return vs Nifty])</f>
        <v>-0.24827320444750231</v>
      </c>
      <c r="M232">
        <v>-8.4885289541805697</v>
      </c>
      <c r="N232">
        <f>(Table2[[#This Row],[1W Return vs Nifty]]-AVERAGE(Table2[1W Return vs Nifty]))/_xlfn.STDEV.P(Table2[1W Return vs Nifty])</f>
        <v>-1.2727442787083911</v>
      </c>
      <c r="O232">
        <v>409.87</v>
      </c>
      <c r="P232">
        <v>398.33047929833498</v>
      </c>
      <c r="Q232">
        <v>350.06966985066703</v>
      </c>
      <c r="R232">
        <v>27.6964026202944</v>
      </c>
      <c r="S232" s="2">
        <f>(Table2[[#This Row],[Close Price]]-Table2[[#This Row],[20D EMA]])/Table2[[#This Row],[20D EMA]]</f>
        <v>-5.5676190011467036E-2</v>
      </c>
      <c r="T232" s="2">
        <f>(Table2[[#This Row],[Close Price]]-Table2[[#This Row],[50D EMA]])/Table2[[#This Row],[50D EMA]]</f>
        <v>-2.8319397798043721E-2</v>
      </c>
      <c r="U232" s="2">
        <f>(Table2[[#This Row],[Close Price]]-Table2[[#This Row],[200D EMA]])/Table2[[#This Row],[200D EMA]]</f>
        <v>0.10563705837500313</v>
      </c>
      <c r="V232">
        <v>1.1614897320097399</v>
      </c>
      <c r="W232">
        <v>379.45</v>
      </c>
      <c r="X232">
        <v>390.95</v>
      </c>
      <c r="Y232">
        <v>379.45</v>
      </c>
      <c r="Z232">
        <v>396.95</v>
      </c>
      <c r="AA232">
        <v>379.45</v>
      </c>
      <c r="AB232">
        <v>474.4</v>
      </c>
      <c r="AC232" s="2">
        <f>(Table2[[#This Row],[Close Price]]/Table2[[#This Row],[Day Low]])-1</f>
        <v>2.0028989326656976E-2</v>
      </c>
      <c r="AD232" s="2">
        <f>(Table2[[#This Row],[Day High]]/Table2[[#This Row],[Close Price]])-1</f>
        <v>1.0076217542952959E-2</v>
      </c>
      <c r="AE232" s="2">
        <f>(Table2[[#This Row],[Close Price]]/Table2[[#This Row],[Current Week Low]])-1</f>
        <v>2.0028989326656976E-2</v>
      </c>
      <c r="AF232" s="2">
        <f>(Table2[[#This Row],[Current Week High]]/Table2[[#This Row],[Close Price]])-1</f>
        <v>2.5578090685957733E-2</v>
      </c>
      <c r="AG232" s="2">
        <f>(Table2[[#This Row],[Close Price]]/Table2[[#This Row],[Current Month Low]])-1</f>
        <v>2.0028989326656976E-2</v>
      </c>
      <c r="AH232" s="2">
        <f>(Table2[[#This Row],[Current Month High]]/Table2[[#This Row],[Close Price]])-1</f>
        <v>0.22568143650691108</v>
      </c>
      <c r="AI232">
        <v>22.568143650691098</v>
      </c>
      <c r="AJ232">
        <v>68.429068755439502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-0.04</v>
      </c>
      <c r="AM232" t="s">
        <v>10435</v>
      </c>
      <c r="AN232">
        <v>-12.94</v>
      </c>
      <c r="AO232" t="s">
        <v>10435</v>
      </c>
      <c r="AP232">
        <v>0.178935913933501</v>
      </c>
      <c r="AQ232">
        <f>(Table2[[#This Row],[Sharpe Ratio]]-AVERAGE(Table2[Sharpe Ratio]))/_xlfn.STDEV.P(Table2[Sharpe Ratio])</f>
        <v>1.39920675046682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-0.86751271350934112</v>
      </c>
      <c r="AS232">
        <f>_xlfn.RANK.AVG(Table2[[#This Row],[1Y Return vs Nifty Z-Score]],Table2[1Y Return vs Nifty Z-Score])</f>
        <v>334</v>
      </c>
      <c r="AT232">
        <f>_xlfn.RANK.AVG(Table2[[#This Row],[6M Return vs Nifty Z-Score]],Table2[6M Return vs Nifty Z-Score])</f>
        <v>400</v>
      </c>
      <c r="AU232">
        <f>_xlfn.RANK.AVG(Table2[[#This Row],[Sharpe Ratio Z-Score]],Table2[Sharpe Ratio Z-Score])</f>
        <v>59</v>
      </c>
      <c r="AV232">
        <f>(Table2[[#This Row],[Rank 1Y]]+Table2[[#This Row],[Rank 6M]]+Table2[[#This Row],[Rank Sharpe]])/3</f>
        <v>264.33333333333331</v>
      </c>
    </row>
    <row r="233" spans="1:48" x14ac:dyDescent="0.3">
      <c r="A233" t="s">
        <v>228</v>
      </c>
      <c r="B233" t="s">
        <v>229</v>
      </c>
      <c r="C233" t="s">
        <v>10393</v>
      </c>
      <c r="D233" t="s">
        <v>230</v>
      </c>
      <c r="E233">
        <v>118310.88974898</v>
      </c>
      <c r="F233">
        <v>1626.6</v>
      </c>
      <c r="G233">
        <v>27.620227386254498</v>
      </c>
      <c r="H233">
        <f>(Table2[[#This Row],[1Y Return vs Nifty]]-AVERAGE(Table2[1Y Return vs Nifty]))/_xlfn.STDEV.P(Table2[1Y Return vs Nifty])</f>
        <v>6.3822762839185351E-2</v>
      </c>
      <c r="I233">
        <v>9.3372170331108499</v>
      </c>
      <c r="J233">
        <f>(Table2[[#This Row],[1M Return vs Nifty]]-AVERAGE(Table2[1M Return vs Nifty]))/_xlfn.STDEV.P(Table2[1M Return vs Nifty])</f>
        <v>1.1644633600147247</v>
      </c>
      <c r="K233">
        <v>26.768701496020999</v>
      </c>
      <c r="L233">
        <f>(Table2[[#This Row],[6M Return vs Nifty]]-AVERAGE(Table2[6M Return vs Nifty]))/_xlfn.STDEV.P(Table2[6M Return vs Nifty])</f>
        <v>0.41657464128960764</v>
      </c>
      <c r="M233">
        <v>2.80912224431157</v>
      </c>
      <c r="N233">
        <f>(Table2[[#This Row],[1W Return vs Nifty]]-AVERAGE(Table2[1W Return vs Nifty]))/_xlfn.STDEV.P(Table2[1W Return vs Nifty])</f>
        <v>0.97045379939956844</v>
      </c>
      <c r="O233">
        <v>1537.23</v>
      </c>
      <c r="P233">
        <v>1459.95037529672</v>
      </c>
      <c r="Q233">
        <v>1264.44520408316</v>
      </c>
      <c r="R233">
        <v>76.920966205710599</v>
      </c>
      <c r="S233" s="2">
        <f>(Table2[[#This Row],[Close Price]]-Table2[[#This Row],[20D EMA]])/Table2[[#This Row],[20D EMA]]</f>
        <v>5.8137038699478859E-2</v>
      </c>
      <c r="T233" s="2">
        <f>(Table2[[#This Row],[Close Price]]-Table2[[#This Row],[50D EMA]])/Table2[[#This Row],[50D EMA]]</f>
        <v>0.11414745838152891</v>
      </c>
      <c r="U233" s="2">
        <f>(Table2[[#This Row],[Close Price]]-Table2[[#This Row],[200D EMA]])/Table2[[#This Row],[200D EMA]]</f>
        <v>0.28641398990431993</v>
      </c>
      <c r="V233">
        <v>0.88628698875895495</v>
      </c>
      <c r="W233">
        <v>1607.65</v>
      </c>
      <c r="X233">
        <v>1638.45</v>
      </c>
      <c r="Y233">
        <v>1561.15</v>
      </c>
      <c r="Z233">
        <v>1644.55</v>
      </c>
      <c r="AA233">
        <v>1453.45</v>
      </c>
      <c r="AB233">
        <v>1644.55</v>
      </c>
      <c r="AC233" s="2">
        <f>(Table2[[#This Row],[Close Price]]/Table2[[#This Row],[Day Low]])-1</f>
        <v>1.178739153422681E-2</v>
      </c>
      <c r="AD233" s="2">
        <f>(Table2[[#This Row],[Day High]]/Table2[[#This Row],[Close Price]])-1</f>
        <v>7.28513463666558E-3</v>
      </c>
      <c r="AE233" s="2">
        <f>(Table2[[#This Row],[Close Price]]/Table2[[#This Row],[Current Week Low]])-1</f>
        <v>4.1924222528264332E-2</v>
      </c>
      <c r="AF233" s="2">
        <f>(Table2[[#This Row],[Current Week High]]/Table2[[#This Row],[Close Price]])-1</f>
        <v>1.1035288331489035E-2</v>
      </c>
      <c r="AG233" s="2">
        <f>(Table2[[#This Row],[Close Price]]/Table2[[#This Row],[Current Month Low]])-1</f>
        <v>0.11913034504110898</v>
      </c>
      <c r="AH233" s="2">
        <f>(Table2[[#This Row],[Current Month High]]/Table2[[#This Row],[Close Price]])-1</f>
        <v>1.1035288331489035E-2</v>
      </c>
      <c r="AI233">
        <v>1.1035288331488999</v>
      </c>
      <c r="AJ233">
        <v>65.751261017985399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0.11</v>
      </c>
      <c r="AM233" t="s">
        <v>10436</v>
      </c>
      <c r="AN233">
        <v>8.15</v>
      </c>
      <c r="AO233" t="s">
        <v>10436</v>
      </c>
      <c r="AP233">
        <v>6.6894135632507998E-2</v>
      </c>
      <c r="AQ233">
        <f>(Table2[[#This Row],[Sharpe Ratio]]-AVERAGE(Table2[Sharpe Ratio]))/_xlfn.STDEV.P(Table2[Sharpe Ratio])</f>
        <v>9.9695227211381118E-2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2.7150097907544675</v>
      </c>
      <c r="AS233">
        <f>_xlfn.RANK.AVG(Table2[[#This Row],[1Y Return vs Nifty Z-Score]],Table2[1Y Return vs Nifty Z-Score])</f>
        <v>282</v>
      </c>
      <c r="AT233">
        <f>_xlfn.RANK.AVG(Table2[[#This Row],[6M Return vs Nifty Z-Score]],Table2[6M Return vs Nifty Z-Score])</f>
        <v>193</v>
      </c>
      <c r="AU233">
        <f>_xlfn.RANK.AVG(Table2[[#This Row],[Sharpe Ratio Z-Score]],Table2[Sharpe Ratio Z-Score])</f>
        <v>320</v>
      </c>
      <c r="AV233">
        <f>(Table2[[#This Row],[Rank 1Y]]+Table2[[#This Row],[Rank 6M]]+Table2[[#This Row],[Rank Sharpe]])/3</f>
        <v>265</v>
      </c>
    </row>
    <row r="234" spans="1:48" x14ac:dyDescent="0.3">
      <c r="A234" t="s">
        <v>382</v>
      </c>
      <c r="B234" t="s">
        <v>383</v>
      </c>
      <c r="C234" t="s">
        <v>10398</v>
      </c>
      <c r="D234" t="s">
        <v>127</v>
      </c>
      <c r="E234">
        <v>65059.566797879997</v>
      </c>
      <c r="F234">
        <v>790.1</v>
      </c>
      <c r="G234">
        <v>46.140382566466002</v>
      </c>
      <c r="H234">
        <f>(Table2[[#This Row],[1Y Return vs Nifty]]-AVERAGE(Table2[1Y Return vs Nifty]))/_xlfn.STDEV.P(Table2[1Y Return vs Nifty])</f>
        <v>0.36574838255463277</v>
      </c>
      <c r="I234">
        <v>2.18537068654744</v>
      </c>
      <c r="J234">
        <f>(Table2[[#This Row],[1M Return vs Nifty]]-AVERAGE(Table2[1M Return vs Nifty]))/_xlfn.STDEV.P(Table2[1M Return vs Nifty])</f>
        <v>0.47264833074090185</v>
      </c>
      <c r="K234">
        <v>-6.3544129992115099</v>
      </c>
      <c r="L234">
        <f>(Table2[[#This Row],[6M Return vs Nifty]]-AVERAGE(Table2[6M Return vs Nifty]))/_xlfn.STDEV.P(Table2[6M Return vs Nifty])</f>
        <v>-0.56182877569241663</v>
      </c>
      <c r="M234">
        <v>1.4464914053361699</v>
      </c>
      <c r="N234">
        <f>(Table2[[#This Row],[1W Return vs Nifty]]-AVERAGE(Table2[1W Return vs Nifty]))/_xlfn.STDEV.P(Table2[1W Return vs Nifty])</f>
        <v>0.69989748415696174</v>
      </c>
      <c r="O234">
        <v>753.94</v>
      </c>
      <c r="P234">
        <v>746.13824715036401</v>
      </c>
      <c r="Q234">
        <v>677.067591354</v>
      </c>
      <c r="R234">
        <v>68.456741767114593</v>
      </c>
      <c r="S234" s="2">
        <f>(Table2[[#This Row],[Close Price]]-Table2[[#This Row],[20D EMA]])/Table2[[#This Row],[20D EMA]]</f>
        <v>4.796137623683578E-2</v>
      </c>
      <c r="T234" s="2">
        <f>(Table2[[#This Row],[Close Price]]-Table2[[#This Row],[50D EMA]])/Table2[[#This Row],[50D EMA]]</f>
        <v>5.8919044851988012E-2</v>
      </c>
      <c r="U234" s="2">
        <f>(Table2[[#This Row],[Close Price]]-Table2[[#This Row],[200D EMA]])/Table2[[#This Row],[200D EMA]]</f>
        <v>0.16694405416741004</v>
      </c>
      <c r="V234">
        <v>0.81505796229935601</v>
      </c>
      <c r="W234">
        <v>780.75</v>
      </c>
      <c r="X234">
        <v>803</v>
      </c>
      <c r="Y234">
        <v>750.75</v>
      </c>
      <c r="Z234">
        <v>803</v>
      </c>
      <c r="AA234">
        <v>710</v>
      </c>
      <c r="AB234">
        <v>803</v>
      </c>
      <c r="AC234" s="2">
        <f>(Table2[[#This Row],[Close Price]]/Table2[[#This Row],[Day Low]])-1</f>
        <v>1.1975664425232235E-2</v>
      </c>
      <c r="AD234" s="2">
        <f>(Table2[[#This Row],[Day High]]/Table2[[#This Row],[Close Price]])-1</f>
        <v>1.6327047209214074E-2</v>
      </c>
      <c r="AE234" s="2">
        <f>(Table2[[#This Row],[Close Price]]/Table2[[#This Row],[Current Week Low]])-1</f>
        <v>5.2414252414252349E-2</v>
      </c>
      <c r="AF234" s="2">
        <f>(Table2[[#This Row],[Current Week High]]/Table2[[#This Row],[Close Price]])-1</f>
        <v>1.6327047209214074E-2</v>
      </c>
      <c r="AG234" s="2">
        <f>(Table2[[#This Row],[Close Price]]/Table2[[#This Row],[Current Month Low]])-1</f>
        <v>0.1128169014084508</v>
      </c>
      <c r="AH234" s="2">
        <f>(Table2[[#This Row],[Current Month High]]/Table2[[#This Row],[Close Price]])-1</f>
        <v>1.6327047209214074E-2</v>
      </c>
      <c r="AI234">
        <v>7.32818630553093</v>
      </c>
      <c r="AJ234">
        <v>84.970151000819399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-0.03</v>
      </c>
      <c r="AM234" t="s">
        <v>10435</v>
      </c>
      <c r="AN234">
        <v>9.6300000000000008</v>
      </c>
      <c r="AO234" t="s">
        <v>10436</v>
      </c>
      <c r="AP234">
        <v>0.17152251701617299</v>
      </c>
      <c r="AQ234">
        <f>(Table2[[#This Row],[Sharpe Ratio]]-AVERAGE(Table2[Sharpe Ratio]))/_xlfn.STDEV.P(Table2[Sharpe Ratio])</f>
        <v>1.3132227999563815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2.2896882217164611</v>
      </c>
      <c r="AS234">
        <f>_xlfn.RANK.AVG(Table2[[#This Row],[1Y Return vs Nifty Z-Score]],Table2[1Y Return vs Nifty Z-Score])</f>
        <v>201</v>
      </c>
      <c r="AT234">
        <f>_xlfn.RANK.AVG(Table2[[#This Row],[6M Return vs Nifty Z-Score]],Table2[6M Return vs Nifty Z-Score])</f>
        <v>519</v>
      </c>
      <c r="AU234">
        <f>_xlfn.RANK.AVG(Table2[[#This Row],[Sharpe Ratio Z-Score]],Table2[Sharpe Ratio Z-Score])</f>
        <v>75</v>
      </c>
      <c r="AV234">
        <f>(Table2[[#This Row],[Rank 1Y]]+Table2[[#This Row],[Rank 6M]]+Table2[[#This Row],[Rank Sharpe]])/3</f>
        <v>265</v>
      </c>
    </row>
    <row r="235" spans="1:48" x14ac:dyDescent="0.3">
      <c r="A235" t="s">
        <v>1674</v>
      </c>
      <c r="B235" t="s">
        <v>1675</v>
      </c>
      <c r="C235" t="s">
        <v>10402</v>
      </c>
      <c r="D235" t="s">
        <v>1414</v>
      </c>
      <c r="E235">
        <v>5259.1625253800003</v>
      </c>
      <c r="F235">
        <v>728.3</v>
      </c>
      <c r="G235">
        <v>31.804623277595901</v>
      </c>
      <c r="H235">
        <f>(Table2[[#This Row],[1Y Return vs Nifty]]-AVERAGE(Table2[1Y Return vs Nifty]))/_xlfn.STDEV.P(Table2[1Y Return vs Nifty])</f>
        <v>0.13203905532349039</v>
      </c>
      <c r="I235">
        <v>-18.282758389718602</v>
      </c>
      <c r="J235">
        <f>(Table2[[#This Row],[1M Return vs Nifty]]-AVERAGE(Table2[1M Return vs Nifty]))/_xlfn.STDEV.P(Table2[1M Return vs Nifty])</f>
        <v>-1.5072822536013621</v>
      </c>
      <c r="K235">
        <v>56.4679804154826</v>
      </c>
      <c r="L235">
        <f>(Table2[[#This Row],[6M Return vs Nifty]]-AVERAGE(Table2[6M Return vs Nifty]))/_xlfn.STDEV.P(Table2[6M Return vs Nifty])</f>
        <v>1.2938434736298092</v>
      </c>
      <c r="M235">
        <v>-5.5398724931386596</v>
      </c>
      <c r="N235">
        <f>(Table2[[#This Row],[1W Return vs Nifty]]-AVERAGE(Table2[1W Return vs Nifty]))/_xlfn.STDEV.P(Table2[1W Return vs Nifty])</f>
        <v>-0.68727563658102264</v>
      </c>
      <c r="O235">
        <v>740.03</v>
      </c>
      <c r="P235">
        <v>687.22497754122105</v>
      </c>
      <c r="Q235">
        <v>551.38500374299304</v>
      </c>
      <c r="R235">
        <v>36.996663181627099</v>
      </c>
      <c r="S235" s="2">
        <f>(Table2[[#This Row],[Close Price]]-Table2[[#This Row],[20D EMA]])/Table2[[#This Row],[20D EMA]]</f>
        <v>-1.5850708755050496E-2</v>
      </c>
      <c r="T235" s="2">
        <f>(Table2[[#This Row],[Close Price]]-Table2[[#This Row],[50D EMA]])/Table2[[#This Row],[50D EMA]]</f>
        <v>5.9769396924044642E-2</v>
      </c>
      <c r="U235" s="2">
        <f>(Table2[[#This Row],[Close Price]]-Table2[[#This Row],[200D EMA]])/Table2[[#This Row],[200D EMA]]</f>
        <v>0.32085565449920916</v>
      </c>
      <c r="V235">
        <v>0.180323518196812</v>
      </c>
      <c r="W235">
        <v>715.55</v>
      </c>
      <c r="X235">
        <v>731.95</v>
      </c>
      <c r="Y235">
        <v>715.55</v>
      </c>
      <c r="Z235">
        <v>752.65</v>
      </c>
      <c r="AA235">
        <v>715</v>
      </c>
      <c r="AB235">
        <v>812</v>
      </c>
      <c r="AC235" s="2">
        <f>(Table2[[#This Row],[Close Price]]/Table2[[#This Row],[Day Low]])-1</f>
        <v>1.7818461323457546E-2</v>
      </c>
      <c r="AD235" s="2">
        <f>(Table2[[#This Row],[Day High]]/Table2[[#This Row],[Close Price]])-1</f>
        <v>5.0116710146919097E-3</v>
      </c>
      <c r="AE235" s="2">
        <f>(Table2[[#This Row],[Close Price]]/Table2[[#This Row],[Current Week Low]])-1</f>
        <v>1.7818461323457546E-2</v>
      </c>
      <c r="AF235" s="2">
        <f>(Table2[[#This Row],[Current Week High]]/Table2[[#This Row],[Close Price]])-1</f>
        <v>3.3434024440477828E-2</v>
      </c>
      <c r="AG235" s="2">
        <f>(Table2[[#This Row],[Close Price]]/Table2[[#This Row],[Current Month Low]])-1</f>
        <v>1.8601398601398644E-2</v>
      </c>
      <c r="AH235" s="2">
        <f>(Table2[[#This Row],[Current Month High]]/Table2[[#This Row],[Close Price]])-1</f>
        <v>0.11492516819991772</v>
      </c>
      <c r="AI235">
        <v>18.05574625841</v>
      </c>
      <c r="AJ235">
        <v>94.213333333333296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0.12</v>
      </c>
      <c r="AM235" t="s">
        <v>10436</v>
      </c>
      <c r="AN235">
        <v>-4.9000000000000004</v>
      </c>
      <c r="AO235" t="s">
        <v>10435</v>
      </c>
      <c r="AP235">
        <v>1.8699752023701999E-2</v>
      </c>
      <c r="AQ235">
        <f>(Table2[[#This Row],[Sharpe Ratio]]-AVERAGE(Table2[Sharpe Ratio]))/_xlfn.STDEV.P(Table2[Sharpe Ratio])</f>
        <v>-0.45928516211792109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-1.2279605233470063</v>
      </c>
      <c r="AS235">
        <f>_xlfn.RANK.AVG(Table2[[#This Row],[1Y Return vs Nifty Z-Score]],Table2[1Y Return vs Nifty Z-Score])</f>
        <v>265</v>
      </c>
      <c r="AT235">
        <f>_xlfn.RANK.AVG(Table2[[#This Row],[6M Return vs Nifty Z-Score]],Table2[6M Return vs Nifty Z-Score])</f>
        <v>72</v>
      </c>
      <c r="AU235">
        <f>_xlfn.RANK.AVG(Table2[[#This Row],[Sharpe Ratio Z-Score]],Table2[Sharpe Ratio Z-Score])</f>
        <v>462</v>
      </c>
      <c r="AV235">
        <f>(Table2[[#This Row],[Rank 1Y]]+Table2[[#This Row],[Rank 6M]]+Table2[[#This Row],[Rank Sharpe]])/3</f>
        <v>266.33333333333331</v>
      </c>
    </row>
    <row r="236" spans="1:48" x14ac:dyDescent="0.3">
      <c r="A236" t="s">
        <v>1481</v>
      </c>
      <c r="B236" t="s">
        <v>1482</v>
      </c>
      <c r="C236" t="s">
        <v>10390</v>
      </c>
      <c r="D236" t="s">
        <v>21</v>
      </c>
      <c r="E236">
        <v>7220.3527333299999</v>
      </c>
      <c r="F236">
        <v>871.9</v>
      </c>
      <c r="G236">
        <v>48.4769921447405</v>
      </c>
      <c r="H236">
        <f>(Table2[[#This Row],[1Y Return vs Nifty]]-AVERAGE(Table2[1Y Return vs Nifty]))/_xlfn.STDEV.P(Table2[1Y Return vs Nifty])</f>
        <v>0.40384105986153646</v>
      </c>
      <c r="I236">
        <v>4.6825336458377196</v>
      </c>
      <c r="J236">
        <f>(Table2[[#This Row],[1M Return vs Nifty]]-AVERAGE(Table2[1M Return vs Nifty]))/_xlfn.STDEV.P(Table2[1M Return vs Nifty])</f>
        <v>0.71420481588729223</v>
      </c>
      <c r="K236">
        <v>0.117302406872603</v>
      </c>
      <c r="L236">
        <f>(Table2[[#This Row],[6M Return vs Nifty]]-AVERAGE(Table2[6M Return vs Nifty]))/_xlfn.STDEV.P(Table2[6M Return vs Nifty])</f>
        <v>-0.37066473319395898</v>
      </c>
      <c r="M236">
        <v>-1.8335182581134399</v>
      </c>
      <c r="N236">
        <f>(Table2[[#This Row],[1W Return vs Nifty]]-AVERAGE(Table2[1W Return vs Nifty]))/_xlfn.STDEV.P(Table2[1W Return vs Nifty])</f>
        <v>4.8637213862220259E-2</v>
      </c>
      <c r="O236">
        <v>848.72</v>
      </c>
      <c r="P236">
        <v>836.96511677113699</v>
      </c>
      <c r="Q236">
        <v>722.12916488462804</v>
      </c>
      <c r="R236">
        <v>60.899247283822902</v>
      </c>
      <c r="S236" s="2">
        <f>(Table2[[#This Row],[Close Price]]-Table2[[#This Row],[20D EMA]])/Table2[[#This Row],[20D EMA]]</f>
        <v>2.7311716467150474E-2</v>
      </c>
      <c r="T236" s="2">
        <f>(Table2[[#This Row],[Close Price]]-Table2[[#This Row],[50D EMA]])/Table2[[#This Row],[50D EMA]]</f>
        <v>4.1739951317965998E-2</v>
      </c>
      <c r="U236" s="2">
        <f>(Table2[[#This Row],[Close Price]]-Table2[[#This Row],[200D EMA]])/Table2[[#This Row],[200D EMA]]</f>
        <v>0.20740172589387146</v>
      </c>
      <c r="V236">
        <v>0.59430954214755805</v>
      </c>
      <c r="W236">
        <v>861.05</v>
      </c>
      <c r="X236">
        <v>878.85</v>
      </c>
      <c r="Y236">
        <v>856</v>
      </c>
      <c r="Z236">
        <v>895</v>
      </c>
      <c r="AA236">
        <v>787</v>
      </c>
      <c r="AB236">
        <v>895</v>
      </c>
      <c r="AC236" s="2">
        <f>(Table2[[#This Row],[Close Price]]/Table2[[#This Row],[Day Low]])-1</f>
        <v>1.2600894257011719E-2</v>
      </c>
      <c r="AD236" s="2">
        <f>(Table2[[#This Row],[Day High]]/Table2[[#This Row],[Close Price]])-1</f>
        <v>7.971097602936128E-3</v>
      </c>
      <c r="AE236" s="2">
        <f>(Table2[[#This Row],[Close Price]]/Table2[[#This Row],[Current Week Low]])-1</f>
        <v>1.8574766355140104E-2</v>
      </c>
      <c r="AF236" s="2">
        <f>(Table2[[#This Row],[Current Week High]]/Table2[[#This Row],[Close Price]])-1</f>
        <v>2.6493863975226573E-2</v>
      </c>
      <c r="AG236" s="2">
        <f>(Table2[[#This Row],[Close Price]]/Table2[[#This Row],[Current Month Low]])-1</f>
        <v>0.10787801778907236</v>
      </c>
      <c r="AH236" s="2">
        <f>(Table2[[#This Row],[Current Month High]]/Table2[[#This Row],[Close Price]])-1</f>
        <v>2.6493863975226573E-2</v>
      </c>
      <c r="AI236">
        <v>6.3998164927170498</v>
      </c>
      <c r="AJ236">
        <v>110.09638554216799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-0.12</v>
      </c>
      <c r="AM236" t="s">
        <v>10435</v>
      </c>
      <c r="AN236">
        <v>8.39</v>
      </c>
      <c r="AO236" t="s">
        <v>10436</v>
      </c>
      <c r="AP236">
        <v>0.125277808221086</v>
      </c>
      <c r="AQ236">
        <f>(Table2[[#This Row],[Sharpe Ratio]]-AVERAGE(Table2[Sharpe Ratio]))/_xlfn.STDEV.P(Table2[Sharpe Ratio])</f>
        <v>0.77685562621013016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1.57287398262722</v>
      </c>
      <c r="AS236">
        <f>_xlfn.RANK.AVG(Table2[[#This Row],[1Y Return vs Nifty Z-Score]],Table2[1Y Return vs Nifty Z-Score])</f>
        <v>195</v>
      </c>
      <c r="AT236">
        <f>_xlfn.RANK.AVG(Table2[[#This Row],[6M Return vs Nifty Z-Score]],Table2[6M Return vs Nifty Z-Score])</f>
        <v>448</v>
      </c>
      <c r="AU236">
        <f>_xlfn.RANK.AVG(Table2[[#This Row],[Sharpe Ratio Z-Score]],Table2[Sharpe Ratio Z-Score])</f>
        <v>158</v>
      </c>
      <c r="AV236">
        <f>(Table2[[#This Row],[Rank 1Y]]+Table2[[#This Row],[Rank 6M]]+Table2[[#This Row],[Rank Sharpe]])/3</f>
        <v>267</v>
      </c>
    </row>
    <row r="237" spans="1:48" x14ac:dyDescent="0.3">
      <c r="A237" t="s">
        <v>974</v>
      </c>
      <c r="B237" t="s">
        <v>975</v>
      </c>
      <c r="C237" t="s">
        <v>10402</v>
      </c>
      <c r="D237" t="s">
        <v>266</v>
      </c>
      <c r="E237">
        <v>15734.015684100001</v>
      </c>
      <c r="F237">
        <v>904.05</v>
      </c>
      <c r="G237">
        <v>21.3487309036665</v>
      </c>
      <c r="H237">
        <f>(Table2[[#This Row],[1Y Return vs Nifty]]-AVERAGE(Table2[1Y Return vs Nifty]))/_xlfn.STDEV.P(Table2[1Y Return vs Nifty])</f>
        <v>-3.8418576049369574E-2</v>
      </c>
      <c r="I237">
        <v>-7.2219317413094997</v>
      </c>
      <c r="J237">
        <f>(Table2[[#This Row],[1M Return vs Nifty]]-AVERAGE(Table2[1M Return vs Nifty]))/_xlfn.STDEV.P(Table2[1M Return vs Nifty])</f>
        <v>-0.43734230512375422</v>
      </c>
      <c r="K237">
        <v>4.3077347290973398</v>
      </c>
      <c r="L237">
        <f>(Table2[[#This Row],[6M Return vs Nifty]]-AVERAGE(Table2[6M Return vs Nifty]))/_xlfn.STDEV.P(Table2[6M Return vs Nifty])</f>
        <v>-0.24688611620168563</v>
      </c>
      <c r="M237">
        <v>-1.13577814511908</v>
      </c>
      <c r="N237">
        <f>(Table2[[#This Row],[1W Return vs Nifty]]-AVERAGE(Table2[1W Return vs Nifty]))/_xlfn.STDEV.P(Table2[1W Return vs Nifty])</f>
        <v>0.18717656624518964</v>
      </c>
      <c r="O237">
        <v>901.22</v>
      </c>
      <c r="P237">
        <v>914.37031437286203</v>
      </c>
      <c r="Q237">
        <v>837.84155418120895</v>
      </c>
      <c r="R237">
        <v>55.162955674672297</v>
      </c>
      <c r="S237" s="2">
        <f>(Table2[[#This Row],[Close Price]]-Table2[[#This Row],[20D EMA]])/Table2[[#This Row],[20D EMA]]</f>
        <v>3.140187745500463E-3</v>
      </c>
      <c r="T237" s="2">
        <f>(Table2[[#This Row],[Close Price]]-Table2[[#This Row],[50D EMA]])/Table2[[#This Row],[50D EMA]]</f>
        <v>-1.1286799462579286E-2</v>
      </c>
      <c r="U237" s="2">
        <f>(Table2[[#This Row],[Close Price]]-Table2[[#This Row],[200D EMA]])/Table2[[#This Row],[200D EMA]]</f>
        <v>7.9022633203594247E-2</v>
      </c>
      <c r="V237">
        <v>0.68652218704026102</v>
      </c>
      <c r="W237">
        <v>894.1</v>
      </c>
      <c r="X237">
        <v>915</v>
      </c>
      <c r="Y237">
        <v>869.7</v>
      </c>
      <c r="Z237">
        <v>915</v>
      </c>
      <c r="AA237">
        <v>856.5</v>
      </c>
      <c r="AB237">
        <v>947.8</v>
      </c>
      <c r="AC237" s="2">
        <f>(Table2[[#This Row],[Close Price]]/Table2[[#This Row],[Day Low]])-1</f>
        <v>1.1128509115311491E-2</v>
      </c>
      <c r="AD237" s="2">
        <f>(Table2[[#This Row],[Day High]]/Table2[[#This Row],[Close Price]])-1</f>
        <v>1.2112161937946064E-2</v>
      </c>
      <c r="AE237" s="2">
        <f>(Table2[[#This Row],[Close Price]]/Table2[[#This Row],[Current Week Low]])-1</f>
        <v>3.9496378061400383E-2</v>
      </c>
      <c r="AF237" s="2">
        <f>(Table2[[#This Row],[Current Week High]]/Table2[[#This Row],[Close Price]])-1</f>
        <v>1.2112161937946064E-2</v>
      </c>
      <c r="AG237" s="2">
        <f>(Table2[[#This Row],[Close Price]]/Table2[[#This Row],[Current Month Low]])-1</f>
        <v>5.5516637478108422E-2</v>
      </c>
      <c r="AH237" s="2">
        <f>(Table2[[#This Row],[Current Month High]]/Table2[[#This Row],[Close Price]])-1</f>
        <v>4.8393341076267804E-2</v>
      </c>
      <c r="AI237">
        <v>17.250152093357599</v>
      </c>
      <c r="AJ237">
        <v>61.743657637671298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-0.11</v>
      </c>
      <c r="AM237" t="s">
        <v>10435</v>
      </c>
      <c r="AN237">
        <v>4.3099999999999996</v>
      </c>
      <c r="AO237" t="s">
        <v>10436</v>
      </c>
      <c r="AP237">
        <v>0.15131106861176</v>
      </c>
      <c r="AQ237">
        <f>(Table2[[#This Row],[Sharpe Ratio]]-AVERAGE(Table2[Sharpe Ratio]))/_xlfn.STDEV.P(Table2[Sharpe Ratio])</f>
        <v>1.0788012252411161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309</v>
      </c>
      <c r="AT237">
        <f>_xlfn.RANK.AVG(Table2[[#This Row],[6M Return vs Nifty Z-Score]],Table2[6M Return vs Nifty Z-Score])</f>
        <v>399</v>
      </c>
      <c r="AU237">
        <f>_xlfn.RANK.AVG(Table2[[#This Row],[Sharpe Ratio Z-Score]],Table2[Sharpe Ratio Z-Score])</f>
        <v>100</v>
      </c>
      <c r="AV237">
        <f>(Table2[[#This Row],[Rank 1Y]]+Table2[[#This Row],[Rank 6M]]+Table2[[#This Row],[Rank Sharpe]])/3</f>
        <v>269.33333333333331</v>
      </c>
    </row>
    <row r="238" spans="1:48" x14ac:dyDescent="0.3">
      <c r="A238" t="s">
        <v>1463</v>
      </c>
      <c r="B238" t="s">
        <v>1464</v>
      </c>
      <c r="C238" t="s">
        <v>10400</v>
      </c>
      <c r="D238" t="s">
        <v>190</v>
      </c>
      <c r="E238">
        <v>7428.7160586399996</v>
      </c>
      <c r="F238">
        <v>1833.4</v>
      </c>
      <c r="G238">
        <v>69.822649833476206</v>
      </c>
      <c r="H238">
        <f>(Table2[[#This Row],[1Y Return vs Nifty]]-AVERAGE(Table2[1Y Return vs Nifty]))/_xlfn.STDEV.P(Table2[1Y Return vs Nifty])</f>
        <v>0.75182955473071034</v>
      </c>
      <c r="I238">
        <v>-18.7296465368632</v>
      </c>
      <c r="J238">
        <f>(Table2[[#This Row],[1M Return vs Nifty]]-AVERAGE(Table2[1M Return vs Nifty]))/_xlfn.STDEV.P(Table2[1M Return vs Nifty])</f>
        <v>-1.5505108020932525</v>
      </c>
      <c r="K238">
        <v>16.651557606402399</v>
      </c>
      <c r="L238">
        <f>(Table2[[#This Row],[6M Return vs Nifty]]-AVERAGE(Table2[6M Return vs Nifty]))/_xlfn.STDEV.P(Table2[6M Return vs Nifty])</f>
        <v>0.11773051679985344</v>
      </c>
      <c r="M238">
        <v>-7.6558919825162102</v>
      </c>
      <c r="N238">
        <f>(Table2[[#This Row],[1W Return vs Nifty]]-AVERAGE(Table2[1W Return vs Nifty]))/_xlfn.STDEV.P(Table2[1W Return vs Nifty])</f>
        <v>-1.1074205647979805</v>
      </c>
      <c r="O238">
        <v>1907.68</v>
      </c>
      <c r="P238">
        <v>1869.32852405018</v>
      </c>
      <c r="Q238">
        <v>1541.03400887405</v>
      </c>
      <c r="R238">
        <v>29.359269676589399</v>
      </c>
      <c r="S238" s="2">
        <f>(Table2[[#This Row],[Close Price]]-Table2[[#This Row],[20D EMA]])/Table2[[#This Row],[20D EMA]]</f>
        <v>-3.8937347982890197E-2</v>
      </c>
      <c r="T238" s="2">
        <f>(Table2[[#This Row],[Close Price]]-Table2[[#This Row],[50D EMA]])/Table2[[#This Row],[50D EMA]]</f>
        <v>-1.9220015951147744E-2</v>
      </c>
      <c r="U238" s="2">
        <f>(Table2[[#This Row],[Close Price]]-Table2[[#This Row],[200D EMA]])/Table2[[#This Row],[200D EMA]]</f>
        <v>0.18972066121990788</v>
      </c>
      <c r="V238">
        <v>0.45763466670654301</v>
      </c>
      <c r="W238">
        <v>1820</v>
      </c>
      <c r="X238">
        <v>1873.8</v>
      </c>
      <c r="Y238">
        <v>1820</v>
      </c>
      <c r="Z238">
        <v>1953.95</v>
      </c>
      <c r="AA238">
        <v>1820</v>
      </c>
      <c r="AB238">
        <v>2015</v>
      </c>
      <c r="AC238" s="2">
        <f>(Table2[[#This Row],[Close Price]]/Table2[[#This Row],[Day Low]])-1</f>
        <v>7.3626373626374253E-3</v>
      </c>
      <c r="AD238" s="2">
        <f>(Table2[[#This Row],[Day High]]/Table2[[#This Row],[Close Price]])-1</f>
        <v>2.2035562343187376E-2</v>
      </c>
      <c r="AE238" s="2">
        <f>(Table2[[#This Row],[Close Price]]/Table2[[#This Row],[Current Week Low]])-1</f>
        <v>7.3626373626374253E-3</v>
      </c>
      <c r="AF238" s="2">
        <f>(Table2[[#This Row],[Current Week High]]/Table2[[#This Row],[Close Price]])-1</f>
        <v>6.5752154467110246E-2</v>
      </c>
      <c r="AG238" s="2">
        <f>(Table2[[#This Row],[Close Price]]/Table2[[#This Row],[Current Month Low]])-1</f>
        <v>7.3626373626374253E-3</v>
      </c>
      <c r="AH238" s="2">
        <f>(Table2[[#This Row],[Current Month High]]/Table2[[#This Row],[Close Price]])-1</f>
        <v>9.9050943602050801E-2</v>
      </c>
      <c r="AI238">
        <v>18.4684193302061</v>
      </c>
      <c r="AJ238">
        <v>115.69411764705799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-0.04</v>
      </c>
      <c r="AM238" t="s">
        <v>10435</v>
      </c>
      <c r="AN238">
        <v>-3.31</v>
      </c>
      <c r="AO238" t="s">
        <v>10435</v>
      </c>
      <c r="AP238">
        <v>3.1797074633169997E-2</v>
      </c>
      <c r="AQ238">
        <f>(Table2[[#This Row],[Sharpe Ratio]]-AVERAGE(Table2[Sharpe Ratio]))/_xlfn.STDEV.P(Table2[Sharpe Ratio])</f>
        <v>-0.30737645526864033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-2.0957477506293092</v>
      </c>
      <c r="AS238">
        <f>_xlfn.RANK.AVG(Table2[[#This Row],[1Y Return vs Nifty Z-Score]],Table2[1Y Return vs Nifty Z-Score])</f>
        <v>127</v>
      </c>
      <c r="AT238">
        <f>_xlfn.RANK.AVG(Table2[[#This Row],[6M Return vs Nifty Z-Score]],Table2[6M Return vs Nifty Z-Score])</f>
        <v>265</v>
      </c>
      <c r="AU238">
        <f>_xlfn.RANK.AVG(Table2[[#This Row],[Sharpe Ratio Z-Score]],Table2[Sharpe Ratio Z-Score])</f>
        <v>416</v>
      </c>
      <c r="AV238">
        <f>(Table2[[#This Row],[Rank 1Y]]+Table2[[#This Row],[Rank 6M]]+Table2[[#This Row],[Rank Sharpe]])/3</f>
        <v>269.33333333333331</v>
      </c>
    </row>
    <row r="239" spans="1:48" x14ac:dyDescent="0.3">
      <c r="A239" t="s">
        <v>1606</v>
      </c>
      <c r="B239" t="s">
        <v>1607</v>
      </c>
      <c r="C239" t="s">
        <v>10400</v>
      </c>
      <c r="D239" t="s">
        <v>327</v>
      </c>
      <c r="E239">
        <v>5986.8888391199998</v>
      </c>
      <c r="F239">
        <v>2201.8000000000002</v>
      </c>
      <c r="G239">
        <v>48.333489908502301</v>
      </c>
      <c r="H239">
        <f>(Table2[[#This Row],[1Y Return vs Nifty]]-AVERAGE(Table2[1Y Return vs Nifty]))/_xlfn.STDEV.P(Table2[1Y Return vs Nifty])</f>
        <v>0.40150160853485078</v>
      </c>
      <c r="I239">
        <v>1.2670691887063601</v>
      </c>
      <c r="J239">
        <f>(Table2[[#This Row],[1M Return vs Nifty]]-AVERAGE(Table2[1M Return vs Nifty]))/_xlfn.STDEV.P(Table2[1M Return vs Nifty])</f>
        <v>0.38381885275352967</v>
      </c>
      <c r="K239">
        <v>105.148553747942</v>
      </c>
      <c r="L239">
        <f>(Table2[[#This Row],[6M Return vs Nifty]]-AVERAGE(Table2[6M Return vs Nifty]))/_xlfn.STDEV.P(Table2[6M Return vs Nifty])</f>
        <v>2.7317891503860721</v>
      </c>
      <c r="M239">
        <v>-9.7854061365769596</v>
      </c>
      <c r="N239">
        <f>(Table2[[#This Row],[1W Return vs Nifty]]-AVERAGE(Table2[1W Return vs Nifty]))/_xlfn.STDEV.P(Table2[1W Return vs Nifty])</f>
        <v>-1.5302449177334234</v>
      </c>
      <c r="O239">
        <v>2091.4699999999998</v>
      </c>
      <c r="P239">
        <v>2010.2064364611899</v>
      </c>
      <c r="Q239">
        <v>1634.7092635439201</v>
      </c>
      <c r="R239">
        <v>61.3144518887243</v>
      </c>
      <c r="S239" s="2">
        <f>(Table2[[#This Row],[Close Price]]-Table2[[#This Row],[20D EMA]])/Table2[[#This Row],[20D EMA]]</f>
        <v>5.2752370342390949E-2</v>
      </c>
      <c r="T239" s="2">
        <f>(Table2[[#This Row],[Close Price]]-Table2[[#This Row],[50D EMA]])/Table2[[#This Row],[50D EMA]]</f>
        <v>9.5310392039185607E-2</v>
      </c>
      <c r="U239" s="2">
        <f>(Table2[[#This Row],[Close Price]]-Table2[[#This Row],[200D EMA]])/Table2[[#This Row],[200D EMA]]</f>
        <v>0.34690617414540881</v>
      </c>
      <c r="V239">
        <v>0.91023863226370105</v>
      </c>
      <c r="W239">
        <v>2014.85</v>
      </c>
      <c r="X239">
        <v>2225</v>
      </c>
      <c r="Y239">
        <v>2014.85</v>
      </c>
      <c r="Z239">
        <v>2225</v>
      </c>
      <c r="AA239">
        <v>1930</v>
      </c>
      <c r="AB239">
        <v>2262.9499999999998</v>
      </c>
      <c r="AC239" s="2">
        <f>(Table2[[#This Row],[Close Price]]/Table2[[#This Row],[Day Low]])-1</f>
        <v>9.2786063478671021E-2</v>
      </c>
      <c r="AD239" s="2">
        <f>(Table2[[#This Row],[Day High]]/Table2[[#This Row],[Close Price]])-1</f>
        <v>1.0536833499863674E-2</v>
      </c>
      <c r="AE239" s="2">
        <f>(Table2[[#This Row],[Close Price]]/Table2[[#This Row],[Current Week Low]])-1</f>
        <v>9.2786063478671021E-2</v>
      </c>
      <c r="AF239" s="2">
        <f>(Table2[[#This Row],[Current Week High]]/Table2[[#This Row],[Close Price]])-1</f>
        <v>1.0536833499863674E-2</v>
      </c>
      <c r="AG239" s="2">
        <f>(Table2[[#This Row],[Close Price]]/Table2[[#This Row],[Current Month Low]])-1</f>
        <v>0.14082901554404148</v>
      </c>
      <c r="AH239" s="2">
        <f>(Table2[[#This Row],[Current Month High]]/Table2[[#This Row],[Close Price]])-1</f>
        <v>2.7772731401580319E-2</v>
      </c>
      <c r="AI239">
        <v>3.0543191933872298</v>
      </c>
      <c r="AJ239">
        <v>131.439533294791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</v>
      </c>
      <c r="AM239" t="s">
        <v>10437</v>
      </c>
      <c r="AN239">
        <v>0.72</v>
      </c>
      <c r="AO239" t="s">
        <v>10436</v>
      </c>
      <c r="AP239">
        <v>-1.5245227415839E-2</v>
      </c>
      <c r="AQ239">
        <f>(Table2[[#This Row],[Sharpe Ratio]]-AVERAGE(Table2[Sharpe Ratio]))/_xlfn.STDEV.P(Table2[Sharpe Ratio])</f>
        <v>-0.85299447847533139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1.1338702154656979</v>
      </c>
      <c r="AS239">
        <f>_xlfn.RANK.AVG(Table2[[#This Row],[1Y Return vs Nifty Z-Score]],Table2[1Y Return vs Nifty Z-Score])</f>
        <v>196</v>
      </c>
      <c r="AT239">
        <f>_xlfn.RANK.AVG(Table2[[#This Row],[6M Return vs Nifty Z-Score]],Table2[6M Return vs Nifty Z-Score])</f>
        <v>10</v>
      </c>
      <c r="AU239">
        <f>_xlfn.RANK.AVG(Table2[[#This Row],[Sharpe Ratio Z-Score]],Table2[Sharpe Ratio Z-Score])</f>
        <v>602</v>
      </c>
      <c r="AV239">
        <f>(Table2[[#This Row],[Rank 1Y]]+Table2[[#This Row],[Rank 6M]]+Table2[[#This Row],[Rank Sharpe]])/3</f>
        <v>269.33333333333331</v>
      </c>
    </row>
    <row r="240" spans="1:48" x14ac:dyDescent="0.3">
      <c r="A240" t="s">
        <v>1210</v>
      </c>
      <c r="B240" t="s">
        <v>1211</v>
      </c>
      <c r="C240" t="s">
        <v>10404</v>
      </c>
      <c r="D240" t="s">
        <v>388</v>
      </c>
      <c r="E240">
        <v>10227.745685899999</v>
      </c>
      <c r="F240">
        <v>185.39</v>
      </c>
      <c r="G240">
        <v>12.9478628656037</v>
      </c>
      <c r="H240">
        <f>(Table2[[#This Row],[1Y Return vs Nifty]]-AVERAGE(Table2[1Y Return vs Nifty]))/_xlfn.STDEV.P(Table2[1Y Return vs Nifty])</f>
        <v>-0.1753740855393737</v>
      </c>
      <c r="I240">
        <v>-11.709420947011299</v>
      </c>
      <c r="J240">
        <f>(Table2[[#This Row],[1M Return vs Nifty]]-AVERAGE(Table2[1M Return vs Nifty]))/_xlfn.STDEV.P(Table2[1M Return vs Nifty])</f>
        <v>-0.87142776023148705</v>
      </c>
      <c r="K240">
        <v>27.5499156974053</v>
      </c>
      <c r="L240">
        <f>(Table2[[#This Row],[6M Return vs Nifty]]-AVERAGE(Table2[6M Return vs Nifty]))/_xlfn.STDEV.P(Table2[6M Return vs Nifty])</f>
        <v>0.43965044969945077</v>
      </c>
      <c r="M240">
        <v>-2.1689399518657901</v>
      </c>
      <c r="N240">
        <f>(Table2[[#This Row],[1W Return vs Nifty]]-AVERAGE(Table2[1W Return vs Nifty]))/_xlfn.STDEV.P(Table2[1W Return vs Nifty])</f>
        <v>-1.796223106323569E-2</v>
      </c>
      <c r="O240">
        <v>190.93</v>
      </c>
      <c r="P240">
        <v>193.66440023719301</v>
      </c>
      <c r="Q240">
        <v>171.509895076807</v>
      </c>
      <c r="R240">
        <v>37.465632628086396</v>
      </c>
      <c r="S240" s="2">
        <f>(Table2[[#This Row],[Close Price]]-Table2[[#This Row],[20D EMA]])/Table2[[#This Row],[20D EMA]]</f>
        <v>-2.9015869690462579E-2</v>
      </c>
      <c r="T240" s="2">
        <f>(Table2[[#This Row],[Close Price]]-Table2[[#This Row],[50D EMA]])/Table2[[#This Row],[50D EMA]]</f>
        <v>-4.2725458200158835E-2</v>
      </c>
      <c r="U240" s="2">
        <f>(Table2[[#This Row],[Close Price]]-Table2[[#This Row],[200D EMA]])/Table2[[#This Row],[200D EMA]]</f>
        <v>8.0928887029970392E-2</v>
      </c>
      <c r="V240">
        <v>0.24395068412988699</v>
      </c>
      <c r="W240">
        <v>184.15</v>
      </c>
      <c r="X240">
        <v>188.1</v>
      </c>
      <c r="Y240">
        <v>184.15</v>
      </c>
      <c r="Z240">
        <v>190.4</v>
      </c>
      <c r="AA240">
        <v>182.01</v>
      </c>
      <c r="AB240">
        <v>205.5</v>
      </c>
      <c r="AC240" s="2">
        <f>(Table2[[#This Row],[Close Price]]/Table2[[#This Row],[Day Low]])-1</f>
        <v>6.7336410534888369E-3</v>
      </c>
      <c r="AD240" s="2">
        <f>(Table2[[#This Row],[Day High]]/Table2[[#This Row],[Close Price]])-1</f>
        <v>1.4617832677059184E-2</v>
      </c>
      <c r="AE240" s="2">
        <f>(Table2[[#This Row],[Close Price]]/Table2[[#This Row],[Current Week Low]])-1</f>
        <v>6.7336410534888369E-3</v>
      </c>
      <c r="AF240" s="2">
        <f>(Table2[[#This Row],[Current Week High]]/Table2[[#This Row],[Close Price]])-1</f>
        <v>2.7024111332865974E-2</v>
      </c>
      <c r="AG240" s="2">
        <f>(Table2[[#This Row],[Close Price]]/Table2[[#This Row],[Current Month Low]])-1</f>
        <v>1.8570408219328538E-2</v>
      </c>
      <c r="AH240" s="2">
        <f>(Table2[[#This Row],[Current Month High]]/Table2[[#This Row],[Close Price]])-1</f>
        <v>0.10847402772533576</v>
      </c>
      <c r="AI240">
        <v>32.153837855332</v>
      </c>
      <c r="AJ240">
        <v>57.644557823129198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-0.21</v>
      </c>
      <c r="AM240" t="s">
        <v>10435</v>
      </c>
      <c r="AN240">
        <v>-0.85</v>
      </c>
      <c r="AO240" t="s">
        <v>10435</v>
      </c>
      <c r="AP240">
        <v>8.0902825771298995E-2</v>
      </c>
      <c r="AQ240">
        <f>(Table2[[#This Row],[Sharpe Ratio]]-AVERAGE(Table2[Sharpe Ratio]))/_xlfn.STDEV.P(Table2[Sharpe Ratio])</f>
        <v>0.2621743893340015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347</v>
      </c>
      <c r="AT240">
        <f>_xlfn.RANK.AVG(Table2[[#This Row],[6M Return vs Nifty Z-Score]],Table2[6M Return vs Nifty Z-Score])</f>
        <v>184</v>
      </c>
      <c r="AU240">
        <f>_xlfn.RANK.AVG(Table2[[#This Row],[Sharpe Ratio Z-Score]],Table2[Sharpe Ratio Z-Score])</f>
        <v>279</v>
      </c>
      <c r="AV240">
        <f>(Table2[[#This Row],[Rank 1Y]]+Table2[[#This Row],[Rank 6M]]+Table2[[#This Row],[Rank Sharpe]])/3</f>
        <v>270</v>
      </c>
    </row>
    <row r="241" spans="1:48" x14ac:dyDescent="0.3">
      <c r="A241" t="s">
        <v>364</v>
      </c>
      <c r="B241" t="s">
        <v>365</v>
      </c>
      <c r="C241" t="s">
        <v>10403</v>
      </c>
      <c r="D241" t="s">
        <v>130</v>
      </c>
      <c r="E241">
        <v>70593.374313549997</v>
      </c>
      <c r="F241">
        <v>1941.5</v>
      </c>
      <c r="G241">
        <v>38.983776257559001</v>
      </c>
      <c r="H241">
        <f>(Table2[[#This Row],[1Y Return vs Nifty]]-AVERAGE(Table2[1Y Return vs Nifty]))/_xlfn.STDEV.P(Table2[1Y Return vs Nifty])</f>
        <v>0.24907750297231865</v>
      </c>
      <c r="I241">
        <v>6.4246492679648499</v>
      </c>
      <c r="J241">
        <f>(Table2[[#This Row],[1M Return vs Nifty]]-AVERAGE(Table2[1M Return vs Nifty]))/_xlfn.STDEV.P(Table2[1M Return vs Nifty])</f>
        <v>0.88272378451689582</v>
      </c>
      <c r="K241">
        <v>12.1787340804824</v>
      </c>
      <c r="L241">
        <f>(Table2[[#This Row],[6M Return vs Nifty]]-AVERAGE(Table2[6M Return vs Nifty]))/_xlfn.STDEV.P(Table2[6M Return vs Nifty])</f>
        <v>-1.4389481213847645E-2</v>
      </c>
      <c r="M241">
        <v>2.2601154748340502</v>
      </c>
      <c r="N241">
        <f>(Table2[[#This Row],[1W Return vs Nifty]]-AVERAGE(Table2[1W Return vs Nifty]))/_xlfn.STDEV.P(Table2[1W Return vs Nifty])</f>
        <v>0.86144610315164394</v>
      </c>
      <c r="O241">
        <v>1820.41</v>
      </c>
      <c r="P241">
        <v>1783.3592933018699</v>
      </c>
      <c r="Q241">
        <v>1600.58307544886</v>
      </c>
      <c r="R241">
        <v>85.646697329167694</v>
      </c>
      <c r="S241" s="2">
        <f>(Table2[[#This Row],[Close Price]]-Table2[[#This Row],[20D EMA]])/Table2[[#This Row],[20D EMA]]</f>
        <v>6.6517982212798171E-2</v>
      </c>
      <c r="T241" s="2">
        <f>(Table2[[#This Row],[Close Price]]-Table2[[#This Row],[50D EMA]])/Table2[[#This Row],[50D EMA]]</f>
        <v>8.8675740941318859E-2</v>
      </c>
      <c r="U241" s="2">
        <f>(Table2[[#This Row],[Close Price]]-Table2[[#This Row],[200D EMA]])/Table2[[#This Row],[200D EMA]]</f>
        <v>0.21299545758069127</v>
      </c>
      <c r="V241">
        <v>0.93117200758034802</v>
      </c>
      <c r="W241">
        <v>1876.55</v>
      </c>
      <c r="X241">
        <v>1948</v>
      </c>
      <c r="Y241">
        <v>1846.15</v>
      </c>
      <c r="Z241">
        <v>1948</v>
      </c>
      <c r="AA241">
        <v>1719.05</v>
      </c>
      <c r="AB241">
        <v>1948</v>
      </c>
      <c r="AC241" s="2">
        <f>(Table2[[#This Row],[Close Price]]/Table2[[#This Row],[Day Low]])-1</f>
        <v>3.4611387919319947E-2</v>
      </c>
      <c r="AD241" s="2">
        <f>(Table2[[#This Row],[Day High]]/Table2[[#This Row],[Close Price]])-1</f>
        <v>3.3479268606746437E-3</v>
      </c>
      <c r="AE241" s="2">
        <f>(Table2[[#This Row],[Close Price]]/Table2[[#This Row],[Current Week Low]])-1</f>
        <v>5.1648024266717218E-2</v>
      </c>
      <c r="AF241" s="2">
        <f>(Table2[[#This Row],[Current Week High]]/Table2[[#This Row],[Close Price]])-1</f>
        <v>3.3479268606746437E-3</v>
      </c>
      <c r="AG241" s="2">
        <f>(Table2[[#This Row],[Close Price]]/Table2[[#This Row],[Current Month Low]])-1</f>
        <v>0.12940286786306388</v>
      </c>
      <c r="AH241" s="2">
        <f>(Table2[[#This Row],[Current Month High]]/Table2[[#This Row],[Close Price]])-1</f>
        <v>3.3479268606746437E-3</v>
      </c>
      <c r="AI241">
        <v>0.594900849858359</v>
      </c>
      <c r="AJ241">
        <v>84.711254875844304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0.11</v>
      </c>
      <c r="AM241" t="s">
        <v>10436</v>
      </c>
      <c r="AN241">
        <v>11.41</v>
      </c>
      <c r="AO241" t="s">
        <v>10436</v>
      </c>
      <c r="AP241">
        <v>8.4431312749307E-2</v>
      </c>
      <c r="AQ241">
        <f>(Table2[[#This Row],[Sharpe Ratio]]-AVERAGE(Table2[Sharpe Ratio]))/_xlfn.STDEV.P(Table2[Sharpe Ratio])</f>
        <v>0.30309938675112591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2.2819572961781365</v>
      </c>
      <c r="AS241">
        <f>_xlfn.RANK.AVG(Table2[[#This Row],[1Y Return vs Nifty Z-Score]],Table2[1Y Return vs Nifty Z-Score])</f>
        <v>234</v>
      </c>
      <c r="AT241">
        <f>_xlfn.RANK.AVG(Table2[[#This Row],[6M Return vs Nifty Z-Score]],Table2[6M Return vs Nifty Z-Score])</f>
        <v>312</v>
      </c>
      <c r="AU241">
        <f>_xlfn.RANK.AVG(Table2[[#This Row],[Sharpe Ratio Z-Score]],Table2[Sharpe Ratio Z-Score])</f>
        <v>269</v>
      </c>
      <c r="AV241">
        <f>(Table2[[#This Row],[Rank 1Y]]+Table2[[#This Row],[Rank 6M]]+Table2[[#This Row],[Rank Sharpe]])/3</f>
        <v>271.66666666666669</v>
      </c>
    </row>
    <row r="242" spans="1:48" x14ac:dyDescent="0.3">
      <c r="A242" t="s">
        <v>372</v>
      </c>
      <c r="B242" t="s">
        <v>373</v>
      </c>
      <c r="C242" t="s">
        <v>10391</v>
      </c>
      <c r="D242" t="s">
        <v>43</v>
      </c>
      <c r="E242">
        <v>69833.892000000007</v>
      </c>
      <c r="F242">
        <v>398.05</v>
      </c>
      <c r="G242">
        <v>43.723318960547303</v>
      </c>
      <c r="H242">
        <f>(Table2[[#This Row],[1Y Return vs Nifty]]-AVERAGE(Table2[1Y Return vs Nifty]))/_xlfn.STDEV.P(Table2[1Y Return vs Nifty])</f>
        <v>0.3263441000306716</v>
      </c>
      <c r="I242">
        <v>-7.35856352017709</v>
      </c>
      <c r="J242">
        <f>(Table2[[#This Row],[1M Return vs Nifty]]-AVERAGE(Table2[1M Return vs Nifty]))/_xlfn.STDEV.P(Table2[1M Return vs Nifty])</f>
        <v>-0.45055902057268676</v>
      </c>
      <c r="K242">
        <v>4.0074710422841298</v>
      </c>
      <c r="L242">
        <f>(Table2[[#This Row],[6M Return vs Nifty]]-AVERAGE(Table2[6M Return vs Nifty]))/_xlfn.STDEV.P(Table2[6M Return vs Nifty])</f>
        <v>-0.25575542156896774</v>
      </c>
      <c r="M242">
        <v>-1.5025592719154699</v>
      </c>
      <c r="N242">
        <f>(Table2[[#This Row],[1W Return vs Nifty]]-AVERAGE(Table2[1W Return vs Nifty]))/_xlfn.STDEV.P(Table2[1W Return vs Nifty])</f>
        <v>0.11435056867626618</v>
      </c>
      <c r="O242">
        <v>396.74</v>
      </c>
      <c r="P242">
        <v>395.399111992565</v>
      </c>
      <c r="Q242">
        <v>354.96229175747197</v>
      </c>
      <c r="R242">
        <v>53.070366304747502</v>
      </c>
      <c r="S242" s="2">
        <f>(Table2[[#This Row],[Close Price]]-Table2[[#This Row],[20D EMA]])/Table2[[#This Row],[20D EMA]]</f>
        <v>3.301910571154918E-3</v>
      </c>
      <c r="T242" s="2">
        <f>(Table2[[#This Row],[Close Price]]-Table2[[#This Row],[50D EMA]])/Table2[[#This Row],[50D EMA]]</f>
        <v>6.7043347519831079E-3</v>
      </c>
      <c r="U242" s="2">
        <f>(Table2[[#This Row],[Close Price]]-Table2[[#This Row],[200D EMA]])/Table2[[#This Row],[200D EMA]]</f>
        <v>0.12138671978140067</v>
      </c>
      <c r="V242">
        <v>0.42431675273448599</v>
      </c>
      <c r="W242">
        <v>393</v>
      </c>
      <c r="X242">
        <v>401.7</v>
      </c>
      <c r="Y242">
        <v>393</v>
      </c>
      <c r="Z242">
        <v>405.5</v>
      </c>
      <c r="AA242">
        <v>379.3</v>
      </c>
      <c r="AB242">
        <v>429.2</v>
      </c>
      <c r="AC242" s="2">
        <f>(Table2[[#This Row],[Close Price]]/Table2[[#This Row],[Day Low]])-1</f>
        <v>1.2849872773536886E-2</v>
      </c>
      <c r="AD242" s="2">
        <f>(Table2[[#This Row],[Day High]]/Table2[[#This Row],[Close Price]])-1</f>
        <v>9.1697022987060617E-3</v>
      </c>
      <c r="AE242" s="2">
        <f>(Table2[[#This Row],[Close Price]]/Table2[[#This Row],[Current Week Low]])-1</f>
        <v>1.2849872773536886E-2</v>
      </c>
      <c r="AF242" s="2">
        <f>(Table2[[#This Row],[Current Week High]]/Table2[[#This Row],[Close Price]])-1</f>
        <v>1.87162416781812E-2</v>
      </c>
      <c r="AG242" s="2">
        <f>(Table2[[#This Row],[Close Price]]/Table2[[#This Row],[Current Month Low]])-1</f>
        <v>4.943316635908257E-2</v>
      </c>
      <c r="AH242" s="2">
        <f>(Table2[[#This Row],[Current Month High]]/Table2[[#This Row],[Close Price]])-1</f>
        <v>7.8256500439643162E-2</v>
      </c>
      <c r="AI242">
        <v>17.522924255746702</v>
      </c>
      <c r="AJ242">
        <v>87.626679236389293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-0.1</v>
      </c>
      <c r="AM242" t="s">
        <v>10435</v>
      </c>
      <c r="AN242">
        <v>-1.1399999999999999</v>
      </c>
      <c r="AO242" t="s">
        <v>10435</v>
      </c>
      <c r="AP242">
        <v>0.10877172521466801</v>
      </c>
      <c r="AQ242">
        <f>(Table2[[#This Row],[Sharpe Ratio]]-AVERAGE(Table2[Sharpe Ratio]))/_xlfn.STDEV.P(Table2[Sharpe Ratio])</f>
        <v>0.58541056530590807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0.31979079187119136</v>
      </c>
      <c r="AS242">
        <f>_xlfn.RANK.AVG(Table2[[#This Row],[1Y Return vs Nifty Z-Score]],Table2[1Y Return vs Nifty Z-Score])</f>
        <v>215</v>
      </c>
      <c r="AT242">
        <f>_xlfn.RANK.AVG(Table2[[#This Row],[6M Return vs Nifty Z-Score]],Table2[6M Return vs Nifty Z-Score])</f>
        <v>405</v>
      </c>
      <c r="AU242">
        <f>_xlfn.RANK.AVG(Table2[[#This Row],[Sharpe Ratio Z-Score]],Table2[Sharpe Ratio Z-Score])</f>
        <v>195</v>
      </c>
      <c r="AV242">
        <f>(Table2[[#This Row],[Rank 1Y]]+Table2[[#This Row],[Rank 6M]]+Table2[[#This Row],[Rank Sharpe]])/3</f>
        <v>271.66666666666669</v>
      </c>
    </row>
    <row r="243" spans="1:48" x14ac:dyDescent="0.3">
      <c r="A243" t="s">
        <v>838</v>
      </c>
      <c r="B243" t="s">
        <v>839</v>
      </c>
      <c r="C243" t="s">
        <v>10393</v>
      </c>
      <c r="D243" t="s">
        <v>37</v>
      </c>
      <c r="E243">
        <v>19585.07302774</v>
      </c>
      <c r="F243">
        <v>533.35</v>
      </c>
      <c r="G243">
        <v>20.957975163918299</v>
      </c>
      <c r="H243">
        <f>(Table2[[#This Row],[1Y Return vs Nifty]]-AVERAGE(Table2[1Y Return vs Nifty]))/_xlfn.STDEV.P(Table2[1Y Return vs Nifty])</f>
        <v>-4.4788888162461502E-2</v>
      </c>
      <c r="I243">
        <v>-8.6730754213653203</v>
      </c>
      <c r="J243">
        <f>(Table2[[#This Row],[1M Return vs Nifty]]-AVERAGE(Table2[1M Return vs Nifty]))/_xlfn.STDEV.P(Table2[1M Return vs Nifty])</f>
        <v>-0.57771486891362689</v>
      </c>
      <c r="K243">
        <v>7.0041739095728097</v>
      </c>
      <c r="L243">
        <f>(Table2[[#This Row],[6M Return vs Nifty]]-AVERAGE(Table2[6M Return vs Nifty]))/_xlfn.STDEV.P(Table2[6M Return vs Nifty])</f>
        <v>-0.16723764871710983</v>
      </c>
      <c r="M243">
        <v>-3.6304018010330501</v>
      </c>
      <c r="N243">
        <f>(Table2[[#This Row],[1W Return vs Nifty]]-AVERAGE(Table2[1W Return vs Nifty]))/_xlfn.STDEV.P(Table2[1W Return vs Nifty])</f>
        <v>-0.30814187581254898</v>
      </c>
      <c r="O243">
        <v>545.39</v>
      </c>
      <c r="P243">
        <v>532.84312125858605</v>
      </c>
      <c r="Q243">
        <v>468.08795543990402</v>
      </c>
      <c r="R243">
        <v>35.232099051650799</v>
      </c>
      <c r="S243" s="2">
        <f>(Table2[[#This Row],[Close Price]]-Table2[[#This Row],[20D EMA]])/Table2[[#This Row],[20D EMA]]</f>
        <v>-2.2075945653568938E-2</v>
      </c>
      <c r="T243" s="2">
        <f>(Table2[[#This Row],[Close Price]]-Table2[[#This Row],[50D EMA]])/Table2[[#This Row],[50D EMA]]</f>
        <v>9.5127199956473671E-4</v>
      </c>
      <c r="U243" s="2">
        <f>(Table2[[#This Row],[Close Price]]-Table2[[#This Row],[200D EMA]])/Table2[[#This Row],[200D EMA]]</f>
        <v>0.13942261022025965</v>
      </c>
      <c r="V243">
        <v>0.66710308034724097</v>
      </c>
      <c r="W243">
        <v>525</v>
      </c>
      <c r="X243">
        <v>541.25</v>
      </c>
      <c r="Y243">
        <v>525</v>
      </c>
      <c r="Z243">
        <v>543.75</v>
      </c>
      <c r="AA243">
        <v>525</v>
      </c>
      <c r="AB243">
        <v>595.85</v>
      </c>
      <c r="AC243" s="2">
        <f>(Table2[[#This Row],[Close Price]]/Table2[[#This Row],[Day Low]])-1</f>
        <v>1.5904761904761866E-2</v>
      </c>
      <c r="AD243" s="2">
        <f>(Table2[[#This Row],[Day High]]/Table2[[#This Row],[Close Price]])-1</f>
        <v>1.4812037123839827E-2</v>
      </c>
      <c r="AE243" s="2">
        <f>(Table2[[#This Row],[Close Price]]/Table2[[#This Row],[Current Week Low]])-1</f>
        <v>1.5904761904761866E-2</v>
      </c>
      <c r="AF243" s="2">
        <f>(Table2[[#This Row],[Current Week High]]/Table2[[#This Row],[Close Price]])-1</f>
        <v>1.949939064404238E-2</v>
      </c>
      <c r="AG243" s="2">
        <f>(Table2[[#This Row],[Close Price]]/Table2[[#This Row],[Current Month Low]])-1</f>
        <v>1.5904761904761866E-2</v>
      </c>
      <c r="AH243" s="2">
        <f>(Table2[[#This Row],[Current Month High]]/Table2[[#This Row],[Close Price]])-1</f>
        <v>0.11718383800506227</v>
      </c>
      <c r="AI243">
        <v>11.718383800506199</v>
      </c>
      <c r="AJ243">
        <v>60.165165165165099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-0.03</v>
      </c>
      <c r="AM243" t="s">
        <v>10435</v>
      </c>
      <c r="AN243">
        <v>-2.61</v>
      </c>
      <c r="AO243" t="s">
        <v>10435</v>
      </c>
      <c r="AP243">
        <v>0.13097475846895401</v>
      </c>
      <c r="AQ243">
        <f>(Table2[[#This Row],[Sharpe Ratio]]-AVERAGE(Table2[Sharpe Ratio]))/_xlfn.STDEV.P(Table2[Sharpe Ratio])</f>
        <v>0.8429314472724222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-0.25495183433332502</v>
      </c>
      <c r="AS243">
        <f>_xlfn.RANK.AVG(Table2[[#This Row],[1Y Return vs Nifty Z-Score]],Table2[1Y Return vs Nifty Z-Score])</f>
        <v>311</v>
      </c>
      <c r="AT243">
        <f>_xlfn.RANK.AVG(Table2[[#This Row],[6M Return vs Nifty Z-Score]],Table2[6M Return vs Nifty Z-Score])</f>
        <v>368</v>
      </c>
      <c r="AU243">
        <f>_xlfn.RANK.AVG(Table2[[#This Row],[Sharpe Ratio Z-Score]],Table2[Sharpe Ratio Z-Score])</f>
        <v>142</v>
      </c>
      <c r="AV243">
        <f>(Table2[[#This Row],[Rank 1Y]]+Table2[[#This Row],[Rank 6M]]+Table2[[#This Row],[Rank Sharpe]])/3</f>
        <v>273.66666666666669</v>
      </c>
    </row>
    <row r="244" spans="1:48" x14ac:dyDescent="0.3">
      <c r="A244" t="s">
        <v>1682</v>
      </c>
      <c r="B244" t="s">
        <v>1683</v>
      </c>
      <c r="C244" t="s">
        <v>10393</v>
      </c>
      <c r="D244" t="s">
        <v>1003</v>
      </c>
      <c r="E244">
        <v>5185.23246423</v>
      </c>
      <c r="F244">
        <v>40.65</v>
      </c>
      <c r="G244">
        <v>19.2251371333885</v>
      </c>
      <c r="H244">
        <f>(Table2[[#This Row],[1Y Return vs Nifty]]-AVERAGE(Table2[1Y Return vs Nifty]))/_xlfn.STDEV.P(Table2[1Y Return vs Nifty])</f>
        <v>-7.3038554061223684E-2</v>
      </c>
      <c r="I244">
        <v>-7.3475837136653004</v>
      </c>
      <c r="J244">
        <f>(Table2[[#This Row],[1M Return vs Nifty]]-AVERAGE(Table2[1M Return vs Nifty]))/_xlfn.STDEV.P(Table2[1M Return vs Nifty])</f>
        <v>-0.4494969178938415</v>
      </c>
      <c r="K244">
        <v>21.7679714741158</v>
      </c>
      <c r="L244">
        <f>(Table2[[#This Row],[6M Return vs Nifty]]-AVERAGE(Table2[6M Return vs Nifty]))/_xlfn.STDEV.P(Table2[6M Return vs Nifty])</f>
        <v>0.26886113622229696</v>
      </c>
      <c r="M244">
        <v>1.68473467539372</v>
      </c>
      <c r="N244">
        <f>(Table2[[#This Row],[1W Return vs Nifty]]-AVERAGE(Table2[1W Return vs Nifty]))/_xlfn.STDEV.P(Table2[1W Return vs Nifty])</f>
        <v>0.74720172785556171</v>
      </c>
      <c r="O244">
        <v>39.659999999999997</v>
      </c>
      <c r="P244">
        <v>39.804963332638003</v>
      </c>
      <c r="Q244">
        <v>35.180866884211902</v>
      </c>
      <c r="R244">
        <v>63.0916385205404</v>
      </c>
      <c r="S244" s="2">
        <f>(Table2[[#This Row],[Close Price]]-Table2[[#This Row],[20D EMA]])/Table2[[#This Row],[20D EMA]]</f>
        <v>2.4962178517397935E-2</v>
      </c>
      <c r="T244" s="2">
        <f>(Table2[[#This Row],[Close Price]]-Table2[[#This Row],[50D EMA]])/Table2[[#This Row],[50D EMA]]</f>
        <v>2.1229429614098128E-2</v>
      </c>
      <c r="U244" s="2">
        <f>(Table2[[#This Row],[Close Price]]-Table2[[#This Row],[200D EMA]])/Table2[[#This Row],[200D EMA]]</f>
        <v>0.15545759954660118</v>
      </c>
      <c r="V244">
        <v>0.600036101435651</v>
      </c>
      <c r="W244">
        <v>40.409999999999997</v>
      </c>
      <c r="X244">
        <v>41.94</v>
      </c>
      <c r="Y244">
        <v>38.51</v>
      </c>
      <c r="Z244">
        <v>41.94</v>
      </c>
      <c r="AA244">
        <v>37.340000000000003</v>
      </c>
      <c r="AB244">
        <v>42.95</v>
      </c>
      <c r="AC244" s="2">
        <f>(Table2[[#This Row],[Close Price]]/Table2[[#This Row],[Day Low]])-1</f>
        <v>5.9391239792130346E-3</v>
      </c>
      <c r="AD244" s="2">
        <f>(Table2[[#This Row],[Day High]]/Table2[[#This Row],[Close Price]])-1</f>
        <v>3.1734317343173446E-2</v>
      </c>
      <c r="AE244" s="2">
        <f>(Table2[[#This Row],[Close Price]]/Table2[[#This Row],[Current Week Low]])-1</f>
        <v>5.5569981822903181E-2</v>
      </c>
      <c r="AF244" s="2">
        <f>(Table2[[#This Row],[Current Week High]]/Table2[[#This Row],[Close Price]])-1</f>
        <v>3.1734317343173446E-2</v>
      </c>
      <c r="AG244" s="2">
        <f>(Table2[[#This Row],[Close Price]]/Table2[[#This Row],[Current Month Low]])-1</f>
        <v>8.8644884841992289E-2</v>
      </c>
      <c r="AH244" s="2">
        <f>(Table2[[#This Row],[Current Month High]]/Table2[[#This Row],[Close Price]])-1</f>
        <v>5.6580565805658178E-2</v>
      </c>
      <c r="AI244">
        <v>13.4071340713407</v>
      </c>
      <c r="AJ244">
        <v>80.6666666666666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-0.11</v>
      </c>
      <c r="AM244" t="s">
        <v>10435</v>
      </c>
      <c r="AN244">
        <v>4.28</v>
      </c>
      <c r="AO244" t="s">
        <v>10436</v>
      </c>
      <c r="AP244">
        <v>8.3593482744091993E-2</v>
      </c>
      <c r="AQ244">
        <f>(Table2[[#This Row],[Sharpe Ratio]]-AVERAGE(Table2[Sharpe Ratio]))/_xlfn.STDEV.P(Table2[Sharpe Ratio])</f>
        <v>0.29338185314164356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322</v>
      </c>
      <c r="AT244">
        <f>_xlfn.RANK.AVG(Table2[[#This Row],[6M Return vs Nifty Z-Score]],Table2[6M Return vs Nifty Z-Score])</f>
        <v>226</v>
      </c>
      <c r="AU244">
        <f>_xlfn.RANK.AVG(Table2[[#This Row],[Sharpe Ratio Z-Score]],Table2[Sharpe Ratio Z-Score])</f>
        <v>273</v>
      </c>
      <c r="AV244">
        <f>(Table2[[#This Row],[Rank 1Y]]+Table2[[#This Row],[Rank 6M]]+Table2[[#This Row],[Rank Sharpe]])/3</f>
        <v>273.66666666666669</v>
      </c>
    </row>
    <row r="245" spans="1:48" x14ac:dyDescent="0.3">
      <c r="A245" t="s">
        <v>1754</v>
      </c>
      <c r="B245" t="s">
        <v>1755</v>
      </c>
      <c r="C245" t="s">
        <v>10395</v>
      </c>
      <c r="D245" t="s">
        <v>54</v>
      </c>
      <c r="E245">
        <v>4720.27164928</v>
      </c>
      <c r="F245">
        <v>189.44</v>
      </c>
      <c r="G245">
        <v>72.296918662360099</v>
      </c>
      <c r="H245">
        <f>(Table2[[#This Row],[1Y Return vs Nifty]]-AVERAGE(Table2[1Y Return vs Nifty]))/_xlfn.STDEV.P(Table2[1Y Return vs Nifty])</f>
        <v>0.79216642784188107</v>
      </c>
      <c r="I245">
        <v>8.5007048055637195</v>
      </c>
      <c r="J245">
        <f>(Table2[[#This Row],[1M Return vs Nifty]]-AVERAGE(Table2[1M Return vs Nifty]))/_xlfn.STDEV.P(Table2[1M Return vs Nifty])</f>
        <v>1.0835455517809796</v>
      </c>
      <c r="K245">
        <v>49.297905471531898</v>
      </c>
      <c r="L245">
        <f>(Table2[[#This Row],[6M Return vs Nifty]]-AVERAGE(Table2[6M Return vs Nifty]))/_xlfn.STDEV.P(Table2[6M Return vs Nifty])</f>
        <v>1.0820510159432508</v>
      </c>
      <c r="M245">
        <v>5.3397791632738603</v>
      </c>
      <c r="N245">
        <f>(Table2[[#This Row],[1W Return vs Nifty]]-AVERAGE(Table2[1W Return vs Nifty]))/_xlfn.STDEV.P(Table2[1W Return vs Nifty])</f>
        <v>1.4729268034983745</v>
      </c>
      <c r="O245">
        <v>174.85</v>
      </c>
      <c r="P245">
        <v>160.852011336278</v>
      </c>
      <c r="Q245">
        <v>134.26404311016901</v>
      </c>
      <c r="R245">
        <v>72.240443644139603</v>
      </c>
      <c r="S245" s="2">
        <f>(Table2[[#This Row],[Close Price]]-Table2[[#This Row],[20D EMA]])/Table2[[#This Row],[20D EMA]]</f>
        <v>8.3442951100943685E-2</v>
      </c>
      <c r="T245" s="2">
        <f>(Table2[[#This Row],[Close Price]]-Table2[[#This Row],[50D EMA]])/Table2[[#This Row],[50D EMA]]</f>
        <v>0.17772851222827307</v>
      </c>
      <c r="U245" s="2">
        <f>(Table2[[#This Row],[Close Price]]-Table2[[#This Row],[200D EMA]])/Table2[[#This Row],[200D EMA]]</f>
        <v>0.41095110508892474</v>
      </c>
      <c r="V245">
        <v>1.08768173126256</v>
      </c>
      <c r="W245">
        <v>185.43</v>
      </c>
      <c r="X245">
        <v>192.44</v>
      </c>
      <c r="Y245">
        <v>174.01</v>
      </c>
      <c r="Z245">
        <v>194.28</v>
      </c>
      <c r="AA245">
        <v>160.75</v>
      </c>
      <c r="AB245">
        <v>194.28</v>
      </c>
      <c r="AC245" s="2">
        <f>(Table2[[#This Row],[Close Price]]/Table2[[#This Row],[Day Low]])-1</f>
        <v>2.162541120638517E-2</v>
      </c>
      <c r="AD245" s="2">
        <f>(Table2[[#This Row],[Day High]]/Table2[[#This Row],[Close Price]])-1</f>
        <v>1.5836148648648685E-2</v>
      </c>
      <c r="AE245" s="2">
        <f>(Table2[[#This Row],[Close Price]]/Table2[[#This Row],[Current Week Low]])-1</f>
        <v>8.8673064766392695E-2</v>
      </c>
      <c r="AF245" s="2">
        <f>(Table2[[#This Row],[Current Week High]]/Table2[[#This Row],[Close Price]])-1</f>
        <v>2.5548986486486402E-2</v>
      </c>
      <c r="AG245" s="2">
        <f>(Table2[[#This Row],[Close Price]]/Table2[[#This Row],[Current Month Low]])-1</f>
        <v>0.17847589424572319</v>
      </c>
      <c r="AH245" s="2">
        <f>(Table2[[#This Row],[Current Month High]]/Table2[[#This Row],[Close Price]])-1</f>
        <v>2.5548986486486402E-2</v>
      </c>
      <c r="AI245">
        <v>2.5548986486486398</v>
      </c>
      <c r="AJ245">
        <v>114.298642533936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0.28000000000000003</v>
      </c>
      <c r="AM245" t="s">
        <v>10436</v>
      </c>
      <c r="AN245">
        <v>7.63</v>
      </c>
      <c r="AO245" t="s">
        <v>10436</v>
      </c>
      <c r="AP245">
        <v>-1.5716550236715001E-2</v>
      </c>
      <c r="AQ245">
        <f>(Table2[[#This Row],[Sharpe Ratio]]-AVERAGE(Table2[Sharpe Ratio]))/_xlfn.STDEV.P(Table2[Sharpe Ratio])</f>
        <v>-0.85846109500167933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3.5722287040628071</v>
      </c>
      <c r="AS245">
        <f>_xlfn.RANK.AVG(Table2[[#This Row],[1Y Return vs Nifty Z-Score]],Table2[1Y Return vs Nifty Z-Score])</f>
        <v>122</v>
      </c>
      <c r="AT245">
        <f>_xlfn.RANK.AVG(Table2[[#This Row],[6M Return vs Nifty Z-Score]],Table2[6M Return vs Nifty Z-Score])</f>
        <v>95</v>
      </c>
      <c r="AU245">
        <f>_xlfn.RANK.AVG(Table2[[#This Row],[Sharpe Ratio Z-Score]],Table2[Sharpe Ratio Z-Score])</f>
        <v>605</v>
      </c>
      <c r="AV245">
        <f>(Table2[[#This Row],[Rank 1Y]]+Table2[[#This Row],[Rank 6M]]+Table2[[#This Row],[Rank Sharpe]])/3</f>
        <v>274</v>
      </c>
    </row>
    <row r="246" spans="1:48" x14ac:dyDescent="0.3">
      <c r="A246" t="s">
        <v>1429</v>
      </c>
      <c r="B246" t="s">
        <v>1430</v>
      </c>
      <c r="C246" t="s">
        <v>10399</v>
      </c>
      <c r="D246" t="s">
        <v>80</v>
      </c>
      <c r="E246">
        <v>7790.5665998300001</v>
      </c>
      <c r="F246">
        <v>3937.3</v>
      </c>
      <c r="G246">
        <v>59.471224547444798</v>
      </c>
      <c r="H246">
        <f>(Table2[[#This Row],[1Y Return vs Nifty]]-AVERAGE(Table2[1Y Return vs Nifty]))/_xlfn.STDEV.P(Table2[1Y Return vs Nifty])</f>
        <v>0.58307500251385924</v>
      </c>
      <c r="I246">
        <v>5.4360256625699899</v>
      </c>
      <c r="J246">
        <f>(Table2[[#This Row],[1M Return vs Nifty]]-AVERAGE(Table2[1M Return vs Nifty]))/_xlfn.STDEV.P(Table2[1M Return vs Nifty])</f>
        <v>0.78709188257654095</v>
      </c>
      <c r="K246">
        <v>71.760405520436905</v>
      </c>
      <c r="L246">
        <f>(Table2[[#This Row],[6M Return vs Nifty]]-AVERAGE(Table2[6M Return vs Nifty]))/_xlfn.STDEV.P(Table2[6M Return vs Nifty])</f>
        <v>1.7455570641130509</v>
      </c>
      <c r="M246">
        <v>8.1881752309758191</v>
      </c>
      <c r="N246">
        <f>(Table2[[#This Row],[1W Return vs Nifty]]-AVERAGE(Table2[1W Return vs Nifty]))/_xlfn.STDEV.P(Table2[1W Return vs Nifty])</f>
        <v>2.0384883058407453</v>
      </c>
      <c r="O246">
        <v>3715.1</v>
      </c>
      <c r="P246">
        <v>3518.5654882138001</v>
      </c>
      <c r="Q246">
        <v>2807.4031790040499</v>
      </c>
      <c r="R246">
        <v>69.933702904926307</v>
      </c>
      <c r="S246" s="2">
        <f>(Table2[[#This Row],[Close Price]]-Table2[[#This Row],[20D EMA]])/Table2[[#This Row],[20D EMA]]</f>
        <v>5.9809964738499713E-2</v>
      </c>
      <c r="T246" s="2">
        <f>(Table2[[#This Row],[Close Price]]-Table2[[#This Row],[50D EMA]])/Table2[[#This Row],[50D EMA]]</f>
        <v>0.11900716732112628</v>
      </c>
      <c r="U246" s="2">
        <f>(Table2[[#This Row],[Close Price]]-Table2[[#This Row],[200D EMA]])/Table2[[#This Row],[200D EMA]]</f>
        <v>0.40247045007507287</v>
      </c>
      <c r="V246">
        <v>1.0871942311785701</v>
      </c>
      <c r="W246">
        <v>3880</v>
      </c>
      <c r="X246">
        <v>4000</v>
      </c>
      <c r="Y246">
        <v>3724.95</v>
      </c>
      <c r="Z246">
        <v>4100</v>
      </c>
      <c r="AA246">
        <v>3487.4</v>
      </c>
      <c r="AB246">
        <v>4100</v>
      </c>
      <c r="AC246" s="2">
        <f>(Table2[[#This Row],[Close Price]]/Table2[[#This Row],[Day Low]])-1</f>
        <v>1.4768041237113394E-2</v>
      </c>
      <c r="AD246" s="2">
        <f>(Table2[[#This Row],[Day High]]/Table2[[#This Row],[Close Price]])-1</f>
        <v>1.5924618393315271E-2</v>
      </c>
      <c r="AE246" s="2">
        <f>(Table2[[#This Row],[Close Price]]/Table2[[#This Row],[Current Week Low]])-1</f>
        <v>5.700747661042449E-2</v>
      </c>
      <c r="AF246" s="2">
        <f>(Table2[[#This Row],[Current Week High]]/Table2[[#This Row],[Close Price]])-1</f>
        <v>4.1322733853148108E-2</v>
      </c>
      <c r="AG246" s="2">
        <f>(Table2[[#This Row],[Close Price]]/Table2[[#This Row],[Current Month Low]])-1</f>
        <v>0.12900728336296385</v>
      </c>
      <c r="AH246" s="2">
        <f>(Table2[[#This Row],[Current Month High]]/Table2[[#This Row],[Close Price]])-1</f>
        <v>4.1322733853148108E-2</v>
      </c>
      <c r="AI246">
        <v>4.1322733853148099</v>
      </c>
      <c r="AJ246">
        <v>146.852664576802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0.04</v>
      </c>
      <c r="AM246" t="s">
        <v>10436</v>
      </c>
      <c r="AN246">
        <v>9.32</v>
      </c>
      <c r="AO246" t="s">
        <v>10436</v>
      </c>
      <c r="AP246">
        <v>-2.1365248281403001E-2</v>
      </c>
      <c r="AQ246">
        <f>(Table2[[#This Row],[Sharpe Ratio]]-AVERAGE(Table2[Sharpe Ratio]))/_xlfn.STDEV.P(Table2[Sharpe Ratio])</f>
        <v>-0.92397726505694755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4.2302349899872489</v>
      </c>
      <c r="AS246">
        <f>_xlfn.RANK.AVG(Table2[[#This Row],[1Y Return vs Nifty Z-Score]],Table2[1Y Return vs Nifty Z-Score])</f>
        <v>159</v>
      </c>
      <c r="AT246">
        <f>_xlfn.RANK.AVG(Table2[[#This Row],[6M Return vs Nifty Z-Score]],Table2[6M Return vs Nifty Z-Score])</f>
        <v>44</v>
      </c>
      <c r="AU246">
        <f>_xlfn.RANK.AVG(Table2[[#This Row],[Sharpe Ratio Z-Score]],Table2[Sharpe Ratio Z-Score])</f>
        <v>621</v>
      </c>
      <c r="AV246">
        <f>(Table2[[#This Row],[Rank 1Y]]+Table2[[#This Row],[Rank 6M]]+Table2[[#This Row],[Rank Sharpe]])/3</f>
        <v>274.66666666666669</v>
      </c>
    </row>
    <row r="247" spans="1:48" x14ac:dyDescent="0.3">
      <c r="A247" t="s">
        <v>1036</v>
      </c>
      <c r="B247" t="s">
        <v>1037</v>
      </c>
      <c r="C247" t="s">
        <v>10389</v>
      </c>
      <c r="D247" t="s">
        <v>18</v>
      </c>
      <c r="E247">
        <v>13812.276906999999</v>
      </c>
      <c r="F247">
        <v>927.55</v>
      </c>
      <c r="G247">
        <v>49.540703801204302</v>
      </c>
      <c r="H247">
        <f>(Table2[[#This Row],[1Y Return vs Nifty]]-AVERAGE(Table2[1Y Return vs Nifty]))/_xlfn.STDEV.P(Table2[1Y Return vs Nifty])</f>
        <v>0.42118226450865165</v>
      </c>
      <c r="I247">
        <v>-14.4061333734226</v>
      </c>
      <c r="J247">
        <f>(Table2[[#This Row],[1M Return vs Nifty]]-AVERAGE(Table2[1M Return vs Nifty]))/_xlfn.STDEV.P(Table2[1M Return vs Nifty])</f>
        <v>-1.1322871377707266</v>
      </c>
      <c r="K247">
        <v>-12.051666395969701</v>
      </c>
      <c r="L247">
        <f>(Table2[[#This Row],[6M Return vs Nifty]]-AVERAGE(Table2[6M Return vs Nifty]))/_xlfn.STDEV.P(Table2[6M Return vs Nifty])</f>
        <v>-0.73011645865178831</v>
      </c>
      <c r="M247">
        <v>1.6495325893441899</v>
      </c>
      <c r="N247">
        <f>(Table2[[#This Row],[1W Return vs Nifty]]-AVERAGE(Table2[1W Return vs Nifty]))/_xlfn.STDEV.P(Table2[1W Return vs Nifty])</f>
        <v>0.74021219964440255</v>
      </c>
      <c r="O247">
        <v>917.48</v>
      </c>
      <c r="P247">
        <v>943.15338707579804</v>
      </c>
      <c r="Q247">
        <v>869.83448176527895</v>
      </c>
      <c r="R247">
        <v>64.327054290060005</v>
      </c>
      <c r="S247" s="2">
        <f>(Table2[[#This Row],[Close Price]]-Table2[[#This Row],[20D EMA]])/Table2[[#This Row],[20D EMA]]</f>
        <v>1.097571609190384E-2</v>
      </c>
      <c r="T247" s="2">
        <f>(Table2[[#This Row],[Close Price]]-Table2[[#This Row],[50D EMA]])/Table2[[#This Row],[50D EMA]]</f>
        <v>-1.6543848847508928E-2</v>
      </c>
      <c r="U247" s="2">
        <f>(Table2[[#This Row],[Close Price]]-Table2[[#This Row],[200D EMA]])/Table2[[#This Row],[200D EMA]]</f>
        <v>6.6352299712918589E-2</v>
      </c>
      <c r="V247">
        <v>0.462603786196633</v>
      </c>
      <c r="W247">
        <v>912.65</v>
      </c>
      <c r="X247">
        <v>932</v>
      </c>
      <c r="Y247">
        <v>903.2</v>
      </c>
      <c r="Z247">
        <v>932</v>
      </c>
      <c r="AA247">
        <v>853.35</v>
      </c>
      <c r="AB247">
        <v>993.75</v>
      </c>
      <c r="AC247" s="2">
        <f>(Table2[[#This Row],[Close Price]]/Table2[[#This Row],[Day Low]])-1</f>
        <v>1.6326083383553458E-2</v>
      </c>
      <c r="AD247" s="2">
        <f>(Table2[[#This Row],[Day High]]/Table2[[#This Row],[Close Price]])-1</f>
        <v>4.7975850358472627E-3</v>
      </c>
      <c r="AE247" s="2">
        <f>(Table2[[#This Row],[Close Price]]/Table2[[#This Row],[Current Week Low]])-1</f>
        <v>2.6959698848538327E-2</v>
      </c>
      <c r="AF247" s="2">
        <f>(Table2[[#This Row],[Current Week High]]/Table2[[#This Row],[Close Price]])-1</f>
        <v>4.7975850358472627E-3</v>
      </c>
      <c r="AG247" s="2">
        <f>(Table2[[#This Row],[Close Price]]/Table2[[#This Row],[Current Month Low]])-1</f>
        <v>8.695142672994649E-2</v>
      </c>
      <c r="AH247" s="2">
        <f>(Table2[[#This Row],[Current Month High]]/Table2[[#This Row],[Close Price]])-1</f>
        <v>7.1370815589456127E-2</v>
      </c>
      <c r="AI247">
        <v>37.458897094496201</v>
      </c>
      <c r="AJ247">
        <v>95.191498316498297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-7.0000000000000007E-2</v>
      </c>
      <c r="AM247" t="s">
        <v>10435</v>
      </c>
      <c r="AN247">
        <v>3.39</v>
      </c>
      <c r="AO247" t="s">
        <v>10436</v>
      </c>
      <c r="AP247">
        <v>0.17893745825139701</v>
      </c>
      <c r="AQ247">
        <f>(Table2[[#This Row],[Sharpe Ratio]]-AVERAGE(Table2[Sharpe Ratio]))/_xlfn.STDEV.P(Table2[Sharpe Ratio])</f>
        <v>1.3992246621684357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192</v>
      </c>
      <c r="AT247">
        <f>_xlfn.RANK.AVG(Table2[[#This Row],[6M Return vs Nifty Z-Score]],Table2[6M Return vs Nifty Z-Score])</f>
        <v>576</v>
      </c>
      <c r="AU247">
        <f>_xlfn.RANK.AVG(Table2[[#This Row],[Sharpe Ratio Z-Score]],Table2[Sharpe Ratio Z-Score])</f>
        <v>58</v>
      </c>
      <c r="AV247">
        <f>(Table2[[#This Row],[Rank 1Y]]+Table2[[#This Row],[Rank 6M]]+Table2[[#This Row],[Rank Sharpe]])/3</f>
        <v>275.33333333333331</v>
      </c>
    </row>
    <row r="248" spans="1:48" x14ac:dyDescent="0.3">
      <c r="A248" t="s">
        <v>180</v>
      </c>
      <c r="B248" t="s">
        <v>181</v>
      </c>
      <c r="C248" t="s">
        <v>10389</v>
      </c>
      <c r="D248" t="s">
        <v>182</v>
      </c>
      <c r="E248">
        <v>148327.22166643699</v>
      </c>
      <c r="F248">
        <v>225.59</v>
      </c>
      <c r="G248">
        <v>52.134044644251297</v>
      </c>
      <c r="H248">
        <f>(Table2[[#This Row],[1Y Return vs Nifty]]-AVERAGE(Table2[1Y Return vs Nifty]))/_xlfn.STDEV.P(Table2[1Y Return vs Nifty])</f>
        <v>0.46346031420917277</v>
      </c>
      <c r="I248">
        <v>-8.3051066025313904</v>
      </c>
      <c r="J248">
        <f>(Table2[[#This Row],[1M Return vs Nifty]]-AVERAGE(Table2[1M Return vs Nifty]))/_xlfn.STDEV.P(Table2[1M Return vs Nifty])</f>
        <v>-0.5421203738926631</v>
      </c>
      <c r="K248">
        <v>7.2974659695853301</v>
      </c>
      <c r="L248">
        <f>(Table2[[#This Row],[6M Return vs Nifty]]-AVERAGE(Table2[6M Return vs Nifty]))/_xlfn.STDEV.P(Table2[6M Return vs Nifty])</f>
        <v>-0.15857427396920531</v>
      </c>
      <c r="M248">
        <v>-1.15421999112359</v>
      </c>
      <c r="N248">
        <f>(Table2[[#This Row],[1W Return vs Nifty]]-AVERAGE(Table2[1W Return vs Nifty]))/_xlfn.STDEV.P(Table2[1W Return vs Nifty])</f>
        <v>0.18351485702906503</v>
      </c>
      <c r="O248">
        <v>222.31</v>
      </c>
      <c r="P248">
        <v>223.826413109404</v>
      </c>
      <c r="Q248">
        <v>197.69516072691101</v>
      </c>
      <c r="R248">
        <v>60.356687356410802</v>
      </c>
      <c r="S248" s="2">
        <f>(Table2[[#This Row],[Close Price]]-Table2[[#This Row],[20D EMA]])/Table2[[#This Row],[20D EMA]]</f>
        <v>1.4754172102019706E-2</v>
      </c>
      <c r="T248" s="2">
        <f>(Table2[[#This Row],[Close Price]]-Table2[[#This Row],[50D EMA]])/Table2[[#This Row],[50D EMA]]</f>
        <v>7.8792617283018323E-3</v>
      </c>
      <c r="U248" s="2">
        <f>(Table2[[#This Row],[Close Price]]-Table2[[#This Row],[200D EMA]])/Table2[[#This Row],[200D EMA]]</f>
        <v>0.14110026350934265</v>
      </c>
      <c r="V248">
        <v>0.81628749767208397</v>
      </c>
      <c r="W248">
        <v>222.06</v>
      </c>
      <c r="X248">
        <v>226</v>
      </c>
      <c r="Y248">
        <v>211.63</v>
      </c>
      <c r="Z248">
        <v>226</v>
      </c>
      <c r="AA248">
        <v>208.62</v>
      </c>
      <c r="AB248">
        <v>240.29</v>
      </c>
      <c r="AC248" s="2">
        <f>(Table2[[#This Row],[Close Price]]/Table2[[#This Row],[Day Low]])-1</f>
        <v>1.5896604521300484E-2</v>
      </c>
      <c r="AD248" s="2">
        <f>(Table2[[#This Row],[Day High]]/Table2[[#This Row],[Close Price]])-1</f>
        <v>1.8174564475375021E-3</v>
      </c>
      <c r="AE248" s="2">
        <f>(Table2[[#This Row],[Close Price]]/Table2[[#This Row],[Current Week Low]])-1</f>
        <v>6.5964182771818702E-2</v>
      </c>
      <c r="AF248" s="2">
        <f>(Table2[[#This Row],[Current Week High]]/Table2[[#This Row],[Close Price]])-1</f>
        <v>1.8174564475375021E-3</v>
      </c>
      <c r="AG248" s="2">
        <f>(Table2[[#This Row],[Close Price]]/Table2[[#This Row],[Current Month Low]])-1</f>
        <v>8.1344070558911019E-2</v>
      </c>
      <c r="AH248" s="2">
        <f>(Table2[[#This Row],[Current Month High]]/Table2[[#This Row],[Close Price]])-1</f>
        <v>6.5162462875127503E-2</v>
      </c>
      <c r="AI248">
        <v>9.1803714703665804</v>
      </c>
      <c r="AJ248">
        <v>94.222987516142894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-0.05</v>
      </c>
      <c r="AM248" t="s">
        <v>10435</v>
      </c>
      <c r="AN248">
        <v>3.6</v>
      </c>
      <c r="AO248" t="s">
        <v>10436</v>
      </c>
      <c r="AP248">
        <v>7.8039188549900995E-2</v>
      </c>
      <c r="AQ248">
        <f>(Table2[[#This Row],[Sharpe Ratio]]-AVERAGE(Table2[Sharpe Ratio]))/_xlfn.STDEV.P(Table2[Sharpe Ratio])</f>
        <v>0.22896062189777985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177</v>
      </c>
      <c r="AT248">
        <f>_xlfn.RANK.AVG(Table2[[#This Row],[6M Return vs Nifty Z-Score]],Table2[6M Return vs Nifty Z-Score])</f>
        <v>363</v>
      </c>
      <c r="AU248">
        <f>_xlfn.RANK.AVG(Table2[[#This Row],[Sharpe Ratio Z-Score]],Table2[Sharpe Ratio Z-Score])</f>
        <v>289</v>
      </c>
      <c r="AV248">
        <f>(Table2[[#This Row],[Rank 1Y]]+Table2[[#This Row],[Rank 6M]]+Table2[[#This Row],[Rank Sharpe]])/3</f>
        <v>276.33333333333331</v>
      </c>
    </row>
    <row r="249" spans="1:48" x14ac:dyDescent="0.3">
      <c r="A249" t="s">
        <v>497</v>
      </c>
      <c r="B249" t="s">
        <v>498</v>
      </c>
      <c r="C249" t="s">
        <v>10390</v>
      </c>
      <c r="D249" t="s">
        <v>21</v>
      </c>
      <c r="E249">
        <v>44902.278163274997</v>
      </c>
      <c r="F249">
        <v>1654.75</v>
      </c>
      <c r="G249">
        <v>25.243823944099098</v>
      </c>
      <c r="H249">
        <f>(Table2[[#This Row],[1Y Return vs Nifty]]-AVERAGE(Table2[1Y Return vs Nifty]))/_xlfn.STDEV.P(Table2[1Y Return vs Nifty])</f>
        <v>2.508134436914326E-2</v>
      </c>
      <c r="I249">
        <v>-14.928293044899499</v>
      </c>
      <c r="J249">
        <f>(Table2[[#This Row],[1M Return vs Nifty]]-AVERAGE(Table2[1M Return vs Nifty]))/_xlfn.STDEV.P(Table2[1M Return vs Nifty])</f>
        <v>-1.1827968790184511</v>
      </c>
      <c r="K249">
        <v>-1.84485153410148</v>
      </c>
      <c r="L249">
        <f>(Table2[[#This Row],[6M Return vs Nifty]]-AVERAGE(Table2[6M Return vs Nifty]))/_xlfn.STDEV.P(Table2[6M Return vs Nifty])</f>
        <v>-0.42862359816633666</v>
      </c>
      <c r="M249">
        <v>-6.7400048502103402</v>
      </c>
      <c r="N249">
        <f>(Table2[[#This Row],[1W Return vs Nifty]]-AVERAGE(Table2[1W Return vs Nifty]))/_xlfn.STDEV.P(Table2[1W Return vs Nifty])</f>
        <v>-0.92556716723278154</v>
      </c>
      <c r="O249">
        <v>1734.71</v>
      </c>
      <c r="P249">
        <v>1739.8720433420599</v>
      </c>
      <c r="Q249">
        <v>1571.5581893265801</v>
      </c>
      <c r="R249">
        <v>30.0867801358911</v>
      </c>
      <c r="S249" s="2">
        <f>(Table2[[#This Row],[Close Price]]-Table2[[#This Row],[20D EMA]])/Table2[[#This Row],[20D EMA]]</f>
        <v>-4.6094159830749826E-2</v>
      </c>
      <c r="T249" s="2">
        <f>(Table2[[#This Row],[Close Price]]-Table2[[#This Row],[50D EMA]])/Table2[[#This Row],[50D EMA]]</f>
        <v>-4.8924312375611206E-2</v>
      </c>
      <c r="U249" s="2">
        <f>(Table2[[#This Row],[Close Price]]-Table2[[#This Row],[200D EMA]])/Table2[[#This Row],[200D EMA]]</f>
        <v>5.2935876786762821E-2</v>
      </c>
      <c r="V249">
        <v>0.87180868367084097</v>
      </c>
      <c r="W249">
        <v>1650.15</v>
      </c>
      <c r="X249">
        <v>1678.35</v>
      </c>
      <c r="Y249">
        <v>1630</v>
      </c>
      <c r="Z249">
        <v>1701.9</v>
      </c>
      <c r="AA249">
        <v>1626.1</v>
      </c>
      <c r="AB249">
        <v>1859.95</v>
      </c>
      <c r="AC249" s="2">
        <f>(Table2[[#This Row],[Close Price]]/Table2[[#This Row],[Day Low]])-1</f>
        <v>2.7876253673908558E-3</v>
      </c>
      <c r="AD249" s="2">
        <f>(Table2[[#This Row],[Day High]]/Table2[[#This Row],[Close Price]])-1</f>
        <v>1.4261973107720038E-2</v>
      </c>
      <c r="AE249" s="2">
        <f>(Table2[[#This Row],[Close Price]]/Table2[[#This Row],[Current Week Low]])-1</f>
        <v>1.5184049079754569E-2</v>
      </c>
      <c r="AF249" s="2">
        <f>(Table2[[#This Row],[Current Week High]]/Table2[[#This Row],[Close Price]])-1</f>
        <v>2.8493730170720655E-2</v>
      </c>
      <c r="AG249" s="2">
        <f>(Table2[[#This Row],[Close Price]]/Table2[[#This Row],[Current Month Low]])-1</f>
        <v>1.761884262960467E-2</v>
      </c>
      <c r="AH249" s="2">
        <f>(Table2[[#This Row],[Current Month High]]/Table2[[#This Row],[Close Price]])-1</f>
        <v>0.12400664752983848</v>
      </c>
      <c r="AI249">
        <v>16.555370901948901</v>
      </c>
      <c r="AJ249">
        <v>59.417148362234997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-0.12</v>
      </c>
      <c r="AM249" t="s">
        <v>10435</v>
      </c>
      <c r="AN249">
        <v>-5.46</v>
      </c>
      <c r="AO249" t="s">
        <v>10435</v>
      </c>
      <c r="AP249">
        <v>0.17343921297707701</v>
      </c>
      <c r="AQ249">
        <f>(Table2[[#This Row],[Sharpe Ratio]]-AVERAGE(Table2[Sharpe Ratio]))/_xlfn.STDEV.P(Table2[Sharpe Ratio])</f>
        <v>1.3354535117992499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291</v>
      </c>
      <c r="AT249">
        <f>_xlfn.RANK.AVG(Table2[[#This Row],[6M Return vs Nifty Z-Score]],Table2[6M Return vs Nifty Z-Score])</f>
        <v>470</v>
      </c>
      <c r="AU249">
        <f>_xlfn.RANK.AVG(Table2[[#This Row],[Sharpe Ratio Z-Score]],Table2[Sharpe Ratio Z-Score])</f>
        <v>69</v>
      </c>
      <c r="AV249">
        <f>(Table2[[#This Row],[Rank 1Y]]+Table2[[#This Row],[Rank 6M]]+Table2[[#This Row],[Rank Sharpe]])/3</f>
        <v>276.66666666666669</v>
      </c>
    </row>
    <row r="250" spans="1:48" x14ac:dyDescent="0.3">
      <c r="A250" t="s">
        <v>1410</v>
      </c>
      <c r="B250" t="s">
        <v>1411</v>
      </c>
      <c r="C250" t="s">
        <v>10394</v>
      </c>
      <c r="D250" t="s">
        <v>46</v>
      </c>
      <c r="E250">
        <v>7968.8401376000002</v>
      </c>
      <c r="F250">
        <v>1189.5999999999999</v>
      </c>
      <c r="G250">
        <v>37.734937706849003</v>
      </c>
      <c r="H250">
        <f>(Table2[[#This Row],[1Y Return vs Nifty]]-AVERAGE(Table2[1Y Return vs Nifty]))/_xlfn.STDEV.P(Table2[1Y Return vs Nifty])</f>
        <v>0.2287182592360385</v>
      </c>
      <c r="I250">
        <v>-11.9092636193578</v>
      </c>
      <c r="J250">
        <f>(Table2[[#This Row],[1M Return vs Nifty]]-AVERAGE(Table2[1M Return vs Nifty]))/_xlfn.STDEV.P(Table2[1M Return vs Nifty])</f>
        <v>-0.89075901505996735</v>
      </c>
      <c r="K250">
        <v>-1.3010077543275</v>
      </c>
      <c r="L250">
        <f>(Table2[[#This Row],[6M Return vs Nifty]]-AVERAGE(Table2[6M Return vs Nifty]))/_xlfn.STDEV.P(Table2[6M Return vs Nifty])</f>
        <v>-0.41255932943605567</v>
      </c>
      <c r="M250">
        <v>-3.8035297046525902</v>
      </c>
      <c r="N250">
        <f>(Table2[[#This Row],[1W Return vs Nifty]]-AVERAGE(Table2[1W Return vs Nifty]))/_xlfn.STDEV.P(Table2[1W Return vs Nifty])</f>
        <v>-0.34251717859389574</v>
      </c>
      <c r="O250">
        <v>1216.04</v>
      </c>
      <c r="P250">
        <v>1251.0410247709699</v>
      </c>
      <c r="Q250">
        <v>1123.38763814814</v>
      </c>
      <c r="R250">
        <v>45.931963853459401</v>
      </c>
      <c r="S250" s="2">
        <f>(Table2[[#This Row],[Close Price]]-Table2[[#This Row],[20D EMA]])/Table2[[#This Row],[20D EMA]]</f>
        <v>-2.1742705832045045E-2</v>
      </c>
      <c r="T250" s="2">
        <f>(Table2[[#This Row],[Close Price]]-Table2[[#This Row],[50D EMA]])/Table2[[#This Row],[50D EMA]]</f>
        <v>-4.9111918437861057E-2</v>
      </c>
      <c r="U250" s="2">
        <f>(Table2[[#This Row],[Close Price]]-Table2[[#This Row],[200D EMA]])/Table2[[#This Row],[200D EMA]]</f>
        <v>5.8939906051492921E-2</v>
      </c>
      <c r="V250">
        <v>0.54500453226493595</v>
      </c>
      <c r="W250">
        <v>1186</v>
      </c>
      <c r="X250">
        <v>1225.05</v>
      </c>
      <c r="Y250">
        <v>1186</v>
      </c>
      <c r="Z250">
        <v>1243</v>
      </c>
      <c r="AA250">
        <v>1140</v>
      </c>
      <c r="AB250">
        <v>1285</v>
      </c>
      <c r="AC250" s="2">
        <f>(Table2[[#This Row],[Close Price]]/Table2[[#This Row],[Day Low]])-1</f>
        <v>3.0354131534569007E-3</v>
      </c>
      <c r="AD250" s="2">
        <f>(Table2[[#This Row],[Day High]]/Table2[[#This Row],[Close Price]])-1</f>
        <v>2.9799932750504521E-2</v>
      </c>
      <c r="AE250" s="2">
        <f>(Table2[[#This Row],[Close Price]]/Table2[[#This Row],[Current Week Low]])-1</f>
        <v>3.0354131534569007E-3</v>
      </c>
      <c r="AF250" s="2">
        <f>(Table2[[#This Row],[Current Week High]]/Table2[[#This Row],[Close Price]])-1</f>
        <v>4.4889038332212694E-2</v>
      </c>
      <c r="AG250" s="2">
        <f>(Table2[[#This Row],[Close Price]]/Table2[[#This Row],[Current Month Low]])-1</f>
        <v>4.3508771929824386E-2</v>
      </c>
      <c r="AH250" s="2">
        <f>(Table2[[#This Row],[Current Month High]]/Table2[[#This Row],[Close Price]])-1</f>
        <v>8.0195023537323662E-2</v>
      </c>
      <c r="AI250">
        <v>29.661230665769999</v>
      </c>
      <c r="AJ250">
        <v>83.015384615384605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-0.22</v>
      </c>
      <c r="AM250" t="s">
        <v>10435</v>
      </c>
      <c r="AN250">
        <v>-0.54</v>
      </c>
      <c r="AO250" t="s">
        <v>10435</v>
      </c>
      <c r="AP250">
        <v>0.13389218064893599</v>
      </c>
      <c r="AQ250">
        <f>(Table2[[#This Row],[Sharpe Ratio]]-AVERAGE(Table2[Sharpe Ratio]))/_xlfn.STDEV.P(Table2[Sharpe Ratio])</f>
        <v>0.87676903713022247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239</v>
      </c>
      <c r="AT250">
        <f>_xlfn.RANK.AVG(Table2[[#This Row],[6M Return vs Nifty Z-Score]],Table2[6M Return vs Nifty Z-Score])</f>
        <v>461</v>
      </c>
      <c r="AU250">
        <f>_xlfn.RANK.AVG(Table2[[#This Row],[Sharpe Ratio Z-Score]],Table2[Sharpe Ratio Z-Score])</f>
        <v>132</v>
      </c>
      <c r="AV250">
        <f>(Table2[[#This Row],[Rank 1Y]]+Table2[[#This Row],[Rank 6M]]+Table2[[#This Row],[Rank Sharpe]])/3</f>
        <v>277.33333333333331</v>
      </c>
    </row>
    <row r="251" spans="1:48" x14ac:dyDescent="0.3">
      <c r="A251" t="s">
        <v>1405</v>
      </c>
      <c r="B251" t="s">
        <v>1406</v>
      </c>
      <c r="C251" t="s">
        <v>10409</v>
      </c>
      <c r="D251" t="s">
        <v>1407</v>
      </c>
      <c r="E251">
        <v>8046.4126047500004</v>
      </c>
      <c r="F251">
        <v>654.54999999999995</v>
      </c>
      <c r="G251">
        <v>-1.99052443556834</v>
      </c>
      <c r="H251">
        <f>(Table2[[#This Row],[1Y Return vs Nifty]]-AVERAGE(Table2[1Y Return vs Nifty]))/_xlfn.STDEV.P(Table2[1Y Return vs Nifty])</f>
        <v>-0.41890778164332987</v>
      </c>
      <c r="I251">
        <v>-14.8789211530288</v>
      </c>
      <c r="J251">
        <f>(Table2[[#This Row],[1M Return vs Nifty]]-AVERAGE(Table2[1M Return vs Nifty]))/_xlfn.STDEV.P(Table2[1M Return vs Nifty])</f>
        <v>-1.1780210190286395</v>
      </c>
      <c r="K251">
        <v>18.525367632355699</v>
      </c>
      <c r="L251">
        <f>(Table2[[#This Row],[6M Return vs Nifty]]-AVERAGE(Table2[6M Return vs Nifty]))/_xlfn.STDEV.P(Table2[6M Return vs Nifty])</f>
        <v>0.17307984490822809</v>
      </c>
      <c r="M251">
        <v>-1.1246763703628799</v>
      </c>
      <c r="N251">
        <f>(Table2[[#This Row],[1W Return vs Nifty]]-AVERAGE(Table2[1W Return vs Nifty]))/_xlfn.STDEV.P(Table2[1W Return vs Nifty])</f>
        <v>0.18938087219862704</v>
      </c>
      <c r="O251">
        <v>666.98</v>
      </c>
      <c r="P251">
        <v>657.96076776863003</v>
      </c>
      <c r="Q251">
        <v>583.21841439084596</v>
      </c>
      <c r="R251">
        <v>41.699390976509598</v>
      </c>
      <c r="S251" s="2">
        <f>(Table2[[#This Row],[Close Price]]-Table2[[#This Row],[20D EMA]])/Table2[[#This Row],[20D EMA]]</f>
        <v>-1.8636240966745724E-2</v>
      </c>
      <c r="T251" s="2">
        <f>(Table2[[#This Row],[Close Price]]-Table2[[#This Row],[50D EMA]])/Table2[[#This Row],[50D EMA]]</f>
        <v>-5.1838467211307452E-3</v>
      </c>
      <c r="U251" s="2">
        <f>(Table2[[#This Row],[Close Price]]-Table2[[#This Row],[200D EMA]])/Table2[[#This Row],[200D EMA]]</f>
        <v>0.12230681310647175</v>
      </c>
      <c r="V251">
        <v>1.04153760240755</v>
      </c>
      <c r="W251">
        <v>651.4</v>
      </c>
      <c r="X251">
        <v>664.9</v>
      </c>
      <c r="Y251">
        <v>651.4</v>
      </c>
      <c r="Z251">
        <v>684.9</v>
      </c>
      <c r="AA251">
        <v>644.35</v>
      </c>
      <c r="AB251">
        <v>709.15</v>
      </c>
      <c r="AC251" s="2">
        <f>(Table2[[#This Row],[Close Price]]/Table2[[#This Row],[Day Low]])-1</f>
        <v>4.8357384095794043E-3</v>
      </c>
      <c r="AD251" s="2">
        <f>(Table2[[#This Row],[Day High]]/Table2[[#This Row],[Close Price]])-1</f>
        <v>1.581239019173486E-2</v>
      </c>
      <c r="AE251" s="2">
        <f>(Table2[[#This Row],[Close Price]]/Table2[[#This Row],[Current Week Low]])-1</f>
        <v>4.8357384095794043E-3</v>
      </c>
      <c r="AF251" s="2">
        <f>(Table2[[#This Row],[Current Week High]]/Table2[[#This Row],[Close Price]])-1</f>
        <v>4.6367733557405977E-2</v>
      </c>
      <c r="AG251" s="2">
        <f>(Table2[[#This Row],[Close Price]]/Table2[[#This Row],[Current Month Low]])-1</f>
        <v>1.5829906106929359E-2</v>
      </c>
      <c r="AH251" s="2">
        <f>(Table2[[#This Row],[Current Month High]]/Table2[[#This Row],[Close Price]])-1</f>
        <v>8.3416087388282101E-2</v>
      </c>
      <c r="AI251">
        <v>17.393629210908198</v>
      </c>
      <c r="AJ251">
        <v>60.842855387639702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-0.02</v>
      </c>
      <c r="AM251" t="s">
        <v>10435</v>
      </c>
      <c r="AN251">
        <v>-2.54</v>
      </c>
      <c r="AO251" t="s">
        <v>10435</v>
      </c>
      <c r="AP251">
        <v>0.131508451326531</v>
      </c>
      <c r="AQ251">
        <f>(Table2[[#This Row],[Sharpe Ratio]]-AVERAGE(Table2[Sharpe Ratio]))/_xlfn.STDEV.P(Table2[Sharpe Ratio])</f>
        <v>0.84912145986252285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-0.38534662370259148</v>
      </c>
      <c r="AS251">
        <f>_xlfn.RANK.AVG(Table2[[#This Row],[1Y Return vs Nifty Z-Score]],Table2[1Y Return vs Nifty Z-Score])</f>
        <v>441</v>
      </c>
      <c r="AT251">
        <f>_xlfn.RANK.AVG(Table2[[#This Row],[6M Return vs Nifty Z-Score]],Table2[6M Return vs Nifty Z-Score])</f>
        <v>255</v>
      </c>
      <c r="AU251">
        <f>_xlfn.RANK.AVG(Table2[[#This Row],[Sharpe Ratio Z-Score]],Table2[Sharpe Ratio Z-Score])</f>
        <v>140</v>
      </c>
      <c r="AV251">
        <f>(Table2[[#This Row],[Rank 1Y]]+Table2[[#This Row],[Rank 6M]]+Table2[[#This Row],[Rank Sharpe]])/3</f>
        <v>278.66666666666669</v>
      </c>
    </row>
    <row r="252" spans="1:48" x14ac:dyDescent="0.3">
      <c r="A252" t="s">
        <v>904</v>
      </c>
      <c r="B252" t="s">
        <v>905</v>
      </c>
      <c r="C252" t="s">
        <v>10395</v>
      </c>
      <c r="D252" t="s">
        <v>54</v>
      </c>
      <c r="E252">
        <v>17482.788982400001</v>
      </c>
      <c r="F252">
        <v>1284.5</v>
      </c>
      <c r="G252">
        <v>22.895791557458899</v>
      </c>
      <c r="H252">
        <f>(Table2[[#This Row],[1Y Return vs Nifty]]-AVERAGE(Table2[1Y Return vs Nifty]))/_xlfn.STDEV.P(Table2[1Y Return vs Nifty])</f>
        <v>-1.319755375832842E-2</v>
      </c>
      <c r="I252">
        <v>-0.48817190087912399</v>
      </c>
      <c r="J252">
        <f>(Table2[[#This Row],[1M Return vs Nifty]]-AVERAGE(Table2[1M Return vs Nifty]))/_xlfn.STDEV.P(Table2[1M Return vs Nifty])</f>
        <v>0.21403022658181495</v>
      </c>
      <c r="K252">
        <v>34.571938635105298</v>
      </c>
      <c r="L252">
        <f>(Table2[[#This Row],[6M Return vs Nifty]]-AVERAGE(Table2[6M Return vs Nifty]))/_xlfn.STDEV.P(Table2[6M Return vs Nifty])</f>
        <v>0.64706968973983703</v>
      </c>
      <c r="M252">
        <v>-8.9211858704409703</v>
      </c>
      <c r="N252">
        <f>(Table2[[#This Row],[1W Return vs Nifty]]-AVERAGE(Table2[1W Return vs Nifty]))/_xlfn.STDEV.P(Table2[1W Return vs Nifty])</f>
        <v>-1.358650202513596</v>
      </c>
      <c r="O252">
        <v>1356.57</v>
      </c>
      <c r="P252">
        <v>1269.3073161254999</v>
      </c>
      <c r="Q252">
        <v>1041.02877313304</v>
      </c>
      <c r="R252">
        <v>21.6966629567893</v>
      </c>
      <c r="S252" s="2">
        <f>(Table2[[#This Row],[Close Price]]-Table2[[#This Row],[20D EMA]])/Table2[[#This Row],[20D EMA]]</f>
        <v>-5.3126635558798985E-2</v>
      </c>
      <c r="T252" s="2">
        <f>(Table2[[#This Row],[Close Price]]-Table2[[#This Row],[50D EMA]])/Table2[[#This Row],[50D EMA]]</f>
        <v>1.1969271492797352E-2</v>
      </c>
      <c r="U252" s="2">
        <f>(Table2[[#This Row],[Close Price]]-Table2[[#This Row],[200D EMA]])/Table2[[#This Row],[200D EMA]]</f>
        <v>0.23387559801466237</v>
      </c>
      <c r="V252">
        <v>1.4452039080418699</v>
      </c>
      <c r="W252">
        <v>1275.9000000000001</v>
      </c>
      <c r="X252">
        <v>1320.85</v>
      </c>
      <c r="Y252">
        <v>1275.9000000000001</v>
      </c>
      <c r="Z252">
        <v>1349.15</v>
      </c>
      <c r="AA252">
        <v>1275.9000000000001</v>
      </c>
      <c r="AB252">
        <v>1522.05</v>
      </c>
      <c r="AC252" s="2">
        <f>(Table2[[#This Row],[Close Price]]/Table2[[#This Row],[Day Low]])-1</f>
        <v>6.7403401520493844E-3</v>
      </c>
      <c r="AD252" s="2">
        <f>(Table2[[#This Row],[Day High]]/Table2[[#This Row],[Close Price]])-1</f>
        <v>2.8298949007395713E-2</v>
      </c>
      <c r="AE252" s="2">
        <f>(Table2[[#This Row],[Close Price]]/Table2[[#This Row],[Current Week Low]])-1</f>
        <v>6.7403401520493844E-3</v>
      </c>
      <c r="AF252" s="2">
        <f>(Table2[[#This Row],[Current Week High]]/Table2[[#This Row],[Close Price]])-1</f>
        <v>5.0330868042039789E-2</v>
      </c>
      <c r="AG252" s="2">
        <f>(Table2[[#This Row],[Close Price]]/Table2[[#This Row],[Current Month Low]])-1</f>
        <v>6.7403401520493844E-3</v>
      </c>
      <c r="AH252" s="2">
        <f>(Table2[[#This Row],[Current Month High]]/Table2[[#This Row],[Close Price]])-1</f>
        <v>0.18493577267419226</v>
      </c>
      <c r="AI252">
        <v>18.493577267419202</v>
      </c>
      <c r="AJ252">
        <v>59.763681592039703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0.09</v>
      </c>
      <c r="AM252" t="s">
        <v>10436</v>
      </c>
      <c r="AN252">
        <v>-12.09</v>
      </c>
      <c r="AO252" t="s">
        <v>10435</v>
      </c>
      <c r="AP252">
        <v>3.9854294734519E-2</v>
      </c>
      <c r="AQ252">
        <f>(Table2[[#This Row],[Sharpe Ratio]]-AVERAGE(Table2[Sharpe Ratio]))/_xlfn.STDEV.P(Table2[Sharpe Ratio])</f>
        <v>-0.21392515053318534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-0.72467299048345779</v>
      </c>
      <c r="AS252">
        <f>_xlfn.RANK.AVG(Table2[[#This Row],[1Y Return vs Nifty Z-Score]],Table2[1Y Return vs Nifty Z-Score])</f>
        <v>303</v>
      </c>
      <c r="AT252">
        <f>_xlfn.RANK.AVG(Table2[[#This Row],[6M Return vs Nifty Z-Score]],Table2[6M Return vs Nifty Z-Score])</f>
        <v>142</v>
      </c>
      <c r="AU252">
        <f>_xlfn.RANK.AVG(Table2[[#This Row],[Sharpe Ratio Z-Score]],Table2[Sharpe Ratio Z-Score])</f>
        <v>392</v>
      </c>
      <c r="AV252">
        <f>(Table2[[#This Row],[Rank 1Y]]+Table2[[#This Row],[Rank 6M]]+Table2[[#This Row],[Rank Sharpe]])/3</f>
        <v>279</v>
      </c>
    </row>
    <row r="253" spans="1:48" x14ac:dyDescent="0.3">
      <c r="A253" t="s">
        <v>1748</v>
      </c>
      <c r="B253" t="s">
        <v>1749</v>
      </c>
      <c r="C253" t="s">
        <v>10394</v>
      </c>
      <c r="D253" t="s">
        <v>46</v>
      </c>
      <c r="E253">
        <v>4760.8080208000001</v>
      </c>
      <c r="F253">
        <v>688</v>
      </c>
      <c r="G253">
        <v>-19.670488918008399</v>
      </c>
      <c r="H253">
        <f>(Table2[[#This Row],[1Y Return vs Nifty]]-AVERAGE(Table2[1Y Return vs Nifty]))/_xlfn.STDEV.P(Table2[1Y Return vs Nifty])</f>
        <v>-0.70713615667397867</v>
      </c>
      <c r="I253">
        <v>-10.4564344892185</v>
      </c>
      <c r="J253">
        <f>(Table2[[#This Row],[1M Return vs Nifty]]-AVERAGE(Table2[1M Return vs Nifty]))/_xlfn.STDEV.P(Table2[1M Return vs Nifty])</f>
        <v>-0.75022341369317547</v>
      </c>
      <c r="K253">
        <v>31.8820739426071</v>
      </c>
      <c r="L253">
        <f>(Table2[[#This Row],[6M Return vs Nifty]]-AVERAGE(Table2[6M Return vs Nifty]))/_xlfn.STDEV.P(Table2[6M Return vs Nifty])</f>
        <v>0.56761542203387183</v>
      </c>
      <c r="M253">
        <v>-2.3322337318923601</v>
      </c>
      <c r="N253">
        <f>(Table2[[#This Row],[1W Return vs Nifty]]-AVERAGE(Table2[1W Return vs Nifty]))/_xlfn.STDEV.P(Table2[1W Return vs Nifty])</f>
        <v>-5.0384925576186707E-2</v>
      </c>
      <c r="O253">
        <v>696.13</v>
      </c>
      <c r="P253">
        <v>683.89530963392701</v>
      </c>
      <c r="Q253">
        <v>624.95825469716499</v>
      </c>
      <c r="R253">
        <v>45.584301891932199</v>
      </c>
      <c r="S253" s="2">
        <f>(Table2[[#This Row],[Close Price]]-Table2[[#This Row],[20D EMA]])/Table2[[#This Row],[20D EMA]]</f>
        <v>-1.167885308778532E-2</v>
      </c>
      <c r="T253" s="2">
        <f>(Table2[[#This Row],[Close Price]]-Table2[[#This Row],[50D EMA]])/Table2[[#This Row],[50D EMA]]</f>
        <v>6.0019279387515181E-3</v>
      </c>
      <c r="U253" s="2">
        <f>(Table2[[#This Row],[Close Price]]-Table2[[#This Row],[200D EMA]])/Table2[[#This Row],[200D EMA]]</f>
        <v>0.10087353007823387</v>
      </c>
      <c r="V253">
        <v>0.36345053271530697</v>
      </c>
      <c r="W253">
        <v>684</v>
      </c>
      <c r="X253">
        <v>697.45</v>
      </c>
      <c r="Y253">
        <v>684</v>
      </c>
      <c r="Z253">
        <v>724</v>
      </c>
      <c r="AA253">
        <v>654.79999999999995</v>
      </c>
      <c r="AB253">
        <v>736.25</v>
      </c>
      <c r="AC253" s="2">
        <f>(Table2[[#This Row],[Close Price]]/Table2[[#This Row],[Day Low]])-1</f>
        <v>5.8479532163742132E-3</v>
      </c>
      <c r="AD253" s="2">
        <f>(Table2[[#This Row],[Day High]]/Table2[[#This Row],[Close Price]])-1</f>
        <v>1.37354651162791E-2</v>
      </c>
      <c r="AE253" s="2">
        <f>(Table2[[#This Row],[Close Price]]/Table2[[#This Row],[Current Week Low]])-1</f>
        <v>5.8479532163742132E-3</v>
      </c>
      <c r="AF253" s="2">
        <f>(Table2[[#This Row],[Current Week High]]/Table2[[#This Row],[Close Price]])-1</f>
        <v>5.232558139534893E-2</v>
      </c>
      <c r="AG253" s="2">
        <f>(Table2[[#This Row],[Close Price]]/Table2[[#This Row],[Current Month Low]])-1</f>
        <v>5.0702504581551677E-2</v>
      </c>
      <c r="AH253" s="2">
        <f>(Table2[[#This Row],[Current Month High]]/Table2[[#This Row],[Close Price]])-1</f>
        <v>7.0130813953488413E-2</v>
      </c>
      <c r="AI253">
        <v>46.664244186046503</v>
      </c>
      <c r="AJ253">
        <v>61.2185120093731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0.09</v>
      </c>
      <c r="AM253" t="s">
        <v>10436</v>
      </c>
      <c r="AN253">
        <v>-0.61</v>
      </c>
      <c r="AO253" t="s">
        <v>10435</v>
      </c>
      <c r="AP253">
        <v>0.14126461918628899</v>
      </c>
      <c r="AQ253">
        <f>(Table2[[#This Row],[Sharpe Ratio]]-AVERAGE(Table2[Sharpe Ratio]))/_xlfn.STDEV.P(Table2[Sharpe Ratio])</f>
        <v>0.96227793371382642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2.2148859804357407E-2</v>
      </c>
      <c r="AS253">
        <f>_xlfn.RANK.AVG(Table2[[#This Row],[1Y Return vs Nifty Z-Score]],Table2[1Y Return vs Nifty Z-Score])</f>
        <v>562</v>
      </c>
      <c r="AT253">
        <f>_xlfn.RANK.AVG(Table2[[#This Row],[6M Return vs Nifty Z-Score]],Table2[6M Return vs Nifty Z-Score])</f>
        <v>158</v>
      </c>
      <c r="AU253">
        <f>_xlfn.RANK.AVG(Table2[[#This Row],[Sharpe Ratio Z-Score]],Table2[Sharpe Ratio Z-Score])</f>
        <v>118</v>
      </c>
      <c r="AV253">
        <f>(Table2[[#This Row],[Rank 1Y]]+Table2[[#This Row],[Rank 6M]]+Table2[[#This Row],[Rank Sharpe]])/3</f>
        <v>279.33333333333331</v>
      </c>
    </row>
    <row r="254" spans="1:48" x14ac:dyDescent="0.3">
      <c r="A254" t="s">
        <v>366</v>
      </c>
      <c r="B254" t="s">
        <v>367</v>
      </c>
      <c r="C254" t="s">
        <v>10401</v>
      </c>
      <c r="D254" t="s">
        <v>95</v>
      </c>
      <c r="E254">
        <v>70148.05949462</v>
      </c>
      <c r="F254">
        <v>339.8</v>
      </c>
      <c r="G254">
        <v>83.8488323817663</v>
      </c>
      <c r="H254">
        <f>(Table2[[#This Row],[1Y Return vs Nifty]]-AVERAGE(Table2[1Y Return vs Nifty]))/_xlfn.STDEV.P(Table2[1Y Return vs Nifty])</f>
        <v>0.9804919939450083</v>
      </c>
      <c r="I254">
        <v>6.443746510874</v>
      </c>
      <c r="J254">
        <f>(Table2[[#This Row],[1M Return vs Nifty]]-AVERAGE(Table2[1M Return vs Nifty]))/_xlfn.STDEV.P(Table2[1M Return vs Nifty])</f>
        <v>0.88457110603668665</v>
      </c>
      <c r="K254">
        <v>24.284686089635699</v>
      </c>
      <c r="L254">
        <f>(Table2[[#This Row],[6M Return vs Nifty]]-AVERAGE(Table2[6M Return vs Nifty]))/_xlfn.STDEV.P(Table2[6M Return vs Nifty])</f>
        <v>0.34320082972387522</v>
      </c>
      <c r="M254">
        <v>1.64844782335274</v>
      </c>
      <c r="N254">
        <f>(Table2[[#This Row],[1W Return vs Nifty]]-AVERAGE(Table2[1W Return vs Nifty]))/_xlfn.STDEV.P(Table2[1W Return vs Nifty])</f>
        <v>0.7399968146104281</v>
      </c>
      <c r="O254">
        <v>330.18</v>
      </c>
      <c r="P254">
        <v>323.20009498532499</v>
      </c>
      <c r="Q254">
        <v>271.61072976978897</v>
      </c>
      <c r="R254">
        <v>57.718833253757403</v>
      </c>
      <c r="S254" s="2">
        <f>(Table2[[#This Row],[Close Price]]-Table2[[#This Row],[20D EMA]])/Table2[[#This Row],[20D EMA]]</f>
        <v>2.9135622993518701E-2</v>
      </c>
      <c r="T254" s="2">
        <f>(Table2[[#This Row],[Close Price]]-Table2[[#This Row],[50D EMA]])/Table2[[#This Row],[50D EMA]]</f>
        <v>5.1361077153856467E-2</v>
      </c>
      <c r="U254" s="2">
        <f>(Table2[[#This Row],[Close Price]]-Table2[[#This Row],[200D EMA]])/Table2[[#This Row],[200D EMA]]</f>
        <v>0.25105514162863413</v>
      </c>
      <c r="V254">
        <v>1.5423125180191699</v>
      </c>
      <c r="W254">
        <v>337</v>
      </c>
      <c r="X254">
        <v>351.45</v>
      </c>
      <c r="Y254">
        <v>336</v>
      </c>
      <c r="Z254">
        <v>352.85</v>
      </c>
      <c r="AA254">
        <v>302.25</v>
      </c>
      <c r="AB254">
        <v>352.85</v>
      </c>
      <c r="AC254" s="2">
        <f>(Table2[[#This Row],[Close Price]]/Table2[[#This Row],[Day Low]])-1</f>
        <v>8.3086053412462224E-3</v>
      </c>
      <c r="AD254" s="2">
        <f>(Table2[[#This Row],[Day High]]/Table2[[#This Row],[Close Price]])-1</f>
        <v>3.4284873454973441E-2</v>
      </c>
      <c r="AE254" s="2">
        <f>(Table2[[#This Row],[Close Price]]/Table2[[#This Row],[Current Week Low]])-1</f>
        <v>1.1309523809523769E-2</v>
      </c>
      <c r="AF254" s="2">
        <f>(Table2[[#This Row],[Current Week High]]/Table2[[#This Row],[Close Price]])-1</f>
        <v>3.840494408475581E-2</v>
      </c>
      <c r="AG254" s="2">
        <f>(Table2[[#This Row],[Close Price]]/Table2[[#This Row],[Current Month Low]])-1</f>
        <v>0.12423490488006617</v>
      </c>
      <c r="AH254" s="2">
        <f>(Table2[[#This Row],[Current Month High]]/Table2[[#This Row],[Close Price]])-1</f>
        <v>3.840494408475581E-2</v>
      </c>
      <c r="AI254">
        <v>6.22424955856384</v>
      </c>
      <c r="AJ254">
        <v>138.95921237693301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-7.0000000000000007E-2</v>
      </c>
      <c r="AM254" t="s">
        <v>10435</v>
      </c>
      <c r="AN254">
        <v>9.02</v>
      </c>
      <c r="AO254" t="s">
        <v>10436</v>
      </c>
      <c r="AQ254">
        <f>(Table2[[#This Row],[Sharpe Ratio]]-AVERAGE(Table2[Sharpe Ratio]))/_xlfn.STDEV.P(Table2[Sharpe Ratio])</f>
        <v>-0.67617339439443958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2.2720873499215588</v>
      </c>
      <c r="AS254">
        <f>_xlfn.RANK.AVG(Table2[[#This Row],[1Y Return vs Nifty Z-Score]],Table2[1Y Return vs Nifty Z-Score])</f>
        <v>99</v>
      </c>
      <c r="AT254">
        <f>_xlfn.RANK.AVG(Table2[[#This Row],[6M Return vs Nifty Z-Score]],Table2[6M Return vs Nifty Z-Score])</f>
        <v>211</v>
      </c>
      <c r="AU254">
        <f>_xlfn.RANK.AVG(Table2[[#This Row],[Sharpe Ratio Z-Score]],Table2[Sharpe Ratio Z-Score])</f>
        <v>529</v>
      </c>
      <c r="AV254">
        <f>(Table2[[#This Row],[Rank 1Y]]+Table2[[#This Row],[Rank 6M]]+Table2[[#This Row],[Rank Sharpe]])/3</f>
        <v>279.66666666666669</v>
      </c>
    </row>
    <row r="255" spans="1:48" x14ac:dyDescent="0.3">
      <c r="A255" t="s">
        <v>906</v>
      </c>
      <c r="B255" t="s">
        <v>907</v>
      </c>
      <c r="C255" t="s">
        <v>10401</v>
      </c>
      <c r="D255" t="s">
        <v>452</v>
      </c>
      <c r="E255">
        <v>17236.279347529999</v>
      </c>
      <c r="F255">
        <v>1207.3</v>
      </c>
      <c r="G255">
        <v>14.559164830066701</v>
      </c>
      <c r="H255">
        <f>(Table2[[#This Row],[1Y Return vs Nifty]]-AVERAGE(Table2[1Y Return vs Nifty]))/_xlfn.STDEV.P(Table2[1Y Return vs Nifty])</f>
        <v>-0.14910576654121432</v>
      </c>
      <c r="I255">
        <v>-12.531827291706399</v>
      </c>
      <c r="J255">
        <f>(Table2[[#This Row],[1M Return vs Nifty]]-AVERAGE(Table2[1M Return vs Nifty]))/_xlfn.STDEV.P(Table2[1M Return vs Nifty])</f>
        <v>-0.95098107302093338</v>
      </c>
      <c r="K255">
        <v>6.7679440680536302</v>
      </c>
      <c r="L255">
        <f>(Table2[[#This Row],[6M Return vs Nifty]]-AVERAGE(Table2[6M Return vs Nifty]))/_xlfn.STDEV.P(Table2[6M Return vs Nifty])</f>
        <v>-0.17421549749907608</v>
      </c>
      <c r="M255">
        <v>-5.3348851578514296</v>
      </c>
      <c r="N255">
        <f>(Table2[[#This Row],[1W Return vs Nifty]]-AVERAGE(Table2[1W Return vs Nifty]))/_xlfn.STDEV.P(Table2[1W Return vs Nifty])</f>
        <v>-0.64657450424174867</v>
      </c>
      <c r="O255">
        <v>1263.44</v>
      </c>
      <c r="P255">
        <v>1277.5470966769899</v>
      </c>
      <c r="Q255">
        <v>1121.7497146579101</v>
      </c>
      <c r="R255">
        <v>29.4311049467873</v>
      </c>
      <c r="S255" s="2">
        <f>(Table2[[#This Row],[Close Price]]-Table2[[#This Row],[20D EMA]])/Table2[[#This Row],[20D EMA]]</f>
        <v>-4.4434243019059155E-2</v>
      </c>
      <c r="T255" s="2">
        <f>(Table2[[#This Row],[Close Price]]-Table2[[#This Row],[50D EMA]])/Table2[[#This Row],[50D EMA]]</f>
        <v>-5.4985915477956698E-2</v>
      </c>
      <c r="U255" s="2">
        <f>(Table2[[#This Row],[Close Price]]-Table2[[#This Row],[200D EMA]])/Table2[[#This Row],[200D EMA]]</f>
        <v>7.6265038648286501E-2</v>
      </c>
      <c r="V255">
        <v>0.33220514022487602</v>
      </c>
      <c r="W255">
        <v>1202.3499999999999</v>
      </c>
      <c r="X255">
        <v>1232.7</v>
      </c>
      <c r="Y255">
        <v>1202.3499999999999</v>
      </c>
      <c r="Z255">
        <v>1245.7</v>
      </c>
      <c r="AA255">
        <v>1183.05</v>
      </c>
      <c r="AB255">
        <v>1349.4</v>
      </c>
      <c r="AC255" s="2">
        <f>(Table2[[#This Row],[Close Price]]/Table2[[#This Row],[Day Low]])-1</f>
        <v>4.1169376637417709E-3</v>
      </c>
      <c r="AD255" s="2">
        <f>(Table2[[#This Row],[Day High]]/Table2[[#This Row],[Close Price]])-1</f>
        <v>2.1038681355090016E-2</v>
      </c>
      <c r="AE255" s="2">
        <f>(Table2[[#This Row],[Close Price]]/Table2[[#This Row],[Current Week Low]])-1</f>
        <v>4.1169376637417709E-3</v>
      </c>
      <c r="AF255" s="2">
        <f>(Table2[[#This Row],[Current Week High]]/Table2[[#This Row],[Close Price]])-1</f>
        <v>3.1806510395096632E-2</v>
      </c>
      <c r="AG255" s="2">
        <f>(Table2[[#This Row],[Close Price]]/Table2[[#This Row],[Current Month Low]])-1</f>
        <v>2.0497865686150307E-2</v>
      </c>
      <c r="AH255" s="2">
        <f>(Table2[[#This Row],[Current Month High]]/Table2[[#This Row],[Close Price]])-1</f>
        <v>0.11770065435268795</v>
      </c>
      <c r="AI255">
        <v>27.863828377371</v>
      </c>
      <c r="AJ255">
        <v>65.951890034364197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-0.14000000000000001</v>
      </c>
      <c r="AM255" t="s">
        <v>10435</v>
      </c>
      <c r="AN255">
        <v>-5.21</v>
      </c>
      <c r="AO255" t="s">
        <v>10435</v>
      </c>
      <c r="AP255">
        <v>0.138766545528346</v>
      </c>
      <c r="AQ255">
        <f>(Table2[[#This Row],[Sharpe Ratio]]-AVERAGE(Table2[Sharpe Ratio]))/_xlfn.STDEV.P(Table2[Sharpe Ratio])</f>
        <v>0.93330413881638319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341</v>
      </c>
      <c r="AT255">
        <f>_xlfn.RANK.AVG(Table2[[#This Row],[6M Return vs Nifty Z-Score]],Table2[6M Return vs Nifty Z-Score])</f>
        <v>376</v>
      </c>
      <c r="AU255">
        <f>_xlfn.RANK.AVG(Table2[[#This Row],[Sharpe Ratio Z-Score]],Table2[Sharpe Ratio Z-Score])</f>
        <v>123</v>
      </c>
      <c r="AV255">
        <f>(Table2[[#This Row],[Rank 1Y]]+Table2[[#This Row],[Rank 6M]]+Table2[[#This Row],[Rank Sharpe]])/3</f>
        <v>280</v>
      </c>
    </row>
    <row r="256" spans="1:48" x14ac:dyDescent="0.3">
      <c r="A256" t="s">
        <v>787</v>
      </c>
      <c r="B256" t="s">
        <v>788</v>
      </c>
      <c r="C256" t="s">
        <v>10391</v>
      </c>
      <c r="D256" t="s">
        <v>400</v>
      </c>
      <c r="E256">
        <v>21799.821430020002</v>
      </c>
      <c r="F256">
        <v>4423.3999999999996</v>
      </c>
      <c r="G256">
        <v>45.336063478230002</v>
      </c>
      <c r="H256">
        <f>(Table2[[#This Row],[1Y Return vs Nifty]]-AVERAGE(Table2[1Y Return vs Nifty]))/_xlfn.STDEV.P(Table2[1Y Return vs Nifty])</f>
        <v>0.35263593631422041</v>
      </c>
      <c r="I256">
        <v>-2.7376698512151298</v>
      </c>
      <c r="J256">
        <f>(Table2[[#This Row],[1M Return vs Nifty]]-AVERAGE(Table2[1M Return vs Nifty]))/_xlfn.STDEV.P(Table2[1M Return vs Nifty])</f>
        <v>-3.5690358954763649E-3</v>
      </c>
      <c r="K256">
        <v>28.724032270363999</v>
      </c>
      <c r="L256">
        <f>(Table2[[#This Row],[6M Return vs Nifty]]-AVERAGE(Table2[6M Return vs Nifty]))/_xlfn.STDEV.P(Table2[6M Return vs Nifty])</f>
        <v>0.47433196091674162</v>
      </c>
      <c r="M256">
        <v>-2.4735284395831498</v>
      </c>
      <c r="N256">
        <f>(Table2[[#This Row],[1W Return vs Nifty]]-AVERAGE(Table2[1W Return vs Nifty]))/_xlfn.STDEV.P(Table2[1W Return vs Nifty])</f>
        <v>-7.8439608020366619E-2</v>
      </c>
      <c r="O256">
        <v>4428.92</v>
      </c>
      <c r="P256">
        <v>4271.9459361305198</v>
      </c>
      <c r="Q256">
        <v>3575.94993371587</v>
      </c>
      <c r="R256">
        <v>46.958976459445601</v>
      </c>
      <c r="S256" s="2">
        <f>(Table2[[#This Row],[Close Price]]-Table2[[#This Row],[20D EMA]])/Table2[[#This Row],[20D EMA]]</f>
        <v>-1.2463535128203799E-3</v>
      </c>
      <c r="T256" s="2">
        <f>(Table2[[#This Row],[Close Price]]-Table2[[#This Row],[50D EMA]])/Table2[[#This Row],[50D EMA]]</f>
        <v>3.5453178980693084E-2</v>
      </c>
      <c r="U256" s="2">
        <f>(Table2[[#This Row],[Close Price]]-Table2[[#This Row],[200D EMA]])/Table2[[#This Row],[200D EMA]]</f>
        <v>0.23698599868357792</v>
      </c>
      <c r="V256">
        <v>0.78258615066261705</v>
      </c>
      <c r="W256">
        <v>4411</v>
      </c>
      <c r="X256">
        <v>4535</v>
      </c>
      <c r="Y256">
        <v>4411</v>
      </c>
      <c r="Z256">
        <v>4773.75</v>
      </c>
      <c r="AA256">
        <v>4234.6000000000004</v>
      </c>
      <c r="AB256">
        <v>4773.75</v>
      </c>
      <c r="AC256" s="2">
        <f>(Table2[[#This Row],[Close Price]]/Table2[[#This Row],[Day Low]])-1</f>
        <v>2.8111539333484092E-3</v>
      </c>
      <c r="AD256" s="2">
        <f>(Table2[[#This Row],[Day High]]/Table2[[#This Row],[Close Price]])-1</f>
        <v>2.5229461500203554E-2</v>
      </c>
      <c r="AE256" s="2">
        <f>(Table2[[#This Row],[Close Price]]/Table2[[#This Row],[Current Week Low]])-1</f>
        <v>2.8111539333484092E-3</v>
      </c>
      <c r="AF256" s="2">
        <f>(Table2[[#This Row],[Current Week High]]/Table2[[#This Row],[Close Price]])-1</f>
        <v>7.920377989781624E-2</v>
      </c>
      <c r="AG256" s="2">
        <f>(Table2[[#This Row],[Close Price]]/Table2[[#This Row],[Current Month Low]])-1</f>
        <v>4.4585084777782891E-2</v>
      </c>
      <c r="AH256" s="2">
        <f>(Table2[[#This Row],[Current Month High]]/Table2[[#This Row],[Close Price]])-1</f>
        <v>7.920377989781624E-2</v>
      </c>
      <c r="AI256">
        <v>11.0005877831532</v>
      </c>
      <c r="AJ256">
        <v>98.358744394618796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0.11</v>
      </c>
      <c r="AM256" t="s">
        <v>10436</v>
      </c>
      <c r="AN256">
        <v>4.13</v>
      </c>
      <c r="AO256" t="s">
        <v>10436</v>
      </c>
      <c r="AP256">
        <v>2.0639754015349999E-2</v>
      </c>
      <c r="AQ256">
        <f>(Table2[[#This Row],[Sharpe Ratio]]-AVERAGE(Table2[Sharpe Ratio]))/_xlfn.STDEV.P(Table2[Sharpe Ratio])</f>
        <v>-0.43678413632634161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0.30817511698877742</v>
      </c>
      <c r="AS256">
        <f>_xlfn.RANK.AVG(Table2[[#This Row],[1Y Return vs Nifty Z-Score]],Table2[1Y Return vs Nifty Z-Score])</f>
        <v>206</v>
      </c>
      <c r="AT256">
        <f>_xlfn.RANK.AVG(Table2[[#This Row],[6M Return vs Nifty Z-Score]],Table2[6M Return vs Nifty Z-Score])</f>
        <v>178</v>
      </c>
      <c r="AU256">
        <f>_xlfn.RANK.AVG(Table2[[#This Row],[Sharpe Ratio Z-Score]],Table2[Sharpe Ratio Z-Score])</f>
        <v>457</v>
      </c>
      <c r="AV256">
        <f>(Table2[[#This Row],[Rank 1Y]]+Table2[[#This Row],[Rank 6M]]+Table2[[#This Row],[Rank Sharpe]])/3</f>
        <v>280.33333333333331</v>
      </c>
    </row>
    <row r="257" spans="1:48" x14ac:dyDescent="0.3">
      <c r="A257" t="s">
        <v>1522</v>
      </c>
      <c r="B257" t="s">
        <v>1523</v>
      </c>
      <c r="C257" t="s">
        <v>592</v>
      </c>
      <c r="D257" t="s">
        <v>468</v>
      </c>
      <c r="E257">
        <v>6868.3907916799999</v>
      </c>
      <c r="F257">
        <v>961.85</v>
      </c>
      <c r="G257">
        <v>-5.4372069387105002</v>
      </c>
      <c r="H257">
        <f>(Table2[[#This Row],[1Y Return vs Nifty]]-AVERAGE(Table2[1Y Return vs Nifty]))/_xlfn.STDEV.P(Table2[1Y Return vs Nifty])</f>
        <v>-0.47509747015282439</v>
      </c>
      <c r="I257">
        <v>-1.69124319980374</v>
      </c>
      <c r="J257">
        <f>(Table2[[#This Row],[1M Return vs Nifty]]-AVERAGE(Table2[1M Return vs Nifty]))/_xlfn.STDEV.P(Table2[1M Return vs Nifty])</f>
        <v>9.7654291536179411E-2</v>
      </c>
      <c r="K257">
        <v>16.018552408961899</v>
      </c>
      <c r="L257">
        <f>(Table2[[#This Row],[6M Return vs Nifty]]-AVERAGE(Table2[6M Return vs Nifty]))/_xlfn.STDEV.P(Table2[6M Return vs Nifty])</f>
        <v>9.9032563495000156E-2</v>
      </c>
      <c r="M257">
        <v>-3.5718658234061702</v>
      </c>
      <c r="N257">
        <f>(Table2[[#This Row],[1W Return vs Nifty]]-AVERAGE(Table2[1W Return vs Nifty]))/_xlfn.STDEV.P(Table2[1W Return vs Nifty])</f>
        <v>-0.2965193013317301</v>
      </c>
      <c r="O257">
        <v>951.3</v>
      </c>
      <c r="P257">
        <v>935.66753918396603</v>
      </c>
      <c r="Q257">
        <v>859.08084913660798</v>
      </c>
      <c r="R257">
        <v>52.110683286631101</v>
      </c>
      <c r="S257" s="2">
        <f>(Table2[[#This Row],[Close Price]]-Table2[[#This Row],[20D EMA]])/Table2[[#This Row],[20D EMA]]</f>
        <v>1.1090087249027719E-2</v>
      </c>
      <c r="T257" s="2">
        <f>(Table2[[#This Row],[Close Price]]-Table2[[#This Row],[50D EMA]])/Table2[[#This Row],[50D EMA]]</f>
        <v>2.7982653794817753E-2</v>
      </c>
      <c r="U257" s="2">
        <f>(Table2[[#This Row],[Close Price]]-Table2[[#This Row],[200D EMA]])/Table2[[#This Row],[200D EMA]]</f>
        <v>0.11962686744405597</v>
      </c>
      <c r="V257">
        <v>0.56413835706166005</v>
      </c>
      <c r="W257">
        <v>953.85</v>
      </c>
      <c r="X257">
        <v>978.5</v>
      </c>
      <c r="Y257">
        <v>953.85</v>
      </c>
      <c r="Z257">
        <v>1004</v>
      </c>
      <c r="AA257">
        <v>893.2</v>
      </c>
      <c r="AB257">
        <v>1022.95</v>
      </c>
      <c r="AC257" s="2">
        <f>(Table2[[#This Row],[Close Price]]/Table2[[#This Row],[Day Low]])-1</f>
        <v>8.3870629553912668E-3</v>
      </c>
      <c r="AD257" s="2">
        <f>(Table2[[#This Row],[Day High]]/Table2[[#This Row],[Close Price]])-1</f>
        <v>1.7310391433175587E-2</v>
      </c>
      <c r="AE257" s="2">
        <f>(Table2[[#This Row],[Close Price]]/Table2[[#This Row],[Current Week Low]])-1</f>
        <v>8.3870629553912668E-3</v>
      </c>
      <c r="AF257" s="2">
        <f>(Table2[[#This Row],[Current Week High]]/Table2[[#This Row],[Close Price]])-1</f>
        <v>4.3821801736237509E-2</v>
      </c>
      <c r="AG257" s="2">
        <f>(Table2[[#This Row],[Close Price]]/Table2[[#This Row],[Current Month Low]])-1</f>
        <v>7.6858486341244925E-2</v>
      </c>
      <c r="AH257" s="2">
        <f>(Table2[[#This Row],[Current Month High]]/Table2[[#This Row],[Close Price]])-1</f>
        <v>6.3523418412434474E-2</v>
      </c>
      <c r="AI257">
        <v>17.274003222955699</v>
      </c>
      <c r="AJ257">
        <v>40.068443279452403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-0.12</v>
      </c>
      <c r="AM257" t="s">
        <v>10435</v>
      </c>
      <c r="AN257">
        <v>5.82</v>
      </c>
      <c r="AO257" t="s">
        <v>10436</v>
      </c>
      <c r="AP257">
        <v>0.15105441122586</v>
      </c>
      <c r="AQ257">
        <f>(Table2[[#This Row],[Sharpe Ratio]]-AVERAGE(Table2[Sharpe Ratio]))/_xlfn.STDEV.P(Table2[Sharpe Ratio])</f>
        <v>1.0758243961014564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0.50089447964808154</v>
      </c>
      <c r="AS257">
        <f>_xlfn.RANK.AVG(Table2[[#This Row],[1Y Return vs Nifty Z-Score]],Table2[1Y Return vs Nifty Z-Score])</f>
        <v>473</v>
      </c>
      <c r="AT257">
        <f>_xlfn.RANK.AVG(Table2[[#This Row],[6M Return vs Nifty Z-Score]],Table2[6M Return vs Nifty Z-Score])</f>
        <v>270</v>
      </c>
      <c r="AU257">
        <f>_xlfn.RANK.AVG(Table2[[#This Row],[Sharpe Ratio Z-Score]],Table2[Sharpe Ratio Z-Score])</f>
        <v>103</v>
      </c>
      <c r="AV257">
        <f>(Table2[[#This Row],[Rank 1Y]]+Table2[[#This Row],[Rank 6M]]+Table2[[#This Row],[Rank Sharpe]])/3</f>
        <v>282</v>
      </c>
    </row>
    <row r="258" spans="1:48" x14ac:dyDescent="0.3">
      <c r="A258" t="s">
        <v>269</v>
      </c>
      <c r="B258" t="s">
        <v>270</v>
      </c>
      <c r="C258" t="s">
        <v>10392</v>
      </c>
      <c r="D258" t="s">
        <v>271</v>
      </c>
      <c r="E258">
        <v>103180.95563755999</v>
      </c>
      <c r="F258">
        <v>391.15</v>
      </c>
      <c r="G258">
        <v>78.011186563171805</v>
      </c>
      <c r="H258">
        <f>(Table2[[#This Row],[1Y Return vs Nifty]]-AVERAGE(Table2[1Y Return vs Nifty]))/_xlfn.STDEV.P(Table2[1Y Return vs Nifty])</f>
        <v>0.88532352401006553</v>
      </c>
      <c r="I258">
        <v>-12.716371252441601</v>
      </c>
      <c r="J258">
        <f>(Table2[[#This Row],[1M Return vs Nifty]]-AVERAGE(Table2[1M Return vs Nifty]))/_xlfn.STDEV.P(Table2[1M Return vs Nifty])</f>
        <v>-0.9688324472551797</v>
      </c>
      <c r="K258">
        <v>20.215675518339602</v>
      </c>
      <c r="L258">
        <f>(Table2[[#This Row],[6M Return vs Nifty]]-AVERAGE(Table2[6M Return vs Nifty]))/_xlfn.STDEV.P(Table2[6M Return vs Nifty])</f>
        <v>0.22300881555609237</v>
      </c>
      <c r="M258">
        <v>-8.9368891267451591</v>
      </c>
      <c r="N258">
        <f>(Table2[[#This Row],[1W Return vs Nifty]]-AVERAGE(Table2[1W Return vs Nifty]))/_xlfn.STDEV.P(Table2[1W Return vs Nifty])</f>
        <v>-1.3617681527620773</v>
      </c>
      <c r="O258">
        <v>416.29</v>
      </c>
      <c r="P258">
        <v>413.07839744441401</v>
      </c>
      <c r="Q258">
        <v>336.88005156562798</v>
      </c>
      <c r="R258">
        <v>30.663177521106601</v>
      </c>
      <c r="S258" s="2">
        <f>(Table2[[#This Row],[Close Price]]-Table2[[#This Row],[20D EMA]])/Table2[[#This Row],[20D EMA]]</f>
        <v>-6.0390593096159031E-2</v>
      </c>
      <c r="T258" s="2">
        <f>(Table2[[#This Row],[Close Price]]-Table2[[#This Row],[50D EMA]])/Table2[[#This Row],[50D EMA]]</f>
        <v>-5.308531644375044E-2</v>
      </c>
      <c r="U258" s="2">
        <f>(Table2[[#This Row],[Close Price]]-Table2[[#This Row],[200D EMA]])/Table2[[#This Row],[200D EMA]]</f>
        <v>0.16109576147995694</v>
      </c>
      <c r="V258">
        <v>1.09103960779492</v>
      </c>
      <c r="W258">
        <v>385.05</v>
      </c>
      <c r="X258">
        <v>401.15</v>
      </c>
      <c r="Y258">
        <v>385.05</v>
      </c>
      <c r="Z258">
        <v>412.6</v>
      </c>
      <c r="AA258">
        <v>366.35</v>
      </c>
      <c r="AB258">
        <v>460</v>
      </c>
      <c r="AC258" s="2">
        <f>(Table2[[#This Row],[Close Price]]/Table2[[#This Row],[Day Low]])-1</f>
        <v>1.5842098428775486E-2</v>
      </c>
      <c r="AD258" s="2">
        <f>(Table2[[#This Row],[Day High]]/Table2[[#This Row],[Close Price]])-1</f>
        <v>2.5565639780135596E-2</v>
      </c>
      <c r="AE258" s="2">
        <f>(Table2[[#This Row],[Close Price]]/Table2[[#This Row],[Current Week Low]])-1</f>
        <v>1.5842098428775486E-2</v>
      </c>
      <c r="AF258" s="2">
        <f>(Table2[[#This Row],[Current Week High]]/Table2[[#This Row],[Close Price]])-1</f>
        <v>5.4838297328390739E-2</v>
      </c>
      <c r="AG258" s="2">
        <f>(Table2[[#This Row],[Close Price]]/Table2[[#This Row],[Current Month Low]])-1</f>
        <v>6.7694827350893716E-2</v>
      </c>
      <c r="AH258" s="2">
        <f>(Table2[[#This Row],[Current Month High]]/Table2[[#This Row],[Close Price]])-1</f>
        <v>0.17601942988623298</v>
      </c>
      <c r="AI258">
        <v>17.691422727853698</v>
      </c>
      <c r="AJ258">
        <v>134.64307138572201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-7.0000000000000007E-2</v>
      </c>
      <c r="AM258" t="s">
        <v>10435</v>
      </c>
      <c r="AN258">
        <v>-7.2</v>
      </c>
      <c r="AO258" t="s">
        <v>10435</v>
      </c>
      <c r="AP258">
        <v>4.3643754511929998E-3</v>
      </c>
      <c r="AQ258">
        <f>(Table2[[#This Row],[Sharpe Ratio]]-AVERAGE(Table2[Sharpe Ratio]))/_xlfn.STDEV.P(Table2[Sharpe Ratio])</f>
        <v>-0.62555338213970557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-1.8478216425908047</v>
      </c>
      <c r="AS258">
        <f>_xlfn.RANK.AVG(Table2[[#This Row],[1Y Return vs Nifty Z-Score]],Table2[1Y Return vs Nifty Z-Score])</f>
        <v>112</v>
      </c>
      <c r="AT258">
        <f>_xlfn.RANK.AVG(Table2[[#This Row],[6M Return vs Nifty Z-Score]],Table2[6M Return vs Nifty Z-Score])</f>
        <v>242</v>
      </c>
      <c r="AU258">
        <f>_xlfn.RANK.AVG(Table2[[#This Row],[Sharpe Ratio Z-Score]],Table2[Sharpe Ratio Z-Score])</f>
        <v>494</v>
      </c>
      <c r="AV258">
        <f>(Table2[[#This Row],[Rank 1Y]]+Table2[[#This Row],[Rank 6M]]+Table2[[#This Row],[Rank Sharpe]])/3</f>
        <v>282.66666666666669</v>
      </c>
    </row>
    <row r="259" spans="1:48" x14ac:dyDescent="0.3">
      <c r="A259" t="s">
        <v>196</v>
      </c>
      <c r="B259" t="s">
        <v>197</v>
      </c>
      <c r="C259" t="s">
        <v>10403</v>
      </c>
      <c r="D259" t="s">
        <v>130</v>
      </c>
      <c r="E259">
        <v>138278.708539819</v>
      </c>
      <c r="F259">
        <v>1389.4</v>
      </c>
      <c r="G259">
        <v>50.656306708275999</v>
      </c>
      <c r="H259">
        <f>(Table2[[#This Row],[1Y Return vs Nifty]]-AVERAGE(Table2[1Y Return vs Nifty]))/_xlfn.STDEV.P(Table2[1Y Return vs Nifty])</f>
        <v>0.43936942848197913</v>
      </c>
      <c r="I259">
        <v>14.285267031595</v>
      </c>
      <c r="J259">
        <f>(Table2[[#This Row],[1M Return vs Nifty]]-AVERAGE(Table2[1M Return vs Nifty]))/_xlfn.STDEV.P(Table2[1M Return vs Nifty])</f>
        <v>1.64309995099721</v>
      </c>
      <c r="K259">
        <v>2.2478017390455598</v>
      </c>
      <c r="L259">
        <f>(Table2[[#This Row],[6M Return vs Nifty]]-AVERAGE(Table2[6M Return vs Nifty]))/_xlfn.STDEV.P(Table2[6M Return vs Nifty])</f>
        <v>-0.30773321669130743</v>
      </c>
      <c r="M259">
        <v>5.2190188551394998</v>
      </c>
      <c r="N259">
        <f>(Table2[[#This Row],[1W Return vs Nifty]]-AVERAGE(Table2[1W Return vs Nifty]))/_xlfn.STDEV.P(Table2[1W Return vs Nifty])</f>
        <v>1.448949315933979</v>
      </c>
      <c r="O259">
        <v>1298.1500000000001</v>
      </c>
      <c r="P259">
        <v>1297.5491341009899</v>
      </c>
      <c r="Q259">
        <v>1195.5044423684899</v>
      </c>
      <c r="R259">
        <v>73.767749694357605</v>
      </c>
      <c r="S259" s="2">
        <f>(Table2[[#This Row],[Close Price]]-Table2[[#This Row],[20D EMA]])/Table2[[#This Row],[20D EMA]]</f>
        <v>7.0292339097947076E-2</v>
      </c>
      <c r="T259" s="2">
        <f>(Table2[[#This Row],[Close Price]]-Table2[[#This Row],[50D EMA]])/Table2[[#This Row],[50D EMA]]</f>
        <v>7.0787967472730237E-2</v>
      </c>
      <c r="U259" s="2">
        <f>(Table2[[#This Row],[Close Price]]-Table2[[#This Row],[200D EMA]])/Table2[[#This Row],[200D EMA]]</f>
        <v>0.16218723307072902</v>
      </c>
      <c r="V259">
        <v>1.10317638695919</v>
      </c>
      <c r="W259">
        <v>1311.2</v>
      </c>
      <c r="X259">
        <v>1395</v>
      </c>
      <c r="Y259">
        <v>1311.2</v>
      </c>
      <c r="Z259">
        <v>1440</v>
      </c>
      <c r="AA259">
        <v>1165.5999999999999</v>
      </c>
      <c r="AB259">
        <v>1440</v>
      </c>
      <c r="AC259" s="2">
        <f>(Table2[[#This Row],[Close Price]]/Table2[[#This Row],[Day Low]])-1</f>
        <v>5.9640024405125169E-2</v>
      </c>
      <c r="AD259" s="2">
        <f>(Table2[[#This Row],[Day High]]/Table2[[#This Row],[Close Price]])-1</f>
        <v>4.0305167698286848E-3</v>
      </c>
      <c r="AE259" s="2">
        <f>(Table2[[#This Row],[Close Price]]/Table2[[#This Row],[Current Week Low]])-1</f>
        <v>5.9640024405125169E-2</v>
      </c>
      <c r="AF259" s="2">
        <f>(Table2[[#This Row],[Current Week High]]/Table2[[#This Row],[Close Price]])-1</f>
        <v>3.6418597955952148E-2</v>
      </c>
      <c r="AG259" s="2">
        <f>(Table2[[#This Row],[Close Price]]/Table2[[#This Row],[Current Month Low]])-1</f>
        <v>0.19200411805078943</v>
      </c>
      <c r="AH259" s="2">
        <f>(Table2[[#This Row],[Current Month High]]/Table2[[#This Row],[Close Price]])-1</f>
        <v>3.6418597955952148E-2</v>
      </c>
      <c r="AI259">
        <v>18.7526990067655</v>
      </c>
      <c r="AJ259">
        <v>98.004845375516595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-0.11</v>
      </c>
      <c r="AM259" t="s">
        <v>10435</v>
      </c>
      <c r="AN259">
        <v>16.43</v>
      </c>
      <c r="AO259" t="s">
        <v>10436</v>
      </c>
      <c r="AP259">
        <v>9.2014391890868005E-2</v>
      </c>
      <c r="AQ259">
        <f>(Table2[[#This Row],[Sharpe Ratio]]-AVERAGE(Table2[Sharpe Ratio]))/_xlfn.STDEV.P(Table2[Sharpe Ratio])</f>
        <v>0.39105138890289065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3.6147368676247513</v>
      </c>
      <c r="AS259">
        <f>_xlfn.RANK.AVG(Table2[[#This Row],[1Y Return vs Nifty Z-Score]],Table2[1Y Return vs Nifty Z-Score])</f>
        <v>185</v>
      </c>
      <c r="AT259">
        <f>_xlfn.RANK.AVG(Table2[[#This Row],[6M Return vs Nifty Z-Score]],Table2[6M Return vs Nifty Z-Score])</f>
        <v>424</v>
      </c>
      <c r="AU259">
        <f>_xlfn.RANK.AVG(Table2[[#This Row],[Sharpe Ratio Z-Score]],Table2[Sharpe Ratio Z-Score])</f>
        <v>241</v>
      </c>
      <c r="AV259">
        <f>(Table2[[#This Row],[Rank 1Y]]+Table2[[#This Row],[Rank 6M]]+Table2[[#This Row],[Rank Sharpe]])/3</f>
        <v>283.33333333333331</v>
      </c>
    </row>
    <row r="260" spans="1:48" x14ac:dyDescent="0.3">
      <c r="A260" t="s">
        <v>569</v>
      </c>
      <c r="B260" t="s">
        <v>570</v>
      </c>
      <c r="C260" t="s">
        <v>10399</v>
      </c>
      <c r="D260" t="s">
        <v>111</v>
      </c>
      <c r="E260">
        <v>36627.4951932599</v>
      </c>
      <c r="F260">
        <v>343.4</v>
      </c>
      <c r="G260">
        <v>26.552778434662901</v>
      </c>
      <c r="H260">
        <f>(Table2[[#This Row],[1Y Return vs Nifty]]-AVERAGE(Table2[1Y Return vs Nifty]))/_xlfn.STDEV.P(Table2[1Y Return vs Nifty])</f>
        <v>4.6420630778852522E-2</v>
      </c>
      <c r="I260">
        <v>4.0235943438886697</v>
      </c>
      <c r="J260">
        <f>(Table2[[#This Row],[1M Return vs Nifty]]-AVERAGE(Table2[1M Return vs Nifty]))/_xlfn.STDEV.P(Table2[1M Return vs Nifty])</f>
        <v>0.65046405715488398</v>
      </c>
      <c r="K260">
        <v>48.210576358066</v>
      </c>
      <c r="L260">
        <f>(Table2[[#This Row],[6M Return vs Nifty]]-AVERAGE(Table2[6M Return vs Nifty]))/_xlfn.STDEV.P(Table2[6M Return vs Nifty])</f>
        <v>1.0499330664022379</v>
      </c>
      <c r="M260">
        <v>3.7398892843240898</v>
      </c>
      <c r="N260">
        <f>(Table2[[#This Row],[1W Return vs Nifty]]-AVERAGE(Table2[1W Return vs Nifty]))/_xlfn.STDEV.P(Table2[1W Return vs Nifty])</f>
        <v>1.1552616677466623</v>
      </c>
      <c r="O260">
        <v>329.37</v>
      </c>
      <c r="P260">
        <v>322.19323347658298</v>
      </c>
      <c r="Q260">
        <v>284.95665368821699</v>
      </c>
      <c r="R260">
        <v>64.950591678876293</v>
      </c>
      <c r="S260" s="2">
        <f>(Table2[[#This Row],[Close Price]]-Table2[[#This Row],[20D EMA]])/Table2[[#This Row],[20D EMA]]</f>
        <v>4.2596472052706599E-2</v>
      </c>
      <c r="T260" s="2">
        <f>(Table2[[#This Row],[Close Price]]-Table2[[#This Row],[50D EMA]])/Table2[[#This Row],[50D EMA]]</f>
        <v>6.5820024506996089E-2</v>
      </c>
      <c r="U260" s="2">
        <f>(Table2[[#This Row],[Close Price]]-Table2[[#This Row],[200D EMA]])/Table2[[#This Row],[200D EMA]]</f>
        <v>0.20509556648474789</v>
      </c>
      <c r="V260">
        <v>1.2085277730624999</v>
      </c>
      <c r="W260">
        <v>339.2</v>
      </c>
      <c r="X260">
        <v>349</v>
      </c>
      <c r="Y260">
        <v>327.7</v>
      </c>
      <c r="Z260">
        <v>354</v>
      </c>
      <c r="AA260">
        <v>303</v>
      </c>
      <c r="AB260">
        <v>354</v>
      </c>
      <c r="AC260" s="2">
        <f>(Table2[[#This Row],[Close Price]]/Table2[[#This Row],[Day Low]])-1</f>
        <v>1.2382075471698117E-2</v>
      </c>
      <c r="AD260" s="2">
        <f>(Table2[[#This Row],[Day High]]/Table2[[#This Row],[Close Price]])-1</f>
        <v>1.6307513104251603E-2</v>
      </c>
      <c r="AE260" s="2">
        <f>(Table2[[#This Row],[Close Price]]/Table2[[#This Row],[Current Week Low]])-1</f>
        <v>4.7909673481843162E-2</v>
      </c>
      <c r="AF260" s="2">
        <f>(Table2[[#This Row],[Current Week High]]/Table2[[#This Row],[Close Price]])-1</f>
        <v>3.0867792661619209E-2</v>
      </c>
      <c r="AG260" s="2">
        <f>(Table2[[#This Row],[Close Price]]/Table2[[#This Row],[Current Month Low]])-1</f>
        <v>0.1333333333333333</v>
      </c>
      <c r="AH260" s="2">
        <f>(Table2[[#This Row],[Current Month High]]/Table2[[#This Row],[Close Price]])-1</f>
        <v>3.0867792661619209E-2</v>
      </c>
      <c r="AI260">
        <v>3.08677926616192</v>
      </c>
      <c r="AJ260">
        <v>72.779874213836393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-7.0000000000000007E-2</v>
      </c>
      <c r="AM260" t="s">
        <v>10435</v>
      </c>
      <c r="AN260">
        <v>9.61</v>
      </c>
      <c r="AO260" t="s">
        <v>10436</v>
      </c>
      <c r="AP260">
        <v>1.6430492918018999E-2</v>
      </c>
      <c r="AQ260">
        <f>(Table2[[#This Row],[Sharpe Ratio]]-AVERAGE(Table2[Sharpe Ratio]))/_xlfn.STDEV.P(Table2[Sharpe Ratio])</f>
        <v>-0.48560506172862955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2.4164743603540071</v>
      </c>
      <c r="AS260">
        <f>_xlfn.RANK.AVG(Table2[[#This Row],[1Y Return vs Nifty Z-Score]],Table2[1Y Return vs Nifty Z-Score])</f>
        <v>286</v>
      </c>
      <c r="AT260">
        <f>_xlfn.RANK.AVG(Table2[[#This Row],[6M Return vs Nifty Z-Score]],Table2[6M Return vs Nifty Z-Score])</f>
        <v>98</v>
      </c>
      <c r="AU260">
        <f>_xlfn.RANK.AVG(Table2[[#This Row],[Sharpe Ratio Z-Score]],Table2[Sharpe Ratio Z-Score])</f>
        <v>469</v>
      </c>
      <c r="AV260">
        <f>(Table2[[#This Row],[Rank 1Y]]+Table2[[#This Row],[Rank 6M]]+Table2[[#This Row],[Rank Sharpe]])/3</f>
        <v>284.33333333333331</v>
      </c>
    </row>
    <row r="261" spans="1:48" x14ac:dyDescent="0.3">
      <c r="A261" t="s">
        <v>711</v>
      </c>
      <c r="B261" t="s">
        <v>712</v>
      </c>
      <c r="C261" t="s">
        <v>10395</v>
      </c>
      <c r="D261" t="s">
        <v>54</v>
      </c>
      <c r="E261">
        <v>25369.121986800001</v>
      </c>
      <c r="F261">
        <v>1416.4</v>
      </c>
      <c r="G261">
        <v>34.758365340905499</v>
      </c>
      <c r="H261">
        <f>(Table2[[#This Row],[1Y Return vs Nifty]]-AVERAGE(Table2[1Y Return vs Nifty]))/_xlfn.STDEV.P(Table2[1Y Return vs Nifty])</f>
        <v>0.18019256128856026</v>
      </c>
      <c r="I261">
        <v>-14.2456556561113</v>
      </c>
      <c r="J261">
        <f>(Table2[[#This Row],[1M Return vs Nifty]]-AVERAGE(Table2[1M Return vs Nifty]))/_xlfn.STDEV.P(Table2[1M Return vs Nifty])</f>
        <v>-1.1167637482402928</v>
      </c>
      <c r="K261">
        <v>30.089417844990798</v>
      </c>
      <c r="L261">
        <f>(Table2[[#This Row],[6M Return vs Nifty]]-AVERAGE(Table2[6M Return vs Nifty]))/_xlfn.STDEV.P(Table2[6M Return vs Nifty])</f>
        <v>0.51466325017111125</v>
      </c>
      <c r="M261">
        <v>-11.5381013839368</v>
      </c>
      <c r="N261">
        <f>(Table2[[#This Row],[1W Return vs Nifty]]-AVERAGE(Table2[1W Return vs Nifty]))/_xlfn.STDEV.P(Table2[1W Return vs Nifty])</f>
        <v>-1.8782502279797948</v>
      </c>
      <c r="O261">
        <v>1502.55</v>
      </c>
      <c r="P261">
        <v>1439.8234839924601</v>
      </c>
      <c r="Q261">
        <v>1158.5371893988599</v>
      </c>
      <c r="R261">
        <v>17.799613056692301</v>
      </c>
      <c r="S261" s="2">
        <f>(Table2[[#This Row],[Close Price]]-Table2[[#This Row],[20D EMA]])/Table2[[#This Row],[20D EMA]]</f>
        <v>-5.7335862367308817E-2</v>
      </c>
      <c r="T261" s="2">
        <f>(Table2[[#This Row],[Close Price]]-Table2[[#This Row],[50D EMA]])/Table2[[#This Row],[50D EMA]]</f>
        <v>-1.6268302505741489E-2</v>
      </c>
      <c r="U261" s="2">
        <f>(Table2[[#This Row],[Close Price]]-Table2[[#This Row],[200D EMA]])/Table2[[#This Row],[200D EMA]]</f>
        <v>0.2225762046835455</v>
      </c>
      <c r="V261">
        <v>0.93804364574750698</v>
      </c>
      <c r="W261">
        <v>1405</v>
      </c>
      <c r="X261">
        <v>1433.9</v>
      </c>
      <c r="Y261">
        <v>1405</v>
      </c>
      <c r="Z261">
        <v>1500.7</v>
      </c>
      <c r="AA261">
        <v>1405</v>
      </c>
      <c r="AB261">
        <v>1639</v>
      </c>
      <c r="AC261" s="2">
        <f>(Table2[[#This Row],[Close Price]]/Table2[[#This Row],[Day Low]])-1</f>
        <v>8.1138790035588659E-3</v>
      </c>
      <c r="AD261" s="2">
        <f>(Table2[[#This Row],[Day High]]/Table2[[#This Row],[Close Price]])-1</f>
        <v>1.2355266873764537E-2</v>
      </c>
      <c r="AE261" s="2">
        <f>(Table2[[#This Row],[Close Price]]/Table2[[#This Row],[Current Week Low]])-1</f>
        <v>8.1138790035588659E-3</v>
      </c>
      <c r="AF261" s="2">
        <f>(Table2[[#This Row],[Current Week High]]/Table2[[#This Row],[Close Price]])-1</f>
        <v>5.9517085569048334E-2</v>
      </c>
      <c r="AG261" s="2">
        <f>(Table2[[#This Row],[Close Price]]/Table2[[#This Row],[Current Month Low]])-1</f>
        <v>8.1138790035588659E-3</v>
      </c>
      <c r="AH261" s="2">
        <f>(Table2[[#This Row],[Current Month High]]/Table2[[#This Row],[Close Price]])-1</f>
        <v>0.15715899463428395</v>
      </c>
      <c r="AI261">
        <v>15.7158994634283</v>
      </c>
      <c r="AJ261">
        <v>95.581331123998893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0.04</v>
      </c>
      <c r="AM261" t="s">
        <v>10436</v>
      </c>
      <c r="AN261">
        <v>-8.4</v>
      </c>
      <c r="AO261" t="s">
        <v>10435</v>
      </c>
      <c r="AP261">
        <v>2.9588173152354E-2</v>
      </c>
      <c r="AQ261">
        <f>(Table2[[#This Row],[Sharpe Ratio]]-AVERAGE(Table2[Sharpe Ratio]))/_xlfn.STDEV.P(Table2[Sharpe Ratio])</f>
        <v>-0.33299629968368516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-2.6331544644441012</v>
      </c>
      <c r="AS261">
        <f>_xlfn.RANK.AVG(Table2[[#This Row],[1Y Return vs Nifty Z-Score]],Table2[1Y Return vs Nifty Z-Score])</f>
        <v>252</v>
      </c>
      <c r="AT261">
        <f>_xlfn.RANK.AVG(Table2[[#This Row],[6M Return vs Nifty Z-Score]],Table2[6M Return vs Nifty Z-Score])</f>
        <v>169</v>
      </c>
      <c r="AU261">
        <f>_xlfn.RANK.AVG(Table2[[#This Row],[Sharpe Ratio Z-Score]],Table2[Sharpe Ratio Z-Score])</f>
        <v>433</v>
      </c>
      <c r="AV261">
        <f>(Table2[[#This Row],[Rank 1Y]]+Table2[[#This Row],[Rank 6M]]+Table2[[#This Row],[Rank Sharpe]])/3</f>
        <v>284.66666666666669</v>
      </c>
    </row>
    <row r="262" spans="1:48" x14ac:dyDescent="0.3">
      <c r="A262" t="s">
        <v>1040</v>
      </c>
      <c r="B262" t="s">
        <v>1041</v>
      </c>
      <c r="C262" t="s">
        <v>10401</v>
      </c>
      <c r="D262" t="s">
        <v>74</v>
      </c>
      <c r="E262">
        <v>13677</v>
      </c>
      <c r="F262">
        <v>91.18</v>
      </c>
      <c r="G262">
        <v>20.815066269903799</v>
      </c>
      <c r="H262">
        <f>(Table2[[#This Row],[1Y Return vs Nifty]]-AVERAGE(Table2[1Y Return vs Nifty]))/_xlfn.STDEV.P(Table2[1Y Return vs Nifty])</f>
        <v>-4.7118666502239129E-2</v>
      </c>
      <c r="I262">
        <v>-15.5537721609657</v>
      </c>
      <c r="J262">
        <f>(Table2[[#This Row],[1M Return vs Nifty]]-AVERAGE(Table2[1M Return vs Nifty]))/_xlfn.STDEV.P(Table2[1M Return vs Nifty])</f>
        <v>-1.2433009547526048</v>
      </c>
      <c r="K262">
        <v>23.462367387216101</v>
      </c>
      <c r="L262">
        <f>(Table2[[#This Row],[6M Return vs Nifty]]-AVERAGE(Table2[6M Return vs Nifty]))/_xlfn.STDEV.P(Table2[6M Return vs Nifty])</f>
        <v>0.31891086060242196</v>
      </c>
      <c r="M262">
        <v>-4.5890646051169597</v>
      </c>
      <c r="N262">
        <f>(Table2[[#This Row],[1W Return vs Nifty]]-AVERAGE(Table2[1W Return vs Nifty]))/_xlfn.STDEV.P(Table2[1W Return vs Nifty])</f>
        <v>-0.49848857017337589</v>
      </c>
      <c r="O262">
        <v>94.84</v>
      </c>
      <c r="P262">
        <v>94.861052146872794</v>
      </c>
      <c r="Q262">
        <v>80.4461520119537</v>
      </c>
      <c r="R262">
        <v>37.210517477027899</v>
      </c>
      <c r="S262" s="2">
        <f>(Table2[[#This Row],[Close Price]]-Table2[[#This Row],[20D EMA]])/Table2[[#This Row],[20D EMA]]</f>
        <v>-3.8591311682834209E-2</v>
      </c>
      <c r="T262" s="2">
        <f>(Table2[[#This Row],[Close Price]]-Table2[[#This Row],[50D EMA]])/Table2[[#This Row],[50D EMA]]</f>
        <v>-3.8804673399293908E-2</v>
      </c>
      <c r="U262" s="2">
        <f>(Table2[[#This Row],[Close Price]]-Table2[[#This Row],[200D EMA]])/Table2[[#This Row],[200D EMA]]</f>
        <v>0.13342897975345466</v>
      </c>
      <c r="V262">
        <v>0.145042821149269</v>
      </c>
      <c r="W262">
        <v>90.61</v>
      </c>
      <c r="X262">
        <v>92.25</v>
      </c>
      <c r="Y262">
        <v>90.28</v>
      </c>
      <c r="Z262">
        <v>96</v>
      </c>
      <c r="AA262">
        <v>88.5</v>
      </c>
      <c r="AB262">
        <v>101.65</v>
      </c>
      <c r="AC262" s="2">
        <f>(Table2[[#This Row],[Close Price]]/Table2[[#This Row],[Day Low]])-1</f>
        <v>6.2906963911268932E-3</v>
      </c>
      <c r="AD262" s="2">
        <f>(Table2[[#This Row],[Day High]]/Table2[[#This Row],[Close Price]])-1</f>
        <v>1.1735029611756875E-2</v>
      </c>
      <c r="AE262" s="2">
        <f>(Table2[[#This Row],[Close Price]]/Table2[[#This Row],[Current Week Low]])-1</f>
        <v>9.9689853788214045E-3</v>
      </c>
      <c r="AF262" s="2">
        <f>(Table2[[#This Row],[Current Week High]]/Table2[[#This Row],[Close Price]])-1</f>
        <v>5.2862469839877191E-2</v>
      </c>
      <c r="AG262" s="2">
        <f>(Table2[[#This Row],[Close Price]]/Table2[[#This Row],[Current Month Low]])-1</f>
        <v>3.0282485875706255E-2</v>
      </c>
      <c r="AH262" s="2">
        <f>(Table2[[#This Row],[Current Month High]]/Table2[[#This Row],[Close Price]])-1</f>
        <v>0.11482781311691159</v>
      </c>
      <c r="AI262">
        <v>44.549243255099803</v>
      </c>
      <c r="AJ262">
        <v>83.460764587525105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0</v>
      </c>
      <c r="AM262" t="s">
        <v>10437</v>
      </c>
      <c r="AN262">
        <v>-3.2</v>
      </c>
      <c r="AO262" t="s">
        <v>10435</v>
      </c>
      <c r="AP262">
        <v>6.5293911169896995E-2</v>
      </c>
      <c r="AQ262">
        <f>(Table2[[#This Row],[Sharpe Ratio]]-AVERAGE(Table2[Sharpe Ratio]))/_xlfn.STDEV.P(Table2[Sharpe Ratio])</f>
        <v>8.1135095798866672E-2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314</v>
      </c>
      <c r="AT262">
        <f>_xlfn.RANK.AVG(Table2[[#This Row],[6M Return vs Nifty Z-Score]],Table2[6M Return vs Nifty Z-Score])</f>
        <v>218</v>
      </c>
      <c r="AU262">
        <f>_xlfn.RANK.AVG(Table2[[#This Row],[Sharpe Ratio Z-Score]],Table2[Sharpe Ratio Z-Score])</f>
        <v>327</v>
      </c>
      <c r="AV262">
        <f>(Table2[[#This Row],[Rank 1Y]]+Table2[[#This Row],[Rank 6M]]+Table2[[#This Row],[Rank Sharpe]])/3</f>
        <v>286.33333333333331</v>
      </c>
    </row>
    <row r="263" spans="1:48" x14ac:dyDescent="0.3">
      <c r="A263" t="s">
        <v>448</v>
      </c>
      <c r="B263" t="s">
        <v>449</v>
      </c>
      <c r="C263" t="s">
        <v>10396</v>
      </c>
      <c r="D263" t="s">
        <v>92</v>
      </c>
      <c r="E263">
        <v>49888.749746624999</v>
      </c>
      <c r="F263">
        <v>126.95</v>
      </c>
      <c r="G263">
        <v>49.705279919641299</v>
      </c>
      <c r="H263">
        <f>(Table2[[#This Row],[1Y Return vs Nifty]]-AVERAGE(Table2[1Y Return vs Nifty]))/_xlfn.STDEV.P(Table2[1Y Return vs Nifty])</f>
        <v>0.42386527369869054</v>
      </c>
      <c r="I263">
        <v>-8.5285742131957392</v>
      </c>
      <c r="J263">
        <f>(Table2[[#This Row],[1M Return vs Nifty]]-AVERAGE(Table2[1M Return vs Nifty]))/_xlfn.STDEV.P(Table2[1M Return vs Nifty])</f>
        <v>-0.56373692493724681</v>
      </c>
      <c r="K263">
        <v>-13.1114795277746</v>
      </c>
      <c r="L263">
        <f>(Table2[[#This Row],[6M Return vs Nifty]]-AVERAGE(Table2[6M Return vs Nifty]))/_xlfn.STDEV.P(Table2[6M Return vs Nifty])</f>
        <v>-0.76142163044261069</v>
      </c>
      <c r="M263">
        <v>-3.63030322787947</v>
      </c>
      <c r="N263">
        <f>(Table2[[#This Row],[1W Return vs Nifty]]-AVERAGE(Table2[1W Return vs Nifty]))/_xlfn.STDEV.P(Table2[1W Return vs Nifty])</f>
        <v>-0.30812230368160076</v>
      </c>
      <c r="O263">
        <v>131.13999999999999</v>
      </c>
      <c r="P263">
        <v>134.284520570187</v>
      </c>
      <c r="Q263">
        <v>121.719081209797</v>
      </c>
      <c r="R263">
        <v>33.0762125017865</v>
      </c>
      <c r="S263" s="2">
        <f>(Table2[[#This Row],[Close Price]]-Table2[[#This Row],[20D EMA]])/Table2[[#This Row],[20D EMA]]</f>
        <v>-3.1950587158761506E-2</v>
      </c>
      <c r="T263" s="2">
        <f>(Table2[[#This Row],[Close Price]]-Table2[[#This Row],[50D EMA]])/Table2[[#This Row],[50D EMA]]</f>
        <v>-5.4619255734345298E-2</v>
      </c>
      <c r="U263" s="2">
        <f>(Table2[[#This Row],[Close Price]]-Table2[[#This Row],[200D EMA]])/Table2[[#This Row],[200D EMA]]</f>
        <v>4.2975339102230892E-2</v>
      </c>
      <c r="V263">
        <v>0.33176062719600002</v>
      </c>
      <c r="W263">
        <v>126.64</v>
      </c>
      <c r="X263">
        <v>130.80000000000001</v>
      </c>
      <c r="Y263">
        <v>126.64</v>
      </c>
      <c r="Z263">
        <v>131.4</v>
      </c>
      <c r="AA263">
        <v>124.76</v>
      </c>
      <c r="AB263">
        <v>140</v>
      </c>
      <c r="AC263" s="2">
        <f>(Table2[[#This Row],[Close Price]]/Table2[[#This Row],[Day Low]])-1</f>
        <v>2.447883765003267E-3</v>
      </c>
      <c r="AD263" s="2">
        <f>(Table2[[#This Row],[Day High]]/Table2[[#This Row],[Close Price]])-1</f>
        <v>3.0326900354470387E-2</v>
      </c>
      <c r="AE263" s="2">
        <f>(Table2[[#This Row],[Close Price]]/Table2[[#This Row],[Current Week Low]])-1</f>
        <v>2.447883765003267E-3</v>
      </c>
      <c r="AF263" s="2">
        <f>(Table2[[#This Row],[Current Week High]]/Table2[[#This Row],[Close Price]])-1</f>
        <v>3.5053170539582457E-2</v>
      </c>
      <c r="AG263" s="2">
        <f>(Table2[[#This Row],[Close Price]]/Table2[[#This Row],[Current Month Low]])-1</f>
        <v>1.7553703109971064E-2</v>
      </c>
      <c r="AH263" s="2">
        <f>(Table2[[#This Row],[Current Month High]]/Table2[[#This Row],[Close Price]])-1</f>
        <v>0.10279637652619145</v>
      </c>
      <c r="AI263">
        <v>34.304844426939702</v>
      </c>
      <c r="AJ263">
        <v>100.236593059936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-0.14000000000000001</v>
      </c>
      <c r="AM263" t="s">
        <v>10435</v>
      </c>
      <c r="AN263">
        <v>0.59</v>
      </c>
      <c r="AO263" t="s">
        <v>10436</v>
      </c>
      <c r="AP263">
        <v>0.166680292393945</v>
      </c>
      <c r="AQ263">
        <f>(Table2[[#This Row],[Sharpe Ratio]]-AVERAGE(Table2[Sharpe Ratio]))/_xlfn.STDEV.P(Table2[Sharpe Ratio])</f>
        <v>1.2570604755966945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191</v>
      </c>
      <c r="AT263">
        <f>_xlfn.RANK.AVG(Table2[[#This Row],[6M Return vs Nifty Z-Score]],Table2[6M Return vs Nifty Z-Score])</f>
        <v>586</v>
      </c>
      <c r="AU263">
        <f>_xlfn.RANK.AVG(Table2[[#This Row],[Sharpe Ratio Z-Score]],Table2[Sharpe Ratio Z-Score])</f>
        <v>83</v>
      </c>
      <c r="AV263">
        <f>(Table2[[#This Row],[Rank 1Y]]+Table2[[#This Row],[Rank 6M]]+Table2[[#This Row],[Rank Sharpe]])/3</f>
        <v>286.66666666666669</v>
      </c>
    </row>
    <row r="264" spans="1:48" x14ac:dyDescent="0.3">
      <c r="A264" t="s">
        <v>350</v>
      </c>
      <c r="B264" t="s">
        <v>351</v>
      </c>
      <c r="C264" t="s">
        <v>10397</v>
      </c>
      <c r="D264" t="s">
        <v>127</v>
      </c>
      <c r="E264">
        <v>72608.547160400005</v>
      </c>
      <c r="F264">
        <v>1559.5</v>
      </c>
      <c r="G264">
        <v>8.8002405011251597</v>
      </c>
      <c r="H264">
        <f>(Table2[[#This Row],[1Y Return vs Nifty]]-AVERAGE(Table2[1Y Return vs Nifty]))/_xlfn.STDEV.P(Table2[1Y Return vs Nifty])</f>
        <v>-0.2429908760335952</v>
      </c>
      <c r="I264">
        <v>-7.8955505874410097</v>
      </c>
      <c r="J264">
        <f>(Table2[[#This Row],[1M Return vs Nifty]]-AVERAGE(Table2[1M Return vs Nifty]))/_xlfn.STDEV.P(Table2[1M Return vs Nifty])</f>
        <v>-0.50250305091911085</v>
      </c>
      <c r="K264">
        <v>20.3073887815377</v>
      </c>
      <c r="L264">
        <f>(Table2[[#This Row],[6M Return vs Nifty]]-AVERAGE(Table2[6M Return vs Nifty]))/_xlfn.STDEV.P(Table2[6M Return vs Nifty])</f>
        <v>0.22571787753480535</v>
      </c>
      <c r="M264">
        <v>-4.1691646051126297</v>
      </c>
      <c r="N264">
        <f>(Table2[[#This Row],[1W Return vs Nifty]]-AVERAGE(Table2[1W Return vs Nifty]))/_xlfn.STDEV.P(Table2[1W Return vs Nifty])</f>
        <v>-0.41511558790844633</v>
      </c>
      <c r="O264">
        <v>1584.68</v>
      </c>
      <c r="P264">
        <v>1589.19093796625</v>
      </c>
      <c r="Q264">
        <v>1416.6476560752401</v>
      </c>
      <c r="R264">
        <v>37.7090305764617</v>
      </c>
      <c r="S264" s="2">
        <f>(Table2[[#This Row],[Close Price]]-Table2[[#This Row],[20D EMA]])/Table2[[#This Row],[20D EMA]]</f>
        <v>-1.5889643334932015E-2</v>
      </c>
      <c r="T264" s="2">
        <f>(Table2[[#This Row],[Close Price]]-Table2[[#This Row],[50D EMA]])/Table2[[#This Row],[50D EMA]]</f>
        <v>-1.8683052650832904E-2</v>
      </c>
      <c r="U264" s="2">
        <f>(Table2[[#This Row],[Close Price]]-Table2[[#This Row],[200D EMA]])/Table2[[#This Row],[200D EMA]]</f>
        <v>0.10083830182624665</v>
      </c>
      <c r="V264">
        <v>0.98097265938352096</v>
      </c>
      <c r="W264">
        <v>1553.85</v>
      </c>
      <c r="X264">
        <v>1581.4</v>
      </c>
      <c r="Y264">
        <v>1553.85</v>
      </c>
      <c r="Z264">
        <v>1626</v>
      </c>
      <c r="AA264">
        <v>1524.75</v>
      </c>
      <c r="AB264">
        <v>1629.9</v>
      </c>
      <c r="AC264" s="2">
        <f>(Table2[[#This Row],[Close Price]]/Table2[[#This Row],[Day Low]])-1</f>
        <v>3.6361296135405397E-3</v>
      </c>
      <c r="AD264" s="2">
        <f>(Table2[[#This Row],[Day High]]/Table2[[#This Row],[Close Price]])-1</f>
        <v>1.4042962487976984E-2</v>
      </c>
      <c r="AE264" s="2">
        <f>(Table2[[#This Row],[Close Price]]/Table2[[#This Row],[Current Week Low]])-1</f>
        <v>3.6361296135405397E-3</v>
      </c>
      <c r="AF264" s="2">
        <f>(Table2[[#This Row],[Current Week High]]/Table2[[#This Row],[Close Price]])-1</f>
        <v>4.2641872394998392E-2</v>
      </c>
      <c r="AG264" s="2">
        <f>(Table2[[#This Row],[Close Price]]/Table2[[#This Row],[Current Month Low]])-1</f>
        <v>2.2790621413346424E-2</v>
      </c>
      <c r="AH264" s="2">
        <f>(Table2[[#This Row],[Current Month High]]/Table2[[#This Row],[Close Price]])-1</f>
        <v>4.5142673933953326E-2</v>
      </c>
      <c r="AI264">
        <v>15.7101635139467</v>
      </c>
      <c r="AJ264">
        <v>55.592138082410401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-0.12</v>
      </c>
      <c r="AM264" t="s">
        <v>10435</v>
      </c>
      <c r="AN264">
        <v>0.28000000000000003</v>
      </c>
      <c r="AO264" t="s">
        <v>10436</v>
      </c>
      <c r="AP264">
        <v>9.0899700393877E-2</v>
      </c>
      <c r="AQ264">
        <f>(Table2[[#This Row],[Sharpe Ratio]]-AVERAGE(Table2[Sharpe Ratio]))/_xlfn.STDEV.P(Table2[Sharpe Ratio])</f>
        <v>0.37812268974101892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374</v>
      </c>
      <c r="AT264">
        <f>_xlfn.RANK.AVG(Table2[[#This Row],[6M Return vs Nifty Z-Score]],Table2[6M Return vs Nifty Z-Score])</f>
        <v>240</v>
      </c>
      <c r="AU264">
        <f>_xlfn.RANK.AVG(Table2[[#This Row],[Sharpe Ratio Z-Score]],Table2[Sharpe Ratio Z-Score])</f>
        <v>247</v>
      </c>
      <c r="AV264">
        <f>(Table2[[#This Row],[Rank 1Y]]+Table2[[#This Row],[Rank 6M]]+Table2[[#This Row],[Rank Sharpe]])/3</f>
        <v>287</v>
      </c>
    </row>
    <row r="265" spans="1:48" x14ac:dyDescent="0.3">
      <c r="A265" t="s">
        <v>1647</v>
      </c>
      <c r="B265" t="s">
        <v>1648</v>
      </c>
      <c r="C265" t="s">
        <v>5595</v>
      </c>
      <c r="D265" t="s">
        <v>83</v>
      </c>
      <c r="E265">
        <v>5648.2317131999998</v>
      </c>
      <c r="F265">
        <v>275.7</v>
      </c>
      <c r="G265">
        <v>32.376385239098603</v>
      </c>
      <c r="H265">
        <f>(Table2[[#This Row],[1Y Return vs Nifty]]-AVERAGE(Table2[1Y Return vs Nifty]))/_xlfn.STDEV.P(Table2[1Y Return vs Nifty])</f>
        <v>0.14136022908670351</v>
      </c>
      <c r="I265">
        <v>-18.805994024691302</v>
      </c>
      <c r="J265">
        <f>(Table2[[#This Row],[1M Return vs Nifty]]-AVERAGE(Table2[1M Return vs Nifty]))/_xlfn.STDEV.P(Table2[1M Return vs Nifty])</f>
        <v>-1.5578960753454052</v>
      </c>
      <c r="K265">
        <v>20.929224575435502</v>
      </c>
      <c r="L265">
        <f>(Table2[[#This Row],[6M Return vs Nifty]]-AVERAGE(Table2[6M Return vs Nifty]))/_xlfn.STDEV.P(Table2[6M Return vs Nifty])</f>
        <v>0.2440859046609655</v>
      </c>
      <c r="M265">
        <v>-4.3994803167840297</v>
      </c>
      <c r="N265">
        <f>(Table2[[#This Row],[1W Return vs Nifty]]-AVERAGE(Table2[1W Return vs Nifty]))/_xlfn.STDEV.P(Table2[1W Return vs Nifty])</f>
        <v>-0.4608457802026027</v>
      </c>
      <c r="O265">
        <v>295.77</v>
      </c>
      <c r="P265">
        <v>299.99652598751197</v>
      </c>
      <c r="Q265">
        <v>260.58515841492601</v>
      </c>
      <c r="R265">
        <v>28.366448622073001</v>
      </c>
      <c r="S265" s="2">
        <f>(Table2[[#This Row],[Close Price]]-Table2[[#This Row],[20D EMA]])/Table2[[#This Row],[20D EMA]]</f>
        <v>-6.7856780606552369E-2</v>
      </c>
      <c r="T265" s="2">
        <f>(Table2[[#This Row],[Close Price]]-Table2[[#This Row],[50D EMA]])/Table2[[#This Row],[50D EMA]]</f>
        <v>-8.0989357818508148E-2</v>
      </c>
      <c r="U265" s="2">
        <f>(Table2[[#This Row],[Close Price]]-Table2[[#This Row],[200D EMA]])/Table2[[#This Row],[200D EMA]]</f>
        <v>5.8003462963945283E-2</v>
      </c>
      <c r="V265">
        <v>0.404731882944729</v>
      </c>
      <c r="W265">
        <v>274.10000000000002</v>
      </c>
      <c r="X265">
        <v>284.25</v>
      </c>
      <c r="Y265">
        <v>274.10000000000002</v>
      </c>
      <c r="Z265">
        <v>292.95</v>
      </c>
      <c r="AA265">
        <v>274.10000000000002</v>
      </c>
      <c r="AB265">
        <v>321.8</v>
      </c>
      <c r="AC265" s="2">
        <f>(Table2[[#This Row],[Close Price]]/Table2[[#This Row],[Day Low]])-1</f>
        <v>5.8372856621669023E-3</v>
      </c>
      <c r="AD265" s="2">
        <f>(Table2[[#This Row],[Day High]]/Table2[[#This Row],[Close Price]])-1</f>
        <v>3.1011969532100059E-2</v>
      </c>
      <c r="AE265" s="2">
        <f>(Table2[[#This Row],[Close Price]]/Table2[[#This Row],[Current Week Low]])-1</f>
        <v>5.8372856621669023E-3</v>
      </c>
      <c r="AF265" s="2">
        <f>(Table2[[#This Row],[Current Week High]]/Table2[[#This Row],[Close Price]])-1</f>
        <v>6.2568008705114364E-2</v>
      </c>
      <c r="AG265" s="2">
        <f>(Table2[[#This Row],[Close Price]]/Table2[[#This Row],[Current Month Low]])-1</f>
        <v>5.8372856621669023E-3</v>
      </c>
      <c r="AH265" s="2">
        <f>(Table2[[#This Row],[Current Month High]]/Table2[[#This Row],[Close Price]])-1</f>
        <v>0.16721073630758077</v>
      </c>
      <c r="AI265">
        <v>34.058759521218697</v>
      </c>
      <c r="AJ265">
        <v>71.295433364398903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-0.15</v>
      </c>
      <c r="AM265" t="s">
        <v>10435</v>
      </c>
      <c r="AN265">
        <v>-8.41</v>
      </c>
      <c r="AO265" t="s">
        <v>10435</v>
      </c>
      <c r="AP265">
        <v>5.0999839055717998E-2</v>
      </c>
      <c r="AQ265">
        <f>(Table2[[#This Row],[Sharpe Ratio]]-AVERAGE(Table2[Sharpe Ratio]))/_xlfn.STDEV.P(Table2[Sharpe Ratio])</f>
        <v>-8.4654056321858018E-2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263</v>
      </c>
      <c r="AT265">
        <f>_xlfn.RANK.AVG(Table2[[#This Row],[6M Return vs Nifty Z-Score]],Table2[6M Return vs Nifty Z-Score])</f>
        <v>234</v>
      </c>
      <c r="AU265">
        <f>_xlfn.RANK.AVG(Table2[[#This Row],[Sharpe Ratio Z-Score]],Table2[Sharpe Ratio Z-Score])</f>
        <v>366</v>
      </c>
      <c r="AV265">
        <f>(Table2[[#This Row],[Rank 1Y]]+Table2[[#This Row],[Rank 6M]]+Table2[[#This Row],[Rank Sharpe]])/3</f>
        <v>287.66666666666669</v>
      </c>
    </row>
    <row r="266" spans="1:48" x14ac:dyDescent="0.3">
      <c r="A266" t="s">
        <v>725</v>
      </c>
      <c r="B266" t="s">
        <v>726</v>
      </c>
      <c r="C266" t="s">
        <v>10389</v>
      </c>
      <c r="D266" t="s">
        <v>263</v>
      </c>
      <c r="E266">
        <v>24436.26849672</v>
      </c>
      <c r="F266">
        <v>247.05</v>
      </c>
      <c r="G266">
        <v>46.980048189493402</v>
      </c>
      <c r="H266">
        <f>(Table2[[#This Row],[1Y Return vs Nifty]]-AVERAGE(Table2[1Y Return vs Nifty]))/_xlfn.STDEV.P(Table2[1Y Return vs Nifty])</f>
        <v>0.37943706718602199</v>
      </c>
      <c r="I266">
        <v>-11.475326863426099</v>
      </c>
      <c r="J266">
        <f>(Table2[[#This Row],[1M Return vs Nifty]]-AVERAGE(Table2[1M Return vs Nifty]))/_xlfn.STDEV.P(Table2[1M Return vs Nifty])</f>
        <v>-0.84878328530283542</v>
      </c>
      <c r="K266">
        <v>14.6060131778088</v>
      </c>
      <c r="L266">
        <f>(Table2[[#This Row],[6M Return vs Nifty]]-AVERAGE(Table2[6M Return vs Nifty]))/_xlfn.STDEV.P(Table2[6M Return vs Nifty])</f>
        <v>5.7308431225364921E-2</v>
      </c>
      <c r="M266">
        <v>-4.17968953586493</v>
      </c>
      <c r="N266">
        <f>(Table2[[#This Row],[1W Return vs Nifty]]-AVERAGE(Table2[1W Return vs Nifty]))/_xlfn.STDEV.P(Table2[1W Return vs Nifty])</f>
        <v>-0.41720535896094002</v>
      </c>
      <c r="O266">
        <v>255.56</v>
      </c>
      <c r="P266">
        <v>252.40712090469901</v>
      </c>
      <c r="Q266">
        <v>215.349185832317</v>
      </c>
      <c r="R266">
        <v>33.313934471751999</v>
      </c>
      <c r="S266" s="2">
        <f>(Table2[[#This Row],[Close Price]]-Table2[[#This Row],[20D EMA]])/Table2[[#This Row],[20D EMA]]</f>
        <v>-3.3299420879636839E-2</v>
      </c>
      <c r="T266" s="2">
        <f>(Table2[[#This Row],[Close Price]]-Table2[[#This Row],[50D EMA]])/Table2[[#This Row],[50D EMA]]</f>
        <v>-2.1224127455269703E-2</v>
      </c>
      <c r="U266" s="2">
        <f>(Table2[[#This Row],[Close Price]]-Table2[[#This Row],[200D EMA]])/Table2[[#This Row],[200D EMA]]</f>
        <v>0.14720656614122071</v>
      </c>
      <c r="V266">
        <v>0.244805036129602</v>
      </c>
      <c r="W266">
        <v>246</v>
      </c>
      <c r="X266">
        <v>251.85</v>
      </c>
      <c r="Y266">
        <v>246</v>
      </c>
      <c r="Z266">
        <v>256.8</v>
      </c>
      <c r="AA266">
        <v>242.6</v>
      </c>
      <c r="AB266">
        <v>278.8</v>
      </c>
      <c r="AC266" s="2">
        <f>(Table2[[#This Row],[Close Price]]/Table2[[#This Row],[Day Low]])-1</f>
        <v>4.2682926829269441E-3</v>
      </c>
      <c r="AD266" s="2">
        <f>(Table2[[#This Row],[Day High]]/Table2[[#This Row],[Close Price]])-1</f>
        <v>1.9429265330904499E-2</v>
      </c>
      <c r="AE266" s="2">
        <f>(Table2[[#This Row],[Close Price]]/Table2[[#This Row],[Current Week Low]])-1</f>
        <v>4.2682926829269441E-3</v>
      </c>
      <c r="AF266" s="2">
        <f>(Table2[[#This Row],[Current Week High]]/Table2[[#This Row],[Close Price]])-1</f>
        <v>3.9465695203400042E-2</v>
      </c>
      <c r="AG266" s="2">
        <f>(Table2[[#This Row],[Close Price]]/Table2[[#This Row],[Current Month Low]])-1</f>
        <v>1.8342951360263982E-2</v>
      </c>
      <c r="AH266" s="2">
        <f>(Table2[[#This Row],[Current Month High]]/Table2[[#This Row],[Close Price]])-1</f>
        <v>0.12851649463671322</v>
      </c>
      <c r="AI266">
        <v>15.1183970856101</v>
      </c>
      <c r="AJ266">
        <v>86.593655589123799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-0.08</v>
      </c>
      <c r="AM266" t="s">
        <v>10435</v>
      </c>
      <c r="AN266">
        <v>-3.57</v>
      </c>
      <c r="AO266" t="s">
        <v>10435</v>
      </c>
      <c r="AP266">
        <v>4.7142886399464998E-2</v>
      </c>
      <c r="AQ266">
        <f>(Table2[[#This Row],[Sharpe Ratio]]-AVERAGE(Table2[Sharpe Ratio]))/_xlfn.STDEV.P(Table2[Sharpe Ratio])</f>
        <v>-0.12938874812571904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-0.95863189397810766</v>
      </c>
      <c r="AS266">
        <f>_xlfn.RANK.AVG(Table2[[#This Row],[1Y Return vs Nifty Z-Score]],Table2[1Y Return vs Nifty Z-Score])</f>
        <v>199</v>
      </c>
      <c r="AT266">
        <f>_xlfn.RANK.AVG(Table2[[#This Row],[6M Return vs Nifty Z-Score]],Table2[6M Return vs Nifty Z-Score])</f>
        <v>293</v>
      </c>
      <c r="AU266">
        <f>_xlfn.RANK.AVG(Table2[[#This Row],[Sharpe Ratio Z-Score]],Table2[Sharpe Ratio Z-Score])</f>
        <v>374</v>
      </c>
      <c r="AV266">
        <f>(Table2[[#This Row],[Rank 1Y]]+Table2[[#This Row],[Rank 6M]]+Table2[[#This Row],[Rank Sharpe]])/3</f>
        <v>288.66666666666669</v>
      </c>
    </row>
    <row r="267" spans="1:48" x14ac:dyDescent="0.3">
      <c r="A267" t="s">
        <v>1108</v>
      </c>
      <c r="B267" t="s">
        <v>1109</v>
      </c>
      <c r="C267" t="s">
        <v>10396</v>
      </c>
      <c r="D267" t="s">
        <v>92</v>
      </c>
      <c r="E267">
        <v>12075.794453173999</v>
      </c>
      <c r="F267">
        <v>17.62</v>
      </c>
      <c r="G267">
        <v>34.842707098174401</v>
      </c>
      <c r="H267">
        <f>(Table2[[#This Row],[1Y Return vs Nifty]]-AVERAGE(Table2[1Y Return vs Nifty]))/_xlfn.STDEV.P(Table2[1Y Return vs Nifty])</f>
        <v>0.18156754638363723</v>
      </c>
      <c r="I267">
        <v>-8.4273804267535297</v>
      </c>
      <c r="J267">
        <f>(Table2[[#This Row],[1M Return vs Nifty]]-AVERAGE(Table2[1M Return vs Nifty]))/_xlfn.STDEV.P(Table2[1M Return vs Nifty])</f>
        <v>-0.55394821039593323</v>
      </c>
      <c r="K267">
        <v>-1.3795130856608999</v>
      </c>
      <c r="L267">
        <f>(Table2[[#This Row],[6M Return vs Nifty]]-AVERAGE(Table2[6M Return vs Nifty]))/_xlfn.STDEV.P(Table2[6M Return vs Nifty])</f>
        <v>-0.41487825039498177</v>
      </c>
      <c r="M267">
        <v>0.23514628909650001</v>
      </c>
      <c r="N267">
        <f>(Table2[[#This Row],[1W Return vs Nifty]]-AVERAGE(Table2[1W Return vs Nifty]))/_xlfn.STDEV.P(Table2[1W Return vs Nifty])</f>
        <v>0.45937961111119463</v>
      </c>
      <c r="O267">
        <v>17.579999999999998</v>
      </c>
      <c r="P267">
        <v>17.9715380167898</v>
      </c>
      <c r="Q267">
        <v>16.913678324669998</v>
      </c>
      <c r="R267">
        <v>54.017111294629402</v>
      </c>
      <c r="S267" s="2">
        <f>(Table2[[#This Row],[Close Price]]-Table2[[#This Row],[20D EMA]])/Table2[[#This Row],[20D EMA]]</f>
        <v>2.2753128555177875E-3</v>
      </c>
      <c r="T267" s="2">
        <f>(Table2[[#This Row],[Close Price]]-Table2[[#This Row],[50D EMA]])/Table2[[#This Row],[50D EMA]]</f>
        <v>-1.9560819806372566E-2</v>
      </c>
      <c r="U267" s="2">
        <f>(Table2[[#This Row],[Close Price]]-Table2[[#This Row],[200D EMA]])/Table2[[#This Row],[200D EMA]]</f>
        <v>4.1760382441457099E-2</v>
      </c>
      <c r="V267">
        <v>0.60791326794821998</v>
      </c>
      <c r="W267">
        <v>17.52</v>
      </c>
      <c r="X267">
        <v>17.95</v>
      </c>
      <c r="Y267">
        <v>17.149999999999999</v>
      </c>
      <c r="Z267">
        <v>18.27</v>
      </c>
      <c r="AA267">
        <v>16.760000000000002</v>
      </c>
      <c r="AB267">
        <v>18.48</v>
      </c>
      <c r="AC267" s="2">
        <f>(Table2[[#This Row],[Close Price]]/Table2[[#This Row],[Day Low]])-1</f>
        <v>5.7077625570776114E-3</v>
      </c>
      <c r="AD267" s="2">
        <f>(Table2[[#This Row],[Day High]]/Table2[[#This Row],[Close Price]])-1</f>
        <v>1.8728717366628622E-2</v>
      </c>
      <c r="AE267" s="2">
        <f>(Table2[[#This Row],[Close Price]]/Table2[[#This Row],[Current Week Low]])-1</f>
        <v>2.7405247813411249E-2</v>
      </c>
      <c r="AF267" s="2">
        <f>(Table2[[#This Row],[Current Week High]]/Table2[[#This Row],[Close Price]])-1</f>
        <v>3.6889897843359831E-2</v>
      </c>
      <c r="AG267" s="2">
        <f>(Table2[[#This Row],[Close Price]]/Table2[[#This Row],[Current Month Low]])-1</f>
        <v>5.1312649164677815E-2</v>
      </c>
      <c r="AH267" s="2">
        <f>(Table2[[#This Row],[Current Month High]]/Table2[[#This Row],[Close Price]])-1</f>
        <v>4.8808172531214389E-2</v>
      </c>
      <c r="AI267">
        <v>36.208853575482401</v>
      </c>
      <c r="AJ267">
        <v>111.017964071856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-0.09</v>
      </c>
      <c r="AM267" t="s">
        <v>10435</v>
      </c>
      <c r="AN267">
        <v>2.0299999999999998</v>
      </c>
      <c r="AO267" t="s">
        <v>10436</v>
      </c>
      <c r="AP267">
        <v>0.12584403709043601</v>
      </c>
      <c r="AQ267">
        <f>(Table2[[#This Row],[Sharpe Ratio]]-AVERAGE(Table2[Sharpe Ratio]))/_xlfn.STDEV.P(Table2[Sharpe Ratio])</f>
        <v>0.78342300626851791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250</v>
      </c>
      <c r="AT267">
        <f>_xlfn.RANK.AVG(Table2[[#This Row],[6M Return vs Nifty Z-Score]],Table2[6M Return vs Nifty Z-Score])</f>
        <v>462</v>
      </c>
      <c r="AU267">
        <f>_xlfn.RANK.AVG(Table2[[#This Row],[Sharpe Ratio Z-Score]],Table2[Sharpe Ratio Z-Score])</f>
        <v>157</v>
      </c>
      <c r="AV267">
        <f>(Table2[[#This Row],[Rank 1Y]]+Table2[[#This Row],[Rank 6M]]+Table2[[#This Row],[Rank Sharpe]])/3</f>
        <v>289.66666666666669</v>
      </c>
    </row>
    <row r="268" spans="1:48" x14ac:dyDescent="0.3">
      <c r="A268" t="s">
        <v>1093</v>
      </c>
      <c r="B268" t="s">
        <v>1094</v>
      </c>
      <c r="C268" t="s">
        <v>10393</v>
      </c>
      <c r="D268" t="s">
        <v>1003</v>
      </c>
      <c r="E268">
        <v>12265.345349775</v>
      </c>
      <c r="F268">
        <v>607.95000000000005</v>
      </c>
      <c r="G268">
        <v>5.9204822743857397</v>
      </c>
      <c r="H268">
        <f>(Table2[[#This Row],[1Y Return vs Nifty]]-AVERAGE(Table2[1Y Return vs Nifty]))/_xlfn.STDEV.P(Table2[1Y Return vs Nifty])</f>
        <v>-0.28993825734754741</v>
      </c>
      <c r="I268">
        <v>3.0768124666227599</v>
      </c>
      <c r="J268">
        <f>(Table2[[#This Row],[1M Return vs Nifty]]-AVERAGE(Table2[1M Return vs Nifty]))/_xlfn.STDEV.P(Table2[1M Return vs Nifty])</f>
        <v>0.55887960463775466</v>
      </c>
      <c r="K268">
        <v>48.378042019753998</v>
      </c>
      <c r="L268">
        <f>(Table2[[#This Row],[6M Return vs Nifty]]-AVERAGE(Table2[6M Return vs Nifty]))/_xlfn.STDEV.P(Table2[6M Return vs Nifty])</f>
        <v>1.0548797321406387</v>
      </c>
      <c r="M268">
        <v>4.3265799130879801</v>
      </c>
      <c r="N268">
        <f>(Table2[[#This Row],[1W Return vs Nifty]]-AVERAGE(Table2[1W Return vs Nifty]))/_xlfn.STDEV.P(Table2[1W Return vs Nifty])</f>
        <v>1.2717516591408697</v>
      </c>
      <c r="O268">
        <v>576.45000000000005</v>
      </c>
      <c r="P268">
        <v>537.44007563207902</v>
      </c>
      <c r="Q268">
        <v>453.91083236689099</v>
      </c>
      <c r="R268">
        <v>72.295638710127804</v>
      </c>
      <c r="S268" s="2">
        <f>(Table2[[#This Row],[Close Price]]-Table2[[#This Row],[20D EMA]])/Table2[[#This Row],[20D EMA]]</f>
        <v>5.4644808743169397E-2</v>
      </c>
      <c r="T268" s="2">
        <f>(Table2[[#This Row],[Close Price]]-Table2[[#This Row],[50D EMA]])/Table2[[#This Row],[50D EMA]]</f>
        <v>0.13119588129894272</v>
      </c>
      <c r="U268" s="2">
        <f>(Table2[[#This Row],[Close Price]]-Table2[[#This Row],[200D EMA]])/Table2[[#This Row],[200D EMA]]</f>
        <v>0.33935997259611761</v>
      </c>
      <c r="V268">
        <v>0.73403535431435196</v>
      </c>
      <c r="W268">
        <v>601.70000000000005</v>
      </c>
      <c r="X268">
        <v>616.6</v>
      </c>
      <c r="Y268">
        <v>586.25</v>
      </c>
      <c r="Z268">
        <v>616.6</v>
      </c>
      <c r="AA268">
        <v>546.1</v>
      </c>
      <c r="AB268">
        <v>616.6</v>
      </c>
      <c r="AC268" s="2">
        <f>(Table2[[#This Row],[Close Price]]/Table2[[#This Row],[Day Low]])-1</f>
        <v>1.0387236164201452E-2</v>
      </c>
      <c r="AD268" s="2">
        <f>(Table2[[#This Row],[Day High]]/Table2[[#This Row],[Close Price]])-1</f>
        <v>1.4228143761822576E-2</v>
      </c>
      <c r="AE268" s="2">
        <f>(Table2[[#This Row],[Close Price]]/Table2[[#This Row],[Current Week Low]])-1</f>
        <v>3.7014925373134444E-2</v>
      </c>
      <c r="AF268" s="2">
        <f>(Table2[[#This Row],[Current Week High]]/Table2[[#This Row],[Close Price]])-1</f>
        <v>1.4228143761822576E-2</v>
      </c>
      <c r="AG268" s="2">
        <f>(Table2[[#This Row],[Close Price]]/Table2[[#This Row],[Current Month Low]])-1</f>
        <v>0.11325764511994141</v>
      </c>
      <c r="AH268" s="2">
        <f>(Table2[[#This Row],[Current Month High]]/Table2[[#This Row],[Close Price]])-1</f>
        <v>1.4228143761822576E-2</v>
      </c>
      <c r="AI268">
        <v>2.80450694958467</v>
      </c>
      <c r="AJ268">
        <v>76.986899563318701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0.28000000000000003</v>
      </c>
      <c r="AM268" t="s">
        <v>10436</v>
      </c>
      <c r="AN268">
        <v>9.43</v>
      </c>
      <c r="AO268" t="s">
        <v>10436</v>
      </c>
      <c r="AP268">
        <v>4.1826236156131E-2</v>
      </c>
      <c r="AQ268">
        <f>(Table2[[#This Row],[Sharpe Ratio]]-AVERAGE(Table2[Sharpe Ratio]))/_xlfn.STDEV.P(Table2[Sharpe Ratio])</f>
        <v>-0.19105367670058199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2.4045190618711336</v>
      </c>
      <c r="AS268">
        <f>_xlfn.RANK.AVG(Table2[[#This Row],[1Y Return vs Nifty Z-Score]],Table2[1Y Return vs Nifty Z-Score])</f>
        <v>388</v>
      </c>
      <c r="AT268">
        <f>_xlfn.RANK.AVG(Table2[[#This Row],[6M Return vs Nifty Z-Score]],Table2[6M Return vs Nifty Z-Score])</f>
        <v>97</v>
      </c>
      <c r="AU268">
        <f>_xlfn.RANK.AVG(Table2[[#This Row],[Sharpe Ratio Z-Score]],Table2[Sharpe Ratio Z-Score])</f>
        <v>385</v>
      </c>
      <c r="AV268">
        <f>(Table2[[#This Row],[Rank 1Y]]+Table2[[#This Row],[Rank 6M]]+Table2[[#This Row],[Rank Sharpe]])/3</f>
        <v>290</v>
      </c>
    </row>
    <row r="269" spans="1:48" x14ac:dyDescent="0.3">
      <c r="A269" t="s">
        <v>96</v>
      </c>
      <c r="B269" t="s">
        <v>97</v>
      </c>
      <c r="C269" t="s">
        <v>10389</v>
      </c>
      <c r="D269" t="s">
        <v>98</v>
      </c>
      <c r="E269">
        <v>311402.66236331</v>
      </c>
      <c r="F269">
        <v>505.3</v>
      </c>
      <c r="G269">
        <v>43.249422954344098</v>
      </c>
      <c r="H269">
        <f>(Table2[[#This Row],[1Y Return vs Nifty]]-AVERAGE(Table2[1Y Return vs Nifty]))/_xlfn.STDEV.P(Table2[1Y Return vs Nifty])</f>
        <v>0.31861839017774019</v>
      </c>
      <c r="I269">
        <v>-11.5327735043413</v>
      </c>
      <c r="J269">
        <f>(Table2[[#This Row],[1M Return vs Nifty]]-AVERAGE(Table2[1M Return vs Nifty]))/_xlfn.STDEV.P(Table2[1M Return vs Nifty])</f>
        <v>-0.85434023488488697</v>
      </c>
      <c r="K269">
        <v>-1.77535585837721</v>
      </c>
      <c r="L269">
        <f>(Table2[[#This Row],[6M Return vs Nifty]]-AVERAGE(Table2[6M Return vs Nifty]))/_xlfn.STDEV.P(Table2[6M Return vs Nifty])</f>
        <v>-0.4265708079130564</v>
      </c>
      <c r="M269">
        <v>0.56490629660121605</v>
      </c>
      <c r="N269">
        <f>(Table2[[#This Row],[1W Return vs Nifty]]-AVERAGE(Table2[1W Return vs Nifty]))/_xlfn.STDEV.P(Table2[1W Return vs Nifty])</f>
        <v>0.52485490345958763</v>
      </c>
      <c r="O269">
        <v>499.61</v>
      </c>
      <c r="P269">
        <v>501.683013825795</v>
      </c>
      <c r="Q269">
        <v>450.03092618925501</v>
      </c>
      <c r="R269">
        <v>59.843119134314698</v>
      </c>
      <c r="S269" s="2">
        <f>(Table2[[#This Row],[Close Price]]-Table2[[#This Row],[20D EMA]])/Table2[[#This Row],[20D EMA]]</f>
        <v>1.1388883328996612E-2</v>
      </c>
      <c r="T269" s="2">
        <f>(Table2[[#This Row],[Close Price]]-Table2[[#This Row],[50D EMA]])/Table2[[#This Row],[50D EMA]]</f>
        <v>7.2097042844288459E-3</v>
      </c>
      <c r="U269" s="2">
        <f>(Table2[[#This Row],[Close Price]]-Table2[[#This Row],[200D EMA]])/Table2[[#This Row],[200D EMA]]</f>
        <v>0.12281172380473751</v>
      </c>
      <c r="V269">
        <v>0.75629857761599895</v>
      </c>
      <c r="W269">
        <v>502</v>
      </c>
      <c r="X269">
        <v>507</v>
      </c>
      <c r="Y269">
        <v>490.5</v>
      </c>
      <c r="Z269">
        <v>507</v>
      </c>
      <c r="AA269">
        <v>476.25</v>
      </c>
      <c r="AB269">
        <v>529</v>
      </c>
      <c r="AC269" s="2">
        <f>(Table2[[#This Row],[Close Price]]/Table2[[#This Row],[Day Low]])-1</f>
        <v>6.5737051792829071E-3</v>
      </c>
      <c r="AD269" s="2">
        <f>(Table2[[#This Row],[Day High]]/Table2[[#This Row],[Close Price]])-1</f>
        <v>3.3643380170196302E-3</v>
      </c>
      <c r="AE269" s="2">
        <f>(Table2[[#This Row],[Close Price]]/Table2[[#This Row],[Current Week Low]])-1</f>
        <v>3.0173292558613785E-2</v>
      </c>
      <c r="AF269" s="2">
        <f>(Table2[[#This Row],[Current Week High]]/Table2[[#This Row],[Close Price]])-1</f>
        <v>3.3643380170196302E-3</v>
      </c>
      <c r="AG269" s="2">
        <f>(Table2[[#This Row],[Close Price]]/Table2[[#This Row],[Current Month Low]])-1</f>
        <v>6.0997375328083914E-2</v>
      </c>
      <c r="AH269" s="2">
        <f>(Table2[[#This Row],[Current Month High]]/Table2[[#This Row],[Close Price]])-1</f>
        <v>4.6902830001978923E-2</v>
      </c>
      <c r="AI269">
        <v>7.5697605382940703</v>
      </c>
      <c r="AJ269">
        <v>79.726124844389105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0.03</v>
      </c>
      <c r="AM269" t="s">
        <v>10436</v>
      </c>
      <c r="AN269">
        <v>4.3</v>
      </c>
      <c r="AO269" t="s">
        <v>10436</v>
      </c>
      <c r="AP269">
        <v>0.114367843907832</v>
      </c>
      <c r="AQ269">
        <f>(Table2[[#This Row],[Sharpe Ratio]]-AVERAGE(Table2[Sharpe Ratio]))/_xlfn.STDEV.P(Table2[Sharpe Ratio])</f>
        <v>0.65031689611882526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217</v>
      </c>
      <c r="AT269">
        <f>_xlfn.RANK.AVG(Table2[[#This Row],[6M Return vs Nifty Z-Score]],Table2[6M Return vs Nifty Z-Score])</f>
        <v>469</v>
      </c>
      <c r="AU269">
        <f>_xlfn.RANK.AVG(Table2[[#This Row],[Sharpe Ratio Z-Score]],Table2[Sharpe Ratio Z-Score])</f>
        <v>185</v>
      </c>
      <c r="AV269">
        <f>(Table2[[#This Row],[Rank 1Y]]+Table2[[#This Row],[Rank 6M]]+Table2[[#This Row],[Rank Sharpe]])/3</f>
        <v>290.33333333333331</v>
      </c>
    </row>
    <row r="270" spans="1:48" x14ac:dyDescent="0.3">
      <c r="A270" t="s">
        <v>976</v>
      </c>
      <c r="B270" t="s">
        <v>977</v>
      </c>
      <c r="C270" t="s">
        <v>10402</v>
      </c>
      <c r="D270" t="s">
        <v>769</v>
      </c>
      <c r="E270">
        <v>15598.780365000001</v>
      </c>
      <c r="F270">
        <v>3745.7</v>
      </c>
      <c r="G270">
        <v>30.381108105316802</v>
      </c>
      <c r="H270">
        <f>(Table2[[#This Row],[1Y Return vs Nifty]]-AVERAGE(Table2[1Y Return vs Nifty]))/_xlfn.STDEV.P(Table2[1Y Return vs Nifty])</f>
        <v>0.10883213851407082</v>
      </c>
      <c r="I270">
        <v>-7.2838158161949398</v>
      </c>
      <c r="J270">
        <f>(Table2[[#This Row],[1M Return vs Nifty]]-AVERAGE(Table2[1M Return vs Nifty]))/_xlfn.STDEV.P(Table2[1M Return vs Nifty])</f>
        <v>-0.44332849819948011</v>
      </c>
      <c r="K270">
        <v>2.7322038259881301</v>
      </c>
      <c r="L270">
        <f>(Table2[[#This Row],[6M Return vs Nifty]]-AVERAGE(Table2[6M Return vs Nifty]))/_xlfn.STDEV.P(Table2[6M Return vs Nifty])</f>
        <v>-0.29342475976386334</v>
      </c>
      <c r="M270">
        <v>-4.1847851534639799</v>
      </c>
      <c r="N270">
        <f>(Table2[[#This Row],[1W Return vs Nifty]]-AVERAGE(Table2[1W Return vs Nifty]))/_xlfn.STDEV.P(Table2[1W Return vs Nifty])</f>
        <v>-0.41821711613100448</v>
      </c>
      <c r="O270">
        <v>3856.85</v>
      </c>
      <c r="P270">
        <v>3998.09242048134</v>
      </c>
      <c r="Q270">
        <v>3630.45582154973</v>
      </c>
      <c r="R270">
        <v>41.768338952650701</v>
      </c>
      <c r="S270" s="2">
        <f>(Table2[[#This Row],[Close Price]]-Table2[[#This Row],[20D EMA]])/Table2[[#This Row],[20D EMA]]</f>
        <v>-2.881885476489884E-2</v>
      </c>
      <c r="T270" s="2">
        <f>(Table2[[#This Row],[Close Price]]-Table2[[#This Row],[50D EMA]])/Table2[[#This Row],[50D EMA]]</f>
        <v>-6.3128210640752039E-2</v>
      </c>
      <c r="U270" s="2">
        <f>(Table2[[#This Row],[Close Price]]-Table2[[#This Row],[200D EMA]])/Table2[[#This Row],[200D EMA]]</f>
        <v>3.1743721481528903E-2</v>
      </c>
      <c r="V270">
        <v>0.366743672037946</v>
      </c>
      <c r="W270">
        <v>3735</v>
      </c>
      <c r="X270">
        <v>3838</v>
      </c>
      <c r="Y270">
        <v>3735</v>
      </c>
      <c r="Z270">
        <v>3868.75</v>
      </c>
      <c r="AA270">
        <v>3542.75</v>
      </c>
      <c r="AB270">
        <v>4188.8</v>
      </c>
      <c r="AC270" s="2">
        <f>(Table2[[#This Row],[Close Price]]/Table2[[#This Row],[Day Low]])-1</f>
        <v>2.8647925033467025E-3</v>
      </c>
      <c r="AD270" s="2">
        <f>(Table2[[#This Row],[Day High]]/Table2[[#This Row],[Close Price]])-1</f>
        <v>2.4641589022078803E-2</v>
      </c>
      <c r="AE270" s="2">
        <f>(Table2[[#This Row],[Close Price]]/Table2[[#This Row],[Current Week Low]])-1</f>
        <v>2.8647925033467025E-3</v>
      </c>
      <c r="AF270" s="2">
        <f>(Table2[[#This Row],[Current Week High]]/Table2[[#This Row],[Close Price]])-1</f>
        <v>3.2851002482847003E-2</v>
      </c>
      <c r="AG270" s="2">
        <f>(Table2[[#This Row],[Close Price]]/Table2[[#This Row],[Current Month Low]])-1</f>
        <v>5.7286006633264996E-2</v>
      </c>
      <c r="AH270" s="2">
        <f>(Table2[[#This Row],[Current Month High]]/Table2[[#This Row],[Close Price]])-1</f>
        <v>0.11829564567370587</v>
      </c>
      <c r="AI270">
        <v>46.514670155111098</v>
      </c>
      <c r="AJ270">
        <v>96.619511298915995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-0.31</v>
      </c>
      <c r="AM270" t="s">
        <v>10435</v>
      </c>
      <c r="AN270">
        <v>-4.5</v>
      </c>
      <c r="AO270" t="s">
        <v>10435</v>
      </c>
      <c r="AP270">
        <v>0.116045716720259</v>
      </c>
      <c r="AQ270">
        <f>(Table2[[#This Row],[Sharpe Ratio]]-AVERAGE(Table2[Sharpe Ratio]))/_xlfn.STDEV.P(Table2[Sharpe Ratio])</f>
        <v>0.66977762842216615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271</v>
      </c>
      <c r="AT270">
        <f>_xlfn.RANK.AVG(Table2[[#This Row],[6M Return vs Nifty Z-Score]],Table2[6M Return vs Nifty Z-Score])</f>
        <v>419</v>
      </c>
      <c r="AU270">
        <f>_xlfn.RANK.AVG(Table2[[#This Row],[Sharpe Ratio Z-Score]],Table2[Sharpe Ratio Z-Score])</f>
        <v>181</v>
      </c>
      <c r="AV270">
        <f>(Table2[[#This Row],[Rank 1Y]]+Table2[[#This Row],[Rank 6M]]+Table2[[#This Row],[Rank Sharpe]])/3</f>
        <v>290.33333333333331</v>
      </c>
    </row>
    <row r="271" spans="1:48" x14ac:dyDescent="0.3">
      <c r="A271" t="s">
        <v>272</v>
      </c>
      <c r="B271" t="s">
        <v>273</v>
      </c>
      <c r="C271" t="s">
        <v>10399</v>
      </c>
      <c r="D271" t="s">
        <v>122</v>
      </c>
      <c r="E271">
        <v>102673.211362919</v>
      </c>
      <c r="F271">
        <v>7936.2</v>
      </c>
      <c r="G271">
        <v>54.095842661507398</v>
      </c>
      <c r="H271">
        <f>(Table2[[#This Row],[1Y Return vs Nifty]]-AVERAGE(Table2[1Y Return vs Nifty]))/_xlfn.STDEV.P(Table2[1Y Return vs Nifty])</f>
        <v>0.49544261005675105</v>
      </c>
      <c r="I271">
        <v>4.0536611623121503</v>
      </c>
      <c r="J271">
        <f>(Table2[[#This Row],[1M Return vs Nifty]]-AVERAGE(Table2[1M Return vs Nifty]))/_xlfn.STDEV.P(Table2[1M Return vs Nifty])</f>
        <v>0.6533724916849134</v>
      </c>
      <c r="K271">
        <v>34.438765694488502</v>
      </c>
      <c r="L271">
        <f>(Table2[[#This Row],[6M Return vs Nifty]]-AVERAGE(Table2[6M Return vs Nifty]))/_xlfn.STDEV.P(Table2[6M Return vs Nifty])</f>
        <v>0.64313597571159342</v>
      </c>
      <c r="M271">
        <v>1.0437151081454501</v>
      </c>
      <c r="N271">
        <f>(Table2[[#This Row],[1W Return vs Nifty]]-AVERAGE(Table2[1W Return vs Nifty]))/_xlfn.STDEV.P(Table2[1W Return vs Nifty])</f>
        <v>0.61992448801009437</v>
      </c>
      <c r="O271">
        <v>7755.66</v>
      </c>
      <c r="P271">
        <v>7403.5462747494603</v>
      </c>
      <c r="Q271">
        <v>6273.4779616937203</v>
      </c>
      <c r="R271">
        <v>56.991579828671398</v>
      </c>
      <c r="S271" s="2">
        <f>(Table2[[#This Row],[Close Price]]-Table2[[#This Row],[20D EMA]])/Table2[[#This Row],[20D EMA]]</f>
        <v>2.327848306913918E-2</v>
      </c>
      <c r="T271" s="2">
        <f>(Table2[[#This Row],[Close Price]]-Table2[[#This Row],[50D EMA]])/Table2[[#This Row],[50D EMA]]</f>
        <v>7.1945754842812112E-2</v>
      </c>
      <c r="U271" s="2">
        <f>(Table2[[#This Row],[Close Price]]-Table2[[#This Row],[200D EMA]])/Table2[[#This Row],[200D EMA]]</f>
        <v>0.26503991062995241</v>
      </c>
      <c r="V271">
        <v>1.0650371763383599</v>
      </c>
      <c r="W271">
        <v>7888</v>
      </c>
      <c r="X271">
        <v>8139.95</v>
      </c>
      <c r="Y271">
        <v>7888</v>
      </c>
      <c r="Z271">
        <v>8260.35</v>
      </c>
      <c r="AA271">
        <v>7264.05</v>
      </c>
      <c r="AB271">
        <v>8260.35</v>
      </c>
      <c r="AC271" s="2">
        <f>(Table2[[#This Row],[Close Price]]/Table2[[#This Row],[Day Low]])-1</f>
        <v>6.1105476673428694E-3</v>
      </c>
      <c r="AD271" s="2">
        <f>(Table2[[#This Row],[Day High]]/Table2[[#This Row],[Close Price]])-1</f>
        <v>2.567349613164982E-2</v>
      </c>
      <c r="AE271" s="2">
        <f>(Table2[[#This Row],[Close Price]]/Table2[[#This Row],[Current Week Low]])-1</f>
        <v>6.1105476673428694E-3</v>
      </c>
      <c r="AF271" s="2">
        <f>(Table2[[#This Row],[Current Week High]]/Table2[[#This Row],[Close Price]])-1</f>
        <v>4.0844484766008993E-2</v>
      </c>
      <c r="AG271" s="2">
        <f>(Table2[[#This Row],[Close Price]]/Table2[[#This Row],[Current Month Low]])-1</f>
        <v>9.2531026080492129E-2</v>
      </c>
      <c r="AH271" s="2">
        <f>(Table2[[#This Row],[Current Month High]]/Table2[[#This Row],[Close Price]])-1</f>
        <v>4.0844484766008993E-2</v>
      </c>
      <c r="AI271">
        <v>4.0844484766008904</v>
      </c>
      <c r="AJ271">
        <v>99.801110257927206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0.04</v>
      </c>
      <c r="AM271" t="s">
        <v>10436</v>
      </c>
      <c r="AN271">
        <v>6.98</v>
      </c>
      <c r="AO271" t="s">
        <v>10436</v>
      </c>
      <c r="AP271">
        <v>-2.2744533929689999E-3</v>
      </c>
      <c r="AQ271">
        <f>(Table2[[#This Row],[Sharpe Ratio]]-AVERAGE(Table2[Sharpe Ratio]))/_xlfn.STDEV.P(Table2[Sharpe Ratio])</f>
        <v>-0.70255353971246914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1.709322025750883</v>
      </c>
      <c r="AS271">
        <f>_xlfn.RANK.AVG(Table2[[#This Row],[1Y Return vs Nifty Z-Score]],Table2[1Y Return vs Nifty Z-Score])</f>
        <v>169</v>
      </c>
      <c r="AT271">
        <f>_xlfn.RANK.AVG(Table2[[#This Row],[6M Return vs Nifty Z-Score]],Table2[6M Return vs Nifty Z-Score])</f>
        <v>143</v>
      </c>
      <c r="AU271">
        <f>_xlfn.RANK.AVG(Table2[[#This Row],[Sharpe Ratio Z-Score]],Table2[Sharpe Ratio Z-Score])</f>
        <v>560</v>
      </c>
      <c r="AV271">
        <f>(Table2[[#This Row],[Rank 1Y]]+Table2[[#This Row],[Rank 6M]]+Table2[[#This Row],[Rank Sharpe]])/3</f>
        <v>290.66666666666669</v>
      </c>
    </row>
    <row r="272" spans="1:48" x14ac:dyDescent="0.3">
      <c r="A272" t="s">
        <v>848</v>
      </c>
      <c r="B272" t="s">
        <v>849</v>
      </c>
      <c r="C272" t="s">
        <v>10397</v>
      </c>
      <c r="D272" t="s">
        <v>190</v>
      </c>
      <c r="E272">
        <v>19345.09670898</v>
      </c>
      <c r="F272">
        <v>795.8</v>
      </c>
      <c r="G272">
        <v>-3.9407664704405398</v>
      </c>
      <c r="H272">
        <f>(Table2[[#This Row],[1Y Return vs Nifty]]-AVERAGE(Table2[1Y Return vs Nifty]))/_xlfn.STDEV.P(Table2[1Y Return vs Nifty])</f>
        <v>-0.45070168559522861</v>
      </c>
      <c r="I272">
        <v>18.555087423275499</v>
      </c>
      <c r="J272">
        <f>(Table2[[#This Row],[1M Return vs Nifty]]-AVERAGE(Table2[1M Return vs Nifty]))/_xlfn.STDEV.P(Table2[1M Return vs Nifty])</f>
        <v>2.0561297863884334</v>
      </c>
      <c r="K272">
        <v>32.808535825130299</v>
      </c>
      <c r="L272">
        <f>(Table2[[#This Row],[6M Return vs Nifty]]-AVERAGE(Table2[6M Return vs Nifty]))/_xlfn.STDEV.P(Table2[6M Return vs Nifty])</f>
        <v>0.59498161284587314</v>
      </c>
      <c r="M272">
        <v>18.004737426330699</v>
      </c>
      <c r="N272">
        <f>(Table2[[#This Row],[1W Return vs Nifty]]-AVERAGE(Table2[1W Return vs Nifty]))/_xlfn.STDEV.P(Table2[1W Return vs Nifty])</f>
        <v>3.9876096819004281</v>
      </c>
      <c r="O272">
        <v>716.14</v>
      </c>
      <c r="P272">
        <v>681.36945611934505</v>
      </c>
      <c r="Q272">
        <v>620.41012642200599</v>
      </c>
      <c r="R272">
        <v>73.555040480560805</v>
      </c>
      <c r="S272" s="2">
        <f>(Table2[[#This Row],[Close Price]]-Table2[[#This Row],[20D EMA]])/Table2[[#This Row],[20D EMA]]</f>
        <v>0.1112352333342642</v>
      </c>
      <c r="T272" s="2">
        <f>(Table2[[#This Row],[Close Price]]-Table2[[#This Row],[50D EMA]])/Table2[[#This Row],[50D EMA]]</f>
        <v>0.16794199219375028</v>
      </c>
      <c r="U272" s="2">
        <f>(Table2[[#This Row],[Close Price]]-Table2[[#This Row],[200D EMA]])/Table2[[#This Row],[200D EMA]]</f>
        <v>0.28269988852292349</v>
      </c>
      <c r="V272">
        <v>3.2732909781839901</v>
      </c>
      <c r="W272">
        <v>788.75</v>
      </c>
      <c r="X272">
        <v>806.25</v>
      </c>
      <c r="Y272">
        <v>777.55</v>
      </c>
      <c r="Z272">
        <v>833.95</v>
      </c>
      <c r="AA272">
        <v>625.29999999999995</v>
      </c>
      <c r="AB272">
        <v>833.95</v>
      </c>
      <c r="AC272" s="2">
        <f>(Table2[[#This Row],[Close Price]]/Table2[[#This Row],[Day Low]])-1</f>
        <v>8.9381933438985595E-3</v>
      </c>
      <c r="AD272" s="2">
        <f>(Table2[[#This Row],[Day High]]/Table2[[#This Row],[Close Price]])-1</f>
        <v>1.3131440060316635E-2</v>
      </c>
      <c r="AE272" s="2">
        <f>(Table2[[#This Row],[Close Price]]/Table2[[#This Row],[Current Week Low]])-1</f>
        <v>2.3471159410970444E-2</v>
      </c>
      <c r="AF272" s="2">
        <f>(Table2[[#This Row],[Current Week High]]/Table2[[#This Row],[Close Price]])-1</f>
        <v>4.7939180698668205E-2</v>
      </c>
      <c r="AG272" s="2">
        <f>(Table2[[#This Row],[Close Price]]/Table2[[#This Row],[Current Month Low]])-1</f>
        <v>0.27266911882296507</v>
      </c>
      <c r="AH272" s="2">
        <f>(Table2[[#This Row],[Current Month High]]/Table2[[#This Row],[Close Price]])-1</f>
        <v>4.7939180698668205E-2</v>
      </c>
      <c r="AI272">
        <v>4.7939180698668196</v>
      </c>
      <c r="AJ272">
        <v>58.668128800717703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0.14000000000000001</v>
      </c>
      <c r="AM272" t="s">
        <v>10436</v>
      </c>
      <c r="AN272">
        <v>13.47</v>
      </c>
      <c r="AO272" t="s">
        <v>10436</v>
      </c>
      <c r="AP272">
        <v>8.2089440573307998E-2</v>
      </c>
      <c r="AQ272">
        <f>(Table2[[#This Row],[Sharpe Ratio]]-AVERAGE(Table2[Sharpe Ratio]))/_xlfn.STDEV.P(Table2[Sharpe Ratio])</f>
        <v>0.27593728771226211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6.4639566832517676</v>
      </c>
      <c r="AS272">
        <f>_xlfn.RANK.AVG(Table2[[#This Row],[1Y Return vs Nifty Z-Score]],Table2[1Y Return vs Nifty Z-Score])</f>
        <v>453</v>
      </c>
      <c r="AT272">
        <f>_xlfn.RANK.AVG(Table2[[#This Row],[6M Return vs Nifty Z-Score]],Table2[6M Return vs Nifty Z-Score])</f>
        <v>152</v>
      </c>
      <c r="AU272">
        <f>_xlfn.RANK.AVG(Table2[[#This Row],[Sharpe Ratio Z-Score]],Table2[Sharpe Ratio Z-Score])</f>
        <v>277</v>
      </c>
      <c r="AV272">
        <f>(Table2[[#This Row],[Rank 1Y]]+Table2[[#This Row],[Rank 6M]]+Table2[[#This Row],[Rank Sharpe]])/3</f>
        <v>294</v>
      </c>
    </row>
    <row r="273" spans="1:48" x14ac:dyDescent="0.3">
      <c r="A273" t="s">
        <v>52</v>
      </c>
      <c r="B273" t="s">
        <v>53</v>
      </c>
      <c r="C273" t="s">
        <v>10395</v>
      </c>
      <c r="D273" t="s">
        <v>54</v>
      </c>
      <c r="E273">
        <v>448807.60281334998</v>
      </c>
      <c r="F273">
        <v>1870.55</v>
      </c>
      <c r="G273">
        <v>34.240125581734297</v>
      </c>
      <c r="H273">
        <f>(Table2[[#This Row],[1Y Return vs Nifty]]-AVERAGE(Table2[1Y Return vs Nifty]))/_xlfn.STDEV.P(Table2[1Y Return vs Nifty])</f>
        <v>0.17174393551159406</v>
      </c>
      <c r="I273">
        <v>0.30983590744321898</v>
      </c>
      <c r="J273">
        <f>(Table2[[#This Row],[1M Return vs Nifty]]-AVERAGE(Table2[1M Return vs Nifty]))/_xlfn.STDEV.P(Table2[1M Return vs Nifty])</f>
        <v>0.2912234111837943</v>
      </c>
      <c r="K273">
        <v>-0.63477350939428501</v>
      </c>
      <c r="L273">
        <f>(Table2[[#This Row],[6M Return vs Nifty]]-AVERAGE(Table2[6M Return vs Nifty]))/_xlfn.STDEV.P(Table2[6M Return vs Nifty])</f>
        <v>-0.39287984362420914</v>
      </c>
      <c r="M273">
        <v>-2.4610812849247599</v>
      </c>
      <c r="N273">
        <f>(Table2[[#This Row],[1W Return vs Nifty]]-AVERAGE(Table2[1W Return vs Nifty]))/_xlfn.STDEV.P(Table2[1W Return vs Nifty])</f>
        <v>-7.5968171000666496E-2</v>
      </c>
      <c r="O273">
        <v>1836.51</v>
      </c>
      <c r="P273">
        <v>1766.026692314</v>
      </c>
      <c r="Q273">
        <v>1552.0910044566299</v>
      </c>
      <c r="R273">
        <v>66.435632198595002</v>
      </c>
      <c r="S273" s="2">
        <f>(Table2[[#This Row],[Close Price]]-Table2[[#This Row],[20D EMA]])/Table2[[#This Row],[20D EMA]]</f>
        <v>1.8535156356349797E-2</v>
      </c>
      <c r="T273" s="2">
        <f>(Table2[[#This Row],[Close Price]]-Table2[[#This Row],[50D EMA]])/Table2[[#This Row],[50D EMA]]</f>
        <v>5.9185576379394658E-2</v>
      </c>
      <c r="U273" s="2">
        <f>(Table2[[#This Row],[Close Price]]-Table2[[#This Row],[200D EMA]])/Table2[[#This Row],[200D EMA]]</f>
        <v>0.20518062061371142</v>
      </c>
      <c r="V273">
        <v>0.84929819116483396</v>
      </c>
      <c r="W273">
        <v>1858.55</v>
      </c>
      <c r="X273">
        <v>1876</v>
      </c>
      <c r="Y273">
        <v>1856</v>
      </c>
      <c r="Z273">
        <v>1880.65</v>
      </c>
      <c r="AA273">
        <v>1801.3</v>
      </c>
      <c r="AB273">
        <v>1880.65</v>
      </c>
      <c r="AC273" s="2">
        <f>(Table2[[#This Row],[Close Price]]/Table2[[#This Row],[Day Low]])-1</f>
        <v>6.4566463102957439E-3</v>
      </c>
      <c r="AD273" s="2">
        <f>(Table2[[#This Row],[Day High]]/Table2[[#This Row],[Close Price]])-1</f>
        <v>2.9135815669187881E-3</v>
      </c>
      <c r="AE273" s="2">
        <f>(Table2[[#This Row],[Close Price]]/Table2[[#This Row],[Current Week Low]])-1</f>
        <v>7.8394396551724199E-3</v>
      </c>
      <c r="AF273" s="2">
        <f>(Table2[[#This Row],[Current Week High]]/Table2[[#This Row],[Close Price]])-1</f>
        <v>5.3994814359412668E-3</v>
      </c>
      <c r="AG273" s="2">
        <f>(Table2[[#This Row],[Close Price]]/Table2[[#This Row],[Current Month Low]])-1</f>
        <v>3.8444456781213665E-2</v>
      </c>
      <c r="AH273" s="2">
        <f>(Table2[[#This Row],[Current Month High]]/Table2[[#This Row],[Close Price]])-1</f>
        <v>5.3994814359412668E-3</v>
      </c>
      <c r="AI273">
        <v>0.53994814359412602</v>
      </c>
      <c r="AJ273">
        <v>75.087752141152194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0.05</v>
      </c>
      <c r="AM273" t="s">
        <v>10436</v>
      </c>
      <c r="AN273">
        <v>2.67</v>
      </c>
      <c r="AO273" t="s">
        <v>10436</v>
      </c>
      <c r="AP273">
        <v>0.11951625555293301</v>
      </c>
      <c r="AQ273">
        <f>(Table2[[#This Row],[Sharpe Ratio]]-AVERAGE(Table2[Sharpe Ratio]))/_xlfn.STDEV.P(Table2[Sharpe Ratio])</f>
        <v>0.71003051688355345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0.70414984895406607</v>
      </c>
      <c r="AS273">
        <f>_xlfn.RANK.AVG(Table2[[#This Row],[1Y Return vs Nifty Z-Score]],Table2[1Y Return vs Nifty Z-Score])</f>
        <v>257</v>
      </c>
      <c r="AT273">
        <f>_xlfn.RANK.AVG(Table2[[#This Row],[6M Return vs Nifty Z-Score]],Table2[6M Return vs Nifty Z-Score])</f>
        <v>455</v>
      </c>
      <c r="AU273">
        <f>_xlfn.RANK.AVG(Table2[[#This Row],[Sharpe Ratio Z-Score]],Table2[Sharpe Ratio Z-Score])</f>
        <v>171</v>
      </c>
      <c r="AV273">
        <f>(Table2[[#This Row],[Rank 1Y]]+Table2[[#This Row],[Rank 6M]]+Table2[[#This Row],[Rank Sharpe]])/3</f>
        <v>294.33333333333331</v>
      </c>
    </row>
    <row r="274" spans="1:48" x14ac:dyDescent="0.3">
      <c r="A274" t="s">
        <v>282</v>
      </c>
      <c r="B274" t="s">
        <v>283</v>
      </c>
      <c r="C274" t="s">
        <v>10402</v>
      </c>
      <c r="D274" t="s">
        <v>213</v>
      </c>
      <c r="E274">
        <v>100548.9991575</v>
      </c>
      <c r="F274">
        <v>6685.95</v>
      </c>
      <c r="G274">
        <v>-3.7585350729452101</v>
      </c>
      <c r="H274">
        <f>(Table2[[#This Row],[1Y Return vs Nifty]]-AVERAGE(Table2[1Y Return vs Nifty]))/_xlfn.STDEV.P(Table2[1Y Return vs Nifty])</f>
        <v>-0.44773085046533845</v>
      </c>
      <c r="I274">
        <v>-6.5868160560051603</v>
      </c>
      <c r="J274">
        <f>(Table2[[#This Row],[1M Return vs Nifty]]-AVERAGE(Table2[1M Return vs Nifty]))/_xlfn.STDEV.P(Table2[1M Return vs Nifty])</f>
        <v>-0.3759060612323824</v>
      </c>
      <c r="K274">
        <v>15.5522122102607</v>
      </c>
      <c r="L274">
        <f>(Table2[[#This Row],[6M Return vs Nifty]]-AVERAGE(Table2[6M Return vs Nifty]))/_xlfn.STDEV.P(Table2[6M Return vs Nifty])</f>
        <v>8.5257625635488166E-2</v>
      </c>
      <c r="M274">
        <v>-3.2478000030425802</v>
      </c>
      <c r="N274">
        <f>(Table2[[#This Row],[1W Return vs Nifty]]-AVERAGE(Table2[1W Return vs Nifty]))/_xlfn.STDEV.P(Table2[1W Return vs Nifty])</f>
        <v>-0.23217461475500986</v>
      </c>
      <c r="O274">
        <v>6671.77</v>
      </c>
      <c r="P274">
        <v>6646.9358106499403</v>
      </c>
      <c r="Q274">
        <v>5964.2136967370698</v>
      </c>
      <c r="R274">
        <v>52.717192960937901</v>
      </c>
      <c r="S274" s="2">
        <f>(Table2[[#This Row],[Close Price]]-Table2[[#This Row],[20D EMA]])/Table2[[#This Row],[20D EMA]]</f>
        <v>2.1253730269477785E-3</v>
      </c>
      <c r="T274" s="2">
        <f>(Table2[[#This Row],[Close Price]]-Table2[[#This Row],[50D EMA]])/Table2[[#This Row],[50D EMA]]</f>
        <v>5.8694999412435538E-3</v>
      </c>
      <c r="U274" s="2">
        <f>(Table2[[#This Row],[Close Price]]-Table2[[#This Row],[200D EMA]])/Table2[[#This Row],[200D EMA]]</f>
        <v>0.12101114077414446</v>
      </c>
      <c r="V274">
        <v>0.58134378367777495</v>
      </c>
      <c r="W274">
        <v>6583.35</v>
      </c>
      <c r="X274">
        <v>6705</v>
      </c>
      <c r="Y274">
        <v>6525</v>
      </c>
      <c r="Z274">
        <v>6705.8</v>
      </c>
      <c r="AA274">
        <v>6425.55</v>
      </c>
      <c r="AB274">
        <v>6924.5</v>
      </c>
      <c r="AC274" s="2">
        <f>(Table2[[#This Row],[Close Price]]/Table2[[#This Row],[Day Low]])-1</f>
        <v>1.5584770671466464E-2</v>
      </c>
      <c r="AD274" s="2">
        <f>(Table2[[#This Row],[Day High]]/Table2[[#This Row],[Close Price]])-1</f>
        <v>2.8492585197317233E-3</v>
      </c>
      <c r="AE274" s="2">
        <f>(Table2[[#This Row],[Close Price]]/Table2[[#This Row],[Current Week Low]])-1</f>
        <v>2.4666666666666615E-2</v>
      </c>
      <c r="AF274" s="2">
        <f>(Table2[[#This Row],[Current Week High]]/Table2[[#This Row],[Close Price]])-1</f>
        <v>2.9689124208227557E-3</v>
      </c>
      <c r="AG274" s="2">
        <f>(Table2[[#This Row],[Close Price]]/Table2[[#This Row],[Current Month Low]])-1</f>
        <v>4.052571375213021E-2</v>
      </c>
      <c r="AH274" s="2">
        <f>(Table2[[#This Row],[Current Month High]]/Table2[[#This Row],[Close Price]])-1</f>
        <v>3.5679297631600715E-2</v>
      </c>
      <c r="AI274">
        <v>9.6545741442876505</v>
      </c>
      <c r="AJ274">
        <v>75.899763220205202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-0.11</v>
      </c>
      <c r="AM274" t="s">
        <v>10435</v>
      </c>
      <c r="AN274">
        <v>0.33</v>
      </c>
      <c r="AO274" t="s">
        <v>10436</v>
      </c>
      <c r="AP274">
        <v>0.12694468933335101</v>
      </c>
      <c r="AQ274">
        <f>(Table2[[#This Row],[Sharpe Ratio]]-AVERAGE(Table2[Sharpe Ratio]))/_xlfn.STDEV.P(Table2[Sharpe Ratio])</f>
        <v>0.7961888717738167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-0.17436502904342585</v>
      </c>
      <c r="AS274">
        <f>_xlfn.RANK.AVG(Table2[[#This Row],[1Y Return vs Nifty Z-Score]],Table2[1Y Return vs Nifty Z-Score])</f>
        <v>452</v>
      </c>
      <c r="AT274">
        <f>_xlfn.RANK.AVG(Table2[[#This Row],[6M Return vs Nifty Z-Score]],Table2[6M Return vs Nifty Z-Score])</f>
        <v>278</v>
      </c>
      <c r="AU274">
        <f>_xlfn.RANK.AVG(Table2[[#This Row],[Sharpe Ratio Z-Score]],Table2[Sharpe Ratio Z-Score])</f>
        <v>154</v>
      </c>
      <c r="AV274">
        <f>(Table2[[#This Row],[Rank 1Y]]+Table2[[#This Row],[Rank 6M]]+Table2[[#This Row],[Rank Sharpe]])/3</f>
        <v>294.66666666666669</v>
      </c>
    </row>
    <row r="275" spans="1:48" x14ac:dyDescent="0.3">
      <c r="A275" t="s">
        <v>707</v>
      </c>
      <c r="B275" t="s">
        <v>708</v>
      </c>
      <c r="C275" t="s">
        <v>10402</v>
      </c>
      <c r="D275" t="s">
        <v>433</v>
      </c>
      <c r="E275">
        <v>25612.317719999999</v>
      </c>
      <c r="F275">
        <v>3654.1</v>
      </c>
      <c r="G275">
        <v>11.337571072004501</v>
      </c>
      <c r="H275">
        <f>(Table2[[#This Row],[1Y Return vs Nifty]]-AVERAGE(Table2[1Y Return vs Nifty]))/_xlfn.STDEV.P(Table2[1Y Return vs Nifty])</f>
        <v>-0.20162593618394184</v>
      </c>
      <c r="I275">
        <v>-1.35895914953025</v>
      </c>
      <c r="J275">
        <f>(Table2[[#This Row],[1M Return vs Nifty]]-AVERAGE(Table2[1M Return vs Nifty]))/_xlfn.STDEV.P(Table2[1M Return vs Nifty])</f>
        <v>0.12979691440973148</v>
      </c>
      <c r="K275">
        <v>12.736586724762599</v>
      </c>
      <c r="L275">
        <f>(Table2[[#This Row],[6M Return vs Nifty]]-AVERAGE(Table2[6M Return vs Nifty]))/_xlfn.STDEV.P(Table2[6M Return vs Nifty])</f>
        <v>2.0885867955710903E-3</v>
      </c>
      <c r="M275">
        <v>-6.5643121078780702</v>
      </c>
      <c r="N275">
        <f>(Table2[[#This Row],[1W Return vs Nifty]]-AVERAGE(Table2[1W Return vs Nifty]))/_xlfn.STDEV.P(Table2[1W Return vs Nifty])</f>
        <v>-0.8906826045026216</v>
      </c>
      <c r="O275">
        <v>3703.03</v>
      </c>
      <c r="P275">
        <v>3640.0903899088498</v>
      </c>
      <c r="Q275">
        <v>3324.97319848392</v>
      </c>
      <c r="R275">
        <v>33.669709628078998</v>
      </c>
      <c r="S275" s="2">
        <f>(Table2[[#This Row],[Close Price]]-Table2[[#This Row],[20D EMA]])/Table2[[#This Row],[20D EMA]]</f>
        <v>-1.3213503536293329E-2</v>
      </c>
      <c r="T275" s="2">
        <f>(Table2[[#This Row],[Close Price]]-Table2[[#This Row],[50D EMA]])/Table2[[#This Row],[50D EMA]]</f>
        <v>3.8486984086955295E-3</v>
      </c>
      <c r="U275" s="2">
        <f>(Table2[[#This Row],[Close Price]]-Table2[[#This Row],[200D EMA]])/Table2[[#This Row],[200D EMA]]</f>
        <v>9.8986302104976692E-2</v>
      </c>
      <c r="V275">
        <v>1.21545297988745</v>
      </c>
      <c r="W275">
        <v>3628.2</v>
      </c>
      <c r="X275">
        <v>3697.15</v>
      </c>
      <c r="Y275">
        <v>3619.5</v>
      </c>
      <c r="Z275">
        <v>3720.05</v>
      </c>
      <c r="AA275">
        <v>3619.5</v>
      </c>
      <c r="AB275">
        <v>3978.5</v>
      </c>
      <c r="AC275" s="2">
        <f>(Table2[[#This Row],[Close Price]]/Table2[[#This Row],[Day Low]])-1</f>
        <v>7.1385259908494092E-3</v>
      </c>
      <c r="AD275" s="2">
        <f>(Table2[[#This Row],[Day High]]/Table2[[#This Row],[Close Price]])-1</f>
        <v>1.1781286773761002E-2</v>
      </c>
      <c r="AE275" s="2">
        <f>(Table2[[#This Row],[Close Price]]/Table2[[#This Row],[Current Week Low]])-1</f>
        <v>9.5593313993644902E-3</v>
      </c>
      <c r="AF275" s="2">
        <f>(Table2[[#This Row],[Current Week High]]/Table2[[#This Row],[Close Price]])-1</f>
        <v>1.8048219807887067E-2</v>
      </c>
      <c r="AG275" s="2">
        <f>(Table2[[#This Row],[Close Price]]/Table2[[#This Row],[Current Month Low]])-1</f>
        <v>9.5593313993644902E-3</v>
      </c>
      <c r="AH275" s="2">
        <f>(Table2[[#This Row],[Current Month High]]/Table2[[#This Row],[Close Price]])-1</f>
        <v>8.8776990230152508E-2</v>
      </c>
      <c r="AI275">
        <v>8.8776990230152499</v>
      </c>
      <c r="AJ275">
        <v>45.572973726669701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0.02</v>
      </c>
      <c r="AM275" t="s">
        <v>10436</v>
      </c>
      <c r="AN275">
        <v>-4.32</v>
      </c>
      <c r="AO275" t="s">
        <v>10435</v>
      </c>
      <c r="AP275">
        <v>0.102783163988724</v>
      </c>
      <c r="AQ275">
        <f>(Table2[[#This Row],[Sharpe Ratio]]-AVERAGE(Table2[Sharpe Ratio]))/_xlfn.STDEV.P(Table2[Sharpe Ratio])</f>
        <v>0.51595250743816734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-0.4444705320430935</v>
      </c>
      <c r="AS275">
        <f>_xlfn.RANK.AVG(Table2[[#This Row],[1Y Return vs Nifty Z-Score]],Table2[1Y Return vs Nifty Z-Score])</f>
        <v>362</v>
      </c>
      <c r="AT275">
        <f>_xlfn.RANK.AVG(Table2[[#This Row],[6M Return vs Nifty Z-Score]],Table2[6M Return vs Nifty Z-Score])</f>
        <v>306</v>
      </c>
      <c r="AU275">
        <f>_xlfn.RANK.AVG(Table2[[#This Row],[Sharpe Ratio Z-Score]],Table2[Sharpe Ratio Z-Score])</f>
        <v>217</v>
      </c>
      <c r="AV275">
        <f>(Table2[[#This Row],[Rank 1Y]]+Table2[[#This Row],[Rank 6M]]+Table2[[#This Row],[Rank Sharpe]])/3</f>
        <v>295</v>
      </c>
    </row>
    <row r="276" spans="1:48" x14ac:dyDescent="0.3">
      <c r="A276" t="s">
        <v>1191</v>
      </c>
      <c r="B276" t="s">
        <v>1192</v>
      </c>
      <c r="C276" t="s">
        <v>10393</v>
      </c>
      <c r="D276" t="s">
        <v>1003</v>
      </c>
      <c r="E276">
        <v>10497.25205544</v>
      </c>
      <c r="F276">
        <v>479.55</v>
      </c>
      <c r="G276">
        <v>-9.1468828969378606</v>
      </c>
      <c r="H276">
        <f>(Table2[[#This Row],[1Y Return vs Nifty]]-AVERAGE(Table2[1Y Return vs Nifty]))/_xlfn.STDEV.P(Table2[1Y Return vs Nifty])</f>
        <v>-0.53557462068059347</v>
      </c>
      <c r="I276">
        <v>0.94526211577195995</v>
      </c>
      <c r="J276">
        <f>(Table2[[#This Row],[1M Return vs Nifty]]-AVERAGE(Table2[1M Return vs Nifty]))/_xlfn.STDEV.P(Table2[1M Return vs Nifty])</f>
        <v>0.35268969270248729</v>
      </c>
      <c r="K276">
        <v>32.340319714137102</v>
      </c>
      <c r="L276">
        <f>(Table2[[#This Row],[6M Return vs Nifty]]-AVERAGE(Table2[6M Return vs Nifty]))/_xlfn.STDEV.P(Table2[6M Return vs Nifty])</f>
        <v>0.58115126356070201</v>
      </c>
      <c r="M276">
        <v>-7.64460225775046</v>
      </c>
      <c r="N276">
        <f>(Table2[[#This Row],[1W Return vs Nifty]]-AVERAGE(Table2[1W Return vs Nifty]))/_xlfn.STDEV.P(Table2[1W Return vs Nifty])</f>
        <v>-1.1051789405477754</v>
      </c>
      <c r="O276">
        <v>471.17</v>
      </c>
      <c r="P276">
        <v>444.93213639438801</v>
      </c>
      <c r="Q276">
        <v>385.40172086585699</v>
      </c>
      <c r="R276">
        <v>53.015066554405898</v>
      </c>
      <c r="S276" s="2">
        <f>(Table2[[#This Row],[Close Price]]-Table2[[#This Row],[20D EMA]])/Table2[[#This Row],[20D EMA]]</f>
        <v>1.7785512659974096E-2</v>
      </c>
      <c r="T276" s="2">
        <f>(Table2[[#This Row],[Close Price]]-Table2[[#This Row],[50D EMA]])/Table2[[#This Row],[50D EMA]]</f>
        <v>7.7804817350677305E-2</v>
      </c>
      <c r="U276" s="2">
        <f>(Table2[[#This Row],[Close Price]]-Table2[[#This Row],[200D EMA]])/Table2[[#This Row],[200D EMA]]</f>
        <v>0.24428608912961314</v>
      </c>
      <c r="V276">
        <v>1.3631314671860999</v>
      </c>
      <c r="W276">
        <v>477.45</v>
      </c>
      <c r="X276">
        <v>492.7</v>
      </c>
      <c r="Y276">
        <v>475.6</v>
      </c>
      <c r="Z276">
        <v>492.7</v>
      </c>
      <c r="AA276">
        <v>450</v>
      </c>
      <c r="AB276">
        <v>518</v>
      </c>
      <c r="AC276" s="2">
        <f>(Table2[[#This Row],[Close Price]]/Table2[[#This Row],[Day Low]])-1</f>
        <v>4.3983663210807045E-3</v>
      </c>
      <c r="AD276" s="2">
        <f>(Table2[[#This Row],[Day High]]/Table2[[#This Row],[Close Price]])-1</f>
        <v>2.7421541028047169E-2</v>
      </c>
      <c r="AE276" s="2">
        <f>(Table2[[#This Row],[Close Price]]/Table2[[#This Row],[Current Week Low]])-1</f>
        <v>8.3052985702269932E-3</v>
      </c>
      <c r="AF276" s="2">
        <f>(Table2[[#This Row],[Current Week High]]/Table2[[#This Row],[Close Price]])-1</f>
        <v>2.7421541028047169E-2</v>
      </c>
      <c r="AG276" s="2">
        <f>(Table2[[#This Row],[Close Price]]/Table2[[#This Row],[Current Month Low]])-1</f>
        <v>6.5666666666666762E-2</v>
      </c>
      <c r="AH276" s="2">
        <f>(Table2[[#This Row],[Current Month High]]/Table2[[#This Row],[Close Price]])-1</f>
        <v>8.0179334793035073E-2</v>
      </c>
      <c r="AI276">
        <v>8.0179334793034993</v>
      </c>
      <c r="AJ276">
        <v>79.271028037383104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7.0000000000000007E-2</v>
      </c>
      <c r="AM276" t="s">
        <v>10436</v>
      </c>
      <c r="AN276">
        <v>3.07</v>
      </c>
      <c r="AO276" t="s">
        <v>10436</v>
      </c>
      <c r="AP276">
        <v>9.3573087975296995E-2</v>
      </c>
      <c r="AQ276">
        <f>(Table2[[#This Row],[Sharpe Ratio]]-AVERAGE(Table2[Sharpe Ratio]))/_xlfn.STDEV.P(Table2[Sharpe Ratio])</f>
        <v>0.40912985529001916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-0.29778274967516039</v>
      </c>
      <c r="AS276">
        <f>_xlfn.RANK.AVG(Table2[[#This Row],[1Y Return vs Nifty Z-Score]],Table2[1Y Return vs Nifty Z-Score])</f>
        <v>494</v>
      </c>
      <c r="AT276">
        <f>_xlfn.RANK.AVG(Table2[[#This Row],[6M Return vs Nifty Z-Score]],Table2[6M Return vs Nifty Z-Score])</f>
        <v>156</v>
      </c>
      <c r="AU276">
        <f>_xlfn.RANK.AVG(Table2[[#This Row],[Sharpe Ratio Z-Score]],Table2[Sharpe Ratio Z-Score])</f>
        <v>235</v>
      </c>
      <c r="AV276">
        <f>(Table2[[#This Row],[Rank 1Y]]+Table2[[#This Row],[Rank 6M]]+Table2[[#This Row],[Rank Sharpe]])/3</f>
        <v>295</v>
      </c>
    </row>
    <row r="277" spans="1:48" x14ac:dyDescent="0.3">
      <c r="A277" t="s">
        <v>1054</v>
      </c>
      <c r="B277" t="s">
        <v>1055</v>
      </c>
      <c r="C277" t="s">
        <v>10402</v>
      </c>
      <c r="D277" t="s">
        <v>266</v>
      </c>
      <c r="E277">
        <v>13300.54544</v>
      </c>
      <c r="F277">
        <v>4213.3</v>
      </c>
      <c r="G277">
        <v>10.2370607104087</v>
      </c>
      <c r="H277">
        <f>(Table2[[#This Row],[1Y Return vs Nifty]]-AVERAGE(Table2[1Y Return vs Nifty]))/_xlfn.STDEV.P(Table2[1Y Return vs Nifty])</f>
        <v>-0.21956705329094703</v>
      </c>
      <c r="I277">
        <v>-7.0860667606594703</v>
      </c>
      <c r="J277">
        <f>(Table2[[#This Row],[1M Return vs Nifty]]-AVERAGE(Table2[1M Return vs Nifty]))/_xlfn.STDEV.P(Table2[1M Return vs Nifty])</f>
        <v>-0.42419976388181968</v>
      </c>
      <c r="K277">
        <v>-0.67140978209997104</v>
      </c>
      <c r="L277">
        <f>(Table2[[#This Row],[6M Return vs Nifty]]-AVERAGE(Table2[6M Return vs Nifty]))/_xlfn.STDEV.P(Table2[6M Return vs Nifty])</f>
        <v>-0.39396202007249836</v>
      </c>
      <c r="M277">
        <v>-4.0417305260714702</v>
      </c>
      <c r="N277">
        <f>(Table2[[#This Row],[1W Return vs Nifty]]-AVERAGE(Table2[1W Return vs Nifty]))/_xlfn.STDEV.P(Table2[1W Return vs Nifty])</f>
        <v>-0.38981299392955454</v>
      </c>
      <c r="O277">
        <v>4186.66</v>
      </c>
      <c r="P277">
        <v>4221.5131958950797</v>
      </c>
      <c r="Q277">
        <v>3919.2231410925501</v>
      </c>
      <c r="R277">
        <v>56.344448661723</v>
      </c>
      <c r="S277" s="2">
        <f>(Table2[[#This Row],[Close Price]]-Table2[[#This Row],[20D EMA]])/Table2[[#This Row],[20D EMA]]</f>
        <v>6.3630674571138633E-3</v>
      </c>
      <c r="T277" s="2">
        <f>(Table2[[#This Row],[Close Price]]-Table2[[#This Row],[50D EMA]])/Table2[[#This Row],[50D EMA]]</f>
        <v>-1.9455573188935753E-3</v>
      </c>
      <c r="U277" s="2">
        <f>(Table2[[#This Row],[Close Price]]-Table2[[#This Row],[200D EMA]])/Table2[[#This Row],[200D EMA]]</f>
        <v>7.5034477068705793E-2</v>
      </c>
      <c r="V277">
        <v>0.51890801234249695</v>
      </c>
      <c r="W277">
        <v>4097.3999999999996</v>
      </c>
      <c r="X277">
        <v>4240</v>
      </c>
      <c r="Y277">
        <v>4040.05</v>
      </c>
      <c r="Z277">
        <v>4240</v>
      </c>
      <c r="AA277">
        <v>4040.05</v>
      </c>
      <c r="AB277">
        <v>4409.7</v>
      </c>
      <c r="AC277" s="2">
        <f>(Table2[[#This Row],[Close Price]]/Table2[[#This Row],[Day Low]])-1</f>
        <v>2.8286230292380754E-2</v>
      </c>
      <c r="AD277" s="2">
        <f>(Table2[[#This Row],[Day High]]/Table2[[#This Row],[Close Price]])-1</f>
        <v>6.3370754515461591E-3</v>
      </c>
      <c r="AE277" s="2">
        <f>(Table2[[#This Row],[Close Price]]/Table2[[#This Row],[Current Week Low]])-1</f>
        <v>4.2883132634497168E-2</v>
      </c>
      <c r="AF277" s="2">
        <f>(Table2[[#This Row],[Current Week High]]/Table2[[#This Row],[Close Price]])-1</f>
        <v>6.3370754515461591E-3</v>
      </c>
      <c r="AG277" s="2">
        <f>(Table2[[#This Row],[Close Price]]/Table2[[#This Row],[Current Month Low]])-1</f>
        <v>4.2883132634497168E-2</v>
      </c>
      <c r="AH277" s="2">
        <f>(Table2[[#This Row],[Current Month High]]/Table2[[#This Row],[Close Price]])-1</f>
        <v>4.6614292834595172E-2</v>
      </c>
      <c r="AI277">
        <v>18.671824935323801</v>
      </c>
      <c r="AJ277">
        <v>52.655797101449203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-0.1</v>
      </c>
      <c r="AM277" t="s">
        <v>10435</v>
      </c>
      <c r="AN277">
        <v>-1.42</v>
      </c>
      <c r="AO277" t="s">
        <v>10435</v>
      </c>
      <c r="AP277">
        <v>0.176541660026202</v>
      </c>
      <c r="AQ277">
        <f>(Table2[[#This Row],[Sharpe Ratio]]-AVERAGE(Table2[Sharpe Ratio]))/_xlfn.STDEV.P(Table2[Sharpe Ratio])</f>
        <v>1.3714371042748794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366</v>
      </c>
      <c r="AT277">
        <f>_xlfn.RANK.AVG(Table2[[#This Row],[6M Return vs Nifty Z-Score]],Table2[6M Return vs Nifty Z-Score])</f>
        <v>456</v>
      </c>
      <c r="AU277">
        <f>_xlfn.RANK.AVG(Table2[[#This Row],[Sharpe Ratio Z-Score]],Table2[Sharpe Ratio Z-Score])</f>
        <v>65</v>
      </c>
      <c r="AV277">
        <f>(Table2[[#This Row],[Rank 1Y]]+Table2[[#This Row],[Rank 6M]]+Table2[[#This Row],[Rank Sharpe]])/3</f>
        <v>295.66666666666669</v>
      </c>
    </row>
    <row r="278" spans="1:48" x14ac:dyDescent="0.3">
      <c r="A278" t="s">
        <v>946</v>
      </c>
      <c r="B278" t="s">
        <v>947</v>
      </c>
      <c r="C278" t="s">
        <v>10395</v>
      </c>
      <c r="D278" t="s">
        <v>54</v>
      </c>
      <c r="E278">
        <v>16333.77773484</v>
      </c>
      <c r="F278">
        <v>7092.2</v>
      </c>
      <c r="G278">
        <v>27.504690494991198</v>
      </c>
      <c r="H278">
        <f>(Table2[[#This Row],[1Y Return vs Nifty]]-AVERAGE(Table2[1Y Return vs Nifty]))/_xlfn.STDEV.P(Table2[1Y Return vs Nifty])</f>
        <v>6.1939217741683102E-2</v>
      </c>
      <c r="I278">
        <v>-1.3732029855666401</v>
      </c>
      <c r="J278">
        <f>(Table2[[#This Row],[1M Return vs Nifty]]-AVERAGE(Table2[1M Return vs Nifty]))/_xlfn.STDEV.P(Table2[1M Return vs Nifty])</f>
        <v>0.12841907442730208</v>
      </c>
      <c r="K278">
        <v>29.421221543151301</v>
      </c>
      <c r="L278">
        <f>(Table2[[#This Row],[6M Return vs Nifty]]-AVERAGE(Table2[6M Return vs Nifty]))/_xlfn.STDEV.P(Table2[6M Return vs Nifty])</f>
        <v>0.49492580836054073</v>
      </c>
      <c r="M278">
        <v>-3.2181100319185401</v>
      </c>
      <c r="N278">
        <f>(Table2[[#This Row],[1W Return vs Nifty]]-AVERAGE(Table2[1W Return vs Nifty]))/_xlfn.STDEV.P(Table2[1W Return vs Nifty])</f>
        <v>-0.22627954108045559</v>
      </c>
      <c r="O278">
        <v>7115.35</v>
      </c>
      <c r="P278">
        <v>6871.1303081875603</v>
      </c>
      <c r="Q278">
        <v>5970.7614595485802</v>
      </c>
      <c r="R278">
        <v>41.261000979632797</v>
      </c>
      <c r="S278" s="2">
        <f>(Table2[[#This Row],[Close Price]]-Table2[[#This Row],[20D EMA]])/Table2[[#This Row],[20D EMA]]</f>
        <v>-3.2535293414941704E-3</v>
      </c>
      <c r="T278" s="2">
        <f>(Table2[[#This Row],[Close Price]]-Table2[[#This Row],[50D EMA]])/Table2[[#This Row],[50D EMA]]</f>
        <v>3.2173700962855468E-2</v>
      </c>
      <c r="U278" s="2">
        <f>(Table2[[#This Row],[Close Price]]-Table2[[#This Row],[200D EMA]])/Table2[[#This Row],[200D EMA]]</f>
        <v>0.18782169544857449</v>
      </c>
      <c r="V278">
        <v>0.96705754536308497</v>
      </c>
      <c r="W278">
        <v>7056.95</v>
      </c>
      <c r="X278">
        <v>7253.35</v>
      </c>
      <c r="Y278">
        <v>7052</v>
      </c>
      <c r="Z278">
        <v>7400</v>
      </c>
      <c r="AA278">
        <v>6700</v>
      </c>
      <c r="AB278">
        <v>7600</v>
      </c>
      <c r="AC278" s="2">
        <f>(Table2[[#This Row],[Close Price]]/Table2[[#This Row],[Day Low]])-1</f>
        <v>4.9950757763623788E-3</v>
      </c>
      <c r="AD278" s="2">
        <f>(Table2[[#This Row],[Day High]]/Table2[[#This Row],[Close Price]])-1</f>
        <v>2.2722145455571052E-2</v>
      </c>
      <c r="AE278" s="2">
        <f>(Table2[[#This Row],[Close Price]]/Table2[[#This Row],[Current Week Low]])-1</f>
        <v>5.7005104934770845E-3</v>
      </c>
      <c r="AF278" s="2">
        <f>(Table2[[#This Row],[Current Week High]]/Table2[[#This Row],[Close Price]])-1</f>
        <v>4.3399791320041681E-2</v>
      </c>
      <c r="AG278" s="2">
        <f>(Table2[[#This Row],[Close Price]]/Table2[[#This Row],[Current Month Low]])-1</f>
        <v>5.8537313432835747E-2</v>
      </c>
      <c r="AH278" s="2">
        <f>(Table2[[#This Row],[Current Month High]]/Table2[[#This Row],[Close Price]])-1</f>
        <v>7.1599785680042993E-2</v>
      </c>
      <c r="AI278">
        <v>7.1599785680042896</v>
      </c>
      <c r="AJ278">
        <v>60.886006905032097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-0.05</v>
      </c>
      <c r="AM278" t="s">
        <v>10435</v>
      </c>
      <c r="AN278">
        <v>-3.16</v>
      </c>
      <c r="AO278" t="s">
        <v>10435</v>
      </c>
      <c r="AP278">
        <v>3.0043593296433999E-2</v>
      </c>
      <c r="AQ278">
        <f>(Table2[[#This Row],[Sharpe Ratio]]-AVERAGE(Table2[Sharpe Ratio]))/_xlfn.STDEV.P(Table2[Sharpe Ratio])</f>
        <v>-0.32771412963846586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0.13129042981060443</v>
      </c>
      <c r="AS278">
        <f>_xlfn.RANK.AVG(Table2[[#This Row],[1Y Return vs Nifty Z-Score]],Table2[1Y Return vs Nifty Z-Score])</f>
        <v>284</v>
      </c>
      <c r="AT278">
        <f>_xlfn.RANK.AVG(Table2[[#This Row],[6M Return vs Nifty Z-Score]],Table2[6M Return vs Nifty Z-Score])</f>
        <v>173</v>
      </c>
      <c r="AU278">
        <f>_xlfn.RANK.AVG(Table2[[#This Row],[Sharpe Ratio Z-Score]],Table2[Sharpe Ratio Z-Score])</f>
        <v>431</v>
      </c>
      <c r="AV278">
        <f>(Table2[[#This Row],[Rank 1Y]]+Table2[[#This Row],[Rank 6M]]+Table2[[#This Row],[Rank Sharpe]])/3</f>
        <v>296</v>
      </c>
    </row>
    <row r="279" spans="1:48" x14ac:dyDescent="0.3">
      <c r="A279" t="s">
        <v>308</v>
      </c>
      <c r="B279" t="s">
        <v>309</v>
      </c>
      <c r="C279" t="s">
        <v>10396</v>
      </c>
      <c r="D279" t="s">
        <v>92</v>
      </c>
      <c r="E279">
        <v>93338.463408059994</v>
      </c>
      <c r="F279">
        <v>92.92</v>
      </c>
      <c r="G279">
        <v>45.6658096628584</v>
      </c>
      <c r="H279">
        <f>(Table2[[#This Row],[1Y Return vs Nifty]]-AVERAGE(Table2[1Y Return vs Nifty]))/_xlfn.STDEV.P(Table2[1Y Return vs Nifty])</f>
        <v>0.35801163755289633</v>
      </c>
      <c r="I279">
        <v>-8.9994589347998506</v>
      </c>
      <c r="J279">
        <f>(Table2[[#This Row],[1M Return vs Nifty]]-AVERAGE(Table2[1M Return vs Nifty]))/_xlfn.STDEV.P(Table2[1M Return vs Nifty])</f>
        <v>-0.60928671888908137</v>
      </c>
      <c r="K279">
        <v>-9.2584059924545006</v>
      </c>
      <c r="L279">
        <f>(Table2[[#This Row],[6M Return vs Nifty]]-AVERAGE(Table2[6M Return vs Nifty]))/_xlfn.STDEV.P(Table2[6M Return vs Nifty])</f>
        <v>-0.64760804828738194</v>
      </c>
      <c r="M279">
        <v>-4.80975933634166</v>
      </c>
      <c r="N279">
        <f>(Table2[[#This Row],[1W Return vs Nifty]]-AVERAGE(Table2[1W Return vs Nifty]))/_xlfn.STDEV.P(Table2[1W Return vs Nifty])</f>
        <v>-0.54230847470343213</v>
      </c>
      <c r="O279">
        <v>95.15</v>
      </c>
      <c r="P279">
        <v>97.248574505712497</v>
      </c>
      <c r="Q279">
        <v>89.350221252128506</v>
      </c>
      <c r="R279">
        <v>37.680353958021101</v>
      </c>
      <c r="S279" s="2">
        <f>(Table2[[#This Row],[Close Price]]-Table2[[#This Row],[20D EMA]])/Table2[[#This Row],[20D EMA]]</f>
        <v>-2.3436678928008447E-2</v>
      </c>
      <c r="T279" s="2">
        <f>(Table2[[#This Row],[Close Price]]-Table2[[#This Row],[50D EMA]])/Table2[[#This Row],[50D EMA]]</f>
        <v>-4.4510415990295364E-2</v>
      </c>
      <c r="U279" s="2">
        <f>(Table2[[#This Row],[Close Price]]-Table2[[#This Row],[200D EMA]])/Table2[[#This Row],[200D EMA]]</f>
        <v>3.9952657059441322E-2</v>
      </c>
      <c r="V279">
        <v>0.43564712457667698</v>
      </c>
      <c r="W279">
        <v>92.3</v>
      </c>
      <c r="X279">
        <v>94.07</v>
      </c>
      <c r="Y279">
        <v>92.3</v>
      </c>
      <c r="Z279">
        <v>95</v>
      </c>
      <c r="AA279">
        <v>91.39</v>
      </c>
      <c r="AB279">
        <v>100.5</v>
      </c>
      <c r="AC279" s="2">
        <f>(Table2[[#This Row],[Close Price]]/Table2[[#This Row],[Day Low]])-1</f>
        <v>6.7172264355364053E-3</v>
      </c>
      <c r="AD279" s="2">
        <f>(Table2[[#This Row],[Day High]]/Table2[[#This Row],[Close Price]])-1</f>
        <v>1.2376237623762387E-2</v>
      </c>
      <c r="AE279" s="2">
        <f>(Table2[[#This Row],[Close Price]]/Table2[[#This Row],[Current Week Low]])-1</f>
        <v>6.7172264355364053E-3</v>
      </c>
      <c r="AF279" s="2">
        <f>(Table2[[#This Row],[Current Week High]]/Table2[[#This Row],[Close Price]])-1</f>
        <v>2.238484718037026E-2</v>
      </c>
      <c r="AG279" s="2">
        <f>(Table2[[#This Row],[Close Price]]/Table2[[#This Row],[Current Month Low]])-1</f>
        <v>1.6741437794069336E-2</v>
      </c>
      <c r="AH279" s="2">
        <f>(Table2[[#This Row],[Current Month High]]/Table2[[#This Row],[Close Price]])-1</f>
        <v>8.1575548859233793E-2</v>
      </c>
      <c r="AI279">
        <v>27.421437795953501</v>
      </c>
      <c r="AJ279">
        <v>91.983471074380105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-0.13</v>
      </c>
      <c r="AM279" t="s">
        <v>10435</v>
      </c>
      <c r="AN279">
        <v>-2.06</v>
      </c>
      <c r="AO279" t="s">
        <v>10435</v>
      </c>
      <c r="AP279">
        <v>0.132953137571997</v>
      </c>
      <c r="AQ279">
        <f>(Table2[[#This Row],[Sharpe Ratio]]-AVERAGE(Table2[Sharpe Ratio]))/_xlfn.STDEV.P(Table2[Sharpe Ratio])</f>
        <v>0.86587758826337913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205</v>
      </c>
      <c r="AT279">
        <f>_xlfn.RANK.AVG(Table2[[#This Row],[6M Return vs Nifty Z-Score]],Table2[6M Return vs Nifty Z-Score])</f>
        <v>553</v>
      </c>
      <c r="AU279">
        <f>_xlfn.RANK.AVG(Table2[[#This Row],[Sharpe Ratio Z-Score]],Table2[Sharpe Ratio Z-Score])</f>
        <v>134</v>
      </c>
      <c r="AV279">
        <f>(Table2[[#This Row],[Rank 1Y]]+Table2[[#This Row],[Rank 6M]]+Table2[[#This Row],[Rank Sharpe]])/3</f>
        <v>297.33333333333331</v>
      </c>
    </row>
    <row r="280" spans="1:48" x14ac:dyDescent="0.3">
      <c r="A280" t="s">
        <v>978</v>
      </c>
      <c r="B280" t="s">
        <v>979</v>
      </c>
      <c r="C280" t="s">
        <v>10394</v>
      </c>
      <c r="D280" t="s">
        <v>240</v>
      </c>
      <c r="E280">
        <v>15520.803808999999</v>
      </c>
      <c r="F280">
        <v>665</v>
      </c>
      <c r="G280">
        <v>53.530806877022997</v>
      </c>
      <c r="H280">
        <f>(Table2[[#This Row],[1Y Return vs Nifty]]-AVERAGE(Table2[1Y Return vs Nifty]))/_xlfn.STDEV.P(Table2[1Y Return vs Nifty])</f>
        <v>0.4862310900812522</v>
      </c>
      <c r="I280">
        <v>-6.47350507553295</v>
      </c>
      <c r="J280">
        <f>(Table2[[#This Row],[1M Return vs Nifty]]-AVERAGE(Table2[1M Return vs Nifty]))/_xlfn.STDEV.P(Table2[1M Return vs Nifty])</f>
        <v>-0.36494522182479422</v>
      </c>
      <c r="K280">
        <v>9.8091878396463397</v>
      </c>
      <c r="L280">
        <f>(Table2[[#This Row],[6M Return vs Nifty]]-AVERAGE(Table2[6M Return vs Nifty]))/_xlfn.STDEV.P(Table2[6M Return vs Nifty])</f>
        <v>-8.4382058121571721E-2</v>
      </c>
      <c r="M280">
        <v>-12.2947204897844</v>
      </c>
      <c r="N280">
        <f>(Table2[[#This Row],[1W Return vs Nifty]]-AVERAGE(Table2[1W Return vs Nifty]))/_xlfn.STDEV.P(Table2[1W Return vs Nifty])</f>
        <v>-2.0284802620176334</v>
      </c>
      <c r="O280">
        <v>695.72</v>
      </c>
      <c r="P280">
        <v>690.94268418101797</v>
      </c>
      <c r="Q280">
        <v>612.04638124381302</v>
      </c>
      <c r="R280">
        <v>37.318360583326701</v>
      </c>
      <c r="S280" s="2">
        <f>(Table2[[#This Row],[Close Price]]-Table2[[#This Row],[20D EMA]])/Table2[[#This Row],[20D EMA]]</f>
        <v>-4.4155694819755113E-2</v>
      </c>
      <c r="T280" s="2">
        <f>(Table2[[#This Row],[Close Price]]-Table2[[#This Row],[50D EMA]])/Table2[[#This Row],[50D EMA]]</f>
        <v>-3.7546796246591886E-2</v>
      </c>
      <c r="U280" s="2">
        <f>(Table2[[#This Row],[Close Price]]-Table2[[#This Row],[200D EMA]])/Table2[[#This Row],[200D EMA]]</f>
        <v>8.6518963887301431E-2</v>
      </c>
      <c r="V280">
        <v>1.2829374820342501</v>
      </c>
      <c r="W280">
        <v>661.1</v>
      </c>
      <c r="X280">
        <v>680</v>
      </c>
      <c r="Y280">
        <v>660.55</v>
      </c>
      <c r="Z280">
        <v>721.45</v>
      </c>
      <c r="AA280">
        <v>660.55</v>
      </c>
      <c r="AB280">
        <v>758.45</v>
      </c>
      <c r="AC280" s="2">
        <f>(Table2[[#This Row],[Close Price]]/Table2[[#This Row],[Day Low]])-1</f>
        <v>5.8992588110724498E-3</v>
      </c>
      <c r="AD280" s="2">
        <f>(Table2[[#This Row],[Day High]]/Table2[[#This Row],[Close Price]])-1</f>
        <v>2.2556390977443552E-2</v>
      </c>
      <c r="AE280" s="2">
        <f>(Table2[[#This Row],[Close Price]]/Table2[[#This Row],[Current Week Low]])-1</f>
        <v>6.7368102338960512E-3</v>
      </c>
      <c r="AF280" s="2">
        <f>(Table2[[#This Row],[Current Week High]]/Table2[[#This Row],[Close Price]])-1</f>
        <v>8.4887218045112789E-2</v>
      </c>
      <c r="AG280" s="2">
        <f>(Table2[[#This Row],[Close Price]]/Table2[[#This Row],[Current Month Low]])-1</f>
        <v>6.7368102338960512E-3</v>
      </c>
      <c r="AH280" s="2">
        <f>(Table2[[#This Row],[Current Month High]]/Table2[[#This Row],[Close Price]])-1</f>
        <v>0.14052631578947383</v>
      </c>
      <c r="AI280">
        <v>24.5112781954887</v>
      </c>
      <c r="AJ280">
        <v>162.84584980237099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-7.0000000000000007E-2</v>
      </c>
      <c r="AM280" t="s">
        <v>10435</v>
      </c>
      <c r="AN280">
        <v>-4.54</v>
      </c>
      <c r="AO280" t="s">
        <v>10435</v>
      </c>
      <c r="AP280">
        <v>4.1500663657532001E-2</v>
      </c>
      <c r="AQ280">
        <f>(Table2[[#This Row],[Sharpe Ratio]]-AVERAGE(Table2[Sharpe Ratio]))/_xlfn.STDEV.P(Table2[Sharpe Ratio])</f>
        <v>-0.19482981467340024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-2.1864062665561472</v>
      </c>
      <c r="AS280">
        <f>_xlfn.RANK.AVG(Table2[[#This Row],[1Y Return vs Nifty Z-Score]],Table2[1Y Return vs Nifty Z-Score])</f>
        <v>172</v>
      </c>
      <c r="AT280">
        <f>_xlfn.RANK.AVG(Table2[[#This Row],[6M Return vs Nifty Z-Score]],Table2[6M Return vs Nifty Z-Score])</f>
        <v>339</v>
      </c>
      <c r="AU280">
        <f>_xlfn.RANK.AVG(Table2[[#This Row],[Sharpe Ratio Z-Score]],Table2[Sharpe Ratio Z-Score])</f>
        <v>386</v>
      </c>
      <c r="AV280">
        <f>(Table2[[#This Row],[Rank 1Y]]+Table2[[#This Row],[Rank 6M]]+Table2[[#This Row],[Rank Sharpe]])/3</f>
        <v>299</v>
      </c>
    </row>
    <row r="281" spans="1:48" x14ac:dyDescent="0.3">
      <c r="A281" t="s">
        <v>781</v>
      </c>
      <c r="B281" t="s">
        <v>782</v>
      </c>
      <c r="C281" t="s">
        <v>10395</v>
      </c>
      <c r="D281" t="s">
        <v>276</v>
      </c>
      <c r="E281">
        <v>21879.596965799999</v>
      </c>
      <c r="F281">
        <v>546.79999999999995</v>
      </c>
      <c r="G281">
        <v>6.5151758769373398</v>
      </c>
      <c r="H281">
        <f>(Table2[[#This Row],[1Y Return vs Nifty]]-AVERAGE(Table2[1Y Return vs Nifty]))/_xlfn.STDEV.P(Table2[1Y Return vs Nifty])</f>
        <v>-0.28024323952809349</v>
      </c>
      <c r="I281">
        <v>6.2841786158114301</v>
      </c>
      <c r="J281">
        <f>(Table2[[#This Row],[1M Return vs Nifty]]-AVERAGE(Table2[1M Return vs Nifty]))/_xlfn.STDEV.P(Table2[1M Return vs Nifty])</f>
        <v>0.86913572576639886</v>
      </c>
      <c r="K281">
        <v>15.822728563412999</v>
      </c>
      <c r="L281">
        <f>(Table2[[#This Row],[6M Return vs Nifty]]-AVERAGE(Table2[6M Return vs Nifty]))/_xlfn.STDEV.P(Table2[6M Return vs Nifty])</f>
        <v>9.3248242710818469E-2</v>
      </c>
      <c r="M281">
        <v>-3.8798257641667</v>
      </c>
      <c r="N281">
        <f>(Table2[[#This Row],[1W Return vs Nifty]]-AVERAGE(Table2[1W Return vs Nifty]))/_xlfn.STDEV.P(Table2[1W Return vs Nifty])</f>
        <v>-0.35766609504230795</v>
      </c>
      <c r="O281">
        <v>533.26</v>
      </c>
      <c r="P281">
        <v>495.769962763818</v>
      </c>
      <c r="Q281">
        <v>432.28424656421498</v>
      </c>
      <c r="R281">
        <v>55.153167251710997</v>
      </c>
      <c r="S281" s="2">
        <f>(Table2[[#This Row],[Close Price]]-Table2[[#This Row],[20D EMA]])/Table2[[#This Row],[20D EMA]]</f>
        <v>2.539099126129836E-2</v>
      </c>
      <c r="T281" s="2">
        <f>(Table2[[#This Row],[Close Price]]-Table2[[#This Row],[50D EMA]])/Table2[[#This Row],[50D EMA]]</f>
        <v>0.10293087736033814</v>
      </c>
      <c r="U281" s="2">
        <f>(Table2[[#This Row],[Close Price]]-Table2[[#This Row],[200D EMA]])/Table2[[#This Row],[200D EMA]]</f>
        <v>0.26490845860323037</v>
      </c>
      <c r="V281">
        <v>1.14427004211982</v>
      </c>
      <c r="W281">
        <v>540.1</v>
      </c>
      <c r="X281">
        <v>553.20000000000005</v>
      </c>
      <c r="Y281">
        <v>540.1</v>
      </c>
      <c r="Z281">
        <v>554</v>
      </c>
      <c r="AA281">
        <v>503</v>
      </c>
      <c r="AB281">
        <v>580</v>
      </c>
      <c r="AC281" s="2">
        <f>(Table2[[#This Row],[Close Price]]/Table2[[#This Row],[Day Low]])-1</f>
        <v>1.2405110164784183E-2</v>
      </c>
      <c r="AD281" s="2">
        <f>(Table2[[#This Row],[Day High]]/Table2[[#This Row],[Close Price]])-1</f>
        <v>1.1704462326262099E-2</v>
      </c>
      <c r="AE281" s="2">
        <f>(Table2[[#This Row],[Close Price]]/Table2[[#This Row],[Current Week Low]])-1</f>
        <v>1.2405110164784183E-2</v>
      </c>
      <c r="AF281" s="2">
        <f>(Table2[[#This Row],[Current Week High]]/Table2[[#This Row],[Close Price]])-1</f>
        <v>1.3167520117044695E-2</v>
      </c>
      <c r="AG281" s="2">
        <f>(Table2[[#This Row],[Close Price]]/Table2[[#This Row],[Current Month Low]])-1</f>
        <v>8.7077534791252464E-2</v>
      </c>
      <c r="AH281" s="2">
        <f>(Table2[[#This Row],[Current Month High]]/Table2[[#This Row],[Close Price]])-1</f>
        <v>6.0716898317483725E-2</v>
      </c>
      <c r="AI281">
        <v>6.0716898317483698</v>
      </c>
      <c r="AJ281">
        <v>56.228571428571399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0.14000000000000001</v>
      </c>
      <c r="AM281" t="s">
        <v>10436</v>
      </c>
      <c r="AN281">
        <v>3.81</v>
      </c>
      <c r="AO281" t="s">
        <v>10436</v>
      </c>
      <c r="AP281">
        <v>9.0772293183375999E-2</v>
      </c>
      <c r="AQ281">
        <f>(Table2[[#This Row],[Sharpe Ratio]]-AVERAGE(Table2[Sharpe Ratio]))/_xlfn.STDEV.P(Table2[Sharpe Ratio])</f>
        <v>0.37664496294390315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0.70111959685071901</v>
      </c>
      <c r="AS281">
        <f>_xlfn.RANK.AVG(Table2[[#This Row],[1Y Return vs Nifty Z-Score]],Table2[1Y Return vs Nifty Z-Score])</f>
        <v>384</v>
      </c>
      <c r="AT281">
        <f>_xlfn.RANK.AVG(Table2[[#This Row],[6M Return vs Nifty Z-Score]],Table2[6M Return vs Nifty Z-Score])</f>
        <v>275</v>
      </c>
      <c r="AU281">
        <f>_xlfn.RANK.AVG(Table2[[#This Row],[Sharpe Ratio Z-Score]],Table2[Sharpe Ratio Z-Score])</f>
        <v>248</v>
      </c>
      <c r="AV281">
        <f>(Table2[[#This Row],[Rank 1Y]]+Table2[[#This Row],[Rank 6M]]+Table2[[#This Row],[Rank Sharpe]])/3</f>
        <v>302.33333333333331</v>
      </c>
    </row>
    <row r="282" spans="1:48" x14ac:dyDescent="0.3">
      <c r="A282" t="s">
        <v>286</v>
      </c>
      <c r="B282" t="s">
        <v>287</v>
      </c>
      <c r="C282" t="s">
        <v>10401</v>
      </c>
      <c r="D282" t="s">
        <v>46</v>
      </c>
      <c r="E282">
        <v>99803.440698303995</v>
      </c>
      <c r="F282">
        <v>94.52</v>
      </c>
      <c r="G282">
        <v>29.4011386613453</v>
      </c>
      <c r="H282">
        <f>(Table2[[#This Row],[1Y Return vs Nifty]]-AVERAGE(Table2[1Y Return vs Nifty]))/_xlfn.STDEV.P(Table2[1Y Return vs Nifty])</f>
        <v>9.2856144857741255E-2</v>
      </c>
      <c r="I282">
        <v>-5.5070311765109903</v>
      </c>
      <c r="J282">
        <f>(Table2[[#This Row],[1M Return vs Nifty]]-AVERAGE(Table2[1M Return vs Nifty]))/_xlfn.STDEV.P(Table2[1M Return vs Nifty])</f>
        <v>-0.27145591342186032</v>
      </c>
      <c r="K282">
        <v>1.8867490244210601</v>
      </c>
      <c r="L282">
        <f>(Table2[[#This Row],[6M Return vs Nifty]]-AVERAGE(Table2[6M Return vs Nifty]))/_xlfn.STDEV.P(Table2[6M Return vs Nifty])</f>
        <v>-0.31839813196520445</v>
      </c>
      <c r="M282">
        <v>-3.07365598543594</v>
      </c>
      <c r="N282">
        <f>(Table2[[#This Row],[1W Return vs Nifty]]-AVERAGE(Table2[1W Return vs Nifty]))/_xlfn.STDEV.P(Table2[1W Return vs Nifty])</f>
        <v>-0.19759755809553789</v>
      </c>
      <c r="O282">
        <v>94.55</v>
      </c>
      <c r="P282">
        <v>94.453231489886406</v>
      </c>
      <c r="Q282">
        <v>85.303439422957993</v>
      </c>
      <c r="R282">
        <v>49.928850819346003</v>
      </c>
      <c r="S282" s="2">
        <f>(Table2[[#This Row],[Close Price]]-Table2[[#This Row],[20D EMA]])/Table2[[#This Row],[20D EMA]]</f>
        <v>-3.1729243786357629E-4</v>
      </c>
      <c r="T282" s="2">
        <f>(Table2[[#This Row],[Close Price]]-Table2[[#This Row],[50D EMA]])/Table2[[#This Row],[50D EMA]]</f>
        <v>7.068949263079416E-4</v>
      </c>
      <c r="U282" s="2">
        <f>(Table2[[#This Row],[Close Price]]-Table2[[#This Row],[200D EMA]])/Table2[[#This Row],[200D EMA]]</f>
        <v>0.10804441930346738</v>
      </c>
      <c r="V282">
        <v>0.95383615528823495</v>
      </c>
      <c r="W282">
        <v>93.7</v>
      </c>
      <c r="X282">
        <v>95.5</v>
      </c>
      <c r="Y282">
        <v>93.7</v>
      </c>
      <c r="Z282">
        <v>96</v>
      </c>
      <c r="AA282">
        <v>89.21</v>
      </c>
      <c r="AB282">
        <v>98.23</v>
      </c>
      <c r="AC282" s="2">
        <f>(Table2[[#This Row],[Close Price]]/Table2[[#This Row],[Day Low]])-1</f>
        <v>8.7513340448237553E-3</v>
      </c>
      <c r="AD282" s="2">
        <f>(Table2[[#This Row],[Day High]]/Table2[[#This Row],[Close Price]])-1</f>
        <v>1.0368176047397482E-2</v>
      </c>
      <c r="AE282" s="2">
        <f>(Table2[[#This Row],[Close Price]]/Table2[[#This Row],[Current Week Low]])-1</f>
        <v>8.7513340448237553E-3</v>
      </c>
      <c r="AF282" s="2">
        <f>(Table2[[#This Row],[Current Week High]]/Table2[[#This Row],[Close Price]])-1</f>
        <v>1.5658061785865485E-2</v>
      </c>
      <c r="AG282" s="2">
        <f>(Table2[[#This Row],[Close Price]]/Table2[[#This Row],[Current Month Low]])-1</f>
        <v>5.9522475058849889E-2</v>
      </c>
      <c r="AH282" s="2">
        <f>(Table2[[#This Row],[Current Month High]]/Table2[[#This Row],[Close Price]])-1</f>
        <v>3.9250952179433085E-2</v>
      </c>
      <c r="AI282">
        <v>9.7651290732120302</v>
      </c>
      <c r="AJ282">
        <v>81.769230769230703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-0.08</v>
      </c>
      <c r="AM282" t="s">
        <v>10435</v>
      </c>
      <c r="AN282">
        <v>3.99</v>
      </c>
      <c r="AO282" t="s">
        <v>10436</v>
      </c>
      <c r="AP282">
        <v>0.106531561507426</v>
      </c>
      <c r="AQ282">
        <f>(Table2[[#This Row],[Sharpe Ratio]]-AVERAGE(Table2[Sharpe Ratio]))/_xlfn.STDEV.P(Table2[Sharpe Ratio])</f>
        <v>0.55942812736459768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-0.13516733126026367</v>
      </c>
      <c r="AS282">
        <f>_xlfn.RANK.AVG(Table2[[#This Row],[1Y Return vs Nifty Z-Score]],Table2[1Y Return vs Nifty Z-Score])</f>
        <v>275</v>
      </c>
      <c r="AT282">
        <f>_xlfn.RANK.AVG(Table2[[#This Row],[6M Return vs Nifty Z-Score]],Table2[6M Return vs Nifty Z-Score])</f>
        <v>429</v>
      </c>
      <c r="AU282">
        <f>_xlfn.RANK.AVG(Table2[[#This Row],[Sharpe Ratio Z-Score]],Table2[Sharpe Ratio Z-Score])</f>
        <v>205</v>
      </c>
      <c r="AV282">
        <f>(Table2[[#This Row],[Rank 1Y]]+Table2[[#This Row],[Rank 6M]]+Table2[[#This Row],[Rank Sharpe]])/3</f>
        <v>303</v>
      </c>
    </row>
    <row r="283" spans="1:48" x14ac:dyDescent="0.3">
      <c r="A283" t="s">
        <v>1062</v>
      </c>
      <c r="B283" t="s">
        <v>1063</v>
      </c>
      <c r="C283" t="s">
        <v>10395</v>
      </c>
      <c r="D283" t="s">
        <v>54</v>
      </c>
      <c r="E283">
        <v>12958.63235072</v>
      </c>
      <c r="F283">
        <v>1057.5999999999999</v>
      </c>
      <c r="G283">
        <v>35.701504961711599</v>
      </c>
      <c r="H283">
        <f>(Table2[[#This Row],[1Y Return vs Nifty]]-AVERAGE(Table2[1Y Return vs Nifty]))/_xlfn.STDEV.P(Table2[1Y Return vs Nifty])</f>
        <v>0.19556813518193311</v>
      </c>
      <c r="I283">
        <v>0.90551228281995699</v>
      </c>
      <c r="J283">
        <f>(Table2[[#This Row],[1M Return vs Nifty]]-AVERAGE(Table2[1M Return vs Nifty]))/_xlfn.STDEV.P(Table2[1M Return vs Nifty])</f>
        <v>0.34884459725234057</v>
      </c>
      <c r="K283">
        <v>21.520541974139199</v>
      </c>
      <c r="L283">
        <f>(Table2[[#This Row],[6M Return vs Nifty]]-AVERAGE(Table2[6M Return vs Nifty]))/_xlfn.STDEV.P(Table2[6M Return vs Nifty])</f>
        <v>0.26155246758021911</v>
      </c>
      <c r="M283">
        <v>-16.982563441242402</v>
      </c>
      <c r="N283">
        <f>(Table2[[#This Row],[1W Return vs Nifty]]-AVERAGE(Table2[1W Return vs Nifty]))/_xlfn.STDEV.P(Table2[1W Return vs Nifty])</f>
        <v>-2.959271991592896</v>
      </c>
      <c r="O283">
        <v>1151.9100000000001</v>
      </c>
      <c r="P283">
        <v>1063.3466883881799</v>
      </c>
      <c r="Q283">
        <v>875.86214052123103</v>
      </c>
      <c r="R283">
        <v>25.0786345678451</v>
      </c>
      <c r="S283" s="2">
        <f>(Table2[[#This Row],[Close Price]]-Table2[[#This Row],[20D EMA]])/Table2[[#This Row],[20D EMA]]</f>
        <v>-8.187271575036259E-2</v>
      </c>
      <c r="T283" s="2">
        <f>(Table2[[#This Row],[Close Price]]-Table2[[#This Row],[50D EMA]])/Table2[[#This Row],[50D EMA]]</f>
        <v>-5.4043412660557998E-3</v>
      </c>
      <c r="U283" s="2">
        <f>(Table2[[#This Row],[Close Price]]-Table2[[#This Row],[200D EMA]])/Table2[[#This Row],[200D EMA]]</f>
        <v>0.20749596434276238</v>
      </c>
      <c r="V283">
        <v>0.92505390557631995</v>
      </c>
      <c r="W283">
        <v>1048.5</v>
      </c>
      <c r="X283">
        <v>1127</v>
      </c>
      <c r="Y283">
        <v>1048.5</v>
      </c>
      <c r="Z283">
        <v>1210</v>
      </c>
      <c r="AA283">
        <v>1031.9000000000001</v>
      </c>
      <c r="AB283">
        <v>1335.1</v>
      </c>
      <c r="AC283" s="2">
        <f>(Table2[[#This Row],[Close Price]]/Table2[[#This Row],[Day Low]])-1</f>
        <v>8.679065331425706E-3</v>
      </c>
      <c r="AD283" s="2">
        <f>(Table2[[#This Row],[Day High]]/Table2[[#This Row],[Close Price]])-1</f>
        <v>6.5620272314674821E-2</v>
      </c>
      <c r="AE283" s="2">
        <f>(Table2[[#This Row],[Close Price]]/Table2[[#This Row],[Current Week Low]])-1</f>
        <v>8.679065331425706E-3</v>
      </c>
      <c r="AF283" s="2">
        <f>(Table2[[#This Row],[Current Week High]]/Table2[[#This Row],[Close Price]])-1</f>
        <v>0.14409984871406967</v>
      </c>
      <c r="AG283" s="2">
        <f>(Table2[[#This Row],[Close Price]]/Table2[[#This Row],[Current Month Low]])-1</f>
        <v>2.4905514100203252E-2</v>
      </c>
      <c r="AH283" s="2">
        <f>(Table2[[#This Row],[Current Month High]]/Table2[[#This Row],[Close Price]])-1</f>
        <v>0.26238653555219371</v>
      </c>
      <c r="AI283">
        <v>26.238653555219301</v>
      </c>
      <c r="AJ283">
        <v>73.036649214659604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0.04</v>
      </c>
      <c r="AM283" t="s">
        <v>10436</v>
      </c>
      <c r="AN283">
        <v>-12.23</v>
      </c>
      <c r="AO283" t="s">
        <v>10435</v>
      </c>
      <c r="AP283">
        <v>2.8827962532574001E-2</v>
      </c>
      <c r="AQ283">
        <f>(Table2[[#This Row],[Sharpe Ratio]]-AVERAGE(Table2[Sharpe Ratio]))/_xlfn.STDEV.P(Table2[Sharpe Ratio])</f>
        <v>-0.3418135683444104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-2.4951203599228138</v>
      </c>
      <c r="AS283">
        <f>_xlfn.RANK.AVG(Table2[[#This Row],[1Y Return vs Nifty Z-Score]],Table2[1Y Return vs Nifty Z-Score])</f>
        <v>246</v>
      </c>
      <c r="AT283">
        <f>_xlfn.RANK.AVG(Table2[[#This Row],[6M Return vs Nifty Z-Score]],Table2[6M Return vs Nifty Z-Score])</f>
        <v>227</v>
      </c>
      <c r="AU283">
        <f>_xlfn.RANK.AVG(Table2[[#This Row],[Sharpe Ratio Z-Score]],Table2[Sharpe Ratio Z-Score])</f>
        <v>436</v>
      </c>
      <c r="AV283">
        <f>(Table2[[#This Row],[Rank 1Y]]+Table2[[#This Row],[Rank 6M]]+Table2[[#This Row],[Rank Sharpe]])/3</f>
        <v>303</v>
      </c>
    </row>
    <row r="284" spans="1:48" x14ac:dyDescent="0.3">
      <c r="A284" t="s">
        <v>1742</v>
      </c>
      <c r="B284" t="s">
        <v>1743</v>
      </c>
      <c r="C284" t="s">
        <v>10399</v>
      </c>
      <c r="D284" t="s">
        <v>122</v>
      </c>
      <c r="E284">
        <v>4788.6606054000003</v>
      </c>
      <c r="F284">
        <v>1012.4</v>
      </c>
      <c r="G284">
        <v>54.600927055672997</v>
      </c>
      <c r="H284">
        <f>(Table2[[#This Row],[1Y Return vs Nifty]]-AVERAGE(Table2[1Y Return vs Nifty]))/_xlfn.STDEV.P(Table2[1Y Return vs Nifty])</f>
        <v>0.50367676993463328</v>
      </c>
      <c r="I284">
        <v>5.2863078203851197</v>
      </c>
      <c r="J284">
        <f>(Table2[[#This Row],[1M Return vs Nifty]]-AVERAGE(Table2[1M Return vs Nifty]))/_xlfn.STDEV.P(Table2[1M Return vs Nifty])</f>
        <v>0.77260932124135373</v>
      </c>
      <c r="K284">
        <v>42.266299635274599</v>
      </c>
      <c r="L284">
        <f>(Table2[[#This Row],[6M Return vs Nifty]]-AVERAGE(Table2[6M Return vs Nifty]))/_xlfn.STDEV.P(Table2[6M Return vs Nifty])</f>
        <v>0.87434871252443724</v>
      </c>
      <c r="M284">
        <v>-1.7260774227248601</v>
      </c>
      <c r="N284">
        <f>(Table2[[#This Row],[1W Return vs Nifty]]-AVERAGE(Table2[1W Return vs Nifty]))/_xlfn.STDEV.P(Table2[1W Return vs Nifty])</f>
        <v>6.9970061833853764E-2</v>
      </c>
      <c r="O284">
        <v>946.89</v>
      </c>
      <c r="P284">
        <v>905.98224233353903</v>
      </c>
      <c r="Q284">
        <v>802.41117560417899</v>
      </c>
      <c r="R284">
        <v>65.901583000731407</v>
      </c>
      <c r="S284" s="2">
        <f>(Table2[[#This Row],[Close Price]]-Table2[[#This Row],[20D EMA]])/Table2[[#This Row],[20D EMA]]</f>
        <v>6.9184382557636037E-2</v>
      </c>
      <c r="T284" s="2">
        <f>(Table2[[#This Row],[Close Price]]-Table2[[#This Row],[50D EMA]])/Table2[[#This Row],[50D EMA]]</f>
        <v>0.11746119591964702</v>
      </c>
      <c r="U284" s="2">
        <f>(Table2[[#This Row],[Close Price]]-Table2[[#This Row],[200D EMA]])/Table2[[#This Row],[200D EMA]]</f>
        <v>0.26169728286462235</v>
      </c>
      <c r="V284">
        <v>2.5398575810984898</v>
      </c>
      <c r="W284">
        <v>982.25</v>
      </c>
      <c r="X284">
        <v>1034.3</v>
      </c>
      <c r="Y284">
        <v>905.55</v>
      </c>
      <c r="Z284">
        <v>1034.3</v>
      </c>
      <c r="AA284">
        <v>830</v>
      </c>
      <c r="AB284">
        <v>1034.3</v>
      </c>
      <c r="AC284" s="2">
        <f>(Table2[[#This Row],[Close Price]]/Table2[[#This Row],[Day Low]])-1</f>
        <v>3.0694833290913603E-2</v>
      </c>
      <c r="AD284" s="2">
        <f>(Table2[[#This Row],[Day High]]/Table2[[#This Row],[Close Price]])-1</f>
        <v>2.1631766100355554E-2</v>
      </c>
      <c r="AE284" s="2">
        <f>(Table2[[#This Row],[Close Price]]/Table2[[#This Row],[Current Week Low]])-1</f>
        <v>0.1179945889238585</v>
      </c>
      <c r="AF284" s="2">
        <f>(Table2[[#This Row],[Current Week High]]/Table2[[#This Row],[Close Price]])-1</f>
        <v>2.1631766100355554E-2</v>
      </c>
      <c r="AG284" s="2">
        <f>(Table2[[#This Row],[Close Price]]/Table2[[#This Row],[Current Month Low]])-1</f>
        <v>0.21975903614457826</v>
      </c>
      <c r="AH284" s="2">
        <f>(Table2[[#This Row],[Current Month High]]/Table2[[#This Row],[Close Price]])-1</f>
        <v>2.1631766100355554E-2</v>
      </c>
      <c r="AI284">
        <v>2.1631766100355501</v>
      </c>
      <c r="AJ284">
        <v>87.811891290232793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0.09</v>
      </c>
      <c r="AM284" t="s">
        <v>10436</v>
      </c>
      <c r="AN284">
        <v>14.33</v>
      </c>
      <c r="AO284" t="s">
        <v>10436</v>
      </c>
      <c r="AP284">
        <v>-2.8588037803541001E-2</v>
      </c>
      <c r="AQ284">
        <f>(Table2[[#This Row],[Sharpe Ratio]]-AVERAGE(Table2[Sharpe Ratio]))/_xlfn.STDEV.P(Table2[Sharpe Ratio])</f>
        <v>-1.0077504642724386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1.2128544012618394</v>
      </c>
      <c r="AS284">
        <f>_xlfn.RANK.AVG(Table2[[#This Row],[1Y Return vs Nifty Z-Score]],Table2[1Y Return vs Nifty Z-Score])</f>
        <v>167</v>
      </c>
      <c r="AT284">
        <f>_xlfn.RANK.AVG(Table2[[#This Row],[6M Return vs Nifty Z-Score]],Table2[6M Return vs Nifty Z-Score])</f>
        <v>114</v>
      </c>
      <c r="AU284">
        <f>_xlfn.RANK.AVG(Table2[[#This Row],[Sharpe Ratio Z-Score]],Table2[Sharpe Ratio Z-Score])</f>
        <v>632</v>
      </c>
      <c r="AV284">
        <f>(Table2[[#This Row],[Rank 1Y]]+Table2[[#This Row],[Rank 6M]]+Table2[[#This Row],[Rank Sharpe]])/3</f>
        <v>304.33333333333331</v>
      </c>
    </row>
    <row r="285" spans="1:48" x14ac:dyDescent="0.3">
      <c r="A285" t="s">
        <v>834</v>
      </c>
      <c r="B285" t="s">
        <v>835</v>
      </c>
      <c r="C285" t="s">
        <v>10400</v>
      </c>
      <c r="D285" t="s">
        <v>213</v>
      </c>
      <c r="E285">
        <v>19703.209019270002</v>
      </c>
      <c r="F285">
        <v>452.9</v>
      </c>
      <c r="G285">
        <v>16.053002261662499</v>
      </c>
      <c r="H285">
        <f>(Table2[[#This Row],[1Y Return vs Nifty]]-AVERAGE(Table2[1Y Return vs Nifty]))/_xlfn.STDEV.P(Table2[1Y Return vs Nifty])</f>
        <v>-0.12475241810001932</v>
      </c>
      <c r="I285">
        <v>-10.9693607057627</v>
      </c>
      <c r="J285">
        <f>(Table2[[#This Row],[1M Return vs Nifty]]-AVERAGE(Table2[1M Return vs Nifty]))/_xlfn.STDEV.P(Table2[1M Return vs Nifty])</f>
        <v>-0.79983998098483</v>
      </c>
      <c r="K285">
        <v>23.803891852770999</v>
      </c>
      <c r="L285">
        <f>(Table2[[#This Row],[6M Return vs Nifty]]-AVERAGE(Table2[6M Return vs Nifty]))/_xlfn.STDEV.P(Table2[6M Return vs Nifty])</f>
        <v>0.328998942872885</v>
      </c>
      <c r="M285">
        <v>-7.9519178236030603</v>
      </c>
      <c r="N285">
        <f>(Table2[[#This Row],[1W Return vs Nifty]]-AVERAGE(Table2[1W Return vs Nifty]))/_xlfn.STDEV.P(Table2[1W Return vs Nifty])</f>
        <v>-1.1661977908009342</v>
      </c>
      <c r="O285">
        <v>460.06</v>
      </c>
      <c r="P285">
        <v>457.274656937251</v>
      </c>
      <c r="Q285">
        <v>392.61043432878898</v>
      </c>
      <c r="R285">
        <v>43.230376550328799</v>
      </c>
      <c r="S285" s="2">
        <f>(Table2[[#This Row],[Close Price]]-Table2[[#This Row],[20D EMA]])/Table2[[#This Row],[20D EMA]]</f>
        <v>-1.5563187410337836E-2</v>
      </c>
      <c r="T285" s="2">
        <f>(Table2[[#This Row],[Close Price]]-Table2[[#This Row],[50D EMA]])/Table2[[#This Row],[50D EMA]]</f>
        <v>-9.5668038254114861E-3</v>
      </c>
      <c r="U285" s="2">
        <f>(Table2[[#This Row],[Close Price]]-Table2[[#This Row],[200D EMA]])/Table2[[#This Row],[200D EMA]]</f>
        <v>0.1535607829024786</v>
      </c>
      <c r="V285">
        <v>0.39801700348934899</v>
      </c>
      <c r="W285">
        <v>444.25</v>
      </c>
      <c r="X285">
        <v>454.5</v>
      </c>
      <c r="Y285">
        <v>442.05</v>
      </c>
      <c r="Z285">
        <v>456.1</v>
      </c>
      <c r="AA285">
        <v>442.05</v>
      </c>
      <c r="AB285">
        <v>477</v>
      </c>
      <c r="AC285" s="2">
        <f>(Table2[[#This Row],[Close Price]]/Table2[[#This Row],[Day Low]])-1</f>
        <v>1.947101857062461E-2</v>
      </c>
      <c r="AD285" s="2">
        <f>(Table2[[#This Row],[Day High]]/Table2[[#This Row],[Close Price]])-1</f>
        <v>3.5327886950762277E-3</v>
      </c>
      <c r="AE285" s="2">
        <f>(Table2[[#This Row],[Close Price]]/Table2[[#This Row],[Current Week Low]])-1</f>
        <v>2.4544734758511488E-2</v>
      </c>
      <c r="AF285" s="2">
        <f>(Table2[[#This Row],[Current Week High]]/Table2[[#This Row],[Close Price]])-1</f>
        <v>7.0655773901524555E-3</v>
      </c>
      <c r="AG285" s="2">
        <f>(Table2[[#This Row],[Close Price]]/Table2[[#This Row],[Current Month Low]])-1</f>
        <v>2.4544734758511488E-2</v>
      </c>
      <c r="AH285" s="2">
        <f>(Table2[[#This Row],[Current Month High]]/Table2[[#This Row],[Close Price]])-1</f>
        <v>5.3212629719584958E-2</v>
      </c>
      <c r="AI285">
        <v>27.5005519982336</v>
      </c>
      <c r="AJ285">
        <v>61.174377224199198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-7.0000000000000007E-2</v>
      </c>
      <c r="AM285" t="s">
        <v>10435</v>
      </c>
      <c r="AN285">
        <v>-0.98</v>
      </c>
      <c r="AO285" t="s">
        <v>10435</v>
      </c>
      <c r="AP285">
        <v>4.9892515546861999E-2</v>
      </c>
      <c r="AQ285">
        <f>(Table2[[#This Row],[Sharpe Ratio]]-AVERAGE(Table2[Sharpe Ratio]))/_xlfn.STDEV.P(Table2[Sharpe Ratio])</f>
        <v>-9.749729820493748E-2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-1.859288545217836</v>
      </c>
      <c r="AS285">
        <f>_xlfn.RANK.AVG(Table2[[#This Row],[1Y Return vs Nifty Z-Score]],Table2[1Y Return vs Nifty Z-Score])</f>
        <v>331</v>
      </c>
      <c r="AT285">
        <f>_xlfn.RANK.AVG(Table2[[#This Row],[6M Return vs Nifty Z-Score]],Table2[6M Return vs Nifty Z-Score])</f>
        <v>215</v>
      </c>
      <c r="AU285">
        <f>_xlfn.RANK.AVG(Table2[[#This Row],[Sharpe Ratio Z-Score]],Table2[Sharpe Ratio Z-Score])</f>
        <v>371</v>
      </c>
      <c r="AV285">
        <f>(Table2[[#This Row],[Rank 1Y]]+Table2[[#This Row],[Rank 6M]]+Table2[[#This Row],[Rank Sharpe]])/3</f>
        <v>305.66666666666669</v>
      </c>
    </row>
    <row r="286" spans="1:48" x14ac:dyDescent="0.3">
      <c r="A286" t="s">
        <v>829</v>
      </c>
      <c r="B286" t="s">
        <v>830</v>
      </c>
      <c r="C286" t="s">
        <v>10400</v>
      </c>
      <c r="D286" t="s">
        <v>831</v>
      </c>
      <c r="E286">
        <v>19928.917203000001</v>
      </c>
      <c r="F286">
        <v>897</v>
      </c>
      <c r="G286">
        <v>8.2370356958805608</v>
      </c>
      <c r="H286">
        <f>(Table2[[#This Row],[1Y Return vs Nifty]]-AVERAGE(Table2[1Y Return vs Nifty]))/_xlfn.STDEV.P(Table2[1Y Return vs Nifty])</f>
        <v>-0.25217254639194536</v>
      </c>
      <c r="I286">
        <v>12.494888284684199</v>
      </c>
      <c r="J286">
        <f>(Table2[[#This Row],[1M Return vs Nifty]]-AVERAGE(Table2[1M Return vs Nifty]))/_xlfn.STDEV.P(Table2[1M Return vs Nifty])</f>
        <v>1.4699123760431563</v>
      </c>
      <c r="K286">
        <v>22.484057113846699</v>
      </c>
      <c r="L286">
        <f>(Table2[[#This Row],[6M Return vs Nifty]]-AVERAGE(Table2[6M Return vs Nifty]))/_xlfn.STDEV.P(Table2[6M Return vs Nifty])</f>
        <v>0.29001315188994536</v>
      </c>
      <c r="M286">
        <v>-2.0162385659135</v>
      </c>
      <c r="N286">
        <f>(Table2[[#This Row],[1W Return vs Nifty]]-AVERAGE(Table2[1W Return vs Nifty]))/_xlfn.STDEV.P(Table2[1W Return vs Nifty])</f>
        <v>1.2357297259458196E-2</v>
      </c>
      <c r="O286">
        <v>838.95</v>
      </c>
      <c r="P286">
        <v>786.25109156531096</v>
      </c>
      <c r="Q286">
        <v>716.15514567164996</v>
      </c>
      <c r="R286">
        <v>68.017252961363894</v>
      </c>
      <c r="S286" s="2">
        <f>(Table2[[#This Row],[Close Price]]-Table2[[#This Row],[20D EMA]])/Table2[[#This Row],[20D EMA]]</f>
        <v>6.9193634900768755E-2</v>
      </c>
      <c r="T286" s="2">
        <f>(Table2[[#This Row],[Close Price]]-Table2[[#This Row],[50D EMA]])/Table2[[#This Row],[50D EMA]]</f>
        <v>0.1408569216917768</v>
      </c>
      <c r="U286" s="2">
        <f>(Table2[[#This Row],[Close Price]]-Table2[[#This Row],[200D EMA]])/Table2[[#This Row],[200D EMA]]</f>
        <v>0.25252189476170517</v>
      </c>
      <c r="V286">
        <v>2.4494152915860101</v>
      </c>
      <c r="W286">
        <v>875</v>
      </c>
      <c r="X286">
        <v>899</v>
      </c>
      <c r="Y286">
        <v>875</v>
      </c>
      <c r="Z286">
        <v>935</v>
      </c>
      <c r="AA286">
        <v>780</v>
      </c>
      <c r="AB286">
        <v>935</v>
      </c>
      <c r="AC286" s="2">
        <f>(Table2[[#This Row],[Close Price]]/Table2[[#This Row],[Day Low]])-1</f>
        <v>2.5142857142857133E-2</v>
      </c>
      <c r="AD286" s="2">
        <f>(Table2[[#This Row],[Day High]]/Table2[[#This Row],[Close Price]])-1</f>
        <v>2.2296544035673715E-3</v>
      </c>
      <c r="AE286" s="2">
        <f>(Table2[[#This Row],[Close Price]]/Table2[[#This Row],[Current Week Low]])-1</f>
        <v>2.5142857142857133E-2</v>
      </c>
      <c r="AF286" s="2">
        <f>(Table2[[#This Row],[Current Week High]]/Table2[[#This Row],[Close Price]])-1</f>
        <v>4.2363433667781392E-2</v>
      </c>
      <c r="AG286" s="2">
        <f>(Table2[[#This Row],[Close Price]]/Table2[[#This Row],[Current Month Low]])-1</f>
        <v>0.14999999999999991</v>
      </c>
      <c r="AH286" s="2">
        <f>(Table2[[#This Row],[Current Month High]]/Table2[[#This Row],[Close Price]])-1</f>
        <v>4.2363433667781392E-2</v>
      </c>
      <c r="AI286">
        <v>4.2363433667781303</v>
      </c>
      <c r="AJ286">
        <v>51.010101010101003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0.18</v>
      </c>
      <c r="AM286" t="s">
        <v>10436</v>
      </c>
      <c r="AN286">
        <v>12.65</v>
      </c>
      <c r="AO286" t="s">
        <v>10436</v>
      </c>
      <c r="AP286">
        <v>6.7896991375759996E-2</v>
      </c>
      <c r="AQ286">
        <f>(Table2[[#This Row],[Sharpe Ratio]]-AVERAGE(Table2[Sharpe Ratio]))/_xlfn.STDEV.P(Table2[Sharpe Ratio])</f>
        <v>0.1113268044166076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1.631437083217222</v>
      </c>
      <c r="AS286">
        <f>_xlfn.RANK.AVG(Table2[[#This Row],[1Y Return vs Nifty Z-Score]],Table2[1Y Return vs Nifty Z-Score])</f>
        <v>377</v>
      </c>
      <c r="AT286">
        <f>_xlfn.RANK.AVG(Table2[[#This Row],[6M Return vs Nifty Z-Score]],Table2[6M Return vs Nifty Z-Score])</f>
        <v>224</v>
      </c>
      <c r="AU286">
        <f>_xlfn.RANK.AVG(Table2[[#This Row],[Sharpe Ratio Z-Score]],Table2[Sharpe Ratio Z-Score])</f>
        <v>318</v>
      </c>
      <c r="AV286">
        <f>(Table2[[#This Row],[Rank 1Y]]+Table2[[#This Row],[Rank 6M]]+Table2[[#This Row],[Rank Sharpe]])/3</f>
        <v>306.33333333333331</v>
      </c>
    </row>
    <row r="287" spans="1:48" x14ac:dyDescent="0.3">
      <c r="A287" t="s">
        <v>469</v>
      </c>
      <c r="B287" t="s">
        <v>470</v>
      </c>
      <c r="C287" t="s">
        <v>10404</v>
      </c>
      <c r="D287" t="s">
        <v>471</v>
      </c>
      <c r="E287">
        <v>46727.443749999999</v>
      </c>
      <c r="F287">
        <v>4253.75</v>
      </c>
      <c r="G287">
        <v>9.2689120383707699</v>
      </c>
      <c r="H287">
        <f>(Table2[[#This Row],[1Y Return vs Nifty]]-AVERAGE(Table2[1Y Return vs Nifty]))/_xlfn.STDEV.P(Table2[1Y Return vs Nifty])</f>
        <v>-0.23535033830867014</v>
      </c>
      <c r="I287">
        <v>29.269106441290202</v>
      </c>
      <c r="J287">
        <f>(Table2[[#This Row],[1M Return vs Nifty]]-AVERAGE(Table2[1M Return vs Nifty]))/_xlfn.STDEV.P(Table2[1M Return vs Nifty])</f>
        <v>3.0925222117024633</v>
      </c>
      <c r="K287">
        <v>18.334571229864501</v>
      </c>
      <c r="L287">
        <f>(Table2[[#This Row],[6M Return vs Nifty]]-AVERAGE(Table2[6M Return vs Nifty]))/_xlfn.STDEV.P(Table2[6M Return vs Nifty])</f>
        <v>0.16744402668913719</v>
      </c>
      <c r="M287">
        <v>-4.3597936046725296</v>
      </c>
      <c r="N287">
        <f>(Table2[[#This Row],[1W Return vs Nifty]]-AVERAGE(Table2[1W Return vs Nifty]))/_xlfn.STDEV.P(Table2[1W Return vs Nifty])</f>
        <v>-0.45296580986444757</v>
      </c>
      <c r="O287">
        <v>4013.61</v>
      </c>
      <c r="P287">
        <v>3684.5839358998701</v>
      </c>
      <c r="Q287">
        <v>3387.2690617959101</v>
      </c>
      <c r="R287">
        <v>58.9174413055214</v>
      </c>
      <c r="S287" s="2">
        <f>(Table2[[#This Row],[Close Price]]-Table2[[#This Row],[20D EMA]])/Table2[[#This Row],[20D EMA]]</f>
        <v>5.9831423581264712E-2</v>
      </c>
      <c r="T287" s="2">
        <f>(Table2[[#This Row],[Close Price]]-Table2[[#This Row],[50D EMA]])/Table2[[#This Row],[50D EMA]]</f>
        <v>0.15447227529670182</v>
      </c>
      <c r="U287" s="2">
        <f>(Table2[[#This Row],[Close Price]]-Table2[[#This Row],[200D EMA]])/Table2[[#This Row],[200D EMA]]</f>
        <v>0.25580517000461922</v>
      </c>
      <c r="V287">
        <v>1.1982627942755699</v>
      </c>
      <c r="W287">
        <v>4225</v>
      </c>
      <c r="X287">
        <v>4360</v>
      </c>
      <c r="Y287">
        <v>4225</v>
      </c>
      <c r="Z287">
        <v>4442.8999999999996</v>
      </c>
      <c r="AA287">
        <v>3105.1</v>
      </c>
      <c r="AB287">
        <v>4510.5</v>
      </c>
      <c r="AC287" s="2">
        <f>(Table2[[#This Row],[Close Price]]/Table2[[#This Row],[Day Low]])-1</f>
        <v>6.8047337278105413E-3</v>
      </c>
      <c r="AD287" s="2">
        <f>(Table2[[#This Row],[Day High]]/Table2[[#This Row],[Close Price]])-1</f>
        <v>2.4977960622979634E-2</v>
      </c>
      <c r="AE287" s="2">
        <f>(Table2[[#This Row],[Close Price]]/Table2[[#This Row],[Current Week Low]])-1</f>
        <v>6.8047337278105413E-3</v>
      </c>
      <c r="AF287" s="2">
        <f>(Table2[[#This Row],[Current Week High]]/Table2[[#This Row],[Close Price]])-1</f>
        <v>4.4466647076109256E-2</v>
      </c>
      <c r="AG287" s="2">
        <f>(Table2[[#This Row],[Close Price]]/Table2[[#This Row],[Current Month Low]])-1</f>
        <v>0.36992367395575032</v>
      </c>
      <c r="AH287" s="2">
        <f>(Table2[[#This Row],[Current Month High]]/Table2[[#This Row],[Close Price]])-1</f>
        <v>6.0358507199529843E-2</v>
      </c>
      <c r="AI287">
        <v>6.0358507199529798</v>
      </c>
      <c r="AJ287">
        <v>71.799273021001596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0.28000000000000003</v>
      </c>
      <c r="AM287" t="s">
        <v>10436</v>
      </c>
      <c r="AN287">
        <v>6.97</v>
      </c>
      <c r="AO287" t="s">
        <v>10436</v>
      </c>
      <c r="AP287">
        <v>7.5778895080544001E-2</v>
      </c>
      <c r="AQ287">
        <f>(Table2[[#This Row],[Sharpe Ratio]]-AVERAGE(Table2[Sharpe Ratio]))/_xlfn.STDEV.P(Table2[Sharpe Ratio])</f>
        <v>0.20274470981650583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2.7743948000349885</v>
      </c>
      <c r="AS287">
        <f>_xlfn.RANK.AVG(Table2[[#This Row],[1Y Return vs Nifty Z-Score]],Table2[1Y Return vs Nifty Z-Score])</f>
        <v>370</v>
      </c>
      <c r="AT287">
        <f>_xlfn.RANK.AVG(Table2[[#This Row],[6M Return vs Nifty Z-Score]],Table2[6M Return vs Nifty Z-Score])</f>
        <v>256</v>
      </c>
      <c r="AU287">
        <f>_xlfn.RANK.AVG(Table2[[#This Row],[Sharpe Ratio Z-Score]],Table2[Sharpe Ratio Z-Score])</f>
        <v>295</v>
      </c>
      <c r="AV287">
        <f>(Table2[[#This Row],[Rank 1Y]]+Table2[[#This Row],[Rank 6M]]+Table2[[#This Row],[Rank Sharpe]])/3</f>
        <v>307</v>
      </c>
    </row>
    <row r="288" spans="1:48" x14ac:dyDescent="0.3">
      <c r="A288" t="s">
        <v>1105</v>
      </c>
      <c r="B288" t="s">
        <v>1106</v>
      </c>
      <c r="C288" t="s">
        <v>10401</v>
      </c>
      <c r="D288" t="s">
        <v>1107</v>
      </c>
      <c r="E288">
        <v>12110.76337183</v>
      </c>
      <c r="F288">
        <v>814.85</v>
      </c>
      <c r="G288">
        <v>61.379557972306202</v>
      </c>
      <c r="H288">
        <f>(Table2[[#This Row],[1Y Return vs Nifty]]-AVERAGE(Table2[1Y Return vs Nifty]))/_xlfn.STDEV.P(Table2[1Y Return vs Nifty])</f>
        <v>0.6141856895636425</v>
      </c>
      <c r="I288">
        <v>7.3736028012634902</v>
      </c>
      <c r="J288">
        <f>(Table2[[#This Row],[1M Return vs Nifty]]-AVERAGE(Table2[1M Return vs Nifty]))/_xlfn.STDEV.P(Table2[1M Return vs Nifty])</f>
        <v>0.97451830646351967</v>
      </c>
      <c r="K288">
        <v>45.107786528327999</v>
      </c>
      <c r="L288">
        <f>(Table2[[#This Row],[6M Return vs Nifty]]-AVERAGE(Table2[6M Return vs Nifty]))/_xlfn.STDEV.P(Table2[6M Return vs Nifty])</f>
        <v>0.9582816556621736</v>
      </c>
      <c r="M288">
        <v>-3.8144296521532399</v>
      </c>
      <c r="N288">
        <f>(Table2[[#This Row],[1W Return vs Nifty]]-AVERAGE(Table2[1W Return vs Nifty]))/_xlfn.STDEV.P(Table2[1W Return vs Nifty])</f>
        <v>-0.34468141086265247</v>
      </c>
      <c r="O288">
        <v>809.67</v>
      </c>
      <c r="P288">
        <v>755.89533215087795</v>
      </c>
      <c r="Q288">
        <v>627.33942728696002</v>
      </c>
      <c r="R288">
        <v>47.255505603055198</v>
      </c>
      <c r="S288" s="2">
        <f>(Table2[[#This Row],[Close Price]]-Table2[[#This Row],[20D EMA]])/Table2[[#This Row],[20D EMA]]</f>
        <v>6.397668185804172E-3</v>
      </c>
      <c r="T288" s="2">
        <f>(Table2[[#This Row],[Close Price]]-Table2[[#This Row],[50D EMA]])/Table2[[#This Row],[50D EMA]]</f>
        <v>7.7993162997009521E-2</v>
      </c>
      <c r="U288" s="2">
        <f>(Table2[[#This Row],[Close Price]]-Table2[[#This Row],[200D EMA]])/Table2[[#This Row],[200D EMA]]</f>
        <v>0.29889811568828462</v>
      </c>
      <c r="V288">
        <v>0.91004986193933601</v>
      </c>
      <c r="W288">
        <v>811.15</v>
      </c>
      <c r="X288">
        <v>832.8</v>
      </c>
      <c r="Y288">
        <v>811.15</v>
      </c>
      <c r="Z288">
        <v>875</v>
      </c>
      <c r="AA288">
        <v>768.55</v>
      </c>
      <c r="AB288">
        <v>875</v>
      </c>
      <c r="AC288" s="2">
        <f>(Table2[[#This Row],[Close Price]]/Table2[[#This Row],[Day Low]])-1</f>
        <v>4.5614251371510761E-3</v>
      </c>
      <c r="AD288" s="2">
        <f>(Table2[[#This Row],[Day High]]/Table2[[#This Row],[Close Price]])-1</f>
        <v>2.2028594219794861E-2</v>
      </c>
      <c r="AE288" s="2">
        <f>(Table2[[#This Row],[Close Price]]/Table2[[#This Row],[Current Week Low]])-1</f>
        <v>4.5614251371510761E-3</v>
      </c>
      <c r="AF288" s="2">
        <f>(Table2[[#This Row],[Current Week High]]/Table2[[#This Row],[Close Price]])-1</f>
        <v>7.3817266981653029E-2</v>
      </c>
      <c r="AG288" s="2">
        <f>(Table2[[#This Row],[Close Price]]/Table2[[#This Row],[Current Month Low]])-1</f>
        <v>6.024331533407068E-2</v>
      </c>
      <c r="AH288" s="2">
        <f>(Table2[[#This Row],[Current Month High]]/Table2[[#This Row],[Close Price]])-1</f>
        <v>7.3817266981653029E-2</v>
      </c>
      <c r="AI288">
        <v>7.3817266981653002</v>
      </c>
      <c r="AJ288">
        <v>103.53440739353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0.17</v>
      </c>
      <c r="AM288" t="s">
        <v>10436</v>
      </c>
      <c r="AN288">
        <v>0.97</v>
      </c>
      <c r="AO288" t="s">
        <v>10436</v>
      </c>
      <c r="AP288">
        <v>-5.2688330949057997E-2</v>
      </c>
      <c r="AQ288">
        <f>(Table2[[#This Row],[Sharpe Ratio]]-AVERAGE(Table2[Sharpe Ratio]))/_xlfn.STDEV.P(Table2[Sharpe Ratio])</f>
        <v>-1.2872766297024267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0.91502761112425668</v>
      </c>
      <c r="AS288">
        <f>_xlfn.RANK.AVG(Table2[[#This Row],[1Y Return vs Nifty Z-Score]],Table2[1Y Return vs Nifty Z-Score])</f>
        <v>150</v>
      </c>
      <c r="AT288">
        <f>_xlfn.RANK.AVG(Table2[[#This Row],[6M Return vs Nifty Z-Score]],Table2[6M Return vs Nifty Z-Score])</f>
        <v>106</v>
      </c>
      <c r="AU288">
        <f>_xlfn.RANK.AVG(Table2[[#This Row],[Sharpe Ratio Z-Score]],Table2[Sharpe Ratio Z-Score])</f>
        <v>667</v>
      </c>
      <c r="AV288">
        <f>(Table2[[#This Row],[Rank 1Y]]+Table2[[#This Row],[Rank 6M]]+Table2[[#This Row],[Rank Sharpe]])/3</f>
        <v>307.66666666666669</v>
      </c>
    </row>
    <row r="289" spans="1:48" x14ac:dyDescent="0.3">
      <c r="A289" t="s">
        <v>513</v>
      </c>
      <c r="B289" t="s">
        <v>514</v>
      </c>
      <c r="C289" t="s">
        <v>10398</v>
      </c>
      <c r="D289" t="s">
        <v>127</v>
      </c>
      <c r="E289">
        <v>42899.882688004996</v>
      </c>
      <c r="F289">
        <v>873.65</v>
      </c>
      <c r="G289">
        <v>32.528272291636597</v>
      </c>
      <c r="H289">
        <f>(Table2[[#This Row],[1Y Return vs Nifty]]-AVERAGE(Table2[1Y Return vs Nifty]))/_xlfn.STDEV.P(Table2[1Y Return vs Nifty])</f>
        <v>0.14383637423873147</v>
      </c>
      <c r="I289">
        <v>9.4378663433679595</v>
      </c>
      <c r="J289">
        <f>(Table2[[#This Row],[1M Return vs Nifty]]-AVERAGE(Table2[1M Return vs Nifty]))/_xlfn.STDEV.P(Table2[1M Return vs Nifty])</f>
        <v>1.1741994060855929</v>
      </c>
      <c r="K289">
        <v>36.671980226214401</v>
      </c>
      <c r="L289">
        <f>(Table2[[#This Row],[6M Return vs Nifty]]-AVERAGE(Table2[6M Return vs Nifty]))/_xlfn.STDEV.P(Table2[6M Return vs Nifty])</f>
        <v>0.70910153366083217</v>
      </c>
      <c r="M289">
        <v>3.6391437377556199</v>
      </c>
      <c r="N289">
        <f>(Table2[[#This Row],[1W Return vs Nifty]]-AVERAGE(Table2[1W Return vs Nifty]))/_xlfn.STDEV.P(Table2[1W Return vs Nifty])</f>
        <v>1.135258198665364</v>
      </c>
      <c r="O289">
        <v>806.8</v>
      </c>
      <c r="P289">
        <v>774.11377953450403</v>
      </c>
      <c r="Q289">
        <v>679.18835341382703</v>
      </c>
      <c r="R289">
        <v>76.027211725536006</v>
      </c>
      <c r="S289" s="2">
        <f>(Table2[[#This Row],[Close Price]]-Table2[[#This Row],[20D EMA]])/Table2[[#This Row],[20D EMA]]</f>
        <v>8.2858205255329734E-2</v>
      </c>
      <c r="T289" s="2">
        <f>(Table2[[#This Row],[Close Price]]-Table2[[#This Row],[50D EMA]])/Table2[[#This Row],[50D EMA]]</f>
        <v>0.12858086640099575</v>
      </c>
      <c r="U289" s="2">
        <f>(Table2[[#This Row],[Close Price]]-Table2[[#This Row],[200D EMA]])/Table2[[#This Row],[200D EMA]]</f>
        <v>0.28631475438108428</v>
      </c>
      <c r="V289">
        <v>1.03191731814209</v>
      </c>
      <c r="W289">
        <v>864</v>
      </c>
      <c r="X289">
        <v>901.9</v>
      </c>
      <c r="Y289">
        <v>839.05</v>
      </c>
      <c r="Z289">
        <v>901.9</v>
      </c>
      <c r="AA289">
        <v>732.75</v>
      </c>
      <c r="AB289">
        <v>901.9</v>
      </c>
      <c r="AC289" s="2">
        <f>(Table2[[#This Row],[Close Price]]/Table2[[#This Row],[Day Low]])-1</f>
        <v>1.1168981481481488E-2</v>
      </c>
      <c r="AD289" s="2">
        <f>(Table2[[#This Row],[Day High]]/Table2[[#This Row],[Close Price]])-1</f>
        <v>3.2335603502546828E-2</v>
      </c>
      <c r="AE289" s="2">
        <f>(Table2[[#This Row],[Close Price]]/Table2[[#This Row],[Current Week Low]])-1</f>
        <v>4.1237113402061931E-2</v>
      </c>
      <c r="AF289" s="2">
        <f>(Table2[[#This Row],[Current Week High]]/Table2[[#This Row],[Close Price]])-1</f>
        <v>3.2335603502546828E-2</v>
      </c>
      <c r="AG289" s="2">
        <f>(Table2[[#This Row],[Close Price]]/Table2[[#This Row],[Current Month Low]])-1</f>
        <v>0.19228932105083585</v>
      </c>
      <c r="AH289" s="2">
        <f>(Table2[[#This Row],[Current Month High]]/Table2[[#This Row],[Close Price]])-1</f>
        <v>3.2335603502546828E-2</v>
      </c>
      <c r="AI289">
        <v>3.2335603502546801</v>
      </c>
      <c r="AJ289">
        <v>77.571138211382106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0.17</v>
      </c>
      <c r="AM289" t="s">
        <v>10436</v>
      </c>
      <c r="AN289">
        <v>14.98</v>
      </c>
      <c r="AO289" t="s">
        <v>10436</v>
      </c>
      <c r="AQ289">
        <f>(Table2[[#This Row],[Sharpe Ratio]]-AVERAGE(Table2[Sharpe Ratio]))/_xlfn.STDEV.P(Table2[Sharpe Ratio])</f>
        <v>-0.67617339439443958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2.4862221182560811</v>
      </c>
      <c r="AS289">
        <f>_xlfn.RANK.AVG(Table2[[#This Row],[1Y Return vs Nifty Z-Score]],Table2[1Y Return vs Nifty Z-Score])</f>
        <v>262</v>
      </c>
      <c r="AT289">
        <f>_xlfn.RANK.AVG(Table2[[#This Row],[6M Return vs Nifty Z-Score]],Table2[6M Return vs Nifty Z-Score])</f>
        <v>133</v>
      </c>
      <c r="AU289">
        <f>_xlfn.RANK.AVG(Table2[[#This Row],[Sharpe Ratio Z-Score]],Table2[Sharpe Ratio Z-Score])</f>
        <v>529</v>
      </c>
      <c r="AV289">
        <f>(Table2[[#This Row],[Rank 1Y]]+Table2[[#This Row],[Rank 6M]]+Table2[[#This Row],[Rank Sharpe]])/3</f>
        <v>308</v>
      </c>
    </row>
    <row r="290" spans="1:48" x14ac:dyDescent="0.3">
      <c r="A290" t="s">
        <v>223</v>
      </c>
      <c r="B290" t="s">
        <v>224</v>
      </c>
      <c r="C290" t="s">
        <v>10391</v>
      </c>
      <c r="D290" t="s">
        <v>225</v>
      </c>
      <c r="E290">
        <v>118932.14005885</v>
      </c>
      <c r="F290">
        <v>10686.35</v>
      </c>
      <c r="G290">
        <v>14.6139703565094</v>
      </c>
      <c r="H290">
        <f>(Table2[[#This Row],[1Y Return vs Nifty]]-AVERAGE(Table2[1Y Return vs Nifty]))/_xlfn.STDEV.P(Table2[1Y Return vs Nifty])</f>
        <v>-0.14821229710891046</v>
      </c>
      <c r="I290">
        <v>5.2580724007126003</v>
      </c>
      <c r="J290">
        <f>(Table2[[#This Row],[1M Return vs Nifty]]-AVERAGE(Table2[1M Return vs Nifty]))/_xlfn.STDEV.P(Table2[1M Return vs Nifty])</f>
        <v>0.76987804224838585</v>
      </c>
      <c r="K290">
        <v>9.3357078801669395</v>
      </c>
      <c r="L290">
        <f>(Table2[[#This Row],[6M Return vs Nifty]]-AVERAGE(Table2[6M Return vs Nifty]))/_xlfn.STDEV.P(Table2[6M Return vs Nifty])</f>
        <v>-9.8367893007172011E-2</v>
      </c>
      <c r="M290">
        <v>1.7813692907783401</v>
      </c>
      <c r="N290">
        <f>(Table2[[#This Row],[1W Return vs Nifty]]-AVERAGE(Table2[1W Return vs Nifty]))/_xlfn.STDEV.P(Table2[1W Return vs Nifty])</f>
        <v>0.76638895356300896</v>
      </c>
      <c r="O290">
        <v>10546.62</v>
      </c>
      <c r="P290">
        <v>10065.4934065905</v>
      </c>
      <c r="Q290">
        <v>8877.6525459692493</v>
      </c>
      <c r="R290">
        <v>51.2983319237022</v>
      </c>
      <c r="S290" s="2">
        <f>(Table2[[#This Row],[Close Price]]-Table2[[#This Row],[20D EMA]])/Table2[[#This Row],[20D EMA]]</f>
        <v>1.324879440048087E-2</v>
      </c>
      <c r="T290" s="2">
        <f>(Table2[[#This Row],[Close Price]]-Table2[[#This Row],[50D EMA]])/Table2[[#This Row],[50D EMA]]</f>
        <v>6.1681684973633508E-2</v>
      </c>
      <c r="U290" s="2">
        <f>(Table2[[#This Row],[Close Price]]-Table2[[#This Row],[200D EMA]])/Table2[[#This Row],[200D EMA]]</f>
        <v>0.2037360039340535</v>
      </c>
      <c r="V290">
        <v>1.09836166150059</v>
      </c>
      <c r="W290">
        <v>10600</v>
      </c>
      <c r="X290">
        <v>10770.05</v>
      </c>
      <c r="Y290">
        <v>10600</v>
      </c>
      <c r="Z290">
        <v>11280</v>
      </c>
      <c r="AA290">
        <v>10100.049999999999</v>
      </c>
      <c r="AB290">
        <v>11350</v>
      </c>
      <c r="AC290" s="2">
        <f>(Table2[[#This Row],[Close Price]]/Table2[[#This Row],[Day Low]])-1</f>
        <v>8.1462264150944375E-3</v>
      </c>
      <c r="AD290" s="2">
        <f>(Table2[[#This Row],[Day High]]/Table2[[#This Row],[Close Price]])-1</f>
        <v>7.8324217342684577E-3</v>
      </c>
      <c r="AE290" s="2">
        <f>(Table2[[#This Row],[Close Price]]/Table2[[#This Row],[Current Week Low]])-1</f>
        <v>8.1462264150944375E-3</v>
      </c>
      <c r="AF290" s="2">
        <f>(Table2[[#This Row],[Current Week High]]/Table2[[#This Row],[Close Price]])-1</f>
        <v>5.5552176374533913E-2</v>
      </c>
      <c r="AG290" s="2">
        <f>(Table2[[#This Row],[Close Price]]/Table2[[#This Row],[Current Month Low]])-1</f>
        <v>5.8049217578130863E-2</v>
      </c>
      <c r="AH290" s="2">
        <f>(Table2[[#This Row],[Current Month High]]/Table2[[#This Row],[Close Price]])-1</f>
        <v>6.2102588816574489E-2</v>
      </c>
      <c r="AI290">
        <v>6.21025888165744</v>
      </c>
      <c r="AJ290">
        <v>61.232818841563699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0.02</v>
      </c>
      <c r="AM290" t="s">
        <v>10436</v>
      </c>
      <c r="AN290">
        <v>3.18</v>
      </c>
      <c r="AO290" t="s">
        <v>10436</v>
      </c>
      <c r="AP290">
        <v>9.1344104851977997E-2</v>
      </c>
      <c r="AQ290">
        <f>(Table2[[#This Row],[Sharpe Ratio]]-AVERAGE(Table2[Sharpe Ratio]))/_xlfn.STDEV.P(Table2[Sharpe Ratio])</f>
        <v>0.38327709484816469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1.6729639005434771</v>
      </c>
      <c r="AS290">
        <f>_xlfn.RANK.AVG(Table2[[#This Row],[1Y Return vs Nifty Z-Score]],Table2[1Y Return vs Nifty Z-Score])</f>
        <v>340</v>
      </c>
      <c r="AT290">
        <f>_xlfn.RANK.AVG(Table2[[#This Row],[6M Return vs Nifty Z-Score]],Table2[6M Return vs Nifty Z-Score])</f>
        <v>342</v>
      </c>
      <c r="AU290">
        <f>_xlfn.RANK.AVG(Table2[[#This Row],[Sharpe Ratio Z-Score]],Table2[Sharpe Ratio Z-Score])</f>
        <v>244</v>
      </c>
      <c r="AV290">
        <f>(Table2[[#This Row],[Rank 1Y]]+Table2[[#This Row],[Rank 6M]]+Table2[[#This Row],[Rank Sharpe]])/3</f>
        <v>308.66666666666669</v>
      </c>
    </row>
    <row r="291" spans="1:48" x14ac:dyDescent="0.3">
      <c r="A291" t="s">
        <v>1292</v>
      </c>
      <c r="B291" t="s">
        <v>1293</v>
      </c>
      <c r="C291" t="s">
        <v>10397</v>
      </c>
      <c r="D291" t="s">
        <v>190</v>
      </c>
      <c r="E291">
        <v>9224.3022540000002</v>
      </c>
      <c r="F291">
        <v>467.9</v>
      </c>
      <c r="G291">
        <v>18.715299794919499</v>
      </c>
      <c r="H291">
        <f>(Table2[[#This Row],[1Y Return vs Nifty]]-AVERAGE(Table2[1Y Return vs Nifty]))/_xlfn.STDEV.P(Table2[1Y Return vs Nifty])</f>
        <v>-8.1350199016326577E-2</v>
      </c>
      <c r="I291">
        <v>-0.41906681567746401</v>
      </c>
      <c r="J291">
        <f>(Table2[[#This Row],[1M Return vs Nifty]]-AVERAGE(Table2[1M Return vs Nifty]))/_xlfn.STDEV.P(Table2[1M Return vs Nifty])</f>
        <v>0.22071492508134702</v>
      </c>
      <c r="K291">
        <v>55.548992797137601</v>
      </c>
      <c r="L291">
        <f>(Table2[[#This Row],[6M Return vs Nifty]]-AVERAGE(Table2[6M Return vs Nifty]))/_xlfn.STDEV.P(Table2[6M Return vs Nifty])</f>
        <v>1.2666980605352063</v>
      </c>
      <c r="M291">
        <v>-0.60229925137818197</v>
      </c>
      <c r="N291">
        <f>(Table2[[#This Row],[1W Return vs Nifty]]-AVERAGE(Table2[1W Return vs Nifty]))/_xlfn.STDEV.P(Table2[1W Return vs Nifty])</f>
        <v>0.29310113482369754</v>
      </c>
      <c r="O291">
        <v>454.68</v>
      </c>
      <c r="P291">
        <v>429.007189406088</v>
      </c>
      <c r="Q291">
        <v>343.11854771305002</v>
      </c>
      <c r="R291">
        <v>63.569071791513402</v>
      </c>
      <c r="S291" s="2">
        <f>(Table2[[#This Row],[Close Price]]-Table2[[#This Row],[20D EMA]])/Table2[[#This Row],[20D EMA]]</f>
        <v>2.9075393683469626E-2</v>
      </c>
      <c r="T291" s="2">
        <f>(Table2[[#This Row],[Close Price]]-Table2[[#This Row],[50D EMA]])/Table2[[#This Row],[50D EMA]]</f>
        <v>9.0657712864333759E-2</v>
      </c>
      <c r="U291" s="2">
        <f>(Table2[[#This Row],[Close Price]]-Table2[[#This Row],[200D EMA]])/Table2[[#This Row],[200D EMA]]</f>
        <v>0.36366863032803654</v>
      </c>
      <c r="V291">
        <v>0.69777528354076601</v>
      </c>
      <c r="W291">
        <v>465.05</v>
      </c>
      <c r="X291">
        <v>473.4</v>
      </c>
      <c r="Y291">
        <v>458.2</v>
      </c>
      <c r="Z291">
        <v>485.3</v>
      </c>
      <c r="AA291">
        <v>437.55</v>
      </c>
      <c r="AB291">
        <v>485.3</v>
      </c>
      <c r="AC291" s="2">
        <f>(Table2[[#This Row],[Close Price]]/Table2[[#This Row],[Day Low]])-1</f>
        <v>6.1283732931942669E-3</v>
      </c>
      <c r="AD291" s="2">
        <f>(Table2[[#This Row],[Day High]]/Table2[[#This Row],[Close Price]])-1</f>
        <v>1.1754648429151526E-2</v>
      </c>
      <c r="AE291" s="2">
        <f>(Table2[[#This Row],[Close Price]]/Table2[[#This Row],[Current Week Low]])-1</f>
        <v>2.1169794849410728E-2</v>
      </c>
      <c r="AF291" s="2">
        <f>(Table2[[#This Row],[Current Week High]]/Table2[[#This Row],[Close Price]])-1</f>
        <v>3.7187433212224841E-2</v>
      </c>
      <c r="AG291" s="2">
        <f>(Table2[[#This Row],[Close Price]]/Table2[[#This Row],[Current Month Low]])-1</f>
        <v>6.9363501314135378E-2</v>
      </c>
      <c r="AH291" s="2">
        <f>(Table2[[#This Row],[Current Month High]]/Table2[[#This Row],[Close Price]])-1</f>
        <v>3.7187433212224841E-2</v>
      </c>
      <c r="AI291">
        <v>3.7187433212224801</v>
      </c>
      <c r="AJ291">
        <v>94.877134527280305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0.11</v>
      </c>
      <c r="AM291" t="s">
        <v>10436</v>
      </c>
      <c r="AN291">
        <v>5.36</v>
      </c>
      <c r="AO291" t="s">
        <v>10436</v>
      </c>
      <c r="AQ291">
        <f>(Table2[[#This Row],[Sharpe Ratio]]-AVERAGE(Table2[Sharpe Ratio]))/_xlfn.STDEV.P(Table2[Sharpe Ratio])</f>
        <v>-0.67617339439443958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1.0229905270294848</v>
      </c>
      <c r="AS291">
        <f>_xlfn.RANK.AVG(Table2[[#This Row],[1Y Return vs Nifty Z-Score]],Table2[1Y Return vs Nifty Z-Score])</f>
        <v>326</v>
      </c>
      <c r="AT291">
        <f>_xlfn.RANK.AVG(Table2[[#This Row],[6M Return vs Nifty Z-Score]],Table2[6M Return vs Nifty Z-Score])</f>
        <v>77</v>
      </c>
      <c r="AU291">
        <f>_xlfn.RANK.AVG(Table2[[#This Row],[Sharpe Ratio Z-Score]],Table2[Sharpe Ratio Z-Score])</f>
        <v>529</v>
      </c>
      <c r="AV291">
        <f>(Table2[[#This Row],[Rank 1Y]]+Table2[[#This Row],[Rank 6M]]+Table2[[#This Row],[Rank Sharpe]])/3</f>
        <v>310.66666666666669</v>
      </c>
    </row>
    <row r="292" spans="1:48" x14ac:dyDescent="0.3">
      <c r="A292" t="s">
        <v>267</v>
      </c>
      <c r="B292" t="s">
        <v>268</v>
      </c>
      <c r="C292" t="s">
        <v>10398</v>
      </c>
      <c r="D292" t="s">
        <v>127</v>
      </c>
      <c r="E292">
        <v>103282.44298943999</v>
      </c>
      <c r="F292">
        <v>1020.8</v>
      </c>
      <c r="G292">
        <v>14.663932126670399</v>
      </c>
      <c r="H292">
        <f>(Table2[[#This Row],[1Y Return vs Nifty]]-AVERAGE(Table2[1Y Return vs Nifty]))/_xlfn.STDEV.P(Table2[1Y Return vs Nifty])</f>
        <v>-0.14739779321997662</v>
      </c>
      <c r="I292">
        <v>3.3991460053632201</v>
      </c>
      <c r="J292">
        <f>(Table2[[#This Row],[1M Return vs Nifty]]-AVERAGE(Table2[1M Return vs Nifty]))/_xlfn.STDEV.P(Table2[1M Return vs Nifty])</f>
        <v>0.59005969097263788</v>
      </c>
      <c r="K292">
        <v>4.24710022067688</v>
      </c>
      <c r="L292">
        <f>(Table2[[#This Row],[6M Return vs Nifty]]-AVERAGE(Table2[6M Return vs Nifty]))/_xlfn.STDEV.P(Table2[6M Return vs Nifty])</f>
        <v>-0.24867716185453756</v>
      </c>
      <c r="M292">
        <v>-3.2549754525427201</v>
      </c>
      <c r="N292">
        <f>(Table2[[#This Row],[1W Return vs Nifty]]-AVERAGE(Table2[1W Return vs Nifty]))/_xlfn.STDEV.P(Table2[1W Return vs Nifty])</f>
        <v>-0.23359933164929872</v>
      </c>
      <c r="O292">
        <v>1000.11</v>
      </c>
      <c r="P292">
        <v>985.21516457469295</v>
      </c>
      <c r="Q292">
        <v>900.27729425876805</v>
      </c>
      <c r="R292">
        <v>55.788352549774501</v>
      </c>
      <c r="S292" s="2">
        <f>(Table2[[#This Row],[Close Price]]-Table2[[#This Row],[20D EMA]])/Table2[[#This Row],[20D EMA]]</f>
        <v>2.0687724350321405E-2</v>
      </c>
      <c r="T292" s="2">
        <f>(Table2[[#This Row],[Close Price]]-Table2[[#This Row],[50D EMA]])/Table2[[#This Row],[50D EMA]]</f>
        <v>3.6118846628460703E-2</v>
      </c>
      <c r="U292" s="2">
        <f>(Table2[[#This Row],[Close Price]]-Table2[[#This Row],[200D EMA]])/Table2[[#This Row],[200D EMA]]</f>
        <v>0.13387287062533634</v>
      </c>
      <c r="V292">
        <v>1.3244087703866401</v>
      </c>
      <c r="W292">
        <v>1018.5</v>
      </c>
      <c r="X292">
        <v>1054.75</v>
      </c>
      <c r="Y292">
        <v>1008.6</v>
      </c>
      <c r="Z292">
        <v>1054.75</v>
      </c>
      <c r="AA292">
        <v>929.05</v>
      </c>
      <c r="AB292">
        <v>1073.7</v>
      </c>
      <c r="AC292" s="2">
        <f>(Table2[[#This Row],[Close Price]]/Table2[[#This Row],[Day Low]])-1</f>
        <v>2.2582228767795698E-3</v>
      </c>
      <c r="AD292" s="2">
        <f>(Table2[[#This Row],[Day High]]/Table2[[#This Row],[Close Price]])-1</f>
        <v>3.3258228840125525E-2</v>
      </c>
      <c r="AE292" s="2">
        <f>(Table2[[#This Row],[Close Price]]/Table2[[#This Row],[Current Week Low]])-1</f>
        <v>1.2095974618282712E-2</v>
      </c>
      <c r="AF292" s="2">
        <f>(Table2[[#This Row],[Current Week High]]/Table2[[#This Row],[Close Price]])-1</f>
        <v>3.3258228840125525E-2</v>
      </c>
      <c r="AG292" s="2">
        <f>(Table2[[#This Row],[Close Price]]/Table2[[#This Row],[Current Month Low]])-1</f>
        <v>9.8756794575103557E-2</v>
      </c>
      <c r="AH292" s="2">
        <f>(Table2[[#This Row],[Current Month High]]/Table2[[#This Row],[Close Price]])-1</f>
        <v>5.182210031347978E-2</v>
      </c>
      <c r="AI292">
        <v>7.4647335423197498</v>
      </c>
      <c r="AJ292">
        <v>75.515818431911896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0.01</v>
      </c>
      <c r="AM292" t="s">
        <v>10436</v>
      </c>
      <c r="AN292">
        <v>7.93</v>
      </c>
      <c r="AO292" t="s">
        <v>10436</v>
      </c>
      <c r="AP292">
        <v>0.108103867915467</v>
      </c>
      <c r="AQ292">
        <f>(Table2[[#This Row],[Sharpe Ratio]]-AVERAGE(Table2[Sharpe Ratio]))/_xlfn.STDEV.P(Table2[Sharpe Ratio])</f>
        <v>0.57766445247761611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0.53804985672644123</v>
      </c>
      <c r="AS292">
        <f>_xlfn.RANK.AVG(Table2[[#This Row],[1Y Return vs Nifty Z-Score]],Table2[1Y Return vs Nifty Z-Score])</f>
        <v>339</v>
      </c>
      <c r="AT292">
        <f>_xlfn.RANK.AVG(Table2[[#This Row],[6M Return vs Nifty Z-Score]],Table2[6M Return vs Nifty Z-Score])</f>
        <v>401</v>
      </c>
      <c r="AU292">
        <f>_xlfn.RANK.AVG(Table2[[#This Row],[Sharpe Ratio Z-Score]],Table2[Sharpe Ratio Z-Score])</f>
        <v>196</v>
      </c>
      <c r="AV292">
        <f>(Table2[[#This Row],[Rank 1Y]]+Table2[[#This Row],[Rank 6M]]+Table2[[#This Row],[Rank Sharpe]])/3</f>
        <v>312</v>
      </c>
    </row>
    <row r="293" spans="1:48" x14ac:dyDescent="0.3">
      <c r="A293" t="s">
        <v>772</v>
      </c>
      <c r="B293" t="s">
        <v>773</v>
      </c>
      <c r="C293" t="s">
        <v>10403</v>
      </c>
      <c r="D293" t="s">
        <v>130</v>
      </c>
      <c r="E293">
        <v>22190.853429629999</v>
      </c>
      <c r="F293">
        <v>1579.3</v>
      </c>
      <c r="G293">
        <v>212.24022172417699</v>
      </c>
      <c r="H293">
        <f>(Table2[[#This Row],[1Y Return vs Nifty]]-AVERAGE(Table2[1Y Return vs Nifty]))/_xlfn.STDEV.P(Table2[1Y Return vs Nifty])</f>
        <v>3.0735980946300638</v>
      </c>
      <c r="I293">
        <v>0.91843757959767602</v>
      </c>
      <c r="J293">
        <f>(Table2[[#This Row],[1M Return vs Nifty]]-AVERAGE(Table2[1M Return vs Nifty]))/_xlfn.STDEV.P(Table2[1M Return vs Nifty])</f>
        <v>0.35009489181060482</v>
      </c>
      <c r="K293">
        <v>4.3977903432866903</v>
      </c>
      <c r="L293">
        <f>(Table2[[#This Row],[6M Return vs Nifty]]-AVERAGE(Table2[6M Return vs Nifty]))/_xlfn.STDEV.P(Table2[6M Return vs Nifty])</f>
        <v>-0.24422601850302397</v>
      </c>
      <c r="M293">
        <v>2.5719514847578302</v>
      </c>
      <c r="N293">
        <f>(Table2[[#This Row],[1W Return vs Nifty]]-AVERAGE(Table2[1W Return vs Nifty]))/_xlfn.STDEV.P(Table2[1W Return vs Nifty])</f>
        <v>0.9233625073542483</v>
      </c>
      <c r="O293">
        <v>1504.04</v>
      </c>
      <c r="P293">
        <v>1473.7632555590201</v>
      </c>
      <c r="Q293">
        <v>1238.2481614409701</v>
      </c>
      <c r="R293">
        <v>81.398831793710002</v>
      </c>
      <c r="S293" s="2">
        <f>(Table2[[#This Row],[Close Price]]-Table2[[#This Row],[20D EMA]])/Table2[[#This Row],[20D EMA]]</f>
        <v>5.0038562804180738E-2</v>
      </c>
      <c r="T293" s="2">
        <f>(Table2[[#This Row],[Close Price]]-Table2[[#This Row],[50D EMA]])/Table2[[#This Row],[50D EMA]]</f>
        <v>7.1610378426043897E-2</v>
      </c>
      <c r="U293" s="2">
        <f>(Table2[[#This Row],[Close Price]]-Table2[[#This Row],[200D EMA]])/Table2[[#This Row],[200D EMA]]</f>
        <v>0.27543092667478075</v>
      </c>
      <c r="V293">
        <v>1.12714924978775</v>
      </c>
      <c r="W293">
        <v>1559.1</v>
      </c>
      <c r="X293">
        <v>1597.85</v>
      </c>
      <c r="Y293">
        <v>1519.8</v>
      </c>
      <c r="Z293">
        <v>1605</v>
      </c>
      <c r="AA293">
        <v>1387.35</v>
      </c>
      <c r="AB293">
        <v>1605</v>
      </c>
      <c r="AC293" s="2">
        <f>(Table2[[#This Row],[Close Price]]/Table2[[#This Row],[Day Low]])-1</f>
        <v>1.2956192675261491E-2</v>
      </c>
      <c r="AD293" s="2">
        <f>(Table2[[#This Row],[Day High]]/Table2[[#This Row],[Close Price]])-1</f>
        <v>1.1745710124738684E-2</v>
      </c>
      <c r="AE293" s="2">
        <f>(Table2[[#This Row],[Close Price]]/Table2[[#This Row],[Current Week Low]])-1</f>
        <v>3.9149888143176659E-2</v>
      </c>
      <c r="AF293" s="2">
        <f>(Table2[[#This Row],[Current Week High]]/Table2[[#This Row],[Close Price]])-1</f>
        <v>1.6273032356107109E-2</v>
      </c>
      <c r="AG293" s="2">
        <f>(Table2[[#This Row],[Close Price]]/Table2[[#This Row],[Current Month Low]])-1</f>
        <v>0.13835729988827628</v>
      </c>
      <c r="AH293" s="2">
        <f>(Table2[[#This Row],[Current Month High]]/Table2[[#This Row],[Close Price]])-1</f>
        <v>1.6273032356107109E-2</v>
      </c>
      <c r="AI293">
        <v>1.62730323561071</v>
      </c>
      <c r="AJ293">
        <v>255.69819819819801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0.01</v>
      </c>
      <c r="AM293" t="s">
        <v>10436</v>
      </c>
      <c r="AN293">
        <v>8.3000000000000007</v>
      </c>
      <c r="AO293" t="s">
        <v>10436</v>
      </c>
      <c r="AQ293">
        <f>(Table2[[#This Row],[Sharpe Ratio]]-AVERAGE(Table2[Sharpe Ratio]))/_xlfn.STDEV.P(Table2[Sharpe Ratio])</f>
        <v>-0.67617339439443958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3.4266560808974535</v>
      </c>
      <c r="AS293">
        <f>_xlfn.RANK.AVG(Table2[[#This Row],[1Y Return vs Nifty Z-Score]],Table2[1Y Return vs Nifty Z-Score])</f>
        <v>10</v>
      </c>
      <c r="AT293">
        <f>_xlfn.RANK.AVG(Table2[[#This Row],[6M Return vs Nifty Z-Score]],Table2[6M Return vs Nifty Z-Score])</f>
        <v>398</v>
      </c>
      <c r="AU293">
        <f>_xlfn.RANK.AVG(Table2[[#This Row],[Sharpe Ratio Z-Score]],Table2[Sharpe Ratio Z-Score])</f>
        <v>529</v>
      </c>
      <c r="AV293">
        <f>(Table2[[#This Row],[Rank 1Y]]+Table2[[#This Row],[Rank 6M]]+Table2[[#This Row],[Rank Sharpe]])/3</f>
        <v>312.33333333333331</v>
      </c>
    </row>
    <row r="294" spans="1:48" x14ac:dyDescent="0.3">
      <c r="A294" t="s">
        <v>394</v>
      </c>
      <c r="B294" t="s">
        <v>395</v>
      </c>
      <c r="C294" t="s">
        <v>10397</v>
      </c>
      <c r="D294" t="s">
        <v>190</v>
      </c>
      <c r="E294">
        <v>61133.491410399998</v>
      </c>
      <c r="F294">
        <v>3911.2</v>
      </c>
      <c r="G294">
        <v>-5.2257140920896701</v>
      </c>
      <c r="H294">
        <f>(Table2[[#This Row],[1Y Return vs Nifty]]-AVERAGE(Table2[1Y Return vs Nifty]))/_xlfn.STDEV.P(Table2[1Y Return vs Nifty])</f>
        <v>-0.47164959900055642</v>
      </c>
      <c r="I294">
        <v>-8.6549571509667</v>
      </c>
      <c r="J294">
        <f>(Table2[[#This Row],[1M Return vs Nifty]]-AVERAGE(Table2[1M Return vs Nifty]))/_xlfn.STDEV.P(Table2[1M Return vs Nifty])</f>
        <v>-0.57596224572252108</v>
      </c>
      <c r="K294">
        <v>17.8189438904217</v>
      </c>
      <c r="L294">
        <f>(Table2[[#This Row],[6M Return vs Nifty]]-AVERAGE(Table2[6M Return vs Nifty]))/_xlfn.STDEV.P(Table2[6M Return vs Nifty])</f>
        <v>0.15221322612922003</v>
      </c>
      <c r="M294">
        <v>-7.8832892711361E-2</v>
      </c>
      <c r="N294">
        <f>(Table2[[#This Row],[1W Return vs Nifty]]-AVERAGE(Table2[1W Return vs Nifty]))/_xlfn.STDEV.P(Table2[1W Return vs Nifty])</f>
        <v>0.39703767075360008</v>
      </c>
      <c r="O294">
        <v>3900.62</v>
      </c>
      <c r="P294">
        <v>3970.2475147866498</v>
      </c>
      <c r="Q294">
        <v>3723.5594298219899</v>
      </c>
      <c r="R294">
        <v>53.067003636921903</v>
      </c>
      <c r="S294" s="2">
        <f>(Table2[[#This Row],[Close Price]]-Table2[[#This Row],[20D EMA]])/Table2[[#This Row],[20D EMA]]</f>
        <v>2.7123893124682556E-3</v>
      </c>
      <c r="T294" s="2">
        <f>(Table2[[#This Row],[Close Price]]-Table2[[#This Row],[50D EMA]])/Table2[[#This Row],[50D EMA]]</f>
        <v>-1.487250217190126E-2</v>
      </c>
      <c r="U294" s="2">
        <f>(Table2[[#This Row],[Close Price]]-Table2[[#This Row],[200D EMA]])/Table2[[#This Row],[200D EMA]]</f>
        <v>5.0392795848831232E-2</v>
      </c>
      <c r="V294">
        <v>0.42951154429086202</v>
      </c>
      <c r="W294">
        <v>3879</v>
      </c>
      <c r="X294">
        <v>3993.3</v>
      </c>
      <c r="Y294">
        <v>3799.05</v>
      </c>
      <c r="Z294">
        <v>3993.3</v>
      </c>
      <c r="AA294">
        <v>3752.8</v>
      </c>
      <c r="AB294">
        <v>4049</v>
      </c>
      <c r="AC294" s="2">
        <f>(Table2[[#This Row],[Close Price]]/Table2[[#This Row],[Day Low]])-1</f>
        <v>8.301108533127044E-3</v>
      </c>
      <c r="AD294" s="2">
        <f>(Table2[[#This Row],[Day High]]/Table2[[#This Row],[Close Price]])-1</f>
        <v>2.0991000204540811E-2</v>
      </c>
      <c r="AE294" s="2">
        <f>(Table2[[#This Row],[Close Price]]/Table2[[#This Row],[Current Week Low]])-1</f>
        <v>2.9520538029244037E-2</v>
      </c>
      <c r="AF294" s="2">
        <f>(Table2[[#This Row],[Current Week High]]/Table2[[#This Row],[Close Price]])-1</f>
        <v>2.0991000204540811E-2</v>
      </c>
      <c r="AG294" s="2">
        <f>(Table2[[#This Row],[Close Price]]/Table2[[#This Row],[Current Month Low]])-1</f>
        <v>4.2208484331698992E-2</v>
      </c>
      <c r="AH294" s="2">
        <f>(Table2[[#This Row],[Current Month High]]/Table2[[#This Row],[Close Price]])-1</f>
        <v>3.5232153814686029E-2</v>
      </c>
      <c r="AI294">
        <v>26.585191245653501</v>
      </c>
      <c r="AJ294">
        <v>49.728198453410897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-0.18</v>
      </c>
      <c r="AM294" t="s">
        <v>10435</v>
      </c>
      <c r="AN294">
        <v>1.22</v>
      </c>
      <c r="AO294" t="s">
        <v>10436</v>
      </c>
      <c r="AP294">
        <v>0.10302799103988</v>
      </c>
      <c r="AQ294">
        <f>(Table2[[#This Row],[Sharpe Ratio]]-AVERAGE(Table2[Sharpe Ratio]))/_xlfn.STDEV.P(Table2[Sharpe Ratio])</f>
        <v>0.51879212297271515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4">
        <f>_xlfn.RANK.AVG(Table2[[#This Row],[1Y Return vs Nifty Z-Score]],Table2[1Y Return vs Nifty Z-Score])</f>
        <v>467</v>
      </c>
      <c r="AT294">
        <f>_xlfn.RANK.AVG(Table2[[#This Row],[6M Return vs Nifty Z-Score]],Table2[6M Return vs Nifty Z-Score])</f>
        <v>259</v>
      </c>
      <c r="AU294">
        <f>_xlfn.RANK.AVG(Table2[[#This Row],[Sharpe Ratio Z-Score]],Table2[Sharpe Ratio Z-Score])</f>
        <v>216</v>
      </c>
      <c r="AV294">
        <f>(Table2[[#This Row],[Rank 1Y]]+Table2[[#This Row],[Rank 6M]]+Table2[[#This Row],[Rank Sharpe]])/3</f>
        <v>314</v>
      </c>
    </row>
    <row r="295" spans="1:48" x14ac:dyDescent="0.3">
      <c r="A295" t="s">
        <v>616</v>
      </c>
      <c r="B295" t="s">
        <v>617</v>
      </c>
      <c r="C295" t="s">
        <v>10393</v>
      </c>
      <c r="D295" t="s">
        <v>187</v>
      </c>
      <c r="E295">
        <v>32412.307499999999</v>
      </c>
      <c r="F295">
        <v>742.55</v>
      </c>
      <c r="G295">
        <v>12.0269549591686</v>
      </c>
      <c r="H295">
        <f>(Table2[[#This Row],[1Y Return vs Nifty]]-AVERAGE(Table2[1Y Return vs Nifty]))/_xlfn.STDEV.P(Table2[1Y Return vs Nifty])</f>
        <v>-0.19038722596102417</v>
      </c>
      <c r="I295">
        <v>-11.509692908730599</v>
      </c>
      <c r="J295">
        <f>(Table2[[#This Row],[1M Return vs Nifty]]-AVERAGE(Table2[1M Return vs Nifty]))/_xlfn.STDEV.P(Table2[1M Return vs Nifty])</f>
        <v>-0.85210759422759053</v>
      </c>
      <c r="K295">
        <v>52.919958217012102</v>
      </c>
      <c r="L295">
        <f>(Table2[[#This Row],[6M Return vs Nifty]]-AVERAGE(Table2[6M Return vs Nifty]))/_xlfn.STDEV.P(Table2[6M Return vs Nifty])</f>
        <v>1.1890406163075833</v>
      </c>
      <c r="M295">
        <v>-1.0429202088756</v>
      </c>
      <c r="N295">
        <f>(Table2[[#This Row],[1W Return vs Nifty]]-AVERAGE(Table2[1W Return vs Nifty]))/_xlfn.STDEV.P(Table2[1W Return vs Nifty])</f>
        <v>0.2056139157843794</v>
      </c>
      <c r="O295">
        <v>779.02</v>
      </c>
      <c r="P295">
        <v>774.09368619112195</v>
      </c>
      <c r="Q295">
        <v>644.42991397558899</v>
      </c>
      <c r="R295">
        <v>27.1865019814928</v>
      </c>
      <c r="S295" s="2">
        <f>(Table2[[#This Row],[Close Price]]-Table2[[#This Row],[20D EMA]])/Table2[[#This Row],[20D EMA]]</f>
        <v>-4.681522939077306E-2</v>
      </c>
      <c r="T295" s="2">
        <f>(Table2[[#This Row],[Close Price]]-Table2[[#This Row],[50D EMA]])/Table2[[#This Row],[50D EMA]]</f>
        <v>-4.0749184179928746E-2</v>
      </c>
      <c r="U295" s="2">
        <f>(Table2[[#This Row],[Close Price]]-Table2[[#This Row],[200D EMA]])/Table2[[#This Row],[200D EMA]]</f>
        <v>0.15225873892025402</v>
      </c>
      <c r="V295">
        <v>0.72711773815625502</v>
      </c>
      <c r="W295">
        <v>739.05</v>
      </c>
      <c r="X295">
        <v>760.95</v>
      </c>
      <c r="Y295">
        <v>739.05</v>
      </c>
      <c r="Z295">
        <v>771.95</v>
      </c>
      <c r="AA295">
        <v>725.4</v>
      </c>
      <c r="AB295">
        <v>860</v>
      </c>
      <c r="AC295" s="2">
        <f>(Table2[[#This Row],[Close Price]]/Table2[[#This Row],[Day Low]])-1</f>
        <v>4.7358094851499555E-3</v>
      </c>
      <c r="AD295" s="2">
        <f>(Table2[[#This Row],[Day High]]/Table2[[#This Row],[Close Price]])-1</f>
        <v>2.4779476129553668E-2</v>
      </c>
      <c r="AE295" s="2">
        <f>(Table2[[#This Row],[Close Price]]/Table2[[#This Row],[Current Week Low]])-1</f>
        <v>4.7358094851499555E-3</v>
      </c>
      <c r="AF295" s="2">
        <f>(Table2[[#This Row],[Current Week High]]/Table2[[#This Row],[Close Price]])-1</f>
        <v>3.9593293380917327E-2</v>
      </c>
      <c r="AG295" s="2">
        <f>(Table2[[#This Row],[Close Price]]/Table2[[#This Row],[Current Month Low]])-1</f>
        <v>2.3642128480838132E-2</v>
      </c>
      <c r="AH295" s="2">
        <f>(Table2[[#This Row],[Current Month High]]/Table2[[#This Row],[Close Price]])-1</f>
        <v>0.15817116692478628</v>
      </c>
      <c r="AI295">
        <v>15.817116692478599</v>
      </c>
      <c r="AJ295">
        <v>78.026852073843102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-0.11</v>
      </c>
      <c r="AM295" t="s">
        <v>10435</v>
      </c>
      <c r="AN295">
        <v>-10.28</v>
      </c>
      <c r="AO295" t="s">
        <v>10435</v>
      </c>
      <c r="AP295">
        <v>7.1739316458200003E-4</v>
      </c>
      <c r="AQ295">
        <f>(Table2[[#This Row],[Sharpe Ratio]]-AVERAGE(Table2[Sharpe Ratio]))/_xlfn.STDEV.P(Table2[Sharpe Ratio])</f>
        <v>-0.66785274206085621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-0.31569303015750838</v>
      </c>
      <c r="AS295">
        <f>_xlfn.RANK.AVG(Table2[[#This Row],[1Y Return vs Nifty Z-Score]],Table2[1Y Return vs Nifty Z-Score])</f>
        <v>353</v>
      </c>
      <c r="AT295">
        <f>_xlfn.RANK.AVG(Table2[[#This Row],[6M Return vs Nifty Z-Score]],Table2[6M Return vs Nifty Z-Score])</f>
        <v>86</v>
      </c>
      <c r="AU295">
        <f>_xlfn.RANK.AVG(Table2[[#This Row],[Sharpe Ratio Z-Score]],Table2[Sharpe Ratio Z-Score])</f>
        <v>504</v>
      </c>
      <c r="AV295">
        <f>(Table2[[#This Row],[Rank 1Y]]+Table2[[#This Row],[Rank 6M]]+Table2[[#This Row],[Rank Sharpe]])/3</f>
        <v>314.33333333333331</v>
      </c>
    </row>
    <row r="296" spans="1:48" x14ac:dyDescent="0.3">
      <c r="A296" t="s">
        <v>1034</v>
      </c>
      <c r="B296" t="s">
        <v>1035</v>
      </c>
      <c r="C296" t="s">
        <v>10402</v>
      </c>
      <c r="D296" t="s">
        <v>46</v>
      </c>
      <c r="E296">
        <v>13867.77842416</v>
      </c>
      <c r="F296">
        <v>754.45</v>
      </c>
      <c r="G296">
        <v>-4.0271372382681099</v>
      </c>
      <c r="H296">
        <f>(Table2[[#This Row],[1Y Return vs Nifty]]-AVERAGE(Table2[1Y Return vs Nifty]))/_xlfn.STDEV.P(Table2[1Y Return vs Nifty])</f>
        <v>-0.45210974872147613</v>
      </c>
      <c r="I296">
        <v>-5.3736855401142201</v>
      </c>
      <c r="J296">
        <f>(Table2[[#This Row],[1M Return vs Nifty]]-AVERAGE(Table2[1M Return vs Nifty]))/_xlfn.STDEV.P(Table2[1M Return vs Nifty])</f>
        <v>-0.25855707431415265</v>
      </c>
      <c r="K296">
        <v>24.357711300432001</v>
      </c>
      <c r="L296">
        <f>(Table2[[#This Row],[6M Return vs Nifty]]-AVERAGE(Table2[6M Return vs Nifty]))/_xlfn.STDEV.P(Table2[6M Return vs Nifty])</f>
        <v>0.34535787675455887</v>
      </c>
      <c r="M296">
        <v>-0.820207396409394</v>
      </c>
      <c r="N296">
        <f>(Table2[[#This Row],[1W Return vs Nifty]]-AVERAGE(Table2[1W Return vs Nifty]))/_xlfn.STDEV.P(Table2[1W Return vs Nifty])</f>
        <v>0.24983451917501073</v>
      </c>
      <c r="O296">
        <v>742.88</v>
      </c>
      <c r="P296">
        <v>722.56012639979394</v>
      </c>
      <c r="Q296">
        <v>621.69477422642694</v>
      </c>
      <c r="R296">
        <v>57.859168940055703</v>
      </c>
      <c r="S296" s="2">
        <f>(Table2[[#This Row],[Close Price]]-Table2[[#This Row],[20D EMA]])/Table2[[#This Row],[20D EMA]]</f>
        <v>1.5574520783975945E-2</v>
      </c>
      <c r="T296" s="2">
        <f>(Table2[[#This Row],[Close Price]]-Table2[[#This Row],[50D EMA]])/Table2[[#This Row],[50D EMA]]</f>
        <v>4.4134560481630246E-2</v>
      </c>
      <c r="U296" s="2">
        <f>(Table2[[#This Row],[Close Price]]-Table2[[#This Row],[200D EMA]])/Table2[[#This Row],[200D EMA]]</f>
        <v>0.21353762533835041</v>
      </c>
      <c r="V296">
        <v>0.53743195400804</v>
      </c>
      <c r="W296">
        <v>750</v>
      </c>
      <c r="X296">
        <v>788.6</v>
      </c>
      <c r="Y296">
        <v>742.95</v>
      </c>
      <c r="Z296">
        <v>788.6</v>
      </c>
      <c r="AA296">
        <v>712.3</v>
      </c>
      <c r="AB296">
        <v>788.6</v>
      </c>
      <c r="AC296" s="2">
        <f>(Table2[[#This Row],[Close Price]]/Table2[[#This Row],[Day Low]])-1</f>
        <v>5.933333333333346E-3</v>
      </c>
      <c r="AD296" s="2">
        <f>(Table2[[#This Row],[Day High]]/Table2[[#This Row],[Close Price]])-1</f>
        <v>4.5264762409702453E-2</v>
      </c>
      <c r="AE296" s="2">
        <f>(Table2[[#This Row],[Close Price]]/Table2[[#This Row],[Current Week Low]])-1</f>
        <v>1.5478834376472239E-2</v>
      </c>
      <c r="AF296" s="2">
        <f>(Table2[[#This Row],[Current Week High]]/Table2[[#This Row],[Close Price]])-1</f>
        <v>4.5264762409702453E-2</v>
      </c>
      <c r="AG296" s="2">
        <f>(Table2[[#This Row],[Close Price]]/Table2[[#This Row],[Current Month Low]])-1</f>
        <v>5.9174505124245602E-2</v>
      </c>
      <c r="AH296" s="2">
        <f>(Table2[[#This Row],[Current Month High]]/Table2[[#This Row],[Close Price]])-1</f>
        <v>4.5264762409702453E-2</v>
      </c>
      <c r="AI296">
        <v>7.7539929750149099</v>
      </c>
      <c r="AJ296">
        <v>68.404017857142804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0.01</v>
      </c>
      <c r="AM296" t="s">
        <v>10436</v>
      </c>
      <c r="AN296">
        <v>4.7300000000000004</v>
      </c>
      <c r="AO296" t="s">
        <v>10436</v>
      </c>
      <c r="AP296">
        <v>7.9010961281465994E-2</v>
      </c>
      <c r="AQ296">
        <f>(Table2[[#This Row],[Sharpe Ratio]]-AVERAGE(Table2[Sharpe Ratio]))/_xlfn.STDEV.P(Table2[Sharpe Ratio])</f>
        <v>0.24023168419082574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0.12475725708476657</v>
      </c>
      <c r="AS296">
        <f>_xlfn.RANK.AVG(Table2[[#This Row],[1Y Return vs Nifty Z-Score]],Table2[1Y Return vs Nifty Z-Score])</f>
        <v>455</v>
      </c>
      <c r="AT296">
        <f>_xlfn.RANK.AVG(Table2[[#This Row],[6M Return vs Nifty Z-Score]],Table2[6M Return vs Nifty Z-Score])</f>
        <v>210</v>
      </c>
      <c r="AU296">
        <f>_xlfn.RANK.AVG(Table2[[#This Row],[Sharpe Ratio Z-Score]],Table2[Sharpe Ratio Z-Score])</f>
        <v>284</v>
      </c>
      <c r="AV296">
        <f>(Table2[[#This Row],[Rank 1Y]]+Table2[[#This Row],[Rank 6M]]+Table2[[#This Row],[Rank Sharpe]])/3</f>
        <v>316.33333333333331</v>
      </c>
    </row>
    <row r="297" spans="1:48" x14ac:dyDescent="0.3">
      <c r="A297" t="s">
        <v>565</v>
      </c>
      <c r="B297" t="s">
        <v>566</v>
      </c>
      <c r="C297" t="s">
        <v>10394</v>
      </c>
      <c r="D297" t="s">
        <v>46</v>
      </c>
      <c r="E297">
        <v>37157.966999999997</v>
      </c>
      <c r="F297">
        <v>61.53</v>
      </c>
      <c r="G297">
        <v>59.5107320793499</v>
      </c>
      <c r="H297">
        <f>(Table2[[#This Row],[1Y Return vs Nifty]]-AVERAGE(Table2[1Y Return vs Nifty]))/_xlfn.STDEV.P(Table2[1Y Return vs Nifty])</f>
        <v>0.58371907573774995</v>
      </c>
      <c r="I297">
        <v>-9.5749060002006399</v>
      </c>
      <c r="J297">
        <f>(Table2[[#This Row],[1M Return vs Nifty]]-AVERAGE(Table2[1M Return vs Nifty]))/_xlfn.STDEV.P(Table2[1M Return vs Nifty])</f>
        <v>-0.66495107591026914</v>
      </c>
      <c r="K297">
        <v>-12.142834700841201</v>
      </c>
      <c r="L297">
        <f>(Table2[[#This Row],[6M Return vs Nifty]]-AVERAGE(Table2[6M Return vs Nifty]))/_xlfn.STDEV.P(Table2[6M Return vs Nifty])</f>
        <v>-0.73280942343985411</v>
      </c>
      <c r="M297">
        <v>0.74813561939170004</v>
      </c>
      <c r="N297">
        <f>(Table2[[#This Row],[1W Return vs Nifty]]-AVERAGE(Table2[1W Return vs Nifty]))/_xlfn.STDEV.P(Table2[1W Return vs Nifty])</f>
        <v>0.56123588721588336</v>
      </c>
      <c r="O297">
        <v>62.06</v>
      </c>
      <c r="P297">
        <v>63.398848175355297</v>
      </c>
      <c r="Q297">
        <v>59.0391502246923</v>
      </c>
      <c r="R297">
        <v>48.133179248978003</v>
      </c>
      <c r="S297" s="2">
        <f>(Table2[[#This Row],[Close Price]]-Table2[[#This Row],[20D EMA]])/Table2[[#This Row],[20D EMA]]</f>
        <v>-8.5401224621334381E-3</v>
      </c>
      <c r="T297" s="2">
        <f>(Table2[[#This Row],[Close Price]]-Table2[[#This Row],[50D EMA]])/Table2[[#This Row],[50D EMA]]</f>
        <v>-2.9477636095000287E-2</v>
      </c>
      <c r="U297" s="2">
        <f>(Table2[[#This Row],[Close Price]]-Table2[[#This Row],[200D EMA]])/Table2[[#This Row],[200D EMA]]</f>
        <v>4.2189797207920147E-2</v>
      </c>
      <c r="V297">
        <v>0.86242507816789304</v>
      </c>
      <c r="W297">
        <v>61.22</v>
      </c>
      <c r="X297">
        <v>62.65</v>
      </c>
      <c r="Y297">
        <v>61.22</v>
      </c>
      <c r="Z297">
        <v>64.3</v>
      </c>
      <c r="AA297">
        <v>58</v>
      </c>
      <c r="AB297">
        <v>65.5</v>
      </c>
      <c r="AC297" s="2">
        <f>(Table2[[#This Row],[Close Price]]/Table2[[#This Row],[Day Low]])-1</f>
        <v>5.0637046716759393E-3</v>
      </c>
      <c r="AD297" s="2">
        <f>(Table2[[#This Row],[Day High]]/Table2[[#This Row],[Close Price]])-1</f>
        <v>1.8202502844141044E-2</v>
      </c>
      <c r="AE297" s="2">
        <f>(Table2[[#This Row],[Close Price]]/Table2[[#This Row],[Current Week Low]])-1</f>
        <v>5.0637046716759393E-3</v>
      </c>
      <c r="AF297" s="2">
        <f>(Table2[[#This Row],[Current Week High]]/Table2[[#This Row],[Close Price]])-1</f>
        <v>4.501869006988457E-2</v>
      </c>
      <c r="AG297" s="2">
        <f>(Table2[[#This Row],[Close Price]]/Table2[[#This Row],[Current Month Low]])-1</f>
        <v>6.0862068965517269E-2</v>
      </c>
      <c r="AH297" s="2">
        <f>(Table2[[#This Row],[Current Month High]]/Table2[[#This Row],[Close Price]])-1</f>
        <v>6.4521371688607054E-2</v>
      </c>
      <c r="AI297">
        <v>27.0112140419307</v>
      </c>
      <c r="AJ297">
        <v>104.418604651162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-0.12</v>
      </c>
      <c r="AM297" t="s">
        <v>10435</v>
      </c>
      <c r="AN297">
        <v>-0.56999999999999995</v>
      </c>
      <c r="AO297" t="s">
        <v>10435</v>
      </c>
      <c r="AP297">
        <v>0.103297483705503</v>
      </c>
      <c r="AQ297">
        <f>(Table2[[#This Row],[Sharpe Ratio]]-AVERAGE(Table2[Sharpe Ratio]))/_xlfn.STDEV.P(Table2[Sharpe Ratio])</f>
        <v>0.52191782152659838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158</v>
      </c>
      <c r="AT297">
        <f>_xlfn.RANK.AVG(Table2[[#This Row],[6M Return vs Nifty Z-Score]],Table2[6M Return vs Nifty Z-Score])</f>
        <v>578</v>
      </c>
      <c r="AU297">
        <f>_xlfn.RANK.AVG(Table2[[#This Row],[Sharpe Ratio Z-Score]],Table2[Sharpe Ratio Z-Score])</f>
        <v>215</v>
      </c>
      <c r="AV297">
        <f>(Table2[[#This Row],[Rank 1Y]]+Table2[[#This Row],[Rank 6M]]+Table2[[#This Row],[Rank Sharpe]])/3</f>
        <v>317</v>
      </c>
    </row>
    <row r="298" spans="1:48" x14ac:dyDescent="0.3">
      <c r="A298" t="s">
        <v>464</v>
      </c>
      <c r="B298" t="s">
        <v>465</v>
      </c>
      <c r="C298" t="s">
        <v>10391</v>
      </c>
      <c r="D298" t="s">
        <v>24</v>
      </c>
      <c r="E298">
        <v>47256.708997125002</v>
      </c>
      <c r="F298">
        <v>192.75</v>
      </c>
      <c r="G298">
        <v>-1.1382002382926399</v>
      </c>
      <c r="H298">
        <f>(Table2[[#This Row],[1Y Return vs Nifty]]-AVERAGE(Table2[1Y Return vs Nifty]))/_xlfn.STDEV.P(Table2[1Y Return vs Nifty])</f>
        <v>-0.40501273006536581</v>
      </c>
      <c r="I298">
        <v>-9.6404486735676809</v>
      </c>
      <c r="J298">
        <f>(Table2[[#This Row],[1M Return vs Nifty]]-AVERAGE(Table2[1M Return vs Nifty]))/_xlfn.STDEV.P(Table2[1M Return vs Nifty])</f>
        <v>-0.67129117387894155</v>
      </c>
      <c r="K298">
        <v>10.9884186340798</v>
      </c>
      <c r="L298">
        <f>(Table2[[#This Row],[6M Return vs Nifty]]-AVERAGE(Table2[6M Return vs Nifty]))/_xlfn.STDEV.P(Table2[6M Return vs Nifty])</f>
        <v>-4.954948104461273E-2</v>
      </c>
      <c r="M298">
        <v>1.14384081971122</v>
      </c>
      <c r="N298">
        <f>(Table2[[#This Row],[1W Return vs Nifty]]-AVERAGE(Table2[1W Return vs Nifty]))/_xlfn.STDEV.P(Table2[1W Return vs Nifty])</f>
        <v>0.63980488613953057</v>
      </c>
      <c r="O298">
        <v>189.11</v>
      </c>
      <c r="P298">
        <v>189.40143668707901</v>
      </c>
      <c r="Q298">
        <v>171.47793117836301</v>
      </c>
      <c r="R298">
        <v>68.185733932385503</v>
      </c>
      <c r="S298" s="2">
        <f>(Table2[[#This Row],[Close Price]]-Table2[[#This Row],[20D EMA]])/Table2[[#This Row],[20D EMA]]</f>
        <v>1.9248056686584455E-2</v>
      </c>
      <c r="T298" s="2">
        <f>(Table2[[#This Row],[Close Price]]-Table2[[#This Row],[50D EMA]])/Table2[[#This Row],[50D EMA]]</f>
        <v>1.7679714428213873E-2</v>
      </c>
      <c r="U298" s="2">
        <f>(Table2[[#This Row],[Close Price]]-Table2[[#This Row],[200D EMA]])/Table2[[#This Row],[200D EMA]]</f>
        <v>0.12405134978862568</v>
      </c>
      <c r="V298">
        <v>0.68383998796622103</v>
      </c>
      <c r="W298">
        <v>188.6</v>
      </c>
      <c r="X298">
        <v>193.7</v>
      </c>
      <c r="Y298">
        <v>184.72</v>
      </c>
      <c r="Z298">
        <v>193.7</v>
      </c>
      <c r="AA298">
        <v>181.73</v>
      </c>
      <c r="AB298">
        <v>197.5</v>
      </c>
      <c r="AC298" s="2">
        <f>(Table2[[#This Row],[Close Price]]/Table2[[#This Row],[Day Low]])-1</f>
        <v>2.2004241781548251E-2</v>
      </c>
      <c r="AD298" s="2">
        <f>(Table2[[#This Row],[Day High]]/Table2[[#This Row],[Close Price]])-1</f>
        <v>4.9286640726329267E-3</v>
      </c>
      <c r="AE298" s="2">
        <f>(Table2[[#This Row],[Close Price]]/Table2[[#This Row],[Current Week Low]])-1</f>
        <v>4.3471199653529746E-2</v>
      </c>
      <c r="AF298" s="2">
        <f>(Table2[[#This Row],[Current Week High]]/Table2[[#This Row],[Close Price]])-1</f>
        <v>4.9286640726329267E-3</v>
      </c>
      <c r="AG298" s="2">
        <f>(Table2[[#This Row],[Close Price]]/Table2[[#This Row],[Current Month Low]])-1</f>
        <v>6.063941011390539E-2</v>
      </c>
      <c r="AH298" s="2">
        <f>(Table2[[#This Row],[Current Month High]]/Table2[[#This Row],[Close Price]])-1</f>
        <v>2.4643320363164634E-2</v>
      </c>
      <c r="AI298">
        <v>7.1802853437094596</v>
      </c>
      <c r="AJ298">
        <v>40.437158469945302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-0.01</v>
      </c>
      <c r="AM298" t="s">
        <v>10435</v>
      </c>
      <c r="AN298">
        <v>4.1900000000000004</v>
      </c>
      <c r="AO298" t="s">
        <v>10436</v>
      </c>
      <c r="AP298">
        <v>0.107576594226345</v>
      </c>
      <c r="AQ298">
        <f>(Table2[[#This Row],[Sharpe Ratio]]-AVERAGE(Table2[Sharpe Ratio]))/_xlfn.STDEV.P(Table2[Sharpe Ratio])</f>
        <v>0.5715488923239499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427</v>
      </c>
      <c r="AT298">
        <f>_xlfn.RANK.AVG(Table2[[#This Row],[6M Return vs Nifty Z-Score]],Table2[6M Return vs Nifty Z-Score])</f>
        <v>325</v>
      </c>
      <c r="AU298">
        <f>_xlfn.RANK.AVG(Table2[[#This Row],[Sharpe Ratio Z-Score]],Table2[Sharpe Ratio Z-Score])</f>
        <v>200</v>
      </c>
      <c r="AV298">
        <f>(Table2[[#This Row],[Rank 1Y]]+Table2[[#This Row],[Rank 6M]]+Table2[[#This Row],[Rank Sharpe]])/3</f>
        <v>317.33333333333331</v>
      </c>
    </row>
    <row r="299" spans="1:48" x14ac:dyDescent="0.3">
      <c r="A299" t="s">
        <v>1397</v>
      </c>
      <c r="B299" t="s">
        <v>1398</v>
      </c>
      <c r="C299" t="s">
        <v>10389</v>
      </c>
      <c r="D299" t="s">
        <v>135</v>
      </c>
      <c r="E299">
        <v>8075.8213099199902</v>
      </c>
      <c r="F299">
        <v>488.15</v>
      </c>
      <c r="G299">
        <v>64.247360429607099</v>
      </c>
      <c r="H299">
        <f>(Table2[[#This Row],[1Y Return vs Nifty]]-AVERAGE(Table2[1Y Return vs Nifty]))/_xlfn.STDEV.P(Table2[1Y Return vs Nifty])</f>
        <v>0.66093816143640616</v>
      </c>
      <c r="I299">
        <v>-8.7285294425190898</v>
      </c>
      <c r="J299">
        <f>(Table2[[#This Row],[1M Return vs Nifty]]-AVERAGE(Table2[1M Return vs Nifty]))/_xlfn.STDEV.P(Table2[1M Return vs Nifty])</f>
        <v>-0.5830790676685792</v>
      </c>
      <c r="K299">
        <v>14.8402717813828</v>
      </c>
      <c r="L299">
        <f>(Table2[[#This Row],[6M Return vs Nifty]]-AVERAGE(Table2[6M Return vs Nifty]))/_xlfn.STDEV.P(Table2[6M Return vs Nifty])</f>
        <v>6.4228052815515455E-2</v>
      </c>
      <c r="M299">
        <v>-3.16188256278976</v>
      </c>
      <c r="N299">
        <f>(Table2[[#This Row],[1W Return vs Nifty]]-AVERAGE(Table2[1W Return vs Nifty]))/_xlfn.STDEV.P(Table2[1W Return vs Nifty])</f>
        <v>-0.21511533106276728</v>
      </c>
      <c r="O299">
        <v>494.23</v>
      </c>
      <c r="P299">
        <v>508.62020412392701</v>
      </c>
      <c r="Q299">
        <v>465.41624055378099</v>
      </c>
      <c r="R299">
        <v>55.590716742397703</v>
      </c>
      <c r="S299" s="2">
        <f>(Table2[[#This Row],[Close Price]]-Table2[[#This Row],[20D EMA]])/Table2[[#This Row],[20D EMA]]</f>
        <v>-1.2301964672318639E-2</v>
      </c>
      <c r="T299" s="2">
        <f>(Table2[[#This Row],[Close Price]]-Table2[[#This Row],[50D EMA]])/Table2[[#This Row],[50D EMA]]</f>
        <v>-4.0246541442815746E-2</v>
      </c>
      <c r="U299" s="2">
        <f>(Table2[[#This Row],[Close Price]]-Table2[[#This Row],[200D EMA]])/Table2[[#This Row],[200D EMA]]</f>
        <v>4.8846081131953947E-2</v>
      </c>
      <c r="V299">
        <v>0.91774947960364595</v>
      </c>
      <c r="W299">
        <v>486.1</v>
      </c>
      <c r="X299">
        <v>497.6</v>
      </c>
      <c r="Y299">
        <v>486.1</v>
      </c>
      <c r="Z299">
        <v>503.7</v>
      </c>
      <c r="AA299">
        <v>474.1</v>
      </c>
      <c r="AB299">
        <v>515</v>
      </c>
      <c r="AC299" s="2">
        <f>(Table2[[#This Row],[Close Price]]/Table2[[#This Row],[Day Low]])-1</f>
        <v>4.2172392511827805E-3</v>
      </c>
      <c r="AD299" s="2">
        <f>(Table2[[#This Row],[Day High]]/Table2[[#This Row],[Close Price]])-1</f>
        <v>1.9358803646420286E-2</v>
      </c>
      <c r="AE299" s="2">
        <f>(Table2[[#This Row],[Close Price]]/Table2[[#This Row],[Current Week Low]])-1</f>
        <v>4.2172392511827805E-3</v>
      </c>
      <c r="AF299" s="2">
        <f>(Table2[[#This Row],[Current Week High]]/Table2[[#This Row],[Close Price]])-1</f>
        <v>3.1854962613950599E-2</v>
      </c>
      <c r="AG299" s="2">
        <f>(Table2[[#This Row],[Close Price]]/Table2[[#This Row],[Current Month Low]])-1</f>
        <v>2.9635098080573519E-2</v>
      </c>
      <c r="AH299" s="2">
        <f>(Table2[[#This Row],[Current Month High]]/Table2[[#This Row],[Close Price]])-1</f>
        <v>5.500358496363833E-2</v>
      </c>
      <c r="AI299">
        <v>30.041995288333499</v>
      </c>
      <c r="AJ299">
        <v>104.87548964745299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-0.16</v>
      </c>
      <c r="AM299" t="s">
        <v>10435</v>
      </c>
      <c r="AN299">
        <v>1.89</v>
      </c>
      <c r="AO299" t="s">
        <v>10436</v>
      </c>
      <c r="AQ299">
        <f>(Table2[[#This Row],[Sharpe Ratio]]-AVERAGE(Table2[Sharpe Ratio]))/_xlfn.STDEV.P(Table2[Sharpe Ratio])</f>
        <v>-0.67617339439443958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138</v>
      </c>
      <c r="AT299">
        <f>_xlfn.RANK.AVG(Table2[[#This Row],[6M Return vs Nifty Z-Score]],Table2[6M Return vs Nifty Z-Score])</f>
        <v>288</v>
      </c>
      <c r="AU299">
        <f>_xlfn.RANK.AVG(Table2[[#This Row],[Sharpe Ratio Z-Score]],Table2[Sharpe Ratio Z-Score])</f>
        <v>529</v>
      </c>
      <c r="AV299">
        <f>(Table2[[#This Row],[Rank 1Y]]+Table2[[#This Row],[Rank 6M]]+Table2[[#This Row],[Rank Sharpe]])/3</f>
        <v>318.33333333333331</v>
      </c>
    </row>
    <row r="300" spans="1:48" x14ac:dyDescent="0.3">
      <c r="A300" t="s">
        <v>840</v>
      </c>
      <c r="B300" t="s">
        <v>841</v>
      </c>
      <c r="C300" t="s">
        <v>10399</v>
      </c>
      <c r="D300" t="s">
        <v>281</v>
      </c>
      <c r="E300">
        <v>19542.832070485001</v>
      </c>
      <c r="F300">
        <v>895.45</v>
      </c>
      <c r="G300">
        <v>31.6952655549781</v>
      </c>
      <c r="H300">
        <f>(Table2[[#This Row],[1Y Return vs Nifty]]-AVERAGE(Table2[1Y Return vs Nifty]))/_xlfn.STDEV.P(Table2[1Y Return vs Nifty])</f>
        <v>0.13025624638637473</v>
      </c>
      <c r="I300">
        <v>9.4558274899560804</v>
      </c>
      <c r="J300">
        <f>(Table2[[#This Row],[1M Return vs Nifty]]-AVERAGE(Table2[1M Return vs Nifty]))/_xlfn.STDEV.P(Table2[1M Return vs Nifty])</f>
        <v>1.1759368303185147</v>
      </c>
      <c r="K300">
        <v>-14.6156940932644</v>
      </c>
      <c r="L300">
        <f>(Table2[[#This Row],[6M Return vs Nifty]]-AVERAGE(Table2[6M Return vs Nifty]))/_xlfn.STDEV.P(Table2[6M Return vs Nifty])</f>
        <v>-0.80585370433352399</v>
      </c>
      <c r="M300">
        <v>1.4025887770116701</v>
      </c>
      <c r="N300">
        <f>(Table2[[#This Row],[1W Return vs Nifty]]-AVERAGE(Table2[1W Return vs Nifty]))/_xlfn.STDEV.P(Table2[1W Return vs Nifty])</f>
        <v>0.69118042520805822</v>
      </c>
      <c r="O300">
        <v>873.64</v>
      </c>
      <c r="P300">
        <v>847.78681985717606</v>
      </c>
      <c r="Q300">
        <v>775.73457388513305</v>
      </c>
      <c r="R300">
        <v>57.245179280932803</v>
      </c>
      <c r="S300" s="2">
        <f>(Table2[[#This Row],[Close Price]]-Table2[[#This Row],[20D EMA]])/Table2[[#This Row],[20D EMA]]</f>
        <v>2.4964516276727324E-2</v>
      </c>
      <c r="T300" s="2">
        <f>(Table2[[#This Row],[Close Price]]-Table2[[#This Row],[50D EMA]])/Table2[[#This Row],[50D EMA]]</f>
        <v>5.6220713776670476E-2</v>
      </c>
      <c r="U300" s="2">
        <f>(Table2[[#This Row],[Close Price]]-Table2[[#This Row],[200D EMA]])/Table2[[#This Row],[200D EMA]]</f>
        <v>0.15432524235099243</v>
      </c>
      <c r="V300">
        <v>0.93256310613934001</v>
      </c>
      <c r="W300">
        <v>885.55</v>
      </c>
      <c r="X300">
        <v>935.7</v>
      </c>
      <c r="Y300">
        <v>878.5</v>
      </c>
      <c r="Z300">
        <v>937</v>
      </c>
      <c r="AA300">
        <v>830</v>
      </c>
      <c r="AB300">
        <v>937</v>
      </c>
      <c r="AC300" s="2">
        <f>(Table2[[#This Row],[Close Price]]/Table2[[#This Row],[Day Low]])-1</f>
        <v>1.1179492970470495E-2</v>
      </c>
      <c r="AD300" s="2">
        <f>(Table2[[#This Row],[Day High]]/Table2[[#This Row],[Close Price]])-1</f>
        <v>4.494946674856215E-2</v>
      </c>
      <c r="AE300" s="2">
        <f>(Table2[[#This Row],[Close Price]]/Table2[[#This Row],[Current Week Low]])-1</f>
        <v>1.9294251565167952E-2</v>
      </c>
      <c r="AF300" s="2">
        <f>(Table2[[#This Row],[Current Week High]]/Table2[[#This Row],[Close Price]])-1</f>
        <v>4.6401250767770241E-2</v>
      </c>
      <c r="AG300" s="2">
        <f>(Table2[[#This Row],[Close Price]]/Table2[[#This Row],[Current Month Low]])-1</f>
        <v>7.8855421686746974E-2</v>
      </c>
      <c r="AH300" s="2">
        <f>(Table2[[#This Row],[Current Month High]]/Table2[[#This Row],[Close Price]])-1</f>
        <v>4.6401250767770241E-2</v>
      </c>
      <c r="AI300">
        <v>6.9853146462672298</v>
      </c>
      <c r="AJ300">
        <v>67.342552793870297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-0.03</v>
      </c>
      <c r="AM300" t="s">
        <v>10435</v>
      </c>
      <c r="AN300">
        <v>1.55</v>
      </c>
      <c r="AO300" t="s">
        <v>10436</v>
      </c>
      <c r="AP300">
        <v>0.16946085183621001</v>
      </c>
      <c r="AQ300">
        <f>(Table2[[#This Row],[Sharpe Ratio]]-AVERAGE(Table2[Sharpe Ratio]))/_xlfn.STDEV.P(Table2[Sharpe Ratio])</f>
        <v>1.2893106691505047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2.4808304667299286</v>
      </c>
      <c r="AS300">
        <f>_xlfn.RANK.AVG(Table2[[#This Row],[1Y Return vs Nifty Z-Score]],Table2[1Y Return vs Nifty Z-Score])</f>
        <v>267</v>
      </c>
      <c r="AT300">
        <f>_xlfn.RANK.AVG(Table2[[#This Row],[6M Return vs Nifty Z-Score]],Table2[6M Return vs Nifty Z-Score])</f>
        <v>609</v>
      </c>
      <c r="AU300">
        <f>_xlfn.RANK.AVG(Table2[[#This Row],[Sharpe Ratio Z-Score]],Table2[Sharpe Ratio Z-Score])</f>
        <v>80</v>
      </c>
      <c r="AV300">
        <f>(Table2[[#This Row],[Rank 1Y]]+Table2[[#This Row],[Rank 6M]]+Table2[[#This Row],[Rank Sharpe]])/3</f>
        <v>318.66666666666669</v>
      </c>
    </row>
    <row r="301" spans="1:48" x14ac:dyDescent="0.3">
      <c r="A301" t="s">
        <v>1732</v>
      </c>
      <c r="B301" t="s">
        <v>1733</v>
      </c>
      <c r="C301" t="s">
        <v>10397</v>
      </c>
      <c r="D301" t="s">
        <v>190</v>
      </c>
      <c r="E301">
        <v>4837.5214859999996</v>
      </c>
      <c r="F301">
        <v>676.4</v>
      </c>
      <c r="G301">
        <v>13.2908546800936</v>
      </c>
      <c r="H301">
        <f>(Table2[[#This Row],[1Y Return vs Nifty]]-AVERAGE(Table2[1Y Return vs Nifty]))/_xlfn.STDEV.P(Table2[1Y Return vs Nifty])</f>
        <v>-0.16978244685495061</v>
      </c>
      <c r="I301">
        <v>-4.8909001597755601</v>
      </c>
      <c r="J301">
        <f>(Table2[[#This Row],[1M Return vs Nifty]]-AVERAGE(Table2[1M Return vs Nifty]))/_xlfn.STDEV.P(Table2[1M Return vs Nifty])</f>
        <v>-0.21185610146782524</v>
      </c>
      <c r="K301">
        <v>-1.7321706193494799</v>
      </c>
      <c r="L301">
        <f>(Table2[[#This Row],[6M Return vs Nifty]]-AVERAGE(Table2[6M Return vs Nifty]))/_xlfn.STDEV.P(Table2[6M Return vs Nifty])</f>
        <v>-0.42529518555471812</v>
      </c>
      <c r="M301">
        <v>-3.76410708863679</v>
      </c>
      <c r="N301">
        <f>(Table2[[#This Row],[1W Return vs Nifty]]-AVERAGE(Table2[1W Return vs Nifty]))/_xlfn.STDEV.P(Table2[1W Return vs Nifty])</f>
        <v>-0.334689645691089</v>
      </c>
      <c r="O301">
        <v>676.59</v>
      </c>
      <c r="P301">
        <v>675.34382143114897</v>
      </c>
      <c r="Q301">
        <v>622.13094892491802</v>
      </c>
      <c r="R301">
        <v>50.0984609732254</v>
      </c>
      <c r="S301" s="2">
        <f>(Table2[[#This Row],[Close Price]]-Table2[[#This Row],[20D EMA]])/Table2[[#This Row],[20D EMA]]</f>
        <v>-2.8081999438368078E-4</v>
      </c>
      <c r="T301" s="2">
        <f>(Table2[[#This Row],[Close Price]]-Table2[[#This Row],[50D EMA]])/Table2[[#This Row],[50D EMA]]</f>
        <v>1.5639123885265113E-3</v>
      </c>
      <c r="U301" s="2">
        <f>(Table2[[#This Row],[Close Price]]-Table2[[#This Row],[200D EMA]])/Table2[[#This Row],[200D EMA]]</f>
        <v>8.7230913634601115E-2</v>
      </c>
      <c r="V301">
        <v>0.30081884739793802</v>
      </c>
      <c r="W301">
        <v>672.1</v>
      </c>
      <c r="X301">
        <v>681</v>
      </c>
      <c r="Y301">
        <v>672.1</v>
      </c>
      <c r="Z301">
        <v>698.8</v>
      </c>
      <c r="AA301">
        <v>649.35</v>
      </c>
      <c r="AB301">
        <v>702.95</v>
      </c>
      <c r="AC301" s="2">
        <f>(Table2[[#This Row],[Close Price]]/Table2[[#This Row],[Day Low]])-1</f>
        <v>6.3978574616871953E-3</v>
      </c>
      <c r="AD301" s="2">
        <f>(Table2[[#This Row],[Day High]]/Table2[[#This Row],[Close Price]])-1</f>
        <v>6.800709639266822E-3</v>
      </c>
      <c r="AE301" s="2">
        <f>(Table2[[#This Row],[Close Price]]/Table2[[#This Row],[Current Week Low]])-1</f>
        <v>6.3978574616871953E-3</v>
      </c>
      <c r="AF301" s="2">
        <f>(Table2[[#This Row],[Current Week High]]/Table2[[#This Row],[Close Price]])-1</f>
        <v>3.3116499112950892E-2</v>
      </c>
      <c r="AG301" s="2">
        <f>(Table2[[#This Row],[Close Price]]/Table2[[#This Row],[Current Month Low]])-1</f>
        <v>4.1657041657041649E-2</v>
      </c>
      <c r="AH301" s="2">
        <f>(Table2[[#This Row],[Current Month High]]/Table2[[#This Row],[Close Price]])-1</f>
        <v>3.9251921939680745E-2</v>
      </c>
      <c r="AI301">
        <v>18.147545830869301</v>
      </c>
      <c r="AJ301">
        <v>64.674376141205101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-0.06</v>
      </c>
      <c r="AM301" t="s">
        <v>10435</v>
      </c>
      <c r="AN301">
        <v>1.32</v>
      </c>
      <c r="AO301" t="s">
        <v>10436</v>
      </c>
      <c r="AP301">
        <v>0.12953597704262701</v>
      </c>
      <c r="AQ301">
        <f>(Table2[[#This Row],[Sharpe Ratio]]-AVERAGE(Table2[Sharpe Ratio]))/_xlfn.STDEV.P(Table2[Sharpe Ratio])</f>
        <v>0.82624380565060707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-0.31537957391797589</v>
      </c>
      <c r="AS301">
        <f>_xlfn.RANK.AVG(Table2[[#This Row],[1Y Return vs Nifty Z-Score]],Table2[1Y Return vs Nifty Z-Score])</f>
        <v>346</v>
      </c>
      <c r="AT301">
        <f>_xlfn.RANK.AVG(Table2[[#This Row],[6M Return vs Nifty Z-Score]],Table2[6M Return vs Nifty Z-Score])</f>
        <v>468</v>
      </c>
      <c r="AU301">
        <f>_xlfn.RANK.AVG(Table2[[#This Row],[Sharpe Ratio Z-Score]],Table2[Sharpe Ratio Z-Score])</f>
        <v>146</v>
      </c>
      <c r="AV301">
        <f>(Table2[[#This Row],[Rank 1Y]]+Table2[[#This Row],[Rank 6M]]+Table2[[#This Row],[Rank Sharpe]])/3</f>
        <v>320</v>
      </c>
    </row>
    <row r="302" spans="1:48" x14ac:dyDescent="0.3">
      <c r="A302" t="s">
        <v>241</v>
      </c>
      <c r="B302" t="s">
        <v>242</v>
      </c>
      <c r="C302" t="s">
        <v>10391</v>
      </c>
      <c r="D302" t="s">
        <v>43</v>
      </c>
      <c r="E302">
        <v>112196.1961764</v>
      </c>
      <c r="F302">
        <v>2268</v>
      </c>
      <c r="G302">
        <v>40.1754627579081</v>
      </c>
      <c r="H302">
        <f>(Table2[[#This Row],[1Y Return vs Nifty]]-AVERAGE(Table2[1Y Return vs Nifty]))/_xlfn.STDEV.P(Table2[1Y Return vs Nifty])</f>
        <v>0.26850502297003853</v>
      </c>
      <c r="I302">
        <v>0.940350041894366</v>
      </c>
      <c r="J302">
        <f>(Table2[[#This Row],[1M Return vs Nifty]]-AVERAGE(Table2[1M Return vs Nifty]))/_xlfn.STDEV.P(Table2[1M Return vs Nifty])</f>
        <v>0.35221453616685289</v>
      </c>
      <c r="K302">
        <v>19.917341914566801</v>
      </c>
      <c r="L302">
        <f>(Table2[[#This Row],[6M Return vs Nifty]]-AVERAGE(Table2[6M Return vs Nifty]))/_xlfn.STDEV.P(Table2[6M Return vs Nifty])</f>
        <v>0.21419652173106932</v>
      </c>
      <c r="M302">
        <v>3.3922605343879</v>
      </c>
      <c r="N302">
        <f>(Table2[[#This Row],[1W Return vs Nifty]]-AVERAGE(Table2[1W Return vs Nifty]))/_xlfn.STDEV.P(Table2[1W Return vs Nifty])</f>
        <v>1.0862384584041742</v>
      </c>
      <c r="O302">
        <v>2173.21</v>
      </c>
      <c r="P302">
        <v>2073.0333029676699</v>
      </c>
      <c r="Q302">
        <v>1781.1571127892601</v>
      </c>
      <c r="R302">
        <v>67.042270717695899</v>
      </c>
      <c r="S302" s="2">
        <f>(Table2[[#This Row],[Close Price]]-Table2[[#This Row],[20D EMA]])/Table2[[#This Row],[20D EMA]]</f>
        <v>4.3617505901408497E-2</v>
      </c>
      <c r="T302" s="2">
        <f>(Table2[[#This Row],[Close Price]]-Table2[[#This Row],[50D EMA]])/Table2[[#This Row],[50D EMA]]</f>
        <v>9.4048994173525205E-2</v>
      </c>
      <c r="U302" s="2">
        <f>(Table2[[#This Row],[Close Price]]-Table2[[#This Row],[200D EMA]])/Table2[[#This Row],[200D EMA]]</f>
        <v>0.27332955847356594</v>
      </c>
      <c r="V302">
        <v>0.88193756951914004</v>
      </c>
      <c r="W302">
        <v>2215.8000000000002</v>
      </c>
      <c r="X302">
        <v>2274.75</v>
      </c>
      <c r="Y302">
        <v>2215.8000000000002</v>
      </c>
      <c r="Z302">
        <v>2301.9</v>
      </c>
      <c r="AA302">
        <v>2076.5</v>
      </c>
      <c r="AB302">
        <v>2301.9</v>
      </c>
      <c r="AC302" s="2">
        <f>(Table2[[#This Row],[Close Price]]/Table2[[#This Row],[Day Low]])-1</f>
        <v>2.3558082859463703E-2</v>
      </c>
      <c r="AD302" s="2">
        <f>(Table2[[#This Row],[Day High]]/Table2[[#This Row],[Close Price]])-1</f>
        <v>2.9761904761904656E-3</v>
      </c>
      <c r="AE302" s="2">
        <f>(Table2[[#This Row],[Close Price]]/Table2[[#This Row],[Current Week Low]])-1</f>
        <v>2.3558082859463703E-2</v>
      </c>
      <c r="AF302" s="2">
        <f>(Table2[[#This Row],[Current Week High]]/Table2[[#This Row],[Close Price]])-1</f>
        <v>1.4947089947090042E-2</v>
      </c>
      <c r="AG302" s="2">
        <f>(Table2[[#This Row],[Close Price]]/Table2[[#This Row],[Current Month Low]])-1</f>
        <v>9.2222489766433879E-2</v>
      </c>
      <c r="AH302" s="2">
        <f>(Table2[[#This Row],[Current Month High]]/Table2[[#This Row],[Close Price]])-1</f>
        <v>1.4947089947090042E-2</v>
      </c>
      <c r="AI302">
        <v>1.494708994709</v>
      </c>
      <c r="AJ302">
        <v>79.146919431279599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0.17</v>
      </c>
      <c r="AM302" t="s">
        <v>10436</v>
      </c>
      <c r="AN302">
        <v>1.59</v>
      </c>
      <c r="AO302" t="s">
        <v>10436</v>
      </c>
      <c r="AP302">
        <v>8.1987281960549992E-3</v>
      </c>
      <c r="AQ302">
        <f>(Table2[[#This Row],[Sharpe Ratio]]-AVERAGE(Table2[Sharpe Ratio]))/_xlfn.STDEV.P(Table2[Sharpe Ratio])</f>
        <v>-0.58108081439101844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1.3400737248811165</v>
      </c>
      <c r="AS302">
        <f>_xlfn.RANK.AVG(Table2[[#This Row],[1Y Return vs Nifty Z-Score]],Table2[1Y Return vs Nifty Z-Score])</f>
        <v>230</v>
      </c>
      <c r="AT302">
        <f>_xlfn.RANK.AVG(Table2[[#This Row],[6M Return vs Nifty Z-Score]],Table2[6M Return vs Nifty Z-Score])</f>
        <v>247</v>
      </c>
      <c r="AU302">
        <f>_xlfn.RANK.AVG(Table2[[#This Row],[Sharpe Ratio Z-Score]],Table2[Sharpe Ratio Z-Score])</f>
        <v>485</v>
      </c>
      <c r="AV302">
        <f>(Table2[[#This Row],[Rank 1Y]]+Table2[[#This Row],[Rank 6M]]+Table2[[#This Row],[Rank Sharpe]])/3</f>
        <v>320.66666666666669</v>
      </c>
    </row>
    <row r="303" spans="1:48" x14ac:dyDescent="0.3">
      <c r="A303" t="s">
        <v>778</v>
      </c>
      <c r="B303" t="s">
        <v>779</v>
      </c>
      <c r="C303" t="s">
        <v>10390</v>
      </c>
      <c r="D303" t="s">
        <v>780</v>
      </c>
      <c r="E303">
        <v>21908.292571000002</v>
      </c>
      <c r="F303">
        <v>1562</v>
      </c>
      <c r="G303">
        <v>14.515815942243201</v>
      </c>
      <c r="H303">
        <f>(Table2[[#This Row],[1Y Return vs Nifty]]-AVERAGE(Table2[1Y Return vs Nifty]))/_xlfn.STDEV.P(Table2[1Y Return vs Nifty])</f>
        <v>-0.14981246363379971</v>
      </c>
      <c r="I303">
        <v>-9.7646478127356495</v>
      </c>
      <c r="J303">
        <f>(Table2[[#This Row],[1M Return vs Nifty]]-AVERAGE(Table2[1M Return vs Nifty]))/_xlfn.STDEV.P(Table2[1M Return vs Nifty])</f>
        <v>-0.6833052506551518</v>
      </c>
      <c r="K303">
        <v>29.689250173342501</v>
      </c>
      <c r="L303">
        <f>(Table2[[#This Row],[6M Return vs Nifty]]-AVERAGE(Table2[6M Return vs Nifty]))/_xlfn.STDEV.P(Table2[6M Return vs Nifty])</f>
        <v>0.50284294210911451</v>
      </c>
      <c r="M303">
        <v>-2.6352509717269701</v>
      </c>
      <c r="N303">
        <f>(Table2[[#This Row],[1W Return vs Nifty]]-AVERAGE(Table2[1W Return vs Nifty]))/_xlfn.STDEV.P(Table2[1W Return vs Nifty])</f>
        <v>-0.11055032439123394</v>
      </c>
      <c r="O303">
        <v>1572.16</v>
      </c>
      <c r="P303">
        <v>1525.4667451799701</v>
      </c>
      <c r="Q303">
        <v>1316.1337678831501</v>
      </c>
      <c r="R303">
        <v>46.0673506889405</v>
      </c>
      <c r="S303" s="2">
        <f>(Table2[[#This Row],[Close Price]]-Table2[[#This Row],[20D EMA]])/Table2[[#This Row],[20D EMA]]</f>
        <v>-6.4624465703236825E-3</v>
      </c>
      <c r="T303" s="2">
        <f>(Table2[[#This Row],[Close Price]]-Table2[[#This Row],[50D EMA]])/Table2[[#This Row],[50D EMA]]</f>
        <v>2.3948902809887106E-2</v>
      </c>
      <c r="U303" s="2">
        <f>(Table2[[#This Row],[Close Price]]-Table2[[#This Row],[200D EMA]])/Table2[[#This Row],[200D EMA]]</f>
        <v>0.18680945517589562</v>
      </c>
      <c r="V303">
        <v>0.27845416878503898</v>
      </c>
      <c r="W303">
        <v>1553</v>
      </c>
      <c r="X303">
        <v>1574.6</v>
      </c>
      <c r="Y303">
        <v>1551</v>
      </c>
      <c r="Z303">
        <v>1606</v>
      </c>
      <c r="AA303">
        <v>1484.9</v>
      </c>
      <c r="AB303">
        <v>1682.95</v>
      </c>
      <c r="AC303" s="2">
        <f>(Table2[[#This Row],[Close Price]]/Table2[[#This Row],[Day Low]])-1</f>
        <v>5.7952350289762755E-3</v>
      </c>
      <c r="AD303" s="2">
        <f>(Table2[[#This Row],[Day High]]/Table2[[#This Row],[Close Price]])-1</f>
        <v>8.0665813060178948E-3</v>
      </c>
      <c r="AE303" s="2">
        <f>(Table2[[#This Row],[Close Price]]/Table2[[#This Row],[Current Week Low]])-1</f>
        <v>7.0921985815601829E-3</v>
      </c>
      <c r="AF303" s="2">
        <f>(Table2[[#This Row],[Current Week High]]/Table2[[#This Row],[Close Price]])-1</f>
        <v>2.8169014084507005E-2</v>
      </c>
      <c r="AG303" s="2">
        <f>(Table2[[#This Row],[Close Price]]/Table2[[#This Row],[Current Month Low]])-1</f>
        <v>5.1922688396524919E-2</v>
      </c>
      <c r="AH303" s="2">
        <f>(Table2[[#This Row],[Current Month High]]/Table2[[#This Row],[Close Price]])-1</f>
        <v>7.7432778489116449E-2</v>
      </c>
      <c r="AI303">
        <v>9.79513444302175</v>
      </c>
      <c r="AJ303">
        <v>58.073167029297103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0.03</v>
      </c>
      <c r="AM303" t="s">
        <v>10436</v>
      </c>
      <c r="AN303">
        <v>-1.1499999999999999</v>
      </c>
      <c r="AO303" t="s">
        <v>10435</v>
      </c>
      <c r="AP303">
        <v>2.2041605458241E-2</v>
      </c>
      <c r="AQ303">
        <f>(Table2[[#This Row],[Sharpe Ratio]]-AVERAGE(Table2[Sharpe Ratio]))/_xlfn.STDEV.P(Table2[Sharpe Ratio])</f>
        <v>-0.4205248254553986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-0.86134992202646965</v>
      </c>
      <c r="AS303">
        <f>_xlfn.RANK.AVG(Table2[[#This Row],[1Y Return vs Nifty Z-Score]],Table2[1Y Return vs Nifty Z-Score])</f>
        <v>342</v>
      </c>
      <c r="AT303">
        <f>_xlfn.RANK.AVG(Table2[[#This Row],[6M Return vs Nifty Z-Score]],Table2[6M Return vs Nifty Z-Score])</f>
        <v>171</v>
      </c>
      <c r="AU303">
        <f>_xlfn.RANK.AVG(Table2[[#This Row],[Sharpe Ratio Z-Score]],Table2[Sharpe Ratio Z-Score])</f>
        <v>449</v>
      </c>
      <c r="AV303">
        <f>(Table2[[#This Row],[Rank 1Y]]+Table2[[#This Row],[Rank 6M]]+Table2[[#This Row],[Rank Sharpe]])/3</f>
        <v>320.66666666666669</v>
      </c>
    </row>
    <row r="304" spans="1:48" x14ac:dyDescent="0.3">
      <c r="A304" t="s">
        <v>954</v>
      </c>
      <c r="B304" t="s">
        <v>955</v>
      </c>
      <c r="C304" t="s">
        <v>10391</v>
      </c>
      <c r="D304" t="s">
        <v>225</v>
      </c>
      <c r="E304">
        <v>16185.715437114901</v>
      </c>
      <c r="F304">
        <v>1269.6500000000001</v>
      </c>
      <c r="G304">
        <v>28.6556472367735</v>
      </c>
      <c r="H304">
        <f>(Table2[[#This Row],[1Y Return vs Nifty]]-AVERAGE(Table2[1Y Return vs Nifty]))/_xlfn.STDEV.P(Table2[1Y Return vs Nifty])</f>
        <v>8.0702739113231628E-2</v>
      </c>
      <c r="I304">
        <v>5.7423443438886599</v>
      </c>
      <c r="J304">
        <f>(Table2[[#This Row],[1M Return vs Nifty]]-AVERAGE(Table2[1M Return vs Nifty]))/_xlfn.STDEV.P(Table2[1M Return vs Nifty])</f>
        <v>0.81672281383744871</v>
      </c>
      <c r="K304">
        <v>36.963628780291799</v>
      </c>
      <c r="L304">
        <f>(Table2[[#This Row],[6M Return vs Nifty]]-AVERAGE(Table2[6M Return vs Nifty]))/_xlfn.STDEV.P(Table2[6M Return vs Nifty])</f>
        <v>0.7177163618922856</v>
      </c>
      <c r="M304">
        <v>-5.0376374512337101</v>
      </c>
      <c r="N304">
        <f>(Table2[[#This Row],[1W Return vs Nifty]]-AVERAGE(Table2[1W Return vs Nifty]))/_xlfn.STDEV.P(Table2[1W Return vs Nifty])</f>
        <v>-0.58755467149139251</v>
      </c>
      <c r="O304">
        <v>1243.25</v>
      </c>
      <c r="P304">
        <v>1160.50539184318</v>
      </c>
      <c r="Q304">
        <v>992.64388628704501</v>
      </c>
      <c r="R304">
        <v>53.699710135944301</v>
      </c>
      <c r="S304" s="2">
        <f>(Table2[[#This Row],[Close Price]]-Table2[[#This Row],[20D EMA]])/Table2[[#This Row],[20D EMA]]</f>
        <v>2.1234667202895709E-2</v>
      </c>
      <c r="T304" s="2">
        <f>(Table2[[#This Row],[Close Price]]-Table2[[#This Row],[50D EMA]])/Table2[[#This Row],[50D EMA]]</f>
        <v>9.4049203841673271E-2</v>
      </c>
      <c r="U304" s="2">
        <f>(Table2[[#This Row],[Close Price]]-Table2[[#This Row],[200D EMA]])/Table2[[#This Row],[200D EMA]]</f>
        <v>0.27905890273407941</v>
      </c>
      <c r="V304">
        <v>0.64755793382127702</v>
      </c>
      <c r="W304">
        <v>1255.05</v>
      </c>
      <c r="X304">
        <v>1292.95</v>
      </c>
      <c r="Y304">
        <v>1255.05</v>
      </c>
      <c r="Z304">
        <v>1299</v>
      </c>
      <c r="AA304">
        <v>1145.3</v>
      </c>
      <c r="AB304">
        <v>1341</v>
      </c>
      <c r="AC304" s="2">
        <f>(Table2[[#This Row],[Close Price]]/Table2[[#This Row],[Day Low]])-1</f>
        <v>1.1633002669216408E-2</v>
      </c>
      <c r="AD304" s="2">
        <f>(Table2[[#This Row],[Day High]]/Table2[[#This Row],[Close Price]])-1</f>
        <v>1.8351514196825791E-2</v>
      </c>
      <c r="AE304" s="2">
        <f>(Table2[[#This Row],[Close Price]]/Table2[[#This Row],[Current Week Low]])-1</f>
        <v>1.1633002669216408E-2</v>
      </c>
      <c r="AF304" s="2">
        <f>(Table2[[#This Row],[Current Week High]]/Table2[[#This Row],[Close Price]])-1</f>
        <v>2.3116606938920148E-2</v>
      </c>
      <c r="AG304" s="2">
        <f>(Table2[[#This Row],[Close Price]]/Table2[[#This Row],[Current Month Low]])-1</f>
        <v>0.10857417270584135</v>
      </c>
      <c r="AH304" s="2">
        <f>(Table2[[#This Row],[Current Month High]]/Table2[[#This Row],[Close Price]])-1</f>
        <v>5.6196589611310133E-2</v>
      </c>
      <c r="AI304">
        <v>5.6196589611310097</v>
      </c>
      <c r="AJ304">
        <v>71.342780026990496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0.15</v>
      </c>
      <c r="AM304" t="s">
        <v>10436</v>
      </c>
      <c r="AN304">
        <v>0.47</v>
      </c>
      <c r="AO304" t="s">
        <v>10436</v>
      </c>
      <c r="AP304">
        <v>-3.9955486558799998E-4</v>
      </c>
      <c r="AQ304">
        <f>(Table2[[#This Row],[Sharpe Ratio]]-AVERAGE(Table2[Sharpe Ratio]))/_xlfn.STDEV.P(Table2[Sharpe Ratio])</f>
        <v>-0.68080761352125063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0.34677962983032284</v>
      </c>
      <c r="AS304">
        <f>_xlfn.RANK.AVG(Table2[[#This Row],[1Y Return vs Nifty Z-Score]],Table2[1Y Return vs Nifty Z-Score])</f>
        <v>278</v>
      </c>
      <c r="AT304">
        <f>_xlfn.RANK.AVG(Table2[[#This Row],[6M Return vs Nifty Z-Score]],Table2[6M Return vs Nifty Z-Score])</f>
        <v>131</v>
      </c>
      <c r="AU304">
        <f>_xlfn.RANK.AVG(Table2[[#This Row],[Sharpe Ratio Z-Score]],Table2[Sharpe Ratio Z-Score])</f>
        <v>555</v>
      </c>
      <c r="AV304">
        <f>(Table2[[#This Row],[Rank 1Y]]+Table2[[#This Row],[Rank 6M]]+Table2[[#This Row],[Rank Sharpe]])/3</f>
        <v>321.33333333333331</v>
      </c>
    </row>
    <row r="305" spans="1:48" x14ac:dyDescent="0.3">
      <c r="A305" t="s">
        <v>1048</v>
      </c>
      <c r="B305" t="s">
        <v>1049</v>
      </c>
      <c r="C305" t="s">
        <v>10395</v>
      </c>
      <c r="D305" t="s">
        <v>54</v>
      </c>
      <c r="E305">
        <v>13474.48876602</v>
      </c>
      <c r="F305">
        <v>555.95000000000005</v>
      </c>
      <c r="G305">
        <v>34.405268114913</v>
      </c>
      <c r="H305">
        <f>(Table2[[#This Row],[1Y Return vs Nifty]]-AVERAGE(Table2[1Y Return vs Nifty]))/_xlfn.STDEV.P(Table2[1Y Return vs Nifty])</f>
        <v>0.17443617870211731</v>
      </c>
      <c r="I305">
        <v>-22.547275336379901</v>
      </c>
      <c r="J305">
        <f>(Table2[[#This Row],[1M Return vs Nifty]]-AVERAGE(Table2[1M Return vs Nifty]))/_xlfn.STDEV.P(Table2[1M Return vs Nifty])</f>
        <v>-1.9197990741998432</v>
      </c>
      <c r="K305">
        <v>10.534107473812</v>
      </c>
      <c r="L305">
        <f>(Table2[[#This Row],[6M Return vs Nifty]]-AVERAGE(Table2[6M Return vs Nifty]))/_xlfn.STDEV.P(Table2[6M Return vs Nifty])</f>
        <v>-6.2969100496251582E-2</v>
      </c>
      <c r="M305">
        <v>0.84251130844787703</v>
      </c>
      <c r="N305">
        <f>(Table2[[#This Row],[1W Return vs Nifty]]-AVERAGE(Table2[1W Return vs Nifty]))/_xlfn.STDEV.P(Table2[1W Return vs Nifty])</f>
        <v>0.57997459321693123</v>
      </c>
      <c r="O305">
        <v>598.37</v>
      </c>
      <c r="P305">
        <v>600.70326707020502</v>
      </c>
      <c r="Q305">
        <v>499.693156220324</v>
      </c>
      <c r="R305">
        <v>33.139311497729999</v>
      </c>
      <c r="S305" s="2">
        <f>(Table2[[#This Row],[Close Price]]-Table2[[#This Row],[20D EMA]])/Table2[[#This Row],[20D EMA]]</f>
        <v>-7.0892591540351213E-2</v>
      </c>
      <c r="T305" s="2">
        <f>(Table2[[#This Row],[Close Price]]-Table2[[#This Row],[50D EMA]])/Table2[[#This Row],[50D EMA]]</f>
        <v>-7.4501454417717689E-2</v>
      </c>
      <c r="U305" s="2">
        <f>(Table2[[#This Row],[Close Price]]-Table2[[#This Row],[200D EMA]])/Table2[[#This Row],[200D EMA]]</f>
        <v>0.11258277820973669</v>
      </c>
      <c r="V305">
        <v>2.4110773178943599</v>
      </c>
      <c r="W305">
        <v>547.29999999999995</v>
      </c>
      <c r="X305">
        <v>567.70000000000005</v>
      </c>
      <c r="Y305">
        <v>537.29999999999995</v>
      </c>
      <c r="Z305">
        <v>573.29999999999995</v>
      </c>
      <c r="AA305">
        <v>531.15</v>
      </c>
      <c r="AB305">
        <v>719.9</v>
      </c>
      <c r="AC305" s="2">
        <f>(Table2[[#This Row],[Close Price]]/Table2[[#This Row],[Day Low]])-1</f>
        <v>1.5804860222912609E-2</v>
      </c>
      <c r="AD305" s="2">
        <f>(Table2[[#This Row],[Day High]]/Table2[[#This Row],[Close Price]])-1</f>
        <v>2.1134994154150544E-2</v>
      </c>
      <c r="AE305" s="2">
        <f>(Table2[[#This Row],[Close Price]]/Table2[[#This Row],[Current Week Low]])-1</f>
        <v>3.4710589986971963E-2</v>
      </c>
      <c r="AF305" s="2">
        <f>(Table2[[#This Row],[Current Week High]]/Table2[[#This Row],[Close Price]])-1</f>
        <v>3.1207842431873134E-2</v>
      </c>
      <c r="AG305" s="2">
        <f>(Table2[[#This Row],[Close Price]]/Table2[[#This Row],[Current Month Low]])-1</f>
        <v>4.6691141861997743E-2</v>
      </c>
      <c r="AH305" s="2">
        <f>(Table2[[#This Row],[Current Month High]]/Table2[[#This Row],[Close Price]])-1</f>
        <v>0.29490062055940269</v>
      </c>
      <c r="AI305">
        <v>29.687921575681202</v>
      </c>
      <c r="AJ305">
        <v>74.306317604640199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-0.06</v>
      </c>
      <c r="AM305" t="s">
        <v>10435</v>
      </c>
      <c r="AN305">
        <v>-16.63</v>
      </c>
      <c r="AO305" t="s">
        <v>10435</v>
      </c>
      <c r="AP305">
        <v>4.6142066517131E-2</v>
      </c>
      <c r="AQ305">
        <f>(Table2[[#This Row],[Sharpe Ratio]]-AVERAGE(Table2[Sharpe Ratio]))/_xlfn.STDEV.P(Table2[Sharpe Ratio])</f>
        <v>-0.14099671248971071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255</v>
      </c>
      <c r="AT305">
        <f>_xlfn.RANK.AVG(Table2[[#This Row],[6M Return vs Nifty Z-Score]],Table2[6M Return vs Nifty Z-Score])</f>
        <v>331</v>
      </c>
      <c r="AU305">
        <f>_xlfn.RANK.AVG(Table2[[#This Row],[Sharpe Ratio Z-Score]],Table2[Sharpe Ratio Z-Score])</f>
        <v>378</v>
      </c>
      <c r="AV305">
        <f>(Table2[[#This Row],[Rank 1Y]]+Table2[[#This Row],[Rank 6M]]+Table2[[#This Row],[Rank Sharpe]])/3</f>
        <v>321.33333333333331</v>
      </c>
    </row>
    <row r="306" spans="1:48" x14ac:dyDescent="0.3">
      <c r="A306" t="s">
        <v>1101</v>
      </c>
      <c r="B306" t="s">
        <v>1102</v>
      </c>
      <c r="C306" t="s">
        <v>10404</v>
      </c>
      <c r="D306" t="s">
        <v>471</v>
      </c>
      <c r="E306">
        <v>12170.987519529999</v>
      </c>
      <c r="F306">
        <v>770.35</v>
      </c>
      <c r="G306">
        <v>33.780664874994798</v>
      </c>
      <c r="H306">
        <f>(Table2[[#This Row],[1Y Return vs Nifty]]-AVERAGE(Table2[1Y Return vs Nifty]))/_xlfn.STDEV.P(Table2[1Y Return vs Nifty])</f>
        <v>0.16425355774383948</v>
      </c>
      <c r="I306">
        <v>6.4057507271803198</v>
      </c>
      <c r="J306">
        <f>(Table2[[#This Row],[1M Return vs Nifty]]-AVERAGE(Table2[1M Return vs Nifty]))/_xlfn.STDEV.P(Table2[1M Return vs Nifty])</f>
        <v>0.88089568392405182</v>
      </c>
      <c r="K306">
        <v>51.216220725825899</v>
      </c>
      <c r="L306">
        <f>(Table2[[#This Row],[6M Return vs Nifty]]-AVERAGE(Table2[6M Return vs Nifty]))/_xlfn.STDEV.P(Table2[6M Return vs Nifty])</f>
        <v>1.1387149567668149</v>
      </c>
      <c r="M306">
        <v>-3.4192458077886299</v>
      </c>
      <c r="N306">
        <f>(Table2[[#This Row],[1W Return vs Nifty]]-AVERAGE(Table2[1W Return vs Nifty]))/_xlfn.STDEV.P(Table2[1W Return vs Nifty])</f>
        <v>-0.26621592944503503</v>
      </c>
      <c r="O306">
        <v>733.41</v>
      </c>
      <c r="P306">
        <v>679.27903113158698</v>
      </c>
      <c r="Q306">
        <v>566.89260042694696</v>
      </c>
      <c r="R306">
        <v>63.582323779895297</v>
      </c>
      <c r="S306" s="2">
        <f>(Table2[[#This Row],[Close Price]]-Table2[[#This Row],[20D EMA]])/Table2[[#This Row],[20D EMA]]</f>
        <v>5.0367461583561798E-2</v>
      </c>
      <c r="T306" s="2">
        <f>(Table2[[#This Row],[Close Price]]-Table2[[#This Row],[50D EMA]])/Table2[[#This Row],[50D EMA]]</f>
        <v>0.13407004293464075</v>
      </c>
      <c r="U306" s="2">
        <f>(Table2[[#This Row],[Close Price]]-Table2[[#This Row],[200D EMA]])/Table2[[#This Row],[200D EMA]]</f>
        <v>0.35889937427269658</v>
      </c>
      <c r="V306">
        <v>0.65306731322457001</v>
      </c>
      <c r="W306">
        <v>755.05</v>
      </c>
      <c r="X306">
        <v>777.7</v>
      </c>
      <c r="Y306">
        <v>748</v>
      </c>
      <c r="Z306">
        <v>780.75</v>
      </c>
      <c r="AA306">
        <v>655.1</v>
      </c>
      <c r="AB306">
        <v>786</v>
      </c>
      <c r="AC306" s="2">
        <f>(Table2[[#This Row],[Close Price]]/Table2[[#This Row],[Day Low]])-1</f>
        <v>2.026355870472174E-2</v>
      </c>
      <c r="AD306" s="2">
        <f>(Table2[[#This Row],[Day High]]/Table2[[#This Row],[Close Price]])-1</f>
        <v>9.5411176737847381E-3</v>
      </c>
      <c r="AE306" s="2">
        <f>(Table2[[#This Row],[Close Price]]/Table2[[#This Row],[Current Week Low]])-1</f>
        <v>2.9879679144385163E-2</v>
      </c>
      <c r="AF306" s="2">
        <f>(Table2[[#This Row],[Current Week High]]/Table2[[#This Row],[Close Price]])-1</f>
        <v>1.3500356980593153E-2</v>
      </c>
      <c r="AG306" s="2">
        <f>(Table2[[#This Row],[Close Price]]/Table2[[#This Row],[Current Month Low]])-1</f>
        <v>0.17592733933750582</v>
      </c>
      <c r="AH306" s="2">
        <f>(Table2[[#This Row],[Current Month High]]/Table2[[#This Row],[Close Price]])-1</f>
        <v>2.0315441033296633E-2</v>
      </c>
      <c r="AI306">
        <v>2.0315441033296602</v>
      </c>
      <c r="AJ306">
        <v>89.671303705527507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0.41</v>
      </c>
      <c r="AM306" t="s">
        <v>10436</v>
      </c>
      <c r="AN306">
        <v>9.7100000000000009</v>
      </c>
      <c r="AO306" t="s">
        <v>10436</v>
      </c>
      <c r="AP306">
        <v>-2.1048370348880002E-2</v>
      </c>
      <c r="AQ306">
        <f>(Table2[[#This Row],[Sharpe Ratio]]-AVERAGE(Table2[Sharpe Ratio]))/_xlfn.STDEV.P(Table2[Sharpe Ratio])</f>
        <v>-0.92030197061746843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0.99734629837220279</v>
      </c>
      <c r="AS306">
        <f>_xlfn.RANK.AVG(Table2[[#This Row],[1Y Return vs Nifty Z-Score]],Table2[1Y Return vs Nifty Z-Score])</f>
        <v>259</v>
      </c>
      <c r="AT306">
        <f>_xlfn.RANK.AVG(Table2[[#This Row],[6M Return vs Nifty Z-Score]],Table2[6M Return vs Nifty Z-Score])</f>
        <v>90</v>
      </c>
      <c r="AU306">
        <f>_xlfn.RANK.AVG(Table2[[#This Row],[Sharpe Ratio Z-Score]],Table2[Sharpe Ratio Z-Score])</f>
        <v>618</v>
      </c>
      <c r="AV306">
        <f>(Table2[[#This Row],[Rank 1Y]]+Table2[[#This Row],[Rank 6M]]+Table2[[#This Row],[Rank Sharpe]])/3</f>
        <v>322.33333333333331</v>
      </c>
    </row>
    <row r="307" spans="1:48" x14ac:dyDescent="0.3">
      <c r="A307" t="s">
        <v>1633</v>
      </c>
      <c r="B307" t="s">
        <v>1634</v>
      </c>
      <c r="C307" t="s">
        <v>10395</v>
      </c>
      <c r="D307" t="s">
        <v>471</v>
      </c>
      <c r="E307">
        <v>5721.4787973749999</v>
      </c>
      <c r="F307">
        <v>511.65</v>
      </c>
      <c r="G307">
        <v>26.553477455377902</v>
      </c>
      <c r="H307">
        <f>(Table2[[#This Row],[1Y Return vs Nifty]]-AVERAGE(Table2[1Y Return vs Nifty]))/_xlfn.STDEV.P(Table2[1Y Return vs Nifty])</f>
        <v>4.6432026593872251E-2</v>
      </c>
      <c r="I307">
        <v>8.5061951392808908</v>
      </c>
      <c r="J307">
        <f>(Table2[[#This Row],[1M Return vs Nifty]]-AVERAGE(Table2[1M Return vs Nifty]))/_xlfn.STDEV.P(Table2[1M Return vs Nifty])</f>
        <v>1.0840766447599406</v>
      </c>
      <c r="K307">
        <v>26.728372215993701</v>
      </c>
      <c r="L307">
        <f>(Table2[[#This Row],[6M Return vs Nifty]]-AVERAGE(Table2[6M Return vs Nifty]))/_xlfn.STDEV.P(Table2[6M Return vs Nifty])</f>
        <v>0.4153833793571341</v>
      </c>
      <c r="M307">
        <v>-6.3782700786013402</v>
      </c>
      <c r="N307">
        <f>(Table2[[#This Row],[1W Return vs Nifty]]-AVERAGE(Table2[1W Return vs Nifty]))/_xlfn.STDEV.P(Table2[1W Return vs Nifty])</f>
        <v>-0.85374314556654074</v>
      </c>
      <c r="O307">
        <v>499.64</v>
      </c>
      <c r="P307">
        <v>461.72500778185901</v>
      </c>
      <c r="Q307">
        <v>398.21549427719401</v>
      </c>
      <c r="R307">
        <v>51.265961342670202</v>
      </c>
      <c r="S307" s="2">
        <f>(Table2[[#This Row],[Close Price]]-Table2[[#This Row],[20D EMA]])/Table2[[#This Row],[20D EMA]]</f>
        <v>2.4037306860939859E-2</v>
      </c>
      <c r="T307" s="2">
        <f>(Table2[[#This Row],[Close Price]]-Table2[[#This Row],[50D EMA]])/Table2[[#This Row],[50D EMA]]</f>
        <v>0.10812711327459207</v>
      </c>
      <c r="U307" s="2">
        <f>(Table2[[#This Row],[Close Price]]-Table2[[#This Row],[200D EMA]])/Table2[[#This Row],[200D EMA]]</f>
        <v>0.28485708706212542</v>
      </c>
      <c r="V307">
        <v>2.4377781658341502</v>
      </c>
      <c r="W307">
        <v>508.5</v>
      </c>
      <c r="X307">
        <v>526.4</v>
      </c>
      <c r="Y307">
        <v>508.5</v>
      </c>
      <c r="Z307">
        <v>548.04999999999995</v>
      </c>
      <c r="AA307">
        <v>435.1</v>
      </c>
      <c r="AB307">
        <v>571</v>
      </c>
      <c r="AC307" s="2">
        <f>(Table2[[#This Row],[Close Price]]/Table2[[#This Row],[Day Low]])-1</f>
        <v>6.1946902654865799E-3</v>
      </c>
      <c r="AD307" s="2">
        <f>(Table2[[#This Row],[Day High]]/Table2[[#This Row],[Close Price]])-1</f>
        <v>2.8828300596110523E-2</v>
      </c>
      <c r="AE307" s="2">
        <f>(Table2[[#This Row],[Close Price]]/Table2[[#This Row],[Current Week Low]])-1</f>
        <v>6.1946902654865799E-3</v>
      </c>
      <c r="AF307" s="2">
        <f>(Table2[[#This Row],[Current Week High]]/Table2[[#This Row],[Close Price]])-1</f>
        <v>7.1142382488028844E-2</v>
      </c>
      <c r="AG307" s="2">
        <f>(Table2[[#This Row],[Close Price]]/Table2[[#This Row],[Current Month Low]])-1</f>
        <v>0.17593656630659615</v>
      </c>
      <c r="AH307" s="2">
        <f>(Table2[[#This Row],[Current Month High]]/Table2[[#This Row],[Close Price]])-1</f>
        <v>0.11599726375451969</v>
      </c>
      <c r="AI307">
        <v>11.599726375451899</v>
      </c>
      <c r="AJ307">
        <v>75.764342150463705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0.15</v>
      </c>
      <c r="AM307" t="s">
        <v>10436</v>
      </c>
      <c r="AN307">
        <v>13.81</v>
      </c>
      <c r="AO307" t="s">
        <v>10436</v>
      </c>
      <c r="AP307">
        <v>5.3714087817770002E-3</v>
      </c>
      <c r="AQ307">
        <f>(Table2[[#This Row],[Sharpe Ratio]]-AVERAGE(Table2[Sharpe Ratio]))/_xlfn.STDEV.P(Table2[Sharpe Ratio])</f>
        <v>-0.61387335137581855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7.8275553768587636E-2</v>
      </c>
      <c r="AS307">
        <f>_xlfn.RANK.AVG(Table2[[#This Row],[1Y Return vs Nifty Z-Score]],Table2[1Y Return vs Nifty Z-Score])</f>
        <v>285</v>
      </c>
      <c r="AT307">
        <f>_xlfn.RANK.AVG(Table2[[#This Row],[6M Return vs Nifty Z-Score]],Table2[6M Return vs Nifty Z-Score])</f>
        <v>194</v>
      </c>
      <c r="AU307">
        <f>_xlfn.RANK.AVG(Table2[[#This Row],[Sharpe Ratio Z-Score]],Table2[Sharpe Ratio Z-Score])</f>
        <v>491</v>
      </c>
      <c r="AV307">
        <f>(Table2[[#This Row],[Rank 1Y]]+Table2[[#This Row],[Rank 6M]]+Table2[[#This Row],[Rank Sharpe]])/3</f>
        <v>323.33333333333331</v>
      </c>
    </row>
    <row r="308" spans="1:48" x14ac:dyDescent="0.3">
      <c r="A308" t="s">
        <v>1448</v>
      </c>
      <c r="B308" t="s">
        <v>1449</v>
      </c>
      <c r="C308" t="s">
        <v>10402</v>
      </c>
      <c r="D308" t="s">
        <v>127</v>
      </c>
      <c r="E308">
        <v>7581.8665148800001</v>
      </c>
      <c r="F308">
        <v>698.8</v>
      </c>
      <c r="G308">
        <v>10.6885524639385</v>
      </c>
      <c r="H308">
        <f>(Table2[[#This Row],[1Y Return vs Nifty]]-AVERAGE(Table2[1Y Return vs Nifty]))/_xlfn.STDEV.P(Table2[1Y Return vs Nifty])</f>
        <v>-0.21220658972277179</v>
      </c>
      <c r="I308">
        <v>-3.2281582052737399</v>
      </c>
      <c r="J308">
        <f>(Table2[[#This Row],[1M Return vs Nifty]]-AVERAGE(Table2[1M Return vs Nifty]))/_xlfn.STDEV.P(Table2[1M Return vs Nifty])</f>
        <v>-5.1015135626712803E-2</v>
      </c>
      <c r="K308">
        <v>19.984311240034</v>
      </c>
      <c r="L308">
        <f>(Table2[[#This Row],[6M Return vs Nifty]]-AVERAGE(Table2[6M Return vs Nifty]))/_xlfn.STDEV.P(Table2[6M Return vs Nifty])</f>
        <v>0.21617468766952655</v>
      </c>
      <c r="M308">
        <v>1.40570223242686</v>
      </c>
      <c r="N308">
        <f>(Table2[[#This Row],[1W Return vs Nifty]]-AVERAGE(Table2[1W Return vs Nifty]))/_xlfn.STDEV.P(Table2[1W Return vs Nifty])</f>
        <v>0.69179861540360621</v>
      </c>
      <c r="O308">
        <v>667.73</v>
      </c>
      <c r="P308">
        <v>650.47648558276296</v>
      </c>
      <c r="Q308">
        <v>602.45484091002299</v>
      </c>
      <c r="R308">
        <v>65.304110081631705</v>
      </c>
      <c r="S308" s="2">
        <f>(Table2[[#This Row],[Close Price]]-Table2[[#This Row],[20D EMA]])/Table2[[#This Row],[20D EMA]]</f>
        <v>4.6530783400476144E-2</v>
      </c>
      <c r="T308" s="2">
        <f>(Table2[[#This Row],[Close Price]]-Table2[[#This Row],[50D EMA]])/Table2[[#This Row],[50D EMA]]</f>
        <v>7.4289410129781824E-2</v>
      </c>
      <c r="U308" s="2">
        <f>(Table2[[#This Row],[Close Price]]-Table2[[#This Row],[200D EMA]])/Table2[[#This Row],[200D EMA]]</f>
        <v>0.15992096427417732</v>
      </c>
      <c r="V308">
        <v>1.10431108097654</v>
      </c>
      <c r="W308">
        <v>689</v>
      </c>
      <c r="X308">
        <v>717.3</v>
      </c>
      <c r="Y308">
        <v>658</v>
      </c>
      <c r="Z308">
        <v>717.3</v>
      </c>
      <c r="AA308">
        <v>630.1</v>
      </c>
      <c r="AB308">
        <v>717.3</v>
      </c>
      <c r="AC308" s="2">
        <f>(Table2[[#This Row],[Close Price]]/Table2[[#This Row],[Day Low]])-1</f>
        <v>1.4223512336719812E-2</v>
      </c>
      <c r="AD308" s="2">
        <f>(Table2[[#This Row],[Day High]]/Table2[[#This Row],[Close Price]])-1</f>
        <v>2.6473955352032119E-2</v>
      </c>
      <c r="AE308" s="2">
        <f>(Table2[[#This Row],[Close Price]]/Table2[[#This Row],[Current Week Low]])-1</f>
        <v>6.2006079027355554E-2</v>
      </c>
      <c r="AF308" s="2">
        <f>(Table2[[#This Row],[Current Week High]]/Table2[[#This Row],[Close Price]])-1</f>
        <v>2.6473955352032119E-2</v>
      </c>
      <c r="AG308" s="2">
        <f>(Table2[[#This Row],[Close Price]]/Table2[[#This Row],[Current Month Low]])-1</f>
        <v>0.10903031264878571</v>
      </c>
      <c r="AH308" s="2">
        <f>(Table2[[#This Row],[Current Month High]]/Table2[[#This Row],[Close Price]])-1</f>
        <v>2.6473955352032119E-2</v>
      </c>
      <c r="AI308">
        <v>20.442186605609599</v>
      </c>
      <c r="AJ308">
        <v>55.013309671694699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</v>
      </c>
      <c r="AM308">
        <v>0</v>
      </c>
      <c r="AN308">
        <v>10.15</v>
      </c>
      <c r="AO308" t="s">
        <v>10436</v>
      </c>
      <c r="AP308">
        <v>4.6976318717525001E-2</v>
      </c>
      <c r="AQ308">
        <f>(Table2[[#This Row],[Sharpe Ratio]]-AVERAGE(Table2[Sharpe Ratio]))/_xlfn.STDEV.P(Table2[Sharpe Ratio])</f>
        <v>-0.13132067588842802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0.51343090183522011</v>
      </c>
      <c r="AS308">
        <f>_xlfn.RANK.AVG(Table2[[#This Row],[1Y Return vs Nifty Z-Score]],Table2[1Y Return vs Nifty Z-Score])</f>
        <v>364</v>
      </c>
      <c r="AT308">
        <f>_xlfn.RANK.AVG(Table2[[#This Row],[6M Return vs Nifty Z-Score]],Table2[6M Return vs Nifty Z-Score])</f>
        <v>246</v>
      </c>
      <c r="AU308">
        <f>_xlfn.RANK.AVG(Table2[[#This Row],[Sharpe Ratio Z-Score]],Table2[Sharpe Ratio Z-Score])</f>
        <v>375</v>
      </c>
      <c r="AV308">
        <f>(Table2[[#This Row],[Rank 1Y]]+Table2[[#This Row],[Rank 6M]]+Table2[[#This Row],[Rank Sharpe]])/3</f>
        <v>328.33333333333331</v>
      </c>
    </row>
    <row r="309" spans="1:48" x14ac:dyDescent="0.3">
      <c r="A309" t="s">
        <v>370</v>
      </c>
      <c r="B309" t="s">
        <v>371</v>
      </c>
      <c r="C309" t="s">
        <v>10402</v>
      </c>
      <c r="D309" t="s">
        <v>206</v>
      </c>
      <c r="E309">
        <v>69989.744123459997</v>
      </c>
      <c r="F309">
        <v>238.35</v>
      </c>
      <c r="G309">
        <v>-1.53297980689203</v>
      </c>
      <c r="H309">
        <f>(Table2[[#This Row],[1Y Return vs Nifty]]-AVERAGE(Table2[1Y Return vs Nifty]))/_xlfn.STDEV.P(Table2[1Y Return vs Nifty])</f>
        <v>-0.41144864081992172</v>
      </c>
      <c r="I309">
        <v>-13.6286233980468</v>
      </c>
      <c r="J309">
        <f>(Table2[[#This Row],[1M Return vs Nifty]]-AVERAGE(Table2[1M Return vs Nifty]))/_xlfn.STDEV.P(Table2[1M Return vs Nifty])</f>
        <v>-1.057076757078786</v>
      </c>
      <c r="K309">
        <v>23.686963312868599</v>
      </c>
      <c r="L309">
        <f>(Table2[[#This Row],[6M Return vs Nifty]]-AVERAGE(Table2[6M Return vs Nifty]))/_xlfn.STDEV.P(Table2[6M Return vs Nifty])</f>
        <v>0.32554506226030877</v>
      </c>
      <c r="M309">
        <v>-3.7380942119660299</v>
      </c>
      <c r="N309">
        <f>(Table2[[#This Row],[1W Return vs Nifty]]-AVERAGE(Table2[1W Return vs Nifty]))/_xlfn.STDEV.P(Table2[1W Return vs Nifty])</f>
        <v>-0.32952467520928685</v>
      </c>
      <c r="O309">
        <v>243.34</v>
      </c>
      <c r="P309">
        <v>242.923536387323</v>
      </c>
      <c r="Q309">
        <v>213.916299132012</v>
      </c>
      <c r="R309">
        <v>38.075550932075799</v>
      </c>
      <c r="S309" s="2">
        <f>(Table2[[#This Row],[Close Price]]-Table2[[#This Row],[20D EMA]])/Table2[[#This Row],[20D EMA]]</f>
        <v>-2.0506287498972667E-2</v>
      </c>
      <c r="T309" s="2">
        <f>(Table2[[#This Row],[Close Price]]-Table2[[#This Row],[50D EMA]])/Table2[[#This Row],[50D EMA]]</f>
        <v>-1.8827061615103648E-2</v>
      </c>
      <c r="U309" s="2">
        <f>(Table2[[#This Row],[Close Price]]-Table2[[#This Row],[200D EMA]])/Table2[[#This Row],[200D EMA]]</f>
        <v>0.11422084697206486</v>
      </c>
      <c r="V309">
        <v>0.77042221549135204</v>
      </c>
      <c r="W309">
        <v>235.15</v>
      </c>
      <c r="X309">
        <v>239.2</v>
      </c>
      <c r="Y309">
        <v>235.05</v>
      </c>
      <c r="Z309">
        <v>240</v>
      </c>
      <c r="AA309">
        <v>233.05</v>
      </c>
      <c r="AB309">
        <v>258.10000000000002</v>
      </c>
      <c r="AC309" s="2">
        <f>(Table2[[#This Row],[Close Price]]/Table2[[#This Row],[Day Low]])-1</f>
        <v>1.3608335105251834E-2</v>
      </c>
      <c r="AD309" s="2">
        <f>(Table2[[#This Row],[Day High]]/Table2[[#This Row],[Close Price]])-1</f>
        <v>3.5661841829242036E-3</v>
      </c>
      <c r="AE309" s="2">
        <f>(Table2[[#This Row],[Close Price]]/Table2[[#This Row],[Current Week Low]])-1</f>
        <v>1.403956604977652E-2</v>
      </c>
      <c r="AF309" s="2">
        <f>(Table2[[#This Row],[Current Week High]]/Table2[[#This Row],[Close Price]])-1</f>
        <v>6.9225928256766434E-3</v>
      </c>
      <c r="AG309" s="2">
        <f>(Table2[[#This Row],[Close Price]]/Table2[[#This Row],[Current Month Low]])-1</f>
        <v>2.2741900879639454E-2</v>
      </c>
      <c r="AH309" s="2">
        <f>(Table2[[#This Row],[Current Month High]]/Table2[[#This Row],[Close Price]])-1</f>
        <v>8.2861338367946402E-2</v>
      </c>
      <c r="AI309">
        <v>11.034193413047999</v>
      </c>
      <c r="AJ309">
        <v>51.2853062519834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-0.01</v>
      </c>
      <c r="AM309" t="s">
        <v>10435</v>
      </c>
      <c r="AN309">
        <v>-2.2799999999999998</v>
      </c>
      <c r="AO309" t="s">
        <v>10435</v>
      </c>
      <c r="AP309">
        <v>6.1279954432878002E-2</v>
      </c>
      <c r="AQ309">
        <f>(Table2[[#This Row],[Sharpe Ratio]]-AVERAGE(Table2[Sharpe Ratio]))/_xlfn.STDEV.P(Table2[Sharpe Ratio])</f>
        <v>3.4579399230109574E-2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-1.437925611617576</v>
      </c>
      <c r="AS309">
        <f>_xlfn.RANK.AVG(Table2[[#This Row],[1Y Return vs Nifty Z-Score]],Table2[1Y Return vs Nifty Z-Score])</f>
        <v>433</v>
      </c>
      <c r="AT309">
        <f>_xlfn.RANK.AVG(Table2[[#This Row],[6M Return vs Nifty Z-Score]],Table2[6M Return vs Nifty Z-Score])</f>
        <v>217</v>
      </c>
      <c r="AU309">
        <f>_xlfn.RANK.AVG(Table2[[#This Row],[Sharpe Ratio Z-Score]],Table2[Sharpe Ratio Z-Score])</f>
        <v>338</v>
      </c>
      <c r="AV309">
        <f>(Table2[[#This Row],[Rank 1Y]]+Table2[[#This Row],[Rank 6M]]+Table2[[#This Row],[Rank Sharpe]])/3</f>
        <v>329.33333333333331</v>
      </c>
    </row>
    <row r="310" spans="1:48" x14ac:dyDescent="0.3">
      <c r="A310" t="s">
        <v>90</v>
      </c>
      <c r="B310" t="s">
        <v>91</v>
      </c>
      <c r="C310" t="s">
        <v>10396</v>
      </c>
      <c r="D310" t="s">
        <v>92</v>
      </c>
      <c r="E310">
        <v>327379.91239065002</v>
      </c>
      <c r="F310">
        <v>2066.75</v>
      </c>
      <c r="G310">
        <v>71.690197512447995</v>
      </c>
      <c r="H310">
        <f>(Table2[[#This Row],[1Y Return vs Nifty]]-AVERAGE(Table2[1Y Return vs Nifty]))/_xlfn.STDEV.P(Table2[1Y Return vs Nifty])</f>
        <v>0.78227533041860409</v>
      </c>
      <c r="I310">
        <v>4.4284123165730502</v>
      </c>
      <c r="J310">
        <f>(Table2[[#This Row],[1M Return vs Nifty]]-AVERAGE(Table2[1M Return vs Nifty]))/_xlfn.STDEV.P(Table2[1M Return vs Nifty])</f>
        <v>0.68962305806907276</v>
      </c>
      <c r="K310">
        <v>-6.5077803502571898</v>
      </c>
      <c r="L310">
        <f>(Table2[[#This Row],[6M Return vs Nifty]]-AVERAGE(Table2[6M Return vs Nifty]))/_xlfn.STDEV.P(Table2[6M Return vs Nifty])</f>
        <v>-0.56635900005698148</v>
      </c>
      <c r="M310">
        <v>4.2602699648465503</v>
      </c>
      <c r="N310">
        <f>(Table2[[#This Row],[1W Return vs Nifty]]-AVERAGE(Table2[1W Return vs Nifty]))/_xlfn.STDEV.P(Table2[1W Return vs Nifty])</f>
        <v>1.2585855287796788</v>
      </c>
      <c r="O310">
        <v>1937.21</v>
      </c>
      <c r="P310">
        <v>1881.6583048595701</v>
      </c>
      <c r="Q310">
        <v>1729.91779227493</v>
      </c>
      <c r="R310">
        <v>78.359869331302207</v>
      </c>
      <c r="S310" s="2">
        <f>(Table2[[#This Row],[Close Price]]-Table2[[#This Row],[20D EMA]])/Table2[[#This Row],[20D EMA]]</f>
        <v>6.6869363672498058E-2</v>
      </c>
      <c r="T310" s="2">
        <f>(Table2[[#This Row],[Close Price]]-Table2[[#This Row],[50D EMA]])/Table2[[#This Row],[50D EMA]]</f>
        <v>9.8366262706896454E-2</v>
      </c>
      <c r="U310" s="2">
        <f>(Table2[[#This Row],[Close Price]]-Table2[[#This Row],[200D EMA]])/Table2[[#This Row],[200D EMA]]</f>
        <v>0.19470995051280357</v>
      </c>
      <c r="V310">
        <v>1.58311676819113</v>
      </c>
      <c r="W310">
        <v>2027.1</v>
      </c>
      <c r="X310">
        <v>2087.75</v>
      </c>
      <c r="Y310">
        <v>1963.05</v>
      </c>
      <c r="Z310">
        <v>2087.75</v>
      </c>
      <c r="AA310">
        <v>1780.4</v>
      </c>
      <c r="AB310">
        <v>2087.75</v>
      </c>
      <c r="AC310" s="2">
        <f>(Table2[[#This Row],[Close Price]]/Table2[[#This Row],[Day Low]])-1</f>
        <v>1.9559962508016504E-2</v>
      </c>
      <c r="AD310" s="2">
        <f>(Table2[[#This Row],[Day High]]/Table2[[#This Row],[Close Price]])-1</f>
        <v>1.0160880609652923E-2</v>
      </c>
      <c r="AE310" s="2">
        <f>(Table2[[#This Row],[Close Price]]/Table2[[#This Row],[Current Week Low]])-1</f>
        <v>5.2825959603677974E-2</v>
      </c>
      <c r="AF310" s="2">
        <f>(Table2[[#This Row],[Current Week High]]/Table2[[#This Row],[Close Price]])-1</f>
        <v>1.0160880609652923E-2</v>
      </c>
      <c r="AG310" s="2">
        <f>(Table2[[#This Row],[Close Price]]/Table2[[#This Row],[Current Month Low]])-1</f>
        <v>0.16083464390024704</v>
      </c>
      <c r="AH310" s="2">
        <f>(Table2[[#This Row],[Current Month High]]/Table2[[#This Row],[Close Price]])-1</f>
        <v>1.0160880609652923E-2</v>
      </c>
      <c r="AI310">
        <v>5.1941453973630001</v>
      </c>
      <c r="AJ310">
        <v>153.417938814297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0.14000000000000001</v>
      </c>
      <c r="AM310" t="s">
        <v>10436</v>
      </c>
      <c r="AN310">
        <v>10.77</v>
      </c>
      <c r="AO310" t="s">
        <v>10436</v>
      </c>
      <c r="AP310">
        <v>5.889709969846E-2</v>
      </c>
      <c r="AQ310">
        <f>(Table2[[#This Row],[Sharpe Ratio]]-AVERAGE(Table2[Sharpe Ratio]))/_xlfn.STDEV.P(Table2[Sharpe Ratio])</f>
        <v>6.9419658318168606E-3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2.1710668830421911</v>
      </c>
      <c r="AS310">
        <f>_xlfn.RANK.AVG(Table2[[#This Row],[1Y Return vs Nifty Z-Score]],Table2[1Y Return vs Nifty Z-Score])</f>
        <v>125</v>
      </c>
      <c r="AT310">
        <f>_xlfn.RANK.AVG(Table2[[#This Row],[6M Return vs Nifty Z-Score]],Table2[6M Return vs Nifty Z-Score])</f>
        <v>522</v>
      </c>
      <c r="AU310">
        <f>_xlfn.RANK.AVG(Table2[[#This Row],[Sharpe Ratio Z-Score]],Table2[Sharpe Ratio Z-Score])</f>
        <v>343</v>
      </c>
      <c r="AV310">
        <f>(Table2[[#This Row],[Rank 1Y]]+Table2[[#This Row],[Rank 6M]]+Table2[[#This Row],[Rank Sharpe]])/3</f>
        <v>330</v>
      </c>
    </row>
    <row r="311" spans="1:48" x14ac:dyDescent="0.3">
      <c r="A311" t="s">
        <v>886</v>
      </c>
      <c r="B311" t="s">
        <v>887</v>
      </c>
      <c r="C311" t="s">
        <v>10406</v>
      </c>
      <c r="D311" t="s">
        <v>592</v>
      </c>
      <c r="E311">
        <v>17794.947418219999</v>
      </c>
      <c r="F311">
        <v>567.70000000000005</v>
      </c>
      <c r="G311">
        <v>62.613186292332799</v>
      </c>
      <c r="H311">
        <f>(Table2[[#This Row],[1Y Return vs Nifty]]-AVERAGE(Table2[1Y Return vs Nifty]))/_xlfn.STDEV.P(Table2[1Y Return vs Nifty])</f>
        <v>0.63429696786548573</v>
      </c>
      <c r="I311">
        <v>-22.014198673346598</v>
      </c>
      <c r="J311">
        <f>(Table2[[#This Row],[1M Return vs Nifty]]-AVERAGE(Table2[1M Return vs Nifty]))/_xlfn.STDEV.P(Table2[1M Return vs Nifty])</f>
        <v>-1.8682333065126242</v>
      </c>
      <c r="K311">
        <v>-30.4654448774881</v>
      </c>
      <c r="L311">
        <f>(Table2[[#This Row],[6M Return vs Nifty]]-AVERAGE(Table2[6M Return vs Nifty]))/_xlfn.STDEV.P(Table2[6M Return vs Nifty])</f>
        <v>-1.2740297971290855</v>
      </c>
      <c r="M311">
        <v>-4.9436140699923001</v>
      </c>
      <c r="N311">
        <f>(Table2[[#This Row],[1W Return vs Nifty]]-AVERAGE(Table2[1W Return vs Nifty]))/_xlfn.STDEV.P(Table2[1W Return vs Nifty])</f>
        <v>-0.56888591774848241</v>
      </c>
      <c r="O311">
        <v>615.34</v>
      </c>
      <c r="P311">
        <v>641.61033908443699</v>
      </c>
      <c r="Q311">
        <v>594.39405373436102</v>
      </c>
      <c r="R311">
        <v>25.787611333911901</v>
      </c>
      <c r="S311" s="2">
        <f>(Table2[[#This Row],[Close Price]]-Table2[[#This Row],[20D EMA]])/Table2[[#This Row],[20D EMA]]</f>
        <v>-7.742061299444207E-2</v>
      </c>
      <c r="T311" s="2">
        <f>(Table2[[#This Row],[Close Price]]-Table2[[#This Row],[50D EMA]])/Table2[[#This Row],[50D EMA]]</f>
        <v>-0.11519505622354102</v>
      </c>
      <c r="U311" s="2">
        <f>(Table2[[#This Row],[Close Price]]-Table2[[#This Row],[200D EMA]])/Table2[[#This Row],[200D EMA]]</f>
        <v>-4.4909691755245493E-2</v>
      </c>
      <c r="V311">
        <v>0.67069426743581995</v>
      </c>
      <c r="W311">
        <v>565</v>
      </c>
      <c r="X311">
        <v>584.45000000000005</v>
      </c>
      <c r="Y311">
        <v>565</v>
      </c>
      <c r="Z311">
        <v>604.70000000000005</v>
      </c>
      <c r="AA311">
        <v>565</v>
      </c>
      <c r="AB311">
        <v>687.2</v>
      </c>
      <c r="AC311" s="2">
        <f>(Table2[[#This Row],[Close Price]]/Table2[[#This Row],[Day Low]])-1</f>
        <v>4.7787610619469678E-3</v>
      </c>
      <c r="AD311" s="2">
        <f>(Table2[[#This Row],[Day High]]/Table2[[#This Row],[Close Price]])-1</f>
        <v>2.950502025717805E-2</v>
      </c>
      <c r="AE311" s="2">
        <f>(Table2[[#This Row],[Close Price]]/Table2[[#This Row],[Current Week Low]])-1</f>
        <v>4.7787610619469678E-3</v>
      </c>
      <c r="AF311" s="2">
        <f>(Table2[[#This Row],[Current Week High]]/Table2[[#This Row],[Close Price]])-1</f>
        <v>6.5175268627796434E-2</v>
      </c>
      <c r="AG311" s="2">
        <f>(Table2[[#This Row],[Close Price]]/Table2[[#This Row],[Current Month Low]])-1</f>
        <v>4.7787610619469678E-3</v>
      </c>
      <c r="AH311" s="2">
        <f>(Table2[[#This Row],[Current Month High]]/Table2[[#This Row],[Close Price]])-1</f>
        <v>0.21049850273031523</v>
      </c>
      <c r="AI311">
        <v>37.792848335388399</v>
      </c>
      <c r="AJ311">
        <v>101.133746678476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-0.28999999999999998</v>
      </c>
      <c r="AM311" t="s">
        <v>10435</v>
      </c>
      <c r="AN311">
        <v>-7.8</v>
      </c>
      <c r="AO311" t="s">
        <v>10435</v>
      </c>
      <c r="AP311">
        <v>0.13235313454929401</v>
      </c>
      <c r="AQ311">
        <f>(Table2[[#This Row],[Sharpe Ratio]]-AVERAGE(Table2[Sharpe Ratio]))/_xlfn.STDEV.P(Table2[Sharpe Ratio])</f>
        <v>0.8589184802073111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145</v>
      </c>
      <c r="AT311">
        <f>_xlfn.RANK.AVG(Table2[[#This Row],[6M Return vs Nifty Z-Score]],Table2[6M Return vs Nifty Z-Score])</f>
        <v>710</v>
      </c>
      <c r="AU311">
        <f>_xlfn.RANK.AVG(Table2[[#This Row],[Sharpe Ratio Z-Score]],Table2[Sharpe Ratio Z-Score])</f>
        <v>136</v>
      </c>
      <c r="AV311">
        <f>(Table2[[#This Row],[Rank 1Y]]+Table2[[#This Row],[Rank 6M]]+Table2[[#This Row],[Rank Sharpe]])/3</f>
        <v>330.33333333333331</v>
      </c>
    </row>
    <row r="312" spans="1:48" x14ac:dyDescent="0.3">
      <c r="A312" t="s">
        <v>1046</v>
      </c>
      <c r="B312" t="s">
        <v>1047</v>
      </c>
      <c r="C312" t="s">
        <v>10401</v>
      </c>
      <c r="D312" t="s">
        <v>740</v>
      </c>
      <c r="E312">
        <v>13519.748204359999</v>
      </c>
      <c r="F312">
        <v>2879.6</v>
      </c>
      <c r="G312">
        <v>27.730757461963901</v>
      </c>
      <c r="H312">
        <f>(Table2[[#This Row],[1Y Return vs Nifty]]-AVERAGE(Table2[1Y Return vs Nifty]))/_xlfn.STDEV.P(Table2[1Y Return vs Nifty])</f>
        <v>6.5624684112578019E-2</v>
      </c>
      <c r="I312">
        <v>-5.4825969140119097</v>
      </c>
      <c r="J312">
        <f>(Table2[[#This Row],[1M Return vs Nifty]]-AVERAGE(Table2[1M Return vs Nifty]))/_xlfn.STDEV.P(Table2[1M Return vs Nifty])</f>
        <v>-0.26909232936161154</v>
      </c>
      <c r="K312">
        <v>5.2820969646600204</v>
      </c>
      <c r="L312">
        <f>(Table2[[#This Row],[6M Return vs Nifty]]-AVERAGE(Table2[6M Return vs Nifty]))/_xlfn.STDEV.P(Table2[6M Return vs Nifty])</f>
        <v>-0.21810502616288557</v>
      </c>
      <c r="M312">
        <v>-1.7316428994194299</v>
      </c>
      <c r="N312">
        <f>(Table2[[#This Row],[1W Return vs Nifty]]-AVERAGE(Table2[1W Return vs Nifty]))/_xlfn.STDEV.P(Table2[1W Return vs Nifty])</f>
        <v>6.8865012084514718E-2</v>
      </c>
      <c r="O312">
        <v>2754.68</v>
      </c>
      <c r="P312">
        <v>2667.4317165709599</v>
      </c>
      <c r="Q312">
        <v>2435.2392476886698</v>
      </c>
      <c r="R312">
        <v>71.579802835740296</v>
      </c>
      <c r="S312" s="2">
        <f>(Table2[[#This Row],[Close Price]]-Table2[[#This Row],[20D EMA]])/Table2[[#This Row],[20D EMA]]</f>
        <v>4.5348280018005747E-2</v>
      </c>
      <c r="T312" s="2">
        <f>(Table2[[#This Row],[Close Price]]-Table2[[#This Row],[50D EMA]])/Table2[[#This Row],[50D EMA]]</f>
        <v>7.9540286677623681E-2</v>
      </c>
      <c r="U312" s="2">
        <f>(Table2[[#This Row],[Close Price]]-Table2[[#This Row],[200D EMA]])/Table2[[#This Row],[200D EMA]]</f>
        <v>0.18247108686880809</v>
      </c>
      <c r="V312">
        <v>2.2703767596460098</v>
      </c>
      <c r="W312">
        <v>2700</v>
      </c>
      <c r="X312">
        <v>3118</v>
      </c>
      <c r="Y312">
        <v>2680</v>
      </c>
      <c r="Z312">
        <v>3118</v>
      </c>
      <c r="AA312">
        <v>2650</v>
      </c>
      <c r="AB312">
        <v>3118</v>
      </c>
      <c r="AC312" s="2">
        <f>(Table2[[#This Row],[Close Price]]/Table2[[#This Row],[Day Low]])-1</f>
        <v>6.6518518518518421E-2</v>
      </c>
      <c r="AD312" s="2">
        <f>(Table2[[#This Row],[Day High]]/Table2[[#This Row],[Close Price]])-1</f>
        <v>8.2789276288373514E-2</v>
      </c>
      <c r="AE312" s="2">
        <f>(Table2[[#This Row],[Close Price]]/Table2[[#This Row],[Current Week Low]])-1</f>
        <v>7.447761194029856E-2</v>
      </c>
      <c r="AF312" s="2">
        <f>(Table2[[#This Row],[Current Week High]]/Table2[[#This Row],[Close Price]])-1</f>
        <v>8.2789276288373514E-2</v>
      </c>
      <c r="AG312" s="2">
        <f>(Table2[[#This Row],[Close Price]]/Table2[[#This Row],[Current Month Low]])-1</f>
        <v>8.6641509433962316E-2</v>
      </c>
      <c r="AH312" s="2">
        <f>(Table2[[#This Row],[Current Month High]]/Table2[[#This Row],[Close Price]])-1</f>
        <v>8.2789276288373514E-2</v>
      </c>
      <c r="AI312">
        <v>8.2789276288373497</v>
      </c>
      <c r="AJ312">
        <v>63.892999430848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0.04</v>
      </c>
      <c r="AM312" t="s">
        <v>10436</v>
      </c>
      <c r="AN312">
        <v>3.72</v>
      </c>
      <c r="AO312" t="s">
        <v>10436</v>
      </c>
      <c r="AP312">
        <v>6.5445581543477002E-2</v>
      </c>
      <c r="AQ312">
        <f>(Table2[[#This Row],[Sharpe Ratio]]-AVERAGE(Table2[Sharpe Ratio]))/_xlfn.STDEV.P(Table2[Sharpe Ratio])</f>
        <v>8.2894237801006146E-2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-0.2698134215263982</v>
      </c>
      <c r="AS312">
        <f>_xlfn.RANK.AVG(Table2[[#This Row],[1Y Return vs Nifty Z-Score]],Table2[1Y Return vs Nifty Z-Score])</f>
        <v>281</v>
      </c>
      <c r="AT312">
        <f>_xlfn.RANK.AVG(Table2[[#This Row],[6M Return vs Nifty Z-Score]],Table2[6M Return vs Nifty Z-Score])</f>
        <v>385</v>
      </c>
      <c r="AU312">
        <f>_xlfn.RANK.AVG(Table2[[#This Row],[Sharpe Ratio Z-Score]],Table2[Sharpe Ratio Z-Score])</f>
        <v>326</v>
      </c>
      <c r="AV312">
        <f>(Table2[[#This Row],[Rank 1Y]]+Table2[[#This Row],[Rank 6M]]+Table2[[#This Row],[Rank Sharpe]])/3</f>
        <v>330.66666666666669</v>
      </c>
    </row>
    <row r="313" spans="1:48" x14ac:dyDescent="0.3">
      <c r="A313" t="s">
        <v>609</v>
      </c>
      <c r="B313" t="s">
        <v>610</v>
      </c>
      <c r="C313" t="s">
        <v>10407</v>
      </c>
      <c r="D313" t="s">
        <v>611</v>
      </c>
      <c r="E313">
        <v>32850.893923199998</v>
      </c>
      <c r="F313">
        <v>833.6</v>
      </c>
      <c r="G313">
        <v>6.8429141699932199</v>
      </c>
      <c r="H313">
        <f>(Table2[[#This Row],[1Y Return vs Nifty]]-AVERAGE(Table2[1Y Return vs Nifty]))/_xlfn.STDEV.P(Table2[1Y Return vs Nifty])</f>
        <v>-0.27490027202741568</v>
      </c>
      <c r="I313">
        <v>2.0669644829563998</v>
      </c>
      <c r="J313">
        <f>(Table2[[#This Row],[1M Return vs Nifty]]-AVERAGE(Table2[1M Return vs Nifty]))/_xlfn.STDEV.P(Table2[1M Return vs Nifty])</f>
        <v>0.4611946183379641</v>
      </c>
      <c r="K313">
        <v>24.7152166469638</v>
      </c>
      <c r="L313">
        <f>(Table2[[#This Row],[6M Return vs Nifty]]-AVERAGE(Table2[6M Return vs Nifty]))/_xlfn.STDEV.P(Table2[6M Return vs Nifty])</f>
        <v>0.35591800849236388</v>
      </c>
      <c r="M313">
        <v>-1.42160843338542</v>
      </c>
      <c r="N313">
        <f>(Table2[[#This Row],[1W Return vs Nifty]]-AVERAGE(Table2[1W Return vs Nifty]))/_xlfn.STDEV.P(Table2[1W Return vs Nifty])</f>
        <v>0.130423711865186</v>
      </c>
      <c r="O313">
        <v>818.63</v>
      </c>
      <c r="P313">
        <v>809.00664301592803</v>
      </c>
      <c r="Q313">
        <v>722.279022267448</v>
      </c>
      <c r="R313">
        <v>61.524236660874898</v>
      </c>
      <c r="S313" s="2">
        <f>(Table2[[#This Row],[Close Price]]-Table2[[#This Row],[20D EMA]])/Table2[[#This Row],[20D EMA]]</f>
        <v>1.8286649646360415E-2</v>
      </c>
      <c r="T313" s="2">
        <f>(Table2[[#This Row],[Close Price]]-Table2[[#This Row],[50D EMA]])/Table2[[#This Row],[50D EMA]]</f>
        <v>3.0399449987690379E-2</v>
      </c>
      <c r="U313" s="2">
        <f>(Table2[[#This Row],[Close Price]]-Table2[[#This Row],[200D EMA]])/Table2[[#This Row],[200D EMA]]</f>
        <v>0.15412461708092043</v>
      </c>
      <c r="V313">
        <v>0.50697989152456002</v>
      </c>
      <c r="W313">
        <v>827.55</v>
      </c>
      <c r="X313">
        <v>836.9</v>
      </c>
      <c r="Y313">
        <v>808.05</v>
      </c>
      <c r="Z313">
        <v>838.75</v>
      </c>
      <c r="AA313">
        <v>782.35</v>
      </c>
      <c r="AB313">
        <v>847.3</v>
      </c>
      <c r="AC313" s="2">
        <f>(Table2[[#This Row],[Close Price]]/Table2[[#This Row],[Day Low]])-1</f>
        <v>7.3107365113891376E-3</v>
      </c>
      <c r="AD313" s="2">
        <f>(Table2[[#This Row],[Day High]]/Table2[[#This Row],[Close Price]])-1</f>
        <v>3.9587332053743207E-3</v>
      </c>
      <c r="AE313" s="2">
        <f>(Table2[[#This Row],[Close Price]]/Table2[[#This Row],[Current Week Low]])-1</f>
        <v>3.1619330486974961E-2</v>
      </c>
      <c r="AF313" s="2">
        <f>(Table2[[#This Row],[Current Week High]]/Table2[[#This Row],[Close Price]])-1</f>
        <v>6.1780230326295982E-3</v>
      </c>
      <c r="AG313" s="2">
        <f>(Table2[[#This Row],[Close Price]]/Table2[[#This Row],[Current Month Low]])-1</f>
        <v>6.5507765066785906E-2</v>
      </c>
      <c r="AH313" s="2">
        <f>(Table2[[#This Row],[Current Month High]]/Table2[[#This Row],[Close Price]])-1</f>
        <v>1.6434740882917298E-2</v>
      </c>
      <c r="AI313">
        <v>10.4846449136276</v>
      </c>
      <c r="AJ313">
        <v>46.863988724453797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0.01</v>
      </c>
      <c r="AM313" t="s">
        <v>10436</v>
      </c>
      <c r="AN313">
        <v>2.81</v>
      </c>
      <c r="AO313" t="s">
        <v>10436</v>
      </c>
      <c r="AP313">
        <v>3.5760533347374002E-2</v>
      </c>
      <c r="AQ313">
        <f>(Table2[[#This Row],[Sharpe Ratio]]-AVERAGE(Table2[Sharpe Ratio]))/_xlfn.STDEV.P(Table2[Sharpe Ratio])</f>
        <v>-0.26140645774487159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0.4112296089232268</v>
      </c>
      <c r="AS313">
        <f>_xlfn.RANK.AVG(Table2[[#This Row],[1Y Return vs Nifty Z-Score]],Table2[1Y Return vs Nifty Z-Score])</f>
        <v>382</v>
      </c>
      <c r="AT313">
        <f>_xlfn.RANK.AVG(Table2[[#This Row],[6M Return vs Nifty Z-Score]],Table2[6M Return vs Nifty Z-Score])</f>
        <v>209</v>
      </c>
      <c r="AU313">
        <f>_xlfn.RANK.AVG(Table2[[#This Row],[Sharpe Ratio Z-Score]],Table2[Sharpe Ratio Z-Score])</f>
        <v>403</v>
      </c>
      <c r="AV313">
        <f>(Table2[[#This Row],[Rank 1Y]]+Table2[[#This Row],[Rank 6M]]+Table2[[#This Row],[Rank Sharpe]])/3</f>
        <v>331.33333333333331</v>
      </c>
    </row>
    <row r="314" spans="1:48" x14ac:dyDescent="0.3">
      <c r="A314" t="s">
        <v>398</v>
      </c>
      <c r="B314" t="s">
        <v>399</v>
      </c>
      <c r="C314" t="s">
        <v>10391</v>
      </c>
      <c r="D314" t="s">
        <v>400</v>
      </c>
      <c r="E314">
        <v>60761.411666283901</v>
      </c>
      <c r="F314">
        <v>233.24</v>
      </c>
      <c r="G314">
        <v>-6.1627025719388898E-2</v>
      </c>
      <c r="H314">
        <f>(Table2[[#This Row],[1Y Return vs Nifty]]-AVERAGE(Table2[1Y Return vs Nifty]))/_xlfn.STDEV.P(Table2[1Y Return vs Nifty])</f>
        <v>-0.38746184935122718</v>
      </c>
      <c r="I314">
        <v>0.816040489013381</v>
      </c>
      <c r="J314">
        <f>(Table2[[#This Row],[1M Return vs Nifty]]-AVERAGE(Table2[1M Return vs Nifty]))/_xlfn.STDEV.P(Table2[1M Return vs Nifty])</f>
        <v>0.34018977881077533</v>
      </c>
      <c r="K314">
        <v>14.016461294385801</v>
      </c>
      <c r="L314">
        <f>(Table2[[#This Row],[6M Return vs Nifty]]-AVERAGE(Table2[6M Return vs Nifty]))/_xlfn.STDEV.P(Table2[6M Return vs Nifty])</f>
        <v>3.9894018781985743E-2</v>
      </c>
      <c r="M314">
        <v>1.1958333024524499</v>
      </c>
      <c r="N314">
        <f>(Table2[[#This Row],[1W Return vs Nifty]]-AVERAGE(Table2[1W Return vs Nifty]))/_xlfn.STDEV.P(Table2[1W Return vs Nifty])</f>
        <v>0.65012822107987256</v>
      </c>
      <c r="O314">
        <v>225.53</v>
      </c>
      <c r="P314">
        <v>222.82429917495099</v>
      </c>
      <c r="Q314">
        <v>207.98349702496699</v>
      </c>
      <c r="R314">
        <v>69.982030466449004</v>
      </c>
      <c r="S314" s="2">
        <f>(Table2[[#This Row],[Close Price]]-Table2[[#This Row],[20D EMA]])/Table2[[#This Row],[20D EMA]]</f>
        <v>3.4186139316277252E-2</v>
      </c>
      <c r="T314" s="2">
        <f>(Table2[[#This Row],[Close Price]]-Table2[[#This Row],[50D EMA]])/Table2[[#This Row],[50D EMA]]</f>
        <v>4.6744008008171065E-2</v>
      </c>
      <c r="U314" s="2">
        <f>(Table2[[#This Row],[Close Price]]-Table2[[#This Row],[200D EMA]])/Table2[[#This Row],[200D EMA]]</f>
        <v>0.1214351298843732</v>
      </c>
      <c r="V314">
        <v>1.4757509108903699</v>
      </c>
      <c r="W314">
        <v>230.5</v>
      </c>
      <c r="X314">
        <v>234.49</v>
      </c>
      <c r="Y314">
        <v>228.29</v>
      </c>
      <c r="Z314">
        <v>236.5</v>
      </c>
      <c r="AA314">
        <v>212.8</v>
      </c>
      <c r="AB314">
        <v>240</v>
      </c>
      <c r="AC314" s="2">
        <f>(Table2[[#This Row],[Close Price]]/Table2[[#This Row],[Day Low]])-1</f>
        <v>1.1887201735357955E-2</v>
      </c>
      <c r="AD314" s="2">
        <f>(Table2[[#This Row],[Day High]]/Table2[[#This Row],[Close Price]])-1</f>
        <v>5.3592865717715377E-3</v>
      </c>
      <c r="AE314" s="2">
        <f>(Table2[[#This Row],[Close Price]]/Table2[[#This Row],[Current Week Low]])-1</f>
        <v>2.1682947128652152E-2</v>
      </c>
      <c r="AF314" s="2">
        <f>(Table2[[#This Row],[Current Week High]]/Table2[[#This Row],[Close Price]])-1</f>
        <v>1.3977019379180167E-2</v>
      </c>
      <c r="AG314" s="2">
        <f>(Table2[[#This Row],[Close Price]]/Table2[[#This Row],[Current Month Low]])-1</f>
        <v>9.6052631578947389E-2</v>
      </c>
      <c r="AH314" s="2">
        <f>(Table2[[#This Row],[Current Month High]]/Table2[[#This Row],[Close Price]])-1</f>
        <v>2.8983021780140561E-2</v>
      </c>
      <c r="AI314">
        <v>5.85662836563196</v>
      </c>
      <c r="AJ314">
        <v>50.477419354838702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-0.04</v>
      </c>
      <c r="AM314" t="s">
        <v>10435</v>
      </c>
      <c r="AN314">
        <v>7.61</v>
      </c>
      <c r="AO314" t="s">
        <v>10436</v>
      </c>
      <c r="AP314">
        <v>8.3075642174875994E-2</v>
      </c>
      <c r="AQ314">
        <f>(Table2[[#This Row],[Sharpe Ratio]]-AVERAGE(Table2[Sharpe Ratio]))/_xlfn.STDEV.P(Table2[Sharpe Ratio])</f>
        <v>0.28737570260467571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0.93012587192608209</v>
      </c>
      <c r="AS314">
        <f>_xlfn.RANK.AVG(Table2[[#This Row],[1Y Return vs Nifty Z-Score]],Table2[1Y Return vs Nifty Z-Score])</f>
        <v>421</v>
      </c>
      <c r="AT314">
        <f>_xlfn.RANK.AVG(Table2[[#This Row],[6M Return vs Nifty Z-Score]],Table2[6M Return vs Nifty Z-Score])</f>
        <v>300</v>
      </c>
      <c r="AU314">
        <f>_xlfn.RANK.AVG(Table2[[#This Row],[Sharpe Ratio Z-Score]],Table2[Sharpe Ratio Z-Score])</f>
        <v>274</v>
      </c>
      <c r="AV314">
        <f>(Table2[[#This Row],[Rank 1Y]]+Table2[[#This Row],[Rank 6M]]+Table2[[#This Row],[Rank Sharpe]])/3</f>
        <v>331.66666666666669</v>
      </c>
    </row>
    <row r="315" spans="1:48" x14ac:dyDescent="0.3">
      <c r="A315" t="s">
        <v>28</v>
      </c>
      <c r="B315" t="s">
        <v>29</v>
      </c>
      <c r="C315" t="s">
        <v>10391</v>
      </c>
      <c r="D315" t="s">
        <v>24</v>
      </c>
      <c r="E315">
        <v>932742.98277753999</v>
      </c>
      <c r="F315">
        <v>1323.85</v>
      </c>
      <c r="G315">
        <v>6.2558430908916201</v>
      </c>
      <c r="H315">
        <f>(Table2[[#This Row],[1Y Return vs Nifty]]-AVERAGE(Table2[1Y Return vs Nifty]))/_xlfn.STDEV.P(Table2[1Y Return vs Nifty])</f>
        <v>-0.28447102333322316</v>
      </c>
      <c r="I315">
        <v>4.4657860502460798</v>
      </c>
      <c r="J315">
        <f>(Table2[[#This Row],[1M Return vs Nifty]]-AVERAGE(Table2[1M Return vs Nifty]))/_xlfn.STDEV.P(Table2[1M Return vs Nifty])</f>
        <v>0.69323830781049123</v>
      </c>
      <c r="K315">
        <v>4.4770484863401396</v>
      </c>
      <c r="L315">
        <f>(Table2[[#This Row],[6M Return vs Nifty]]-AVERAGE(Table2[6M Return vs Nifty]))/_xlfn.STDEV.P(Table2[6M Return vs Nifty])</f>
        <v>-0.24188486069920978</v>
      </c>
      <c r="M315">
        <v>1.7721628802178699</v>
      </c>
      <c r="N315">
        <f>(Table2[[#This Row],[1W Return vs Nifty]]-AVERAGE(Table2[1W Return vs Nifty]))/_xlfn.STDEV.P(Table2[1W Return vs Nifty])</f>
        <v>0.76456098046376197</v>
      </c>
      <c r="O315">
        <v>1269.96</v>
      </c>
      <c r="P315">
        <v>1232.5760753198599</v>
      </c>
      <c r="Q315">
        <v>1132.08051785209</v>
      </c>
      <c r="R315">
        <v>74.995721760694195</v>
      </c>
      <c r="S315" s="2">
        <f>(Table2[[#This Row],[Close Price]]-Table2[[#This Row],[20D EMA]])/Table2[[#This Row],[20D EMA]]</f>
        <v>4.2434407382909593E-2</v>
      </c>
      <c r="T315" s="2">
        <f>(Table2[[#This Row],[Close Price]]-Table2[[#This Row],[50D EMA]])/Table2[[#This Row],[50D EMA]]</f>
        <v>7.4051351886295483E-2</v>
      </c>
      <c r="U315" s="2">
        <f>(Table2[[#This Row],[Close Price]]-Table2[[#This Row],[200D EMA]])/Table2[[#This Row],[200D EMA]]</f>
        <v>0.16939562082717974</v>
      </c>
      <c r="V315">
        <v>1.17096045569047</v>
      </c>
      <c r="W315">
        <v>1310.0999999999999</v>
      </c>
      <c r="X315">
        <v>1327.75</v>
      </c>
      <c r="Y315">
        <v>1308.5</v>
      </c>
      <c r="Z315">
        <v>1331.8</v>
      </c>
      <c r="AA315">
        <v>1200.45</v>
      </c>
      <c r="AB315">
        <v>1362.35</v>
      </c>
      <c r="AC315" s="2">
        <f>(Table2[[#This Row],[Close Price]]/Table2[[#This Row],[Day Low]])-1</f>
        <v>1.0495382031906031E-2</v>
      </c>
      <c r="AD315" s="2">
        <f>(Table2[[#This Row],[Day High]]/Table2[[#This Row],[Close Price]])-1</f>
        <v>2.9459530913624743E-3</v>
      </c>
      <c r="AE315" s="2">
        <f>(Table2[[#This Row],[Close Price]]/Table2[[#This Row],[Current Week Low]])-1</f>
        <v>1.1730989682842807E-2</v>
      </c>
      <c r="AF315" s="2">
        <f>(Table2[[#This Row],[Current Week High]]/Table2[[#This Row],[Close Price]])-1</f>
        <v>6.0052120708540269E-3</v>
      </c>
      <c r="AG315" s="2">
        <f>(Table2[[#This Row],[Close Price]]/Table2[[#This Row],[Current Month Low]])-1</f>
        <v>0.10279478528885</v>
      </c>
      <c r="AH315" s="2">
        <f>(Table2[[#This Row],[Current Month High]]/Table2[[#This Row],[Close Price]])-1</f>
        <v>2.9081844619858854E-2</v>
      </c>
      <c r="AI315">
        <v>2.9081844619858801</v>
      </c>
      <c r="AJ315">
        <v>47.258064516128997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0.04</v>
      </c>
      <c r="AM315" t="s">
        <v>10436</v>
      </c>
      <c r="AN315">
        <v>7.19</v>
      </c>
      <c r="AO315" t="s">
        <v>10436</v>
      </c>
      <c r="AP315">
        <v>0.103822612679427</v>
      </c>
      <c r="AQ315">
        <f>(Table2[[#This Row],[Sharpe Ratio]]-AVERAGE(Table2[Sharpe Ratio]))/_xlfn.STDEV.P(Table2[Sharpe Ratio])</f>
        <v>0.52800850629756191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1.4594519105393822</v>
      </c>
      <c r="AS315">
        <f>_xlfn.RANK.AVG(Table2[[#This Row],[1Y Return vs Nifty Z-Score]],Table2[1Y Return vs Nifty Z-Score])</f>
        <v>386</v>
      </c>
      <c r="AT315">
        <f>_xlfn.RANK.AVG(Table2[[#This Row],[6M Return vs Nifty Z-Score]],Table2[6M Return vs Nifty Z-Score])</f>
        <v>397</v>
      </c>
      <c r="AU315">
        <f>_xlfn.RANK.AVG(Table2[[#This Row],[Sharpe Ratio Z-Score]],Table2[Sharpe Ratio Z-Score])</f>
        <v>213</v>
      </c>
      <c r="AV315">
        <f>(Table2[[#This Row],[Rank 1Y]]+Table2[[#This Row],[Rank 6M]]+Table2[[#This Row],[Rank Sharpe]])/3</f>
        <v>332</v>
      </c>
    </row>
    <row r="316" spans="1:48" x14ac:dyDescent="0.3">
      <c r="A316" t="s">
        <v>1180</v>
      </c>
      <c r="B316" t="s">
        <v>1181</v>
      </c>
      <c r="C316" t="s">
        <v>5595</v>
      </c>
      <c r="D316" t="s">
        <v>83</v>
      </c>
      <c r="E316">
        <v>10704.381030279999</v>
      </c>
      <c r="F316">
        <v>212.66</v>
      </c>
      <c r="G316">
        <v>35.014023679890698</v>
      </c>
      <c r="H316">
        <f>(Table2[[#This Row],[1Y Return vs Nifty]]-AVERAGE(Table2[1Y Return vs Nifty]))/_xlfn.STDEV.P(Table2[1Y Return vs Nifty])</f>
        <v>0.1843604422637696</v>
      </c>
      <c r="I316">
        <v>21.4161293217973</v>
      </c>
      <c r="J316">
        <f>(Table2[[#This Row],[1M Return vs Nifty]]-AVERAGE(Table2[1M Return vs Nifty]))/_xlfn.STDEV.P(Table2[1M Return vs Nifty])</f>
        <v>2.3328851428189568</v>
      </c>
      <c r="K316">
        <v>6.9710183332488604</v>
      </c>
      <c r="L316">
        <f>(Table2[[#This Row],[6M Return vs Nifty]]-AVERAGE(Table2[6M Return vs Nifty]))/_xlfn.STDEV.P(Table2[6M Return vs Nifty])</f>
        <v>-0.16821701100419276</v>
      </c>
      <c r="M316">
        <v>-0.62412812134353002</v>
      </c>
      <c r="N316">
        <f>(Table2[[#This Row],[1W Return vs Nifty]]-AVERAGE(Table2[1W Return vs Nifty]))/_xlfn.STDEV.P(Table2[1W Return vs Nifty])</f>
        <v>0.28876691718029279</v>
      </c>
      <c r="O316">
        <v>199.92</v>
      </c>
      <c r="P316">
        <v>183.95263966056399</v>
      </c>
      <c r="Q316">
        <v>167.19264191112899</v>
      </c>
      <c r="R316">
        <v>57.315747460201599</v>
      </c>
      <c r="S316" s="2">
        <f>(Table2[[#This Row],[Close Price]]-Table2[[#This Row],[20D EMA]])/Table2[[#This Row],[20D EMA]]</f>
        <v>6.3725490196078483E-2</v>
      </c>
      <c r="T316" s="2">
        <f>(Table2[[#This Row],[Close Price]]-Table2[[#This Row],[50D EMA]])/Table2[[#This Row],[50D EMA]]</f>
        <v>0.15605843108534817</v>
      </c>
      <c r="U316" s="2">
        <f>(Table2[[#This Row],[Close Price]]-Table2[[#This Row],[200D EMA]])/Table2[[#This Row],[200D EMA]]</f>
        <v>0.27194592757879332</v>
      </c>
      <c r="V316">
        <v>3.6666126313132898</v>
      </c>
      <c r="W316">
        <v>209.55</v>
      </c>
      <c r="X316">
        <v>217.6</v>
      </c>
      <c r="Y316">
        <v>209.55</v>
      </c>
      <c r="Z316">
        <v>230.7</v>
      </c>
      <c r="AA316">
        <v>163.15</v>
      </c>
      <c r="AB316">
        <v>246</v>
      </c>
      <c r="AC316" s="2">
        <f>(Table2[[#This Row],[Close Price]]/Table2[[#This Row],[Day Low]])-1</f>
        <v>1.4841326652350162E-2</v>
      </c>
      <c r="AD316" s="2">
        <f>(Table2[[#This Row],[Day High]]/Table2[[#This Row],[Close Price]])-1</f>
        <v>2.3229568325025873E-2</v>
      </c>
      <c r="AE316" s="2">
        <f>(Table2[[#This Row],[Close Price]]/Table2[[#This Row],[Current Week Low]])-1</f>
        <v>1.4841326652350162E-2</v>
      </c>
      <c r="AF316" s="2">
        <f>(Table2[[#This Row],[Current Week High]]/Table2[[#This Row],[Close Price]])-1</f>
        <v>8.483024546224005E-2</v>
      </c>
      <c r="AG316" s="2">
        <f>(Table2[[#This Row],[Close Price]]/Table2[[#This Row],[Current Month Low]])-1</f>
        <v>0.30346307079374801</v>
      </c>
      <c r="AH316" s="2">
        <f>(Table2[[#This Row],[Current Month High]]/Table2[[#This Row],[Close Price]])-1</f>
        <v>0.15677607448509367</v>
      </c>
      <c r="AI316">
        <v>15.677607448509301</v>
      </c>
      <c r="AJ316">
        <v>77.216666666666598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0.24</v>
      </c>
      <c r="AM316" t="s">
        <v>10436</v>
      </c>
      <c r="AN316">
        <v>22.22</v>
      </c>
      <c r="AO316" t="s">
        <v>10436</v>
      </c>
      <c r="AP316">
        <v>4.5959830441388003E-2</v>
      </c>
      <c r="AQ316">
        <f>(Table2[[#This Row],[Sharpe Ratio]]-AVERAGE(Table2[Sharpe Ratio]))/_xlfn.STDEV.P(Table2[Sharpe Ratio])</f>
        <v>-0.14311036941279776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2.4946851218460284</v>
      </c>
      <c r="AS316">
        <f>_xlfn.RANK.AVG(Table2[[#This Row],[1Y Return vs Nifty Z-Score]],Table2[1Y Return vs Nifty Z-Score])</f>
        <v>248</v>
      </c>
      <c r="AT316">
        <f>_xlfn.RANK.AVG(Table2[[#This Row],[6M Return vs Nifty Z-Score]],Table2[6M Return vs Nifty Z-Score])</f>
        <v>370</v>
      </c>
      <c r="AU316">
        <f>_xlfn.RANK.AVG(Table2[[#This Row],[Sharpe Ratio Z-Score]],Table2[Sharpe Ratio Z-Score])</f>
        <v>379</v>
      </c>
      <c r="AV316">
        <f>(Table2[[#This Row],[Rank 1Y]]+Table2[[#This Row],[Rank 6M]]+Table2[[#This Row],[Rank Sharpe]])/3</f>
        <v>332.33333333333331</v>
      </c>
    </row>
    <row r="317" spans="1:48" x14ac:dyDescent="0.3">
      <c r="A317" t="s">
        <v>1907</v>
      </c>
      <c r="B317" t="s">
        <v>1908</v>
      </c>
      <c r="C317" t="s">
        <v>10395</v>
      </c>
      <c r="D317" t="s">
        <v>54</v>
      </c>
      <c r="E317">
        <v>3876.7283819599902</v>
      </c>
      <c r="F317">
        <v>386.6</v>
      </c>
      <c r="G317">
        <v>4.8720906484263704</v>
      </c>
      <c r="H317">
        <f>(Table2[[#This Row],[1Y Return vs Nifty]]-AVERAGE(Table2[1Y Return vs Nifty]))/_xlfn.STDEV.P(Table2[1Y Return vs Nifty])</f>
        <v>-0.30702970654396039</v>
      </c>
      <c r="I317">
        <v>-5.8495804910529197</v>
      </c>
      <c r="J317">
        <f>(Table2[[#This Row],[1M Return vs Nifty]]-AVERAGE(Table2[1M Return vs Nifty]))/_xlfn.STDEV.P(Table2[1M Return vs Nifty])</f>
        <v>-0.30459151961136216</v>
      </c>
      <c r="K317">
        <v>15.0094942722569</v>
      </c>
      <c r="L317">
        <f>(Table2[[#This Row],[6M Return vs Nifty]]-AVERAGE(Table2[6M Return vs Nifty]))/_xlfn.STDEV.P(Table2[6M Return vs Nifty])</f>
        <v>6.9226612456555842E-2</v>
      </c>
      <c r="M317">
        <v>-5.6387820813113301</v>
      </c>
      <c r="N317">
        <f>(Table2[[#This Row],[1W Return vs Nifty]]-AVERAGE(Table2[1W Return vs Nifty]))/_xlfn.STDEV.P(Table2[1W Return vs Nifty])</f>
        <v>-0.70691456808963549</v>
      </c>
      <c r="O317">
        <v>395.32</v>
      </c>
      <c r="P317">
        <v>380.943519945302</v>
      </c>
      <c r="Q317">
        <v>339.41838950491001</v>
      </c>
      <c r="R317">
        <v>35.479227831411499</v>
      </c>
      <c r="S317" s="2">
        <f>(Table2[[#This Row],[Close Price]]-Table2[[#This Row],[20D EMA]])/Table2[[#This Row],[20D EMA]]</f>
        <v>-2.2058079530506855E-2</v>
      </c>
      <c r="T317" s="2">
        <f>(Table2[[#This Row],[Close Price]]-Table2[[#This Row],[50D EMA]])/Table2[[#This Row],[50D EMA]]</f>
        <v>1.48486055242788E-2</v>
      </c>
      <c r="U317" s="2">
        <f>(Table2[[#This Row],[Close Price]]-Table2[[#This Row],[200D EMA]])/Table2[[#This Row],[200D EMA]]</f>
        <v>0.13900723105754847</v>
      </c>
      <c r="V317">
        <v>1.1157916075883301</v>
      </c>
      <c r="W317">
        <v>382.75</v>
      </c>
      <c r="X317">
        <v>395.05</v>
      </c>
      <c r="Y317">
        <v>382</v>
      </c>
      <c r="Z317">
        <v>409.3</v>
      </c>
      <c r="AA317">
        <v>382</v>
      </c>
      <c r="AB317">
        <v>434</v>
      </c>
      <c r="AC317" s="2">
        <f>(Table2[[#This Row],[Close Price]]/Table2[[#This Row],[Day Low]])-1</f>
        <v>1.0058785107772694E-2</v>
      </c>
      <c r="AD317" s="2">
        <f>(Table2[[#This Row],[Day High]]/Table2[[#This Row],[Close Price]])-1</f>
        <v>2.1857216761510534E-2</v>
      </c>
      <c r="AE317" s="2">
        <f>(Table2[[#This Row],[Close Price]]/Table2[[#This Row],[Current Week Low]])-1</f>
        <v>1.2041884816754056E-2</v>
      </c>
      <c r="AF317" s="2">
        <f>(Table2[[#This Row],[Current Week High]]/Table2[[#This Row],[Close Price]])-1</f>
        <v>5.871702017589242E-2</v>
      </c>
      <c r="AG317" s="2">
        <f>(Table2[[#This Row],[Close Price]]/Table2[[#This Row],[Current Month Low]])-1</f>
        <v>1.2041884816754056E-2</v>
      </c>
      <c r="AH317" s="2">
        <f>(Table2[[#This Row],[Current Month High]]/Table2[[#This Row],[Close Price]])-1</f>
        <v>0.12260734609415413</v>
      </c>
      <c r="AI317">
        <v>12.260734609415399</v>
      </c>
      <c r="AJ317">
        <v>62.881820096903297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-7.0000000000000007E-2</v>
      </c>
      <c r="AM317" t="s">
        <v>10435</v>
      </c>
      <c r="AN317">
        <v>-1.38</v>
      </c>
      <c r="AO317" t="s">
        <v>10435</v>
      </c>
      <c r="AP317">
        <v>6.6887334637724005E-2</v>
      </c>
      <c r="AQ317">
        <f>(Table2[[#This Row],[Sharpe Ratio]]-AVERAGE(Table2[Sharpe Ratio]))/_xlfn.STDEV.P(Table2[Sharpe Ratio])</f>
        <v>9.9616346179453405E-2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-1.1496928356089489</v>
      </c>
      <c r="AS317">
        <f>_xlfn.RANK.AVG(Table2[[#This Row],[1Y Return vs Nifty Z-Score]],Table2[1Y Return vs Nifty Z-Score])</f>
        <v>395</v>
      </c>
      <c r="AT317">
        <f>_xlfn.RANK.AVG(Table2[[#This Row],[6M Return vs Nifty Z-Score]],Table2[6M Return vs Nifty Z-Score])</f>
        <v>284</v>
      </c>
      <c r="AU317">
        <f>_xlfn.RANK.AVG(Table2[[#This Row],[Sharpe Ratio Z-Score]],Table2[Sharpe Ratio Z-Score])</f>
        <v>321</v>
      </c>
      <c r="AV317">
        <f>(Table2[[#This Row],[Rank 1Y]]+Table2[[#This Row],[Rank 6M]]+Table2[[#This Row],[Rank Sharpe]])/3</f>
        <v>333.33333333333331</v>
      </c>
    </row>
    <row r="318" spans="1:48" x14ac:dyDescent="0.3">
      <c r="A318" t="s">
        <v>1226</v>
      </c>
      <c r="B318" t="s">
        <v>1227</v>
      </c>
      <c r="C318" t="s">
        <v>10399</v>
      </c>
      <c r="D318" t="s">
        <v>122</v>
      </c>
      <c r="E318">
        <v>9945.4609799000009</v>
      </c>
      <c r="F318">
        <v>1169.5</v>
      </c>
      <c r="G318">
        <v>27.519893471845901</v>
      </c>
      <c r="H318">
        <f>(Table2[[#This Row],[1Y Return vs Nifty]]-AVERAGE(Table2[1Y Return vs Nifty]))/_xlfn.STDEV.P(Table2[1Y Return vs Nifty])</f>
        <v>6.2187064920268306E-2</v>
      </c>
      <c r="I318">
        <v>-14.912063505810799</v>
      </c>
      <c r="J318">
        <f>(Table2[[#This Row],[1M Return vs Nifty]]-AVERAGE(Table2[1M Return vs Nifty]))/_xlfn.STDEV.P(Table2[1M Return vs Nifty])</f>
        <v>-1.1812269572785712</v>
      </c>
      <c r="K318">
        <v>32.262365878823701</v>
      </c>
      <c r="L318">
        <f>(Table2[[#This Row],[6M Return vs Nifty]]-AVERAGE(Table2[6M Return vs Nifty]))/_xlfn.STDEV.P(Table2[6M Return vs Nifty])</f>
        <v>0.57884863290534916</v>
      </c>
      <c r="M318">
        <v>-1.92861694723565</v>
      </c>
      <c r="N318">
        <f>(Table2[[#This Row],[1W Return vs Nifty]]-AVERAGE(Table2[1W Return vs Nifty]))/_xlfn.STDEV.P(Table2[1W Return vs Nifty])</f>
        <v>2.9754953034589127E-2</v>
      </c>
      <c r="O318">
        <v>1204.77</v>
      </c>
      <c r="P318">
        <v>1194.88886367386</v>
      </c>
      <c r="Q318">
        <v>1027.05358086818</v>
      </c>
      <c r="R318">
        <v>38.623158453429703</v>
      </c>
      <c r="S318" s="2">
        <f>(Table2[[#This Row],[Close Price]]-Table2[[#This Row],[20D EMA]])/Table2[[#This Row],[20D EMA]]</f>
        <v>-2.9275297359661997E-2</v>
      </c>
      <c r="T318" s="2">
        <f>(Table2[[#This Row],[Close Price]]-Table2[[#This Row],[50D EMA]])/Table2[[#This Row],[50D EMA]]</f>
        <v>-2.1247887101230673E-2</v>
      </c>
      <c r="U318" s="2">
        <f>(Table2[[#This Row],[Close Price]]-Table2[[#This Row],[200D EMA]])/Table2[[#This Row],[200D EMA]]</f>
        <v>0.13869424320726131</v>
      </c>
      <c r="V318">
        <v>0.40275887492997398</v>
      </c>
      <c r="W318">
        <v>1158</v>
      </c>
      <c r="X318">
        <v>1181.95</v>
      </c>
      <c r="Y318">
        <v>1158</v>
      </c>
      <c r="Z318">
        <v>1207.7</v>
      </c>
      <c r="AA318">
        <v>1140</v>
      </c>
      <c r="AB318">
        <v>1300</v>
      </c>
      <c r="AC318" s="2">
        <f>(Table2[[#This Row],[Close Price]]/Table2[[#This Row],[Day Low]])-1</f>
        <v>9.9309153713298404E-3</v>
      </c>
      <c r="AD318" s="2">
        <f>(Table2[[#This Row],[Day High]]/Table2[[#This Row],[Close Price]])-1</f>
        <v>1.0645575032065091E-2</v>
      </c>
      <c r="AE318" s="2">
        <f>(Table2[[#This Row],[Close Price]]/Table2[[#This Row],[Current Week Low]])-1</f>
        <v>9.9309153713298404E-3</v>
      </c>
      <c r="AF318" s="2">
        <f>(Table2[[#This Row],[Current Week High]]/Table2[[#This Row],[Close Price]])-1</f>
        <v>3.2663531423685388E-2</v>
      </c>
      <c r="AG318" s="2">
        <f>(Table2[[#This Row],[Close Price]]/Table2[[#This Row],[Current Month Low]])-1</f>
        <v>2.5877192982456165E-2</v>
      </c>
      <c r="AH318" s="2">
        <f>(Table2[[#This Row],[Current Month High]]/Table2[[#This Row],[Close Price]])-1</f>
        <v>0.11158614792646437</v>
      </c>
      <c r="AI318">
        <v>18.3368961094484</v>
      </c>
      <c r="AJ318">
        <v>68.031609195402297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0.05</v>
      </c>
      <c r="AM318" t="s">
        <v>10436</v>
      </c>
      <c r="AN318">
        <v>-3.7</v>
      </c>
      <c r="AO318" t="s">
        <v>10435</v>
      </c>
      <c r="AP318">
        <v>-2.6963944222130002E-3</v>
      </c>
      <c r="AQ318">
        <f>(Table2[[#This Row],[Sharpe Ratio]]-AVERAGE(Table2[Sharpe Ratio]))/_xlfn.STDEV.P(Table2[Sharpe Ratio])</f>
        <v>-0.70744740375096926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-1.2178837101693341</v>
      </c>
      <c r="AS318">
        <f>_xlfn.RANK.AVG(Table2[[#This Row],[1Y Return vs Nifty Z-Score]],Table2[1Y Return vs Nifty Z-Score])</f>
        <v>283</v>
      </c>
      <c r="AT318">
        <f>_xlfn.RANK.AVG(Table2[[#This Row],[6M Return vs Nifty Z-Score]],Table2[6M Return vs Nifty Z-Score])</f>
        <v>157</v>
      </c>
      <c r="AU318">
        <f>_xlfn.RANK.AVG(Table2[[#This Row],[Sharpe Ratio Z-Score]],Table2[Sharpe Ratio Z-Score])</f>
        <v>562</v>
      </c>
      <c r="AV318">
        <f>(Table2[[#This Row],[Rank 1Y]]+Table2[[#This Row],[Rank 6M]]+Table2[[#This Row],[Rank Sharpe]])/3</f>
        <v>334</v>
      </c>
    </row>
    <row r="319" spans="1:48" x14ac:dyDescent="0.3">
      <c r="A319" t="s">
        <v>128</v>
      </c>
      <c r="B319" t="s">
        <v>129</v>
      </c>
      <c r="C319" t="s">
        <v>10403</v>
      </c>
      <c r="D319" t="s">
        <v>130</v>
      </c>
      <c r="E319">
        <v>227827.68942024</v>
      </c>
      <c r="F319">
        <v>920.4</v>
      </c>
      <c r="G319">
        <v>44.116556508730199</v>
      </c>
      <c r="H319">
        <f>(Table2[[#This Row],[1Y Return vs Nifty]]-AVERAGE(Table2[1Y Return vs Nifty]))/_xlfn.STDEV.P(Table2[1Y Return vs Nifty])</f>
        <v>0.33275487193161996</v>
      </c>
      <c r="I319">
        <v>2.6068215713795899</v>
      </c>
      <c r="J319">
        <f>(Table2[[#This Row],[1M Return vs Nifty]]-AVERAGE(Table2[1M Return vs Nifty]))/_xlfn.STDEV.P(Table2[1M Return vs Nifty])</f>
        <v>0.51341627262596967</v>
      </c>
      <c r="K319">
        <v>-12.3018748432472</v>
      </c>
      <c r="L319">
        <f>(Table2[[#This Row],[6M Return vs Nifty]]-AVERAGE(Table2[6M Return vs Nifty]))/_xlfn.STDEV.P(Table2[6M Return vs Nifty])</f>
        <v>-0.73750721291824795</v>
      </c>
      <c r="M319">
        <v>4.4073453980044501</v>
      </c>
      <c r="N319">
        <f>(Table2[[#This Row],[1W Return vs Nifty]]-AVERAGE(Table2[1W Return vs Nifty]))/_xlfn.STDEV.P(Table2[1W Return vs Nifty])</f>
        <v>1.2877879995588022</v>
      </c>
      <c r="O319">
        <v>866.46</v>
      </c>
      <c r="P319">
        <v>853.191444792011</v>
      </c>
      <c r="Q319">
        <v>798.388690204917</v>
      </c>
      <c r="R319">
        <v>80.378278003030402</v>
      </c>
      <c r="S319" s="2">
        <f>(Table2[[#This Row],[Close Price]]-Table2[[#This Row],[20D EMA]])/Table2[[#This Row],[20D EMA]]</f>
        <v>6.225330655771754E-2</v>
      </c>
      <c r="T319" s="2">
        <f>(Table2[[#This Row],[Close Price]]-Table2[[#This Row],[50D EMA]])/Table2[[#This Row],[50D EMA]]</f>
        <v>7.8773123685473567E-2</v>
      </c>
      <c r="U319" s="2">
        <f>(Table2[[#This Row],[Close Price]]-Table2[[#This Row],[200D EMA]])/Table2[[#This Row],[200D EMA]]</f>
        <v>0.15282194160812468</v>
      </c>
      <c r="V319">
        <v>0.96329781825310001</v>
      </c>
      <c r="W319">
        <v>902.65</v>
      </c>
      <c r="X319">
        <v>923</v>
      </c>
      <c r="Y319">
        <v>880.3</v>
      </c>
      <c r="Z319">
        <v>925.9</v>
      </c>
      <c r="AA319">
        <v>809.55</v>
      </c>
      <c r="AB319">
        <v>925.9</v>
      </c>
      <c r="AC319" s="2">
        <f>(Table2[[#This Row],[Close Price]]/Table2[[#This Row],[Day Low]])-1</f>
        <v>1.9664321719381928E-2</v>
      </c>
      <c r="AD319" s="2">
        <f>(Table2[[#This Row],[Day High]]/Table2[[#This Row],[Close Price]])-1</f>
        <v>2.8248587570620654E-3</v>
      </c>
      <c r="AE319" s="2">
        <f>(Table2[[#This Row],[Close Price]]/Table2[[#This Row],[Current Week Low]])-1</f>
        <v>4.5552652504827984E-2</v>
      </c>
      <c r="AF319" s="2">
        <f>(Table2[[#This Row],[Current Week High]]/Table2[[#This Row],[Close Price]])-1</f>
        <v>5.9756627553237962E-3</v>
      </c>
      <c r="AG319" s="2">
        <f>(Table2[[#This Row],[Close Price]]/Table2[[#This Row],[Current Month Low]])-1</f>
        <v>0.13692792292014078</v>
      </c>
      <c r="AH319" s="2">
        <f>(Table2[[#This Row],[Current Month High]]/Table2[[#This Row],[Close Price]])-1</f>
        <v>5.9756627553237962E-3</v>
      </c>
      <c r="AI319">
        <v>5.1282051282051304</v>
      </c>
      <c r="AJ319">
        <v>79.275418776782203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0.09</v>
      </c>
      <c r="AM319" t="s">
        <v>10436</v>
      </c>
      <c r="AN319">
        <v>11.33</v>
      </c>
      <c r="AO319" t="s">
        <v>10436</v>
      </c>
      <c r="AP319">
        <v>0.104321186797194</v>
      </c>
      <c r="AQ319">
        <f>(Table2[[#This Row],[Sharpe Ratio]]-AVERAGE(Table2[Sharpe Ratio]))/_xlfn.STDEV.P(Table2[Sharpe Ratio])</f>
        <v>0.53379119576447298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1.9302431269626168</v>
      </c>
      <c r="AS319">
        <f>_xlfn.RANK.AVG(Table2[[#This Row],[1Y Return vs Nifty Z-Score]],Table2[1Y Return vs Nifty Z-Score])</f>
        <v>212</v>
      </c>
      <c r="AT319">
        <f>_xlfn.RANK.AVG(Table2[[#This Row],[6M Return vs Nifty Z-Score]],Table2[6M Return vs Nifty Z-Score])</f>
        <v>580</v>
      </c>
      <c r="AU319">
        <f>_xlfn.RANK.AVG(Table2[[#This Row],[Sharpe Ratio Z-Score]],Table2[Sharpe Ratio Z-Score])</f>
        <v>211</v>
      </c>
      <c r="AV319">
        <f>(Table2[[#This Row],[Rank 1Y]]+Table2[[#This Row],[Rank 6M]]+Table2[[#This Row],[Rank Sharpe]])/3</f>
        <v>334.33333333333331</v>
      </c>
    </row>
    <row r="320" spans="1:48" x14ac:dyDescent="0.3">
      <c r="A320" t="s">
        <v>1929</v>
      </c>
      <c r="B320" t="s">
        <v>1930</v>
      </c>
      <c r="C320" t="s">
        <v>10390</v>
      </c>
      <c r="D320" t="s">
        <v>294</v>
      </c>
      <c r="E320">
        <v>3789.9341613000001</v>
      </c>
      <c r="F320">
        <v>1388.25</v>
      </c>
      <c r="G320">
        <v>45.172638296667103</v>
      </c>
      <c r="H320">
        <f>(Table2[[#This Row],[1Y Return vs Nifty]]-AVERAGE(Table2[1Y Return vs Nifty]))/_xlfn.STDEV.P(Table2[1Y Return vs Nifty])</f>
        <v>0.34997169032165931</v>
      </c>
      <c r="I320">
        <v>-3.11350903778037</v>
      </c>
      <c r="J320">
        <f>(Table2[[#This Row],[1M Return vs Nifty]]-AVERAGE(Table2[1M Return vs Nifty]))/_xlfn.STDEV.P(Table2[1M Return vs Nifty])</f>
        <v>-3.9924850220377436E-2</v>
      </c>
      <c r="K320">
        <v>-7.70096876064017</v>
      </c>
      <c r="L320">
        <f>(Table2[[#This Row],[6M Return vs Nifty]]-AVERAGE(Table2[6M Return vs Nifty]))/_xlfn.STDEV.P(Table2[6M Return vs Nifty])</f>
        <v>-0.60160386261331167</v>
      </c>
      <c r="M320">
        <v>-2.47631608940342</v>
      </c>
      <c r="N320">
        <f>(Table2[[#This Row],[1W Return vs Nifty]]-AVERAGE(Table2[1W Return vs Nifty]))/_xlfn.STDEV.P(Table2[1W Return vs Nifty])</f>
        <v>-7.899310808948741E-2</v>
      </c>
      <c r="O320">
        <v>1381.84</v>
      </c>
      <c r="P320">
        <v>1368.9050794595801</v>
      </c>
      <c r="Q320">
        <v>1242.7445514113599</v>
      </c>
      <c r="R320">
        <v>57.570294777633002</v>
      </c>
      <c r="S320" s="2">
        <f>(Table2[[#This Row],[Close Price]]-Table2[[#This Row],[20D EMA]])/Table2[[#This Row],[20D EMA]]</f>
        <v>4.6387425461703827E-3</v>
      </c>
      <c r="T320" s="2">
        <f>(Table2[[#This Row],[Close Price]]-Table2[[#This Row],[50D EMA]])/Table2[[#This Row],[50D EMA]]</f>
        <v>1.4131674161116397E-2</v>
      </c>
      <c r="U320" s="2">
        <f>(Table2[[#This Row],[Close Price]]-Table2[[#This Row],[200D EMA]])/Table2[[#This Row],[200D EMA]]</f>
        <v>0.1170839561705521</v>
      </c>
      <c r="V320">
        <v>0.66183962823360798</v>
      </c>
      <c r="W320">
        <v>1382</v>
      </c>
      <c r="X320">
        <v>1390</v>
      </c>
      <c r="Y320">
        <v>1381</v>
      </c>
      <c r="Z320">
        <v>1393</v>
      </c>
      <c r="AA320">
        <v>1365.2</v>
      </c>
      <c r="AB320">
        <v>1398.9</v>
      </c>
      <c r="AC320" s="2">
        <f>(Table2[[#This Row],[Close Price]]/Table2[[#This Row],[Day Low]])-1</f>
        <v>4.5224312590448346E-3</v>
      </c>
      <c r="AD320" s="2">
        <f>(Table2[[#This Row],[Day High]]/Table2[[#This Row],[Close Price]])-1</f>
        <v>1.2605798667386647E-3</v>
      </c>
      <c r="AE320" s="2">
        <f>(Table2[[#This Row],[Close Price]]/Table2[[#This Row],[Current Week Low]])-1</f>
        <v>5.2498189717595789E-3</v>
      </c>
      <c r="AF320" s="2">
        <f>(Table2[[#This Row],[Current Week High]]/Table2[[#This Row],[Close Price]])-1</f>
        <v>3.4215739240051057E-3</v>
      </c>
      <c r="AG320" s="2">
        <f>(Table2[[#This Row],[Close Price]]/Table2[[#This Row],[Current Month Low]])-1</f>
        <v>1.6883973044242495E-2</v>
      </c>
      <c r="AH320" s="2">
        <f>(Table2[[#This Row],[Current Month High]]/Table2[[#This Row],[Close Price]])-1</f>
        <v>7.671528903295588E-3</v>
      </c>
      <c r="AI320">
        <v>1.9268863677291499</v>
      </c>
      <c r="AJ320">
        <v>77.980769230769198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-0.09</v>
      </c>
      <c r="AM320" t="s">
        <v>10435</v>
      </c>
      <c r="AN320">
        <v>1.22</v>
      </c>
      <c r="AO320" t="s">
        <v>10436</v>
      </c>
      <c r="AP320">
        <v>8.8137759975023003E-2</v>
      </c>
      <c r="AQ320">
        <f>(Table2[[#This Row],[Sharpe Ratio]]-AVERAGE(Table2[Sharpe Ratio]))/_xlfn.STDEV.P(Table2[Sharpe Ratio])</f>
        <v>0.34608844809230427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-2.4461682509212948E-2</v>
      </c>
      <c r="AS320">
        <f>_xlfn.RANK.AVG(Table2[[#This Row],[1Y Return vs Nifty Z-Score]],Table2[1Y Return vs Nifty Z-Score])</f>
        <v>208</v>
      </c>
      <c r="AT320">
        <f>_xlfn.RANK.AVG(Table2[[#This Row],[6M Return vs Nifty Z-Score]],Table2[6M Return vs Nifty Z-Score])</f>
        <v>536</v>
      </c>
      <c r="AU320">
        <f>_xlfn.RANK.AVG(Table2[[#This Row],[Sharpe Ratio Z-Score]],Table2[Sharpe Ratio Z-Score])</f>
        <v>260</v>
      </c>
      <c r="AV320">
        <f>(Table2[[#This Row],[Rank 1Y]]+Table2[[#This Row],[Rank 6M]]+Table2[[#This Row],[Rank Sharpe]])/3</f>
        <v>334.66666666666669</v>
      </c>
    </row>
    <row r="321" spans="1:48" x14ac:dyDescent="0.3">
      <c r="A321" t="s">
        <v>1790</v>
      </c>
      <c r="B321" t="s">
        <v>1791</v>
      </c>
      <c r="C321" t="s">
        <v>10406</v>
      </c>
      <c r="D321" t="s">
        <v>119</v>
      </c>
      <c r="E321">
        <v>4515.3565536300002</v>
      </c>
      <c r="F321">
        <v>264.05</v>
      </c>
      <c r="G321">
        <v>36.928713232147601</v>
      </c>
      <c r="H321">
        <f>(Table2[[#This Row],[1Y Return vs Nifty]]-AVERAGE(Table2[1Y Return vs Nifty]))/_xlfn.STDEV.P(Table2[1Y Return vs Nifty])</f>
        <v>0.21557475035150864</v>
      </c>
      <c r="I321">
        <v>-10.5138229782421</v>
      </c>
      <c r="J321">
        <f>(Table2[[#This Row],[1M Return vs Nifty]]-AVERAGE(Table2[1M Return vs Nifty]))/_xlfn.STDEV.P(Table2[1M Return vs Nifty])</f>
        <v>-0.75577473810507645</v>
      </c>
      <c r="K321">
        <v>-1.0790365818391701</v>
      </c>
      <c r="L321">
        <f>(Table2[[#This Row],[6M Return vs Nifty]]-AVERAGE(Table2[6M Return vs Nifty]))/_xlfn.STDEV.P(Table2[6M Return vs Nifty])</f>
        <v>-0.40600265875626956</v>
      </c>
      <c r="M321">
        <v>-10.8140349833202</v>
      </c>
      <c r="N321">
        <f>(Table2[[#This Row],[1W Return vs Nifty]]-AVERAGE(Table2[1W Return vs Nifty]))/_xlfn.STDEV.P(Table2[1W Return vs Nifty])</f>
        <v>-1.7344836759992837</v>
      </c>
      <c r="O321">
        <v>274.23</v>
      </c>
      <c r="P321">
        <v>275.485019380528</v>
      </c>
      <c r="Q321">
        <v>251.26102980758199</v>
      </c>
      <c r="R321">
        <v>28.782339161316699</v>
      </c>
      <c r="S321" s="2">
        <f>(Table2[[#This Row],[Close Price]]-Table2[[#This Row],[20D EMA]])/Table2[[#This Row],[20D EMA]]</f>
        <v>-3.7122123764723063E-2</v>
      </c>
      <c r="T321" s="2">
        <f>(Table2[[#This Row],[Close Price]]-Table2[[#This Row],[50D EMA]])/Table2[[#This Row],[50D EMA]]</f>
        <v>-4.1508679514557466E-2</v>
      </c>
      <c r="U321" s="2">
        <f>(Table2[[#This Row],[Close Price]]-Table2[[#This Row],[200D EMA]])/Table2[[#This Row],[200D EMA]]</f>
        <v>5.0899139441607524E-2</v>
      </c>
      <c r="V321">
        <v>0.85069537547139895</v>
      </c>
      <c r="W321">
        <v>261.39999999999998</v>
      </c>
      <c r="X321">
        <v>265.64999999999998</v>
      </c>
      <c r="Y321">
        <v>260.64999999999998</v>
      </c>
      <c r="Z321">
        <v>268</v>
      </c>
      <c r="AA321">
        <v>260.64999999999998</v>
      </c>
      <c r="AB321">
        <v>292.14999999999998</v>
      </c>
      <c r="AC321" s="2">
        <f>(Table2[[#This Row],[Close Price]]/Table2[[#This Row],[Day Low]])-1</f>
        <v>1.013771996939572E-2</v>
      </c>
      <c r="AD321" s="2">
        <f>(Table2[[#This Row],[Day High]]/Table2[[#This Row],[Close Price]])-1</f>
        <v>6.0594584359021653E-3</v>
      </c>
      <c r="AE321" s="2">
        <f>(Table2[[#This Row],[Close Price]]/Table2[[#This Row],[Current Week Low]])-1</f>
        <v>1.3044312296182747E-2</v>
      </c>
      <c r="AF321" s="2">
        <f>(Table2[[#This Row],[Current Week High]]/Table2[[#This Row],[Close Price]])-1</f>
        <v>1.4959288013633776E-2</v>
      </c>
      <c r="AG321" s="2">
        <f>(Table2[[#This Row],[Close Price]]/Table2[[#This Row],[Current Month Low]])-1</f>
        <v>1.3044312296182747E-2</v>
      </c>
      <c r="AH321" s="2">
        <f>(Table2[[#This Row],[Current Month High]]/Table2[[#This Row],[Close Price]])-1</f>
        <v>0.10641923878053383</v>
      </c>
      <c r="AI321">
        <v>21.359590986555499</v>
      </c>
      <c r="AJ321">
        <v>104.057187017001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0</v>
      </c>
      <c r="AM321">
        <v>0</v>
      </c>
      <c r="AN321">
        <v>-4.09</v>
      </c>
      <c r="AO321" t="s">
        <v>10435</v>
      </c>
      <c r="AP321">
        <v>7.1844495919623996E-2</v>
      </c>
      <c r="AQ321">
        <f>(Table2[[#This Row],[Sharpe Ratio]]-AVERAGE(Table2[Sharpe Ratio]))/_xlfn.STDEV.P(Table2[Sharpe Ratio])</f>
        <v>0.157111758213695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242</v>
      </c>
      <c r="AT321">
        <f>_xlfn.RANK.AVG(Table2[[#This Row],[6M Return vs Nifty Z-Score]],Table2[6M Return vs Nifty Z-Score])</f>
        <v>458</v>
      </c>
      <c r="AU321">
        <f>_xlfn.RANK.AVG(Table2[[#This Row],[Sharpe Ratio Z-Score]],Table2[Sharpe Ratio Z-Score])</f>
        <v>308</v>
      </c>
      <c r="AV321">
        <f>(Table2[[#This Row],[Rank 1Y]]+Table2[[#This Row],[Rank 6M]]+Table2[[#This Row],[Rank Sharpe]])/3</f>
        <v>336</v>
      </c>
    </row>
    <row r="322" spans="1:48" x14ac:dyDescent="0.3">
      <c r="A322" t="s">
        <v>598</v>
      </c>
      <c r="B322" t="s">
        <v>599</v>
      </c>
      <c r="C322" t="s">
        <v>10397</v>
      </c>
      <c r="D322" t="s">
        <v>190</v>
      </c>
      <c r="E322">
        <v>33921.549109439999</v>
      </c>
      <c r="F322">
        <v>2411.5500000000002</v>
      </c>
      <c r="G322">
        <v>19.374394951826499</v>
      </c>
      <c r="H322">
        <f>(Table2[[#This Row],[1Y Return vs Nifty]]-AVERAGE(Table2[1Y Return vs Nifty]))/_xlfn.STDEV.P(Table2[1Y Return vs Nifty])</f>
        <v>-7.0605272110248488E-2</v>
      </c>
      <c r="I322">
        <v>-11.427649322016601</v>
      </c>
      <c r="J322">
        <f>(Table2[[#This Row],[1M Return vs Nifty]]-AVERAGE(Table2[1M Return vs Nifty]))/_xlfn.STDEV.P(Table2[1M Return vs Nifty])</f>
        <v>-0.84417132384455185</v>
      </c>
      <c r="K322">
        <v>19.115222833175899</v>
      </c>
      <c r="L322">
        <f>(Table2[[#This Row],[6M Return vs Nifty]]-AVERAGE(Table2[6M Return vs Nifty]))/_xlfn.STDEV.P(Table2[6M Return vs Nifty])</f>
        <v>0.19050321685865768</v>
      </c>
      <c r="M322">
        <v>-1.1944301487848401</v>
      </c>
      <c r="N322">
        <f>(Table2[[#This Row],[1W Return vs Nifty]]-AVERAGE(Table2[1W Return vs Nifty]))/_xlfn.STDEV.P(Table2[1W Return vs Nifty])</f>
        <v>0.17553095428668147</v>
      </c>
      <c r="O322">
        <v>2469.44</v>
      </c>
      <c r="P322">
        <v>2485.9863520328699</v>
      </c>
      <c r="Q322">
        <v>2216.3540168674099</v>
      </c>
      <c r="R322">
        <v>38.337350163779099</v>
      </c>
      <c r="S322" s="2">
        <f>(Table2[[#This Row],[Close Price]]-Table2[[#This Row],[20D EMA]])/Table2[[#This Row],[20D EMA]]</f>
        <v>-2.3442561876376777E-2</v>
      </c>
      <c r="T322" s="2">
        <f>(Table2[[#This Row],[Close Price]]-Table2[[#This Row],[50D EMA]])/Table2[[#This Row],[50D EMA]]</f>
        <v>-2.9942381611226785E-2</v>
      </c>
      <c r="U322" s="2">
        <f>(Table2[[#This Row],[Close Price]]-Table2[[#This Row],[200D EMA]])/Table2[[#This Row],[200D EMA]]</f>
        <v>8.8070760197633005E-2</v>
      </c>
      <c r="V322">
        <v>1.7254701208717</v>
      </c>
      <c r="W322">
        <v>2351</v>
      </c>
      <c r="X322">
        <v>2439.85</v>
      </c>
      <c r="Y322">
        <v>2351</v>
      </c>
      <c r="Z322">
        <v>2460.0500000000002</v>
      </c>
      <c r="AA322">
        <v>2351</v>
      </c>
      <c r="AB322">
        <v>2589</v>
      </c>
      <c r="AC322" s="2">
        <f>(Table2[[#This Row],[Close Price]]/Table2[[#This Row],[Day Low]])-1</f>
        <v>2.5754997873245422E-2</v>
      </c>
      <c r="AD322" s="2">
        <f>(Table2[[#This Row],[Day High]]/Table2[[#This Row],[Close Price]])-1</f>
        <v>1.1735191059691896E-2</v>
      </c>
      <c r="AE322" s="2">
        <f>(Table2[[#This Row],[Close Price]]/Table2[[#This Row],[Current Week Low]])-1</f>
        <v>2.5754997873245422E-2</v>
      </c>
      <c r="AF322" s="2">
        <f>(Table2[[#This Row],[Current Week High]]/Table2[[#This Row],[Close Price]])-1</f>
        <v>2.0111546515726442E-2</v>
      </c>
      <c r="AG322" s="2">
        <f>(Table2[[#This Row],[Close Price]]/Table2[[#This Row],[Current Month Low]])-1</f>
        <v>2.5754997873245422E-2</v>
      </c>
      <c r="AH322" s="2">
        <f>(Table2[[#This Row],[Current Month High]]/Table2[[#This Row],[Close Price]])-1</f>
        <v>7.358337998382769E-2</v>
      </c>
      <c r="AI322">
        <v>26.9432522651406</v>
      </c>
      <c r="AJ322">
        <v>56.589071783383602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-0.16</v>
      </c>
      <c r="AM322" t="s">
        <v>10435</v>
      </c>
      <c r="AN322">
        <v>-3.78</v>
      </c>
      <c r="AO322" t="s">
        <v>10435</v>
      </c>
      <c r="AP322">
        <v>2.8332946007775001E-2</v>
      </c>
      <c r="AQ322">
        <f>(Table2[[#This Row],[Sharpe Ratio]]-AVERAGE(Table2[Sharpe Ratio]))/_xlfn.STDEV.P(Table2[Sharpe Ratio])</f>
        <v>-0.34755499522938926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320</v>
      </c>
      <c r="AT322">
        <f>_xlfn.RANK.AVG(Table2[[#This Row],[6M Return vs Nifty Z-Score]],Table2[6M Return vs Nifty Z-Score])</f>
        <v>253</v>
      </c>
      <c r="AU322">
        <f>_xlfn.RANK.AVG(Table2[[#This Row],[Sharpe Ratio Z-Score]],Table2[Sharpe Ratio Z-Score])</f>
        <v>437</v>
      </c>
      <c r="AV322">
        <f>(Table2[[#This Row],[Rank 1Y]]+Table2[[#This Row],[Rank 6M]]+Table2[[#This Row],[Rank Sharpe]])/3</f>
        <v>336.66666666666669</v>
      </c>
    </row>
    <row r="323" spans="1:48" x14ac:dyDescent="0.3">
      <c r="A323" t="s">
        <v>588</v>
      </c>
      <c r="B323" t="s">
        <v>589</v>
      </c>
      <c r="C323" t="s">
        <v>10397</v>
      </c>
      <c r="D323" t="s">
        <v>407</v>
      </c>
      <c r="E323">
        <v>34584.422014429998</v>
      </c>
      <c r="F323">
        <v>544.54999999999995</v>
      </c>
      <c r="G323">
        <v>12.099253428343401</v>
      </c>
      <c r="H323">
        <f>(Table2[[#This Row],[1Y Return vs Nifty]]-AVERAGE(Table2[1Y Return vs Nifty]))/_xlfn.STDEV.P(Table2[1Y Return vs Nifty])</f>
        <v>-0.18920857708375108</v>
      </c>
      <c r="I323">
        <v>-1.1007929110132899</v>
      </c>
      <c r="J323">
        <f>(Table2[[#This Row],[1M Return vs Nifty]]-AVERAGE(Table2[1M Return vs Nifty]))/_xlfn.STDEV.P(Table2[1M Return vs Nifty])</f>
        <v>0.15476994587634649</v>
      </c>
      <c r="K323">
        <v>-2.1777876315373899</v>
      </c>
      <c r="L323">
        <f>(Table2[[#This Row],[6M Return vs Nifty]]-AVERAGE(Table2[6M Return vs Nifty]))/_xlfn.STDEV.P(Table2[6M Return vs Nifty])</f>
        <v>-0.43845799388461493</v>
      </c>
      <c r="M323">
        <v>-0.47219849369455302</v>
      </c>
      <c r="N323">
        <f>(Table2[[#This Row],[1W Return vs Nifty]]-AVERAGE(Table2[1W Return vs Nifty]))/_xlfn.STDEV.P(Table2[1W Return vs Nifty])</f>
        <v>0.31893320951505089</v>
      </c>
      <c r="O323">
        <v>518.46</v>
      </c>
      <c r="P323">
        <v>514.13807427239101</v>
      </c>
      <c r="Q323">
        <v>487.05408423337298</v>
      </c>
      <c r="R323">
        <v>75.558461766240299</v>
      </c>
      <c r="S323" s="2">
        <f>(Table2[[#This Row],[Close Price]]-Table2[[#This Row],[20D EMA]])/Table2[[#This Row],[20D EMA]]</f>
        <v>5.0322107780735092E-2</v>
      </c>
      <c r="T323" s="2">
        <f>(Table2[[#This Row],[Close Price]]-Table2[[#This Row],[50D EMA]])/Table2[[#This Row],[50D EMA]]</f>
        <v>5.9151281045754005E-2</v>
      </c>
      <c r="U323" s="2">
        <f>(Table2[[#This Row],[Close Price]]-Table2[[#This Row],[200D EMA]])/Table2[[#This Row],[200D EMA]]</f>
        <v>0.11804831871418553</v>
      </c>
      <c r="V323">
        <v>0.72881344288083005</v>
      </c>
      <c r="W323">
        <v>535</v>
      </c>
      <c r="X323">
        <v>549.29999999999995</v>
      </c>
      <c r="Y323">
        <v>515.79999999999995</v>
      </c>
      <c r="Z323">
        <v>549.29999999999995</v>
      </c>
      <c r="AA323">
        <v>492.8</v>
      </c>
      <c r="AB323">
        <v>549.29999999999995</v>
      </c>
      <c r="AC323" s="2">
        <f>(Table2[[#This Row],[Close Price]]/Table2[[#This Row],[Day Low]])-1</f>
        <v>1.7850467289719507E-2</v>
      </c>
      <c r="AD323" s="2">
        <f>(Table2[[#This Row],[Day High]]/Table2[[#This Row],[Close Price]])-1</f>
        <v>8.7227986410798319E-3</v>
      </c>
      <c r="AE323" s="2">
        <f>(Table2[[#This Row],[Close Price]]/Table2[[#This Row],[Current Week Low]])-1</f>
        <v>5.5738658394726581E-2</v>
      </c>
      <c r="AF323" s="2">
        <f>(Table2[[#This Row],[Current Week High]]/Table2[[#This Row],[Close Price]])-1</f>
        <v>8.7227986410798319E-3</v>
      </c>
      <c r="AG323" s="2">
        <f>(Table2[[#This Row],[Close Price]]/Table2[[#This Row],[Current Month Low]])-1</f>
        <v>0.10501217532467511</v>
      </c>
      <c r="AH323" s="2">
        <f>(Table2[[#This Row],[Current Month High]]/Table2[[#This Row],[Close Price]])-1</f>
        <v>8.7227986410798319E-3</v>
      </c>
      <c r="AI323">
        <v>4.3154898540078896</v>
      </c>
      <c r="AJ323">
        <v>49.191780821917703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-0.02</v>
      </c>
      <c r="AM323" t="s">
        <v>10435</v>
      </c>
      <c r="AN323">
        <v>6.28</v>
      </c>
      <c r="AO323" t="s">
        <v>10436</v>
      </c>
      <c r="AP323">
        <v>0.11447617748274901</v>
      </c>
      <c r="AQ323">
        <f>(Table2[[#This Row],[Sharpe Ratio]]-AVERAGE(Table2[Sharpe Ratio]))/_xlfn.STDEV.P(Table2[Sharpe Ratio])</f>
        <v>0.65157339821201676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0.49760998263504819</v>
      </c>
      <c r="AS323">
        <f>_xlfn.RANK.AVG(Table2[[#This Row],[1Y Return vs Nifty Z-Score]],Table2[1Y Return vs Nifty Z-Score])</f>
        <v>352</v>
      </c>
      <c r="AT323">
        <f>_xlfn.RANK.AVG(Table2[[#This Row],[6M Return vs Nifty Z-Score]],Table2[6M Return vs Nifty Z-Score])</f>
        <v>475</v>
      </c>
      <c r="AU323">
        <f>_xlfn.RANK.AVG(Table2[[#This Row],[Sharpe Ratio Z-Score]],Table2[Sharpe Ratio Z-Score])</f>
        <v>184</v>
      </c>
      <c r="AV323">
        <f>(Table2[[#This Row],[Rank 1Y]]+Table2[[#This Row],[Rank 6M]]+Table2[[#This Row],[Rank Sharpe]])/3</f>
        <v>337</v>
      </c>
    </row>
    <row r="324" spans="1:48" x14ac:dyDescent="0.3">
      <c r="A324" t="s">
        <v>1298</v>
      </c>
      <c r="B324" t="s">
        <v>1299</v>
      </c>
      <c r="C324" t="s">
        <v>10395</v>
      </c>
      <c r="D324" t="s">
        <v>54</v>
      </c>
      <c r="E324">
        <v>9107.5960989600007</v>
      </c>
      <c r="F324">
        <v>559.4</v>
      </c>
      <c r="G324">
        <v>19.0789960509777</v>
      </c>
      <c r="H324">
        <f>(Table2[[#This Row],[1Y Return vs Nifty]]-AVERAGE(Table2[1Y Return vs Nifty]))/_xlfn.STDEV.P(Table2[1Y Return vs Nifty])</f>
        <v>-7.5421025290185781E-2</v>
      </c>
      <c r="I324">
        <v>1.6249236568227701</v>
      </c>
      <c r="J324">
        <f>(Table2[[#This Row],[1M Return vs Nifty]]-AVERAGE(Table2[1M Return vs Nifty]))/_xlfn.STDEV.P(Table2[1M Return vs Nifty])</f>
        <v>0.41843496268361557</v>
      </c>
      <c r="K324">
        <v>15.2857179727432</v>
      </c>
      <c r="L324">
        <f>(Table2[[#This Row],[6M Return vs Nifty]]-AVERAGE(Table2[6M Return vs Nifty]))/_xlfn.STDEV.P(Table2[6M Return vs Nifty])</f>
        <v>7.7385815373483061E-2</v>
      </c>
      <c r="M324">
        <v>-1.8655254674458299</v>
      </c>
      <c r="N324">
        <f>(Table2[[#This Row],[1W Return vs Nifty]]-AVERAGE(Table2[1W Return vs Nifty]))/_xlfn.STDEV.P(Table2[1W Return vs Nifty])</f>
        <v>4.2282042402368575E-2</v>
      </c>
      <c r="O324">
        <v>560.62</v>
      </c>
      <c r="P324">
        <v>535.34807635697598</v>
      </c>
      <c r="Q324">
        <v>469.28194594292302</v>
      </c>
      <c r="R324">
        <v>46.280031265271802</v>
      </c>
      <c r="S324" s="2">
        <f>(Table2[[#This Row],[Close Price]]-Table2[[#This Row],[20D EMA]])/Table2[[#This Row],[20D EMA]]</f>
        <v>-2.1761621062395694E-3</v>
      </c>
      <c r="T324" s="2">
        <f>(Table2[[#This Row],[Close Price]]-Table2[[#This Row],[50D EMA]])/Table2[[#This Row],[50D EMA]]</f>
        <v>4.4927636252466721E-2</v>
      </c>
      <c r="U324" s="2">
        <f>(Table2[[#This Row],[Close Price]]-Table2[[#This Row],[200D EMA]])/Table2[[#This Row],[200D EMA]]</f>
        <v>0.19203392509806391</v>
      </c>
      <c r="V324">
        <v>3.36417596920464</v>
      </c>
      <c r="W324">
        <v>556.35</v>
      </c>
      <c r="X324">
        <v>565.79999999999995</v>
      </c>
      <c r="Y324">
        <v>556.35</v>
      </c>
      <c r="Z324">
        <v>577</v>
      </c>
      <c r="AA324">
        <v>535.20000000000005</v>
      </c>
      <c r="AB324">
        <v>658.85</v>
      </c>
      <c r="AC324" s="2">
        <f>(Table2[[#This Row],[Close Price]]/Table2[[#This Row],[Day Low]])-1</f>
        <v>5.4821605104700133E-3</v>
      </c>
      <c r="AD324" s="2">
        <f>(Table2[[#This Row],[Day High]]/Table2[[#This Row],[Close Price]])-1</f>
        <v>1.1440829460135804E-2</v>
      </c>
      <c r="AE324" s="2">
        <f>(Table2[[#This Row],[Close Price]]/Table2[[#This Row],[Current Week Low]])-1</f>
        <v>5.4821605104700133E-3</v>
      </c>
      <c r="AF324" s="2">
        <f>(Table2[[#This Row],[Current Week High]]/Table2[[#This Row],[Close Price]])-1</f>
        <v>3.1462281015373739E-2</v>
      </c>
      <c r="AG324" s="2">
        <f>(Table2[[#This Row],[Close Price]]/Table2[[#This Row],[Current Month Low]])-1</f>
        <v>4.5216741405082139E-2</v>
      </c>
      <c r="AH324" s="2">
        <f>(Table2[[#This Row],[Current Month High]]/Table2[[#This Row],[Close Price]])-1</f>
        <v>0.17777976403289242</v>
      </c>
      <c r="AI324">
        <v>17.777976403289198</v>
      </c>
      <c r="AJ324">
        <v>62.947859015438297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-0.04</v>
      </c>
      <c r="AM324" t="s">
        <v>10435</v>
      </c>
      <c r="AN324">
        <v>-0.6</v>
      </c>
      <c r="AO324" t="s">
        <v>10435</v>
      </c>
      <c r="AP324">
        <v>3.3844920746249001E-2</v>
      </c>
      <c r="AQ324">
        <f>(Table2[[#This Row],[Sharpe Ratio]]-AVERAGE(Table2[Sharpe Ratio]))/_xlfn.STDEV.P(Table2[Sharpe Ratio])</f>
        <v>-0.28362460428809905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0.17905719088118235</v>
      </c>
      <c r="AS324">
        <f>_xlfn.RANK.AVG(Table2[[#This Row],[1Y Return vs Nifty Z-Score]],Table2[1Y Return vs Nifty Z-Score])</f>
        <v>324</v>
      </c>
      <c r="AT324">
        <f>_xlfn.RANK.AVG(Table2[[#This Row],[6M Return vs Nifty Z-Score]],Table2[6M Return vs Nifty Z-Score])</f>
        <v>280</v>
      </c>
      <c r="AU324">
        <f>_xlfn.RANK.AVG(Table2[[#This Row],[Sharpe Ratio Z-Score]],Table2[Sharpe Ratio Z-Score])</f>
        <v>407</v>
      </c>
      <c r="AV324">
        <f>(Table2[[#This Row],[Rank 1Y]]+Table2[[#This Row],[Rank 6M]]+Table2[[#This Row],[Rank Sharpe]])/3</f>
        <v>337</v>
      </c>
    </row>
    <row r="325" spans="1:48" x14ac:dyDescent="0.3">
      <c r="A325" t="s">
        <v>2072</v>
      </c>
      <c r="B325" t="s">
        <v>2073</v>
      </c>
      <c r="C325" t="s">
        <v>10389</v>
      </c>
      <c r="D325" t="s">
        <v>67</v>
      </c>
      <c r="E325">
        <v>3173.1777195549998</v>
      </c>
      <c r="F325">
        <v>239.95</v>
      </c>
      <c r="G325">
        <v>20.906639008950901</v>
      </c>
      <c r="H325">
        <f>(Table2[[#This Row],[1Y Return vs Nifty]]-AVERAGE(Table2[1Y Return vs Nifty]))/_xlfn.STDEV.P(Table2[1Y Return vs Nifty])</f>
        <v>-4.562579801831957E-2</v>
      </c>
      <c r="I325">
        <v>-15.7427857676355</v>
      </c>
      <c r="J325">
        <f>(Table2[[#This Row],[1M Return vs Nifty]]-AVERAGE(Table2[1M Return vs Nifty]))/_xlfn.STDEV.P(Table2[1M Return vs Nifty])</f>
        <v>-1.2615846884201005</v>
      </c>
      <c r="K325">
        <v>21.176810255006401</v>
      </c>
      <c r="L325">
        <f>(Table2[[#This Row],[6M Return vs Nifty]]-AVERAGE(Table2[6M Return vs Nifty]))/_xlfn.STDEV.P(Table2[6M Return vs Nifty])</f>
        <v>0.25139918659654104</v>
      </c>
      <c r="M325">
        <v>-2.6150664409211499</v>
      </c>
      <c r="N325">
        <f>(Table2[[#This Row],[1W Return vs Nifty]]-AVERAGE(Table2[1W Return vs Nifty]))/_xlfn.STDEV.P(Table2[1W Return vs Nifty])</f>
        <v>-0.10654259748272664</v>
      </c>
      <c r="O325">
        <v>244.79</v>
      </c>
      <c r="P325">
        <v>243.92411206521999</v>
      </c>
      <c r="Q325">
        <v>213.63300794691901</v>
      </c>
      <c r="R325">
        <v>43.2933156777964</v>
      </c>
      <c r="S325" s="2">
        <f>(Table2[[#This Row],[Close Price]]-Table2[[#This Row],[20D EMA]])/Table2[[#This Row],[20D EMA]]</f>
        <v>-1.9772049511826477E-2</v>
      </c>
      <c r="T325" s="2">
        <f>(Table2[[#This Row],[Close Price]]-Table2[[#This Row],[50D EMA]])/Table2[[#This Row],[50D EMA]]</f>
        <v>-1.6292411732372759E-2</v>
      </c>
      <c r="U325" s="2">
        <f>(Table2[[#This Row],[Close Price]]-Table2[[#This Row],[200D EMA]])/Table2[[#This Row],[200D EMA]]</f>
        <v>0.12318785521954508</v>
      </c>
      <c r="V325">
        <v>0.24487921883844099</v>
      </c>
      <c r="W325">
        <v>237.5</v>
      </c>
      <c r="X325">
        <v>241.85</v>
      </c>
      <c r="Y325">
        <v>237.5</v>
      </c>
      <c r="Z325">
        <v>245.3</v>
      </c>
      <c r="AA325">
        <v>231.65</v>
      </c>
      <c r="AB325">
        <v>264.8</v>
      </c>
      <c r="AC325" s="2">
        <f>(Table2[[#This Row],[Close Price]]/Table2[[#This Row],[Day Low]])-1</f>
        <v>1.0315789473684056E-2</v>
      </c>
      <c r="AD325" s="2">
        <f>(Table2[[#This Row],[Day High]]/Table2[[#This Row],[Close Price]])-1</f>
        <v>7.918316315899121E-3</v>
      </c>
      <c r="AE325" s="2">
        <f>(Table2[[#This Row],[Close Price]]/Table2[[#This Row],[Current Week Low]])-1</f>
        <v>1.0315789473684056E-2</v>
      </c>
      <c r="AF325" s="2">
        <f>(Table2[[#This Row],[Current Week High]]/Table2[[#This Row],[Close Price]])-1</f>
        <v>2.2296311731610841E-2</v>
      </c>
      <c r="AG325" s="2">
        <f>(Table2[[#This Row],[Close Price]]/Table2[[#This Row],[Current Month Low]])-1</f>
        <v>3.5829915821282032E-2</v>
      </c>
      <c r="AH325" s="2">
        <f>(Table2[[#This Row],[Current Month High]]/Table2[[#This Row],[Close Price]])-1</f>
        <v>0.10356324234215464</v>
      </c>
      <c r="AI325">
        <v>22.337987080641799</v>
      </c>
      <c r="AJ325">
        <v>55.1066580478345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0.09</v>
      </c>
      <c r="AM325" t="s">
        <v>10436</v>
      </c>
      <c r="AN325">
        <v>-0.06</v>
      </c>
      <c r="AO325" t="s">
        <v>10435</v>
      </c>
      <c r="AP325">
        <v>1.2049122508938999E-2</v>
      </c>
      <c r="AQ325">
        <f>(Table2[[#This Row],[Sharpe Ratio]]-AVERAGE(Table2[Sharpe Ratio]))/_xlfn.STDEV.P(Table2[Sharpe Ratio])</f>
        <v>-0.53642218923756879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-1.6987760865621744</v>
      </c>
      <c r="AS325">
        <f>_xlfn.RANK.AVG(Table2[[#This Row],[1Y Return vs Nifty Z-Score]],Table2[1Y Return vs Nifty Z-Score])</f>
        <v>312</v>
      </c>
      <c r="AT325">
        <f>_xlfn.RANK.AVG(Table2[[#This Row],[6M Return vs Nifty Z-Score]],Table2[6M Return vs Nifty Z-Score])</f>
        <v>232</v>
      </c>
      <c r="AU325">
        <f>_xlfn.RANK.AVG(Table2[[#This Row],[Sharpe Ratio Z-Score]],Table2[Sharpe Ratio Z-Score])</f>
        <v>472</v>
      </c>
      <c r="AV325">
        <f>(Table2[[#This Row],[Rank 1Y]]+Table2[[#This Row],[Rank 6M]]+Table2[[#This Row],[Rank Sharpe]])/3</f>
        <v>338.66666666666669</v>
      </c>
    </row>
    <row r="326" spans="1:48" x14ac:dyDescent="0.3">
      <c r="A326" t="s">
        <v>474</v>
      </c>
      <c r="B326" t="s">
        <v>475</v>
      </c>
      <c r="C326" t="s">
        <v>10391</v>
      </c>
      <c r="D326" t="s">
        <v>51</v>
      </c>
      <c r="E326">
        <v>46713.065920479901</v>
      </c>
      <c r="F326">
        <v>187.4</v>
      </c>
      <c r="G326">
        <v>18.653438786884902</v>
      </c>
      <c r="H326">
        <f>(Table2[[#This Row],[1Y Return vs Nifty]]-AVERAGE(Table2[1Y Return vs Nifty]))/_xlfn.STDEV.P(Table2[1Y Return vs Nifty])</f>
        <v>-8.2358690738200735E-2</v>
      </c>
      <c r="I326">
        <v>4.5055647835796799</v>
      </c>
      <c r="J326">
        <f>(Table2[[#This Row],[1M Return vs Nifty]]-AVERAGE(Table2[1M Return vs Nifty]))/_xlfn.STDEV.P(Table2[1M Return vs Nifty])</f>
        <v>0.69708619886297218</v>
      </c>
      <c r="K326">
        <v>2.06126549698969</v>
      </c>
      <c r="L326">
        <f>(Table2[[#This Row],[6M Return vs Nifty]]-AVERAGE(Table2[6M Return vs Nifty]))/_xlfn.STDEV.P(Table2[6M Return vs Nifty])</f>
        <v>-0.31324319663732719</v>
      </c>
      <c r="M326">
        <v>2.28763911970184</v>
      </c>
      <c r="N326">
        <f>(Table2[[#This Row],[1W Return vs Nifty]]-AVERAGE(Table2[1W Return vs Nifty]))/_xlfn.STDEV.P(Table2[1W Return vs Nifty])</f>
        <v>0.86691104326930246</v>
      </c>
      <c r="O326">
        <v>176.46</v>
      </c>
      <c r="P326">
        <v>173.799384989945</v>
      </c>
      <c r="Q326">
        <v>163.51280801822099</v>
      </c>
      <c r="R326">
        <v>77.134135464606999</v>
      </c>
      <c r="S326" s="2">
        <f>(Table2[[#This Row],[Close Price]]-Table2[[#This Row],[20D EMA]])/Table2[[#This Row],[20D EMA]]</f>
        <v>6.1997053156522708E-2</v>
      </c>
      <c r="T326" s="2">
        <f>(Table2[[#This Row],[Close Price]]-Table2[[#This Row],[50D EMA]])/Table2[[#This Row],[50D EMA]]</f>
        <v>7.8254678581525822E-2</v>
      </c>
      <c r="U326" s="2">
        <f>(Table2[[#This Row],[Close Price]]-Table2[[#This Row],[200D EMA]])/Table2[[#This Row],[200D EMA]]</f>
        <v>0.1460875895368218</v>
      </c>
      <c r="V326">
        <v>1.2883968902456799</v>
      </c>
      <c r="W326">
        <v>182.81</v>
      </c>
      <c r="X326">
        <v>189.17</v>
      </c>
      <c r="Y326">
        <v>178.82</v>
      </c>
      <c r="Z326">
        <v>189.17</v>
      </c>
      <c r="AA326">
        <v>163.33000000000001</v>
      </c>
      <c r="AB326">
        <v>189.17</v>
      </c>
      <c r="AC326" s="2">
        <f>(Table2[[#This Row],[Close Price]]/Table2[[#This Row],[Day Low]])-1</f>
        <v>2.510803566544495E-2</v>
      </c>
      <c r="AD326" s="2">
        <f>(Table2[[#This Row],[Day High]]/Table2[[#This Row],[Close Price]])-1</f>
        <v>9.4450373532550813E-3</v>
      </c>
      <c r="AE326" s="2">
        <f>(Table2[[#This Row],[Close Price]]/Table2[[#This Row],[Current Week Low]])-1</f>
        <v>4.7981210155463749E-2</v>
      </c>
      <c r="AF326" s="2">
        <f>(Table2[[#This Row],[Current Week High]]/Table2[[#This Row],[Close Price]])-1</f>
        <v>9.4450373532550813E-3</v>
      </c>
      <c r="AG326" s="2">
        <f>(Table2[[#This Row],[Close Price]]/Table2[[#This Row],[Current Month Low]])-1</f>
        <v>0.1473703544970304</v>
      </c>
      <c r="AH326" s="2">
        <f>(Table2[[#This Row],[Current Month High]]/Table2[[#This Row],[Close Price]])-1</f>
        <v>9.4450373532550813E-3</v>
      </c>
      <c r="AI326">
        <v>3.6552828175026599</v>
      </c>
      <c r="AJ326">
        <v>52.730236348818202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-0.05</v>
      </c>
      <c r="AM326" t="s">
        <v>10435</v>
      </c>
      <c r="AN326">
        <v>12.73</v>
      </c>
      <c r="AO326" t="s">
        <v>10436</v>
      </c>
      <c r="AP326">
        <v>8.6430589077204995E-2</v>
      </c>
      <c r="AQ326">
        <f>(Table2[[#This Row],[Sharpe Ratio]]-AVERAGE(Table2[Sharpe Ratio]))/_xlfn.STDEV.P(Table2[Sharpe Ratio])</f>
        <v>0.32628790326409735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1.494683258020844</v>
      </c>
      <c r="AS326">
        <f>_xlfn.RANK.AVG(Table2[[#This Row],[1Y Return vs Nifty Z-Score]],Table2[1Y Return vs Nifty Z-Score])</f>
        <v>327</v>
      </c>
      <c r="AT326">
        <f>_xlfn.RANK.AVG(Table2[[#This Row],[6M Return vs Nifty Z-Score]],Table2[6M Return vs Nifty Z-Score])</f>
        <v>427</v>
      </c>
      <c r="AU326">
        <f>_xlfn.RANK.AVG(Table2[[#This Row],[Sharpe Ratio Z-Score]],Table2[Sharpe Ratio Z-Score])</f>
        <v>263</v>
      </c>
      <c r="AV326">
        <f>(Table2[[#This Row],[Rank 1Y]]+Table2[[#This Row],[Rank 6M]]+Table2[[#This Row],[Rank Sharpe]])/3</f>
        <v>339</v>
      </c>
    </row>
    <row r="327" spans="1:48" x14ac:dyDescent="0.3">
      <c r="A327" t="s">
        <v>996</v>
      </c>
      <c r="B327" t="s">
        <v>997</v>
      </c>
      <c r="C327" t="s">
        <v>10393</v>
      </c>
      <c r="D327" t="s">
        <v>998</v>
      </c>
      <c r="E327">
        <v>14870.40291336</v>
      </c>
      <c r="F327">
        <v>773.45</v>
      </c>
      <c r="G327">
        <v>28.578774862363002</v>
      </c>
      <c r="H327">
        <f>(Table2[[#This Row],[1Y Return vs Nifty]]-AVERAGE(Table2[1Y Return vs Nifty]))/_xlfn.STDEV.P(Table2[1Y Return vs Nifty])</f>
        <v>7.9449523950775161E-2</v>
      </c>
      <c r="I327">
        <v>-7.2910475166493596</v>
      </c>
      <c r="J327">
        <f>(Table2[[#This Row],[1M Return vs Nifty]]-AVERAGE(Table2[1M Return vs Nifty]))/_xlfn.STDEV.P(Table2[1M Return vs Nifty])</f>
        <v>-0.44402803770566351</v>
      </c>
      <c r="K327">
        <v>40.228248956366002</v>
      </c>
      <c r="L327">
        <f>(Table2[[#This Row],[6M Return vs Nifty]]-AVERAGE(Table2[6M Return vs Nifty]))/_xlfn.STDEV.P(Table2[6M Return vs Nifty])</f>
        <v>0.81414798023781265</v>
      </c>
      <c r="M327">
        <v>-10.487811916374</v>
      </c>
      <c r="N327">
        <f>(Table2[[#This Row],[1W Return vs Nifty]]-AVERAGE(Table2[1W Return vs Nifty]))/_xlfn.STDEV.P(Table2[1W Return vs Nifty])</f>
        <v>-1.6697106586745971</v>
      </c>
      <c r="O327">
        <v>793.66</v>
      </c>
      <c r="P327">
        <v>781.86616080887495</v>
      </c>
      <c r="Q327">
        <v>657.75408058380594</v>
      </c>
      <c r="R327">
        <v>37.610201647230603</v>
      </c>
      <c r="S327" s="2">
        <f>(Table2[[#This Row],[Close Price]]-Table2[[#This Row],[20D EMA]])/Table2[[#This Row],[20D EMA]]</f>
        <v>-2.5464304614066381E-2</v>
      </c>
      <c r="T327" s="2">
        <f>(Table2[[#This Row],[Close Price]]-Table2[[#This Row],[50D EMA]])/Table2[[#This Row],[50D EMA]]</f>
        <v>-1.0764196266235666E-2</v>
      </c>
      <c r="U327" s="2">
        <f>(Table2[[#This Row],[Close Price]]-Table2[[#This Row],[200D EMA]])/Table2[[#This Row],[200D EMA]]</f>
        <v>0.17589540351236638</v>
      </c>
      <c r="V327">
        <v>1.3847154082447299</v>
      </c>
      <c r="W327">
        <v>770.2</v>
      </c>
      <c r="X327">
        <v>780.5</v>
      </c>
      <c r="Y327">
        <v>770.2</v>
      </c>
      <c r="Z327">
        <v>797.1</v>
      </c>
      <c r="AA327">
        <v>760</v>
      </c>
      <c r="AB327">
        <v>853.75</v>
      </c>
      <c r="AC327" s="2">
        <f>(Table2[[#This Row],[Close Price]]/Table2[[#This Row],[Day Low]])-1</f>
        <v>4.2196831991689887E-3</v>
      </c>
      <c r="AD327" s="2">
        <f>(Table2[[#This Row],[Day High]]/Table2[[#This Row],[Close Price]])-1</f>
        <v>9.1150042019523259E-3</v>
      </c>
      <c r="AE327" s="2">
        <f>(Table2[[#This Row],[Close Price]]/Table2[[#This Row],[Current Week Low]])-1</f>
        <v>4.2196831991689887E-3</v>
      </c>
      <c r="AF327" s="2">
        <f>(Table2[[#This Row],[Current Week High]]/Table2[[#This Row],[Close Price]])-1</f>
        <v>3.0577283599456884E-2</v>
      </c>
      <c r="AG327" s="2">
        <f>(Table2[[#This Row],[Close Price]]/Table2[[#This Row],[Current Month Low]])-1</f>
        <v>1.7697368421052628E-2</v>
      </c>
      <c r="AH327" s="2">
        <f>(Table2[[#This Row],[Current Month High]]/Table2[[#This Row],[Close Price]])-1</f>
        <v>0.10382054431443533</v>
      </c>
      <c r="AI327">
        <v>13.3492792035684</v>
      </c>
      <c r="AJ327">
        <v>73.283297860423403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-0.15</v>
      </c>
      <c r="AM327" t="s">
        <v>10435</v>
      </c>
      <c r="AN327">
        <v>0.72</v>
      </c>
      <c r="AO327" t="s">
        <v>10436</v>
      </c>
      <c r="AP327">
        <v>-1.9909381789035001E-2</v>
      </c>
      <c r="AQ327">
        <f>(Table2[[#This Row],[Sharpe Ratio]]-AVERAGE(Table2[Sharpe Ratio]))/_xlfn.STDEV.P(Table2[Sharpe Ratio])</f>
        <v>-0.90709146306555843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-2.1272326552572309</v>
      </c>
      <c r="AS327">
        <f>_xlfn.RANK.AVG(Table2[[#This Row],[1Y Return vs Nifty Z-Score]],Table2[1Y Return vs Nifty Z-Score])</f>
        <v>279</v>
      </c>
      <c r="AT327">
        <f>_xlfn.RANK.AVG(Table2[[#This Row],[6M Return vs Nifty Z-Score]],Table2[6M Return vs Nifty Z-Score])</f>
        <v>123</v>
      </c>
      <c r="AU327">
        <f>_xlfn.RANK.AVG(Table2[[#This Row],[Sharpe Ratio Z-Score]],Table2[Sharpe Ratio Z-Score])</f>
        <v>615</v>
      </c>
      <c r="AV327">
        <f>(Table2[[#This Row],[Rank 1Y]]+Table2[[#This Row],[Rank 6M]]+Table2[[#This Row],[Rank Sharpe]])/3</f>
        <v>339</v>
      </c>
    </row>
    <row r="328" spans="1:48" x14ac:dyDescent="0.3">
      <c r="A328" t="s">
        <v>211</v>
      </c>
      <c r="B328" t="s">
        <v>212</v>
      </c>
      <c r="C328" t="s">
        <v>10400</v>
      </c>
      <c r="D328" t="s">
        <v>213</v>
      </c>
      <c r="E328">
        <v>129245.6354712</v>
      </c>
      <c r="F328">
        <v>2061.6</v>
      </c>
      <c r="G328">
        <v>15.4229908069088</v>
      </c>
      <c r="H328">
        <f>(Table2[[#This Row],[1Y Return vs Nifty]]-AVERAGE(Table2[1Y Return vs Nifty]))/_xlfn.STDEV.P(Table2[1Y Return vs Nifty])</f>
        <v>-0.13502320671131479</v>
      </c>
      <c r="I328">
        <v>4.9265213744633103</v>
      </c>
      <c r="J328">
        <f>(Table2[[#This Row],[1M Return vs Nifty]]-AVERAGE(Table2[1M Return vs Nifty]))/_xlfn.STDEV.P(Table2[1M Return vs Nifty])</f>
        <v>0.7378063265241469</v>
      </c>
      <c r="K328">
        <v>20.907156037034301</v>
      </c>
      <c r="L328">
        <f>(Table2[[#This Row],[6M Return vs Nifty]]-AVERAGE(Table2[6M Return vs Nifty]))/_xlfn.STDEV.P(Table2[6M Return vs Nifty])</f>
        <v>0.24343403560491278</v>
      </c>
      <c r="M328">
        <v>0.49051415006353699</v>
      </c>
      <c r="N328">
        <f>(Table2[[#This Row],[1W Return vs Nifty]]-AVERAGE(Table2[1W Return vs Nifty]))/_xlfn.STDEV.P(Table2[1W Return vs Nifty])</f>
        <v>0.51008401726317898</v>
      </c>
      <c r="O328">
        <v>1979.63</v>
      </c>
      <c r="P328">
        <v>1914.1705373137299</v>
      </c>
      <c r="Q328">
        <v>1700.2506432288001</v>
      </c>
      <c r="R328">
        <v>73.182139130806206</v>
      </c>
      <c r="S328" s="2">
        <f>(Table2[[#This Row],[Close Price]]-Table2[[#This Row],[20D EMA]])/Table2[[#This Row],[20D EMA]]</f>
        <v>4.1406727519788945E-2</v>
      </c>
      <c r="T328" s="2">
        <f>(Table2[[#This Row],[Close Price]]-Table2[[#This Row],[50D EMA]])/Table2[[#This Row],[50D EMA]]</f>
        <v>7.7020025025129973E-2</v>
      </c>
      <c r="U328" s="2">
        <f>(Table2[[#This Row],[Close Price]]-Table2[[#This Row],[200D EMA]])/Table2[[#This Row],[200D EMA]]</f>
        <v>0.21252711075879513</v>
      </c>
      <c r="V328">
        <v>0.98442348575925198</v>
      </c>
      <c r="W328">
        <v>2034.7</v>
      </c>
      <c r="X328">
        <v>2072.9499999999998</v>
      </c>
      <c r="Y328">
        <v>2034.7</v>
      </c>
      <c r="Z328">
        <v>2106</v>
      </c>
      <c r="AA328">
        <v>1859.05</v>
      </c>
      <c r="AB328">
        <v>2106</v>
      </c>
      <c r="AC328" s="2">
        <f>(Table2[[#This Row],[Close Price]]/Table2[[#This Row],[Day Low]])-1</f>
        <v>1.3220622204747512E-2</v>
      </c>
      <c r="AD328" s="2">
        <f>(Table2[[#This Row],[Day High]]/Table2[[#This Row],[Close Price]])-1</f>
        <v>5.5054326736514447E-3</v>
      </c>
      <c r="AE328" s="2">
        <f>(Table2[[#This Row],[Close Price]]/Table2[[#This Row],[Current Week Low]])-1</f>
        <v>1.3220622204747512E-2</v>
      </c>
      <c r="AF328" s="2">
        <f>(Table2[[#This Row],[Current Week High]]/Table2[[#This Row],[Close Price]])-1</f>
        <v>2.1536670547147807E-2</v>
      </c>
      <c r="AG328" s="2">
        <f>(Table2[[#This Row],[Close Price]]/Table2[[#This Row],[Current Month Low]])-1</f>
        <v>0.10895349775422924</v>
      </c>
      <c r="AH328" s="2">
        <f>(Table2[[#This Row],[Current Month High]]/Table2[[#This Row],[Close Price]])-1</f>
        <v>2.1536670547147807E-2</v>
      </c>
      <c r="AI328">
        <v>2.1536670547147798</v>
      </c>
      <c r="AJ328">
        <v>67.2222898162793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0.05</v>
      </c>
      <c r="AM328" t="s">
        <v>10436</v>
      </c>
      <c r="AN328">
        <v>8.94</v>
      </c>
      <c r="AO328" t="s">
        <v>10436</v>
      </c>
      <c r="AP328">
        <v>2.4772301452030999E-2</v>
      </c>
      <c r="AQ328">
        <f>(Table2[[#This Row],[Sharpe Ratio]]-AVERAGE(Table2[Sharpe Ratio]))/_xlfn.STDEV.P(Table2[Sharpe Ratio])</f>
        <v>-0.38885297086465337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0.96744820181627045</v>
      </c>
      <c r="AS328">
        <f>_xlfn.RANK.AVG(Table2[[#This Row],[1Y Return vs Nifty Z-Score]],Table2[1Y Return vs Nifty Z-Score])</f>
        <v>337</v>
      </c>
      <c r="AT328">
        <f>_xlfn.RANK.AVG(Table2[[#This Row],[6M Return vs Nifty Z-Score]],Table2[6M Return vs Nifty Z-Score])</f>
        <v>236</v>
      </c>
      <c r="AU328">
        <f>_xlfn.RANK.AVG(Table2[[#This Row],[Sharpe Ratio Z-Score]],Table2[Sharpe Ratio Z-Score])</f>
        <v>447</v>
      </c>
      <c r="AV328">
        <f>(Table2[[#This Row],[Rank 1Y]]+Table2[[#This Row],[Rank 6M]]+Table2[[#This Row],[Rank Sharpe]])/3</f>
        <v>340</v>
      </c>
    </row>
    <row r="329" spans="1:48" x14ac:dyDescent="0.3">
      <c r="A329" t="s">
        <v>659</v>
      </c>
      <c r="B329" t="s">
        <v>660</v>
      </c>
      <c r="C329" t="s">
        <v>10402</v>
      </c>
      <c r="D329" t="s">
        <v>266</v>
      </c>
      <c r="E329">
        <v>28867.821828190001</v>
      </c>
      <c r="F329">
        <v>3837.85</v>
      </c>
      <c r="G329">
        <v>-8.3599132018115103</v>
      </c>
      <c r="H329">
        <f>(Table2[[#This Row],[1Y Return vs Nifty]]-AVERAGE(Table2[1Y Return vs Nifty]))/_xlfn.STDEV.P(Table2[1Y Return vs Nifty])</f>
        <v>-0.52274501366130788</v>
      </c>
      <c r="I329">
        <v>-1.46673225632119</v>
      </c>
      <c r="J329">
        <f>(Table2[[#This Row],[1M Return vs Nifty]]-AVERAGE(Table2[1M Return vs Nifty]))/_xlfn.STDEV.P(Table2[1M Return vs Nifty])</f>
        <v>0.11937176663438366</v>
      </c>
      <c r="K329">
        <v>18.579949041982701</v>
      </c>
      <c r="L329">
        <f>(Table2[[#This Row],[6M Return vs Nifty]]-AVERAGE(Table2[6M Return vs Nifty]))/_xlfn.STDEV.P(Table2[6M Return vs Nifty])</f>
        <v>0.17469209177862552</v>
      </c>
      <c r="M329">
        <v>1.8369628546424801</v>
      </c>
      <c r="N329">
        <f>(Table2[[#This Row],[1W Return vs Nifty]]-AVERAGE(Table2[1W Return vs Nifty]))/_xlfn.STDEV.P(Table2[1W Return vs Nifty])</f>
        <v>0.77742729891676321</v>
      </c>
      <c r="O329">
        <v>3811.33</v>
      </c>
      <c r="P329">
        <v>3859.7695502466299</v>
      </c>
      <c r="Q329">
        <v>3623.1065778536699</v>
      </c>
      <c r="R329">
        <v>52.8441575171843</v>
      </c>
      <c r="S329" s="2">
        <f>(Table2[[#This Row],[Close Price]]-Table2[[#This Row],[20D EMA]])/Table2[[#This Row],[20D EMA]]</f>
        <v>6.9582009429779062E-3</v>
      </c>
      <c r="T329" s="2">
        <f>(Table2[[#This Row],[Close Price]]-Table2[[#This Row],[50D EMA]])/Table2[[#This Row],[50D EMA]]</f>
        <v>-5.6789790067206004E-3</v>
      </c>
      <c r="U329" s="2">
        <f>(Table2[[#This Row],[Close Price]]-Table2[[#This Row],[200D EMA]])/Table2[[#This Row],[200D EMA]]</f>
        <v>5.92705231082504E-2</v>
      </c>
      <c r="V329">
        <v>0.59823472238410202</v>
      </c>
      <c r="W329">
        <v>3817.5</v>
      </c>
      <c r="X329">
        <v>3946.65</v>
      </c>
      <c r="Y329">
        <v>3771</v>
      </c>
      <c r="Z329">
        <v>3958.95</v>
      </c>
      <c r="AA329">
        <v>3650.1</v>
      </c>
      <c r="AB329">
        <v>3958.95</v>
      </c>
      <c r="AC329" s="2">
        <f>(Table2[[#This Row],[Close Price]]/Table2[[#This Row],[Day Low]])-1</f>
        <v>5.3307138179436997E-3</v>
      </c>
      <c r="AD329" s="2">
        <f>(Table2[[#This Row],[Day High]]/Table2[[#This Row],[Close Price]])-1</f>
        <v>2.8349205935614963E-2</v>
      </c>
      <c r="AE329" s="2">
        <f>(Table2[[#This Row],[Close Price]]/Table2[[#This Row],[Current Week Low]])-1</f>
        <v>1.7727393264385993E-2</v>
      </c>
      <c r="AF329" s="2">
        <f>(Table2[[#This Row],[Current Week High]]/Table2[[#This Row],[Close Price]])-1</f>
        <v>3.1554125356644924E-2</v>
      </c>
      <c r="AG329" s="2">
        <f>(Table2[[#This Row],[Close Price]]/Table2[[#This Row],[Current Month Low]])-1</f>
        <v>5.1436946932960748E-2</v>
      </c>
      <c r="AH329" s="2">
        <f>(Table2[[#This Row],[Current Month High]]/Table2[[#This Row],[Close Price]])-1</f>
        <v>3.1554125356644924E-2</v>
      </c>
      <c r="AI329">
        <v>25.536433159190601</v>
      </c>
      <c r="AJ329">
        <v>52.024163200633701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-0.16</v>
      </c>
      <c r="AM329" t="s">
        <v>10435</v>
      </c>
      <c r="AN329">
        <v>3.69</v>
      </c>
      <c r="AO329" t="s">
        <v>10436</v>
      </c>
      <c r="AP329">
        <v>8.2258375358187003E-2</v>
      </c>
      <c r="AQ329">
        <f>(Table2[[#This Row],[Sharpe Ratio]]-AVERAGE(Table2[Sharpe Ratio]))/_xlfn.STDEV.P(Table2[Sharpe Ratio])</f>
        <v>0.27789667021187919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490</v>
      </c>
      <c r="AT329">
        <f>_xlfn.RANK.AVG(Table2[[#This Row],[6M Return vs Nifty Z-Score]],Table2[6M Return vs Nifty Z-Score])</f>
        <v>254</v>
      </c>
      <c r="AU329">
        <f>_xlfn.RANK.AVG(Table2[[#This Row],[Sharpe Ratio Z-Score]],Table2[Sharpe Ratio Z-Score])</f>
        <v>276</v>
      </c>
      <c r="AV329">
        <f>(Table2[[#This Row],[Rank 1Y]]+Table2[[#This Row],[Rank 6M]]+Table2[[#This Row],[Rank Sharpe]])/3</f>
        <v>340</v>
      </c>
    </row>
    <row r="330" spans="1:48" x14ac:dyDescent="0.3">
      <c r="A330" t="s">
        <v>797</v>
      </c>
      <c r="B330" t="s">
        <v>798</v>
      </c>
      <c r="C330" t="s">
        <v>10394</v>
      </c>
      <c r="D330" t="s">
        <v>46</v>
      </c>
      <c r="E330">
        <v>21279.167938750001</v>
      </c>
      <c r="F330">
        <v>226.25</v>
      </c>
      <c r="G330">
        <v>25.548949179319699</v>
      </c>
      <c r="H330">
        <f>(Table2[[#This Row],[1Y Return vs Nifty]]-AVERAGE(Table2[1Y Return vs Nifty]))/_xlfn.STDEV.P(Table2[1Y Return vs Nifty])</f>
        <v>3.0055661530007861E-2</v>
      </c>
      <c r="I330">
        <v>-19.445331514299198</v>
      </c>
      <c r="J330">
        <f>(Table2[[#This Row],[1M Return vs Nifty]]-AVERAGE(Table2[1M Return vs Nifty]))/_xlfn.STDEV.P(Table2[1M Return vs Nifty])</f>
        <v>-1.6197407043622847</v>
      </c>
      <c r="K330">
        <v>-17.328297584869301</v>
      </c>
      <c r="L330">
        <f>(Table2[[#This Row],[6M Return vs Nifty]]-AVERAGE(Table2[6M Return vs Nifty]))/_xlfn.STDEV.P(Table2[6M Return vs Nifty])</f>
        <v>-0.88597963951650938</v>
      </c>
      <c r="M330">
        <v>-5.3518789352109</v>
      </c>
      <c r="N330">
        <f>(Table2[[#This Row],[1W Return vs Nifty]]-AVERAGE(Table2[1W Return vs Nifty]))/_xlfn.STDEV.P(Table2[1W Return vs Nifty])</f>
        <v>-0.64994869309240522</v>
      </c>
      <c r="O330">
        <v>240.71</v>
      </c>
      <c r="P330">
        <v>255.42312160129001</v>
      </c>
      <c r="Q330">
        <v>234.162571749508</v>
      </c>
      <c r="R330">
        <v>31.238266751904</v>
      </c>
      <c r="S330" s="2">
        <f>(Table2[[#This Row],[Close Price]]-Table2[[#This Row],[20D EMA]])/Table2[[#This Row],[20D EMA]]</f>
        <v>-6.0072286153462703E-2</v>
      </c>
      <c r="T330" s="2">
        <f>(Table2[[#This Row],[Close Price]]-Table2[[#This Row],[50D EMA]])/Table2[[#This Row],[50D EMA]]</f>
        <v>-0.11421488163796158</v>
      </c>
      <c r="U330" s="2">
        <f>(Table2[[#This Row],[Close Price]]-Table2[[#This Row],[200D EMA]])/Table2[[#This Row],[200D EMA]]</f>
        <v>-3.3790932899269495E-2</v>
      </c>
      <c r="V330">
        <v>0.39087112800525797</v>
      </c>
      <c r="W330">
        <v>224.2</v>
      </c>
      <c r="X330">
        <v>231</v>
      </c>
      <c r="Y330">
        <v>224.2</v>
      </c>
      <c r="Z330">
        <v>234.45</v>
      </c>
      <c r="AA330">
        <v>218.15</v>
      </c>
      <c r="AB330">
        <v>263.2</v>
      </c>
      <c r="AC330" s="2">
        <f>(Table2[[#This Row],[Close Price]]/Table2[[#This Row],[Day Low]])-1</f>
        <v>9.1436217662801411E-3</v>
      </c>
      <c r="AD330" s="2">
        <f>(Table2[[#This Row],[Day High]]/Table2[[#This Row],[Close Price]])-1</f>
        <v>2.0994475138121471E-2</v>
      </c>
      <c r="AE330" s="2">
        <f>(Table2[[#This Row],[Close Price]]/Table2[[#This Row],[Current Week Low]])-1</f>
        <v>9.1436217662801411E-3</v>
      </c>
      <c r="AF330" s="2">
        <f>(Table2[[#This Row],[Current Week High]]/Table2[[#This Row],[Close Price]])-1</f>
        <v>3.6243093922651903E-2</v>
      </c>
      <c r="AG330" s="2">
        <f>(Table2[[#This Row],[Close Price]]/Table2[[#This Row],[Current Month Low]])-1</f>
        <v>3.7130414852165838E-2</v>
      </c>
      <c r="AH330" s="2">
        <f>(Table2[[#This Row],[Current Month High]]/Table2[[#This Row],[Close Price]])-1</f>
        <v>0.1633149171270718</v>
      </c>
      <c r="AI330">
        <v>55.403314917126998</v>
      </c>
      <c r="AJ330">
        <v>77.799607072691501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-0.33</v>
      </c>
      <c r="AM330" t="s">
        <v>10435</v>
      </c>
      <c r="AN330">
        <v>-5.93</v>
      </c>
      <c r="AO330" t="s">
        <v>10435</v>
      </c>
      <c r="AP330">
        <v>0.154689035444117</v>
      </c>
      <c r="AQ330">
        <f>(Table2[[#This Row],[Sharpe Ratio]]-AVERAGE(Table2[Sharpe Ratio]))/_xlfn.STDEV.P(Table2[Sharpe Ratio])</f>
        <v>1.1179804215229703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288</v>
      </c>
      <c r="AT330">
        <f>_xlfn.RANK.AVG(Table2[[#This Row],[6M Return vs Nifty Z-Score]],Table2[6M Return vs Nifty Z-Score])</f>
        <v>635</v>
      </c>
      <c r="AU330">
        <f>_xlfn.RANK.AVG(Table2[[#This Row],[Sharpe Ratio Z-Score]],Table2[Sharpe Ratio Z-Score])</f>
        <v>97</v>
      </c>
      <c r="AV330">
        <f>(Table2[[#This Row],[Rank 1Y]]+Table2[[#This Row],[Rank 6M]]+Table2[[#This Row],[Rank Sharpe]])/3</f>
        <v>340</v>
      </c>
    </row>
    <row r="331" spans="1:48" x14ac:dyDescent="0.3">
      <c r="A331" t="s">
        <v>950</v>
      </c>
      <c r="B331" t="s">
        <v>951</v>
      </c>
      <c r="C331" t="s">
        <v>10400</v>
      </c>
      <c r="D331" t="s">
        <v>327</v>
      </c>
      <c r="E331">
        <v>16227.948508900001</v>
      </c>
      <c r="F331">
        <v>4806.5</v>
      </c>
      <c r="G331">
        <v>29.870832828160399</v>
      </c>
      <c r="H331">
        <f>(Table2[[#This Row],[1Y Return vs Nifty]]-AVERAGE(Table2[1Y Return vs Nifty]))/_xlfn.STDEV.P(Table2[1Y Return vs Nifty])</f>
        <v>0.10051335404483837</v>
      </c>
      <c r="I331">
        <v>7.03051002436204</v>
      </c>
      <c r="J331">
        <f>(Table2[[#This Row],[1M Return vs Nifty]]-AVERAGE(Table2[1M Return vs Nifty]))/_xlfn.STDEV.P(Table2[1M Return vs Nifty])</f>
        <v>0.94133012987332099</v>
      </c>
      <c r="K331">
        <v>14.9904791636468</v>
      </c>
      <c r="L331">
        <f>(Table2[[#This Row],[6M Return vs Nifty]]-AVERAGE(Table2[6M Return vs Nifty]))/_xlfn.STDEV.P(Table2[6M Return vs Nifty])</f>
        <v>6.8664936795256426E-2</v>
      </c>
      <c r="M331">
        <v>1.4586701500916599</v>
      </c>
      <c r="N331">
        <f>(Table2[[#This Row],[1W Return vs Nifty]]-AVERAGE(Table2[1W Return vs Nifty]))/_xlfn.STDEV.P(Table2[1W Return vs Nifty])</f>
        <v>0.70231562721601881</v>
      </c>
      <c r="O331">
        <v>4544.04</v>
      </c>
      <c r="P331">
        <v>4408.8525676771796</v>
      </c>
      <c r="Q331">
        <v>3914.4004616690499</v>
      </c>
      <c r="R331">
        <v>61.025528445662601</v>
      </c>
      <c r="S331" s="2">
        <f>(Table2[[#This Row],[Close Price]]-Table2[[#This Row],[20D EMA]])/Table2[[#This Row],[20D EMA]]</f>
        <v>5.7759174655152692E-2</v>
      </c>
      <c r="T331" s="2">
        <f>(Table2[[#This Row],[Close Price]]-Table2[[#This Row],[50D EMA]])/Table2[[#This Row],[50D EMA]]</f>
        <v>9.0192952977858898E-2</v>
      </c>
      <c r="U331" s="2">
        <f>(Table2[[#This Row],[Close Price]]-Table2[[#This Row],[200D EMA]])/Table2[[#This Row],[200D EMA]]</f>
        <v>0.22790196022779188</v>
      </c>
      <c r="V331">
        <v>2.7884769426620699</v>
      </c>
      <c r="W331">
        <v>4635</v>
      </c>
      <c r="X331">
        <v>4911.95</v>
      </c>
      <c r="Y331">
        <v>4382.3500000000004</v>
      </c>
      <c r="Z331">
        <v>5361.15</v>
      </c>
      <c r="AA331">
        <v>4266.1000000000004</v>
      </c>
      <c r="AB331">
        <v>5361.15</v>
      </c>
      <c r="AC331" s="2">
        <f>(Table2[[#This Row],[Close Price]]/Table2[[#This Row],[Day Low]])-1</f>
        <v>3.7001078748651661E-2</v>
      </c>
      <c r="AD331" s="2">
        <f>(Table2[[#This Row],[Day High]]/Table2[[#This Row],[Close Price]])-1</f>
        <v>2.1939040882138716E-2</v>
      </c>
      <c r="AE331" s="2">
        <f>(Table2[[#This Row],[Close Price]]/Table2[[#This Row],[Current Week Low]])-1</f>
        <v>9.67859709972958E-2</v>
      </c>
      <c r="AF331" s="2">
        <f>(Table2[[#This Row],[Current Week High]]/Table2[[#This Row],[Close Price]])-1</f>
        <v>0.11539581816290423</v>
      </c>
      <c r="AG331" s="2">
        <f>(Table2[[#This Row],[Close Price]]/Table2[[#This Row],[Current Month Low]])-1</f>
        <v>0.12667307376760961</v>
      </c>
      <c r="AH331" s="2">
        <f>(Table2[[#This Row],[Current Month High]]/Table2[[#This Row],[Close Price]])-1</f>
        <v>0.11539581816290423</v>
      </c>
      <c r="AI331">
        <v>11.539581816290401</v>
      </c>
      <c r="AJ331">
        <v>76.641370059351999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-7.0000000000000007E-2</v>
      </c>
      <c r="AM331" t="s">
        <v>10435</v>
      </c>
      <c r="AN331">
        <v>6.06</v>
      </c>
      <c r="AO331" t="s">
        <v>10436</v>
      </c>
      <c r="AP331">
        <v>1.8382688196791001E-2</v>
      </c>
      <c r="AQ331">
        <f>(Table2[[#This Row],[Sharpe Ratio]]-AVERAGE(Table2[Sharpe Ratio]))/_xlfn.STDEV.P(Table2[Sharpe Ratio])</f>
        <v>-0.46296261264509342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1.3498614352843412</v>
      </c>
      <c r="AS331">
        <f>_xlfn.RANK.AVG(Table2[[#This Row],[1Y Return vs Nifty Z-Score]],Table2[1Y Return vs Nifty Z-Score])</f>
        <v>273</v>
      </c>
      <c r="AT331">
        <f>_xlfn.RANK.AVG(Table2[[#This Row],[6M Return vs Nifty Z-Score]],Table2[6M Return vs Nifty Z-Score])</f>
        <v>285</v>
      </c>
      <c r="AU331">
        <f>_xlfn.RANK.AVG(Table2[[#This Row],[Sharpe Ratio Z-Score]],Table2[Sharpe Ratio Z-Score])</f>
        <v>464</v>
      </c>
      <c r="AV331">
        <f>(Table2[[#This Row],[Rank 1Y]]+Table2[[#This Row],[Rank 6M]]+Table2[[#This Row],[Rank Sharpe]])/3</f>
        <v>340.66666666666669</v>
      </c>
    </row>
    <row r="332" spans="1:48" x14ac:dyDescent="0.3">
      <c r="A332" t="s">
        <v>429</v>
      </c>
      <c r="B332" t="s">
        <v>430</v>
      </c>
      <c r="C332" t="s">
        <v>10391</v>
      </c>
      <c r="D332" t="s">
        <v>51</v>
      </c>
      <c r="E332">
        <v>54496.60647875</v>
      </c>
      <c r="F332">
        <v>4945.7</v>
      </c>
      <c r="G332">
        <v>24.952057465103501</v>
      </c>
      <c r="H332">
        <f>(Table2[[#This Row],[1Y Return vs Nifty]]-AVERAGE(Table2[1Y Return vs Nifty]))/_xlfn.STDEV.P(Table2[1Y Return vs Nifty])</f>
        <v>2.0324808901391638E-2</v>
      </c>
      <c r="I332">
        <v>12.694398178998201</v>
      </c>
      <c r="J332">
        <f>(Table2[[#This Row],[1M Return vs Nifty]]-AVERAGE(Table2[1M Return vs Nifty]))/_xlfn.STDEV.P(Table2[1M Return vs Nifty])</f>
        <v>1.4892114404646928</v>
      </c>
      <c r="K332">
        <v>1.63986369278125</v>
      </c>
      <c r="L332">
        <f>(Table2[[#This Row],[6M Return vs Nifty]]-AVERAGE(Table2[6M Return vs Nifty]))/_xlfn.STDEV.P(Table2[6M Return vs Nifty])</f>
        <v>-0.32569072675166089</v>
      </c>
      <c r="M332">
        <v>-1.30891603478323</v>
      </c>
      <c r="N332">
        <f>(Table2[[#This Row],[1W Return vs Nifty]]-AVERAGE(Table2[1W Return vs Nifty]))/_xlfn.STDEV.P(Table2[1W Return vs Nifty])</f>
        <v>0.15279928069099183</v>
      </c>
      <c r="O332">
        <v>4840.6000000000004</v>
      </c>
      <c r="P332">
        <v>4641.9450499124696</v>
      </c>
      <c r="Q332">
        <v>4190.8938871066402</v>
      </c>
      <c r="R332">
        <v>54.056286428256101</v>
      </c>
      <c r="S332" s="2">
        <f>(Table2[[#This Row],[Close Price]]-Table2[[#This Row],[20D EMA]])/Table2[[#This Row],[20D EMA]]</f>
        <v>2.1712184439945346E-2</v>
      </c>
      <c r="T332" s="2">
        <f>(Table2[[#This Row],[Close Price]]-Table2[[#This Row],[50D EMA]])/Table2[[#This Row],[50D EMA]]</f>
        <v>6.5436998245650912E-2</v>
      </c>
      <c r="U332" s="2">
        <f>(Table2[[#This Row],[Close Price]]-Table2[[#This Row],[200D EMA]])/Table2[[#This Row],[200D EMA]]</f>
        <v>0.18010623347337285</v>
      </c>
      <c r="V332">
        <v>0.90254276760089003</v>
      </c>
      <c r="W332">
        <v>4912.5</v>
      </c>
      <c r="X332">
        <v>5125</v>
      </c>
      <c r="Y332">
        <v>4912.5</v>
      </c>
      <c r="Z332">
        <v>5125</v>
      </c>
      <c r="AA332">
        <v>4600</v>
      </c>
      <c r="AB332">
        <v>5133.75</v>
      </c>
      <c r="AC332" s="2">
        <f>(Table2[[#This Row],[Close Price]]/Table2[[#This Row],[Day Low]])-1</f>
        <v>6.7582697201018505E-3</v>
      </c>
      <c r="AD332" s="2">
        <f>(Table2[[#This Row],[Day High]]/Table2[[#This Row],[Close Price]])-1</f>
        <v>3.6253715348686821E-2</v>
      </c>
      <c r="AE332" s="2">
        <f>(Table2[[#This Row],[Close Price]]/Table2[[#This Row],[Current Week Low]])-1</f>
        <v>6.7582697201018505E-3</v>
      </c>
      <c r="AF332" s="2">
        <f>(Table2[[#This Row],[Current Week High]]/Table2[[#This Row],[Close Price]])-1</f>
        <v>3.6253715348686821E-2</v>
      </c>
      <c r="AG332" s="2">
        <f>(Table2[[#This Row],[Close Price]]/Table2[[#This Row],[Current Month Low]])-1</f>
        <v>7.5152173913043407E-2</v>
      </c>
      <c r="AH332" s="2">
        <f>(Table2[[#This Row],[Current Month High]]/Table2[[#This Row],[Close Price]])-1</f>
        <v>3.8022929009038142E-2</v>
      </c>
      <c r="AI332">
        <v>4.4543745071476204</v>
      </c>
      <c r="AJ332">
        <v>68.0667414279403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0.01</v>
      </c>
      <c r="AM332" t="s">
        <v>10436</v>
      </c>
      <c r="AN332">
        <v>2.4300000000000002</v>
      </c>
      <c r="AO332" t="s">
        <v>10436</v>
      </c>
      <c r="AP332">
        <v>7.4373931707784002E-2</v>
      </c>
      <c r="AQ332">
        <f>(Table2[[#This Row],[Sharpe Ratio]]-AVERAGE(Table2[Sharpe Ratio]))/_xlfn.STDEV.P(Table2[Sharpe Ratio])</f>
        <v>0.1864493053670277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1.5230941086724432</v>
      </c>
      <c r="AS332">
        <f>_xlfn.RANK.AVG(Table2[[#This Row],[1Y Return vs Nifty Z-Score]],Table2[1Y Return vs Nifty Z-Score])</f>
        <v>293</v>
      </c>
      <c r="AT332">
        <f>_xlfn.RANK.AVG(Table2[[#This Row],[6M Return vs Nifty Z-Score]],Table2[6M Return vs Nifty Z-Score])</f>
        <v>432</v>
      </c>
      <c r="AU332">
        <f>_xlfn.RANK.AVG(Table2[[#This Row],[Sharpe Ratio Z-Score]],Table2[Sharpe Ratio Z-Score])</f>
        <v>300</v>
      </c>
      <c r="AV332">
        <f>(Table2[[#This Row],[Rank 1Y]]+Table2[[#This Row],[Rank 6M]]+Table2[[#This Row],[Rank Sharpe]])/3</f>
        <v>341.66666666666669</v>
      </c>
    </row>
    <row r="333" spans="1:48" x14ac:dyDescent="0.3">
      <c r="A333" t="s">
        <v>783</v>
      </c>
      <c r="B333" t="s">
        <v>784</v>
      </c>
      <c r="C333" t="s">
        <v>10402</v>
      </c>
      <c r="D333" t="s">
        <v>266</v>
      </c>
      <c r="E333">
        <v>21860.810758240001</v>
      </c>
      <c r="F333">
        <v>691.4</v>
      </c>
      <c r="G333">
        <v>4.3339185062673504</v>
      </c>
      <c r="H333">
        <f>(Table2[[#This Row],[1Y Return vs Nifty]]-AVERAGE(Table2[1Y Return vs Nifty]))/_xlfn.STDEV.P(Table2[1Y Return vs Nifty])</f>
        <v>-0.31580328084470749</v>
      </c>
      <c r="I333">
        <v>-3.44402675627554</v>
      </c>
      <c r="J333">
        <f>(Table2[[#This Row],[1M Return vs Nifty]]-AVERAGE(Table2[1M Return vs Nifty]))/_xlfn.STDEV.P(Table2[1M Return vs Nifty])</f>
        <v>-7.1896611639179028E-2</v>
      </c>
      <c r="K333">
        <v>1.43133669601808</v>
      </c>
      <c r="L333">
        <f>(Table2[[#This Row],[6M Return vs Nifty]]-AVERAGE(Table2[6M Return vs Nifty]))/_xlfn.STDEV.P(Table2[6M Return vs Nifty])</f>
        <v>-0.33185027814878115</v>
      </c>
      <c r="M333">
        <v>-6.8681952833567701</v>
      </c>
      <c r="N333">
        <f>(Table2[[#This Row],[1W Return vs Nifty]]-AVERAGE(Table2[1W Return vs Nifty]))/_xlfn.STDEV.P(Table2[1W Return vs Nifty])</f>
        <v>-0.95101993862868706</v>
      </c>
      <c r="O333">
        <v>709.81</v>
      </c>
      <c r="P333">
        <v>695.03348846129404</v>
      </c>
      <c r="Q333">
        <v>640.350785293341</v>
      </c>
      <c r="R333">
        <v>32.478792300639803</v>
      </c>
      <c r="S333" s="2">
        <f>(Table2[[#This Row],[Close Price]]-Table2[[#This Row],[20D EMA]])/Table2[[#This Row],[20D EMA]]</f>
        <v>-2.5936518223186444E-2</v>
      </c>
      <c r="T333" s="2">
        <f>(Table2[[#This Row],[Close Price]]-Table2[[#This Row],[50D EMA]])/Table2[[#This Row],[50D EMA]]</f>
        <v>-5.2277890513421077E-3</v>
      </c>
      <c r="U333" s="2">
        <f>(Table2[[#This Row],[Close Price]]-Table2[[#This Row],[200D EMA]])/Table2[[#This Row],[200D EMA]]</f>
        <v>7.9720702900791515E-2</v>
      </c>
      <c r="V333">
        <v>0.91469805676329796</v>
      </c>
      <c r="W333">
        <v>690</v>
      </c>
      <c r="X333">
        <v>708</v>
      </c>
      <c r="Y333">
        <v>690</v>
      </c>
      <c r="Z333">
        <v>723.45</v>
      </c>
      <c r="AA333">
        <v>687</v>
      </c>
      <c r="AB333">
        <v>752.95</v>
      </c>
      <c r="AC333" s="2">
        <f>(Table2[[#This Row],[Close Price]]/Table2[[#This Row],[Day Low]])-1</f>
        <v>2.0289855072463947E-3</v>
      </c>
      <c r="AD333" s="2">
        <f>(Table2[[#This Row],[Day High]]/Table2[[#This Row],[Close Price]])-1</f>
        <v>2.4009256580850513E-2</v>
      </c>
      <c r="AE333" s="2">
        <f>(Table2[[#This Row],[Close Price]]/Table2[[#This Row],[Current Week Low]])-1</f>
        <v>2.0289855072463947E-3</v>
      </c>
      <c r="AF333" s="2">
        <f>(Table2[[#This Row],[Current Week High]]/Table2[[#This Row],[Close Price]])-1</f>
        <v>4.6355221290136139E-2</v>
      </c>
      <c r="AG333" s="2">
        <f>(Table2[[#This Row],[Close Price]]/Table2[[#This Row],[Current Month Low]])-1</f>
        <v>6.4046579330421238E-3</v>
      </c>
      <c r="AH333" s="2">
        <f>(Table2[[#This Row],[Current Month High]]/Table2[[#This Row],[Close Price]])-1</f>
        <v>8.9022273647671568E-2</v>
      </c>
      <c r="AI333">
        <v>15.5553948510269</v>
      </c>
      <c r="AJ333">
        <v>48.114824335903997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-0.1</v>
      </c>
      <c r="AM333" t="s">
        <v>10435</v>
      </c>
      <c r="AN333">
        <v>-2.83</v>
      </c>
      <c r="AO333" t="s">
        <v>10435</v>
      </c>
      <c r="AP333">
        <v>0.11147756049584499</v>
      </c>
      <c r="AQ333">
        <f>(Table2[[#This Row],[Sharpe Ratio]]-AVERAGE(Table2[Sharpe Ratio]))/_xlfn.STDEV.P(Table2[Sharpe Ratio])</f>
        <v>0.61679407404025177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-1.053776035221103</v>
      </c>
      <c r="AS333">
        <f>_xlfn.RANK.AVG(Table2[[#This Row],[1Y Return vs Nifty Z-Score]],Table2[1Y Return vs Nifty Z-Score])</f>
        <v>399</v>
      </c>
      <c r="AT333">
        <f>_xlfn.RANK.AVG(Table2[[#This Row],[6M Return vs Nifty Z-Score]],Table2[6M Return vs Nifty Z-Score])</f>
        <v>435</v>
      </c>
      <c r="AU333">
        <f>_xlfn.RANK.AVG(Table2[[#This Row],[Sharpe Ratio Z-Score]],Table2[Sharpe Ratio Z-Score])</f>
        <v>191</v>
      </c>
      <c r="AV333">
        <f>(Table2[[#This Row],[Rank 1Y]]+Table2[[#This Row],[Rank 6M]]+Table2[[#This Row],[Rank Sharpe]])/3</f>
        <v>341.66666666666669</v>
      </c>
    </row>
    <row r="334" spans="1:48" x14ac:dyDescent="0.3">
      <c r="A334" t="s">
        <v>341</v>
      </c>
      <c r="B334" t="s">
        <v>342</v>
      </c>
      <c r="C334" t="s">
        <v>10395</v>
      </c>
      <c r="D334" t="s">
        <v>54</v>
      </c>
      <c r="E334">
        <v>74448.940724999993</v>
      </c>
      <c r="F334">
        <v>6226.65</v>
      </c>
      <c r="G334">
        <v>42.933594616051302</v>
      </c>
      <c r="H334">
        <f>(Table2[[#This Row],[1Y Return vs Nifty]]-AVERAGE(Table2[1Y Return vs Nifty]))/_xlfn.STDEV.P(Table2[1Y Return vs Nifty])</f>
        <v>0.31346958522255064</v>
      </c>
      <c r="I334">
        <v>0.14774939762692499</v>
      </c>
      <c r="J334">
        <f>(Table2[[#This Row],[1M Return vs Nifty]]-AVERAGE(Table2[1M Return vs Nifty]))/_xlfn.STDEV.P(Table2[1M Return vs Nifty])</f>
        <v>0.27554439934549696</v>
      </c>
      <c r="K334">
        <v>6.7963303775574904</v>
      </c>
      <c r="L334">
        <f>(Table2[[#This Row],[6M Return vs Nifty]]-AVERAGE(Table2[6M Return vs Nifty]))/_xlfn.STDEV.P(Table2[6M Return vs Nifty])</f>
        <v>-0.17337701166713285</v>
      </c>
      <c r="M334">
        <v>-5.7141191589439702</v>
      </c>
      <c r="N334">
        <f>(Table2[[#This Row],[1W Return vs Nifty]]-AVERAGE(Table2[1W Return vs Nifty]))/_xlfn.STDEV.P(Table2[1W Return vs Nifty])</f>
        <v>-0.7218730744894758</v>
      </c>
      <c r="O334">
        <v>6108.73</v>
      </c>
      <c r="P334">
        <v>5850.15574153124</v>
      </c>
      <c r="Q334">
        <v>5175.8472881921998</v>
      </c>
      <c r="R334">
        <v>57.670606185883599</v>
      </c>
      <c r="S334" s="2">
        <f>(Table2[[#This Row],[Close Price]]-Table2[[#This Row],[20D EMA]])/Table2[[#This Row],[20D EMA]]</f>
        <v>1.9303521353865712E-2</v>
      </c>
      <c r="T334" s="2">
        <f>(Table2[[#This Row],[Close Price]]-Table2[[#This Row],[50D EMA]])/Table2[[#This Row],[50D EMA]]</f>
        <v>6.4356279576621114E-2</v>
      </c>
      <c r="U334" s="2">
        <f>(Table2[[#This Row],[Close Price]]-Table2[[#This Row],[200D EMA]])/Table2[[#This Row],[200D EMA]]</f>
        <v>0.20302042415451949</v>
      </c>
      <c r="V334">
        <v>0.61026027143894102</v>
      </c>
      <c r="W334">
        <v>6024.05</v>
      </c>
      <c r="X334">
        <v>6264</v>
      </c>
      <c r="Y334">
        <v>5966.05</v>
      </c>
      <c r="Z334">
        <v>6264</v>
      </c>
      <c r="AA334">
        <v>5966.05</v>
      </c>
      <c r="AB334">
        <v>6439.9</v>
      </c>
      <c r="AC334" s="2">
        <f>(Table2[[#This Row],[Close Price]]/Table2[[#This Row],[Day Low]])-1</f>
        <v>3.3631858965313954E-2</v>
      </c>
      <c r="AD334" s="2">
        <f>(Table2[[#This Row],[Day High]]/Table2[[#This Row],[Close Price]])-1</f>
        <v>5.9984100599841383E-3</v>
      </c>
      <c r="AE334" s="2">
        <f>(Table2[[#This Row],[Close Price]]/Table2[[#This Row],[Current Week Low]])-1</f>
        <v>4.3680492117900371E-2</v>
      </c>
      <c r="AF334" s="2">
        <f>(Table2[[#This Row],[Current Week High]]/Table2[[#This Row],[Close Price]])-1</f>
        <v>5.9984100599841383E-3</v>
      </c>
      <c r="AG334" s="2">
        <f>(Table2[[#This Row],[Close Price]]/Table2[[#This Row],[Current Month Low]])-1</f>
        <v>4.3680492117900371E-2</v>
      </c>
      <c r="AH334" s="2">
        <f>(Table2[[#This Row],[Current Month High]]/Table2[[#This Row],[Close Price]])-1</f>
        <v>3.4247950342479516E-2</v>
      </c>
      <c r="AI334">
        <v>3.4247950342479498</v>
      </c>
      <c r="AJ334">
        <v>80.639686684072998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0.04</v>
      </c>
      <c r="AM334" t="s">
        <v>10436</v>
      </c>
      <c r="AN334">
        <v>-0.66</v>
      </c>
      <c r="AO334" t="s">
        <v>10435</v>
      </c>
      <c r="AP334">
        <v>2.7722922548621E-2</v>
      </c>
      <c r="AQ334">
        <f>(Table2[[#This Row],[Sharpe Ratio]]-AVERAGE(Table2[Sharpe Ratio]))/_xlfn.STDEV.P(Table2[Sharpe Ratio])</f>
        <v>-0.35463032486667101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-0.66086642645523208</v>
      </c>
      <c r="AS334">
        <f>_xlfn.RANK.AVG(Table2[[#This Row],[1Y Return vs Nifty Z-Score]],Table2[1Y Return vs Nifty Z-Score])</f>
        <v>219</v>
      </c>
      <c r="AT334">
        <f>_xlfn.RANK.AVG(Table2[[#This Row],[6M Return vs Nifty Z-Score]],Table2[6M Return vs Nifty Z-Score])</f>
        <v>375</v>
      </c>
      <c r="AU334">
        <f>_xlfn.RANK.AVG(Table2[[#This Row],[Sharpe Ratio Z-Score]],Table2[Sharpe Ratio Z-Score])</f>
        <v>439</v>
      </c>
      <c r="AV334">
        <f>(Table2[[#This Row],[Rank 1Y]]+Table2[[#This Row],[Rank 6M]]+Table2[[#This Row],[Rank Sharpe]])/3</f>
        <v>344.33333333333331</v>
      </c>
    </row>
    <row r="335" spans="1:48" x14ac:dyDescent="0.3">
      <c r="A335" t="s">
        <v>679</v>
      </c>
      <c r="B335" t="s">
        <v>680</v>
      </c>
      <c r="C335" t="s">
        <v>10404</v>
      </c>
      <c r="D335" t="s">
        <v>263</v>
      </c>
      <c r="E335">
        <v>27692.605433279899</v>
      </c>
      <c r="F335">
        <v>554.79999999999995</v>
      </c>
      <c r="G335">
        <v>-1.7684083140542399</v>
      </c>
      <c r="H335">
        <f>(Table2[[#This Row],[1Y Return vs Nifty]]-AVERAGE(Table2[1Y Return vs Nifty]))/_xlfn.STDEV.P(Table2[1Y Return vs Nifty])</f>
        <v>-0.41528672409902856</v>
      </c>
      <c r="I335">
        <v>0.63738875716590504</v>
      </c>
      <c r="J335">
        <f>(Table2[[#This Row],[1M Return vs Nifty]]-AVERAGE(Table2[1M Return vs Nifty]))/_xlfn.STDEV.P(Table2[1M Return vs Nifty])</f>
        <v>0.32290837382683441</v>
      </c>
      <c r="K335">
        <v>41.194290686468797</v>
      </c>
      <c r="L335">
        <f>(Table2[[#This Row],[6M Return vs Nifty]]-AVERAGE(Table2[6M Return vs Nifty]))/_xlfn.STDEV.P(Table2[6M Return vs Nifty])</f>
        <v>0.84268329595565805</v>
      </c>
      <c r="M335">
        <v>-10.811931449179299</v>
      </c>
      <c r="N335">
        <f>(Table2[[#This Row],[1W Return vs Nifty]]-AVERAGE(Table2[1W Return vs Nifty]))/_xlfn.STDEV.P(Table2[1W Return vs Nifty])</f>
        <v>-1.7340660100916363</v>
      </c>
      <c r="O335">
        <v>562.41999999999996</v>
      </c>
      <c r="P335">
        <v>537.20707437874898</v>
      </c>
      <c r="Q335">
        <v>469.20519650430202</v>
      </c>
      <c r="R335">
        <v>42.199846107644497</v>
      </c>
      <c r="S335" s="2">
        <f>(Table2[[#This Row],[Close Price]]-Table2[[#This Row],[20D EMA]])/Table2[[#This Row],[20D EMA]]</f>
        <v>-1.3548593577753289E-2</v>
      </c>
      <c r="T335" s="2">
        <f>(Table2[[#This Row],[Close Price]]-Table2[[#This Row],[50D EMA]])/Table2[[#This Row],[50D EMA]]</f>
        <v>3.2748871823023253E-2</v>
      </c>
      <c r="U335" s="2">
        <f>(Table2[[#This Row],[Close Price]]-Table2[[#This Row],[200D EMA]])/Table2[[#This Row],[200D EMA]]</f>
        <v>0.18242509702237097</v>
      </c>
      <c r="V335">
        <v>1.16260235842225</v>
      </c>
      <c r="W335">
        <v>553</v>
      </c>
      <c r="X335">
        <v>569.9</v>
      </c>
      <c r="Y335">
        <v>553</v>
      </c>
      <c r="Z335">
        <v>574.9</v>
      </c>
      <c r="AA335">
        <v>501.35</v>
      </c>
      <c r="AB335">
        <v>628.29999999999995</v>
      </c>
      <c r="AC335" s="2">
        <f>(Table2[[#This Row],[Close Price]]/Table2[[#This Row],[Day Low]])-1</f>
        <v>3.2549728752260254E-3</v>
      </c>
      <c r="AD335" s="2">
        <f>(Table2[[#This Row],[Day High]]/Table2[[#This Row],[Close Price]])-1</f>
        <v>2.7217015140591272E-2</v>
      </c>
      <c r="AE335" s="2">
        <f>(Table2[[#This Row],[Close Price]]/Table2[[#This Row],[Current Week Low]])-1</f>
        <v>3.2549728752260254E-3</v>
      </c>
      <c r="AF335" s="2">
        <f>(Table2[[#This Row],[Current Week High]]/Table2[[#This Row],[Close Price]])-1</f>
        <v>3.622927180966129E-2</v>
      </c>
      <c r="AG335" s="2">
        <f>(Table2[[#This Row],[Close Price]]/Table2[[#This Row],[Current Month Low]])-1</f>
        <v>0.10661214720255296</v>
      </c>
      <c r="AH335" s="2">
        <f>(Table2[[#This Row],[Current Month High]]/Table2[[#This Row],[Close Price]])-1</f>
        <v>0.132480173035328</v>
      </c>
      <c r="AI335">
        <v>13.2480173035328</v>
      </c>
      <c r="AJ335">
        <v>65.069919666765799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0.08</v>
      </c>
      <c r="AM335" t="s">
        <v>10436</v>
      </c>
      <c r="AN335">
        <v>4.32</v>
      </c>
      <c r="AO335" t="s">
        <v>10436</v>
      </c>
      <c r="AP335">
        <v>1.1097956785010001E-2</v>
      </c>
      <c r="AQ335">
        <f>(Table2[[#This Row],[Sharpe Ratio]]-AVERAGE(Table2[Sharpe Ratio]))/_xlfn.STDEV.P(Table2[Sharpe Ratio])</f>
        <v>-0.54745424207995375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-1.5312153064881262</v>
      </c>
      <c r="AS335">
        <f>_xlfn.RANK.AVG(Table2[[#This Row],[1Y Return vs Nifty Z-Score]],Table2[1Y Return vs Nifty Z-Score])</f>
        <v>437</v>
      </c>
      <c r="AT335">
        <f>_xlfn.RANK.AVG(Table2[[#This Row],[6M Return vs Nifty Z-Score]],Table2[6M Return vs Nifty Z-Score])</f>
        <v>120</v>
      </c>
      <c r="AU335">
        <f>_xlfn.RANK.AVG(Table2[[#This Row],[Sharpe Ratio Z-Score]],Table2[Sharpe Ratio Z-Score])</f>
        <v>476</v>
      </c>
      <c r="AV335">
        <f>(Table2[[#This Row],[Rank 1Y]]+Table2[[#This Row],[Rank 6M]]+Table2[[#This Row],[Rank Sharpe]])/3</f>
        <v>344.33333333333331</v>
      </c>
    </row>
    <row r="336" spans="1:48" x14ac:dyDescent="0.3">
      <c r="A336" t="s">
        <v>1241</v>
      </c>
      <c r="B336" t="s">
        <v>1242</v>
      </c>
      <c r="C336" t="s">
        <v>10399</v>
      </c>
      <c r="D336" t="s">
        <v>80</v>
      </c>
      <c r="E336">
        <v>9773.2121209449997</v>
      </c>
      <c r="F336">
        <v>888.65</v>
      </c>
      <c r="G336">
        <v>-3.3349759348634702</v>
      </c>
      <c r="H336">
        <f>(Table2[[#This Row],[1Y Return vs Nifty]]-AVERAGE(Table2[1Y Return vs Nifty]))/_xlfn.STDEV.P(Table2[1Y Return vs Nifty])</f>
        <v>-0.44082575955183939</v>
      </c>
      <c r="I336">
        <v>3.2197312785620298</v>
      </c>
      <c r="J336">
        <f>(Table2[[#This Row],[1M Return vs Nifty]]-AVERAGE(Table2[1M Return vs Nifty]))/_xlfn.STDEV.P(Table2[1M Return vs Nifty])</f>
        <v>0.57270447968041505</v>
      </c>
      <c r="K336">
        <v>-1.9358298700583301</v>
      </c>
      <c r="L336">
        <f>(Table2[[#This Row],[6M Return vs Nifty]]-AVERAGE(Table2[6M Return vs Nifty]))/_xlfn.STDEV.P(Table2[6M Return vs Nifty])</f>
        <v>-0.43131095157884058</v>
      </c>
      <c r="M336">
        <v>-3.3341633815665999</v>
      </c>
      <c r="N336">
        <f>(Table2[[#This Row],[1W Return vs Nifty]]-AVERAGE(Table2[1W Return vs Nifty]))/_xlfn.STDEV.P(Table2[1W Return vs Nifty])</f>
        <v>-0.24932244144219309</v>
      </c>
      <c r="O336">
        <v>845.87</v>
      </c>
      <c r="P336">
        <v>813.04839939808699</v>
      </c>
      <c r="Q336">
        <v>760.63309030277105</v>
      </c>
      <c r="R336">
        <v>66.787615407778105</v>
      </c>
      <c r="S336" s="2">
        <f>(Table2[[#This Row],[Close Price]]-Table2[[#This Row],[20D EMA]])/Table2[[#This Row],[20D EMA]]</f>
        <v>5.0575147481291417E-2</v>
      </c>
      <c r="T336" s="2">
        <f>(Table2[[#This Row],[Close Price]]-Table2[[#This Row],[50D EMA]])/Table2[[#This Row],[50D EMA]]</f>
        <v>9.298536305819198E-2</v>
      </c>
      <c r="U336" s="2">
        <f>(Table2[[#This Row],[Close Price]]-Table2[[#This Row],[200D EMA]])/Table2[[#This Row],[200D EMA]]</f>
        <v>0.16830310346644481</v>
      </c>
      <c r="V336">
        <v>2.1562194689974401</v>
      </c>
      <c r="W336">
        <v>849.6</v>
      </c>
      <c r="X336">
        <v>898.85</v>
      </c>
      <c r="Y336">
        <v>834.25</v>
      </c>
      <c r="Z336">
        <v>898.85</v>
      </c>
      <c r="AA336">
        <v>782</v>
      </c>
      <c r="AB336">
        <v>943.4</v>
      </c>
      <c r="AC336" s="2">
        <f>(Table2[[#This Row],[Close Price]]/Table2[[#This Row],[Day Low]])-1</f>
        <v>4.5962806026365266E-2</v>
      </c>
      <c r="AD336" s="2">
        <f>(Table2[[#This Row],[Day High]]/Table2[[#This Row],[Close Price]])-1</f>
        <v>1.1478084735272676E-2</v>
      </c>
      <c r="AE336" s="2">
        <f>(Table2[[#This Row],[Close Price]]/Table2[[#This Row],[Current Week Low]])-1</f>
        <v>6.520827090200787E-2</v>
      </c>
      <c r="AF336" s="2">
        <f>(Table2[[#This Row],[Current Week High]]/Table2[[#This Row],[Close Price]])-1</f>
        <v>1.1478084735272676E-2</v>
      </c>
      <c r="AG336" s="2">
        <f>(Table2[[#This Row],[Close Price]]/Table2[[#This Row],[Current Month Low]])-1</f>
        <v>0.13638107416879786</v>
      </c>
      <c r="AH336" s="2">
        <f>(Table2[[#This Row],[Current Month High]]/Table2[[#This Row],[Close Price]])-1</f>
        <v>6.1610307770213257E-2</v>
      </c>
      <c r="AI336">
        <v>6.1610307770213204</v>
      </c>
      <c r="AJ336">
        <v>44.261363636363598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0.01</v>
      </c>
      <c r="AM336" t="s">
        <v>10436</v>
      </c>
      <c r="AN336">
        <v>9.51</v>
      </c>
      <c r="AO336" t="s">
        <v>10436</v>
      </c>
      <c r="AP336">
        <v>0.14490509745823901</v>
      </c>
      <c r="AQ336">
        <f>(Table2[[#This Row],[Sharpe Ratio]]-AVERAGE(Table2[Sharpe Ratio]))/_xlfn.STDEV.P(Table2[Sharpe Ratio])</f>
        <v>1.0045018571136408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0.45574718422118277</v>
      </c>
      <c r="AS336">
        <f>_xlfn.RANK.AVG(Table2[[#This Row],[1Y Return vs Nifty Z-Score]],Table2[1Y Return vs Nifty Z-Score])</f>
        <v>447</v>
      </c>
      <c r="AT336">
        <f>_xlfn.RANK.AVG(Table2[[#This Row],[6M Return vs Nifty Z-Score]],Table2[6M Return vs Nifty Z-Score])</f>
        <v>473</v>
      </c>
      <c r="AU336">
        <f>_xlfn.RANK.AVG(Table2[[#This Row],[Sharpe Ratio Z-Score]],Table2[Sharpe Ratio Z-Score])</f>
        <v>114</v>
      </c>
      <c r="AV336">
        <f>(Table2[[#This Row],[Rank 1Y]]+Table2[[#This Row],[Rank 6M]]+Table2[[#This Row],[Rank Sharpe]])/3</f>
        <v>344.66666666666669</v>
      </c>
    </row>
    <row r="337" spans="1:48" x14ac:dyDescent="0.3">
      <c r="A337" t="s">
        <v>1724</v>
      </c>
      <c r="B337" t="s">
        <v>1725</v>
      </c>
      <c r="C337" t="s">
        <v>10395</v>
      </c>
      <c r="D337" t="s">
        <v>276</v>
      </c>
      <c r="E337">
        <v>4873.7177274099904</v>
      </c>
      <c r="F337">
        <v>567.70000000000005</v>
      </c>
      <c r="G337">
        <v>25.391630914951602</v>
      </c>
      <c r="H337">
        <f>(Table2[[#This Row],[1Y Return vs Nifty]]-AVERAGE(Table2[1Y Return vs Nifty]))/_xlfn.STDEV.P(Table2[1Y Return vs Nifty])</f>
        <v>2.7490973815476848E-2</v>
      </c>
      <c r="I337">
        <v>3.79869564430328</v>
      </c>
      <c r="J337">
        <f>(Table2[[#This Row],[1M Return vs Nifty]]-AVERAGE(Table2[1M Return vs Nifty]))/_xlfn.STDEV.P(Table2[1M Return vs Nifty])</f>
        <v>0.62870907349082994</v>
      </c>
      <c r="K337">
        <v>23.6940200427733</v>
      </c>
      <c r="L337">
        <f>(Table2[[#This Row],[6M Return vs Nifty]]-AVERAGE(Table2[6M Return vs Nifty]))/_xlfn.STDEV.P(Table2[6M Return vs Nifty])</f>
        <v>0.3257535066882164</v>
      </c>
      <c r="M337">
        <v>1.0442320384853001</v>
      </c>
      <c r="N337">
        <f>(Table2[[#This Row],[1W Return vs Nifty]]-AVERAGE(Table2[1W Return vs Nifty]))/_xlfn.STDEV.P(Table2[1W Return vs Nifty])</f>
        <v>0.62002712679089</v>
      </c>
      <c r="O337">
        <v>541.23</v>
      </c>
      <c r="P337">
        <v>505.80621078995898</v>
      </c>
      <c r="Q337">
        <v>443.41932863840702</v>
      </c>
      <c r="R337">
        <v>61.536655911415799</v>
      </c>
      <c r="S337" s="2">
        <f>(Table2[[#This Row],[Close Price]]-Table2[[#This Row],[20D EMA]])/Table2[[#This Row],[20D EMA]]</f>
        <v>4.8907118969754131E-2</v>
      </c>
      <c r="T337" s="2">
        <f>(Table2[[#This Row],[Close Price]]-Table2[[#This Row],[50D EMA]])/Table2[[#This Row],[50D EMA]]</f>
        <v>0.12236660580615739</v>
      </c>
      <c r="U337" s="2">
        <f>(Table2[[#This Row],[Close Price]]-Table2[[#This Row],[200D EMA]])/Table2[[#This Row],[200D EMA]]</f>
        <v>0.28027797467290733</v>
      </c>
      <c r="V337">
        <v>1.8683457654428799</v>
      </c>
      <c r="W337">
        <v>562.54999999999995</v>
      </c>
      <c r="X337">
        <v>595</v>
      </c>
      <c r="Y337">
        <v>561.20000000000005</v>
      </c>
      <c r="Z337">
        <v>595</v>
      </c>
      <c r="AA337">
        <v>508.1</v>
      </c>
      <c r="AB337">
        <v>597</v>
      </c>
      <c r="AC337" s="2">
        <f>(Table2[[#This Row],[Close Price]]/Table2[[#This Row],[Day Low]])-1</f>
        <v>9.1547418007289494E-3</v>
      </c>
      <c r="AD337" s="2">
        <f>(Table2[[#This Row],[Day High]]/Table2[[#This Row],[Close Price]])-1</f>
        <v>4.8088779284833461E-2</v>
      </c>
      <c r="AE337" s="2">
        <f>(Table2[[#This Row],[Close Price]]/Table2[[#This Row],[Current Week Low]])-1</f>
        <v>1.1582323592302268E-2</v>
      </c>
      <c r="AF337" s="2">
        <f>(Table2[[#This Row],[Current Week High]]/Table2[[#This Row],[Close Price]])-1</f>
        <v>4.8088779284833461E-2</v>
      </c>
      <c r="AG337" s="2">
        <f>(Table2[[#This Row],[Close Price]]/Table2[[#This Row],[Current Month Low]])-1</f>
        <v>0.11729974414485334</v>
      </c>
      <c r="AH337" s="2">
        <f>(Table2[[#This Row],[Current Month High]]/Table2[[#This Row],[Close Price]])-1</f>
        <v>5.1611766778227874E-2</v>
      </c>
      <c r="AI337">
        <v>5.1611766778227803</v>
      </c>
      <c r="AJ337">
        <v>64.981110142400397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0.14000000000000001</v>
      </c>
      <c r="AM337" t="s">
        <v>10436</v>
      </c>
      <c r="AN337">
        <v>10.93</v>
      </c>
      <c r="AO337" t="s">
        <v>10436</v>
      </c>
      <c r="AQ337">
        <f>(Table2[[#This Row],[Sharpe Ratio]]-AVERAGE(Table2[Sharpe Ratio]))/_xlfn.STDEV.P(Table2[Sharpe Ratio])</f>
        <v>-0.67617339439443958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0.92580728639097365</v>
      </c>
      <c r="AS337">
        <f>_xlfn.RANK.AVG(Table2[[#This Row],[1Y Return vs Nifty Z-Score]],Table2[1Y Return vs Nifty Z-Score])</f>
        <v>290</v>
      </c>
      <c r="AT337">
        <f>_xlfn.RANK.AVG(Table2[[#This Row],[6M Return vs Nifty Z-Score]],Table2[6M Return vs Nifty Z-Score])</f>
        <v>216</v>
      </c>
      <c r="AU337">
        <f>_xlfn.RANK.AVG(Table2[[#This Row],[Sharpe Ratio Z-Score]],Table2[Sharpe Ratio Z-Score])</f>
        <v>529</v>
      </c>
      <c r="AV337">
        <f>(Table2[[#This Row],[Rank 1Y]]+Table2[[#This Row],[Rank 6M]]+Table2[[#This Row],[Rank Sharpe]])/3</f>
        <v>345</v>
      </c>
    </row>
    <row r="338" spans="1:48" x14ac:dyDescent="0.3">
      <c r="A338" t="s">
        <v>1798</v>
      </c>
      <c r="B338" t="s">
        <v>1799</v>
      </c>
      <c r="C338" t="s">
        <v>10397</v>
      </c>
      <c r="D338" t="s">
        <v>266</v>
      </c>
      <c r="E338">
        <v>4499.7009734399999</v>
      </c>
      <c r="F338">
        <v>1410.9</v>
      </c>
      <c r="G338">
        <v>5.6722680931411196</v>
      </c>
      <c r="H338">
        <f>(Table2[[#This Row],[1Y Return vs Nifty]]-AVERAGE(Table2[1Y Return vs Nifty]))/_xlfn.STDEV.P(Table2[1Y Return vs Nifty])</f>
        <v>-0.29398477962369546</v>
      </c>
      <c r="I338">
        <v>3.9409744808749601</v>
      </c>
      <c r="J338">
        <f>(Table2[[#This Row],[1M Return vs Nifty]]-AVERAGE(Table2[1M Return vs Nifty]))/_xlfn.STDEV.P(Table2[1M Return vs Nifty])</f>
        <v>0.64247204220102605</v>
      </c>
      <c r="K338">
        <v>-5.0049499415295404</v>
      </c>
      <c r="L338">
        <f>(Table2[[#This Row],[6M Return vs Nifty]]-AVERAGE(Table2[6M Return vs Nifty]))/_xlfn.STDEV.P(Table2[6M Return vs Nifty])</f>
        <v>-0.5219678119259481</v>
      </c>
      <c r="M338">
        <v>0.73175557357069698</v>
      </c>
      <c r="N338">
        <f>(Table2[[#This Row],[1W Return vs Nifty]]-AVERAGE(Table2[1W Return vs Nifty]))/_xlfn.STDEV.P(Table2[1W Return vs Nifty])</f>
        <v>0.55798355744755956</v>
      </c>
      <c r="O338">
        <v>1384.26</v>
      </c>
      <c r="P338">
        <v>1370.49638767688</v>
      </c>
      <c r="Q338">
        <v>1276.1372487982301</v>
      </c>
      <c r="R338">
        <v>58.318095610247397</v>
      </c>
      <c r="S338" s="2">
        <f>(Table2[[#This Row],[Close Price]]-Table2[[#This Row],[20D EMA]])/Table2[[#This Row],[20D EMA]]</f>
        <v>1.9244939534480587E-2</v>
      </c>
      <c r="T338" s="2">
        <f>(Table2[[#This Row],[Close Price]]-Table2[[#This Row],[50D EMA]])/Table2[[#This Row],[50D EMA]]</f>
        <v>2.9481006069346911E-2</v>
      </c>
      <c r="U338" s="2">
        <f>(Table2[[#This Row],[Close Price]]-Table2[[#This Row],[200D EMA]])/Table2[[#This Row],[200D EMA]]</f>
        <v>0.10560208263545275</v>
      </c>
      <c r="V338">
        <v>0.53317853194795795</v>
      </c>
      <c r="W338">
        <v>1398</v>
      </c>
      <c r="X338">
        <v>1439.6</v>
      </c>
      <c r="Y338">
        <v>1344.6</v>
      </c>
      <c r="Z338">
        <v>1439.6</v>
      </c>
      <c r="AA338">
        <v>1325</v>
      </c>
      <c r="AB338">
        <v>1574.8</v>
      </c>
      <c r="AC338" s="2">
        <f>(Table2[[#This Row],[Close Price]]/Table2[[#This Row],[Day Low]])-1</f>
        <v>9.227467811158796E-3</v>
      </c>
      <c r="AD338" s="2">
        <f>(Table2[[#This Row],[Day High]]/Table2[[#This Row],[Close Price]])-1</f>
        <v>2.0341625912537964E-2</v>
      </c>
      <c r="AE338" s="2">
        <f>(Table2[[#This Row],[Close Price]]/Table2[[#This Row],[Current Week Low]])-1</f>
        <v>4.9308344489067624E-2</v>
      </c>
      <c r="AF338" s="2">
        <f>(Table2[[#This Row],[Current Week High]]/Table2[[#This Row],[Close Price]])-1</f>
        <v>2.0341625912537964E-2</v>
      </c>
      <c r="AG338" s="2">
        <f>(Table2[[#This Row],[Close Price]]/Table2[[#This Row],[Current Month Low]])-1</f>
        <v>6.4830188679245282E-2</v>
      </c>
      <c r="AH338" s="2">
        <f>(Table2[[#This Row],[Current Month High]]/Table2[[#This Row],[Close Price]])-1</f>
        <v>0.11616698561202066</v>
      </c>
      <c r="AI338">
        <v>11.616698561202</v>
      </c>
      <c r="AJ338">
        <v>46.374105197634599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-7.0000000000000007E-2</v>
      </c>
      <c r="AM338" t="s">
        <v>10435</v>
      </c>
      <c r="AN338">
        <v>1.21</v>
      </c>
      <c r="AO338" t="s">
        <v>10436</v>
      </c>
      <c r="AP338">
        <v>0.130784947332797</v>
      </c>
      <c r="AQ338">
        <f>(Table2[[#This Row],[Sharpe Ratio]]-AVERAGE(Table2[Sharpe Ratio]))/_xlfn.STDEV.P(Table2[Sharpe Ratio])</f>
        <v>0.840729931352034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1.2252329394509762</v>
      </c>
      <c r="AS338">
        <f>_xlfn.RANK.AVG(Table2[[#This Row],[1Y Return vs Nifty Z-Score]],Table2[1Y Return vs Nifty Z-Score])</f>
        <v>390</v>
      </c>
      <c r="AT338">
        <f>_xlfn.RANK.AVG(Table2[[#This Row],[6M Return vs Nifty Z-Score]],Table2[6M Return vs Nifty Z-Score])</f>
        <v>505</v>
      </c>
      <c r="AU338">
        <f>_xlfn.RANK.AVG(Table2[[#This Row],[Sharpe Ratio Z-Score]],Table2[Sharpe Ratio Z-Score])</f>
        <v>143</v>
      </c>
      <c r="AV338">
        <f>(Table2[[#This Row],[Rank 1Y]]+Table2[[#This Row],[Rank 6M]]+Table2[[#This Row],[Rank Sharpe]])/3</f>
        <v>346</v>
      </c>
    </row>
    <row r="339" spans="1:48" x14ac:dyDescent="0.3">
      <c r="A339" t="s">
        <v>374</v>
      </c>
      <c r="B339" t="s">
        <v>375</v>
      </c>
      <c r="C339" t="s">
        <v>10402</v>
      </c>
      <c r="D339" t="s">
        <v>376</v>
      </c>
      <c r="E339">
        <v>66429.971935199996</v>
      </c>
      <c r="F339">
        <v>5229.6000000000004</v>
      </c>
      <c r="G339">
        <v>-7.3779252672436897</v>
      </c>
      <c r="H339">
        <f>(Table2[[#This Row],[1Y Return vs Nifty]]-AVERAGE(Table2[1Y Return vs Nifty]))/_xlfn.STDEV.P(Table2[1Y Return vs Nifty])</f>
        <v>-0.50673611347594261</v>
      </c>
      <c r="I339">
        <v>-6.5514470084170497</v>
      </c>
      <c r="J339">
        <f>(Table2[[#This Row],[1M Return vs Nifty]]-AVERAGE(Table2[1M Return vs Nifty]))/_xlfn.STDEV.P(Table2[1M Return vs Nifty])</f>
        <v>-0.37248472952210121</v>
      </c>
      <c r="K339">
        <v>14.708441574466701</v>
      </c>
      <c r="L339">
        <f>(Table2[[#This Row],[6M Return vs Nifty]]-AVERAGE(Table2[6M Return vs Nifty]))/_xlfn.STDEV.P(Table2[6M Return vs Nifty])</f>
        <v>6.0334000976678757E-2</v>
      </c>
      <c r="M339">
        <v>-2.5533715178972298</v>
      </c>
      <c r="N339">
        <f>(Table2[[#This Row],[1W Return vs Nifty]]-AVERAGE(Table2[1W Return vs Nifty]))/_xlfn.STDEV.P(Table2[1W Return vs Nifty])</f>
        <v>-9.4292800571422891E-2</v>
      </c>
      <c r="O339">
        <v>5360.36</v>
      </c>
      <c r="P339">
        <v>5381.4475822218501</v>
      </c>
      <c r="Q339">
        <v>4942.4063291918101</v>
      </c>
      <c r="R339">
        <v>36.506703958915601</v>
      </c>
      <c r="S339" s="2">
        <f>(Table2[[#This Row],[Close Price]]-Table2[[#This Row],[20D EMA]])/Table2[[#This Row],[20D EMA]]</f>
        <v>-2.4393883992866024E-2</v>
      </c>
      <c r="T339" s="2">
        <f>(Table2[[#This Row],[Close Price]]-Table2[[#This Row],[50D EMA]])/Table2[[#This Row],[50D EMA]]</f>
        <v>-2.8216865425483916E-2</v>
      </c>
      <c r="U339" s="2">
        <f>(Table2[[#This Row],[Close Price]]-Table2[[#This Row],[200D EMA]])/Table2[[#This Row],[200D EMA]]</f>
        <v>5.8108065521021747E-2</v>
      </c>
      <c r="V339">
        <v>0.81499653924051396</v>
      </c>
      <c r="W339">
        <v>5221.1499999999996</v>
      </c>
      <c r="X339">
        <v>5423.75</v>
      </c>
      <c r="Y339">
        <v>5221.1499999999996</v>
      </c>
      <c r="Z339">
        <v>5545.45</v>
      </c>
      <c r="AA339">
        <v>5154.45</v>
      </c>
      <c r="AB339">
        <v>5615</v>
      </c>
      <c r="AC339" s="2">
        <f>(Table2[[#This Row],[Close Price]]/Table2[[#This Row],[Day Low]])-1</f>
        <v>1.61841739846591E-3</v>
      </c>
      <c r="AD339" s="2">
        <f>(Table2[[#This Row],[Day High]]/Table2[[#This Row],[Close Price]])-1</f>
        <v>3.7125210341135029E-2</v>
      </c>
      <c r="AE339" s="2">
        <f>(Table2[[#This Row],[Close Price]]/Table2[[#This Row],[Current Week Low]])-1</f>
        <v>1.61841739846591E-3</v>
      </c>
      <c r="AF339" s="2">
        <f>(Table2[[#This Row],[Current Week High]]/Table2[[#This Row],[Close Price]])-1</f>
        <v>6.0396588649227256E-2</v>
      </c>
      <c r="AG339" s="2">
        <f>(Table2[[#This Row],[Close Price]]/Table2[[#This Row],[Current Month Low]])-1</f>
        <v>1.4579635072607289E-2</v>
      </c>
      <c r="AH339" s="2">
        <f>(Table2[[#This Row],[Current Month High]]/Table2[[#This Row],[Close Price]])-1</f>
        <v>7.3695884962520886E-2</v>
      </c>
      <c r="AI339">
        <v>23.527612054459201</v>
      </c>
      <c r="AJ339">
        <v>45.226326020549799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-0.22</v>
      </c>
      <c r="AM339" t="s">
        <v>10435</v>
      </c>
      <c r="AN339">
        <v>-2.92</v>
      </c>
      <c r="AO339" t="s">
        <v>10435</v>
      </c>
      <c r="AP339">
        <v>8.4329881799531006E-2</v>
      </c>
      <c r="AQ339">
        <f>(Table2[[#This Row],[Sharpe Ratio]]-AVERAGE(Table2[Sharpe Ratio]))/_xlfn.STDEV.P(Table2[Sharpe Ratio])</f>
        <v>0.30192294444498408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485</v>
      </c>
      <c r="AT339">
        <f>_xlfn.RANK.AVG(Table2[[#This Row],[6M Return vs Nifty Z-Score]],Table2[6M Return vs Nifty Z-Score])</f>
        <v>291</v>
      </c>
      <c r="AU339">
        <f>_xlfn.RANK.AVG(Table2[[#This Row],[Sharpe Ratio Z-Score]],Table2[Sharpe Ratio Z-Score])</f>
        <v>270</v>
      </c>
      <c r="AV339">
        <f>(Table2[[#This Row],[Rank 1Y]]+Table2[[#This Row],[Rank 6M]]+Table2[[#This Row],[Rank Sharpe]])/3</f>
        <v>348.66666666666669</v>
      </c>
    </row>
    <row r="340" spans="1:48" x14ac:dyDescent="0.3">
      <c r="A340" t="s">
        <v>93</v>
      </c>
      <c r="B340" t="s">
        <v>94</v>
      </c>
      <c r="C340" t="s">
        <v>10401</v>
      </c>
      <c r="D340" t="s">
        <v>95</v>
      </c>
      <c r="E340">
        <v>313770.98245597503</v>
      </c>
      <c r="F340">
        <v>1452.55</v>
      </c>
      <c r="G340">
        <v>43.756545771309398</v>
      </c>
      <c r="H340">
        <f>(Table2[[#This Row],[1Y Return vs Nifty]]-AVERAGE(Table2[1Y Return vs Nifty]))/_xlfn.STDEV.P(Table2[1Y Return vs Nifty])</f>
        <v>0.32688578153025383</v>
      </c>
      <c r="I340">
        <v>-7.32287304741567</v>
      </c>
      <c r="J340">
        <f>(Table2[[#This Row],[1M Return vs Nifty]]-AVERAGE(Table2[1M Return vs Nifty]))/_xlfn.STDEV.P(Table2[1M Return vs Nifty])</f>
        <v>-0.44710659664440944</v>
      </c>
      <c r="K340">
        <v>-6.3083543059276996</v>
      </c>
      <c r="L340">
        <f>(Table2[[#This Row],[6M Return vs Nifty]]-AVERAGE(Table2[6M Return vs Nifty]))/_xlfn.STDEV.P(Table2[6M Return vs Nifty])</f>
        <v>-0.56046827612655925</v>
      </c>
      <c r="M340">
        <v>-0.60547511481604999</v>
      </c>
      <c r="N340">
        <f>(Table2[[#This Row],[1W Return vs Nifty]]-AVERAGE(Table2[1W Return vs Nifty]))/_xlfn.STDEV.P(Table2[1W Return vs Nifty])</f>
        <v>0.2924705532421818</v>
      </c>
      <c r="O340">
        <v>1453.97</v>
      </c>
      <c r="P340">
        <v>1463.66369727349</v>
      </c>
      <c r="Q340">
        <v>1320.2082505354799</v>
      </c>
      <c r="R340">
        <v>52.063524859410798</v>
      </c>
      <c r="S340" s="2">
        <f>(Table2[[#This Row],[Close Price]]-Table2[[#This Row],[20D EMA]])/Table2[[#This Row],[20D EMA]]</f>
        <v>-9.7663638176858714E-4</v>
      </c>
      <c r="T340" s="2">
        <f>(Table2[[#This Row],[Close Price]]-Table2[[#This Row],[50D EMA]])/Table2[[#This Row],[50D EMA]]</f>
        <v>-7.5930675155724877E-3</v>
      </c>
      <c r="U340" s="2">
        <f>(Table2[[#This Row],[Close Price]]-Table2[[#This Row],[200D EMA]])/Table2[[#This Row],[200D EMA]]</f>
        <v>0.10024308620313642</v>
      </c>
      <c r="V340">
        <v>0.72040054394817998</v>
      </c>
      <c r="W340">
        <v>1438.2</v>
      </c>
      <c r="X340">
        <v>1464</v>
      </c>
      <c r="Y340">
        <v>1438.2</v>
      </c>
      <c r="Z340">
        <v>1465.85</v>
      </c>
      <c r="AA340">
        <v>1394.45</v>
      </c>
      <c r="AB340">
        <v>1499.5</v>
      </c>
      <c r="AC340" s="2">
        <f>(Table2[[#This Row],[Close Price]]/Table2[[#This Row],[Day Low]])-1</f>
        <v>9.9777499652342616E-3</v>
      </c>
      <c r="AD340" s="2">
        <f>(Table2[[#This Row],[Day High]]/Table2[[#This Row],[Close Price]])-1</f>
        <v>7.8826890640597558E-3</v>
      </c>
      <c r="AE340" s="2">
        <f>(Table2[[#This Row],[Close Price]]/Table2[[#This Row],[Current Week Low]])-1</f>
        <v>9.9777499652342616E-3</v>
      </c>
      <c r="AF340" s="2">
        <f>(Table2[[#This Row],[Current Week High]]/Table2[[#This Row],[Close Price]])-1</f>
        <v>9.1563113145847197E-3</v>
      </c>
      <c r="AG340" s="2">
        <f>(Table2[[#This Row],[Close Price]]/Table2[[#This Row],[Current Month Low]])-1</f>
        <v>4.1665172648714499E-2</v>
      </c>
      <c r="AH340" s="2">
        <f>(Table2[[#This Row],[Current Month High]]/Table2[[#This Row],[Close Price]])-1</f>
        <v>3.232246738494382E-2</v>
      </c>
      <c r="AI340">
        <v>11.6243847027641</v>
      </c>
      <c r="AJ340">
        <v>92.518223989396901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-0.05</v>
      </c>
      <c r="AM340" t="s">
        <v>10435</v>
      </c>
      <c r="AN340">
        <v>1.1599999999999999</v>
      </c>
      <c r="AO340" t="s">
        <v>10436</v>
      </c>
      <c r="AP340">
        <v>6.8170041568043002E-2</v>
      </c>
      <c r="AQ340">
        <f>(Table2[[#This Row],[Sharpe Ratio]]-AVERAGE(Table2[Sharpe Ratio]))/_xlfn.STDEV.P(Table2[Sharpe Ratio])</f>
        <v>0.11449376478335264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214</v>
      </c>
      <c r="AT340">
        <f>_xlfn.RANK.AVG(Table2[[#This Row],[6M Return vs Nifty Z-Score]],Table2[6M Return vs Nifty Z-Score])</f>
        <v>518</v>
      </c>
      <c r="AU340">
        <f>_xlfn.RANK.AVG(Table2[[#This Row],[Sharpe Ratio Z-Score]],Table2[Sharpe Ratio Z-Score])</f>
        <v>317</v>
      </c>
      <c r="AV340">
        <f>(Table2[[#This Row],[Rank 1Y]]+Table2[[#This Row],[Rank 6M]]+Table2[[#This Row],[Rank Sharpe]])/3</f>
        <v>349.66666666666669</v>
      </c>
    </row>
    <row r="341" spans="1:48" x14ac:dyDescent="0.3">
      <c r="A341" t="s">
        <v>1427</v>
      </c>
      <c r="B341" t="s">
        <v>1428</v>
      </c>
      <c r="C341" t="s">
        <v>10408</v>
      </c>
      <c r="D341" t="s">
        <v>646</v>
      </c>
      <c r="E341">
        <v>7796.7428825999996</v>
      </c>
      <c r="F341">
        <v>460.25</v>
      </c>
      <c r="G341">
        <v>-13.335982896845101</v>
      </c>
      <c r="H341">
        <f>(Table2[[#This Row],[1Y Return vs Nifty]]-AVERAGE(Table2[1Y Return vs Nifty]))/_xlfn.STDEV.P(Table2[1Y Return vs Nifty])</f>
        <v>-0.60386760209542456</v>
      </c>
      <c r="I341">
        <v>-9.2620655679130905</v>
      </c>
      <c r="J341">
        <f>(Table2[[#This Row],[1M Return vs Nifty]]-AVERAGE(Table2[1M Return vs Nifty]))/_xlfn.STDEV.P(Table2[1M Return vs Nifty])</f>
        <v>-0.63468928023773707</v>
      </c>
      <c r="K341">
        <v>24.259801809591099</v>
      </c>
      <c r="L341">
        <f>(Table2[[#This Row],[6M Return vs Nifty]]-AVERAGE(Table2[6M Return vs Nifty]))/_xlfn.STDEV.P(Table2[6M Return vs Nifty])</f>
        <v>0.34246578819786544</v>
      </c>
      <c r="M341">
        <v>-4.1235232431582904</v>
      </c>
      <c r="N341">
        <f>(Table2[[#This Row],[1W Return vs Nifty]]-AVERAGE(Table2[1W Return vs Nifty]))/_xlfn.STDEV.P(Table2[1W Return vs Nifty])</f>
        <v>-0.40605329578954397</v>
      </c>
      <c r="O341">
        <v>460.98</v>
      </c>
      <c r="P341">
        <v>471.751625927894</v>
      </c>
      <c r="Q341">
        <v>437.00346468448203</v>
      </c>
      <c r="R341">
        <v>52.263085555915403</v>
      </c>
      <c r="S341" s="2">
        <f>(Table2[[#This Row],[Close Price]]-Table2[[#This Row],[20D EMA]])/Table2[[#This Row],[20D EMA]]</f>
        <v>-1.5835828018569528E-3</v>
      </c>
      <c r="T341" s="2">
        <f>(Table2[[#This Row],[Close Price]]-Table2[[#This Row],[50D EMA]])/Table2[[#This Row],[50D EMA]]</f>
        <v>-2.4380681052813141E-2</v>
      </c>
      <c r="U341" s="2">
        <f>(Table2[[#This Row],[Close Price]]-Table2[[#This Row],[200D EMA]])/Table2[[#This Row],[200D EMA]]</f>
        <v>5.3195311236953355E-2</v>
      </c>
      <c r="V341">
        <v>0.36126116033991401</v>
      </c>
      <c r="W341">
        <v>449.9</v>
      </c>
      <c r="X341">
        <v>463.05</v>
      </c>
      <c r="Y341">
        <v>449.9</v>
      </c>
      <c r="Z341">
        <v>465.9</v>
      </c>
      <c r="AA341">
        <v>429.1</v>
      </c>
      <c r="AB341">
        <v>478.45</v>
      </c>
      <c r="AC341" s="2">
        <f>(Table2[[#This Row],[Close Price]]/Table2[[#This Row],[Day Low]])-1</f>
        <v>2.3005112247166171E-2</v>
      </c>
      <c r="AD341" s="2">
        <f>(Table2[[#This Row],[Day High]]/Table2[[#This Row],[Close Price]])-1</f>
        <v>6.0836501901140316E-3</v>
      </c>
      <c r="AE341" s="2">
        <f>(Table2[[#This Row],[Close Price]]/Table2[[#This Row],[Current Week Low]])-1</f>
        <v>2.3005112247166171E-2</v>
      </c>
      <c r="AF341" s="2">
        <f>(Table2[[#This Row],[Current Week High]]/Table2[[#This Row],[Close Price]])-1</f>
        <v>1.2275936990765901E-2</v>
      </c>
      <c r="AG341" s="2">
        <f>(Table2[[#This Row],[Close Price]]/Table2[[#This Row],[Current Month Low]])-1</f>
        <v>7.2593800978792755E-2</v>
      </c>
      <c r="AH341" s="2">
        <f>(Table2[[#This Row],[Current Month High]]/Table2[[#This Row],[Close Price]])-1</f>
        <v>3.9543726235741428E-2</v>
      </c>
      <c r="AI341">
        <v>38.783269961977098</v>
      </c>
      <c r="AJ341">
        <v>44.233782513318701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-0.3</v>
      </c>
      <c r="AM341" t="s">
        <v>10435</v>
      </c>
      <c r="AN341">
        <v>4.67</v>
      </c>
      <c r="AO341" t="s">
        <v>10436</v>
      </c>
      <c r="AP341">
        <v>7.1445637230571998E-2</v>
      </c>
      <c r="AQ341">
        <f>(Table2[[#This Row],[Sharpe Ratio]]-AVERAGE(Table2[Sharpe Ratio]))/_xlfn.STDEV.P(Table2[Sharpe Ratio])</f>
        <v>0.15248561365910579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526</v>
      </c>
      <c r="AT341">
        <f>_xlfn.RANK.AVG(Table2[[#This Row],[6M Return vs Nifty Z-Score]],Table2[6M Return vs Nifty Z-Score])</f>
        <v>213</v>
      </c>
      <c r="AU341">
        <f>_xlfn.RANK.AVG(Table2[[#This Row],[Sharpe Ratio Z-Score]],Table2[Sharpe Ratio Z-Score])</f>
        <v>310</v>
      </c>
      <c r="AV341">
        <f>(Table2[[#This Row],[Rank 1Y]]+Table2[[#This Row],[Rank 6M]]+Table2[[#This Row],[Rank Sharpe]])/3</f>
        <v>349.66666666666669</v>
      </c>
    </row>
    <row r="342" spans="1:48" x14ac:dyDescent="0.3">
      <c r="A342" t="s">
        <v>590</v>
      </c>
      <c r="B342" t="s">
        <v>591</v>
      </c>
      <c r="C342" t="s">
        <v>592</v>
      </c>
      <c r="D342" t="s">
        <v>592</v>
      </c>
      <c r="E342">
        <v>34369.397700000001</v>
      </c>
      <c r="F342">
        <v>1005.5</v>
      </c>
      <c r="G342">
        <v>5.8328810733238399</v>
      </c>
      <c r="H342">
        <f>(Table2[[#This Row],[1Y Return vs Nifty]]-AVERAGE(Table2[1Y Return vs Nifty]))/_xlfn.STDEV.P(Table2[1Y Return vs Nifty])</f>
        <v>-0.29136637966407597</v>
      </c>
      <c r="I342">
        <v>8.9478423159481508</v>
      </c>
      <c r="J342">
        <f>(Table2[[#This Row],[1M Return vs Nifty]]-AVERAGE(Table2[1M Return vs Nifty]))/_xlfn.STDEV.P(Table2[1M Return vs Nifty])</f>
        <v>1.1267982217694326</v>
      </c>
      <c r="K342">
        <v>4.0112589718776697</v>
      </c>
      <c r="L342">
        <f>(Table2[[#This Row],[6M Return vs Nifty]]-AVERAGE(Table2[6M Return vs Nifty]))/_xlfn.STDEV.P(Table2[6M Return vs Nifty])</f>
        <v>-0.25564353223385888</v>
      </c>
      <c r="M342">
        <v>14.8855396843382</v>
      </c>
      <c r="N342">
        <f>(Table2[[#This Row],[1W Return vs Nifty]]-AVERAGE(Table2[1W Return vs Nifty]))/_xlfn.STDEV.P(Table2[1W Return vs Nifty])</f>
        <v>3.3682793222403489</v>
      </c>
      <c r="O342">
        <v>902.47</v>
      </c>
      <c r="P342">
        <v>879.53446712072696</v>
      </c>
      <c r="Q342">
        <v>827.701126687547</v>
      </c>
      <c r="R342">
        <v>78.540168146433999</v>
      </c>
      <c r="S342" s="2">
        <f>(Table2[[#This Row],[Close Price]]-Table2[[#This Row],[20D EMA]])/Table2[[#This Row],[20D EMA]]</f>
        <v>0.11416445976043521</v>
      </c>
      <c r="T342" s="2">
        <f>(Table2[[#This Row],[Close Price]]-Table2[[#This Row],[50D EMA]])/Table2[[#This Row],[50D EMA]]</f>
        <v>0.14321841563712445</v>
      </c>
      <c r="U342" s="2">
        <f>(Table2[[#This Row],[Close Price]]-Table2[[#This Row],[200D EMA]])/Table2[[#This Row],[200D EMA]]</f>
        <v>0.21481047636603154</v>
      </c>
      <c r="V342">
        <v>1.9281677701384601</v>
      </c>
      <c r="W342">
        <v>900.1</v>
      </c>
      <c r="X342">
        <v>1053</v>
      </c>
      <c r="Y342">
        <v>900.1</v>
      </c>
      <c r="Z342">
        <v>1053</v>
      </c>
      <c r="AA342">
        <v>812</v>
      </c>
      <c r="AB342">
        <v>1053</v>
      </c>
      <c r="AC342" s="2">
        <f>(Table2[[#This Row],[Close Price]]/Table2[[#This Row],[Day Low]])-1</f>
        <v>0.11709810021108757</v>
      </c>
      <c r="AD342" s="2">
        <f>(Table2[[#This Row],[Day High]]/Table2[[#This Row],[Close Price]])-1</f>
        <v>4.7240179015415107E-2</v>
      </c>
      <c r="AE342" s="2">
        <f>(Table2[[#This Row],[Close Price]]/Table2[[#This Row],[Current Week Low]])-1</f>
        <v>0.11709810021108757</v>
      </c>
      <c r="AF342" s="2">
        <f>(Table2[[#This Row],[Current Week High]]/Table2[[#This Row],[Close Price]])-1</f>
        <v>4.7240179015415107E-2</v>
      </c>
      <c r="AG342" s="2">
        <f>(Table2[[#This Row],[Close Price]]/Table2[[#This Row],[Current Month Low]])-1</f>
        <v>0.23830049261083741</v>
      </c>
      <c r="AH342" s="2">
        <f>(Table2[[#This Row],[Current Month High]]/Table2[[#This Row],[Close Price]])-1</f>
        <v>4.7240179015415107E-2</v>
      </c>
      <c r="AI342">
        <v>4.7240179015415098</v>
      </c>
      <c r="AJ342">
        <v>41.619718309859103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</v>
      </c>
      <c r="AM342" t="s">
        <v>10437</v>
      </c>
      <c r="AN342">
        <v>17.690000000000001</v>
      </c>
      <c r="AO342" t="s">
        <v>10436</v>
      </c>
      <c r="AP342">
        <v>8.8558055140969996E-2</v>
      </c>
      <c r="AQ342">
        <f>(Table2[[#This Row],[Sharpe Ratio]]-AVERAGE(Table2[Sharpe Ratio]))/_xlfn.STDEV.P(Table2[Sharpe Ratio])</f>
        <v>0.35096322265942514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4.2990308547712717</v>
      </c>
      <c r="AS342">
        <f>_xlfn.RANK.AVG(Table2[[#This Row],[1Y Return vs Nifty Z-Score]],Table2[1Y Return vs Nifty Z-Score])</f>
        <v>389</v>
      </c>
      <c r="AT342">
        <f>_xlfn.RANK.AVG(Table2[[#This Row],[6M Return vs Nifty Z-Score]],Table2[6M Return vs Nifty Z-Score])</f>
        <v>404</v>
      </c>
      <c r="AU342">
        <f>_xlfn.RANK.AVG(Table2[[#This Row],[Sharpe Ratio Z-Score]],Table2[Sharpe Ratio Z-Score])</f>
        <v>258</v>
      </c>
      <c r="AV342">
        <f>(Table2[[#This Row],[Rank 1Y]]+Table2[[#This Row],[Rank 6M]]+Table2[[#This Row],[Rank Sharpe]])/3</f>
        <v>350.33333333333331</v>
      </c>
    </row>
    <row r="343" spans="1:48" x14ac:dyDescent="0.3">
      <c r="A343" t="s">
        <v>1983</v>
      </c>
      <c r="B343" t="s">
        <v>1984</v>
      </c>
      <c r="C343" t="s">
        <v>10393</v>
      </c>
      <c r="D343" t="s">
        <v>230</v>
      </c>
      <c r="E343">
        <v>3527.9542488749998</v>
      </c>
      <c r="F343">
        <v>1221.1500000000001</v>
      </c>
      <c r="G343">
        <v>6.3751194494854602</v>
      </c>
      <c r="H343">
        <f>(Table2[[#This Row],[1Y Return vs Nifty]]-AVERAGE(Table2[1Y Return vs Nifty]))/_xlfn.STDEV.P(Table2[1Y Return vs Nifty])</f>
        <v>-0.2825265154100754</v>
      </c>
      <c r="I343">
        <v>38.738593240622997</v>
      </c>
      <c r="J343">
        <f>(Table2[[#This Row],[1M Return vs Nifty]]-AVERAGE(Table2[1M Return vs Nifty]))/_xlfn.STDEV.P(Table2[1M Return vs Nifty])</f>
        <v>4.0085280890429962</v>
      </c>
      <c r="K343">
        <v>57.731637848437003</v>
      </c>
      <c r="L343">
        <f>(Table2[[#This Row],[6M Return vs Nifty]]-AVERAGE(Table2[6M Return vs Nifty]))/_xlfn.STDEV.P(Table2[6M Return vs Nifty])</f>
        <v>1.3311698775365215</v>
      </c>
      <c r="M343">
        <v>-3.4850932136122301</v>
      </c>
      <c r="N343">
        <f>(Table2[[#This Row],[1W Return vs Nifty]]-AVERAGE(Table2[1W Return vs Nifty]))/_xlfn.STDEV.P(Table2[1W Return vs Nifty])</f>
        <v>-0.27929021998532089</v>
      </c>
      <c r="O343">
        <v>1193.26</v>
      </c>
      <c r="P343">
        <v>1058.72598850861</v>
      </c>
      <c r="Q343">
        <v>904.90913857074497</v>
      </c>
      <c r="R343">
        <v>47.325722134712699</v>
      </c>
      <c r="S343" s="2">
        <f>(Table2[[#This Row],[Close Price]]-Table2[[#This Row],[20D EMA]])/Table2[[#This Row],[20D EMA]]</f>
        <v>2.3372944706099342E-2</v>
      </c>
      <c r="T343" s="2">
        <f>(Table2[[#This Row],[Close Price]]-Table2[[#This Row],[50D EMA]])/Table2[[#This Row],[50D EMA]]</f>
        <v>0.15341458815060449</v>
      </c>
      <c r="U343" s="2">
        <f>(Table2[[#This Row],[Close Price]]-Table2[[#This Row],[200D EMA]])/Table2[[#This Row],[200D EMA]]</f>
        <v>0.34947250276280828</v>
      </c>
      <c r="V343">
        <v>1.1438269688801701</v>
      </c>
      <c r="W343">
        <v>1201.7</v>
      </c>
      <c r="X343">
        <v>1300</v>
      </c>
      <c r="Y343">
        <v>1201.7</v>
      </c>
      <c r="Z343">
        <v>1349.9</v>
      </c>
      <c r="AA343">
        <v>1003.3</v>
      </c>
      <c r="AB343">
        <v>1369.75</v>
      </c>
      <c r="AC343" s="2">
        <f>(Table2[[#This Row],[Close Price]]/Table2[[#This Row],[Day Low]])-1</f>
        <v>1.6185404010984561E-2</v>
      </c>
      <c r="AD343" s="2">
        <f>(Table2[[#This Row],[Day High]]/Table2[[#This Row],[Close Price]])-1</f>
        <v>6.4570282111124699E-2</v>
      </c>
      <c r="AE343" s="2">
        <f>(Table2[[#This Row],[Close Price]]/Table2[[#This Row],[Current Week Low]])-1</f>
        <v>1.6185404010984561E-2</v>
      </c>
      <c r="AF343" s="2">
        <f>(Table2[[#This Row],[Current Week High]]/Table2[[#This Row],[Close Price]])-1</f>
        <v>0.10543340293985182</v>
      </c>
      <c r="AG343" s="2">
        <f>(Table2[[#This Row],[Close Price]]/Table2[[#This Row],[Current Month Low]])-1</f>
        <v>0.21713345958337493</v>
      </c>
      <c r="AH343" s="2">
        <f>(Table2[[#This Row],[Current Month High]]/Table2[[#This Row],[Close Price]])-1</f>
        <v>0.12168857224747165</v>
      </c>
      <c r="AI343">
        <v>12.1688572247471</v>
      </c>
      <c r="AJ343">
        <v>84.659004990170899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0.27</v>
      </c>
      <c r="AM343" t="s">
        <v>10436</v>
      </c>
      <c r="AN343">
        <v>11.99</v>
      </c>
      <c r="AO343" t="s">
        <v>10436</v>
      </c>
      <c r="AP343">
        <v>-1.5488957822183E-2</v>
      </c>
      <c r="AQ343">
        <f>(Table2[[#This Row],[Sharpe Ratio]]-AVERAGE(Table2[Sharpe Ratio]))/_xlfn.STDEV.P(Table2[Sharpe Ratio])</f>
        <v>-0.85582137462438101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3.9220598565597404</v>
      </c>
      <c r="AS343">
        <f>_xlfn.RANK.AVG(Table2[[#This Row],[1Y Return vs Nifty Z-Score]],Table2[1Y Return vs Nifty Z-Score])</f>
        <v>385</v>
      </c>
      <c r="AT343">
        <f>_xlfn.RANK.AVG(Table2[[#This Row],[6M Return vs Nifty Z-Score]],Table2[6M Return vs Nifty Z-Score])</f>
        <v>65</v>
      </c>
      <c r="AU343">
        <f>_xlfn.RANK.AVG(Table2[[#This Row],[Sharpe Ratio Z-Score]],Table2[Sharpe Ratio Z-Score])</f>
        <v>603</v>
      </c>
      <c r="AV343">
        <f>(Table2[[#This Row],[Rank 1Y]]+Table2[[#This Row],[Rank 6M]]+Table2[[#This Row],[Rank Sharpe]])/3</f>
        <v>351</v>
      </c>
    </row>
    <row r="344" spans="1:48" x14ac:dyDescent="0.3">
      <c r="A344" t="s">
        <v>1081</v>
      </c>
      <c r="B344" t="s">
        <v>1082</v>
      </c>
      <c r="C344" t="s">
        <v>10397</v>
      </c>
      <c r="D344" t="s">
        <v>407</v>
      </c>
      <c r="E344">
        <v>12587.86637994</v>
      </c>
      <c r="F344">
        <v>3111.95</v>
      </c>
      <c r="G344">
        <v>12.799606204134101</v>
      </c>
      <c r="H344">
        <f>(Table2[[#This Row],[1Y Return vs Nifty]]-AVERAGE(Table2[1Y Return vs Nifty]))/_xlfn.STDEV.P(Table2[1Y Return vs Nifty])</f>
        <v>-0.17779104608617194</v>
      </c>
      <c r="I344">
        <v>0.14619049773482201</v>
      </c>
      <c r="J344">
        <f>(Table2[[#This Row],[1M Return vs Nifty]]-AVERAGE(Table2[1M Return vs Nifty]))/_xlfn.STDEV.P(Table2[1M Return vs Nifty])</f>
        <v>0.27539360326820034</v>
      </c>
      <c r="K344">
        <v>0.78609669139718297</v>
      </c>
      <c r="L344">
        <f>(Table2[[#This Row],[6M Return vs Nifty]]-AVERAGE(Table2[6M Return vs Nifty]))/_xlfn.STDEV.P(Table2[6M Return vs Nifty])</f>
        <v>-0.35090962793865216</v>
      </c>
      <c r="M344">
        <v>-2.0120700266342899</v>
      </c>
      <c r="N344">
        <f>(Table2[[#This Row],[1W Return vs Nifty]]-AVERAGE(Table2[1W Return vs Nifty]))/_xlfn.STDEV.P(Table2[1W Return vs Nifty])</f>
        <v>1.3184978972705789E-2</v>
      </c>
      <c r="O344">
        <v>2903.5</v>
      </c>
      <c r="P344">
        <v>2803.1681753241601</v>
      </c>
      <c r="Q344">
        <v>2578.0916403885099</v>
      </c>
      <c r="R344">
        <v>73.201290817714806</v>
      </c>
      <c r="S344" s="2">
        <f>(Table2[[#This Row],[Close Price]]-Table2[[#This Row],[20D EMA]])/Table2[[#This Row],[20D EMA]]</f>
        <v>7.1792664026175249E-2</v>
      </c>
      <c r="T344" s="2">
        <f>(Table2[[#This Row],[Close Price]]-Table2[[#This Row],[50D EMA]])/Table2[[#This Row],[50D EMA]]</f>
        <v>0.11015458415731051</v>
      </c>
      <c r="U344" s="2">
        <f>(Table2[[#This Row],[Close Price]]-Table2[[#This Row],[200D EMA]])/Table2[[#This Row],[200D EMA]]</f>
        <v>0.20707501286922417</v>
      </c>
      <c r="V344">
        <v>0.78000846903221599</v>
      </c>
      <c r="W344">
        <v>2986.35</v>
      </c>
      <c r="X344">
        <v>3144</v>
      </c>
      <c r="Y344">
        <v>2856</v>
      </c>
      <c r="Z344">
        <v>3144</v>
      </c>
      <c r="AA344">
        <v>2757.05</v>
      </c>
      <c r="AB344">
        <v>3144</v>
      </c>
      <c r="AC344" s="2">
        <f>(Table2[[#This Row],[Close Price]]/Table2[[#This Row],[Day Low]])-1</f>
        <v>4.20580307063807E-2</v>
      </c>
      <c r="AD344" s="2">
        <f>(Table2[[#This Row],[Day High]]/Table2[[#This Row],[Close Price]])-1</f>
        <v>1.0299008660164866E-2</v>
      </c>
      <c r="AE344" s="2">
        <f>(Table2[[#This Row],[Close Price]]/Table2[[#This Row],[Current Week Low]])-1</f>
        <v>8.9618347338935589E-2</v>
      </c>
      <c r="AF344" s="2">
        <f>(Table2[[#This Row],[Current Week High]]/Table2[[#This Row],[Close Price]])-1</f>
        <v>1.0299008660164866E-2</v>
      </c>
      <c r="AG344" s="2">
        <f>(Table2[[#This Row],[Close Price]]/Table2[[#This Row],[Current Month Low]])-1</f>
        <v>0.12872454253640653</v>
      </c>
      <c r="AH344" s="2">
        <f>(Table2[[#This Row],[Current Month High]]/Table2[[#This Row],[Close Price]])-1</f>
        <v>1.0299008660164866E-2</v>
      </c>
      <c r="AI344">
        <v>1.0299008660164799</v>
      </c>
      <c r="AJ344">
        <v>51.333673742310303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0.1</v>
      </c>
      <c r="AM344" t="s">
        <v>10436</v>
      </c>
      <c r="AN344">
        <v>9.14</v>
      </c>
      <c r="AO344" t="s">
        <v>10436</v>
      </c>
      <c r="AP344">
        <v>8.4813586589047002E-2</v>
      </c>
      <c r="AQ344">
        <f>(Table2[[#This Row],[Sharpe Ratio]]-AVERAGE(Table2[Sharpe Ratio]))/_xlfn.STDEV.P(Table2[Sharpe Ratio])</f>
        <v>0.30753317267736047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6.7411080893442471E-2</v>
      </c>
      <c r="AS344">
        <f>_xlfn.RANK.AVG(Table2[[#This Row],[1Y Return vs Nifty Z-Score]],Table2[1Y Return vs Nifty Z-Score])</f>
        <v>348</v>
      </c>
      <c r="AT344">
        <f>_xlfn.RANK.AVG(Table2[[#This Row],[6M Return vs Nifty Z-Score]],Table2[6M Return vs Nifty Z-Score])</f>
        <v>440</v>
      </c>
      <c r="AU344">
        <f>_xlfn.RANK.AVG(Table2[[#This Row],[Sharpe Ratio Z-Score]],Table2[Sharpe Ratio Z-Score])</f>
        <v>267</v>
      </c>
      <c r="AV344">
        <f>(Table2[[#This Row],[Rank 1Y]]+Table2[[#This Row],[Rank 6M]]+Table2[[#This Row],[Rank Sharpe]])/3</f>
        <v>351.66666666666669</v>
      </c>
    </row>
    <row r="345" spans="1:48" x14ac:dyDescent="0.3">
      <c r="A345" t="s">
        <v>204</v>
      </c>
      <c r="B345" t="s">
        <v>205</v>
      </c>
      <c r="C345" t="s">
        <v>10397</v>
      </c>
      <c r="D345" t="s">
        <v>206</v>
      </c>
      <c r="E345">
        <v>134159.56906275</v>
      </c>
      <c r="F345">
        <v>4895.25</v>
      </c>
      <c r="G345">
        <v>12.373983899201701</v>
      </c>
      <c r="H345">
        <f>(Table2[[#This Row],[1Y Return vs Nifty]]-AVERAGE(Table2[1Y Return vs Nifty]))/_xlfn.STDEV.P(Table2[1Y Return vs Nifty])</f>
        <v>-0.1847297718652485</v>
      </c>
      <c r="I345">
        <v>-5.5257673222523502</v>
      </c>
      <c r="J345">
        <f>(Table2[[#This Row],[1M Return vs Nifty]]-AVERAGE(Table2[1M Return vs Nifty]))/_xlfn.STDEV.P(Table2[1M Return vs Nifty])</f>
        <v>-0.27326830515770428</v>
      </c>
      <c r="K345">
        <v>7.47985417345512</v>
      </c>
      <c r="L345">
        <f>(Table2[[#This Row],[6M Return vs Nifty]]-AVERAGE(Table2[6M Return vs Nifty]))/_xlfn.STDEV.P(Table2[6M Return vs Nifty])</f>
        <v>-0.15318682038572359</v>
      </c>
      <c r="M345">
        <v>-2.2028669652481301</v>
      </c>
      <c r="N345">
        <f>(Table2[[#This Row],[1W Return vs Nifty]]-AVERAGE(Table2[1W Return vs Nifty]))/_xlfn.STDEV.P(Table2[1W Return vs Nifty])</f>
        <v>-2.4698588017269239E-2</v>
      </c>
      <c r="O345">
        <v>4860.72</v>
      </c>
      <c r="P345">
        <v>4829.8450213157403</v>
      </c>
      <c r="Q345">
        <v>4441.9860053060002</v>
      </c>
      <c r="R345">
        <v>55.497483013165002</v>
      </c>
      <c r="S345" s="2">
        <f>(Table2[[#This Row],[Close Price]]-Table2[[#This Row],[20D EMA]])/Table2[[#This Row],[20D EMA]]</f>
        <v>7.1038858440724299E-3</v>
      </c>
      <c r="T345" s="2">
        <f>(Table2[[#This Row],[Close Price]]-Table2[[#This Row],[50D EMA]])/Table2[[#This Row],[50D EMA]]</f>
        <v>1.354183796697522E-2</v>
      </c>
      <c r="U345" s="2">
        <f>(Table2[[#This Row],[Close Price]]-Table2[[#This Row],[200D EMA]])/Table2[[#This Row],[200D EMA]]</f>
        <v>0.10204084257639964</v>
      </c>
      <c r="V345">
        <v>0.97749026282430596</v>
      </c>
      <c r="W345">
        <v>4851</v>
      </c>
      <c r="X345">
        <v>4920</v>
      </c>
      <c r="Y345">
        <v>4851</v>
      </c>
      <c r="Z345">
        <v>4991.3999999999996</v>
      </c>
      <c r="AA345">
        <v>4689.3500000000004</v>
      </c>
      <c r="AB345">
        <v>5062.2</v>
      </c>
      <c r="AC345" s="2">
        <f>(Table2[[#This Row],[Close Price]]/Table2[[#This Row],[Day Low]])-1</f>
        <v>9.1218305504019437E-3</v>
      </c>
      <c r="AD345" s="2">
        <f>(Table2[[#This Row],[Day High]]/Table2[[#This Row],[Close Price]])-1</f>
        <v>5.0559215566110538E-3</v>
      </c>
      <c r="AE345" s="2">
        <f>(Table2[[#This Row],[Close Price]]/Table2[[#This Row],[Current Week Low]])-1</f>
        <v>9.1218305504019437E-3</v>
      </c>
      <c r="AF345" s="2">
        <f>(Table2[[#This Row],[Current Week High]]/Table2[[#This Row],[Close Price]])-1</f>
        <v>1.9641489198712891E-2</v>
      </c>
      <c r="AG345" s="2">
        <f>(Table2[[#This Row],[Close Price]]/Table2[[#This Row],[Current Month Low]])-1</f>
        <v>4.3908004307633197E-2</v>
      </c>
      <c r="AH345" s="2">
        <f>(Table2[[#This Row],[Current Month High]]/Table2[[#This Row],[Close Price]])-1</f>
        <v>3.4104489045503339E-2</v>
      </c>
      <c r="AI345">
        <v>3.4104489045503299</v>
      </c>
      <c r="AJ345">
        <v>49.473282442748001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-0.03</v>
      </c>
      <c r="AM345" t="s">
        <v>10435</v>
      </c>
      <c r="AN345">
        <v>3.12</v>
      </c>
      <c r="AO345" t="s">
        <v>10436</v>
      </c>
      <c r="AP345">
        <v>5.6149767344111999E-2</v>
      </c>
      <c r="AQ345">
        <f>(Table2[[#This Row],[Sharpe Ratio]]-AVERAGE(Table2[Sharpe Ratio]))/_xlfn.STDEV.P(Table2[Sharpe Ratio])</f>
        <v>-2.4922844838151586E-2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-0.66080633026409719</v>
      </c>
      <c r="AS345">
        <f>_xlfn.RANK.AVG(Table2[[#This Row],[1Y Return vs Nifty Z-Score]],Table2[1Y Return vs Nifty Z-Score])</f>
        <v>350</v>
      </c>
      <c r="AT345">
        <f>_xlfn.RANK.AVG(Table2[[#This Row],[6M Return vs Nifty Z-Score]],Table2[6M Return vs Nifty Z-Score])</f>
        <v>362</v>
      </c>
      <c r="AU345">
        <f>_xlfn.RANK.AVG(Table2[[#This Row],[Sharpe Ratio Z-Score]],Table2[Sharpe Ratio Z-Score])</f>
        <v>352</v>
      </c>
      <c r="AV345">
        <f>(Table2[[#This Row],[Rank 1Y]]+Table2[[#This Row],[Rank 6M]]+Table2[[#This Row],[Rank Sharpe]])/3</f>
        <v>354.66666666666669</v>
      </c>
    </row>
    <row r="346" spans="1:48" x14ac:dyDescent="0.3">
      <c r="A346" t="s">
        <v>785</v>
      </c>
      <c r="B346" t="s">
        <v>786</v>
      </c>
      <c r="C346" t="s">
        <v>10397</v>
      </c>
      <c r="D346" t="s">
        <v>190</v>
      </c>
      <c r="E346">
        <v>21804.179905139899</v>
      </c>
      <c r="F346">
        <v>1843.95</v>
      </c>
      <c r="G346">
        <v>-4.0809754054372101E-2</v>
      </c>
      <c r="H346">
        <f>(Table2[[#This Row],[1Y Return vs Nifty]]-AVERAGE(Table2[1Y Return vs Nifty]))/_xlfn.STDEV.P(Table2[1Y Return vs Nifty])</f>
        <v>-0.38712247489204549</v>
      </c>
      <c r="I346">
        <v>-8.1240283505102493</v>
      </c>
      <c r="J346">
        <f>(Table2[[#This Row],[1M Return vs Nifty]]-AVERAGE(Table2[1M Return vs Nifty]))/_xlfn.STDEV.P(Table2[1M Return vs Nifty])</f>
        <v>-0.52460424586747778</v>
      </c>
      <c r="K346">
        <v>-14.9103199061712</v>
      </c>
      <c r="L346">
        <f>(Table2[[#This Row],[6M Return vs Nifty]]-AVERAGE(Table2[6M Return vs Nifty]))/_xlfn.STDEV.P(Table2[6M Return vs Nifty])</f>
        <v>-0.81455647599228842</v>
      </c>
      <c r="M346">
        <v>-9.1352756073031198</v>
      </c>
      <c r="N346">
        <f>(Table2[[#This Row],[1W Return vs Nifty]]-AVERAGE(Table2[1W Return vs Nifty]))/_xlfn.STDEV.P(Table2[1W Return vs Nifty])</f>
        <v>-1.4011586565129468</v>
      </c>
      <c r="O346">
        <v>1923.89</v>
      </c>
      <c r="P346">
        <v>1946.54144184355</v>
      </c>
      <c r="Q346">
        <v>1828.70989330412</v>
      </c>
      <c r="R346">
        <v>28.0277448503711</v>
      </c>
      <c r="S346" s="2">
        <f>(Table2[[#This Row],[Close Price]]-Table2[[#This Row],[20D EMA]])/Table2[[#This Row],[20D EMA]]</f>
        <v>-4.1551232139051632E-2</v>
      </c>
      <c r="T346" s="2">
        <f>(Table2[[#This Row],[Close Price]]-Table2[[#This Row],[50D EMA]])/Table2[[#This Row],[50D EMA]]</f>
        <v>-5.2704473502699571E-2</v>
      </c>
      <c r="U346" s="2">
        <f>(Table2[[#This Row],[Close Price]]-Table2[[#This Row],[200D EMA]])/Table2[[#This Row],[200D EMA]]</f>
        <v>8.3338022896262548E-3</v>
      </c>
      <c r="V346">
        <v>1.32787026431115</v>
      </c>
      <c r="W346">
        <v>1827.4</v>
      </c>
      <c r="X346">
        <v>1867</v>
      </c>
      <c r="Y346">
        <v>1827.4</v>
      </c>
      <c r="Z346">
        <v>1937.8</v>
      </c>
      <c r="AA346">
        <v>1827.4</v>
      </c>
      <c r="AB346">
        <v>2095</v>
      </c>
      <c r="AC346" s="2">
        <f>(Table2[[#This Row],[Close Price]]/Table2[[#This Row],[Day Low]])-1</f>
        <v>9.0565831235636107E-3</v>
      </c>
      <c r="AD346" s="2">
        <f>(Table2[[#This Row],[Day High]]/Table2[[#This Row],[Close Price]])-1</f>
        <v>1.2500338946283662E-2</v>
      </c>
      <c r="AE346" s="2">
        <f>(Table2[[#This Row],[Close Price]]/Table2[[#This Row],[Current Week Low]])-1</f>
        <v>9.0565831235636107E-3</v>
      </c>
      <c r="AF346" s="2">
        <f>(Table2[[#This Row],[Current Week High]]/Table2[[#This Row],[Close Price]])-1</f>
        <v>5.0896173974348535E-2</v>
      </c>
      <c r="AG346" s="2">
        <f>(Table2[[#This Row],[Close Price]]/Table2[[#This Row],[Current Month Low]])-1</f>
        <v>9.0565831235636107E-3</v>
      </c>
      <c r="AH346" s="2">
        <f>(Table2[[#This Row],[Current Month High]]/Table2[[#This Row],[Close Price]])-1</f>
        <v>0.13614794327394986</v>
      </c>
      <c r="AI346">
        <v>31.692833319775399</v>
      </c>
      <c r="AJ346">
        <v>65.621772129159694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-0.22</v>
      </c>
      <c r="AM346" t="s">
        <v>10435</v>
      </c>
      <c r="AN346">
        <v>-3.05</v>
      </c>
      <c r="AO346" t="s">
        <v>10435</v>
      </c>
      <c r="AP346">
        <v>0.201465315905477</v>
      </c>
      <c r="AQ346">
        <f>(Table2[[#This Row],[Sharpe Ratio]]-AVERAGE(Table2[Sharpe Ratio]))/_xlfn.STDEV.P(Table2[Sharpe Ratio])</f>
        <v>1.6605130053174459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420</v>
      </c>
      <c r="AT346">
        <f>_xlfn.RANK.AVG(Table2[[#This Row],[6M Return vs Nifty Z-Score]],Table2[6M Return vs Nifty Z-Score])</f>
        <v>614</v>
      </c>
      <c r="AU346">
        <f>_xlfn.RANK.AVG(Table2[[#This Row],[Sharpe Ratio Z-Score]],Table2[Sharpe Ratio Z-Score])</f>
        <v>32</v>
      </c>
      <c r="AV346">
        <f>(Table2[[#This Row],[Rank 1Y]]+Table2[[#This Row],[Rank 6M]]+Table2[[#This Row],[Rank Sharpe]])/3</f>
        <v>355.33333333333331</v>
      </c>
    </row>
    <row r="347" spans="1:48" x14ac:dyDescent="0.3">
      <c r="A347" t="s">
        <v>1528</v>
      </c>
      <c r="B347" t="s">
        <v>1529</v>
      </c>
      <c r="C347" t="s">
        <v>10395</v>
      </c>
      <c r="D347" t="s">
        <v>54</v>
      </c>
      <c r="E347">
        <v>6792.1250880050002</v>
      </c>
      <c r="F347">
        <v>1659.55</v>
      </c>
      <c r="G347">
        <v>-0.88319162013692998</v>
      </c>
      <c r="H347">
        <f>(Table2[[#This Row],[1Y Return vs Nifty]]-AVERAGE(Table2[1Y Return vs Nifty]))/_xlfn.STDEV.P(Table2[1Y Return vs Nifty])</f>
        <v>-0.40085544119169003</v>
      </c>
      <c r="I347">
        <v>26.206167341851</v>
      </c>
      <c r="J347">
        <f>(Table2[[#This Row],[1M Return vs Nifty]]-AVERAGE(Table2[1M Return vs Nifty]))/_xlfn.STDEV.P(Table2[1M Return vs Nifty])</f>
        <v>2.7962368610306498</v>
      </c>
      <c r="K347">
        <v>29.996500600246002</v>
      </c>
      <c r="L347">
        <f>(Table2[[#This Row],[6M Return vs Nifty]]-AVERAGE(Table2[6M Return vs Nifty]))/_xlfn.STDEV.P(Table2[6M Return vs Nifty])</f>
        <v>0.51191862451799064</v>
      </c>
      <c r="M347">
        <v>9.2487161484661193</v>
      </c>
      <c r="N347">
        <f>(Table2[[#This Row],[1W Return vs Nifty]]-AVERAGE(Table2[1W Return vs Nifty]))/_xlfn.STDEV.P(Table2[1W Return vs Nifty])</f>
        <v>2.2490633453840632</v>
      </c>
      <c r="O347">
        <v>1518.67</v>
      </c>
      <c r="P347">
        <v>1419.1694447882501</v>
      </c>
      <c r="Q347">
        <v>1275.21576190889</v>
      </c>
      <c r="R347">
        <v>69.996918277531506</v>
      </c>
      <c r="S347" s="2">
        <f>(Table2[[#This Row],[Close Price]]-Table2[[#This Row],[20D EMA]])/Table2[[#This Row],[20D EMA]]</f>
        <v>9.2765380234020478E-2</v>
      </c>
      <c r="T347" s="2">
        <f>(Table2[[#This Row],[Close Price]]-Table2[[#This Row],[50D EMA]])/Table2[[#This Row],[50D EMA]]</f>
        <v>0.16938115183815583</v>
      </c>
      <c r="U347" s="2">
        <f>(Table2[[#This Row],[Close Price]]-Table2[[#This Row],[200D EMA]])/Table2[[#This Row],[200D EMA]]</f>
        <v>0.30138761578338247</v>
      </c>
      <c r="V347">
        <v>1.7852833928432601</v>
      </c>
      <c r="W347">
        <v>1650</v>
      </c>
      <c r="X347">
        <v>1712.85</v>
      </c>
      <c r="Y347">
        <v>1649</v>
      </c>
      <c r="Z347">
        <v>1721.95</v>
      </c>
      <c r="AA347">
        <v>1352.05</v>
      </c>
      <c r="AB347">
        <v>1721.95</v>
      </c>
      <c r="AC347" s="2">
        <f>(Table2[[#This Row],[Close Price]]/Table2[[#This Row],[Day Low]])-1</f>
        <v>5.7878787878786753E-3</v>
      </c>
      <c r="AD347" s="2">
        <f>(Table2[[#This Row],[Day High]]/Table2[[#This Row],[Close Price]])-1</f>
        <v>3.2117140188605342E-2</v>
      </c>
      <c r="AE347" s="2">
        <f>(Table2[[#This Row],[Close Price]]/Table2[[#This Row],[Current Week Low]])-1</f>
        <v>6.3978168587022211E-3</v>
      </c>
      <c r="AF347" s="2">
        <f>(Table2[[#This Row],[Current Week High]]/Table2[[#This Row],[Close Price]])-1</f>
        <v>3.760055436714782E-2</v>
      </c>
      <c r="AG347" s="2">
        <f>(Table2[[#This Row],[Close Price]]/Table2[[#This Row],[Current Month Low]])-1</f>
        <v>0.22743241744018339</v>
      </c>
      <c r="AH347" s="2">
        <f>(Table2[[#This Row],[Current Month High]]/Table2[[#This Row],[Close Price]])-1</f>
        <v>3.760055436714782E-2</v>
      </c>
      <c r="AI347">
        <v>3.7600554367147798</v>
      </c>
      <c r="AJ347">
        <v>65.219772014535295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0.02</v>
      </c>
      <c r="AM347" t="s">
        <v>10436</v>
      </c>
      <c r="AN347">
        <v>17.36</v>
      </c>
      <c r="AO347" t="s">
        <v>10436</v>
      </c>
      <c r="AP347">
        <v>1.1572083475946E-2</v>
      </c>
      <c r="AQ347">
        <f>(Table2[[#This Row],[Sharpe Ratio]]-AVERAGE(Table2[Sharpe Ratio]))/_xlfn.STDEV.P(Table2[Sharpe Ratio])</f>
        <v>-0.54195510499290123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4.6144082847481123</v>
      </c>
      <c r="AS347">
        <f>_xlfn.RANK.AVG(Table2[[#This Row],[1Y Return vs Nifty Z-Score]],Table2[1Y Return vs Nifty Z-Score])</f>
        <v>426</v>
      </c>
      <c r="AT347">
        <f>_xlfn.RANK.AVG(Table2[[#This Row],[6M Return vs Nifty Z-Score]],Table2[6M Return vs Nifty Z-Score])</f>
        <v>170</v>
      </c>
      <c r="AU347">
        <f>_xlfn.RANK.AVG(Table2[[#This Row],[Sharpe Ratio Z-Score]],Table2[Sharpe Ratio Z-Score])</f>
        <v>474</v>
      </c>
      <c r="AV347">
        <f>(Table2[[#This Row],[Rank 1Y]]+Table2[[#This Row],[Rank 6M]]+Table2[[#This Row],[Rank Sharpe]])/3</f>
        <v>356.66666666666669</v>
      </c>
    </row>
    <row r="348" spans="1:48" x14ac:dyDescent="0.3">
      <c r="A348" t="s">
        <v>377</v>
      </c>
      <c r="B348" t="s">
        <v>378</v>
      </c>
      <c r="C348" t="s">
        <v>10398</v>
      </c>
      <c r="D348" t="s">
        <v>379</v>
      </c>
      <c r="E348">
        <v>66173.080092999997</v>
      </c>
      <c r="F348">
        <v>225.8</v>
      </c>
      <c r="G348">
        <v>25.620243106864901</v>
      </c>
      <c r="H348">
        <f>(Table2[[#This Row],[1Y Return vs Nifty]]-AVERAGE(Table2[1Y Return vs Nifty]))/_xlfn.STDEV.P(Table2[1Y Return vs Nifty])</f>
        <v>3.1217933824520434E-2</v>
      </c>
      <c r="I348">
        <v>-4.2459630307690697</v>
      </c>
      <c r="J348">
        <f>(Table2[[#This Row],[1M Return vs Nifty]]-AVERAGE(Table2[1M Return vs Nifty]))/_xlfn.STDEV.P(Table2[1M Return vs Nifty])</f>
        <v>-0.14946980607463681</v>
      </c>
      <c r="K348">
        <v>-6.6976433258168804</v>
      </c>
      <c r="L348">
        <f>(Table2[[#This Row],[6M Return vs Nifty]]-AVERAGE(Table2[6M Return vs Nifty]))/_xlfn.STDEV.P(Table2[6M Return vs Nifty])</f>
        <v>-0.57196724634893914</v>
      </c>
      <c r="M348">
        <v>2.36212301431476</v>
      </c>
      <c r="N348">
        <f>(Table2[[#This Row],[1W Return vs Nifty]]-AVERAGE(Table2[1W Return vs Nifty]))/_xlfn.STDEV.P(Table2[1W Return vs Nifty])</f>
        <v>0.88170014644749217</v>
      </c>
      <c r="O348">
        <v>217.86</v>
      </c>
      <c r="P348">
        <v>224.532397341615</v>
      </c>
      <c r="Q348">
        <v>220.11758107570401</v>
      </c>
      <c r="R348">
        <v>69.0049350830555</v>
      </c>
      <c r="S348" s="2">
        <f>(Table2[[#This Row],[Close Price]]-Table2[[#This Row],[20D EMA]])/Table2[[#This Row],[20D EMA]]</f>
        <v>3.6445423666574848E-2</v>
      </c>
      <c r="T348" s="2">
        <f>(Table2[[#This Row],[Close Price]]-Table2[[#This Row],[50D EMA]])/Table2[[#This Row],[50D EMA]]</f>
        <v>5.645522309443928E-3</v>
      </c>
      <c r="U348" s="2">
        <f>(Table2[[#This Row],[Close Price]]-Table2[[#This Row],[200D EMA]])/Table2[[#This Row],[200D EMA]]</f>
        <v>2.5815379655392788E-2</v>
      </c>
      <c r="V348">
        <v>1.0806027622176599</v>
      </c>
      <c r="W348">
        <v>224.8</v>
      </c>
      <c r="X348">
        <v>229.2</v>
      </c>
      <c r="Y348">
        <v>212.15</v>
      </c>
      <c r="Z348">
        <v>229.2</v>
      </c>
      <c r="AA348">
        <v>204.9</v>
      </c>
      <c r="AB348">
        <v>229.2</v>
      </c>
      <c r="AC348" s="2">
        <f>(Table2[[#This Row],[Close Price]]/Table2[[#This Row],[Day Low]])-1</f>
        <v>4.4483985765124689E-3</v>
      </c>
      <c r="AD348" s="2">
        <f>(Table2[[#This Row],[Day High]]/Table2[[#This Row],[Close Price]])-1</f>
        <v>1.5057573073516295E-2</v>
      </c>
      <c r="AE348" s="2">
        <f>(Table2[[#This Row],[Close Price]]/Table2[[#This Row],[Current Week Low]])-1</f>
        <v>6.4341267970775329E-2</v>
      </c>
      <c r="AF348" s="2">
        <f>(Table2[[#This Row],[Current Week High]]/Table2[[#This Row],[Close Price]])-1</f>
        <v>1.5057573073516295E-2</v>
      </c>
      <c r="AG348" s="2">
        <f>(Table2[[#This Row],[Close Price]]/Table2[[#This Row],[Current Month Low]])-1</f>
        <v>0.10200097608589553</v>
      </c>
      <c r="AH348" s="2">
        <f>(Table2[[#This Row],[Current Month High]]/Table2[[#This Row],[Close Price]])-1</f>
        <v>1.5057573073516295E-2</v>
      </c>
      <c r="AI348">
        <v>26.815766164747501</v>
      </c>
      <c r="AJ348">
        <v>60.540348382509698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-0.09</v>
      </c>
      <c r="AM348" t="s">
        <v>10435</v>
      </c>
      <c r="AN348">
        <v>8.73</v>
      </c>
      <c r="AO348" t="s">
        <v>10436</v>
      </c>
      <c r="AP348">
        <v>8.6341012483033996E-2</v>
      </c>
      <c r="AQ348">
        <f>(Table2[[#This Row],[Sharpe Ratio]]-AVERAGE(Table2[Sharpe Ratio]))/_xlfn.STDEV.P(Table2[Sharpe Ratio])</f>
        <v>0.32524895316794239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287</v>
      </c>
      <c r="AT348">
        <f>_xlfn.RANK.AVG(Table2[[#This Row],[6M Return vs Nifty Z-Score]],Table2[6M Return vs Nifty Z-Score])</f>
        <v>524</v>
      </c>
      <c r="AU348">
        <f>_xlfn.RANK.AVG(Table2[[#This Row],[Sharpe Ratio Z-Score]],Table2[Sharpe Ratio Z-Score])</f>
        <v>264</v>
      </c>
      <c r="AV348">
        <f>(Table2[[#This Row],[Rank 1Y]]+Table2[[#This Row],[Rank 6M]]+Table2[[#This Row],[Rank Sharpe]])/3</f>
        <v>358.33333333333331</v>
      </c>
    </row>
    <row r="349" spans="1:48" x14ac:dyDescent="0.3">
      <c r="A349" t="s">
        <v>328</v>
      </c>
      <c r="B349" t="s">
        <v>329</v>
      </c>
      <c r="C349" t="s">
        <v>10391</v>
      </c>
      <c r="D349" t="s">
        <v>51</v>
      </c>
      <c r="E349">
        <v>82003.014375660001</v>
      </c>
      <c r="F349">
        <v>2042.6</v>
      </c>
      <c r="G349">
        <v>29.778935074820598</v>
      </c>
      <c r="H349">
        <f>(Table2[[#This Row],[1Y Return vs Nifty]]-AVERAGE(Table2[1Y Return vs Nifty]))/_xlfn.STDEV.P(Table2[1Y Return vs Nifty])</f>
        <v>9.901518700155014E-2</v>
      </c>
      <c r="I349">
        <v>-0.51954670608384201</v>
      </c>
      <c r="J349">
        <f>(Table2[[#This Row],[1M Return vs Nifty]]-AVERAGE(Table2[1M Return vs Nifty]))/_xlfn.STDEV.P(Table2[1M Return vs Nifty])</f>
        <v>0.21099526739374566</v>
      </c>
      <c r="K349">
        <v>20.037248959353199</v>
      </c>
      <c r="L349">
        <f>(Table2[[#This Row],[6M Return vs Nifty]]-AVERAGE(Table2[6M Return vs Nifty]))/_xlfn.STDEV.P(Table2[6M Return vs Nifty])</f>
        <v>0.21773838257740111</v>
      </c>
      <c r="M349">
        <v>-4.3564617962960002</v>
      </c>
      <c r="N349">
        <f>(Table2[[#This Row],[1W Return vs Nifty]]-AVERAGE(Table2[1W Return vs Nifty]))/_xlfn.STDEV.P(Table2[1W Return vs Nifty])</f>
        <v>-0.4523042647330266</v>
      </c>
      <c r="O349">
        <v>1986.79</v>
      </c>
      <c r="P349">
        <v>1920.13939624915</v>
      </c>
      <c r="Q349">
        <v>1681.7244959762099</v>
      </c>
      <c r="R349">
        <v>61.491198605467801</v>
      </c>
      <c r="S349" s="2">
        <f>(Table2[[#This Row],[Close Price]]-Table2[[#This Row],[20D EMA]])/Table2[[#This Row],[20D EMA]]</f>
        <v>2.8090538003513178E-2</v>
      </c>
      <c r="T349" s="2">
        <f>(Table2[[#This Row],[Close Price]]-Table2[[#This Row],[50D EMA]])/Table2[[#This Row],[50D EMA]]</f>
        <v>6.3776934107006841E-2</v>
      </c>
      <c r="U349" s="2">
        <f>(Table2[[#This Row],[Close Price]]-Table2[[#This Row],[200D EMA]])/Table2[[#This Row],[200D EMA]]</f>
        <v>0.21458657757988381</v>
      </c>
      <c r="V349">
        <v>1.1466408529221499</v>
      </c>
      <c r="W349">
        <v>1986.2</v>
      </c>
      <c r="X349">
        <v>2045</v>
      </c>
      <c r="Y349">
        <v>1986.05</v>
      </c>
      <c r="Z349">
        <v>2045</v>
      </c>
      <c r="AA349">
        <v>1927.15</v>
      </c>
      <c r="AB349">
        <v>2078.75</v>
      </c>
      <c r="AC349" s="2">
        <f>(Table2[[#This Row],[Close Price]]/Table2[[#This Row],[Day Low]])-1</f>
        <v>2.8395931930319085E-2</v>
      </c>
      <c r="AD349" s="2">
        <f>(Table2[[#This Row],[Day High]]/Table2[[#This Row],[Close Price]])-1</f>
        <v>1.1749730735337582E-3</v>
      </c>
      <c r="AE349" s="2">
        <f>(Table2[[#This Row],[Close Price]]/Table2[[#This Row],[Current Week Low]])-1</f>
        <v>2.847360338360061E-2</v>
      </c>
      <c r="AF349" s="2">
        <f>(Table2[[#This Row],[Current Week High]]/Table2[[#This Row],[Close Price]])-1</f>
        <v>1.1749730735337582E-3</v>
      </c>
      <c r="AG349" s="2">
        <f>(Table2[[#This Row],[Close Price]]/Table2[[#This Row],[Current Month Low]])-1</f>
        <v>5.9907116726772625E-2</v>
      </c>
      <c r="AH349" s="2">
        <f>(Table2[[#This Row],[Current Month High]]/Table2[[#This Row],[Close Price]])-1</f>
        <v>1.7698031920101887E-2</v>
      </c>
      <c r="AI349">
        <v>1.76980319201018</v>
      </c>
      <c r="AJ349">
        <v>72.757643675730506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0.08</v>
      </c>
      <c r="AM349" t="s">
        <v>10436</v>
      </c>
      <c r="AN349">
        <v>2.68</v>
      </c>
      <c r="AO349" t="s">
        <v>10436</v>
      </c>
      <c r="AP349">
        <v>-2.0077021881330002E-3</v>
      </c>
      <c r="AQ349">
        <f>(Table2[[#This Row],[Sharpe Ratio]]-AVERAGE(Table2[Sharpe Ratio]))/_xlfn.STDEV.P(Table2[Sharpe Ratio])</f>
        <v>-0.69945963786814636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-0.62401506562847608</v>
      </c>
      <c r="AS349">
        <f>_xlfn.RANK.AVG(Table2[[#This Row],[1Y Return vs Nifty Z-Score]],Table2[1Y Return vs Nifty Z-Score])</f>
        <v>274</v>
      </c>
      <c r="AT349">
        <f>_xlfn.RANK.AVG(Table2[[#This Row],[6M Return vs Nifty Z-Score]],Table2[6M Return vs Nifty Z-Score])</f>
        <v>244</v>
      </c>
      <c r="AU349">
        <f>_xlfn.RANK.AVG(Table2[[#This Row],[Sharpe Ratio Z-Score]],Table2[Sharpe Ratio Z-Score])</f>
        <v>559</v>
      </c>
      <c r="AV349">
        <f>(Table2[[#This Row],[Rank 1Y]]+Table2[[#This Row],[Rank 6M]]+Table2[[#This Row],[Rank Sharpe]])/3</f>
        <v>359</v>
      </c>
    </row>
    <row r="350" spans="1:48" x14ac:dyDescent="0.3">
      <c r="A350" t="s">
        <v>183</v>
      </c>
      <c r="B350" t="s">
        <v>184</v>
      </c>
      <c r="C350" t="s">
        <v>10389</v>
      </c>
      <c r="D350" t="s">
        <v>18</v>
      </c>
      <c r="E350">
        <v>147422.41648223999</v>
      </c>
      <c r="F350">
        <v>339.8</v>
      </c>
      <c r="G350">
        <v>60.951535408673003</v>
      </c>
      <c r="H350">
        <f>(Table2[[#This Row],[1Y Return vs Nifty]]-AVERAGE(Table2[1Y Return vs Nifty]))/_xlfn.STDEV.P(Table2[1Y Return vs Nifty])</f>
        <v>0.60720783346472429</v>
      </c>
      <c r="I350">
        <v>-8.4902699053307504</v>
      </c>
      <c r="J350">
        <f>(Table2[[#This Row],[1M Return vs Nifty]]-AVERAGE(Table2[1M Return vs Nifty]))/_xlfn.STDEV.P(Table2[1M Return vs Nifty])</f>
        <v>-0.56003165855108294</v>
      </c>
      <c r="K350">
        <v>-4.3881530344269697</v>
      </c>
      <c r="L350">
        <f>(Table2[[#This Row],[6M Return vs Nifty]]-AVERAGE(Table2[6M Return vs Nifty]))/_xlfn.STDEV.P(Table2[6M Return vs Nifty])</f>
        <v>-0.50374862539444132</v>
      </c>
      <c r="M350">
        <v>-2.4101057253914999</v>
      </c>
      <c r="N350">
        <f>(Table2[[#This Row],[1W Return vs Nifty]]-AVERAGE(Table2[1W Return vs Nifty]))/_xlfn.STDEV.P(Table2[1W Return vs Nifty])</f>
        <v>-6.5846750612794352E-2</v>
      </c>
      <c r="O350">
        <v>340.93</v>
      </c>
      <c r="P350">
        <v>336.68799041052398</v>
      </c>
      <c r="Q350">
        <v>297.94540062458702</v>
      </c>
      <c r="R350">
        <v>49.774731089634003</v>
      </c>
      <c r="S350" s="2">
        <f>(Table2[[#This Row],[Close Price]]-Table2[[#This Row],[20D EMA]])/Table2[[#This Row],[20D EMA]]</f>
        <v>-3.3144633795793724E-3</v>
      </c>
      <c r="T350" s="2">
        <f>(Table2[[#This Row],[Close Price]]-Table2[[#This Row],[50D EMA]])/Table2[[#This Row],[50D EMA]]</f>
        <v>9.2430074077829594E-3</v>
      </c>
      <c r="U350" s="2">
        <f>(Table2[[#This Row],[Close Price]]-Table2[[#This Row],[200D EMA]])/Table2[[#This Row],[200D EMA]]</f>
        <v>0.14047741394118726</v>
      </c>
      <c r="V350">
        <v>0.66038422567571498</v>
      </c>
      <c r="W350">
        <v>335.15</v>
      </c>
      <c r="X350">
        <v>341.8</v>
      </c>
      <c r="Y350">
        <v>331.3</v>
      </c>
      <c r="Z350">
        <v>343.2</v>
      </c>
      <c r="AA350">
        <v>322.95</v>
      </c>
      <c r="AB350">
        <v>367.2</v>
      </c>
      <c r="AC350" s="2">
        <f>(Table2[[#This Row],[Close Price]]/Table2[[#This Row],[Day Low]])-1</f>
        <v>1.3874384603908885E-2</v>
      </c>
      <c r="AD350" s="2">
        <f>(Table2[[#This Row],[Day High]]/Table2[[#This Row],[Close Price]])-1</f>
        <v>5.8858151854030982E-3</v>
      </c>
      <c r="AE350" s="2">
        <f>(Table2[[#This Row],[Close Price]]/Table2[[#This Row],[Current Week Low]])-1</f>
        <v>2.5656504678539083E-2</v>
      </c>
      <c r="AF350" s="2">
        <f>(Table2[[#This Row],[Current Week High]]/Table2[[#This Row],[Close Price]])-1</f>
        <v>1.0005885815185245E-2</v>
      </c>
      <c r="AG350" s="2">
        <f>(Table2[[#This Row],[Close Price]]/Table2[[#This Row],[Current Month Low]])-1</f>
        <v>5.2175259328069323E-2</v>
      </c>
      <c r="AH350" s="2">
        <f>(Table2[[#This Row],[Current Month High]]/Table2[[#This Row],[Close Price]])-1</f>
        <v>8.0635668040023534E-2</v>
      </c>
      <c r="AI350">
        <v>8.0635668040023507</v>
      </c>
      <c r="AJ350">
        <v>105.03846734047301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0.1</v>
      </c>
      <c r="AM350" t="s">
        <v>10436</v>
      </c>
      <c r="AN350">
        <v>-2.2999999999999998</v>
      </c>
      <c r="AO350" t="s">
        <v>10435</v>
      </c>
      <c r="AP350">
        <v>3.1358313236101998E-2</v>
      </c>
      <c r="AQ350">
        <f>(Table2[[#This Row],[Sharpe Ratio]]-AVERAGE(Table2[Sharpe Ratio]))/_xlfn.STDEV.P(Table2[Sharpe Ratio])</f>
        <v>-0.31246540958635721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-0.83488461067995157</v>
      </c>
      <c r="AS350">
        <f>_xlfn.RANK.AVG(Table2[[#This Row],[1Y Return vs Nifty Z-Score]],Table2[1Y Return vs Nifty Z-Score])</f>
        <v>154</v>
      </c>
      <c r="AT350">
        <f>_xlfn.RANK.AVG(Table2[[#This Row],[6M Return vs Nifty Z-Score]],Table2[6M Return vs Nifty Z-Score])</f>
        <v>501</v>
      </c>
      <c r="AU350">
        <f>_xlfn.RANK.AVG(Table2[[#This Row],[Sharpe Ratio Z-Score]],Table2[Sharpe Ratio Z-Score])</f>
        <v>426</v>
      </c>
      <c r="AV350">
        <f>(Table2[[#This Row],[Rank 1Y]]+Table2[[#This Row],[Rank 6M]]+Table2[[#This Row],[Rank Sharpe]])/3</f>
        <v>360.33333333333331</v>
      </c>
    </row>
    <row r="351" spans="1:48" x14ac:dyDescent="0.3">
      <c r="A351" t="s">
        <v>881</v>
      </c>
      <c r="B351" t="s">
        <v>882</v>
      </c>
      <c r="C351" t="s">
        <v>10391</v>
      </c>
      <c r="D351" t="s">
        <v>883</v>
      </c>
      <c r="E351">
        <v>18008.6338111</v>
      </c>
      <c r="F351">
        <v>202.52</v>
      </c>
      <c r="G351">
        <v>22.247093739858499</v>
      </c>
      <c r="H351">
        <f>(Table2[[#This Row],[1Y Return vs Nifty]]-AVERAGE(Table2[1Y Return vs Nifty]))/_xlfn.STDEV.P(Table2[1Y Return vs Nifty])</f>
        <v>-2.3772977596911091E-2</v>
      </c>
      <c r="I351">
        <v>6.6218906357987697</v>
      </c>
      <c r="J351">
        <f>(Table2[[#This Row],[1M Return vs Nifty]]-AVERAGE(Table2[1M Return vs Nifty]))/_xlfn.STDEV.P(Table2[1M Return vs Nifty])</f>
        <v>0.90180340900122236</v>
      </c>
      <c r="K351">
        <v>33.394812537874898</v>
      </c>
      <c r="L351">
        <f>(Table2[[#This Row],[6M Return vs Nifty]]-AVERAGE(Table2[6M Return vs Nifty]))/_xlfn.STDEV.P(Table2[6M Return vs Nifty])</f>
        <v>0.61229928202607253</v>
      </c>
      <c r="M351">
        <v>-7.1492916586325901</v>
      </c>
      <c r="N351">
        <f>(Table2[[#This Row],[1W Return vs Nifty]]-AVERAGE(Table2[1W Return vs Nifty]))/_xlfn.STDEV.P(Table2[1W Return vs Nifty])</f>
        <v>-1.0068328538712812</v>
      </c>
      <c r="O351">
        <v>214.39</v>
      </c>
      <c r="P351">
        <v>201.77121197344999</v>
      </c>
      <c r="Q351">
        <v>172.242094567972</v>
      </c>
      <c r="R351">
        <v>34.828741775120697</v>
      </c>
      <c r="S351" s="2">
        <f>(Table2[[#This Row],[Close Price]]-Table2[[#This Row],[20D EMA]])/Table2[[#This Row],[20D EMA]]</f>
        <v>-5.536638835766583E-2</v>
      </c>
      <c r="T351" s="2">
        <f>(Table2[[#This Row],[Close Price]]-Table2[[#This Row],[50D EMA]])/Table2[[#This Row],[50D EMA]]</f>
        <v>3.7110746336228863E-3</v>
      </c>
      <c r="U351" s="2">
        <f>(Table2[[#This Row],[Close Price]]-Table2[[#This Row],[200D EMA]])/Table2[[#This Row],[200D EMA]]</f>
        <v>0.17578690916394668</v>
      </c>
      <c r="V351">
        <v>1.68916128655011</v>
      </c>
      <c r="W351">
        <v>199.5</v>
      </c>
      <c r="X351">
        <v>210.28</v>
      </c>
      <c r="Y351">
        <v>199.5</v>
      </c>
      <c r="Z351">
        <v>244.4</v>
      </c>
      <c r="AA351">
        <v>199.5</v>
      </c>
      <c r="AB351">
        <v>244.4</v>
      </c>
      <c r="AC351" s="2">
        <f>(Table2[[#This Row],[Close Price]]/Table2[[#This Row],[Day Low]])-1</f>
        <v>1.5137844611528894E-2</v>
      </c>
      <c r="AD351" s="2">
        <f>(Table2[[#This Row],[Day High]]/Table2[[#This Row],[Close Price]])-1</f>
        <v>3.8317203239186304E-2</v>
      </c>
      <c r="AE351" s="2">
        <f>(Table2[[#This Row],[Close Price]]/Table2[[#This Row],[Current Week Low]])-1</f>
        <v>1.5137844611528894E-2</v>
      </c>
      <c r="AF351" s="2">
        <f>(Table2[[#This Row],[Current Week High]]/Table2[[#This Row],[Close Price]])-1</f>
        <v>0.20679439067746386</v>
      </c>
      <c r="AG351" s="2">
        <f>(Table2[[#This Row],[Close Price]]/Table2[[#This Row],[Current Month Low]])-1</f>
        <v>1.5137844611528894E-2</v>
      </c>
      <c r="AH351" s="2">
        <f>(Table2[[#This Row],[Current Month High]]/Table2[[#This Row],[Close Price]])-1</f>
        <v>0.20679439067746386</v>
      </c>
      <c r="AI351">
        <v>20.679439067746301</v>
      </c>
      <c r="AJ351">
        <v>66.889163576431798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0.08</v>
      </c>
      <c r="AM351" t="s">
        <v>10436</v>
      </c>
      <c r="AN351">
        <v>-5.15</v>
      </c>
      <c r="AO351" t="s">
        <v>10435</v>
      </c>
      <c r="AP351">
        <v>-2.5044957810660001E-2</v>
      </c>
      <c r="AQ351">
        <f>(Table2[[#This Row],[Sharpe Ratio]]-AVERAGE(Table2[Sharpe Ratio]))/_xlfn.STDEV.P(Table2[Sharpe Ratio])</f>
        <v>-0.96665621042905914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-0.48315935086995654</v>
      </c>
      <c r="AS351">
        <f>_xlfn.RANK.AVG(Table2[[#This Row],[1Y Return vs Nifty Z-Score]],Table2[1Y Return vs Nifty Z-Score])</f>
        <v>306</v>
      </c>
      <c r="AT351">
        <f>_xlfn.RANK.AVG(Table2[[#This Row],[6M Return vs Nifty Z-Score]],Table2[6M Return vs Nifty Z-Score])</f>
        <v>148</v>
      </c>
      <c r="AU351">
        <f>_xlfn.RANK.AVG(Table2[[#This Row],[Sharpe Ratio Z-Score]],Table2[Sharpe Ratio Z-Score])</f>
        <v>628</v>
      </c>
      <c r="AV351">
        <f>(Table2[[#This Row],[Rank 1Y]]+Table2[[#This Row],[Rank 6M]]+Table2[[#This Row],[Rank Sharpe]])/3</f>
        <v>360.66666666666669</v>
      </c>
    </row>
    <row r="352" spans="1:48" x14ac:dyDescent="0.3">
      <c r="A352" t="s">
        <v>65</v>
      </c>
      <c r="B352" t="s">
        <v>66</v>
      </c>
      <c r="C352" t="s">
        <v>10389</v>
      </c>
      <c r="D352" t="s">
        <v>67</v>
      </c>
      <c r="E352">
        <v>375772.93988322001</v>
      </c>
      <c r="F352">
        <v>298.7</v>
      </c>
      <c r="G352">
        <v>28.852747848803499</v>
      </c>
      <c r="H352">
        <f>(Table2[[#This Row],[1Y Return vs Nifty]]-AVERAGE(Table2[1Y Return vs Nifty]))/_xlfn.STDEV.P(Table2[1Y Return vs Nifty])</f>
        <v>8.3915980247249597E-2</v>
      </c>
      <c r="I352">
        <v>-12.4345479021418</v>
      </c>
      <c r="J352">
        <f>(Table2[[#This Row],[1M Return vs Nifty]]-AVERAGE(Table2[1M Return vs Nifty]))/_xlfn.STDEV.P(Table2[1M Return vs Nifty])</f>
        <v>-0.94157100735702104</v>
      </c>
      <c r="K352">
        <v>-5.1784353507687699</v>
      </c>
      <c r="L352">
        <f>(Table2[[#This Row],[6M Return vs Nifty]]-AVERAGE(Table2[6M Return vs Nifty]))/_xlfn.STDEV.P(Table2[6M Return vs Nifty])</f>
        <v>-0.5270922913048609</v>
      </c>
      <c r="M352">
        <v>-1.83056333528321</v>
      </c>
      <c r="N352">
        <f>(Table2[[#This Row],[1W Return vs Nifty]]-AVERAGE(Table2[1W Return vs Nifty]))/_xlfn.STDEV.P(Table2[1W Return vs Nifty])</f>
        <v>4.9223926719368274E-2</v>
      </c>
      <c r="O352">
        <v>301.18</v>
      </c>
      <c r="P352">
        <v>305.862725968392</v>
      </c>
      <c r="Q352">
        <v>273.56167427807702</v>
      </c>
      <c r="R352">
        <v>51.553747199561002</v>
      </c>
      <c r="S352" s="2">
        <f>(Table2[[#This Row],[Close Price]]-Table2[[#This Row],[20D EMA]])/Table2[[#This Row],[20D EMA]]</f>
        <v>-8.2342785045488344E-3</v>
      </c>
      <c r="T352" s="2">
        <f>(Table2[[#This Row],[Close Price]]-Table2[[#This Row],[50D EMA]])/Table2[[#This Row],[50D EMA]]</f>
        <v>-2.3418106752675086E-2</v>
      </c>
      <c r="U352" s="2">
        <f>(Table2[[#This Row],[Close Price]]-Table2[[#This Row],[200D EMA]])/Table2[[#This Row],[200D EMA]]</f>
        <v>9.1892717750987715E-2</v>
      </c>
      <c r="V352">
        <v>0.73746848742760696</v>
      </c>
      <c r="W352">
        <v>296.7</v>
      </c>
      <c r="X352">
        <v>301.2</v>
      </c>
      <c r="Y352">
        <v>287.55</v>
      </c>
      <c r="Z352">
        <v>302</v>
      </c>
      <c r="AA352">
        <v>282.5</v>
      </c>
      <c r="AB352">
        <v>331.95</v>
      </c>
      <c r="AC352" s="2">
        <f>(Table2[[#This Row],[Close Price]]/Table2[[#This Row],[Day Low]])-1</f>
        <v>6.7408156386923324E-3</v>
      </c>
      <c r="AD352" s="2">
        <f>(Table2[[#This Row],[Day High]]/Table2[[#This Row],[Close Price]])-1</f>
        <v>8.3696016069634283E-3</v>
      </c>
      <c r="AE352" s="2">
        <f>(Table2[[#This Row],[Close Price]]/Table2[[#This Row],[Current Week Low]])-1</f>
        <v>3.8775865066944748E-2</v>
      </c>
      <c r="AF352" s="2">
        <f>(Table2[[#This Row],[Current Week High]]/Table2[[#This Row],[Close Price]])-1</f>
        <v>1.1047874121191903E-2</v>
      </c>
      <c r="AG352" s="2">
        <f>(Table2[[#This Row],[Close Price]]/Table2[[#This Row],[Current Month Low]])-1</f>
        <v>5.7345132743362726E-2</v>
      </c>
      <c r="AH352" s="2">
        <f>(Table2[[#This Row],[Current Month High]]/Table2[[#This Row],[Close Price]])-1</f>
        <v>0.11131570137261471</v>
      </c>
      <c r="AI352">
        <v>15.500502176096401</v>
      </c>
      <c r="AJ352">
        <v>66.036687048360093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-0.03</v>
      </c>
      <c r="AM352" t="s">
        <v>10435</v>
      </c>
      <c r="AN352">
        <v>-7.0000000000000007E-2</v>
      </c>
      <c r="AO352" t="s">
        <v>10435</v>
      </c>
      <c r="AP352">
        <v>7.5345046715690006E-2</v>
      </c>
      <c r="AQ352">
        <f>(Table2[[#This Row],[Sharpe Ratio]]-AVERAGE(Table2[Sharpe Ratio]))/_xlfn.STDEV.P(Table2[Sharpe Ratio])</f>
        <v>0.19771273908181516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277</v>
      </c>
      <c r="AT352">
        <f>_xlfn.RANK.AVG(Table2[[#This Row],[6M Return vs Nifty Z-Score]],Table2[6M Return vs Nifty Z-Score])</f>
        <v>508</v>
      </c>
      <c r="AU352">
        <f>_xlfn.RANK.AVG(Table2[[#This Row],[Sharpe Ratio Z-Score]],Table2[Sharpe Ratio Z-Score])</f>
        <v>298</v>
      </c>
      <c r="AV352">
        <f>(Table2[[#This Row],[Rank 1Y]]+Table2[[#This Row],[Rank 6M]]+Table2[[#This Row],[Rank Sharpe]])/3</f>
        <v>361</v>
      </c>
    </row>
    <row r="353" spans="1:48" x14ac:dyDescent="0.3">
      <c r="A353" t="s">
        <v>70</v>
      </c>
      <c r="B353" t="s">
        <v>71</v>
      </c>
      <c r="C353" t="s">
        <v>10397</v>
      </c>
      <c r="D353" t="s">
        <v>60</v>
      </c>
      <c r="E353">
        <v>354689.99380320002</v>
      </c>
      <c r="F353">
        <v>963.6</v>
      </c>
      <c r="G353">
        <v>23.574407950826</v>
      </c>
      <c r="H353">
        <f>(Table2[[#This Row],[1Y Return vs Nifty]]-AVERAGE(Table2[1Y Return vs Nifty]))/_xlfn.STDEV.P(Table2[1Y Return vs Nifty])</f>
        <v>-2.1343810622730859E-3</v>
      </c>
      <c r="I353">
        <v>-15.0065306675908</v>
      </c>
      <c r="J353">
        <f>(Table2[[#This Row],[1M Return vs Nifty]]-AVERAGE(Table2[1M Return vs Nifty]))/_xlfn.STDEV.P(Table2[1M Return vs Nifty])</f>
        <v>-1.1903649894908614</v>
      </c>
      <c r="K353">
        <v>-19.974767865651099</v>
      </c>
      <c r="L353">
        <f>(Table2[[#This Row],[6M Return vs Nifty]]-AVERAGE(Table2[6M Return vs Nifty]))/_xlfn.STDEV.P(Table2[6M Return vs Nifty])</f>
        <v>-0.964152106240041</v>
      </c>
      <c r="M353">
        <v>-2.5049116114243399</v>
      </c>
      <c r="N353">
        <f>(Table2[[#This Row],[1W Return vs Nifty]]-AVERAGE(Table2[1W Return vs Nifty]))/_xlfn.STDEV.P(Table2[1W Return vs Nifty])</f>
        <v>-8.4670874105876981E-2</v>
      </c>
      <c r="O353">
        <v>1005.78</v>
      </c>
      <c r="P353">
        <v>1025.3914105487199</v>
      </c>
      <c r="Q353">
        <v>938.34415496735699</v>
      </c>
      <c r="R353">
        <v>27.876215621706098</v>
      </c>
      <c r="S353" s="2">
        <f>(Table2[[#This Row],[Close Price]]-Table2[[#This Row],[20D EMA]])/Table2[[#This Row],[20D EMA]]</f>
        <v>-4.1937600668138113E-2</v>
      </c>
      <c r="T353" s="2">
        <f>(Table2[[#This Row],[Close Price]]-Table2[[#This Row],[50D EMA]])/Table2[[#This Row],[50D EMA]]</f>
        <v>-6.0261291359611974E-2</v>
      </c>
      <c r="U353" s="2">
        <f>(Table2[[#This Row],[Close Price]]-Table2[[#This Row],[200D EMA]])/Table2[[#This Row],[200D EMA]]</f>
        <v>2.6915332608984637E-2</v>
      </c>
      <c r="V353">
        <v>1.3887552898767199</v>
      </c>
      <c r="W353">
        <v>959.25</v>
      </c>
      <c r="X353">
        <v>982.5</v>
      </c>
      <c r="Y353">
        <v>959.25</v>
      </c>
      <c r="Z353">
        <v>985</v>
      </c>
      <c r="AA353">
        <v>949.2</v>
      </c>
      <c r="AB353">
        <v>1105</v>
      </c>
      <c r="AC353" s="2">
        <f>(Table2[[#This Row],[Close Price]]/Table2[[#This Row],[Day Low]])-1</f>
        <v>4.5347928068804055E-3</v>
      </c>
      <c r="AD353" s="2">
        <f>(Table2[[#This Row],[Day High]]/Table2[[#This Row],[Close Price]])-1</f>
        <v>1.9613947696139444E-2</v>
      </c>
      <c r="AE353" s="2">
        <f>(Table2[[#This Row],[Close Price]]/Table2[[#This Row],[Current Week Low]])-1</f>
        <v>4.5347928068804055E-3</v>
      </c>
      <c r="AF353" s="2">
        <f>(Table2[[#This Row],[Current Week High]]/Table2[[#This Row],[Close Price]])-1</f>
        <v>2.2208385222083793E-2</v>
      </c>
      <c r="AG353" s="2">
        <f>(Table2[[#This Row],[Close Price]]/Table2[[#This Row],[Current Month Low]])-1</f>
        <v>1.5170670037926604E-2</v>
      </c>
      <c r="AH353" s="2">
        <f>(Table2[[#This Row],[Current Month High]]/Table2[[#This Row],[Close Price]])-1</f>
        <v>0.14674138646741386</v>
      </c>
      <c r="AI353">
        <v>22.353673723536701</v>
      </c>
      <c r="AJ353">
        <v>58.408679927667201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-0.1</v>
      </c>
      <c r="AM353" t="s">
        <v>10435</v>
      </c>
      <c r="AN353">
        <v>-7.23</v>
      </c>
      <c r="AO353" t="s">
        <v>10435</v>
      </c>
      <c r="AP353">
        <v>0.13415235880839599</v>
      </c>
      <c r="AQ353">
        <f>(Table2[[#This Row],[Sharpe Ratio]]-AVERAGE(Table2[Sharpe Ratio]))/_xlfn.STDEV.P(Table2[Sharpe Ratio])</f>
        <v>0.87978670180356744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299</v>
      </c>
      <c r="AT353">
        <f>_xlfn.RANK.AVG(Table2[[#This Row],[6M Return vs Nifty Z-Score]],Table2[6M Return vs Nifty Z-Score])</f>
        <v>653</v>
      </c>
      <c r="AU353">
        <f>_xlfn.RANK.AVG(Table2[[#This Row],[Sharpe Ratio Z-Score]],Table2[Sharpe Ratio Z-Score])</f>
        <v>131</v>
      </c>
      <c r="AV353">
        <f>(Table2[[#This Row],[Rank 1Y]]+Table2[[#This Row],[Rank 6M]]+Table2[[#This Row],[Rank Sharpe]])/3</f>
        <v>361</v>
      </c>
    </row>
    <row r="354" spans="1:48" x14ac:dyDescent="0.3">
      <c r="A354" t="s">
        <v>165</v>
      </c>
      <c r="B354" t="s">
        <v>166</v>
      </c>
      <c r="C354" t="s">
        <v>10398</v>
      </c>
      <c r="D354" t="s">
        <v>167</v>
      </c>
      <c r="E354">
        <v>160743.51737853501</v>
      </c>
      <c r="F354">
        <v>718.45</v>
      </c>
      <c r="G354">
        <v>20.901888470820001</v>
      </c>
      <c r="H354">
        <f>(Table2[[#This Row],[1Y Return vs Nifty]]-AVERAGE(Table2[1Y Return vs Nifty]))/_xlfn.STDEV.P(Table2[1Y Return vs Nifty])</f>
        <v>-4.5703243868810403E-2</v>
      </c>
      <c r="I354">
        <v>-0.962109097406878</v>
      </c>
      <c r="J354">
        <f>(Table2[[#This Row],[1M Return vs Nifty]]-AVERAGE(Table2[1M Return vs Nifty]))/_xlfn.STDEV.P(Table2[1M Return vs Nifty])</f>
        <v>0.16818515950380755</v>
      </c>
      <c r="K354">
        <v>10.9215285283904</v>
      </c>
      <c r="L354">
        <f>(Table2[[#This Row],[6M Return vs Nifty]]-AVERAGE(Table2[6M Return vs Nifty]))/_xlfn.STDEV.P(Table2[6M Return vs Nifty])</f>
        <v>-5.1525306958513935E-2</v>
      </c>
      <c r="M354">
        <v>2.9420485802847298</v>
      </c>
      <c r="N354">
        <f>(Table2[[#This Row],[1W Return vs Nifty]]-AVERAGE(Table2[1W Return vs Nifty]))/_xlfn.STDEV.P(Table2[1W Return vs Nifty])</f>
        <v>0.99684690502356954</v>
      </c>
      <c r="O354">
        <v>685.32</v>
      </c>
      <c r="P354">
        <v>675.01602743284002</v>
      </c>
      <c r="Q354">
        <v>619.91053312848203</v>
      </c>
      <c r="R354">
        <v>76.208424424332904</v>
      </c>
      <c r="S354" s="2">
        <f>(Table2[[#This Row],[Close Price]]-Table2[[#This Row],[20D EMA]])/Table2[[#This Row],[20D EMA]]</f>
        <v>4.8342380201949448E-2</v>
      </c>
      <c r="T354" s="2">
        <f>(Table2[[#This Row],[Close Price]]-Table2[[#This Row],[50D EMA]])/Table2[[#This Row],[50D EMA]]</f>
        <v>6.4345098193215031E-2</v>
      </c>
      <c r="U354" s="2">
        <f>(Table2[[#This Row],[Close Price]]-Table2[[#This Row],[200D EMA]])/Table2[[#This Row],[200D EMA]]</f>
        <v>0.15895756178592763</v>
      </c>
      <c r="V354">
        <v>1.04846351816905</v>
      </c>
      <c r="W354">
        <v>715.55</v>
      </c>
      <c r="X354">
        <v>730.9</v>
      </c>
      <c r="Y354">
        <v>687.95</v>
      </c>
      <c r="Z354">
        <v>730.9</v>
      </c>
      <c r="AA354">
        <v>645.4</v>
      </c>
      <c r="AB354">
        <v>730.9</v>
      </c>
      <c r="AC354" s="2">
        <f>(Table2[[#This Row],[Close Price]]/Table2[[#This Row],[Day Low]])-1</f>
        <v>4.0528264971002592E-3</v>
      </c>
      <c r="AD354" s="2">
        <f>(Table2[[#This Row],[Day High]]/Table2[[#This Row],[Close Price]])-1</f>
        <v>1.7328972092699457E-2</v>
      </c>
      <c r="AE354" s="2">
        <f>(Table2[[#This Row],[Close Price]]/Table2[[#This Row],[Current Week Low]])-1</f>
        <v>4.4334617341376559E-2</v>
      </c>
      <c r="AF354" s="2">
        <f>(Table2[[#This Row],[Current Week High]]/Table2[[#This Row],[Close Price]])-1</f>
        <v>1.7328972092699457E-2</v>
      </c>
      <c r="AG354" s="2">
        <f>(Table2[[#This Row],[Close Price]]/Table2[[#This Row],[Current Month Low]])-1</f>
        <v>0.11318562132011167</v>
      </c>
      <c r="AH354" s="2">
        <f>(Table2[[#This Row],[Current Month High]]/Table2[[#This Row],[Close Price]])-1</f>
        <v>1.7328972092699457E-2</v>
      </c>
      <c r="AI354">
        <v>1.73289720926994</v>
      </c>
      <c r="AJ354">
        <v>60.100278551532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0.04</v>
      </c>
      <c r="AM354" t="s">
        <v>10436</v>
      </c>
      <c r="AN354">
        <v>9.1</v>
      </c>
      <c r="AO354" t="s">
        <v>10436</v>
      </c>
      <c r="AP354">
        <v>2.5408497182105999E-2</v>
      </c>
      <c r="AQ354">
        <f>(Table2[[#This Row],[Sharpe Ratio]]-AVERAGE(Table2[Sharpe Ratio]))/_xlfn.STDEV.P(Table2[Sharpe Ratio])</f>
        <v>-0.38147408332096072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0.68632943037909211</v>
      </c>
      <c r="AS354">
        <f>_xlfn.RANK.AVG(Table2[[#This Row],[1Y Return vs Nifty Z-Score]],Table2[1Y Return vs Nifty Z-Score])</f>
        <v>313</v>
      </c>
      <c r="AT354">
        <f>_xlfn.RANK.AVG(Table2[[#This Row],[6M Return vs Nifty Z-Score]],Table2[6M Return vs Nifty Z-Score])</f>
        <v>328</v>
      </c>
      <c r="AU354">
        <f>_xlfn.RANK.AVG(Table2[[#This Row],[Sharpe Ratio Z-Score]],Table2[Sharpe Ratio Z-Score])</f>
        <v>445</v>
      </c>
      <c r="AV354">
        <f>(Table2[[#This Row],[Rank 1Y]]+Table2[[#This Row],[Rank 6M]]+Table2[[#This Row],[Rank Sharpe]])/3</f>
        <v>362</v>
      </c>
    </row>
    <row r="355" spans="1:48" x14ac:dyDescent="0.3">
      <c r="A355" t="s">
        <v>193</v>
      </c>
      <c r="B355" t="s">
        <v>194</v>
      </c>
      <c r="C355" t="s">
        <v>10395</v>
      </c>
      <c r="D355" t="s">
        <v>195</v>
      </c>
      <c r="E355">
        <v>143201.7161094</v>
      </c>
      <c r="F355">
        <v>5394.3</v>
      </c>
      <c r="G355">
        <v>12.505973331688899</v>
      </c>
      <c r="H355">
        <f>(Table2[[#This Row],[1Y Return vs Nifty]]-AVERAGE(Table2[1Y Return vs Nifty]))/_xlfn.STDEV.P(Table2[1Y Return vs Nifty])</f>
        <v>-0.18257800851273792</v>
      </c>
      <c r="I355">
        <v>5.3480300722190099</v>
      </c>
      <c r="J355">
        <f>(Table2[[#This Row],[1M Return vs Nifty]]-AVERAGE(Table2[1M Return vs Nifty]))/_xlfn.STDEV.P(Table2[1M Return vs Nifty])</f>
        <v>0.77857986079018326</v>
      </c>
      <c r="K355">
        <v>41.393824997188901</v>
      </c>
      <c r="L355">
        <f>(Table2[[#This Row],[6M Return vs Nifty]]-AVERAGE(Table2[6M Return vs Nifty]))/_xlfn.STDEV.P(Table2[6M Return vs Nifty])</f>
        <v>0.84857721790076379</v>
      </c>
      <c r="M355">
        <v>-3.8667637161633399</v>
      </c>
      <c r="N355">
        <f>(Table2[[#This Row],[1W Return vs Nifty]]-AVERAGE(Table2[1W Return vs Nifty]))/_xlfn.STDEV.P(Table2[1W Return vs Nifty])</f>
        <v>-0.35507256825851047</v>
      </c>
      <c r="O355">
        <v>5294.46</v>
      </c>
      <c r="P355">
        <v>5036.4786500404098</v>
      </c>
      <c r="Q355">
        <v>4363.1959246756796</v>
      </c>
      <c r="R355">
        <v>58.373151648903502</v>
      </c>
      <c r="S355" s="2">
        <f>(Table2[[#This Row],[Close Price]]-Table2[[#This Row],[20D EMA]])/Table2[[#This Row],[20D EMA]]</f>
        <v>1.8857447218413238E-2</v>
      </c>
      <c r="T355" s="2">
        <f>(Table2[[#This Row],[Close Price]]-Table2[[#This Row],[50D EMA]])/Table2[[#This Row],[50D EMA]]</f>
        <v>7.1045938010026011E-2</v>
      </c>
      <c r="U355" s="2">
        <f>(Table2[[#This Row],[Close Price]]-Table2[[#This Row],[200D EMA]])/Table2[[#This Row],[200D EMA]]</f>
        <v>0.23631853648675277</v>
      </c>
      <c r="V355">
        <v>0.894184550215679</v>
      </c>
      <c r="W355">
        <v>5354.5</v>
      </c>
      <c r="X355">
        <v>5448.5</v>
      </c>
      <c r="Y355">
        <v>5317.65</v>
      </c>
      <c r="Z355">
        <v>5582.95</v>
      </c>
      <c r="AA355">
        <v>5015.25</v>
      </c>
      <c r="AB355">
        <v>5582.95</v>
      </c>
      <c r="AC355" s="2">
        <f>(Table2[[#This Row],[Close Price]]/Table2[[#This Row],[Day Low]])-1</f>
        <v>7.4330002801381578E-3</v>
      </c>
      <c r="AD355" s="2">
        <f>(Table2[[#This Row],[Day High]]/Table2[[#This Row],[Close Price]])-1</f>
        <v>1.0047642882301755E-2</v>
      </c>
      <c r="AE355" s="2">
        <f>(Table2[[#This Row],[Close Price]]/Table2[[#This Row],[Current Week Low]])-1</f>
        <v>1.4414261939014628E-2</v>
      </c>
      <c r="AF355" s="2">
        <f>(Table2[[#This Row],[Current Week High]]/Table2[[#This Row],[Close Price]])-1</f>
        <v>3.4972100179819332E-2</v>
      </c>
      <c r="AG355" s="2">
        <f>(Table2[[#This Row],[Close Price]]/Table2[[#This Row],[Current Month Low]])-1</f>
        <v>7.5579482578136625E-2</v>
      </c>
      <c r="AH355" s="2">
        <f>(Table2[[#This Row],[Current Month High]]/Table2[[#This Row],[Close Price]])-1</f>
        <v>3.4972100179819332E-2</v>
      </c>
      <c r="AI355">
        <v>3.4972100179819301</v>
      </c>
      <c r="AJ355">
        <v>63.696780262798498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0.06</v>
      </c>
      <c r="AM355" t="s">
        <v>10436</v>
      </c>
      <c r="AN355">
        <v>4.2699999999999996</v>
      </c>
      <c r="AO355" t="s">
        <v>10436</v>
      </c>
      <c r="AP355">
        <v>-2.2967277601416002E-2</v>
      </c>
      <c r="AQ355">
        <f>(Table2[[#This Row],[Sharpe Ratio]]-AVERAGE(Table2[Sharpe Ratio]))/_xlfn.STDEV.P(Table2[Sharpe Ratio])</f>
        <v>-0.94255833002681266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0.14694817189288606</v>
      </c>
      <c r="AS355">
        <f>_xlfn.RANK.AVG(Table2[[#This Row],[1Y Return vs Nifty Z-Score]],Table2[1Y Return vs Nifty Z-Score])</f>
        <v>349</v>
      </c>
      <c r="AT355">
        <f>_xlfn.RANK.AVG(Table2[[#This Row],[6M Return vs Nifty Z-Score]],Table2[6M Return vs Nifty Z-Score])</f>
        <v>117</v>
      </c>
      <c r="AU355">
        <f>_xlfn.RANK.AVG(Table2[[#This Row],[Sharpe Ratio Z-Score]],Table2[Sharpe Ratio Z-Score])</f>
        <v>625</v>
      </c>
      <c r="AV355">
        <f>(Table2[[#This Row],[Rank 1Y]]+Table2[[#This Row],[Rank 6M]]+Table2[[#This Row],[Rank Sharpe]])/3</f>
        <v>363.66666666666669</v>
      </c>
    </row>
    <row r="356" spans="1:48" x14ac:dyDescent="0.3">
      <c r="A356" t="s">
        <v>1598</v>
      </c>
      <c r="B356" t="s">
        <v>1599</v>
      </c>
      <c r="C356" t="s">
        <v>10402</v>
      </c>
      <c r="D356" t="s">
        <v>1414</v>
      </c>
      <c r="E356">
        <v>6081.2303270949997</v>
      </c>
      <c r="F356">
        <v>939.95</v>
      </c>
      <c r="G356">
        <v>-27.278083838432799</v>
      </c>
      <c r="H356">
        <f>(Table2[[#This Row],[1Y Return vs Nifty]]-AVERAGE(Table2[1Y Return vs Nifty]))/_xlfn.STDEV.P(Table2[1Y Return vs Nifty])</f>
        <v>-0.83115929733035177</v>
      </c>
      <c r="I356">
        <v>-4.31922742133301</v>
      </c>
      <c r="J356">
        <f>(Table2[[#This Row],[1M Return vs Nifty]]-AVERAGE(Table2[1M Return vs Nifty]))/_xlfn.STDEV.P(Table2[1M Return vs Nifty])</f>
        <v>-0.15655684402911921</v>
      </c>
      <c r="K356">
        <v>11.9830174010751</v>
      </c>
      <c r="L356">
        <f>(Table2[[#This Row],[6M Return vs Nifty]]-AVERAGE(Table2[6M Return vs Nifty]))/_xlfn.STDEV.P(Table2[6M Return vs Nifty])</f>
        <v>-2.0170636482928352E-2</v>
      </c>
      <c r="M356">
        <v>2.3404504568100801</v>
      </c>
      <c r="N356">
        <f>(Table2[[#This Row],[1W Return vs Nifty]]-AVERAGE(Table2[1W Return vs Nifty]))/_xlfn.STDEV.P(Table2[1W Return vs Nifty])</f>
        <v>0.8773969653270951</v>
      </c>
      <c r="O356">
        <v>901.04</v>
      </c>
      <c r="P356">
        <v>868.39652454292604</v>
      </c>
      <c r="Q356">
        <v>799.48797960214199</v>
      </c>
      <c r="R356">
        <v>68.055428768612501</v>
      </c>
      <c r="S356" s="2">
        <f>(Table2[[#This Row],[Close Price]]-Table2[[#This Row],[20D EMA]])/Table2[[#This Row],[20D EMA]]</f>
        <v>4.3183432478025488E-2</v>
      </c>
      <c r="T356" s="2">
        <f>(Table2[[#This Row],[Close Price]]-Table2[[#This Row],[50D EMA]])/Table2[[#This Row],[50D EMA]]</f>
        <v>8.2397238398363729E-2</v>
      </c>
      <c r="U356" s="2">
        <f>(Table2[[#This Row],[Close Price]]-Table2[[#This Row],[200D EMA]])/Table2[[#This Row],[200D EMA]]</f>
        <v>0.17568997155874402</v>
      </c>
      <c r="V356">
        <v>0.63241732968799302</v>
      </c>
      <c r="W356">
        <v>890</v>
      </c>
      <c r="X356">
        <v>966</v>
      </c>
      <c r="Y356">
        <v>874</v>
      </c>
      <c r="Z356">
        <v>966</v>
      </c>
      <c r="AA356">
        <v>860</v>
      </c>
      <c r="AB356">
        <v>969.3</v>
      </c>
      <c r="AC356" s="2">
        <f>(Table2[[#This Row],[Close Price]]/Table2[[#This Row],[Day Low]])-1</f>
        <v>5.6123595505618074E-2</v>
      </c>
      <c r="AD356" s="2">
        <f>(Table2[[#This Row],[Day High]]/Table2[[#This Row],[Close Price]])-1</f>
        <v>2.7714240119155242E-2</v>
      </c>
      <c r="AE356" s="2">
        <f>(Table2[[#This Row],[Close Price]]/Table2[[#This Row],[Current Week Low]])-1</f>
        <v>7.5457665903890137E-2</v>
      </c>
      <c r="AF356" s="2">
        <f>(Table2[[#This Row],[Current Week High]]/Table2[[#This Row],[Close Price]])-1</f>
        <v>2.7714240119155242E-2</v>
      </c>
      <c r="AG356" s="2">
        <f>(Table2[[#This Row],[Close Price]]/Table2[[#This Row],[Current Month Low]])-1</f>
        <v>9.2965116279069893E-2</v>
      </c>
      <c r="AH356" s="2">
        <f>(Table2[[#This Row],[Current Month High]]/Table2[[#This Row],[Close Price]])-1</f>
        <v>3.1225065163040577E-2</v>
      </c>
      <c r="AI356">
        <v>15.8572264482153</v>
      </c>
      <c r="AJ356">
        <v>53.989187418086502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-0.05</v>
      </c>
      <c r="AM356" t="s">
        <v>10435</v>
      </c>
      <c r="AN356">
        <v>-1.03</v>
      </c>
      <c r="AO356" t="s">
        <v>10435</v>
      </c>
      <c r="AP356">
        <v>0.123088082080703</v>
      </c>
      <c r="AQ356">
        <f>(Table2[[#This Row],[Sharpe Ratio]]-AVERAGE(Table2[Sharpe Ratio]))/_xlfn.STDEV.P(Table2[Sharpe Ratio])</f>
        <v>0.75145818611812354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0.62096837360281931</v>
      </c>
      <c r="AS356">
        <f>_xlfn.RANK.AVG(Table2[[#This Row],[1Y Return vs Nifty Z-Score]],Table2[1Y Return vs Nifty Z-Score])</f>
        <v>611</v>
      </c>
      <c r="AT356">
        <f>_xlfn.RANK.AVG(Table2[[#This Row],[6M Return vs Nifty Z-Score]],Table2[6M Return vs Nifty Z-Score])</f>
        <v>315</v>
      </c>
      <c r="AU356">
        <f>_xlfn.RANK.AVG(Table2[[#This Row],[Sharpe Ratio Z-Score]],Table2[Sharpe Ratio Z-Score])</f>
        <v>165</v>
      </c>
      <c r="AV356">
        <f>(Table2[[#This Row],[Rank 1Y]]+Table2[[#This Row],[Rank 6M]]+Table2[[#This Row],[Rank Sharpe]])/3</f>
        <v>363.66666666666669</v>
      </c>
    </row>
    <row r="357" spans="1:48" x14ac:dyDescent="0.3">
      <c r="A357" t="s">
        <v>123</v>
      </c>
      <c r="B357" t="s">
        <v>124</v>
      </c>
      <c r="C357" t="s">
        <v>10389</v>
      </c>
      <c r="D357" t="s">
        <v>18</v>
      </c>
      <c r="E357">
        <v>239806.87022010601</v>
      </c>
      <c r="F357">
        <v>169.82</v>
      </c>
      <c r="G357">
        <v>52.515819159386297</v>
      </c>
      <c r="H357">
        <f>(Table2[[#This Row],[1Y Return vs Nifty]]-AVERAGE(Table2[1Y Return vs Nifty]))/_xlfn.STDEV.P(Table2[1Y Return vs Nifty])</f>
        <v>0.4696842095249561</v>
      </c>
      <c r="I357">
        <v>-7.0354813679318697</v>
      </c>
      <c r="J357">
        <f>(Table2[[#This Row],[1M Return vs Nifty]]-AVERAGE(Table2[1M Return vs Nifty]))/_xlfn.STDEV.P(Table2[1M Return vs Nifty])</f>
        <v>-0.41930651908112732</v>
      </c>
      <c r="K357">
        <v>-16.267795583662799</v>
      </c>
      <c r="L357">
        <f>(Table2[[#This Row],[6M Return vs Nifty]]-AVERAGE(Table2[6M Return vs Nifty]))/_xlfn.STDEV.P(Table2[6M Return vs Nifty])</f>
        <v>-0.85465411963382865</v>
      </c>
      <c r="M357">
        <v>-2.8327265156936399</v>
      </c>
      <c r="N357">
        <f>(Table2[[#This Row],[1W Return vs Nifty]]-AVERAGE(Table2[1W Return vs Nifty]))/_xlfn.STDEV.P(Table2[1W Return vs Nifty])</f>
        <v>-0.14975995769611772</v>
      </c>
      <c r="O357">
        <v>171.34</v>
      </c>
      <c r="P357">
        <v>171.55238214756301</v>
      </c>
      <c r="Q357">
        <v>157.42607533305701</v>
      </c>
      <c r="R357">
        <v>45.876944459689099</v>
      </c>
      <c r="S357" s="2">
        <f>(Table2[[#This Row],[Close Price]]-Table2[[#This Row],[20D EMA]])/Table2[[#This Row],[20D EMA]]</f>
        <v>-8.8712501459087788E-3</v>
      </c>
      <c r="T357" s="2">
        <f>(Table2[[#This Row],[Close Price]]-Table2[[#This Row],[50D EMA]])/Table2[[#This Row],[50D EMA]]</f>
        <v>-1.0098269262579429E-2</v>
      </c>
      <c r="U357" s="2">
        <f>(Table2[[#This Row],[Close Price]]-Table2[[#This Row],[200D EMA]])/Table2[[#This Row],[200D EMA]]</f>
        <v>7.8728537446683386E-2</v>
      </c>
      <c r="V357">
        <v>0.62654692078309204</v>
      </c>
      <c r="W357">
        <v>168.5</v>
      </c>
      <c r="X357">
        <v>170.94</v>
      </c>
      <c r="Y357">
        <v>167</v>
      </c>
      <c r="Z357">
        <v>170.95</v>
      </c>
      <c r="AA357">
        <v>162.19</v>
      </c>
      <c r="AB357">
        <v>184</v>
      </c>
      <c r="AC357" s="2">
        <f>(Table2[[#This Row],[Close Price]]/Table2[[#This Row],[Day Low]])-1</f>
        <v>7.8338278931751049E-3</v>
      </c>
      <c r="AD357" s="2">
        <f>(Table2[[#This Row],[Day High]]/Table2[[#This Row],[Close Price]])-1</f>
        <v>6.5952184666118185E-3</v>
      </c>
      <c r="AE357" s="2">
        <f>(Table2[[#This Row],[Close Price]]/Table2[[#This Row],[Current Week Low]])-1</f>
        <v>1.6886227544910204E-2</v>
      </c>
      <c r="AF357" s="2">
        <f>(Table2[[#This Row],[Current Week High]]/Table2[[#This Row],[Close Price]])-1</f>
        <v>6.6541043457779558E-3</v>
      </c>
      <c r="AG357" s="2">
        <f>(Table2[[#This Row],[Close Price]]/Table2[[#This Row],[Current Month Low]])-1</f>
        <v>4.7043590850237349E-2</v>
      </c>
      <c r="AH357" s="2">
        <f>(Table2[[#This Row],[Current Month High]]/Table2[[#This Row],[Close Price]])-1</f>
        <v>8.3500176657637537E-2</v>
      </c>
      <c r="AI357">
        <v>15.8874101990342</v>
      </c>
      <c r="AJ357">
        <v>98.619883040935605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-0.03</v>
      </c>
      <c r="AM357" t="s">
        <v>10435</v>
      </c>
      <c r="AN357">
        <v>-3.15</v>
      </c>
      <c r="AO357" t="s">
        <v>10435</v>
      </c>
      <c r="AP357">
        <v>7.7801417723942001E-2</v>
      </c>
      <c r="AQ357">
        <f>(Table2[[#This Row],[Sharpe Ratio]]-AVERAGE(Table2[Sharpe Ratio]))/_xlfn.STDEV.P(Table2[Sharpe Ratio])</f>
        <v>0.22620284767361853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174</v>
      </c>
      <c r="AT357">
        <f>_xlfn.RANK.AVG(Table2[[#This Row],[6M Return vs Nifty Z-Score]],Table2[6M Return vs Nifty Z-Score])</f>
        <v>628</v>
      </c>
      <c r="AU357">
        <f>_xlfn.RANK.AVG(Table2[[#This Row],[Sharpe Ratio Z-Score]],Table2[Sharpe Ratio Z-Score])</f>
        <v>290</v>
      </c>
      <c r="AV357">
        <f>(Table2[[#This Row],[Rank 1Y]]+Table2[[#This Row],[Rank 6M]]+Table2[[#This Row],[Rank Sharpe]])/3</f>
        <v>364</v>
      </c>
    </row>
    <row r="358" spans="1:48" x14ac:dyDescent="0.3">
      <c r="A358" t="s">
        <v>1568</v>
      </c>
      <c r="B358" t="s">
        <v>1569</v>
      </c>
      <c r="C358" t="s">
        <v>592</v>
      </c>
      <c r="D358" t="s">
        <v>468</v>
      </c>
      <c r="E358">
        <v>6437.5951100749999</v>
      </c>
      <c r="F358">
        <v>2140.75</v>
      </c>
      <c r="G358">
        <v>11.5705155440775</v>
      </c>
      <c r="H358">
        <f>(Table2[[#This Row],[1Y Return vs Nifty]]-AVERAGE(Table2[1Y Return vs Nifty]))/_xlfn.STDEV.P(Table2[1Y Return vs Nifty])</f>
        <v>-0.19782834899282173</v>
      </c>
      <c r="I358">
        <v>-12.997284650457299</v>
      </c>
      <c r="J358">
        <f>(Table2[[#This Row],[1M Return vs Nifty]]-AVERAGE(Table2[1M Return vs Nifty]))/_xlfn.STDEV.P(Table2[1M Return vs Nifty])</f>
        <v>-0.99600586531456281</v>
      </c>
      <c r="K358">
        <v>76.762562532500795</v>
      </c>
      <c r="L358">
        <f>(Table2[[#This Row],[6M Return vs Nifty]]-AVERAGE(Table2[6M Return vs Nifty]))/_xlfn.STDEV.P(Table2[6M Return vs Nifty])</f>
        <v>1.8933127201697397</v>
      </c>
      <c r="M358">
        <v>-7.3134173329036498</v>
      </c>
      <c r="N358">
        <f>(Table2[[#This Row],[1W Return vs Nifty]]-AVERAGE(Table2[1W Return vs Nifty]))/_xlfn.STDEV.P(Table2[1W Return vs Nifty])</f>
        <v>-1.0394207246264122</v>
      </c>
      <c r="O358">
        <v>2235.2800000000002</v>
      </c>
      <c r="P358">
        <v>2140.9112213213498</v>
      </c>
      <c r="Q358">
        <v>1722.9735256075401</v>
      </c>
      <c r="R358">
        <v>27.8920921408636</v>
      </c>
      <c r="S358" s="2">
        <f>(Table2[[#This Row],[Close Price]]-Table2[[#This Row],[20D EMA]])/Table2[[#This Row],[20D EMA]]</f>
        <v>-4.2290003936867056E-2</v>
      </c>
      <c r="T358" s="2">
        <f>(Table2[[#This Row],[Close Price]]-Table2[[#This Row],[50D EMA]])/Table2[[#This Row],[50D EMA]]</f>
        <v>-7.5305000853926601E-5</v>
      </c>
      <c r="U358" s="2">
        <f>(Table2[[#This Row],[Close Price]]-Table2[[#This Row],[200D EMA]])/Table2[[#This Row],[200D EMA]]</f>
        <v>0.24247411128685056</v>
      </c>
      <c r="V358">
        <v>0.32800565578399798</v>
      </c>
      <c r="W358">
        <v>2121.4</v>
      </c>
      <c r="X358">
        <v>2165.75</v>
      </c>
      <c r="Y358">
        <v>2121.4</v>
      </c>
      <c r="Z358">
        <v>2215.4</v>
      </c>
      <c r="AA358">
        <v>2117</v>
      </c>
      <c r="AB358">
        <v>2469.9499999999998</v>
      </c>
      <c r="AC358" s="2">
        <f>(Table2[[#This Row],[Close Price]]/Table2[[#This Row],[Day Low]])-1</f>
        <v>9.1213349674743593E-3</v>
      </c>
      <c r="AD358" s="2">
        <f>(Table2[[#This Row],[Day High]]/Table2[[#This Row],[Close Price]])-1</f>
        <v>1.167815018101126E-2</v>
      </c>
      <c r="AE358" s="2">
        <f>(Table2[[#This Row],[Close Price]]/Table2[[#This Row],[Current Week Low]])-1</f>
        <v>9.1213349674743593E-3</v>
      </c>
      <c r="AF358" s="2">
        <f>(Table2[[#This Row],[Current Week High]]/Table2[[#This Row],[Close Price]])-1</f>
        <v>3.4870956440499867E-2</v>
      </c>
      <c r="AG358" s="2">
        <f>(Table2[[#This Row],[Close Price]]/Table2[[#This Row],[Current Month Low]])-1</f>
        <v>1.1218705715635435E-2</v>
      </c>
      <c r="AH358" s="2">
        <f>(Table2[[#This Row],[Current Month High]]/Table2[[#This Row],[Close Price]])-1</f>
        <v>0.1537778815835571</v>
      </c>
      <c r="AI358">
        <v>16.454513605044902</v>
      </c>
      <c r="AJ358">
        <v>99.743410310240193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0.16</v>
      </c>
      <c r="AM358" t="s">
        <v>10436</v>
      </c>
      <c r="AN358">
        <v>-6.27</v>
      </c>
      <c r="AO358" t="s">
        <v>10435</v>
      </c>
      <c r="AP358">
        <v>-8.4302041202422004E-2</v>
      </c>
      <c r="AQ358">
        <f>(Table2[[#This Row],[Sharpe Ratio]]-AVERAGE(Table2[Sharpe Ratio]))/_xlfn.STDEV.P(Table2[Sharpe Ratio])</f>
        <v>-1.653946825321243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-1.9938890440852999</v>
      </c>
      <c r="AS358">
        <f>_xlfn.RANK.AVG(Table2[[#This Row],[1Y Return vs Nifty Z-Score]],Table2[1Y Return vs Nifty Z-Score])</f>
        <v>358</v>
      </c>
      <c r="AT358">
        <f>_xlfn.RANK.AVG(Table2[[#This Row],[6M Return vs Nifty Z-Score]],Table2[6M Return vs Nifty Z-Score])</f>
        <v>32</v>
      </c>
      <c r="AU358">
        <f>_xlfn.RANK.AVG(Table2[[#This Row],[Sharpe Ratio Z-Score]],Table2[Sharpe Ratio Z-Score])</f>
        <v>705</v>
      </c>
      <c r="AV358">
        <f>(Table2[[#This Row],[Rank 1Y]]+Table2[[#This Row],[Rank 6M]]+Table2[[#This Row],[Rank Sharpe]])/3</f>
        <v>365</v>
      </c>
    </row>
    <row r="359" spans="1:48" x14ac:dyDescent="0.3">
      <c r="A359" t="s">
        <v>634</v>
      </c>
      <c r="B359" t="s">
        <v>635</v>
      </c>
      <c r="C359" t="s">
        <v>10389</v>
      </c>
      <c r="D359" t="s">
        <v>18</v>
      </c>
      <c r="E359">
        <v>31175.227045275999</v>
      </c>
      <c r="F359">
        <v>177.88</v>
      </c>
      <c r="G359">
        <v>58.891861806203799</v>
      </c>
      <c r="H359">
        <f>(Table2[[#This Row],[1Y Return vs Nifty]]-AVERAGE(Table2[1Y Return vs Nifty]))/_xlfn.STDEV.P(Table2[1Y Return vs Nifty])</f>
        <v>0.57362991671478702</v>
      </c>
      <c r="I359">
        <v>-20.433808929920801</v>
      </c>
      <c r="J359">
        <f>(Table2[[#This Row],[1M Return vs Nifty]]-AVERAGE(Table2[1M Return vs Nifty]))/_xlfn.STDEV.P(Table2[1M Return vs Nifty])</f>
        <v>-1.7153584650197646</v>
      </c>
      <c r="K359">
        <v>-38.183702107915003</v>
      </c>
      <c r="L359">
        <f>(Table2[[#This Row],[6M Return vs Nifty]]-AVERAGE(Table2[6M Return vs Nifty]))/_xlfn.STDEV.P(Table2[6M Return vs Nifty])</f>
        <v>-1.5020146760414479</v>
      </c>
      <c r="M359">
        <v>-7.4772313380574102</v>
      </c>
      <c r="N359">
        <f>(Table2[[#This Row],[1W Return vs Nifty]]-AVERAGE(Table2[1W Return vs Nifty]))/_xlfn.STDEV.P(Table2[1W Return vs Nifty])</f>
        <v>-1.0719467121146016</v>
      </c>
      <c r="O359">
        <v>191.14</v>
      </c>
      <c r="P359">
        <v>201.055097340842</v>
      </c>
      <c r="Q359">
        <v>191.294678684709</v>
      </c>
      <c r="R359">
        <v>26.103923983858799</v>
      </c>
      <c r="S359" s="2">
        <f>(Table2[[#This Row],[Close Price]]-Table2[[#This Row],[20D EMA]])/Table2[[#This Row],[20D EMA]]</f>
        <v>-6.9373234278539253E-2</v>
      </c>
      <c r="T359" s="2">
        <f>(Table2[[#This Row],[Close Price]]-Table2[[#This Row],[50D EMA]])/Table2[[#This Row],[50D EMA]]</f>
        <v>-0.11526739509396289</v>
      </c>
      <c r="U359" s="2">
        <f>(Table2[[#This Row],[Close Price]]-Table2[[#This Row],[200D EMA]])/Table2[[#This Row],[200D EMA]]</f>
        <v>-7.0125728415158975E-2</v>
      </c>
      <c r="V359">
        <v>0.35774936529190698</v>
      </c>
      <c r="W359">
        <v>176.82</v>
      </c>
      <c r="X359">
        <v>182.73</v>
      </c>
      <c r="Y359">
        <v>176.82</v>
      </c>
      <c r="Z359">
        <v>187.75</v>
      </c>
      <c r="AA359">
        <v>176.82</v>
      </c>
      <c r="AB359">
        <v>210.35</v>
      </c>
      <c r="AC359" s="2">
        <f>(Table2[[#This Row],[Close Price]]/Table2[[#This Row],[Day Low]])-1</f>
        <v>5.9947969686686697E-3</v>
      </c>
      <c r="AD359" s="2">
        <f>(Table2[[#This Row],[Day High]]/Table2[[#This Row],[Close Price]])-1</f>
        <v>2.7265572295929852E-2</v>
      </c>
      <c r="AE359" s="2">
        <f>(Table2[[#This Row],[Close Price]]/Table2[[#This Row],[Current Week Low]])-1</f>
        <v>5.9947969686686697E-3</v>
      </c>
      <c r="AF359" s="2">
        <f>(Table2[[#This Row],[Current Week High]]/Table2[[#This Row],[Close Price]])-1</f>
        <v>5.5486845064088186E-2</v>
      </c>
      <c r="AG359" s="2">
        <f>(Table2[[#This Row],[Close Price]]/Table2[[#This Row],[Current Month Low]])-1</f>
        <v>5.9947969686686697E-3</v>
      </c>
      <c r="AH359" s="2">
        <f>(Table2[[#This Row],[Current Month High]]/Table2[[#This Row],[Close Price]])-1</f>
        <v>0.18253879019563746</v>
      </c>
      <c r="AI359">
        <v>62.6096244659321</v>
      </c>
      <c r="AJ359">
        <v>96.552486187845204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-0.21</v>
      </c>
      <c r="AM359" t="s">
        <v>10435</v>
      </c>
      <c r="AN359">
        <v>-6.26</v>
      </c>
      <c r="AO359" t="s">
        <v>10435</v>
      </c>
      <c r="AP359">
        <v>0.106978466769603</v>
      </c>
      <c r="AQ359">
        <f>(Table2[[#This Row],[Sharpe Ratio]]-AVERAGE(Table2[Sharpe Ratio]))/_xlfn.STDEV.P(Table2[Sharpe Ratio])</f>
        <v>0.56461153793527186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161</v>
      </c>
      <c r="AT359">
        <f>_xlfn.RANK.AVG(Table2[[#This Row],[6M Return vs Nifty Z-Score]],Table2[6M Return vs Nifty Z-Score])</f>
        <v>732</v>
      </c>
      <c r="AU359">
        <f>_xlfn.RANK.AVG(Table2[[#This Row],[Sharpe Ratio Z-Score]],Table2[Sharpe Ratio Z-Score])</f>
        <v>203</v>
      </c>
      <c r="AV359">
        <f>(Table2[[#This Row],[Rank 1Y]]+Table2[[#This Row],[Rank 6M]]+Table2[[#This Row],[Rank Sharpe]])/3</f>
        <v>365.33333333333331</v>
      </c>
    </row>
    <row r="360" spans="1:48" x14ac:dyDescent="0.3">
      <c r="A360" t="s">
        <v>1022</v>
      </c>
      <c r="B360" t="s">
        <v>1023</v>
      </c>
      <c r="C360" t="s">
        <v>10395</v>
      </c>
      <c r="D360" t="s">
        <v>276</v>
      </c>
      <c r="E360">
        <v>14058.81361012</v>
      </c>
      <c r="F360">
        <v>1384.4</v>
      </c>
      <c r="G360">
        <v>1.7227779808085599</v>
      </c>
      <c r="H360">
        <f>(Table2[[#This Row],[1Y Return vs Nifty]]-AVERAGE(Table2[1Y Return vs Nifty]))/_xlfn.STDEV.P(Table2[1Y Return vs Nifty])</f>
        <v>-0.35837151062690853</v>
      </c>
      <c r="I360">
        <v>6.0326785013174797</v>
      </c>
      <c r="J360">
        <f>(Table2[[#This Row],[1M Return vs Nifty]]-AVERAGE(Table2[1M Return vs Nifty]))/_xlfn.STDEV.P(Table2[1M Return vs Nifty])</f>
        <v>0.84480752425874084</v>
      </c>
      <c r="K360">
        <v>-7.7010183245661201</v>
      </c>
      <c r="L360">
        <f>(Table2[[#This Row],[6M Return vs Nifty]]-AVERAGE(Table2[6M Return vs Nifty]))/_xlfn.STDEV.P(Table2[6M Return vs Nifty])</f>
        <v>-0.601605326651801</v>
      </c>
      <c r="M360">
        <v>3.4634796455372001</v>
      </c>
      <c r="N360">
        <f>(Table2[[#This Row],[1W Return vs Nifty]]-AVERAGE(Table2[1W Return vs Nifty]))/_xlfn.STDEV.P(Table2[1W Return vs Nifty])</f>
        <v>1.100379324540667</v>
      </c>
      <c r="O360">
        <v>1319.11</v>
      </c>
      <c r="P360">
        <v>1278.92504753711</v>
      </c>
      <c r="Q360">
        <v>1224.6259011343</v>
      </c>
      <c r="R360">
        <v>70.095913808045594</v>
      </c>
      <c r="S360" s="2">
        <f>(Table2[[#This Row],[Close Price]]-Table2[[#This Row],[20D EMA]])/Table2[[#This Row],[20D EMA]]</f>
        <v>4.9495493173427683E-2</v>
      </c>
      <c r="T360" s="2">
        <f>(Table2[[#This Row],[Close Price]]-Table2[[#This Row],[50D EMA]])/Table2[[#This Row],[50D EMA]]</f>
        <v>8.2471566778685335E-2</v>
      </c>
      <c r="U360" s="2">
        <f>(Table2[[#This Row],[Close Price]]-Table2[[#This Row],[200D EMA]])/Table2[[#This Row],[200D EMA]]</f>
        <v>0.13046767891950567</v>
      </c>
      <c r="V360">
        <v>1.9916252528824301</v>
      </c>
      <c r="W360">
        <v>1372.2</v>
      </c>
      <c r="X360">
        <v>1395.95</v>
      </c>
      <c r="Y360">
        <v>1348</v>
      </c>
      <c r="Z360">
        <v>1395.95</v>
      </c>
      <c r="AA360">
        <v>1250.05</v>
      </c>
      <c r="AB360">
        <v>1409.55</v>
      </c>
      <c r="AC360" s="2">
        <f>(Table2[[#This Row],[Close Price]]/Table2[[#This Row],[Day Low]])-1</f>
        <v>8.8908322401981543E-3</v>
      </c>
      <c r="AD360" s="2">
        <f>(Table2[[#This Row],[Day High]]/Table2[[#This Row],[Close Price]])-1</f>
        <v>8.342964461138358E-3</v>
      </c>
      <c r="AE360" s="2">
        <f>(Table2[[#This Row],[Close Price]]/Table2[[#This Row],[Current Week Low]])-1</f>
        <v>2.7002967359050611E-2</v>
      </c>
      <c r="AF360" s="2">
        <f>(Table2[[#This Row],[Current Week High]]/Table2[[#This Row],[Close Price]])-1</f>
        <v>8.342964461138358E-3</v>
      </c>
      <c r="AG360" s="2">
        <f>(Table2[[#This Row],[Close Price]]/Table2[[#This Row],[Current Month Low]])-1</f>
        <v>0.10747570097196113</v>
      </c>
      <c r="AH360" s="2">
        <f>(Table2[[#This Row],[Current Month High]]/Table2[[#This Row],[Close Price]])-1</f>
        <v>1.8166714822305696E-2</v>
      </c>
      <c r="AI360">
        <v>19.112973129153399</v>
      </c>
      <c r="AJ360">
        <v>39.422931668261199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-0.06</v>
      </c>
      <c r="AM360" t="s">
        <v>10435</v>
      </c>
      <c r="AN360">
        <v>8.3699999999999992</v>
      </c>
      <c r="AO360" t="s">
        <v>10436</v>
      </c>
      <c r="AP360">
        <v>0.127066645307406</v>
      </c>
      <c r="AQ360">
        <f>(Table2[[#This Row],[Sharpe Ratio]]-AVERAGE(Table2[Sharpe Ratio]))/_xlfn.STDEV.P(Table2[Sharpe Ratio])</f>
        <v>0.79760337265034276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1.7828133841710412</v>
      </c>
      <c r="AS360">
        <f>_xlfn.RANK.AVG(Table2[[#This Row],[1Y Return vs Nifty Z-Score]],Table2[1Y Return vs Nifty Z-Score])</f>
        <v>413</v>
      </c>
      <c r="AT360">
        <f>_xlfn.RANK.AVG(Table2[[#This Row],[6M Return vs Nifty Z-Score]],Table2[6M Return vs Nifty Z-Score])</f>
        <v>537</v>
      </c>
      <c r="AU360">
        <f>_xlfn.RANK.AVG(Table2[[#This Row],[Sharpe Ratio Z-Score]],Table2[Sharpe Ratio Z-Score])</f>
        <v>152</v>
      </c>
      <c r="AV360">
        <f>(Table2[[#This Row],[Rank 1Y]]+Table2[[#This Row],[Rank 6M]]+Table2[[#This Row],[Rank Sharpe]])/3</f>
        <v>367.33333333333331</v>
      </c>
    </row>
    <row r="361" spans="1:48" x14ac:dyDescent="0.3">
      <c r="A361" t="s">
        <v>1833</v>
      </c>
      <c r="B361" t="s">
        <v>1834</v>
      </c>
      <c r="C361" t="s">
        <v>10398</v>
      </c>
      <c r="D361" t="s">
        <v>127</v>
      </c>
      <c r="E361">
        <v>4327.9700437199999</v>
      </c>
      <c r="F361">
        <v>240.15</v>
      </c>
      <c r="G361">
        <v>-11.493118951505201</v>
      </c>
      <c r="H361">
        <f>(Table2[[#This Row],[1Y Return vs Nifty]]-AVERAGE(Table2[1Y Return vs Nifty]))/_xlfn.STDEV.P(Table2[1Y Return vs Nifty])</f>
        <v>-0.57382423402783322</v>
      </c>
      <c r="I361">
        <v>-6.5033453112837503</v>
      </c>
      <c r="J361">
        <f>(Table2[[#This Row],[1M Return vs Nifty]]-AVERAGE(Table2[1M Return vs Nifty]))/_xlfn.STDEV.P(Table2[1M Return vs Nifty])</f>
        <v>-0.36783173847645545</v>
      </c>
      <c r="K361">
        <v>7.7215562902061796</v>
      </c>
      <c r="L361">
        <f>(Table2[[#This Row],[6M Return vs Nifty]]-AVERAGE(Table2[6M Return vs Nifty]))/_xlfn.STDEV.P(Table2[6M Return vs Nifty])</f>
        <v>-0.14604732941318649</v>
      </c>
      <c r="M361">
        <v>3.5541443355010598</v>
      </c>
      <c r="N361">
        <f>(Table2[[#This Row],[1W Return vs Nifty]]-AVERAGE(Table2[1W Return vs Nifty]))/_xlfn.STDEV.P(Table2[1W Return vs Nifty])</f>
        <v>1.1183811954345328</v>
      </c>
      <c r="O361">
        <v>218.96</v>
      </c>
      <c r="P361">
        <v>222.61982437612701</v>
      </c>
      <c r="Q361">
        <v>214.411278692015</v>
      </c>
      <c r="R361">
        <v>78.551500449528405</v>
      </c>
      <c r="S361" s="2">
        <f>(Table2[[#This Row],[Close Price]]-Table2[[#This Row],[20D EMA]])/Table2[[#This Row],[20D EMA]]</f>
        <v>9.6775666788454492E-2</v>
      </c>
      <c r="T361" s="2">
        <f>(Table2[[#This Row],[Close Price]]-Table2[[#This Row],[50D EMA]])/Table2[[#This Row],[50D EMA]]</f>
        <v>7.8744899170591867E-2</v>
      </c>
      <c r="U361" s="2">
        <f>(Table2[[#This Row],[Close Price]]-Table2[[#This Row],[200D EMA]])/Table2[[#This Row],[200D EMA]]</f>
        <v>0.12004369110151457</v>
      </c>
      <c r="V361">
        <v>0.71535540549055299</v>
      </c>
      <c r="W361">
        <v>228</v>
      </c>
      <c r="X361">
        <v>243</v>
      </c>
      <c r="Y361">
        <v>211.11</v>
      </c>
      <c r="Z361">
        <v>243</v>
      </c>
      <c r="AA361">
        <v>203</v>
      </c>
      <c r="AB361">
        <v>243</v>
      </c>
      <c r="AC361" s="2">
        <f>(Table2[[#This Row],[Close Price]]/Table2[[#This Row],[Day Low]])-1</f>
        <v>5.3289473684210442E-2</v>
      </c>
      <c r="AD361" s="2">
        <f>(Table2[[#This Row],[Day High]]/Table2[[#This Row],[Close Price]])-1</f>
        <v>1.1867582760774598E-2</v>
      </c>
      <c r="AE361" s="2">
        <f>(Table2[[#This Row],[Close Price]]/Table2[[#This Row],[Current Week Low]])-1</f>
        <v>0.13755861872957231</v>
      </c>
      <c r="AF361" s="2">
        <f>(Table2[[#This Row],[Current Week High]]/Table2[[#This Row],[Close Price]])-1</f>
        <v>1.1867582760774598E-2</v>
      </c>
      <c r="AG361" s="2">
        <f>(Table2[[#This Row],[Close Price]]/Table2[[#This Row],[Current Month Low]])-1</f>
        <v>0.18300492610837438</v>
      </c>
      <c r="AH361" s="2">
        <f>(Table2[[#This Row],[Current Month High]]/Table2[[#This Row],[Close Price]])-1</f>
        <v>1.1867582760774598E-2</v>
      </c>
      <c r="AI361">
        <v>14.4909431605246</v>
      </c>
      <c r="AJ361">
        <v>50.990254636906599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-0.09</v>
      </c>
      <c r="AM361" t="s">
        <v>10435</v>
      </c>
      <c r="AN361">
        <v>16.98</v>
      </c>
      <c r="AO361" t="s">
        <v>10436</v>
      </c>
      <c r="AP361">
        <v>9.423633112964E-2</v>
      </c>
      <c r="AQ361">
        <f>(Table2[[#This Row],[Sharpe Ratio]]-AVERAGE(Table2[Sharpe Ratio]))/_xlfn.STDEV.P(Table2[Sharpe Ratio])</f>
        <v>0.4168224511668322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516</v>
      </c>
      <c r="AT361">
        <f>_xlfn.RANK.AVG(Table2[[#This Row],[6M Return vs Nifty Z-Score]],Table2[6M Return vs Nifty Z-Score])</f>
        <v>357</v>
      </c>
      <c r="AU361">
        <f>_xlfn.RANK.AVG(Table2[[#This Row],[Sharpe Ratio Z-Score]],Table2[Sharpe Ratio Z-Score])</f>
        <v>234</v>
      </c>
      <c r="AV361">
        <f>(Table2[[#This Row],[Rank 1Y]]+Table2[[#This Row],[Rank 6M]]+Table2[[#This Row],[Rank Sharpe]])/3</f>
        <v>369</v>
      </c>
    </row>
    <row r="362" spans="1:48" x14ac:dyDescent="0.3">
      <c r="A362" t="s">
        <v>667</v>
      </c>
      <c r="B362" t="s">
        <v>668</v>
      </c>
      <c r="C362" t="s">
        <v>10400</v>
      </c>
      <c r="D362" t="s">
        <v>327</v>
      </c>
      <c r="E362">
        <v>28420.358376115</v>
      </c>
      <c r="F362">
        <v>441.55</v>
      </c>
      <c r="G362">
        <v>18.297052728157301</v>
      </c>
      <c r="H362">
        <f>(Table2[[#This Row],[1Y Return vs Nifty]]-AVERAGE(Table2[1Y Return vs Nifty]))/_xlfn.STDEV.P(Table2[1Y Return vs Nifty])</f>
        <v>-8.8168689660577365E-2</v>
      </c>
      <c r="I362">
        <v>-9.2996528309456199</v>
      </c>
      <c r="J362">
        <f>(Table2[[#This Row],[1M Return vs Nifty]]-AVERAGE(Table2[1M Return vs Nifty]))/_xlfn.STDEV.P(Table2[1M Return vs Nifty])</f>
        <v>-0.6383251851796361</v>
      </c>
      <c r="K362">
        <v>45.250435887096103</v>
      </c>
      <c r="L362">
        <f>(Table2[[#This Row],[6M Return vs Nifty]]-AVERAGE(Table2[6M Return vs Nifty]))/_xlfn.STDEV.P(Table2[6M Return vs Nifty])</f>
        <v>0.96249528780926819</v>
      </c>
      <c r="M362">
        <v>-5.7180101568665096</v>
      </c>
      <c r="N362">
        <f>(Table2[[#This Row],[1W Return vs Nifty]]-AVERAGE(Table2[1W Return vs Nifty]))/_xlfn.STDEV.P(Table2[1W Return vs Nifty])</f>
        <v>-0.72264564915197971</v>
      </c>
      <c r="O362">
        <v>451.63</v>
      </c>
      <c r="P362">
        <v>444.05321565544199</v>
      </c>
      <c r="Q362">
        <v>381.80734110276899</v>
      </c>
      <c r="R362">
        <v>32.881598907805497</v>
      </c>
      <c r="S362" s="2">
        <f>(Table2[[#This Row],[Close Price]]-Table2[[#This Row],[20D EMA]])/Table2[[#This Row],[20D EMA]]</f>
        <v>-2.2319155060558388E-2</v>
      </c>
      <c r="T362" s="2">
        <f>(Table2[[#This Row],[Close Price]]-Table2[[#This Row],[50D EMA]])/Table2[[#This Row],[50D EMA]]</f>
        <v>-5.6371974510918046E-3</v>
      </c>
      <c r="U362" s="2">
        <f>(Table2[[#This Row],[Close Price]]-Table2[[#This Row],[200D EMA]])/Table2[[#This Row],[200D EMA]]</f>
        <v>0.1564733111853667</v>
      </c>
      <c r="V362">
        <v>0.67340396135005198</v>
      </c>
      <c r="W362">
        <v>434.65</v>
      </c>
      <c r="X362">
        <v>448.3</v>
      </c>
      <c r="Y362">
        <v>434.65</v>
      </c>
      <c r="Z362">
        <v>455.55</v>
      </c>
      <c r="AA362">
        <v>434.65</v>
      </c>
      <c r="AB362">
        <v>484</v>
      </c>
      <c r="AC362" s="2">
        <f>(Table2[[#This Row],[Close Price]]/Table2[[#This Row],[Day Low]])-1</f>
        <v>1.5874841826757136E-2</v>
      </c>
      <c r="AD362" s="2">
        <f>(Table2[[#This Row],[Day High]]/Table2[[#This Row],[Close Price]])-1</f>
        <v>1.5287056958441791E-2</v>
      </c>
      <c r="AE362" s="2">
        <f>(Table2[[#This Row],[Close Price]]/Table2[[#This Row],[Current Week Low]])-1</f>
        <v>1.5874841826757136E-2</v>
      </c>
      <c r="AF362" s="2">
        <f>(Table2[[#This Row],[Current Week High]]/Table2[[#This Row],[Close Price]])-1</f>
        <v>3.1706488506398012E-2</v>
      </c>
      <c r="AG362" s="2">
        <f>(Table2[[#This Row],[Close Price]]/Table2[[#This Row],[Current Month Low]])-1</f>
        <v>1.5874841826757136E-2</v>
      </c>
      <c r="AH362" s="2">
        <f>(Table2[[#This Row],[Current Month High]]/Table2[[#This Row],[Close Price]])-1</f>
        <v>9.6138602649756599E-2</v>
      </c>
      <c r="AI362">
        <v>9.6138602649756599</v>
      </c>
      <c r="AJ362">
        <v>69.014354066985604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-0.08</v>
      </c>
      <c r="AM362" t="s">
        <v>10435</v>
      </c>
      <c r="AN362">
        <v>-4.18</v>
      </c>
      <c r="AO362" t="s">
        <v>10435</v>
      </c>
      <c r="AP362">
        <v>-6.0375039403571001E-2</v>
      </c>
      <c r="AQ362">
        <f>(Table2[[#This Row],[Sharpe Ratio]]-AVERAGE(Table2[Sharpe Ratio]))/_xlfn.STDEV.P(Table2[Sharpe Ratio])</f>
        <v>-1.376430571776694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-1.8630748079596193</v>
      </c>
      <c r="AS362">
        <f>_xlfn.RANK.AVG(Table2[[#This Row],[1Y Return vs Nifty Z-Score]],Table2[1Y Return vs Nifty Z-Score])</f>
        <v>329</v>
      </c>
      <c r="AT362">
        <f>_xlfn.RANK.AVG(Table2[[#This Row],[6M Return vs Nifty Z-Score]],Table2[6M Return vs Nifty Z-Score])</f>
        <v>105</v>
      </c>
      <c r="AU362">
        <f>_xlfn.RANK.AVG(Table2[[#This Row],[Sharpe Ratio Z-Score]],Table2[Sharpe Ratio Z-Score])</f>
        <v>675</v>
      </c>
      <c r="AV362">
        <f>(Table2[[#This Row],[Rank 1Y]]+Table2[[#This Row],[Rank 6M]]+Table2[[#This Row],[Rank Sharpe]])/3</f>
        <v>369.66666666666669</v>
      </c>
    </row>
    <row r="363" spans="1:48" x14ac:dyDescent="0.3">
      <c r="A363" t="s">
        <v>1095</v>
      </c>
      <c r="B363" t="s">
        <v>1096</v>
      </c>
      <c r="C363" t="s">
        <v>10394</v>
      </c>
      <c r="D363" t="s">
        <v>46</v>
      </c>
      <c r="E363">
        <v>12241.282883939901</v>
      </c>
      <c r="F363">
        <v>217.8</v>
      </c>
      <c r="G363">
        <v>19.605492573016299</v>
      </c>
      <c r="H363">
        <f>(Table2[[#This Row],[1Y Return vs Nifty]]-AVERAGE(Table2[1Y Return vs Nifty]))/_xlfn.STDEV.P(Table2[1Y Return vs Nifty])</f>
        <v>-6.6837793284420466E-2</v>
      </c>
      <c r="I363">
        <v>-3.5434358961851999</v>
      </c>
      <c r="J363">
        <f>(Table2[[#This Row],[1M Return vs Nifty]]-AVERAGE(Table2[1M Return vs Nifty]))/_xlfn.STDEV.P(Table2[1M Return vs Nifty])</f>
        <v>-8.1512693096204944E-2</v>
      </c>
      <c r="K363">
        <v>-12.0831434486972</v>
      </c>
      <c r="L363">
        <f>(Table2[[#This Row],[6M Return vs Nifty]]-AVERAGE(Table2[6M Return vs Nifty]))/_xlfn.STDEV.P(Table2[6M Return vs Nifty])</f>
        <v>-0.73104624005714325</v>
      </c>
      <c r="M363">
        <v>-0.24968685029930199</v>
      </c>
      <c r="N363">
        <f>(Table2[[#This Row],[1W Return vs Nifty]]-AVERAGE(Table2[1W Return vs Nifty]))/_xlfn.STDEV.P(Table2[1W Return vs Nifty])</f>
        <v>0.36311386990643285</v>
      </c>
      <c r="O363">
        <v>217.3</v>
      </c>
      <c r="P363">
        <v>226.42456587483201</v>
      </c>
      <c r="Q363">
        <v>216.588535679514</v>
      </c>
      <c r="R363">
        <v>52.956898707339803</v>
      </c>
      <c r="S363" s="2">
        <f>(Table2[[#This Row],[Close Price]]-Table2[[#This Row],[20D EMA]])/Table2[[#This Row],[20D EMA]]</f>
        <v>2.3009664058904738E-3</v>
      </c>
      <c r="T363" s="2">
        <f>(Table2[[#This Row],[Close Price]]-Table2[[#This Row],[50D EMA]])/Table2[[#This Row],[50D EMA]]</f>
        <v>-3.8090239199573779E-2</v>
      </c>
      <c r="U363" s="2">
        <f>(Table2[[#This Row],[Close Price]]-Table2[[#This Row],[200D EMA]])/Table2[[#This Row],[200D EMA]]</f>
        <v>5.593390789061058E-3</v>
      </c>
      <c r="V363">
        <v>0.88723026680986505</v>
      </c>
      <c r="W363">
        <v>213.49</v>
      </c>
      <c r="X363">
        <v>222.48</v>
      </c>
      <c r="Y363">
        <v>210</v>
      </c>
      <c r="Z363">
        <v>222.48</v>
      </c>
      <c r="AA363">
        <v>202.32</v>
      </c>
      <c r="AB363">
        <v>228.7</v>
      </c>
      <c r="AC363" s="2">
        <f>(Table2[[#This Row],[Close Price]]/Table2[[#This Row],[Day Low]])-1</f>
        <v>2.0188299217761996E-2</v>
      </c>
      <c r="AD363" s="2">
        <f>(Table2[[#This Row],[Day High]]/Table2[[#This Row],[Close Price]])-1</f>
        <v>2.1487603305784919E-2</v>
      </c>
      <c r="AE363" s="2">
        <f>(Table2[[#This Row],[Close Price]]/Table2[[#This Row],[Current Week Low]])-1</f>
        <v>3.7142857142857144E-2</v>
      </c>
      <c r="AF363" s="2">
        <f>(Table2[[#This Row],[Current Week High]]/Table2[[#This Row],[Close Price]])-1</f>
        <v>2.1487603305784919E-2</v>
      </c>
      <c r="AG363" s="2">
        <f>(Table2[[#This Row],[Close Price]]/Table2[[#This Row],[Current Month Low]])-1</f>
        <v>7.6512455516014377E-2</v>
      </c>
      <c r="AH363" s="2">
        <f>(Table2[[#This Row],[Current Month High]]/Table2[[#This Row],[Close Price]])-1</f>
        <v>5.0045913682277288E-2</v>
      </c>
      <c r="AI363">
        <v>39.531680440771297</v>
      </c>
      <c r="AJ363">
        <v>87.033061399742294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-0.23</v>
      </c>
      <c r="AM363" t="s">
        <v>10435</v>
      </c>
      <c r="AN363">
        <v>6.21</v>
      </c>
      <c r="AO363" t="s">
        <v>10436</v>
      </c>
      <c r="AP363">
        <v>0.103727065502272</v>
      </c>
      <c r="AQ363">
        <f>(Table2[[#This Row],[Sharpe Ratio]]-AVERAGE(Table2[Sharpe Ratio]))/_xlfn.STDEV.P(Table2[Sharpe Ratio])</f>
        <v>0.52690030666336929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319</v>
      </c>
      <c r="AT363">
        <f>_xlfn.RANK.AVG(Table2[[#This Row],[6M Return vs Nifty Z-Score]],Table2[6M Return vs Nifty Z-Score])</f>
        <v>577</v>
      </c>
      <c r="AU363">
        <f>_xlfn.RANK.AVG(Table2[[#This Row],[Sharpe Ratio Z-Score]],Table2[Sharpe Ratio Z-Score])</f>
        <v>214</v>
      </c>
      <c r="AV363">
        <f>(Table2[[#This Row],[Rank 1Y]]+Table2[[#This Row],[Rank 6M]]+Table2[[#This Row],[Rank Sharpe]])/3</f>
        <v>370</v>
      </c>
    </row>
    <row r="364" spans="1:48" x14ac:dyDescent="0.3">
      <c r="A364" t="s">
        <v>1349</v>
      </c>
      <c r="B364" t="s">
        <v>1350</v>
      </c>
      <c r="C364" t="s">
        <v>10403</v>
      </c>
      <c r="D364" t="s">
        <v>130</v>
      </c>
      <c r="E364">
        <v>8494.0150057149895</v>
      </c>
      <c r="F364">
        <v>579.85</v>
      </c>
      <c r="G364">
        <v>-0.68625014032914999</v>
      </c>
      <c r="H364">
        <f>(Table2[[#This Row],[1Y Return vs Nifty]]-AVERAGE(Table2[1Y Return vs Nifty]))/_xlfn.STDEV.P(Table2[1Y Return vs Nifty])</f>
        <v>-0.39764479431751182</v>
      </c>
      <c r="I364">
        <v>-13.814796255178701</v>
      </c>
      <c r="J364">
        <f>(Table2[[#This Row],[1M Return vs Nifty]]-AVERAGE(Table2[1M Return vs Nifty]))/_xlfn.STDEV.P(Table2[1M Return vs Nifty])</f>
        <v>-1.0750856983179371</v>
      </c>
      <c r="K364">
        <v>27.624462114515399</v>
      </c>
      <c r="L364">
        <f>(Table2[[#This Row],[6M Return vs Nifty]]-AVERAGE(Table2[6M Return vs Nifty]))/_xlfn.STDEV.P(Table2[6M Return vs Nifty])</f>
        <v>0.44185243071288433</v>
      </c>
      <c r="M364">
        <v>-2.6685910968392301</v>
      </c>
      <c r="N364">
        <f>(Table2[[#This Row],[1W Return vs Nifty]]-AVERAGE(Table2[1W Return vs Nifty]))/_xlfn.STDEV.P(Table2[1W Return vs Nifty])</f>
        <v>-0.11717015211132521</v>
      </c>
      <c r="O364">
        <v>578.25</v>
      </c>
      <c r="P364">
        <v>573.889460238639</v>
      </c>
      <c r="Q364">
        <v>510.49404975824899</v>
      </c>
      <c r="R364">
        <v>52.216812163593801</v>
      </c>
      <c r="S364" s="2">
        <f>(Table2[[#This Row],[Close Price]]-Table2[[#This Row],[20D EMA]])/Table2[[#This Row],[20D EMA]]</f>
        <v>2.7669693039343237E-3</v>
      </c>
      <c r="T364" s="2">
        <f>(Table2[[#This Row],[Close Price]]-Table2[[#This Row],[50D EMA]])/Table2[[#This Row],[50D EMA]]</f>
        <v>1.0386215768594989E-2</v>
      </c>
      <c r="U364" s="2">
        <f>(Table2[[#This Row],[Close Price]]-Table2[[#This Row],[200D EMA]])/Table2[[#This Row],[200D EMA]]</f>
        <v>0.13586044788297813</v>
      </c>
      <c r="V364">
        <v>1.1421043354082501</v>
      </c>
      <c r="W364">
        <v>570.85</v>
      </c>
      <c r="X364">
        <v>584.70000000000005</v>
      </c>
      <c r="Y364">
        <v>570.85</v>
      </c>
      <c r="Z364">
        <v>591.75</v>
      </c>
      <c r="AA364">
        <v>551.04999999999995</v>
      </c>
      <c r="AB364">
        <v>620</v>
      </c>
      <c r="AC364" s="2">
        <f>(Table2[[#This Row],[Close Price]]/Table2[[#This Row],[Day Low]])-1</f>
        <v>1.5765963037575492E-2</v>
      </c>
      <c r="AD364" s="2">
        <f>(Table2[[#This Row],[Day High]]/Table2[[#This Row],[Close Price]])-1</f>
        <v>8.3642321289989496E-3</v>
      </c>
      <c r="AE364" s="2">
        <f>(Table2[[#This Row],[Close Price]]/Table2[[#This Row],[Current Week Low]])-1</f>
        <v>1.5765963037575492E-2</v>
      </c>
      <c r="AF364" s="2">
        <f>(Table2[[#This Row],[Current Week High]]/Table2[[#This Row],[Close Price]])-1</f>
        <v>2.0522548935069329E-2</v>
      </c>
      <c r="AG364" s="2">
        <f>(Table2[[#This Row],[Close Price]]/Table2[[#This Row],[Current Month Low]])-1</f>
        <v>5.2263859903820098E-2</v>
      </c>
      <c r="AH364" s="2">
        <f>(Table2[[#This Row],[Current Month High]]/Table2[[#This Row],[Close Price]])-1</f>
        <v>6.9242045356557647E-2</v>
      </c>
      <c r="AI364">
        <v>20.548417694231201</v>
      </c>
      <c r="AJ364">
        <v>52.572029996053097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0.03</v>
      </c>
      <c r="AM364" t="s">
        <v>10436</v>
      </c>
      <c r="AN364">
        <v>1.62</v>
      </c>
      <c r="AO364" t="s">
        <v>10436</v>
      </c>
      <c r="AP364">
        <v>9.4372636306000002E-4</v>
      </c>
      <c r="AQ364">
        <f>(Table2[[#This Row],[Sharpe Ratio]]-AVERAGE(Table2[Sharpe Ratio]))/_xlfn.STDEV.P(Table2[Sharpe Ratio])</f>
        <v>-0.66522762664429003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-1.8132758406781802</v>
      </c>
      <c r="AS364">
        <f>_xlfn.RANK.AVG(Table2[[#This Row],[1Y Return vs Nifty Z-Score]],Table2[1Y Return vs Nifty Z-Score])</f>
        <v>425</v>
      </c>
      <c r="AT364">
        <f>_xlfn.RANK.AVG(Table2[[#This Row],[6M Return vs Nifty Z-Score]],Table2[6M Return vs Nifty Z-Score])</f>
        <v>182</v>
      </c>
      <c r="AU364">
        <f>_xlfn.RANK.AVG(Table2[[#This Row],[Sharpe Ratio Z-Score]],Table2[Sharpe Ratio Z-Score])</f>
        <v>503</v>
      </c>
      <c r="AV364">
        <f>(Table2[[#This Row],[Rank 1Y]]+Table2[[#This Row],[Rank 6M]]+Table2[[#This Row],[Rank Sharpe]])/3</f>
        <v>370</v>
      </c>
    </row>
    <row r="365" spans="1:48" x14ac:dyDescent="0.3">
      <c r="A365" t="s">
        <v>391</v>
      </c>
      <c r="B365" t="s">
        <v>392</v>
      </c>
      <c r="C365" t="s">
        <v>10393</v>
      </c>
      <c r="D365" t="s">
        <v>393</v>
      </c>
      <c r="E365">
        <v>62782.577330054999</v>
      </c>
      <c r="F365">
        <v>1734.35</v>
      </c>
      <c r="G365">
        <v>3.8452720861077601</v>
      </c>
      <c r="H365">
        <f>(Table2[[#This Row],[1Y Return vs Nifty]]-AVERAGE(Table2[1Y Return vs Nifty]))/_xlfn.STDEV.P(Table2[1Y Return vs Nifty])</f>
        <v>-0.32376945995027229</v>
      </c>
      <c r="I365">
        <v>-14.333971445585</v>
      </c>
      <c r="J365">
        <f>(Table2[[#This Row],[1M Return vs Nifty]]-AVERAGE(Table2[1M Return vs Nifty]))/_xlfn.STDEV.P(Table2[1M Return vs Nifty])</f>
        <v>-1.1253067436458706</v>
      </c>
      <c r="K365">
        <v>10.9492084017811</v>
      </c>
      <c r="L365">
        <f>(Table2[[#This Row],[6M Return vs Nifty]]-AVERAGE(Table2[6M Return vs Nifty]))/_xlfn.STDEV.P(Table2[6M Return vs Nifty])</f>
        <v>-5.0707688110775813E-2</v>
      </c>
      <c r="M365">
        <v>-9.7518961519548508</v>
      </c>
      <c r="N365">
        <f>(Table2[[#This Row],[1W Return vs Nifty]]-AVERAGE(Table2[1W Return vs Nifty]))/_xlfn.STDEV.P(Table2[1W Return vs Nifty])</f>
        <v>-1.5235913636644349</v>
      </c>
      <c r="O365">
        <v>1820.37</v>
      </c>
      <c r="P365">
        <v>1783.8554886990401</v>
      </c>
      <c r="Q365">
        <v>1585.1723542939301</v>
      </c>
      <c r="R365">
        <v>25.896637587493601</v>
      </c>
      <c r="S365" s="2">
        <f>(Table2[[#This Row],[Close Price]]-Table2[[#This Row],[20D EMA]])/Table2[[#This Row],[20D EMA]]</f>
        <v>-4.7254129654960252E-2</v>
      </c>
      <c r="T365" s="2">
        <f>(Table2[[#This Row],[Close Price]]-Table2[[#This Row],[50D EMA]])/Table2[[#This Row],[50D EMA]]</f>
        <v>-2.7751961418771839E-2</v>
      </c>
      <c r="U365" s="2">
        <f>(Table2[[#This Row],[Close Price]]-Table2[[#This Row],[200D EMA]])/Table2[[#This Row],[200D EMA]]</f>
        <v>9.4108155054544063E-2</v>
      </c>
      <c r="V365">
        <v>1.68618160599045</v>
      </c>
      <c r="W365">
        <v>1700.35</v>
      </c>
      <c r="X365">
        <v>1741.1</v>
      </c>
      <c r="Y365">
        <v>1700.35</v>
      </c>
      <c r="Z365">
        <v>1755</v>
      </c>
      <c r="AA365">
        <v>1700.35</v>
      </c>
      <c r="AB365">
        <v>1992.2</v>
      </c>
      <c r="AC365" s="2">
        <f>(Table2[[#This Row],[Close Price]]/Table2[[#This Row],[Day Low]])-1</f>
        <v>1.9995883200517595E-2</v>
      </c>
      <c r="AD365" s="2">
        <f>(Table2[[#This Row],[Day High]]/Table2[[#This Row],[Close Price]])-1</f>
        <v>3.8919479920431765E-3</v>
      </c>
      <c r="AE365" s="2">
        <f>(Table2[[#This Row],[Close Price]]/Table2[[#This Row],[Current Week Low]])-1</f>
        <v>1.9995883200517595E-2</v>
      </c>
      <c r="AF365" s="2">
        <f>(Table2[[#This Row],[Current Week High]]/Table2[[#This Row],[Close Price]])-1</f>
        <v>1.1906477931213466E-2</v>
      </c>
      <c r="AG365" s="2">
        <f>(Table2[[#This Row],[Close Price]]/Table2[[#This Row],[Current Month Low]])-1</f>
        <v>1.9995883200517595E-2</v>
      </c>
      <c r="AH365" s="2">
        <f>(Table2[[#This Row],[Current Month High]]/Table2[[#This Row],[Close Price]])-1</f>
        <v>0.14867241329604752</v>
      </c>
      <c r="AI365">
        <v>14.867241329604701</v>
      </c>
      <c r="AJ365">
        <v>48.241377836659602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-0.05</v>
      </c>
      <c r="AM365" t="s">
        <v>10435</v>
      </c>
      <c r="AN365">
        <v>-9.8699999999999992</v>
      </c>
      <c r="AO365" t="s">
        <v>10435</v>
      </c>
      <c r="AP365">
        <v>4.3436003891617003E-2</v>
      </c>
      <c r="AQ365">
        <f>(Table2[[#This Row],[Sharpe Ratio]]-AVERAGE(Table2[Sharpe Ratio]))/_xlfn.STDEV.P(Table2[Sharpe Ratio])</f>
        <v>-0.17238285806711576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-3.1957581134384694</v>
      </c>
      <c r="AS365">
        <f>_xlfn.RANK.AVG(Table2[[#This Row],[1Y Return vs Nifty Z-Score]],Table2[1Y Return vs Nifty Z-Score])</f>
        <v>402</v>
      </c>
      <c r="AT365">
        <f>_xlfn.RANK.AVG(Table2[[#This Row],[6M Return vs Nifty Z-Score]],Table2[6M Return vs Nifty Z-Score])</f>
        <v>327</v>
      </c>
      <c r="AU365">
        <f>_xlfn.RANK.AVG(Table2[[#This Row],[Sharpe Ratio Z-Score]],Table2[Sharpe Ratio Z-Score])</f>
        <v>384</v>
      </c>
      <c r="AV365">
        <f>(Table2[[#This Row],[Rank 1Y]]+Table2[[#This Row],[Rank 6M]]+Table2[[#This Row],[Rank Sharpe]])/3</f>
        <v>371</v>
      </c>
    </row>
    <row r="366" spans="1:48" x14ac:dyDescent="0.3">
      <c r="A366" t="s">
        <v>1176</v>
      </c>
      <c r="B366" t="s">
        <v>1177</v>
      </c>
      <c r="C366" t="s">
        <v>10401</v>
      </c>
      <c r="D366" t="s">
        <v>95</v>
      </c>
      <c r="E366">
        <v>10761.85583651</v>
      </c>
      <c r="F366">
        <v>222.61</v>
      </c>
      <c r="G366">
        <v>45.987752794177901</v>
      </c>
      <c r="H366">
        <f>(Table2[[#This Row],[1Y Return vs Nifty]]-AVERAGE(Table2[1Y Return vs Nifty]))/_xlfn.STDEV.P(Table2[1Y Return vs Nifty])</f>
        <v>0.36326012918220146</v>
      </c>
      <c r="I366">
        <v>-8.7670694344596303</v>
      </c>
      <c r="J366">
        <f>(Table2[[#This Row],[1M Return vs Nifty]]-AVERAGE(Table2[1M Return vs Nifty]))/_xlfn.STDEV.P(Table2[1M Return vs Nifty])</f>
        <v>-0.58680713233335913</v>
      </c>
      <c r="K366">
        <v>-14.7658988809672</v>
      </c>
      <c r="L366">
        <f>(Table2[[#This Row],[6M Return vs Nifty]]-AVERAGE(Table2[6M Return vs Nifty]))/_xlfn.STDEV.P(Table2[6M Return vs Nifty])</f>
        <v>-0.81029051167410882</v>
      </c>
      <c r="M366">
        <v>-3.21244141960545</v>
      </c>
      <c r="N366">
        <f>(Table2[[#This Row],[1W Return vs Nifty]]-AVERAGE(Table2[1W Return vs Nifty]))/_xlfn.STDEV.P(Table2[1W Return vs Nifty])</f>
        <v>-0.2251540133027915</v>
      </c>
      <c r="O366">
        <v>224.71</v>
      </c>
      <c r="P366">
        <v>223.79970290425101</v>
      </c>
      <c r="Q366">
        <v>199.32175213874899</v>
      </c>
      <c r="R366">
        <v>46.329587440801298</v>
      </c>
      <c r="S366" s="2">
        <f>(Table2[[#This Row],[Close Price]]-Table2[[#This Row],[20D EMA]])/Table2[[#This Row],[20D EMA]]</f>
        <v>-9.3453784878287319E-3</v>
      </c>
      <c r="T366" s="2">
        <f>(Table2[[#This Row],[Close Price]]-Table2[[#This Row],[50D EMA]])/Table2[[#This Row],[50D EMA]]</f>
        <v>-5.3159270937905914E-3</v>
      </c>
      <c r="U366" s="2">
        <f>(Table2[[#This Row],[Close Price]]-Table2[[#This Row],[200D EMA]])/Table2[[#This Row],[200D EMA]]</f>
        <v>0.11683746310357508</v>
      </c>
      <c r="V366">
        <v>0.29170937692108401</v>
      </c>
      <c r="W366">
        <v>221.56</v>
      </c>
      <c r="X366">
        <v>225</v>
      </c>
      <c r="Y366">
        <v>217.34</v>
      </c>
      <c r="Z366">
        <v>227.14</v>
      </c>
      <c r="AA366">
        <v>212.77</v>
      </c>
      <c r="AB366">
        <v>236.9</v>
      </c>
      <c r="AC366" s="2">
        <f>(Table2[[#This Row],[Close Price]]/Table2[[#This Row],[Day Low]])-1</f>
        <v>4.7391225853041785E-3</v>
      </c>
      <c r="AD366" s="2">
        <f>(Table2[[#This Row],[Day High]]/Table2[[#This Row],[Close Price]])-1</f>
        <v>1.0736265217195839E-2</v>
      </c>
      <c r="AE366" s="2">
        <f>(Table2[[#This Row],[Close Price]]/Table2[[#This Row],[Current Week Low]])-1</f>
        <v>2.4247722462501287E-2</v>
      </c>
      <c r="AF366" s="2">
        <f>(Table2[[#This Row],[Current Week High]]/Table2[[#This Row],[Close Price]])-1</f>
        <v>2.0349490139706106E-2</v>
      </c>
      <c r="AG366" s="2">
        <f>(Table2[[#This Row],[Close Price]]/Table2[[#This Row],[Current Month Low]])-1</f>
        <v>4.6247121304695327E-2</v>
      </c>
      <c r="AH366" s="2">
        <f>(Table2[[#This Row],[Current Month High]]/Table2[[#This Row],[Close Price]])-1</f>
        <v>6.4192983244238722E-2</v>
      </c>
      <c r="AI366">
        <v>12.613988589910599</v>
      </c>
      <c r="AJ366">
        <v>91.492473118279506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-0.04</v>
      </c>
      <c r="AM366" t="s">
        <v>10435</v>
      </c>
      <c r="AN366">
        <v>-0.82</v>
      </c>
      <c r="AO366" t="s">
        <v>10435</v>
      </c>
      <c r="AP366">
        <v>7.3777185819590002E-2</v>
      </c>
      <c r="AQ366">
        <f>(Table2[[#This Row],[Sharpe Ratio]]-AVERAGE(Table2[Sharpe Ratio]))/_xlfn.STDEV.P(Table2[Sharpe Ratio])</f>
        <v>0.17952797503897691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-1.079463553089081</v>
      </c>
      <c r="AS366">
        <f>_xlfn.RANK.AVG(Table2[[#This Row],[1Y Return vs Nifty Z-Score]],Table2[1Y Return vs Nifty Z-Score])</f>
        <v>202</v>
      </c>
      <c r="AT366">
        <f>_xlfn.RANK.AVG(Table2[[#This Row],[6M Return vs Nifty Z-Score]],Table2[6M Return vs Nifty Z-Score])</f>
        <v>611</v>
      </c>
      <c r="AU366">
        <f>_xlfn.RANK.AVG(Table2[[#This Row],[Sharpe Ratio Z-Score]],Table2[Sharpe Ratio Z-Score])</f>
        <v>302</v>
      </c>
      <c r="AV366">
        <f>(Table2[[#This Row],[Rank 1Y]]+Table2[[#This Row],[Rank 6M]]+Table2[[#This Row],[Rank Sharpe]])/3</f>
        <v>371.66666666666669</v>
      </c>
    </row>
    <row r="367" spans="1:48" x14ac:dyDescent="0.3">
      <c r="A367" t="s">
        <v>1645</v>
      </c>
      <c r="B367" t="s">
        <v>1646</v>
      </c>
      <c r="C367" t="s">
        <v>10395</v>
      </c>
      <c r="D367" t="s">
        <v>195</v>
      </c>
      <c r="E367">
        <v>5648.2659486000002</v>
      </c>
      <c r="F367">
        <v>623.25</v>
      </c>
      <c r="G367">
        <v>10.4812700454364</v>
      </c>
      <c r="H367">
        <f>(Table2[[#This Row],[1Y Return vs Nifty]]-AVERAGE(Table2[1Y Return vs Nifty]))/_xlfn.STDEV.P(Table2[1Y Return vs Nifty])</f>
        <v>-0.21558582019105821</v>
      </c>
      <c r="I367">
        <v>-10.549504165616399</v>
      </c>
      <c r="J367">
        <f>(Table2[[#This Row],[1M Return vs Nifty]]-AVERAGE(Table2[1M Return vs Nifty]))/_xlfn.STDEV.P(Table2[1M Return vs Nifty])</f>
        <v>-0.75922626383587422</v>
      </c>
      <c r="K367">
        <v>22.3415700988201</v>
      </c>
      <c r="L367">
        <f>(Table2[[#This Row],[6M Return vs Nifty]]-AVERAGE(Table2[6M Return vs Nifty]))/_xlfn.STDEV.P(Table2[6M Return vs Nifty])</f>
        <v>0.28580431511532201</v>
      </c>
      <c r="M367">
        <v>-6.68810824464029</v>
      </c>
      <c r="N367">
        <f>(Table2[[#This Row],[1W Return vs Nifty]]-AVERAGE(Table2[1W Return vs Nifty]))/_xlfn.STDEV.P(Table2[1W Return vs Nifty])</f>
        <v>-0.91526286912428612</v>
      </c>
      <c r="O367">
        <v>652.63</v>
      </c>
      <c r="P367">
        <v>639.377636485636</v>
      </c>
      <c r="Q367">
        <v>558.14997936676798</v>
      </c>
      <c r="R367">
        <v>25.859663521637</v>
      </c>
      <c r="S367" s="2">
        <f>(Table2[[#This Row],[Close Price]]-Table2[[#This Row],[20D EMA]])/Table2[[#This Row],[20D EMA]]</f>
        <v>-4.5017850849639149E-2</v>
      </c>
      <c r="T367" s="2">
        <f>(Table2[[#This Row],[Close Price]]-Table2[[#This Row],[50D EMA]])/Table2[[#This Row],[50D EMA]]</f>
        <v>-2.5223960872767123E-2</v>
      </c>
      <c r="U367" s="2">
        <f>(Table2[[#This Row],[Close Price]]-Table2[[#This Row],[200D EMA]])/Table2[[#This Row],[200D EMA]]</f>
        <v>0.11663535436674075</v>
      </c>
      <c r="V367">
        <v>0.74581785340792495</v>
      </c>
      <c r="W367">
        <v>619</v>
      </c>
      <c r="X367">
        <v>640.20000000000005</v>
      </c>
      <c r="Y367">
        <v>619</v>
      </c>
      <c r="Z367">
        <v>650</v>
      </c>
      <c r="AA367">
        <v>619</v>
      </c>
      <c r="AB367">
        <v>715.5</v>
      </c>
      <c r="AC367" s="2">
        <f>(Table2[[#This Row],[Close Price]]/Table2[[#This Row],[Day Low]])-1</f>
        <v>6.8659127625201322E-3</v>
      </c>
      <c r="AD367" s="2">
        <f>(Table2[[#This Row],[Day High]]/Table2[[#This Row],[Close Price]])-1</f>
        <v>2.7196149217809884E-2</v>
      </c>
      <c r="AE367" s="2">
        <f>(Table2[[#This Row],[Close Price]]/Table2[[#This Row],[Current Week Low]])-1</f>
        <v>6.8659127625201322E-3</v>
      </c>
      <c r="AF367" s="2">
        <f>(Table2[[#This Row],[Current Week High]]/Table2[[#This Row],[Close Price]])-1</f>
        <v>4.2920176494183782E-2</v>
      </c>
      <c r="AG367" s="2">
        <f>(Table2[[#This Row],[Close Price]]/Table2[[#This Row],[Current Month Low]])-1</f>
        <v>6.8659127625201322E-3</v>
      </c>
      <c r="AH367" s="2">
        <f>(Table2[[#This Row],[Current Month High]]/Table2[[#This Row],[Close Price]])-1</f>
        <v>0.1480144404332131</v>
      </c>
      <c r="AI367">
        <v>15.796229442438801</v>
      </c>
      <c r="AJ367">
        <v>67.946645109134906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-0.13</v>
      </c>
      <c r="AM367" t="s">
        <v>10435</v>
      </c>
      <c r="AN367">
        <v>-8.1</v>
      </c>
      <c r="AO367" t="s">
        <v>10435</v>
      </c>
      <c r="AQ367">
        <f>(Table2[[#This Row],[Sharpe Ratio]]-AVERAGE(Table2[Sharpe Ratio]))/_xlfn.STDEV.P(Table2[Sharpe Ratio])</f>
        <v>-0.67617339439443958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-2.2804440324303359</v>
      </c>
      <c r="AS367">
        <f>_xlfn.RANK.AVG(Table2[[#This Row],[1Y Return vs Nifty Z-Score]],Table2[1Y Return vs Nifty Z-Score])</f>
        <v>365</v>
      </c>
      <c r="AT367">
        <f>_xlfn.RANK.AVG(Table2[[#This Row],[6M Return vs Nifty Z-Score]],Table2[6M Return vs Nifty Z-Score])</f>
        <v>225</v>
      </c>
      <c r="AU367">
        <f>_xlfn.RANK.AVG(Table2[[#This Row],[Sharpe Ratio Z-Score]],Table2[Sharpe Ratio Z-Score])</f>
        <v>529</v>
      </c>
      <c r="AV367">
        <f>(Table2[[#This Row],[Rank 1Y]]+Table2[[#This Row],[Rank 6M]]+Table2[[#This Row],[Rank Sharpe]])/3</f>
        <v>373</v>
      </c>
    </row>
    <row r="368" spans="1:48" x14ac:dyDescent="0.3">
      <c r="A368" t="s">
        <v>1868</v>
      </c>
      <c r="B368" t="s">
        <v>1869</v>
      </c>
      <c r="C368" t="s">
        <v>10402</v>
      </c>
      <c r="D368" t="s">
        <v>266</v>
      </c>
      <c r="E368">
        <v>4130.9653016339998</v>
      </c>
      <c r="F368">
        <v>177.69</v>
      </c>
      <c r="G368">
        <v>-4.4288797107290803</v>
      </c>
      <c r="H368">
        <f>(Table2[[#This Row],[1Y Return vs Nifty]]-AVERAGE(Table2[1Y Return vs Nifty]))/_xlfn.STDEV.P(Table2[1Y Return vs Nifty])</f>
        <v>-0.45865917251320537</v>
      </c>
      <c r="I368">
        <v>-4.3570914812171004</v>
      </c>
      <c r="J368">
        <f>(Table2[[#This Row],[1M Return vs Nifty]]-AVERAGE(Table2[1M Return vs Nifty]))/_xlfn.STDEV.P(Table2[1M Return vs Nifty])</f>
        <v>-0.16021952418579299</v>
      </c>
      <c r="K368">
        <v>25.326916913475799</v>
      </c>
      <c r="L368">
        <f>(Table2[[#This Row],[6M Return vs Nifty]]-AVERAGE(Table2[6M Return vs Nifty]))/_xlfn.STDEV.P(Table2[6M Return vs Nifty])</f>
        <v>0.37398664847518603</v>
      </c>
      <c r="M368">
        <v>-6.8687891577433096</v>
      </c>
      <c r="N368">
        <f>(Table2[[#This Row],[1W Return vs Nifty]]-AVERAGE(Table2[1W Return vs Nifty]))/_xlfn.STDEV.P(Table2[1W Return vs Nifty])</f>
        <v>-0.95113785498661996</v>
      </c>
      <c r="O368">
        <v>176.2</v>
      </c>
      <c r="P368">
        <v>168.79532121754801</v>
      </c>
      <c r="Q368">
        <v>152.35623949198299</v>
      </c>
      <c r="R368">
        <v>50.175773583139303</v>
      </c>
      <c r="S368" s="2">
        <f>(Table2[[#This Row],[Close Price]]-Table2[[#This Row],[20D EMA]])/Table2[[#This Row],[20D EMA]]</f>
        <v>8.4562996594779189E-3</v>
      </c>
      <c r="T368" s="2">
        <f>(Table2[[#This Row],[Close Price]]-Table2[[#This Row],[50D EMA]])/Table2[[#This Row],[50D EMA]]</f>
        <v>5.2695055279336128E-2</v>
      </c>
      <c r="U368" s="2">
        <f>(Table2[[#This Row],[Close Price]]-Table2[[#This Row],[200D EMA]])/Table2[[#This Row],[200D EMA]]</f>
        <v>0.16627977030996538</v>
      </c>
      <c r="V368">
        <v>1.0811193604389799</v>
      </c>
      <c r="W368">
        <v>176.8</v>
      </c>
      <c r="X368">
        <v>180.9</v>
      </c>
      <c r="Y368">
        <v>175</v>
      </c>
      <c r="Z368">
        <v>183.2</v>
      </c>
      <c r="AA368">
        <v>161.05000000000001</v>
      </c>
      <c r="AB368">
        <v>192.7</v>
      </c>
      <c r="AC368" s="2">
        <f>(Table2[[#This Row],[Close Price]]/Table2[[#This Row],[Day Low]])-1</f>
        <v>5.0339366515836925E-3</v>
      </c>
      <c r="AD368" s="2">
        <f>(Table2[[#This Row],[Day High]]/Table2[[#This Row],[Close Price]])-1</f>
        <v>1.8065169677528248E-2</v>
      </c>
      <c r="AE368" s="2">
        <f>(Table2[[#This Row],[Close Price]]/Table2[[#This Row],[Current Week Low]])-1</f>
        <v>1.5371428571428591E-2</v>
      </c>
      <c r="AF368" s="2">
        <f>(Table2[[#This Row],[Current Week High]]/Table2[[#This Row],[Close Price]])-1</f>
        <v>3.1009060723732329E-2</v>
      </c>
      <c r="AG368" s="2">
        <f>(Table2[[#This Row],[Close Price]]/Table2[[#This Row],[Current Month Low]])-1</f>
        <v>0.10332194970506037</v>
      </c>
      <c r="AH368" s="2">
        <f>(Table2[[#This Row],[Current Month High]]/Table2[[#This Row],[Close Price]])-1</f>
        <v>8.4472958523270858E-2</v>
      </c>
      <c r="AI368">
        <v>8.4472958523270805</v>
      </c>
      <c r="AJ368">
        <v>58.580990629183397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0.01</v>
      </c>
      <c r="AM368" t="s">
        <v>10436</v>
      </c>
      <c r="AN368">
        <v>1.24</v>
      </c>
      <c r="AO368" t="s">
        <v>10436</v>
      </c>
      <c r="AP368">
        <v>1.7685687861598E-2</v>
      </c>
      <c r="AQ368">
        <f>(Table2[[#This Row],[Sharpe Ratio]]-AVERAGE(Table2[Sharpe Ratio]))/_xlfn.STDEV.P(Table2[Sharpe Ratio])</f>
        <v>-0.47104673966477478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-1.6670766428752071</v>
      </c>
      <c r="AS368">
        <f>_xlfn.RANK.AVG(Table2[[#This Row],[1Y Return vs Nifty Z-Score]],Table2[1Y Return vs Nifty Z-Score])</f>
        <v>458</v>
      </c>
      <c r="AT368">
        <f>_xlfn.RANK.AVG(Table2[[#This Row],[6M Return vs Nifty Z-Score]],Table2[6M Return vs Nifty Z-Score])</f>
        <v>203</v>
      </c>
      <c r="AU368">
        <f>_xlfn.RANK.AVG(Table2[[#This Row],[Sharpe Ratio Z-Score]],Table2[Sharpe Ratio Z-Score])</f>
        <v>466</v>
      </c>
      <c r="AV368">
        <f>(Table2[[#This Row],[Rank 1Y]]+Table2[[#This Row],[Rank 6M]]+Table2[[#This Row],[Rank Sharpe]])/3</f>
        <v>375.66666666666669</v>
      </c>
    </row>
    <row r="369" spans="1:48" x14ac:dyDescent="0.3">
      <c r="A369" t="s">
        <v>793</v>
      </c>
      <c r="B369" t="s">
        <v>794</v>
      </c>
      <c r="C369" t="s">
        <v>10397</v>
      </c>
      <c r="D369" t="s">
        <v>190</v>
      </c>
      <c r="E369">
        <v>21504.156340245001</v>
      </c>
      <c r="F369">
        <v>566.85</v>
      </c>
      <c r="G369">
        <v>-14.1638081945351</v>
      </c>
      <c r="H369">
        <f>(Table2[[#This Row],[1Y Return vs Nifty]]-AVERAGE(Table2[1Y Return vs Nifty]))/_xlfn.STDEV.P(Table2[1Y Return vs Nifty])</f>
        <v>-0.61736325931800762</v>
      </c>
      <c r="I369">
        <v>-2.4058458991607998</v>
      </c>
      <c r="J369">
        <f>(Table2[[#This Row],[1M Return vs Nifty]]-AVERAGE(Table2[1M Return vs Nifty]))/_xlfn.STDEV.P(Table2[1M Return vs Nifty])</f>
        <v>2.8529080588042606E-2</v>
      </c>
      <c r="K369">
        <v>9.6702602808017701</v>
      </c>
      <c r="L369">
        <f>(Table2[[#This Row],[6M Return vs Nifty]]-AVERAGE(Table2[6M Return vs Nifty]))/_xlfn.STDEV.P(Table2[6M Return vs Nifty])</f>
        <v>-8.8485754297426875E-2</v>
      </c>
      <c r="M369">
        <v>1.132658433052</v>
      </c>
      <c r="N369">
        <f>(Table2[[#This Row],[1W Return vs Nifty]]-AVERAGE(Table2[1W Return vs Nifty]))/_xlfn.STDEV.P(Table2[1W Return vs Nifty])</f>
        <v>0.63758457434003279</v>
      </c>
      <c r="O369">
        <v>572.75</v>
      </c>
      <c r="P369">
        <v>568.95911475886896</v>
      </c>
      <c r="Q369">
        <v>528.19372472085797</v>
      </c>
      <c r="R369">
        <v>41.882822739614397</v>
      </c>
      <c r="S369" s="2">
        <f>(Table2[[#This Row],[Close Price]]-Table2[[#This Row],[20D EMA]])/Table2[[#This Row],[20D EMA]]</f>
        <v>-1.030117852466168E-2</v>
      </c>
      <c r="T369" s="2">
        <f>(Table2[[#This Row],[Close Price]]-Table2[[#This Row],[50D EMA]])/Table2[[#This Row],[50D EMA]]</f>
        <v>-3.7069706841111189E-3</v>
      </c>
      <c r="U369" s="2">
        <f>(Table2[[#This Row],[Close Price]]-Table2[[#This Row],[200D EMA]])/Table2[[#This Row],[200D EMA]]</f>
        <v>7.3185790496794106E-2</v>
      </c>
      <c r="V369">
        <v>0.76671178610505097</v>
      </c>
      <c r="W369">
        <v>563.65</v>
      </c>
      <c r="X369">
        <v>588.54999999999995</v>
      </c>
      <c r="Y369">
        <v>563.65</v>
      </c>
      <c r="Z369">
        <v>599.20000000000005</v>
      </c>
      <c r="AA369">
        <v>547.79999999999995</v>
      </c>
      <c r="AB369">
        <v>602.85</v>
      </c>
      <c r="AC369" s="2">
        <f>(Table2[[#This Row],[Close Price]]/Table2[[#This Row],[Day Low]])-1</f>
        <v>5.6772820012420677E-3</v>
      </c>
      <c r="AD369" s="2">
        <f>(Table2[[#This Row],[Day High]]/Table2[[#This Row],[Close Price]])-1</f>
        <v>3.8281732380700317E-2</v>
      </c>
      <c r="AE369" s="2">
        <f>(Table2[[#This Row],[Close Price]]/Table2[[#This Row],[Current Week Low]])-1</f>
        <v>5.6772820012420677E-3</v>
      </c>
      <c r="AF369" s="2">
        <f>(Table2[[#This Row],[Current Week High]]/Table2[[#This Row],[Close Price]])-1</f>
        <v>5.7069771544500325E-2</v>
      </c>
      <c r="AG369" s="2">
        <f>(Table2[[#This Row],[Close Price]]/Table2[[#This Row],[Current Month Low]])-1</f>
        <v>3.4775465498357194E-2</v>
      </c>
      <c r="AH369" s="2">
        <f>(Table2[[#This Row],[Current Month High]]/Table2[[#This Row],[Close Price]])-1</f>
        <v>6.3508864779042051E-2</v>
      </c>
      <c r="AI369">
        <v>9.7997706624327297</v>
      </c>
      <c r="AJ369">
        <v>39.343657817109097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-0.13</v>
      </c>
      <c r="AM369" t="s">
        <v>10435</v>
      </c>
      <c r="AN369">
        <v>1.56</v>
      </c>
      <c r="AO369" t="s">
        <v>10436</v>
      </c>
      <c r="AP369">
        <v>8.8756608299242007E-2</v>
      </c>
      <c r="AQ369">
        <f>(Table2[[#This Row],[Sharpe Ratio]]-AVERAGE(Table2[Sharpe Ratio]))/_xlfn.STDEV.P(Table2[Sharpe Ratio])</f>
        <v>0.35326613252988509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0.31353077384252598</v>
      </c>
      <c r="AS369">
        <f>_xlfn.RANK.AVG(Table2[[#This Row],[1Y Return vs Nifty Z-Score]],Table2[1Y Return vs Nifty Z-Score])</f>
        <v>533</v>
      </c>
      <c r="AT369">
        <f>_xlfn.RANK.AVG(Table2[[#This Row],[6M Return vs Nifty Z-Score]],Table2[6M Return vs Nifty Z-Score])</f>
        <v>340</v>
      </c>
      <c r="AU369">
        <f>_xlfn.RANK.AVG(Table2[[#This Row],[Sharpe Ratio Z-Score]],Table2[Sharpe Ratio Z-Score])</f>
        <v>257</v>
      </c>
      <c r="AV369">
        <f>(Table2[[#This Row],[Rank 1Y]]+Table2[[#This Row],[Rank 6M]]+Table2[[#This Row],[Rank Sharpe]])/3</f>
        <v>376.66666666666669</v>
      </c>
    </row>
    <row r="370" spans="1:48" x14ac:dyDescent="0.3">
      <c r="A370" t="s">
        <v>1139</v>
      </c>
      <c r="B370" t="s">
        <v>1140</v>
      </c>
      <c r="C370" t="s">
        <v>10398</v>
      </c>
      <c r="D370" t="s">
        <v>135</v>
      </c>
      <c r="E370">
        <v>11586.33</v>
      </c>
      <c r="F370">
        <v>364.35</v>
      </c>
      <c r="G370">
        <v>3.77998162600923</v>
      </c>
      <c r="H370">
        <f>(Table2[[#This Row],[1Y Return vs Nifty]]-AVERAGE(Table2[1Y Return vs Nifty]))/_xlfn.STDEV.P(Table2[1Y Return vs Nifty])</f>
        <v>-0.3248338604606858</v>
      </c>
      <c r="I370">
        <v>-7.0206444081198898</v>
      </c>
      <c r="J370">
        <f>(Table2[[#This Row],[1M Return vs Nifty]]-AVERAGE(Table2[1M Return vs Nifty]))/_xlfn.STDEV.P(Table2[1M Return vs Nifty])</f>
        <v>-0.41787130483165008</v>
      </c>
      <c r="K370">
        <v>-14.3214413210376</v>
      </c>
      <c r="L370">
        <f>(Table2[[#This Row],[6M Return vs Nifty]]-AVERAGE(Table2[6M Return vs Nifty]))/_xlfn.STDEV.P(Table2[6M Return vs Nifty])</f>
        <v>-0.79716195169520931</v>
      </c>
      <c r="M370">
        <v>-5.2916384389104199</v>
      </c>
      <c r="N370">
        <f>(Table2[[#This Row],[1W Return vs Nifty]]-AVERAGE(Table2[1W Return vs Nifty]))/_xlfn.STDEV.P(Table2[1W Return vs Nifty])</f>
        <v>-0.63798767897085551</v>
      </c>
      <c r="O370">
        <v>368.38</v>
      </c>
      <c r="P370">
        <v>375.52171114050998</v>
      </c>
      <c r="Q370">
        <v>373.02047742849902</v>
      </c>
      <c r="R370">
        <v>41.829491896434398</v>
      </c>
      <c r="S370" s="2">
        <f>(Table2[[#This Row],[Close Price]]-Table2[[#This Row],[20D EMA]])/Table2[[#This Row],[20D EMA]]</f>
        <v>-1.0939790433791121E-2</v>
      </c>
      <c r="T370" s="2">
        <f>(Table2[[#This Row],[Close Price]]-Table2[[#This Row],[50D EMA]])/Table2[[#This Row],[50D EMA]]</f>
        <v>-2.9749840845633042E-2</v>
      </c>
      <c r="U370" s="2">
        <f>(Table2[[#This Row],[Close Price]]-Table2[[#This Row],[200D EMA]])/Table2[[#This Row],[200D EMA]]</f>
        <v>-2.3243971720455923E-2</v>
      </c>
      <c r="V370">
        <v>0.49355348338516902</v>
      </c>
      <c r="W370">
        <v>362</v>
      </c>
      <c r="X370">
        <v>369.5</v>
      </c>
      <c r="Y370">
        <v>362</v>
      </c>
      <c r="Z370">
        <v>371</v>
      </c>
      <c r="AA370">
        <v>359.05</v>
      </c>
      <c r="AB370">
        <v>379.5</v>
      </c>
      <c r="AC370" s="2">
        <f>(Table2[[#This Row],[Close Price]]/Table2[[#This Row],[Day Low]])-1</f>
        <v>6.4917127071824066E-3</v>
      </c>
      <c r="AD370" s="2">
        <f>(Table2[[#This Row],[Day High]]/Table2[[#This Row],[Close Price]])-1</f>
        <v>1.4134760532455104E-2</v>
      </c>
      <c r="AE370" s="2">
        <f>(Table2[[#This Row],[Close Price]]/Table2[[#This Row],[Current Week Low]])-1</f>
        <v>6.4917127071824066E-3</v>
      </c>
      <c r="AF370" s="2">
        <f>(Table2[[#This Row],[Current Week High]]/Table2[[#This Row],[Close Price]])-1</f>
        <v>1.8251681075888593E-2</v>
      </c>
      <c r="AG370" s="2">
        <f>(Table2[[#This Row],[Close Price]]/Table2[[#This Row],[Current Month Low]])-1</f>
        <v>1.4761175323771081E-2</v>
      </c>
      <c r="AH370" s="2">
        <f>(Table2[[#This Row],[Current Month High]]/Table2[[#This Row],[Close Price]])-1</f>
        <v>4.1580897488678437E-2</v>
      </c>
      <c r="AI370">
        <v>38.877452998490398</v>
      </c>
      <c r="AJ370">
        <v>38.378275731105198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-0.13</v>
      </c>
      <c r="AM370" t="s">
        <v>10435</v>
      </c>
      <c r="AN370">
        <v>0.16</v>
      </c>
      <c r="AO370" t="s">
        <v>10436</v>
      </c>
      <c r="AP370">
        <v>0.13892759196656301</v>
      </c>
      <c r="AQ370">
        <f>(Table2[[#This Row],[Sharpe Ratio]]-AVERAGE(Table2[Sharpe Ratio]))/_xlfn.STDEV.P(Table2[Sharpe Ratio])</f>
        <v>0.93517202868225113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404</v>
      </c>
      <c r="AT370">
        <f>_xlfn.RANK.AVG(Table2[[#This Row],[6M Return vs Nifty Z-Score]],Table2[6M Return vs Nifty Z-Score])</f>
        <v>605</v>
      </c>
      <c r="AU370">
        <f>_xlfn.RANK.AVG(Table2[[#This Row],[Sharpe Ratio Z-Score]],Table2[Sharpe Ratio Z-Score])</f>
        <v>122</v>
      </c>
      <c r="AV370">
        <f>(Table2[[#This Row],[Rank 1Y]]+Table2[[#This Row],[Rank 6M]]+Table2[[#This Row],[Rank Sharpe]])/3</f>
        <v>377</v>
      </c>
    </row>
    <row r="371" spans="1:48" x14ac:dyDescent="0.3">
      <c r="A371" t="s">
        <v>1423</v>
      </c>
      <c r="B371" t="s">
        <v>1424</v>
      </c>
      <c r="C371" t="s">
        <v>10394</v>
      </c>
      <c r="D371" t="s">
        <v>46</v>
      </c>
      <c r="E371">
        <v>7862.7100655249997</v>
      </c>
      <c r="F371">
        <v>537.75</v>
      </c>
      <c r="G371">
        <v>44.719936457116802</v>
      </c>
      <c r="H371">
        <f>(Table2[[#This Row],[1Y Return vs Nifty]]-AVERAGE(Table2[1Y Return vs Nifty]))/_xlfn.STDEV.P(Table2[1Y Return vs Nifty])</f>
        <v>0.34259149927452431</v>
      </c>
      <c r="I371">
        <v>-4.5731538110928804</v>
      </c>
      <c r="J371">
        <f>(Table2[[#This Row],[1M Return vs Nifty]]-AVERAGE(Table2[1M Return vs Nifty]))/_xlfn.STDEV.P(Table2[1M Return vs Nifty])</f>
        <v>-0.18111974488751553</v>
      </c>
      <c r="K371">
        <v>12.601532505270001</v>
      </c>
      <c r="L371">
        <f>(Table2[[#This Row],[6M Return vs Nifty]]-AVERAGE(Table2[6M Return vs Nifty]))/_xlfn.STDEV.P(Table2[6M Return vs Nifty])</f>
        <v>-1.9006971785678029E-3</v>
      </c>
      <c r="M371">
        <v>-2.2846096334339698</v>
      </c>
      <c r="N371">
        <f>(Table2[[#This Row],[1W Return vs Nifty]]-AVERAGE(Table2[1W Return vs Nifty]))/_xlfn.STDEV.P(Table2[1W Return vs Nifty])</f>
        <v>-4.0928952448980982E-2</v>
      </c>
      <c r="O371">
        <v>543.27</v>
      </c>
      <c r="P371">
        <v>533.55643124436904</v>
      </c>
      <c r="Q371">
        <v>465.14339703779598</v>
      </c>
      <c r="R371">
        <v>46.682459440484003</v>
      </c>
      <c r="S371" s="2">
        <f>(Table2[[#This Row],[Close Price]]-Table2[[#This Row],[20D EMA]])/Table2[[#This Row],[20D EMA]]</f>
        <v>-1.0160693577778972E-2</v>
      </c>
      <c r="T371" s="2">
        <f>(Table2[[#This Row],[Close Price]]-Table2[[#This Row],[50D EMA]])/Table2[[#This Row],[50D EMA]]</f>
        <v>7.8596536562227422E-3</v>
      </c>
      <c r="U371" s="2">
        <f>(Table2[[#This Row],[Close Price]]-Table2[[#This Row],[200D EMA]])/Table2[[#This Row],[200D EMA]]</f>
        <v>0.15609509545785136</v>
      </c>
      <c r="V371">
        <v>0.94747212516271995</v>
      </c>
      <c r="W371">
        <v>532.29999999999995</v>
      </c>
      <c r="X371">
        <v>549.70000000000005</v>
      </c>
      <c r="Y371">
        <v>526</v>
      </c>
      <c r="Z371">
        <v>579.35</v>
      </c>
      <c r="AA371">
        <v>515</v>
      </c>
      <c r="AB371">
        <v>582.45000000000005</v>
      </c>
      <c r="AC371" s="2">
        <f>(Table2[[#This Row],[Close Price]]/Table2[[#This Row],[Day Low]])-1</f>
        <v>1.0238587262821897E-2</v>
      </c>
      <c r="AD371" s="2">
        <f>(Table2[[#This Row],[Day High]]/Table2[[#This Row],[Close Price]])-1</f>
        <v>2.2222222222222365E-2</v>
      </c>
      <c r="AE371" s="2">
        <f>(Table2[[#This Row],[Close Price]]/Table2[[#This Row],[Current Week Low]])-1</f>
        <v>2.2338403041824995E-2</v>
      </c>
      <c r="AF371" s="2">
        <f>(Table2[[#This Row],[Current Week High]]/Table2[[#This Row],[Close Price]])-1</f>
        <v>7.7359367735936768E-2</v>
      </c>
      <c r="AG371" s="2">
        <f>(Table2[[#This Row],[Close Price]]/Table2[[#This Row],[Current Month Low]])-1</f>
        <v>4.4174757281553401E-2</v>
      </c>
      <c r="AH371" s="2">
        <f>(Table2[[#This Row],[Current Month High]]/Table2[[#This Row],[Close Price]])-1</f>
        <v>8.3124128312412893E-2</v>
      </c>
      <c r="AI371">
        <v>9.3444909344490892</v>
      </c>
      <c r="AJ371">
        <v>87.860262008733599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-0.03</v>
      </c>
      <c r="AM371" t="s">
        <v>10435</v>
      </c>
      <c r="AN371">
        <v>0.74</v>
      </c>
      <c r="AO371" t="s">
        <v>10436</v>
      </c>
      <c r="AP371">
        <v>-1.9774117757847001E-2</v>
      </c>
      <c r="AQ371">
        <f>(Table2[[#This Row],[Sharpe Ratio]]-AVERAGE(Table2[Sharpe Ratio]))/_xlfn.STDEV.P(Table2[Sharpe Ratio])</f>
        <v>-0.90552260928729567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-0.78688050452783564</v>
      </c>
      <c r="AS371">
        <f>_xlfn.RANK.AVG(Table2[[#This Row],[1Y Return vs Nifty Z-Score]],Table2[1Y Return vs Nifty Z-Score])</f>
        <v>210</v>
      </c>
      <c r="AT371">
        <f>_xlfn.RANK.AVG(Table2[[#This Row],[6M Return vs Nifty Z-Score]],Table2[6M Return vs Nifty Z-Score])</f>
        <v>308</v>
      </c>
      <c r="AU371">
        <f>_xlfn.RANK.AVG(Table2[[#This Row],[Sharpe Ratio Z-Score]],Table2[Sharpe Ratio Z-Score])</f>
        <v>613</v>
      </c>
      <c r="AV371">
        <f>(Table2[[#This Row],[Rank 1Y]]+Table2[[#This Row],[Rank 6M]]+Table2[[#This Row],[Rank Sharpe]])/3</f>
        <v>377</v>
      </c>
    </row>
    <row r="372" spans="1:48" x14ac:dyDescent="0.3">
      <c r="A372" t="s">
        <v>259</v>
      </c>
      <c r="B372" t="s">
        <v>260</v>
      </c>
      <c r="C372" t="s">
        <v>10395</v>
      </c>
      <c r="D372" t="s">
        <v>54</v>
      </c>
      <c r="E372">
        <v>107007.95366655001</v>
      </c>
      <c r="F372">
        <v>1063.45</v>
      </c>
      <c r="G372">
        <v>44.086051034498297</v>
      </c>
      <c r="H372">
        <f>(Table2[[#This Row],[1Y Return vs Nifty]]-AVERAGE(Table2[1Y Return vs Nifty]))/_xlfn.STDEV.P(Table2[1Y Return vs Nifty])</f>
        <v>0.33225755513688698</v>
      </c>
      <c r="I372">
        <v>-11.003197738850201</v>
      </c>
      <c r="J372">
        <f>(Table2[[#This Row],[1M Return vs Nifty]]-AVERAGE(Table2[1M Return vs Nifty]))/_xlfn.STDEV.P(Table2[1M Return vs Nifty])</f>
        <v>-0.80311311730538548</v>
      </c>
      <c r="K372">
        <v>-13.12092920161</v>
      </c>
      <c r="L372">
        <f>(Table2[[#This Row],[6M Return vs Nifty]]-AVERAGE(Table2[6M Return vs Nifty]))/_xlfn.STDEV.P(Table2[6M Return vs Nifty])</f>
        <v>-0.7617007585774741</v>
      </c>
      <c r="M372">
        <v>-7.8839979187492499</v>
      </c>
      <c r="N372">
        <f>(Table2[[#This Row],[1W Return vs Nifty]]-AVERAGE(Table2[1W Return vs Nifty]))/_xlfn.STDEV.P(Table2[1W Return vs Nifty])</f>
        <v>-1.1527119965100221</v>
      </c>
      <c r="O372">
        <v>1098.93</v>
      </c>
      <c r="P372">
        <v>1123.0686956987099</v>
      </c>
      <c r="Q372">
        <v>988.65912015002402</v>
      </c>
      <c r="R372">
        <v>31.753964582118801</v>
      </c>
      <c r="S372" s="2">
        <f>(Table2[[#This Row],[Close Price]]-Table2[[#This Row],[20D EMA]])/Table2[[#This Row],[20D EMA]]</f>
        <v>-3.2285950879491883E-2</v>
      </c>
      <c r="T372" s="2">
        <f>(Table2[[#This Row],[Close Price]]-Table2[[#This Row],[50D EMA]])/Table2[[#This Row],[50D EMA]]</f>
        <v>-5.3085528896893067E-2</v>
      </c>
      <c r="U372" s="2">
        <f>(Table2[[#This Row],[Close Price]]-Table2[[#This Row],[200D EMA]])/Table2[[#This Row],[200D EMA]]</f>
        <v>7.5648803845178594E-2</v>
      </c>
      <c r="V372">
        <v>0.59101538028323297</v>
      </c>
      <c r="W372">
        <v>1038.55</v>
      </c>
      <c r="X372">
        <v>1065.7</v>
      </c>
      <c r="Y372">
        <v>1038.55</v>
      </c>
      <c r="Z372">
        <v>1065.7</v>
      </c>
      <c r="AA372">
        <v>1038.55</v>
      </c>
      <c r="AB372">
        <v>1139.95</v>
      </c>
      <c r="AC372" s="2">
        <f>(Table2[[#This Row],[Close Price]]/Table2[[#This Row],[Day Low]])-1</f>
        <v>2.3975735400317832E-2</v>
      </c>
      <c r="AD372" s="2">
        <f>(Table2[[#This Row],[Day High]]/Table2[[#This Row],[Close Price]])-1</f>
        <v>2.1157553246509142E-3</v>
      </c>
      <c r="AE372" s="2">
        <f>(Table2[[#This Row],[Close Price]]/Table2[[#This Row],[Current Week Low]])-1</f>
        <v>2.3975735400317832E-2</v>
      </c>
      <c r="AF372" s="2">
        <f>(Table2[[#This Row],[Current Week High]]/Table2[[#This Row],[Close Price]])-1</f>
        <v>2.1157553246509142E-3</v>
      </c>
      <c r="AG372" s="2">
        <f>(Table2[[#This Row],[Close Price]]/Table2[[#This Row],[Current Month Low]])-1</f>
        <v>2.3975735400317832E-2</v>
      </c>
      <c r="AH372" s="2">
        <f>(Table2[[#This Row],[Current Month High]]/Table2[[#This Row],[Close Price]])-1</f>
        <v>7.1935681038130639E-2</v>
      </c>
      <c r="AI372">
        <v>24.528656730452699</v>
      </c>
      <c r="AJ372">
        <v>87.309555261999094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-0.2</v>
      </c>
      <c r="AM372" t="s">
        <v>10435</v>
      </c>
      <c r="AN372">
        <v>-3.69</v>
      </c>
      <c r="AO372" t="s">
        <v>10435</v>
      </c>
      <c r="AP372">
        <v>6.3686814984093995E-2</v>
      </c>
      <c r="AQ372">
        <f>(Table2[[#This Row],[Sharpe Ratio]]-AVERAGE(Table2[Sharpe Ratio]))/_xlfn.STDEV.P(Table2[Sharpe Ratio])</f>
        <v>6.249526301416735E-2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213</v>
      </c>
      <c r="AT372">
        <f>_xlfn.RANK.AVG(Table2[[#This Row],[6M Return vs Nifty Z-Score]],Table2[6M Return vs Nifty Z-Score])</f>
        <v>587</v>
      </c>
      <c r="AU372">
        <f>_xlfn.RANK.AVG(Table2[[#This Row],[Sharpe Ratio Z-Score]],Table2[Sharpe Ratio Z-Score])</f>
        <v>332</v>
      </c>
      <c r="AV372">
        <f>(Table2[[#This Row],[Rank 1Y]]+Table2[[#This Row],[Rank 6M]]+Table2[[#This Row],[Rank Sharpe]])/3</f>
        <v>377.33333333333331</v>
      </c>
    </row>
    <row r="373" spans="1:48" x14ac:dyDescent="0.3">
      <c r="A373" t="s">
        <v>2016</v>
      </c>
      <c r="B373" t="s">
        <v>2017</v>
      </c>
      <c r="C373" t="s">
        <v>10404</v>
      </c>
      <c r="D373" t="s">
        <v>263</v>
      </c>
      <c r="E373">
        <v>3421.2990298</v>
      </c>
      <c r="F373">
        <v>334.15</v>
      </c>
      <c r="G373">
        <v>23.573070771287199</v>
      </c>
      <c r="H373">
        <f>(Table2[[#This Row],[1Y Return vs Nifty]]-AVERAGE(Table2[1Y Return vs Nifty]))/_xlfn.STDEV.P(Table2[1Y Return vs Nifty])</f>
        <v>-2.1561804887354902E-3</v>
      </c>
      <c r="I373">
        <v>-5.9418661824271197</v>
      </c>
      <c r="J373">
        <f>(Table2[[#This Row],[1M Return vs Nifty]]-AVERAGE(Table2[1M Return vs Nifty]))/_xlfn.STDEV.P(Table2[1M Return vs Nifty])</f>
        <v>-0.31351853302661481</v>
      </c>
      <c r="K373">
        <v>20.3668462228582</v>
      </c>
      <c r="L373">
        <f>(Table2[[#This Row],[6M Return vs Nifty]]-AVERAGE(Table2[6M Return vs Nifty]))/_xlfn.STDEV.P(Table2[6M Return vs Nifty])</f>
        <v>0.22747415452262781</v>
      </c>
      <c r="M373">
        <v>-4.3276856036157803</v>
      </c>
      <c r="N373">
        <f>(Table2[[#This Row],[1W Return vs Nifty]]-AVERAGE(Table2[1W Return vs Nifty]))/_xlfn.STDEV.P(Table2[1W Return vs Nifty])</f>
        <v>-0.44659062576671216</v>
      </c>
      <c r="O373">
        <v>335.25</v>
      </c>
      <c r="P373">
        <v>327.32642642746498</v>
      </c>
      <c r="Q373">
        <v>282.60103499448502</v>
      </c>
      <c r="R373">
        <v>47.545688008938498</v>
      </c>
      <c r="S373" s="2">
        <f>(Table2[[#This Row],[Close Price]]-Table2[[#This Row],[20D EMA]])/Table2[[#This Row],[20D EMA]]</f>
        <v>-3.2811334824758322E-3</v>
      </c>
      <c r="T373" s="2">
        <f>(Table2[[#This Row],[Close Price]]-Table2[[#This Row],[50D EMA]])/Table2[[#This Row],[50D EMA]]</f>
        <v>2.0846387647369163E-2</v>
      </c>
      <c r="U373" s="2">
        <f>(Table2[[#This Row],[Close Price]]-Table2[[#This Row],[200D EMA]])/Table2[[#This Row],[200D EMA]]</f>
        <v>0.18240897456911628</v>
      </c>
      <c r="V373">
        <v>0.70031872522124705</v>
      </c>
      <c r="W373">
        <v>329.55</v>
      </c>
      <c r="X373">
        <v>340.4</v>
      </c>
      <c r="Y373">
        <v>329.55</v>
      </c>
      <c r="Z373">
        <v>347.2</v>
      </c>
      <c r="AA373">
        <v>316.35000000000002</v>
      </c>
      <c r="AB373">
        <v>359.5</v>
      </c>
      <c r="AC373" s="2">
        <f>(Table2[[#This Row],[Close Price]]/Table2[[#This Row],[Day Low]])-1</f>
        <v>1.3958428159611458E-2</v>
      </c>
      <c r="AD373" s="2">
        <f>(Table2[[#This Row],[Day High]]/Table2[[#This Row],[Close Price]])-1</f>
        <v>1.8704174771809079E-2</v>
      </c>
      <c r="AE373" s="2">
        <f>(Table2[[#This Row],[Close Price]]/Table2[[#This Row],[Current Week Low]])-1</f>
        <v>1.3958428159611458E-2</v>
      </c>
      <c r="AF373" s="2">
        <f>(Table2[[#This Row],[Current Week High]]/Table2[[#This Row],[Close Price]])-1</f>
        <v>3.9054316923537336E-2</v>
      </c>
      <c r="AG373" s="2">
        <f>(Table2[[#This Row],[Close Price]]/Table2[[#This Row],[Current Month Low]])-1</f>
        <v>5.6266793108898261E-2</v>
      </c>
      <c r="AH373" s="2">
        <f>(Table2[[#This Row],[Current Month High]]/Table2[[#This Row],[Close Price]])-1</f>
        <v>7.586413287445759E-2</v>
      </c>
      <c r="AI373">
        <v>8.5889570552147401</v>
      </c>
      <c r="AJ373">
        <v>77.126954677974993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</v>
      </c>
      <c r="AM373" t="s">
        <v>10437</v>
      </c>
      <c r="AN373">
        <v>2.97</v>
      </c>
      <c r="AO373" t="s">
        <v>10436</v>
      </c>
      <c r="AP373">
        <v>-9.5845470425570001E-3</v>
      </c>
      <c r="AQ373">
        <f>(Table2[[#This Row],[Sharpe Ratio]]-AVERAGE(Table2[Sharpe Ratio]))/_xlfn.STDEV.P(Table2[Sharpe Ratio])</f>
        <v>-0.7873393319211226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-1.322130516680557</v>
      </c>
      <c r="AS373">
        <f>_xlfn.RANK.AVG(Table2[[#This Row],[1Y Return vs Nifty Z-Score]],Table2[1Y Return vs Nifty Z-Score])</f>
        <v>300</v>
      </c>
      <c r="AT373">
        <f>_xlfn.RANK.AVG(Table2[[#This Row],[6M Return vs Nifty Z-Score]],Table2[6M Return vs Nifty Z-Score])</f>
        <v>239</v>
      </c>
      <c r="AU373">
        <f>_xlfn.RANK.AVG(Table2[[#This Row],[Sharpe Ratio Z-Score]],Table2[Sharpe Ratio Z-Score])</f>
        <v>593</v>
      </c>
      <c r="AV373">
        <f>(Table2[[#This Row],[Rank 1Y]]+Table2[[#This Row],[Rank 6M]]+Table2[[#This Row],[Rank Sharpe]])/3</f>
        <v>377.33333333333331</v>
      </c>
    </row>
    <row r="374" spans="1:48" x14ac:dyDescent="0.3">
      <c r="A374" t="s">
        <v>1475</v>
      </c>
      <c r="B374" t="s">
        <v>1476</v>
      </c>
      <c r="C374" t="s">
        <v>10397</v>
      </c>
      <c r="D374" t="s">
        <v>190</v>
      </c>
      <c r="E374">
        <v>7261.2506703749996</v>
      </c>
      <c r="F374">
        <v>529.75</v>
      </c>
      <c r="G374">
        <v>-1.6590694232529499</v>
      </c>
      <c r="H374">
        <f>(Table2[[#This Row],[1Y Return vs Nifty]]-AVERAGE(Table2[1Y Return vs Nifty]))/_xlfn.STDEV.P(Table2[1Y Return vs Nifty])</f>
        <v>-0.41350422216840477</v>
      </c>
      <c r="I374">
        <v>-12.5625337048918</v>
      </c>
      <c r="J374">
        <f>(Table2[[#This Row],[1M Return vs Nifty]]-AVERAGE(Table2[1M Return vs Nifty]))/_xlfn.STDEV.P(Table2[1M Return vs Nifty])</f>
        <v>-0.95395137706653976</v>
      </c>
      <c r="K374">
        <v>12.797152117805201</v>
      </c>
      <c r="L374">
        <f>(Table2[[#This Row],[6M Return vs Nifty]]-AVERAGE(Table2[6M Return vs Nifty]))/_xlfn.STDEV.P(Table2[6M Return vs Nifty])</f>
        <v>3.877590891555776E-3</v>
      </c>
      <c r="M374">
        <v>-3.0794974301849698</v>
      </c>
      <c r="N374">
        <f>(Table2[[#This Row],[1W Return vs Nifty]]-AVERAGE(Table2[1W Return vs Nifty]))/_xlfn.STDEV.P(Table2[1W Return vs Nifty])</f>
        <v>-0.19875740250958268</v>
      </c>
      <c r="O374">
        <v>531.4</v>
      </c>
      <c r="P374">
        <v>525.88305773055799</v>
      </c>
      <c r="Q374">
        <v>469.26768204977202</v>
      </c>
      <c r="R374">
        <v>48.792850886948997</v>
      </c>
      <c r="S374" s="2">
        <f>(Table2[[#This Row],[Close Price]]-Table2[[#This Row],[20D EMA]])/Table2[[#This Row],[20D EMA]]</f>
        <v>-3.1050056454647672E-3</v>
      </c>
      <c r="T374" s="2">
        <f>(Table2[[#This Row],[Close Price]]-Table2[[#This Row],[50D EMA]])/Table2[[#This Row],[50D EMA]]</f>
        <v>7.3532360713991227E-3</v>
      </c>
      <c r="U374" s="2">
        <f>(Table2[[#This Row],[Close Price]]-Table2[[#This Row],[200D EMA]])/Table2[[#This Row],[200D EMA]]</f>
        <v>0.12888660409350974</v>
      </c>
      <c r="V374">
        <v>0.83636850461588197</v>
      </c>
      <c r="W374">
        <v>523.85</v>
      </c>
      <c r="X374">
        <v>535</v>
      </c>
      <c r="Y374">
        <v>523.85</v>
      </c>
      <c r="Z374">
        <v>542</v>
      </c>
      <c r="AA374">
        <v>504.45</v>
      </c>
      <c r="AB374">
        <v>559.70000000000005</v>
      </c>
      <c r="AC374" s="2">
        <f>(Table2[[#This Row],[Close Price]]/Table2[[#This Row],[Day Low]])-1</f>
        <v>1.1262766058986351E-2</v>
      </c>
      <c r="AD374" s="2">
        <f>(Table2[[#This Row],[Day High]]/Table2[[#This Row],[Close Price]])-1</f>
        <v>9.9103350637093079E-3</v>
      </c>
      <c r="AE374" s="2">
        <f>(Table2[[#This Row],[Close Price]]/Table2[[#This Row],[Current Week Low]])-1</f>
        <v>1.1262766058986351E-2</v>
      </c>
      <c r="AF374" s="2">
        <f>(Table2[[#This Row],[Current Week High]]/Table2[[#This Row],[Close Price]])-1</f>
        <v>2.3124115148654978E-2</v>
      </c>
      <c r="AG374" s="2">
        <f>(Table2[[#This Row],[Close Price]]/Table2[[#This Row],[Current Month Low]])-1</f>
        <v>5.0153632669243775E-2</v>
      </c>
      <c r="AH374" s="2">
        <f>(Table2[[#This Row],[Current Month High]]/Table2[[#This Row],[Close Price]])-1</f>
        <v>5.6536101934875127E-2</v>
      </c>
      <c r="AI374">
        <v>20.736196319018401</v>
      </c>
      <c r="AJ374">
        <v>49.752650176678401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-0.05</v>
      </c>
      <c r="AM374" t="s">
        <v>10435</v>
      </c>
      <c r="AN374">
        <v>4.25</v>
      </c>
      <c r="AO374" t="s">
        <v>10436</v>
      </c>
      <c r="AP374">
        <v>3.9651044939452998E-2</v>
      </c>
      <c r="AQ374">
        <f>(Table2[[#This Row],[Sharpe Ratio]]-AVERAGE(Table2[Sharpe Ratio]))/_xlfn.STDEV.P(Table2[Sharpe Ratio])</f>
        <v>-0.21628253413413123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-1.7786179449871025</v>
      </c>
      <c r="AS374">
        <f>_xlfn.RANK.AVG(Table2[[#This Row],[1Y Return vs Nifty Z-Score]],Table2[1Y Return vs Nifty Z-Score])</f>
        <v>436</v>
      </c>
      <c r="AT374">
        <f>_xlfn.RANK.AVG(Table2[[#This Row],[6M Return vs Nifty Z-Score]],Table2[6M Return vs Nifty Z-Score])</f>
        <v>305</v>
      </c>
      <c r="AU374">
        <f>_xlfn.RANK.AVG(Table2[[#This Row],[Sharpe Ratio Z-Score]],Table2[Sharpe Ratio Z-Score])</f>
        <v>394</v>
      </c>
      <c r="AV374">
        <f>(Table2[[#This Row],[Rank 1Y]]+Table2[[#This Row],[Rank 6M]]+Table2[[#This Row],[Rank Sharpe]])/3</f>
        <v>378.33333333333331</v>
      </c>
    </row>
    <row r="375" spans="1:48" x14ac:dyDescent="0.3">
      <c r="A375" t="s">
        <v>1129</v>
      </c>
      <c r="B375" t="s">
        <v>1130</v>
      </c>
      <c r="C375" t="s">
        <v>10397</v>
      </c>
      <c r="D375" t="s">
        <v>407</v>
      </c>
      <c r="E375">
        <v>11792.451861944999</v>
      </c>
      <c r="F375">
        <v>430.35</v>
      </c>
      <c r="G375">
        <v>20.191739221462601</v>
      </c>
      <c r="H375">
        <f>(Table2[[#This Row],[1Y Return vs Nifty]]-AVERAGE(Table2[1Y Return vs Nifty]))/_xlfn.STDEV.P(Table2[1Y Return vs Nifty])</f>
        <v>-5.7280482294533148E-2</v>
      </c>
      <c r="I375">
        <v>-3.2362340397530001</v>
      </c>
      <c r="J375">
        <f>(Table2[[#This Row],[1M Return vs Nifty]]-AVERAGE(Table2[1M Return vs Nifty]))/_xlfn.STDEV.P(Table2[1M Return vs Nifty])</f>
        <v>-5.1796330215626837E-2</v>
      </c>
      <c r="K375">
        <v>-15.5834993205833</v>
      </c>
      <c r="L375">
        <f>(Table2[[#This Row],[6M Return vs Nifty]]-AVERAGE(Table2[6M Return vs Nifty]))/_xlfn.STDEV.P(Table2[6M Return vs Nifty])</f>
        <v>-0.83444111091686823</v>
      </c>
      <c r="M375">
        <v>-6.5073075207902003</v>
      </c>
      <c r="N375">
        <f>(Table2[[#This Row],[1W Return vs Nifty]]-AVERAGE(Table2[1W Return vs Nifty]))/_xlfn.STDEV.P(Table2[1W Return vs Nifty])</f>
        <v>-0.87936409431389184</v>
      </c>
      <c r="O375">
        <v>422.76</v>
      </c>
      <c r="P375">
        <v>421.30546799382699</v>
      </c>
      <c r="Q375">
        <v>402.57442018793699</v>
      </c>
      <c r="R375">
        <v>56.804173413239603</v>
      </c>
      <c r="S375" s="2">
        <f>(Table2[[#This Row],[Close Price]]-Table2[[#This Row],[20D EMA]])/Table2[[#This Row],[20D EMA]]</f>
        <v>1.7953448765256959E-2</v>
      </c>
      <c r="T375" s="2">
        <f>(Table2[[#This Row],[Close Price]]-Table2[[#This Row],[50D EMA]])/Table2[[#This Row],[50D EMA]]</f>
        <v>2.1467872347447316E-2</v>
      </c>
      <c r="U375" s="2">
        <f>(Table2[[#This Row],[Close Price]]-Table2[[#This Row],[200D EMA]])/Table2[[#This Row],[200D EMA]]</f>
        <v>6.8994894904391424E-2</v>
      </c>
      <c r="V375">
        <v>0.77561400623315702</v>
      </c>
      <c r="W375">
        <v>417.55</v>
      </c>
      <c r="X375">
        <v>435.5</v>
      </c>
      <c r="Y375">
        <v>414.3</v>
      </c>
      <c r="Z375">
        <v>435.5</v>
      </c>
      <c r="AA375">
        <v>400.2</v>
      </c>
      <c r="AB375">
        <v>453</v>
      </c>
      <c r="AC375" s="2">
        <f>(Table2[[#This Row],[Close Price]]/Table2[[#This Row],[Day Low]])-1</f>
        <v>3.0655011375883223E-2</v>
      </c>
      <c r="AD375" s="2">
        <f>(Table2[[#This Row],[Day High]]/Table2[[#This Row],[Close Price]])-1</f>
        <v>1.1967003601719428E-2</v>
      </c>
      <c r="AE375" s="2">
        <f>(Table2[[#This Row],[Close Price]]/Table2[[#This Row],[Current Week Low]])-1</f>
        <v>3.8740043446777728E-2</v>
      </c>
      <c r="AF375" s="2">
        <f>(Table2[[#This Row],[Current Week High]]/Table2[[#This Row],[Close Price]])-1</f>
        <v>1.1967003601719428E-2</v>
      </c>
      <c r="AG375" s="2">
        <f>(Table2[[#This Row],[Close Price]]/Table2[[#This Row],[Current Month Low]])-1</f>
        <v>7.5337331334332847E-2</v>
      </c>
      <c r="AH375" s="2">
        <f>(Table2[[#This Row],[Current Month High]]/Table2[[#This Row],[Close Price]])-1</f>
        <v>5.2631578947368363E-2</v>
      </c>
      <c r="AI375">
        <v>28.720808644126802</v>
      </c>
      <c r="AJ375">
        <v>62.396226415094297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-0.11</v>
      </c>
      <c r="AM375" t="s">
        <v>10435</v>
      </c>
      <c r="AN375">
        <v>2.82</v>
      </c>
      <c r="AO375" t="s">
        <v>10436</v>
      </c>
      <c r="AP375">
        <v>0.107547026901639</v>
      </c>
      <c r="AQ375">
        <f>(Table2[[#This Row],[Sharpe Ratio]]-AVERAGE(Table2[Sharpe Ratio]))/_xlfn.STDEV.P(Table2[Sharpe Ratio])</f>
        <v>0.57120595703900601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-1.2516760607019142</v>
      </c>
      <c r="AS375">
        <f>_xlfn.RANK.AVG(Table2[[#This Row],[1Y Return vs Nifty Z-Score]],Table2[1Y Return vs Nifty Z-Score])</f>
        <v>315</v>
      </c>
      <c r="AT375">
        <f>_xlfn.RANK.AVG(Table2[[#This Row],[6M Return vs Nifty Z-Score]],Table2[6M Return vs Nifty Z-Score])</f>
        <v>620</v>
      </c>
      <c r="AU375">
        <f>_xlfn.RANK.AVG(Table2[[#This Row],[Sharpe Ratio Z-Score]],Table2[Sharpe Ratio Z-Score])</f>
        <v>201</v>
      </c>
      <c r="AV375">
        <f>(Table2[[#This Row],[Rank 1Y]]+Table2[[#This Row],[Rank 6M]]+Table2[[#This Row],[Rank Sharpe]])/3</f>
        <v>378.66666666666669</v>
      </c>
    </row>
    <row r="376" spans="1:48" x14ac:dyDescent="0.3">
      <c r="A376" t="s">
        <v>81</v>
      </c>
      <c r="B376" t="s">
        <v>82</v>
      </c>
      <c r="C376" t="s">
        <v>5595</v>
      </c>
      <c r="D376" t="s">
        <v>83</v>
      </c>
      <c r="E376">
        <v>340545.29098474002</v>
      </c>
      <c r="F376">
        <v>11816.3</v>
      </c>
      <c r="G376">
        <v>11.8208363383362</v>
      </c>
      <c r="H376">
        <f>(Table2[[#This Row],[1Y Return vs Nifty]]-AVERAGE(Table2[1Y Return vs Nifty]))/_xlfn.STDEV.P(Table2[1Y Return vs Nifty])</f>
        <v>-0.19374748356816399</v>
      </c>
      <c r="I376">
        <v>-0.984037455925174</v>
      </c>
      <c r="J376">
        <f>(Table2[[#This Row],[1M Return vs Nifty]]-AVERAGE(Table2[1M Return vs Nifty]))/_xlfn.STDEV.P(Table2[1M Return vs Nifty])</f>
        <v>0.16606397746840892</v>
      </c>
      <c r="K376">
        <v>5.3943404847659497</v>
      </c>
      <c r="L376">
        <f>(Table2[[#This Row],[6M Return vs Nifty]]-AVERAGE(Table2[6M Return vs Nifty]))/_xlfn.STDEV.P(Table2[6M Return vs Nifty])</f>
        <v>-0.214789533484154</v>
      </c>
      <c r="M376">
        <v>-1.5540535633945001</v>
      </c>
      <c r="N376">
        <f>(Table2[[#This Row],[1W Return vs Nifty]]-AVERAGE(Table2[1W Return vs Nifty]))/_xlfn.STDEV.P(Table2[1W Return vs Nifty])</f>
        <v>0.10412615179086007</v>
      </c>
      <c r="O376">
        <v>11629.89</v>
      </c>
      <c r="P376">
        <v>11450.453564225099</v>
      </c>
      <c r="Q376">
        <v>10459.298708975501</v>
      </c>
      <c r="R376">
        <v>61.310050235468303</v>
      </c>
      <c r="S376" s="2">
        <f>(Table2[[#This Row],[Close Price]]-Table2[[#This Row],[20D EMA]])/Table2[[#This Row],[20D EMA]]</f>
        <v>1.6028526495091514E-2</v>
      </c>
      <c r="T376" s="2">
        <f>(Table2[[#This Row],[Close Price]]-Table2[[#This Row],[50D EMA]])/Table2[[#This Row],[50D EMA]]</f>
        <v>3.1950388141647232E-2</v>
      </c>
      <c r="U376" s="2">
        <f>(Table2[[#This Row],[Close Price]]-Table2[[#This Row],[200D EMA]])/Table2[[#This Row],[200D EMA]]</f>
        <v>0.12974113549888455</v>
      </c>
      <c r="V376">
        <v>0.74607015803961396</v>
      </c>
      <c r="W376">
        <v>11680</v>
      </c>
      <c r="X376">
        <v>11855.6</v>
      </c>
      <c r="Y376">
        <v>11680</v>
      </c>
      <c r="Z376">
        <v>11998</v>
      </c>
      <c r="AA376">
        <v>11308</v>
      </c>
      <c r="AB376">
        <v>11998</v>
      </c>
      <c r="AC376" s="2">
        <f>(Table2[[#This Row],[Close Price]]/Table2[[#This Row],[Day Low]])-1</f>
        <v>1.1669520547945123E-2</v>
      </c>
      <c r="AD376" s="2">
        <f>(Table2[[#This Row],[Day High]]/Table2[[#This Row],[Close Price]])-1</f>
        <v>3.3259142032617817E-3</v>
      </c>
      <c r="AE376" s="2">
        <f>(Table2[[#This Row],[Close Price]]/Table2[[#This Row],[Current Week Low]])-1</f>
        <v>1.1669520547945123E-2</v>
      </c>
      <c r="AF376" s="2">
        <f>(Table2[[#This Row],[Current Week High]]/Table2[[#This Row],[Close Price]])-1</f>
        <v>1.5377063886326647E-2</v>
      </c>
      <c r="AG376" s="2">
        <f>(Table2[[#This Row],[Close Price]]/Table2[[#This Row],[Current Month Low]])-1</f>
        <v>4.4950477538026057E-2</v>
      </c>
      <c r="AH376" s="2">
        <f>(Table2[[#This Row],[Current Month High]]/Table2[[#This Row],[Close Price]])-1</f>
        <v>1.5377063886326647E-2</v>
      </c>
      <c r="AI376">
        <v>2.21473726970371</v>
      </c>
      <c r="AJ376">
        <v>46.876650859845398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-0.02</v>
      </c>
      <c r="AM376" t="s">
        <v>10435</v>
      </c>
      <c r="AN376">
        <v>2.8</v>
      </c>
      <c r="AO376" t="s">
        <v>10436</v>
      </c>
      <c r="AP376">
        <v>3.6750966928731997E-2</v>
      </c>
      <c r="AQ376">
        <f>(Table2[[#This Row],[Sharpe Ratio]]-AVERAGE(Table2[Sharpe Ratio]))/_xlfn.STDEV.P(Table2[Sharpe Ratio])</f>
        <v>-0.24991895842532127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-0.38826584621837024</v>
      </c>
      <c r="AS376">
        <f>_xlfn.RANK.AVG(Table2[[#This Row],[1Y Return vs Nifty Z-Score]],Table2[1Y Return vs Nifty Z-Score])</f>
        <v>356</v>
      </c>
      <c r="AT376">
        <f>_xlfn.RANK.AVG(Table2[[#This Row],[6M Return vs Nifty Z-Score]],Table2[6M Return vs Nifty Z-Score])</f>
        <v>383</v>
      </c>
      <c r="AU376">
        <f>_xlfn.RANK.AVG(Table2[[#This Row],[Sharpe Ratio Z-Score]],Table2[Sharpe Ratio Z-Score])</f>
        <v>399</v>
      </c>
      <c r="AV376">
        <f>(Table2[[#This Row],[Rank 1Y]]+Table2[[#This Row],[Rank 6M]]+Table2[[#This Row],[Rank Sharpe]])/3</f>
        <v>379.33333333333331</v>
      </c>
    </row>
    <row r="377" spans="1:48" x14ac:dyDescent="0.3">
      <c r="A377" t="s">
        <v>302</v>
      </c>
      <c r="B377" t="s">
        <v>303</v>
      </c>
      <c r="C377" t="s">
        <v>10391</v>
      </c>
      <c r="D377" t="s">
        <v>225</v>
      </c>
      <c r="E377">
        <v>95512.124527199994</v>
      </c>
      <c r="F377">
        <v>4471.2</v>
      </c>
      <c r="G377">
        <v>35.220200368692801</v>
      </c>
      <c r="H377">
        <f>(Table2[[#This Row],[1Y Return vs Nifty]]-AVERAGE(Table2[1Y Return vs Nifty]))/_xlfn.STDEV.P(Table2[1Y Return vs Nifty])</f>
        <v>0.18772164652646212</v>
      </c>
      <c r="I377">
        <v>-2.6198803106468298</v>
      </c>
      <c r="J377">
        <f>(Table2[[#This Row],[1M Return vs Nifty]]-AVERAGE(Table2[1M Return vs Nifty]))/_xlfn.STDEV.P(Table2[1M Return vs Nifty])</f>
        <v>7.8250252333068836E-3</v>
      </c>
      <c r="K377">
        <v>-0.35498831270393399</v>
      </c>
      <c r="L377">
        <f>(Table2[[#This Row],[6M Return vs Nifty]]-AVERAGE(Table2[6M Return vs Nifty]))/_xlfn.STDEV.P(Table2[6M Return vs Nifty])</f>
        <v>-0.38461543984955121</v>
      </c>
      <c r="M377">
        <v>-1.3470760112950999</v>
      </c>
      <c r="N377">
        <f>(Table2[[#This Row],[1W Return vs Nifty]]-AVERAGE(Table2[1W Return vs Nifty]))/_xlfn.STDEV.P(Table2[1W Return vs Nifty])</f>
        <v>0.14522245038634443</v>
      </c>
      <c r="O377">
        <v>4407.6000000000004</v>
      </c>
      <c r="P377">
        <v>4300.2081253003998</v>
      </c>
      <c r="Q377">
        <v>3804.347683038</v>
      </c>
      <c r="R377">
        <v>62.4525589480359</v>
      </c>
      <c r="S377" s="2">
        <f>(Table2[[#This Row],[Close Price]]-Table2[[#This Row],[20D EMA]])/Table2[[#This Row],[20D EMA]]</f>
        <v>1.4429621562755115E-2</v>
      </c>
      <c r="T377" s="2">
        <f>(Table2[[#This Row],[Close Price]]-Table2[[#This Row],[50D EMA]])/Table2[[#This Row],[50D EMA]]</f>
        <v>3.9763627647128125E-2</v>
      </c>
      <c r="U377" s="2">
        <f>(Table2[[#This Row],[Close Price]]-Table2[[#This Row],[200D EMA]])/Table2[[#This Row],[200D EMA]]</f>
        <v>0.175286901335337</v>
      </c>
      <c r="V377">
        <v>0.67878125720333504</v>
      </c>
      <c r="W377">
        <v>4425.05</v>
      </c>
      <c r="X377">
        <v>4505.7</v>
      </c>
      <c r="Y377">
        <v>4330</v>
      </c>
      <c r="Z377">
        <v>4534.3</v>
      </c>
      <c r="AA377">
        <v>4299.8999999999996</v>
      </c>
      <c r="AB377">
        <v>4546.2</v>
      </c>
      <c r="AC377" s="2">
        <f>(Table2[[#This Row],[Close Price]]/Table2[[#This Row],[Day Low]])-1</f>
        <v>1.0429260686319886E-2</v>
      </c>
      <c r="AD377" s="2">
        <f>(Table2[[#This Row],[Day High]]/Table2[[#This Row],[Close Price]])-1</f>
        <v>7.7160493827159726E-3</v>
      </c>
      <c r="AE377" s="2">
        <f>(Table2[[#This Row],[Close Price]]/Table2[[#This Row],[Current Week Low]])-1</f>
        <v>3.2609699769053035E-2</v>
      </c>
      <c r="AF377" s="2">
        <f>(Table2[[#This Row],[Current Week High]]/Table2[[#This Row],[Close Price]])-1</f>
        <v>1.4112542494185032E-2</v>
      </c>
      <c r="AG377" s="2">
        <f>(Table2[[#This Row],[Close Price]]/Table2[[#This Row],[Current Month Low]])-1</f>
        <v>3.983813577059947E-2</v>
      </c>
      <c r="AH377" s="2">
        <f>(Table2[[#This Row],[Current Month High]]/Table2[[#This Row],[Close Price]])-1</f>
        <v>1.6774020397208877E-2</v>
      </c>
      <c r="AI377">
        <v>1.67740203972088</v>
      </c>
      <c r="AJ377">
        <v>74.475640450315097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0.02</v>
      </c>
      <c r="AM377" t="s">
        <v>10436</v>
      </c>
      <c r="AN377">
        <v>1.59</v>
      </c>
      <c r="AO377" t="s">
        <v>10436</v>
      </c>
      <c r="AP377">
        <v>2.7721248593599999E-2</v>
      </c>
      <c r="AQ377">
        <f>(Table2[[#This Row],[Sharpe Ratio]]-AVERAGE(Table2[Sharpe Ratio]))/_xlfn.STDEV.P(Table2[Sharpe Ratio])</f>
        <v>-0.35464974015864681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-0.39849605786208464</v>
      </c>
      <c r="AS377">
        <f>_xlfn.RANK.AVG(Table2[[#This Row],[1Y Return vs Nifty Z-Score]],Table2[1Y Return vs Nifty Z-Score])</f>
        <v>247</v>
      </c>
      <c r="AT377">
        <f>_xlfn.RANK.AVG(Table2[[#This Row],[6M Return vs Nifty Z-Score]],Table2[6M Return vs Nifty Z-Score])</f>
        <v>453</v>
      </c>
      <c r="AU377">
        <f>_xlfn.RANK.AVG(Table2[[#This Row],[Sharpe Ratio Z-Score]],Table2[Sharpe Ratio Z-Score])</f>
        <v>440</v>
      </c>
      <c r="AV377">
        <f>(Table2[[#This Row],[Rank 1Y]]+Table2[[#This Row],[Rank 6M]]+Table2[[#This Row],[Rank Sharpe]])/3</f>
        <v>380</v>
      </c>
    </row>
    <row r="378" spans="1:48" x14ac:dyDescent="0.3">
      <c r="A378" t="s">
        <v>332</v>
      </c>
      <c r="B378" t="s">
        <v>333</v>
      </c>
      <c r="C378" t="s">
        <v>10397</v>
      </c>
      <c r="D378" t="s">
        <v>334</v>
      </c>
      <c r="E378">
        <v>80196.467311500004</v>
      </c>
      <c r="F378">
        <v>4146.25</v>
      </c>
      <c r="G378">
        <v>-2.9021536337160798</v>
      </c>
      <c r="H378">
        <f>(Table2[[#This Row],[1Y Return vs Nifty]]-AVERAGE(Table2[1Y Return vs Nifty]))/_xlfn.STDEV.P(Table2[1Y Return vs Nifty])</f>
        <v>-0.433769655527386</v>
      </c>
      <c r="I378">
        <v>-0.61743053980941098</v>
      </c>
      <c r="J378">
        <f>(Table2[[#This Row],[1M Return vs Nifty]]-AVERAGE(Table2[1M Return vs Nifty]))/_xlfn.STDEV.P(Table2[1M Return vs Nifty])</f>
        <v>0.20152673241510646</v>
      </c>
      <c r="K378">
        <v>-6.8934201391005496</v>
      </c>
      <c r="L378">
        <f>(Table2[[#This Row],[6M Return vs Nifty]]-AVERAGE(Table2[6M Return vs Nifty]))/_xlfn.STDEV.P(Table2[6M Return vs Nifty])</f>
        <v>-0.57775017787580873</v>
      </c>
      <c r="M378">
        <v>0.34101418348426898</v>
      </c>
      <c r="N378">
        <f>(Table2[[#This Row],[1W Return vs Nifty]]-AVERAGE(Table2[1W Return vs Nifty]))/_xlfn.STDEV.P(Table2[1W Return vs Nifty])</f>
        <v>0.48040014476474524</v>
      </c>
      <c r="O378">
        <v>4097.22</v>
      </c>
      <c r="P378">
        <v>4069.54173471476</v>
      </c>
      <c r="Q378">
        <v>3815.8355522317502</v>
      </c>
      <c r="R378">
        <v>52.918666514540398</v>
      </c>
      <c r="S378" s="2">
        <f>(Table2[[#This Row],[Close Price]]-Table2[[#This Row],[20D EMA]])/Table2[[#This Row],[20D EMA]]</f>
        <v>1.196665055818329E-2</v>
      </c>
      <c r="T378" s="2">
        <f>(Table2[[#This Row],[Close Price]]-Table2[[#This Row],[50D EMA]])/Table2[[#This Row],[50D EMA]]</f>
        <v>1.8849361988572066E-2</v>
      </c>
      <c r="U378" s="2">
        <f>(Table2[[#This Row],[Close Price]]-Table2[[#This Row],[200D EMA]])/Table2[[#This Row],[200D EMA]]</f>
        <v>8.659032687480514E-2</v>
      </c>
      <c r="V378">
        <v>1.59189080731412</v>
      </c>
      <c r="W378">
        <v>4132</v>
      </c>
      <c r="X378">
        <v>4304.95</v>
      </c>
      <c r="Y378">
        <v>4132</v>
      </c>
      <c r="Z378">
        <v>4366.6499999999996</v>
      </c>
      <c r="AA378">
        <v>3871.6</v>
      </c>
      <c r="AB378">
        <v>4450.6499999999996</v>
      </c>
      <c r="AC378" s="2">
        <f>(Table2[[#This Row],[Close Price]]/Table2[[#This Row],[Day Low]])-1</f>
        <v>3.4486931268151721E-3</v>
      </c>
      <c r="AD378" s="2">
        <f>(Table2[[#This Row],[Day High]]/Table2[[#This Row],[Close Price]])-1</f>
        <v>3.8275550195960184E-2</v>
      </c>
      <c r="AE378" s="2">
        <f>(Table2[[#This Row],[Close Price]]/Table2[[#This Row],[Current Week Low]])-1</f>
        <v>3.4486931268151721E-3</v>
      </c>
      <c r="AF378" s="2">
        <f>(Table2[[#This Row],[Current Week High]]/Table2[[#This Row],[Close Price]])-1</f>
        <v>5.3156466686764992E-2</v>
      </c>
      <c r="AG378" s="2">
        <f>(Table2[[#This Row],[Close Price]]/Table2[[#This Row],[Current Month Low]])-1</f>
        <v>7.0939663188345881E-2</v>
      </c>
      <c r="AH378" s="2">
        <f>(Table2[[#This Row],[Current Month High]]/Table2[[#This Row],[Close Price]])-1</f>
        <v>7.3415737111848012E-2</v>
      </c>
      <c r="AI378">
        <v>12.914078987036399</v>
      </c>
      <c r="AJ378">
        <v>44.004515064686899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-0.1</v>
      </c>
      <c r="AM378" t="s">
        <v>10435</v>
      </c>
      <c r="AN378">
        <v>6.4</v>
      </c>
      <c r="AO378" t="s">
        <v>10436</v>
      </c>
      <c r="AP378">
        <v>0.11950642055576</v>
      </c>
      <c r="AQ378">
        <f>(Table2[[#This Row],[Sharpe Ratio]]-AVERAGE(Table2[Sharpe Ratio]))/_xlfn.STDEV.P(Table2[Sharpe Ratio])</f>
        <v>0.70991644611145999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0.38032348988811693</v>
      </c>
      <c r="AS378">
        <f>_xlfn.RANK.AVG(Table2[[#This Row],[1Y Return vs Nifty Z-Score]],Table2[1Y Return vs Nifty Z-Score])</f>
        <v>444</v>
      </c>
      <c r="AT378">
        <f>_xlfn.RANK.AVG(Table2[[#This Row],[6M Return vs Nifty Z-Score]],Table2[6M Return vs Nifty Z-Score])</f>
        <v>526</v>
      </c>
      <c r="AU378">
        <f>_xlfn.RANK.AVG(Table2[[#This Row],[Sharpe Ratio Z-Score]],Table2[Sharpe Ratio Z-Score])</f>
        <v>172</v>
      </c>
      <c r="AV378">
        <f>(Table2[[#This Row],[Rank 1Y]]+Table2[[#This Row],[Rank 6M]]+Table2[[#This Row],[Rank Sharpe]])/3</f>
        <v>380.66666666666669</v>
      </c>
    </row>
    <row r="379" spans="1:48" x14ac:dyDescent="0.3">
      <c r="A379" t="s">
        <v>38</v>
      </c>
      <c r="B379" t="s">
        <v>39</v>
      </c>
      <c r="C379" t="s">
        <v>10393</v>
      </c>
      <c r="D379" t="s">
        <v>40</v>
      </c>
      <c r="E379">
        <v>647330.77077025501</v>
      </c>
      <c r="F379">
        <v>517.54999999999995</v>
      </c>
      <c r="G379">
        <v>-15.237484702537801</v>
      </c>
      <c r="H379">
        <f>(Table2[[#This Row],[1Y Return vs Nifty]]-AVERAGE(Table2[1Y Return vs Nifty]))/_xlfn.STDEV.P(Table2[1Y Return vs Nifty])</f>
        <v>-0.6348669163823395</v>
      </c>
      <c r="I379">
        <v>-2.8087043304286898</v>
      </c>
      <c r="J379">
        <f>(Table2[[#This Row],[1M Return vs Nifty]]-AVERAGE(Table2[1M Return vs Nifty]))/_xlfn.STDEV.P(Table2[1M Return vs Nifty])</f>
        <v>-1.0440369245666938E-2</v>
      </c>
      <c r="K379">
        <v>3.3387202248676102</v>
      </c>
      <c r="L379">
        <f>(Table2[[#This Row],[6M Return vs Nifty]]-AVERAGE(Table2[6M Return vs Nifty]))/_xlfn.STDEV.P(Table2[6M Return vs Nifty])</f>
        <v>-0.27550924287595929</v>
      </c>
      <c r="M379">
        <v>-1.2412136395526101</v>
      </c>
      <c r="N379">
        <f>(Table2[[#This Row],[1W Return vs Nifty]]-AVERAGE(Table2[1W Return vs Nifty]))/_xlfn.STDEV.P(Table2[1W Return vs Nifty])</f>
        <v>0.16624188749451058</v>
      </c>
      <c r="O379">
        <v>510.06</v>
      </c>
      <c r="P379">
        <v>495.93650299501002</v>
      </c>
      <c r="Q379">
        <v>458.677035211114</v>
      </c>
      <c r="R379">
        <v>63.149019958753399</v>
      </c>
      <c r="S379" s="2">
        <f>(Table2[[#This Row],[Close Price]]-Table2[[#This Row],[20D EMA]])/Table2[[#This Row],[20D EMA]]</f>
        <v>1.4684546916048999E-2</v>
      </c>
      <c r="T379" s="2">
        <f>(Table2[[#This Row],[Close Price]]-Table2[[#This Row],[50D EMA]])/Table2[[#This Row],[50D EMA]]</f>
        <v>4.3581177982390633E-2</v>
      </c>
      <c r="U379" s="2">
        <f>(Table2[[#This Row],[Close Price]]-Table2[[#This Row],[200D EMA]])/Table2[[#This Row],[200D EMA]]</f>
        <v>0.12835385308049849</v>
      </c>
      <c r="V379">
        <v>0.78378020012970295</v>
      </c>
      <c r="W379">
        <v>512.29999999999995</v>
      </c>
      <c r="X379">
        <v>519.29999999999995</v>
      </c>
      <c r="Y379">
        <v>512.29999999999995</v>
      </c>
      <c r="Z379">
        <v>519.45000000000005</v>
      </c>
      <c r="AA379">
        <v>497.15</v>
      </c>
      <c r="AB379">
        <v>520.5</v>
      </c>
      <c r="AC379" s="2">
        <f>(Table2[[#This Row],[Close Price]]/Table2[[#This Row],[Day Low]])-1</f>
        <v>1.024790162014444E-2</v>
      </c>
      <c r="AD379" s="2">
        <f>(Table2[[#This Row],[Day High]]/Table2[[#This Row],[Close Price]])-1</f>
        <v>3.3813158148972011E-3</v>
      </c>
      <c r="AE379" s="2">
        <f>(Table2[[#This Row],[Close Price]]/Table2[[#This Row],[Current Week Low]])-1</f>
        <v>1.024790162014444E-2</v>
      </c>
      <c r="AF379" s="2">
        <f>(Table2[[#This Row],[Current Week High]]/Table2[[#This Row],[Close Price]])-1</f>
        <v>3.6711428847455707E-3</v>
      </c>
      <c r="AG379" s="2">
        <f>(Table2[[#This Row],[Close Price]]/Table2[[#This Row],[Current Month Low]])-1</f>
        <v>4.1033893191189774E-2</v>
      </c>
      <c r="AH379" s="2">
        <f>(Table2[[#This Row],[Current Month High]]/Table2[[#This Row],[Close Price]])-1</f>
        <v>5.6999323736837137E-3</v>
      </c>
      <c r="AI379">
        <v>0.56999323736837104</v>
      </c>
      <c r="AJ379">
        <v>29.598096907474599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0.04</v>
      </c>
      <c r="AM379" t="s">
        <v>10436</v>
      </c>
      <c r="AN379">
        <v>1.1299999999999999</v>
      </c>
      <c r="AO379" t="s">
        <v>10436</v>
      </c>
      <c r="AP379">
        <v>0.11076022371479199</v>
      </c>
      <c r="AQ379">
        <f>(Table2[[#This Row],[Sharpe Ratio]]-AVERAGE(Table2[Sharpe Ratio]))/_xlfn.STDEV.P(Table2[Sharpe Ratio])</f>
        <v>0.60847407566849188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-0.14610056534096327</v>
      </c>
      <c r="AS379">
        <f>_xlfn.RANK.AVG(Table2[[#This Row],[1Y Return vs Nifty Z-Score]],Table2[1Y Return vs Nifty Z-Score])</f>
        <v>540</v>
      </c>
      <c r="AT379">
        <f>_xlfn.RANK.AVG(Table2[[#This Row],[6M Return vs Nifty Z-Score]],Table2[6M Return vs Nifty Z-Score])</f>
        <v>414</v>
      </c>
      <c r="AU379">
        <f>_xlfn.RANK.AVG(Table2[[#This Row],[Sharpe Ratio Z-Score]],Table2[Sharpe Ratio Z-Score])</f>
        <v>192</v>
      </c>
      <c r="AV379">
        <f>(Table2[[#This Row],[Rank 1Y]]+Table2[[#This Row],[Rank 6M]]+Table2[[#This Row],[Rank Sharpe]])/3</f>
        <v>382</v>
      </c>
    </row>
    <row r="380" spans="1:48" x14ac:dyDescent="0.3">
      <c r="A380" t="s">
        <v>750</v>
      </c>
      <c r="B380" t="s">
        <v>751</v>
      </c>
      <c r="C380" t="s">
        <v>10395</v>
      </c>
      <c r="D380" t="s">
        <v>54</v>
      </c>
      <c r="E380">
        <v>23252.434753579899</v>
      </c>
      <c r="F380">
        <v>1182.95</v>
      </c>
      <c r="G380">
        <v>23.214013848974201</v>
      </c>
      <c r="H380">
        <f>(Table2[[#This Row],[1Y Return vs Nifty]]-AVERAGE(Table2[1Y Return vs Nifty]))/_xlfn.STDEV.P(Table2[1Y Return vs Nifty])</f>
        <v>-8.0097212786261716E-3</v>
      </c>
      <c r="I380">
        <v>-2.9719413703970501</v>
      </c>
      <c r="J380">
        <f>(Table2[[#This Row],[1M Return vs Nifty]]-AVERAGE(Table2[1M Return vs Nifty]))/_xlfn.STDEV.P(Table2[1M Return vs Nifty])</f>
        <v>-2.6230674589481848E-2</v>
      </c>
      <c r="K380">
        <v>4.5855904014319897</v>
      </c>
      <c r="L380">
        <f>(Table2[[#This Row],[6M Return vs Nifty]]-AVERAGE(Table2[6M Return vs Nifty]))/_xlfn.STDEV.P(Table2[6M Return vs Nifty])</f>
        <v>-0.23867870746664088</v>
      </c>
      <c r="M380">
        <v>-5.9912023309726399</v>
      </c>
      <c r="N380">
        <f>(Table2[[#This Row],[1W Return vs Nifty]]-AVERAGE(Table2[1W Return vs Nifty]))/_xlfn.STDEV.P(Table2[1W Return vs Nifty])</f>
        <v>-0.7768891506676574</v>
      </c>
      <c r="O380">
        <v>1158.04</v>
      </c>
      <c r="P380">
        <v>1120.4108223820101</v>
      </c>
      <c r="Q380">
        <v>988.24122918392095</v>
      </c>
      <c r="R380">
        <v>55.446895221210298</v>
      </c>
      <c r="S380" s="2">
        <f>(Table2[[#This Row],[Close Price]]-Table2[[#This Row],[20D EMA]])/Table2[[#This Row],[20D EMA]]</f>
        <v>2.1510483230285725E-2</v>
      </c>
      <c r="T380" s="2">
        <f>(Table2[[#This Row],[Close Price]]-Table2[[#This Row],[50D EMA]])/Table2[[#This Row],[50D EMA]]</f>
        <v>5.5818077055905899E-2</v>
      </c>
      <c r="U380" s="2">
        <f>(Table2[[#This Row],[Close Price]]-Table2[[#This Row],[200D EMA]])/Table2[[#This Row],[200D EMA]]</f>
        <v>0.19702554909277314</v>
      </c>
      <c r="V380">
        <v>0.41730183050644798</v>
      </c>
      <c r="W380">
        <v>1143.0999999999999</v>
      </c>
      <c r="X380">
        <v>1191</v>
      </c>
      <c r="Y380">
        <v>1125</v>
      </c>
      <c r="Z380">
        <v>1191</v>
      </c>
      <c r="AA380">
        <v>1040</v>
      </c>
      <c r="AB380">
        <v>1278</v>
      </c>
      <c r="AC380" s="2">
        <f>(Table2[[#This Row],[Close Price]]/Table2[[#This Row],[Day Low]])-1</f>
        <v>3.4861341964832704E-2</v>
      </c>
      <c r="AD380" s="2">
        <f>(Table2[[#This Row],[Day High]]/Table2[[#This Row],[Close Price]])-1</f>
        <v>6.8050213449426522E-3</v>
      </c>
      <c r="AE380" s="2">
        <f>(Table2[[#This Row],[Close Price]]/Table2[[#This Row],[Current Week Low]])-1</f>
        <v>5.1511111111111063E-2</v>
      </c>
      <c r="AF380" s="2">
        <f>(Table2[[#This Row],[Current Week High]]/Table2[[#This Row],[Close Price]])-1</f>
        <v>6.8050213449426522E-3</v>
      </c>
      <c r="AG380" s="2">
        <f>(Table2[[#This Row],[Close Price]]/Table2[[#This Row],[Current Month Low]])-1</f>
        <v>0.13745192307692311</v>
      </c>
      <c r="AH380" s="2">
        <f>(Table2[[#This Row],[Current Month High]]/Table2[[#This Row],[Close Price]])-1</f>
        <v>8.0349972526311264E-2</v>
      </c>
      <c r="AI380">
        <v>8.6225115178156297</v>
      </c>
      <c r="AJ380">
        <v>67.284168846779295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0.05</v>
      </c>
      <c r="AM380" t="s">
        <v>10436</v>
      </c>
      <c r="AN380">
        <v>-1.7</v>
      </c>
      <c r="AO380" t="s">
        <v>10435</v>
      </c>
      <c r="AP380">
        <v>2.1865506091601001E-2</v>
      </c>
      <c r="AQ380">
        <f>(Table2[[#This Row],[Sharpe Ratio]]-AVERAGE(Table2[Sharpe Ratio]))/_xlfn.STDEV.P(Table2[Sharpe Ratio])</f>
        <v>-0.42256730603413323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-1.4723755600365396</v>
      </c>
      <c r="AS380">
        <f>_xlfn.RANK.AVG(Table2[[#This Row],[1Y Return vs Nifty Z-Score]],Table2[1Y Return vs Nifty Z-Score])</f>
        <v>301</v>
      </c>
      <c r="AT380">
        <f>_xlfn.RANK.AVG(Table2[[#This Row],[6M Return vs Nifty Z-Score]],Table2[6M Return vs Nifty Z-Score])</f>
        <v>395</v>
      </c>
      <c r="AU380">
        <f>_xlfn.RANK.AVG(Table2[[#This Row],[Sharpe Ratio Z-Score]],Table2[Sharpe Ratio Z-Score])</f>
        <v>453</v>
      </c>
      <c r="AV380">
        <f>(Table2[[#This Row],[Rank 1Y]]+Table2[[#This Row],[Rank 6M]]+Table2[[#This Row],[Rank Sharpe]])/3</f>
        <v>383</v>
      </c>
    </row>
    <row r="381" spans="1:48" x14ac:dyDescent="0.3">
      <c r="A381" t="s">
        <v>919</v>
      </c>
      <c r="B381" t="s">
        <v>920</v>
      </c>
      <c r="C381" t="s">
        <v>10394</v>
      </c>
      <c r="D381" t="s">
        <v>510</v>
      </c>
      <c r="E381">
        <v>17015.776618470001</v>
      </c>
      <c r="F381">
        <v>354.05</v>
      </c>
      <c r="G381">
        <v>11.503035096608899</v>
      </c>
      <c r="H381">
        <f>(Table2[[#This Row],[1Y Return vs Nifty]]-AVERAGE(Table2[1Y Return vs Nifty]))/_xlfn.STDEV.P(Table2[1Y Return vs Nifty])</f>
        <v>-0.19892845186573946</v>
      </c>
      <c r="I381">
        <v>-49.673557796784102</v>
      </c>
      <c r="J381">
        <f>(Table2[[#This Row],[1M Return vs Nifty]]-AVERAGE(Table2[1M Return vs Nifty]))/_xlfn.STDEV.P(Table2[1M Return vs Nifty])</f>
        <v>-4.5437885987303996</v>
      </c>
      <c r="K381">
        <v>-9.8889586412683705</v>
      </c>
      <c r="L381">
        <f>(Table2[[#This Row],[6M Return vs Nifty]]-AVERAGE(Table2[6M Return vs Nifty]))/_xlfn.STDEV.P(Table2[6M Return vs Nifty])</f>
        <v>-0.66623355725862776</v>
      </c>
      <c r="M381">
        <v>-51.872201366092803</v>
      </c>
      <c r="N381">
        <f>(Table2[[#This Row],[1W Return vs Nifty]]-AVERAGE(Table2[1W Return vs Nifty]))/_xlfn.STDEV.P(Table2[1W Return vs Nifty])</f>
        <v>-9.8867622604863712</v>
      </c>
      <c r="O381">
        <v>347.06</v>
      </c>
      <c r="P381">
        <v>344.57387809816498</v>
      </c>
      <c r="Q381">
        <v>324.46156235353197</v>
      </c>
      <c r="R381">
        <v>54.248359311162403</v>
      </c>
      <c r="S381" s="2">
        <f>(Table2[[#This Row],[Close Price]]-Table2[[#This Row],[20D EMA]])/Table2[[#This Row],[20D EMA]]</f>
        <v>2.0140609692848525E-2</v>
      </c>
      <c r="T381" s="2">
        <f>(Table2[[#This Row],[Close Price]]-Table2[[#This Row],[50D EMA]])/Table2[[#This Row],[50D EMA]]</f>
        <v>2.7500987463522683E-2</v>
      </c>
      <c r="U381" s="2">
        <f>(Table2[[#This Row],[Close Price]]-Table2[[#This Row],[200D EMA]])/Table2[[#This Row],[200D EMA]]</f>
        <v>9.1192427946915317E-2</v>
      </c>
      <c r="V381">
        <v>0.72800737508052504</v>
      </c>
      <c r="W381">
        <v>352</v>
      </c>
      <c r="X381">
        <v>359.25</v>
      </c>
      <c r="Y381">
        <v>352</v>
      </c>
      <c r="Z381">
        <v>375.95</v>
      </c>
      <c r="AA381">
        <v>295.5</v>
      </c>
      <c r="AB381">
        <v>384</v>
      </c>
      <c r="AC381" s="2">
        <f>(Table2[[#This Row],[Close Price]]/Table2[[#This Row],[Day Low]])-1</f>
        <v>5.8238636363636687E-3</v>
      </c>
      <c r="AD381" s="2">
        <f>(Table2[[#This Row],[Day High]]/Table2[[#This Row],[Close Price]])-1</f>
        <v>1.468719107470684E-2</v>
      </c>
      <c r="AE381" s="2">
        <f>(Table2[[#This Row],[Close Price]]/Table2[[#This Row],[Current Week Low]])-1</f>
        <v>5.8238636363636687E-3</v>
      </c>
      <c r="AF381" s="2">
        <f>(Table2[[#This Row],[Current Week High]]/Table2[[#This Row],[Close Price]])-1</f>
        <v>6.1855670103092786E-2</v>
      </c>
      <c r="AG381" s="2">
        <f>(Table2[[#This Row],[Close Price]]/Table2[[#This Row],[Current Month Low]])-1</f>
        <v>0.19813874788494079</v>
      </c>
      <c r="AH381" s="2">
        <f>(Table2[[#This Row],[Current Month High]]/Table2[[#This Row],[Close Price]])-1</f>
        <v>8.4592571670667915E-2</v>
      </c>
      <c r="AI381">
        <v>16.6431295014828</v>
      </c>
      <c r="AJ381">
        <v>63.798288225769099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-0.12</v>
      </c>
      <c r="AM381" t="s">
        <v>10435</v>
      </c>
      <c r="AN381">
        <v>5.25</v>
      </c>
      <c r="AO381" t="s">
        <v>10436</v>
      </c>
      <c r="AP381">
        <v>9.6427202676899998E-2</v>
      </c>
      <c r="AQ381">
        <f>(Table2[[#This Row],[Sharpe Ratio]]-AVERAGE(Table2[Sharpe Ratio]))/_xlfn.STDEV.P(Table2[Sharpe Ratio])</f>
        <v>0.44223317620895347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-14.853479692132185</v>
      </c>
      <c r="AS381">
        <f>_xlfn.RANK.AVG(Table2[[#This Row],[1Y Return vs Nifty Z-Score]],Table2[1Y Return vs Nifty Z-Score])</f>
        <v>361</v>
      </c>
      <c r="AT381">
        <f>_xlfn.RANK.AVG(Table2[[#This Row],[6M Return vs Nifty Z-Score]],Table2[6M Return vs Nifty Z-Score])</f>
        <v>559</v>
      </c>
      <c r="AU381">
        <f>_xlfn.RANK.AVG(Table2[[#This Row],[Sharpe Ratio Z-Score]],Table2[Sharpe Ratio Z-Score])</f>
        <v>230</v>
      </c>
      <c r="AV381">
        <f>(Table2[[#This Row],[Rank 1Y]]+Table2[[#This Row],[Rank 6M]]+Table2[[#This Row],[Rank Sharpe]])/3</f>
        <v>383.33333333333331</v>
      </c>
    </row>
    <row r="382" spans="1:48" x14ac:dyDescent="0.3">
      <c r="A382" t="s">
        <v>150</v>
      </c>
      <c r="B382" t="s">
        <v>151</v>
      </c>
      <c r="C382" t="s">
        <v>10391</v>
      </c>
      <c r="D382" t="s">
        <v>43</v>
      </c>
      <c r="E382">
        <v>186718.54806743999</v>
      </c>
      <c r="F382">
        <v>1863.6</v>
      </c>
      <c r="G382">
        <v>11.8303435877878</v>
      </c>
      <c r="H382">
        <f>(Table2[[#This Row],[1Y Return vs Nifty]]-AVERAGE(Table2[1Y Return vs Nifty]))/_xlfn.STDEV.P(Table2[1Y Return vs Nifty])</f>
        <v>-0.19359249122849231</v>
      </c>
      <c r="I382">
        <v>-6.00648210464775E-2</v>
      </c>
      <c r="J382">
        <f>(Table2[[#This Row],[1M Return vs Nifty]]-AVERAGE(Table2[1M Return vs Nifty]))/_xlfn.STDEV.P(Table2[1M Return vs Nifty])</f>
        <v>0.25544203796798498</v>
      </c>
      <c r="K382">
        <v>7.6936057439830696</v>
      </c>
      <c r="L382">
        <f>(Table2[[#This Row],[6M Return vs Nifty]]-AVERAGE(Table2[6M Return vs Nifty]))/_xlfn.STDEV.P(Table2[6M Return vs Nifty])</f>
        <v>-0.14687294350014504</v>
      </c>
      <c r="M382">
        <v>-3.5112412492696199E-2</v>
      </c>
      <c r="N382">
        <f>(Table2[[#This Row],[1W Return vs Nifty]]-AVERAGE(Table2[1W Return vs Nifty]))/_xlfn.STDEV.P(Table2[1W Return vs Nifty])</f>
        <v>0.40571856339910461</v>
      </c>
      <c r="O382">
        <v>1849.87</v>
      </c>
      <c r="P382">
        <v>1773.45106006623</v>
      </c>
      <c r="Q382">
        <v>1568.93567643194</v>
      </c>
      <c r="R382">
        <v>51.175256722252897</v>
      </c>
      <c r="S382" s="2">
        <f>(Table2[[#This Row],[Close Price]]-Table2[[#This Row],[20D EMA]])/Table2[[#This Row],[20D EMA]]</f>
        <v>7.4221431776287086E-3</v>
      </c>
      <c r="T382" s="2">
        <f>(Table2[[#This Row],[Close Price]]-Table2[[#This Row],[50D EMA]])/Table2[[#This Row],[50D EMA]]</f>
        <v>5.0832493753959762E-2</v>
      </c>
      <c r="U382" s="2">
        <f>(Table2[[#This Row],[Close Price]]-Table2[[#This Row],[200D EMA]])/Table2[[#This Row],[200D EMA]]</f>
        <v>0.18781160247320206</v>
      </c>
      <c r="V382">
        <v>0.81145255051869403</v>
      </c>
      <c r="W382">
        <v>1841.05</v>
      </c>
      <c r="X382">
        <v>1875</v>
      </c>
      <c r="Y382">
        <v>1841.05</v>
      </c>
      <c r="Z382">
        <v>1927.95</v>
      </c>
      <c r="AA382">
        <v>1808.45</v>
      </c>
      <c r="AB382">
        <v>1936</v>
      </c>
      <c r="AC382" s="2">
        <f>(Table2[[#This Row],[Close Price]]/Table2[[#This Row],[Day Low]])-1</f>
        <v>1.2248445180739198E-2</v>
      </c>
      <c r="AD382" s="2">
        <f>(Table2[[#This Row],[Day High]]/Table2[[#This Row],[Close Price]])-1</f>
        <v>6.1171925305860686E-3</v>
      </c>
      <c r="AE382" s="2">
        <f>(Table2[[#This Row],[Close Price]]/Table2[[#This Row],[Current Week Low]])-1</f>
        <v>1.2248445180739198E-2</v>
      </c>
      <c r="AF382" s="2">
        <f>(Table2[[#This Row],[Current Week High]]/Table2[[#This Row],[Close Price]])-1</f>
        <v>3.4529942047649698E-2</v>
      </c>
      <c r="AG382" s="2">
        <f>(Table2[[#This Row],[Close Price]]/Table2[[#This Row],[Current Month Low]])-1</f>
        <v>3.0495728386187082E-2</v>
      </c>
      <c r="AH382" s="2">
        <f>(Table2[[#This Row],[Current Month High]]/Table2[[#This Row],[Close Price]])-1</f>
        <v>3.8849538527581107E-2</v>
      </c>
      <c r="AI382">
        <v>3.8849538527581098</v>
      </c>
      <c r="AJ382">
        <v>47.3958951239767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0.16</v>
      </c>
      <c r="AM382" t="s">
        <v>10436</v>
      </c>
      <c r="AN382">
        <v>-2.0099999999999998</v>
      </c>
      <c r="AO382" t="s">
        <v>10435</v>
      </c>
      <c r="AP382">
        <v>2.6585963835604999E-2</v>
      </c>
      <c r="AQ382">
        <f>(Table2[[#This Row],[Sharpe Ratio]]-AVERAGE(Table2[Sharpe Ratio]))/_xlfn.STDEV.P(Table2[Sharpe Ratio])</f>
        <v>-0.36781728933148683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-4.7122122693034618E-2</v>
      </c>
      <c r="AS382">
        <f>_xlfn.RANK.AVG(Table2[[#This Row],[1Y Return vs Nifty Z-Score]],Table2[1Y Return vs Nifty Z-Score])</f>
        <v>355</v>
      </c>
      <c r="AT382">
        <f>_xlfn.RANK.AVG(Table2[[#This Row],[6M Return vs Nifty Z-Score]],Table2[6M Return vs Nifty Z-Score])</f>
        <v>358</v>
      </c>
      <c r="AU382">
        <f>_xlfn.RANK.AVG(Table2[[#This Row],[Sharpe Ratio Z-Score]],Table2[Sharpe Ratio Z-Score])</f>
        <v>442</v>
      </c>
      <c r="AV382">
        <f>(Table2[[#This Row],[Rank 1Y]]+Table2[[#This Row],[Rank 6M]]+Table2[[#This Row],[Rank Sharpe]])/3</f>
        <v>385</v>
      </c>
    </row>
    <row r="383" spans="1:48" x14ac:dyDescent="0.3">
      <c r="A383" t="s">
        <v>801</v>
      </c>
      <c r="B383" t="s">
        <v>802</v>
      </c>
      <c r="C383" t="s">
        <v>10391</v>
      </c>
      <c r="D383" t="s">
        <v>564</v>
      </c>
      <c r="E383">
        <v>21176.050261554999</v>
      </c>
      <c r="F383">
        <v>499.15</v>
      </c>
      <c r="G383">
        <v>-43.134607139965503</v>
      </c>
      <c r="H383">
        <f>(Table2[[#This Row],[1Y Return vs Nifty]]-AVERAGE(Table2[1Y Return vs Nifty]))/_xlfn.STDEV.P(Table2[1Y Return vs Nifty])</f>
        <v>-1.0896609447389574</v>
      </c>
      <c r="I383">
        <v>5.3923979344567297</v>
      </c>
      <c r="J383">
        <f>(Table2[[#This Row],[1M Return vs Nifty]]-AVERAGE(Table2[1M Return vs Nifty]))/_xlfn.STDEV.P(Table2[1M Return vs Nifty])</f>
        <v>0.78287166914643447</v>
      </c>
      <c r="K383">
        <v>42.198342778080502</v>
      </c>
      <c r="L383">
        <f>(Table2[[#This Row],[6M Return vs Nifty]]-AVERAGE(Table2[6M Return vs Nifty]))/_xlfn.STDEV.P(Table2[6M Return vs Nifty])</f>
        <v>0.87234137649039267</v>
      </c>
      <c r="M383">
        <v>-3.8320061900370201</v>
      </c>
      <c r="N383">
        <f>(Table2[[#This Row],[1W Return vs Nifty]]-AVERAGE(Table2[1W Return vs Nifty]))/_xlfn.STDEV.P(Table2[1W Return vs Nifty])</f>
        <v>-0.3481713093652678</v>
      </c>
      <c r="O383">
        <v>492.1</v>
      </c>
      <c r="P383">
        <v>473.981741345378</v>
      </c>
      <c r="Q383">
        <v>477.125881394001</v>
      </c>
      <c r="R383">
        <v>49.916009898541503</v>
      </c>
      <c r="S383" s="2">
        <f>(Table2[[#This Row],[Close Price]]-Table2[[#This Row],[20D EMA]])/Table2[[#This Row],[20D EMA]]</f>
        <v>1.4326356431619497E-2</v>
      </c>
      <c r="T383" s="2">
        <f>(Table2[[#This Row],[Close Price]]-Table2[[#This Row],[50D EMA]])/Table2[[#This Row],[50D EMA]]</f>
        <v>5.3099637515957671E-2</v>
      </c>
      <c r="U383" s="2">
        <f>(Table2[[#This Row],[Close Price]]-Table2[[#This Row],[200D EMA]])/Table2[[#This Row],[200D EMA]]</f>
        <v>4.6159974683519428E-2</v>
      </c>
      <c r="V383">
        <v>2.85206963142276</v>
      </c>
      <c r="W383">
        <v>497</v>
      </c>
      <c r="X383">
        <v>518.70000000000005</v>
      </c>
      <c r="Y383">
        <v>497</v>
      </c>
      <c r="Z383">
        <v>533.9</v>
      </c>
      <c r="AA383">
        <v>444.45</v>
      </c>
      <c r="AB383">
        <v>560.6</v>
      </c>
      <c r="AC383" s="2">
        <f>(Table2[[#This Row],[Close Price]]/Table2[[#This Row],[Day Low]])-1</f>
        <v>4.325955734406417E-3</v>
      </c>
      <c r="AD383" s="2">
        <f>(Table2[[#This Row],[Day High]]/Table2[[#This Row],[Close Price]])-1</f>
        <v>3.916658319142563E-2</v>
      </c>
      <c r="AE383" s="2">
        <f>(Table2[[#This Row],[Close Price]]/Table2[[#This Row],[Current Week Low]])-1</f>
        <v>4.325955734406417E-3</v>
      </c>
      <c r="AF383" s="2">
        <f>(Table2[[#This Row],[Current Week High]]/Table2[[#This Row],[Close Price]])-1</f>
        <v>6.9618351197034967E-2</v>
      </c>
      <c r="AG383" s="2">
        <f>(Table2[[#This Row],[Close Price]]/Table2[[#This Row],[Current Month Low]])-1</f>
        <v>0.12307346158173016</v>
      </c>
      <c r="AH383" s="2">
        <f>(Table2[[#This Row],[Current Month High]]/Table2[[#This Row],[Close Price]])-1</f>
        <v>0.12310928578583602</v>
      </c>
      <c r="AI383">
        <v>37.237818450439804</v>
      </c>
      <c r="AJ383">
        <v>64.042986722755302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-0.08</v>
      </c>
      <c r="AM383" t="s">
        <v>10435</v>
      </c>
      <c r="AN383">
        <v>6.88</v>
      </c>
      <c r="AO383" t="s">
        <v>10436</v>
      </c>
      <c r="AP383">
        <v>5.5215612827096999E-2</v>
      </c>
      <c r="AQ383">
        <f>(Table2[[#This Row],[Sharpe Ratio]]-AVERAGE(Table2[Sharpe Ratio]))/_xlfn.STDEV.P(Table2[Sharpe Ratio])</f>
        <v>-3.5757593962723024E-2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686</v>
      </c>
      <c r="AT383">
        <f>_xlfn.RANK.AVG(Table2[[#This Row],[6M Return vs Nifty Z-Score]],Table2[6M Return vs Nifty Z-Score])</f>
        <v>115</v>
      </c>
      <c r="AU383">
        <f>_xlfn.RANK.AVG(Table2[[#This Row],[Sharpe Ratio Z-Score]],Table2[Sharpe Ratio Z-Score])</f>
        <v>355</v>
      </c>
      <c r="AV383">
        <f>(Table2[[#This Row],[Rank 1Y]]+Table2[[#This Row],[Rank 6M]]+Table2[[#This Row],[Rank Sharpe]])/3</f>
        <v>385.33333333333331</v>
      </c>
    </row>
    <row r="384" spans="1:48" x14ac:dyDescent="0.3">
      <c r="A384" t="s">
        <v>288</v>
      </c>
      <c r="B384" t="s">
        <v>289</v>
      </c>
      <c r="C384" t="s">
        <v>10391</v>
      </c>
      <c r="D384" t="s">
        <v>34</v>
      </c>
      <c r="E384">
        <v>98325.859658400004</v>
      </c>
      <c r="F384">
        <v>108.4</v>
      </c>
      <c r="G384">
        <v>12.342553880056901</v>
      </c>
      <c r="H384">
        <f>(Table2[[#This Row],[1Y Return vs Nifty]]-AVERAGE(Table2[1Y Return vs Nifty]))/_xlfn.STDEV.P(Table2[1Y Return vs Nifty])</f>
        <v>-0.18524216109285613</v>
      </c>
      <c r="I384">
        <v>-7.8005939101922301</v>
      </c>
      <c r="J384">
        <f>(Table2[[#This Row],[1M Return vs Nifty]]-AVERAGE(Table2[1M Return vs Nifty]))/_xlfn.STDEV.P(Table2[1M Return vs Nifty])</f>
        <v>-0.49331766671658595</v>
      </c>
      <c r="K384">
        <v>-22.903043772208601</v>
      </c>
      <c r="L384">
        <f>(Table2[[#This Row],[6M Return vs Nifty]]-AVERAGE(Table2[6M Return vs Nifty]))/_xlfn.STDEV.P(Table2[6M Return vs Nifty])</f>
        <v>-1.0506486569570446</v>
      </c>
      <c r="M384">
        <v>1.27080309202694</v>
      </c>
      <c r="N384">
        <f>(Table2[[#This Row],[1W Return vs Nifty]]-AVERAGE(Table2[1W Return vs Nifty]))/_xlfn.STDEV.P(Table2[1W Return vs Nifty])</f>
        <v>0.66501380082870554</v>
      </c>
      <c r="O384">
        <v>107.3</v>
      </c>
      <c r="P384">
        <v>109.450581751222</v>
      </c>
      <c r="Q384">
        <v>105.58234750850499</v>
      </c>
      <c r="R384">
        <v>58.371979470164298</v>
      </c>
      <c r="S384" s="2">
        <f>(Table2[[#This Row],[Close Price]]-Table2[[#This Row],[20D EMA]])/Table2[[#This Row],[20D EMA]]</f>
        <v>1.0251630941286194E-2</v>
      </c>
      <c r="T384" s="2">
        <f>(Table2[[#This Row],[Close Price]]-Table2[[#This Row],[50D EMA]])/Table2[[#This Row],[50D EMA]]</f>
        <v>-9.5986858581523071E-3</v>
      </c>
      <c r="U384" s="2">
        <f>(Table2[[#This Row],[Close Price]]-Table2[[#This Row],[200D EMA]])/Table2[[#This Row],[200D EMA]]</f>
        <v>2.6686776321847169E-2</v>
      </c>
      <c r="V384">
        <v>0.85481000632537396</v>
      </c>
      <c r="W384">
        <v>107.3</v>
      </c>
      <c r="X384">
        <v>109.35</v>
      </c>
      <c r="Y384">
        <v>105.05</v>
      </c>
      <c r="Z384">
        <v>110.5</v>
      </c>
      <c r="AA384">
        <v>100.69</v>
      </c>
      <c r="AB384">
        <v>113.46</v>
      </c>
      <c r="AC384" s="2">
        <f>(Table2[[#This Row],[Close Price]]/Table2[[#This Row],[Day Low]])-1</f>
        <v>1.0251630941286116E-2</v>
      </c>
      <c r="AD384" s="2">
        <f>(Table2[[#This Row],[Day High]]/Table2[[#This Row],[Close Price]])-1</f>
        <v>8.7638376383762928E-3</v>
      </c>
      <c r="AE384" s="2">
        <f>(Table2[[#This Row],[Close Price]]/Table2[[#This Row],[Current Week Low]])-1</f>
        <v>3.1889576392194252E-2</v>
      </c>
      <c r="AF384" s="2">
        <f>(Table2[[#This Row],[Current Week High]]/Table2[[#This Row],[Close Price]])-1</f>
        <v>1.9372693726937174E-2</v>
      </c>
      <c r="AG384" s="2">
        <f>(Table2[[#This Row],[Close Price]]/Table2[[#This Row],[Current Month Low]])-1</f>
        <v>7.6571655576522124E-2</v>
      </c>
      <c r="AH384" s="2">
        <f>(Table2[[#This Row],[Current Month High]]/Table2[[#This Row],[Close Price]])-1</f>
        <v>4.6678966789667875E-2</v>
      </c>
      <c r="AI384">
        <v>18.911439114391101</v>
      </c>
      <c r="AJ384">
        <v>58.4332066647179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-0.09</v>
      </c>
      <c r="AM384" t="s">
        <v>10435</v>
      </c>
      <c r="AN384">
        <v>4.21</v>
      </c>
      <c r="AO384" t="s">
        <v>10436</v>
      </c>
      <c r="AP384">
        <v>0.13752709059364801</v>
      </c>
      <c r="AQ384">
        <f>(Table2[[#This Row],[Sharpe Ratio]]-AVERAGE(Table2[Sharpe Ratio]))/_xlfn.STDEV.P(Table2[Sharpe Ratio])</f>
        <v>0.91892837653716575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351</v>
      </c>
      <c r="AT384">
        <f>_xlfn.RANK.AVG(Table2[[#This Row],[6M Return vs Nifty Z-Score]],Table2[6M Return vs Nifty Z-Score])</f>
        <v>681</v>
      </c>
      <c r="AU384">
        <f>_xlfn.RANK.AVG(Table2[[#This Row],[Sharpe Ratio Z-Score]],Table2[Sharpe Ratio Z-Score])</f>
        <v>125</v>
      </c>
      <c r="AV384">
        <f>(Table2[[#This Row],[Rank 1Y]]+Table2[[#This Row],[Rank 6M]]+Table2[[#This Row],[Rank Sharpe]])/3</f>
        <v>385.66666666666669</v>
      </c>
    </row>
    <row r="385" spans="1:48" x14ac:dyDescent="0.3">
      <c r="A385" t="s">
        <v>673</v>
      </c>
      <c r="B385" t="s">
        <v>674</v>
      </c>
      <c r="C385" t="s">
        <v>10393</v>
      </c>
      <c r="D385" t="s">
        <v>187</v>
      </c>
      <c r="E385">
        <v>27815.39293554</v>
      </c>
      <c r="F385">
        <v>8536.2000000000007</v>
      </c>
      <c r="G385">
        <v>10.1020459276167</v>
      </c>
      <c r="H385">
        <f>(Table2[[#This Row],[1Y Return vs Nifty]]-AVERAGE(Table2[1Y Return vs Nifty]))/_xlfn.STDEV.P(Table2[1Y Return vs Nifty])</f>
        <v>-0.22176813754583369</v>
      </c>
      <c r="I385">
        <v>-2.6852554652782898</v>
      </c>
      <c r="J385">
        <f>(Table2[[#This Row],[1M Return vs Nifty]]-AVERAGE(Table2[1M Return vs Nifty]))/_xlfn.STDEV.P(Table2[1M Return vs Nifty])</f>
        <v>1.5011317485318855E-3</v>
      </c>
      <c r="K385">
        <v>11.8150929832063</v>
      </c>
      <c r="L385">
        <f>(Table2[[#This Row],[6M Return vs Nifty]]-AVERAGE(Table2[6M Return vs Nifty]))/_xlfn.STDEV.P(Table2[6M Return vs Nifty])</f>
        <v>-2.5130853139523228E-2</v>
      </c>
      <c r="M385">
        <v>-4.4037010000313801</v>
      </c>
      <c r="N385">
        <f>(Table2[[#This Row],[1W Return vs Nifty]]-AVERAGE(Table2[1W Return vs Nifty]))/_xlfn.STDEV.P(Table2[1W Return vs Nifty])</f>
        <v>-0.46168381532887942</v>
      </c>
      <c r="O385">
        <v>8792.7000000000007</v>
      </c>
      <c r="P385">
        <v>8426.8148997534099</v>
      </c>
      <c r="Q385">
        <v>7330.31864951645</v>
      </c>
      <c r="R385">
        <v>23.915296363595399</v>
      </c>
      <c r="S385" s="2">
        <f>(Table2[[#This Row],[Close Price]]-Table2[[#This Row],[20D EMA]])/Table2[[#This Row],[20D EMA]]</f>
        <v>-2.9171926711931487E-2</v>
      </c>
      <c r="T385" s="2">
        <f>(Table2[[#This Row],[Close Price]]-Table2[[#This Row],[50D EMA]])/Table2[[#This Row],[50D EMA]]</f>
        <v>1.2980598428688839E-2</v>
      </c>
      <c r="U385" s="2">
        <f>(Table2[[#This Row],[Close Price]]-Table2[[#This Row],[200D EMA]])/Table2[[#This Row],[200D EMA]]</f>
        <v>0.1645059932780818</v>
      </c>
      <c r="V385">
        <v>1.72329356585577</v>
      </c>
      <c r="W385">
        <v>8500</v>
      </c>
      <c r="X385">
        <v>8693.2999999999993</v>
      </c>
      <c r="Y385">
        <v>8500</v>
      </c>
      <c r="Z385">
        <v>8946.4</v>
      </c>
      <c r="AA385">
        <v>8500</v>
      </c>
      <c r="AB385">
        <v>9560</v>
      </c>
      <c r="AC385" s="2">
        <f>(Table2[[#This Row],[Close Price]]/Table2[[#This Row],[Day Low]])-1</f>
        <v>4.2588235294118704E-3</v>
      </c>
      <c r="AD385" s="2">
        <f>(Table2[[#This Row],[Day High]]/Table2[[#This Row],[Close Price]])-1</f>
        <v>1.8403973665096718E-2</v>
      </c>
      <c r="AE385" s="2">
        <f>(Table2[[#This Row],[Close Price]]/Table2[[#This Row],[Current Week Low]])-1</f>
        <v>4.2588235294118704E-3</v>
      </c>
      <c r="AF385" s="2">
        <f>(Table2[[#This Row],[Current Week High]]/Table2[[#This Row],[Close Price]])-1</f>
        <v>4.8054169302499838E-2</v>
      </c>
      <c r="AG385" s="2">
        <f>(Table2[[#This Row],[Close Price]]/Table2[[#This Row],[Current Month Low]])-1</f>
        <v>4.2588235294118704E-3</v>
      </c>
      <c r="AH385" s="2">
        <f>(Table2[[#This Row],[Current Month High]]/Table2[[#This Row],[Close Price]])-1</f>
        <v>0.11993627140882346</v>
      </c>
      <c r="AI385">
        <v>11.9936271408823</v>
      </c>
      <c r="AJ385">
        <v>43.3198176643916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0.03</v>
      </c>
      <c r="AM385" t="s">
        <v>10436</v>
      </c>
      <c r="AN385">
        <v>-6.34</v>
      </c>
      <c r="AO385" t="s">
        <v>10435</v>
      </c>
      <c r="AP385">
        <v>1.0649106290877E-2</v>
      </c>
      <c r="AQ385">
        <f>(Table2[[#This Row],[Sharpe Ratio]]-AVERAGE(Table2[Sharpe Ratio]))/_xlfn.STDEV.P(Table2[Sharpe Ratio])</f>
        <v>-0.5526602143359256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-1.2597418886016301</v>
      </c>
      <c r="AS385">
        <f>_xlfn.RANK.AVG(Table2[[#This Row],[1Y Return vs Nifty Z-Score]],Table2[1Y Return vs Nifty Z-Score])</f>
        <v>367</v>
      </c>
      <c r="AT385">
        <f>_xlfn.RANK.AVG(Table2[[#This Row],[6M Return vs Nifty Z-Score]],Table2[6M Return vs Nifty Z-Score])</f>
        <v>316</v>
      </c>
      <c r="AU385">
        <f>_xlfn.RANK.AVG(Table2[[#This Row],[Sharpe Ratio Z-Score]],Table2[Sharpe Ratio Z-Score])</f>
        <v>479</v>
      </c>
      <c r="AV385">
        <f>(Table2[[#This Row],[Rank 1Y]]+Table2[[#This Row],[Rank 6M]]+Table2[[#This Row],[Rank Sharpe]])/3</f>
        <v>387.33333333333331</v>
      </c>
    </row>
    <row r="386" spans="1:48" x14ac:dyDescent="0.3">
      <c r="A386" t="s">
        <v>1888</v>
      </c>
      <c r="B386" t="s">
        <v>1889</v>
      </c>
      <c r="C386" t="s">
        <v>10402</v>
      </c>
      <c r="D386" t="s">
        <v>461</v>
      </c>
      <c r="E386">
        <v>3960.3164375599999</v>
      </c>
      <c r="F386">
        <v>4583.95</v>
      </c>
      <c r="G386">
        <v>-10.4683382045472</v>
      </c>
      <c r="H386">
        <f>(Table2[[#This Row],[1Y Return vs Nifty]]-AVERAGE(Table2[1Y Return vs Nifty]))/_xlfn.STDEV.P(Table2[1Y Return vs Nifty])</f>
        <v>-0.55711770219335099</v>
      </c>
      <c r="I386">
        <v>10.5958412686239</v>
      </c>
      <c r="J386">
        <f>(Table2[[#This Row],[1M Return vs Nifty]]-AVERAGE(Table2[1M Return vs Nifty]))/_xlfn.STDEV.P(Table2[1M Return vs Nifty])</f>
        <v>1.2862130621394925</v>
      </c>
      <c r="K386">
        <v>22.591042942967</v>
      </c>
      <c r="L386">
        <f>(Table2[[#This Row],[6M Return vs Nifty]]-AVERAGE(Table2[6M Return vs Nifty]))/_xlfn.STDEV.P(Table2[6M Return vs Nifty])</f>
        <v>0.29317334085089058</v>
      </c>
      <c r="M386">
        <v>-1.1503028616420401</v>
      </c>
      <c r="N386">
        <f>(Table2[[#This Row],[1W Return vs Nifty]]-AVERAGE(Table2[1W Return vs Nifty]))/_xlfn.STDEV.P(Table2[1W Return vs Nifty])</f>
        <v>0.18429262022694864</v>
      </c>
      <c r="O386">
        <v>4366.05</v>
      </c>
      <c r="P386">
        <v>4193.45776472752</v>
      </c>
      <c r="Q386">
        <v>3758.5758065975001</v>
      </c>
      <c r="R386">
        <v>68.836262880646302</v>
      </c>
      <c r="S386" s="2">
        <f>(Table2[[#This Row],[Close Price]]-Table2[[#This Row],[20D EMA]])/Table2[[#This Row],[20D EMA]]</f>
        <v>4.9907811408481266E-2</v>
      </c>
      <c r="T386" s="2">
        <f>(Table2[[#This Row],[Close Price]]-Table2[[#This Row],[50D EMA]])/Table2[[#This Row],[50D EMA]]</f>
        <v>9.3119391485716546E-2</v>
      </c>
      <c r="U386" s="2">
        <f>(Table2[[#This Row],[Close Price]]-Table2[[#This Row],[200D EMA]])/Table2[[#This Row],[200D EMA]]</f>
        <v>0.21959759118166636</v>
      </c>
      <c r="V386">
        <v>1.22177827511218</v>
      </c>
      <c r="W386">
        <v>4532.55</v>
      </c>
      <c r="X386">
        <v>4698.3</v>
      </c>
      <c r="Y386">
        <v>4405</v>
      </c>
      <c r="Z386">
        <v>4794</v>
      </c>
      <c r="AA386">
        <v>4142.1000000000004</v>
      </c>
      <c r="AB386">
        <v>4794</v>
      </c>
      <c r="AC386" s="2">
        <f>(Table2[[#This Row],[Close Price]]/Table2[[#This Row],[Day Low]])-1</f>
        <v>1.1340194813074245E-2</v>
      </c>
      <c r="AD386" s="2">
        <f>(Table2[[#This Row],[Day High]]/Table2[[#This Row],[Close Price]])-1</f>
        <v>2.4945734573893708E-2</v>
      </c>
      <c r="AE386" s="2">
        <f>(Table2[[#This Row],[Close Price]]/Table2[[#This Row],[Current Week Low]])-1</f>
        <v>4.0624290578887612E-2</v>
      </c>
      <c r="AF386" s="2">
        <f>(Table2[[#This Row],[Current Week High]]/Table2[[#This Row],[Close Price]])-1</f>
        <v>4.5822925642731827E-2</v>
      </c>
      <c r="AG386" s="2">
        <f>(Table2[[#This Row],[Close Price]]/Table2[[#This Row],[Current Month Low]])-1</f>
        <v>0.10667294367591307</v>
      </c>
      <c r="AH386" s="2">
        <f>(Table2[[#This Row],[Current Month High]]/Table2[[#This Row],[Close Price]])-1</f>
        <v>4.5822925642731827E-2</v>
      </c>
      <c r="AI386">
        <v>4.58229256427318</v>
      </c>
      <c r="AJ386">
        <v>52.981911627286003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0.04</v>
      </c>
      <c r="AM386" t="s">
        <v>10436</v>
      </c>
      <c r="AN386">
        <v>6.61</v>
      </c>
      <c r="AO386" t="s">
        <v>10436</v>
      </c>
      <c r="AP386">
        <v>2.7758607933178001E-2</v>
      </c>
      <c r="AQ386">
        <f>(Table2[[#This Row],[Sharpe Ratio]]-AVERAGE(Table2[Sharpe Ratio]))/_xlfn.STDEV.P(Table2[Sharpe Ratio])</f>
        <v>-0.35421642953988453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0.85234489148409609</v>
      </c>
      <c r="AS386">
        <f>_xlfn.RANK.AVG(Table2[[#This Row],[1Y Return vs Nifty Z-Score]],Table2[1Y Return vs Nifty Z-Score])</f>
        <v>506</v>
      </c>
      <c r="AT386">
        <f>_xlfn.RANK.AVG(Table2[[#This Row],[6M Return vs Nifty Z-Score]],Table2[6M Return vs Nifty Z-Score])</f>
        <v>223</v>
      </c>
      <c r="AU386">
        <f>_xlfn.RANK.AVG(Table2[[#This Row],[Sharpe Ratio Z-Score]],Table2[Sharpe Ratio Z-Score])</f>
        <v>438</v>
      </c>
      <c r="AV386">
        <f>(Table2[[#This Row],[Rank 1Y]]+Table2[[#This Row],[Rank 6M]]+Table2[[#This Row],[Rank Sharpe]])/3</f>
        <v>389</v>
      </c>
    </row>
    <row r="387" spans="1:48" x14ac:dyDescent="0.3">
      <c r="A387" t="s">
        <v>746</v>
      </c>
      <c r="B387" t="s">
        <v>747</v>
      </c>
      <c r="C387" t="s">
        <v>10399</v>
      </c>
      <c r="D387" t="s">
        <v>281</v>
      </c>
      <c r="E387">
        <v>23291.688958589999</v>
      </c>
      <c r="F387">
        <v>372.45</v>
      </c>
      <c r="G387">
        <v>31.470844097483099</v>
      </c>
      <c r="H387">
        <f>(Table2[[#This Row],[1Y Return vs Nifty]]-AVERAGE(Table2[1Y Return vs Nifty]))/_xlfn.STDEV.P(Table2[1Y Return vs Nifty])</f>
        <v>0.1265976060039215</v>
      </c>
      <c r="I387">
        <v>-7.4666944683020002</v>
      </c>
      <c r="J387">
        <f>(Table2[[#This Row],[1M Return vs Nifty]]-AVERAGE(Table2[1M Return vs Nifty]))/_xlfn.STDEV.P(Table2[1M Return vs Nifty])</f>
        <v>-0.46101878318746753</v>
      </c>
      <c r="K387">
        <v>-33.5136519232734</v>
      </c>
      <c r="L387">
        <f>(Table2[[#This Row],[6M Return vs Nifty]]-AVERAGE(Table2[6M Return vs Nifty]))/_xlfn.STDEV.P(Table2[6M Return vs Nifty])</f>
        <v>-1.3640689204033865</v>
      </c>
      <c r="M387">
        <v>-2.76275803477917</v>
      </c>
      <c r="N387">
        <f>(Table2[[#This Row],[1W Return vs Nifty]]-AVERAGE(Table2[1W Return vs Nifty]))/_xlfn.STDEV.P(Table2[1W Return vs Nifty])</f>
        <v>-0.13586740966485789</v>
      </c>
      <c r="O387">
        <v>379.01</v>
      </c>
      <c r="P387">
        <v>391.02257195526801</v>
      </c>
      <c r="Q387">
        <v>378.235102349089</v>
      </c>
      <c r="R387">
        <v>42.952849620357199</v>
      </c>
      <c r="S387" s="2">
        <f>(Table2[[#This Row],[Close Price]]-Table2[[#This Row],[20D EMA]])/Table2[[#This Row],[20D EMA]]</f>
        <v>-1.7308250441940853E-2</v>
      </c>
      <c r="T387" s="2">
        <f>(Table2[[#This Row],[Close Price]]-Table2[[#This Row],[50D EMA]])/Table2[[#This Row],[50D EMA]]</f>
        <v>-4.7497442059157326E-2</v>
      </c>
      <c r="U387" s="2">
        <f>(Table2[[#This Row],[Close Price]]-Table2[[#This Row],[200D EMA]])/Table2[[#This Row],[200D EMA]]</f>
        <v>-1.5294990637198191E-2</v>
      </c>
      <c r="V387">
        <v>0.67763164710760304</v>
      </c>
      <c r="W387">
        <v>366</v>
      </c>
      <c r="X387">
        <v>374.8</v>
      </c>
      <c r="Y387">
        <v>364.7</v>
      </c>
      <c r="Z387">
        <v>379.1</v>
      </c>
      <c r="AA387">
        <v>364.7</v>
      </c>
      <c r="AB387">
        <v>406.4</v>
      </c>
      <c r="AC387" s="2">
        <f>(Table2[[#This Row],[Close Price]]/Table2[[#This Row],[Day Low]])-1</f>
        <v>1.7622950819672134E-2</v>
      </c>
      <c r="AD387" s="2">
        <f>(Table2[[#This Row],[Day High]]/Table2[[#This Row],[Close Price]])-1</f>
        <v>6.309571754598009E-3</v>
      </c>
      <c r="AE387" s="2">
        <f>(Table2[[#This Row],[Close Price]]/Table2[[#This Row],[Current Week Low]])-1</f>
        <v>2.1250342747463735E-2</v>
      </c>
      <c r="AF387" s="2">
        <f>(Table2[[#This Row],[Current Week High]]/Table2[[#This Row],[Close Price]])-1</f>
        <v>1.7854745603436806E-2</v>
      </c>
      <c r="AG387" s="2">
        <f>(Table2[[#This Row],[Close Price]]/Table2[[#This Row],[Current Month Low]])-1</f>
        <v>2.1250342747463735E-2</v>
      </c>
      <c r="AH387" s="2">
        <f>(Table2[[#This Row],[Current Month High]]/Table2[[#This Row],[Close Price]])-1</f>
        <v>9.11531749228085E-2</v>
      </c>
      <c r="AI387">
        <v>34.836890857833197</v>
      </c>
      <c r="AJ387">
        <v>81.196789102408104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-0.21</v>
      </c>
      <c r="AM387" t="s">
        <v>10435</v>
      </c>
      <c r="AN387">
        <v>-2.31</v>
      </c>
      <c r="AO387" t="s">
        <v>10435</v>
      </c>
      <c r="AP387">
        <v>0.11748588610571099</v>
      </c>
      <c r="AQ387">
        <f>(Table2[[#This Row],[Sharpe Ratio]]-AVERAGE(Table2[Sharpe Ratio]))/_xlfn.STDEV.P(Table2[Sharpe Ratio])</f>
        <v>0.68648136822542827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268</v>
      </c>
      <c r="AT387">
        <f>_xlfn.RANK.AVG(Table2[[#This Row],[6M Return vs Nifty Z-Score]],Table2[6M Return vs Nifty Z-Score])</f>
        <v>724</v>
      </c>
      <c r="AU387">
        <f>_xlfn.RANK.AVG(Table2[[#This Row],[Sharpe Ratio Z-Score]],Table2[Sharpe Ratio Z-Score])</f>
        <v>178</v>
      </c>
      <c r="AV387">
        <f>(Table2[[#This Row],[Rank 1Y]]+Table2[[#This Row],[Rank 6M]]+Table2[[#This Row],[Rank Sharpe]])/3</f>
        <v>390</v>
      </c>
    </row>
    <row r="388" spans="1:48" x14ac:dyDescent="0.3">
      <c r="A388" t="s">
        <v>649</v>
      </c>
      <c r="B388" t="s">
        <v>650</v>
      </c>
      <c r="C388" t="s">
        <v>10395</v>
      </c>
      <c r="D388" t="s">
        <v>54</v>
      </c>
      <c r="E388">
        <v>29658.06277964</v>
      </c>
      <c r="F388">
        <v>1909.55</v>
      </c>
      <c r="G388">
        <v>1.08389732316891</v>
      </c>
      <c r="H388">
        <f>(Table2[[#This Row],[1Y Return vs Nifty]]-AVERAGE(Table2[1Y Return vs Nifty]))/_xlfn.STDEV.P(Table2[1Y Return vs Nifty])</f>
        <v>-0.3687868897965263</v>
      </c>
      <c r="I388">
        <v>-1.6610730319696501</v>
      </c>
      <c r="J388">
        <f>(Table2[[#This Row],[1M Return vs Nifty]]-AVERAGE(Table2[1M Return vs Nifty]))/_xlfn.STDEV.P(Table2[1M Return vs Nifty])</f>
        <v>0.10057272329937948</v>
      </c>
      <c r="K388">
        <v>0.48207932358001299</v>
      </c>
      <c r="L388">
        <f>(Table2[[#This Row],[6M Return vs Nifty]]-AVERAGE(Table2[6M Return vs Nifty]))/_xlfn.STDEV.P(Table2[6M Return vs Nifty])</f>
        <v>-0.35988981099290607</v>
      </c>
      <c r="M388">
        <v>0.86307038321153495</v>
      </c>
      <c r="N388">
        <f>(Table2[[#This Row],[1W Return vs Nifty]]-AVERAGE(Table2[1W Return vs Nifty]))/_xlfn.STDEV.P(Table2[1W Return vs Nifty])</f>
        <v>0.58405668746707684</v>
      </c>
      <c r="O388">
        <v>1912.97</v>
      </c>
      <c r="P388">
        <v>1895.1908776642699</v>
      </c>
      <c r="Q388">
        <v>1737.2966827166599</v>
      </c>
      <c r="R388">
        <v>49.123584797362199</v>
      </c>
      <c r="S388" s="2">
        <f>(Table2[[#This Row],[Close Price]]-Table2[[#This Row],[20D EMA]])/Table2[[#This Row],[20D EMA]]</f>
        <v>-1.7877959403441103E-3</v>
      </c>
      <c r="T388" s="2">
        <f>(Table2[[#This Row],[Close Price]]-Table2[[#This Row],[50D EMA]])/Table2[[#This Row],[50D EMA]]</f>
        <v>7.5766100950353616E-3</v>
      </c>
      <c r="U388" s="2">
        <f>(Table2[[#This Row],[Close Price]]-Table2[[#This Row],[200D EMA]])/Table2[[#This Row],[200D EMA]]</f>
        <v>9.9150202148537273E-2</v>
      </c>
      <c r="V388">
        <v>1.02798984276449</v>
      </c>
      <c r="W388">
        <v>1855</v>
      </c>
      <c r="X388">
        <v>1948</v>
      </c>
      <c r="Y388">
        <v>1855</v>
      </c>
      <c r="Z388">
        <v>1969.55</v>
      </c>
      <c r="AA388">
        <v>1847</v>
      </c>
      <c r="AB388">
        <v>1991.35</v>
      </c>
      <c r="AC388" s="2">
        <f>(Table2[[#This Row],[Close Price]]/Table2[[#This Row],[Day Low]])-1</f>
        <v>2.9407008086253406E-2</v>
      </c>
      <c r="AD388" s="2">
        <f>(Table2[[#This Row],[Day High]]/Table2[[#This Row],[Close Price]])-1</f>
        <v>2.0135634049907036E-2</v>
      </c>
      <c r="AE388" s="2">
        <f>(Table2[[#This Row],[Close Price]]/Table2[[#This Row],[Current Week Low]])-1</f>
        <v>2.9407008086253406E-2</v>
      </c>
      <c r="AF388" s="2">
        <f>(Table2[[#This Row],[Current Week High]]/Table2[[#This Row],[Close Price]])-1</f>
        <v>3.1421015422481657E-2</v>
      </c>
      <c r="AG388" s="2">
        <f>(Table2[[#This Row],[Close Price]]/Table2[[#This Row],[Current Month Low]])-1</f>
        <v>3.3865728207904677E-2</v>
      </c>
      <c r="AH388" s="2">
        <f>(Table2[[#This Row],[Current Month High]]/Table2[[#This Row],[Close Price]])-1</f>
        <v>4.2837317692649979E-2</v>
      </c>
      <c r="AI388">
        <v>6.30776884606321</v>
      </c>
      <c r="AJ388">
        <v>53.445297119209201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-0.04</v>
      </c>
      <c r="AM388" t="s">
        <v>10435</v>
      </c>
      <c r="AN388">
        <v>-1.42</v>
      </c>
      <c r="AO388" t="s">
        <v>10435</v>
      </c>
      <c r="AP388">
        <v>6.9457830491333E-2</v>
      </c>
      <c r="AQ388">
        <f>(Table2[[#This Row],[Sharpe Ratio]]-AVERAGE(Table2[Sharpe Ratio]))/_xlfn.STDEV.P(Table2[Sharpe Ratio])</f>
        <v>0.12943012665401421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8.5382836631038184E-2</v>
      </c>
      <c r="AS388">
        <f>_xlfn.RANK.AVG(Table2[[#This Row],[1Y Return vs Nifty Z-Score]],Table2[1Y Return vs Nifty Z-Score])</f>
        <v>417</v>
      </c>
      <c r="AT388">
        <f>_xlfn.RANK.AVG(Table2[[#This Row],[6M Return vs Nifty Z-Score]],Table2[6M Return vs Nifty Z-Score])</f>
        <v>443</v>
      </c>
      <c r="AU388">
        <f>_xlfn.RANK.AVG(Table2[[#This Row],[Sharpe Ratio Z-Score]],Table2[Sharpe Ratio Z-Score])</f>
        <v>315</v>
      </c>
      <c r="AV388">
        <f>(Table2[[#This Row],[Rank 1Y]]+Table2[[#This Row],[Rank 6M]]+Table2[[#This Row],[Rank Sharpe]])/3</f>
        <v>391.66666666666669</v>
      </c>
    </row>
    <row r="389" spans="1:48" x14ac:dyDescent="0.3">
      <c r="A389" t="s">
        <v>1766</v>
      </c>
      <c r="B389" t="s">
        <v>1767</v>
      </c>
      <c r="C389" t="s">
        <v>10404</v>
      </c>
      <c r="D389" t="s">
        <v>471</v>
      </c>
      <c r="E389">
        <v>4657.0317948900001</v>
      </c>
      <c r="F389">
        <v>406.55</v>
      </c>
      <c r="G389">
        <v>-3.5571483678053202</v>
      </c>
      <c r="H389">
        <f>(Table2[[#This Row],[1Y Return vs Nifty]]-AVERAGE(Table2[1Y Return vs Nifty]))/_xlfn.STDEV.P(Table2[1Y Return vs Nifty])</f>
        <v>-0.44444773511559338</v>
      </c>
      <c r="I389">
        <v>3.11097705166347</v>
      </c>
      <c r="J389">
        <f>(Table2[[#This Row],[1M Return vs Nifty]]-AVERAGE(Table2[1M Return vs Nifty]))/_xlfn.STDEV.P(Table2[1M Return vs Nifty])</f>
        <v>0.56218442583423145</v>
      </c>
      <c r="K389">
        <v>-8.7031139620332194</v>
      </c>
      <c r="L389">
        <f>(Table2[[#This Row],[6M Return vs Nifty]]-AVERAGE(Table2[6M Return vs Nifty]))/_xlfn.STDEV.P(Table2[6M Return vs Nifty])</f>
        <v>-0.63120561668436148</v>
      </c>
      <c r="M389">
        <v>-4.5737343494986398</v>
      </c>
      <c r="N389">
        <f>(Table2[[#This Row],[1W Return vs Nifty]]-AVERAGE(Table2[1W Return vs Nifty]))/_xlfn.STDEV.P(Table2[1W Return vs Nifty])</f>
        <v>-0.49544468084313098</v>
      </c>
      <c r="O389">
        <v>387.57</v>
      </c>
      <c r="P389">
        <v>379.57939004618498</v>
      </c>
      <c r="Q389">
        <v>363.45822947518599</v>
      </c>
      <c r="R389">
        <v>64.947028328593106</v>
      </c>
      <c r="S389" s="2">
        <f>(Table2[[#This Row],[Close Price]]-Table2[[#This Row],[20D EMA]])/Table2[[#This Row],[20D EMA]]</f>
        <v>4.8971798642825859E-2</v>
      </c>
      <c r="T389" s="2">
        <f>(Table2[[#This Row],[Close Price]]-Table2[[#This Row],[50D EMA]])/Table2[[#This Row],[50D EMA]]</f>
        <v>7.1053936702236128E-2</v>
      </c>
      <c r="U389" s="2">
        <f>(Table2[[#This Row],[Close Price]]-Table2[[#This Row],[200D EMA]])/Table2[[#This Row],[200D EMA]]</f>
        <v>0.11856044802462228</v>
      </c>
      <c r="V389">
        <v>2.7202098365743201</v>
      </c>
      <c r="W389">
        <v>402.05</v>
      </c>
      <c r="X389">
        <v>412.8</v>
      </c>
      <c r="Y389">
        <v>380</v>
      </c>
      <c r="Z389">
        <v>412.8</v>
      </c>
      <c r="AA389">
        <v>357.05</v>
      </c>
      <c r="AB389">
        <v>423.65</v>
      </c>
      <c r="AC389" s="2">
        <f>(Table2[[#This Row],[Close Price]]/Table2[[#This Row],[Day Low]])-1</f>
        <v>1.1192637731625377E-2</v>
      </c>
      <c r="AD389" s="2">
        <f>(Table2[[#This Row],[Day High]]/Table2[[#This Row],[Close Price]])-1</f>
        <v>1.5373262821301248E-2</v>
      </c>
      <c r="AE389" s="2">
        <f>(Table2[[#This Row],[Close Price]]/Table2[[#This Row],[Current Week Low]])-1</f>
        <v>6.9868421052631691E-2</v>
      </c>
      <c r="AF389" s="2">
        <f>(Table2[[#This Row],[Current Week High]]/Table2[[#This Row],[Close Price]])-1</f>
        <v>1.5373262821301248E-2</v>
      </c>
      <c r="AG389" s="2">
        <f>(Table2[[#This Row],[Close Price]]/Table2[[#This Row],[Current Month Low]])-1</f>
        <v>0.13863604537179675</v>
      </c>
      <c r="AH389" s="2">
        <f>(Table2[[#This Row],[Current Month High]]/Table2[[#This Row],[Close Price]])-1</f>
        <v>4.2061247079079989E-2</v>
      </c>
      <c r="AI389">
        <v>12.8643463288648</v>
      </c>
      <c r="AJ389">
        <v>44.3970875510566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0.03</v>
      </c>
      <c r="AM389" t="s">
        <v>10436</v>
      </c>
      <c r="AN389">
        <v>11.58</v>
      </c>
      <c r="AO389" t="s">
        <v>10436</v>
      </c>
      <c r="AP389">
        <v>0.114353488075206</v>
      </c>
      <c r="AQ389">
        <f>(Table2[[#This Row],[Sharpe Ratio]]-AVERAGE(Table2[Sharpe Ratio]))/_xlfn.STDEV.P(Table2[Sharpe Ratio])</f>
        <v>0.65015039064018754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-0.3587632161686668</v>
      </c>
      <c r="AS389">
        <f>_xlfn.RANK.AVG(Table2[[#This Row],[1Y Return vs Nifty Z-Score]],Table2[1Y Return vs Nifty Z-Score])</f>
        <v>450</v>
      </c>
      <c r="AT389">
        <f>_xlfn.RANK.AVG(Table2[[#This Row],[6M Return vs Nifty Z-Score]],Table2[6M Return vs Nifty Z-Score])</f>
        <v>547</v>
      </c>
      <c r="AU389">
        <f>_xlfn.RANK.AVG(Table2[[#This Row],[Sharpe Ratio Z-Score]],Table2[Sharpe Ratio Z-Score])</f>
        <v>186</v>
      </c>
      <c r="AV389">
        <f>(Table2[[#This Row],[Rank 1Y]]+Table2[[#This Row],[Rank 6M]]+Table2[[#This Row],[Rank Sharpe]])/3</f>
        <v>394.33333333333331</v>
      </c>
    </row>
    <row r="390" spans="1:48" x14ac:dyDescent="0.3">
      <c r="A390" t="s">
        <v>44</v>
      </c>
      <c r="B390" t="s">
        <v>45</v>
      </c>
      <c r="C390" t="s">
        <v>10394</v>
      </c>
      <c r="D390" t="s">
        <v>46</v>
      </c>
      <c r="E390">
        <v>521652.44013649999</v>
      </c>
      <c r="F390">
        <v>3793.85</v>
      </c>
      <c r="G390">
        <v>-1.46177792250145</v>
      </c>
      <c r="H390">
        <f>(Table2[[#This Row],[1Y Return vs Nifty]]-AVERAGE(Table2[1Y Return vs Nifty]))/_xlfn.STDEV.P(Table2[1Y Return vs Nifty])</f>
        <v>-0.41028786906286308</v>
      </c>
      <c r="I390">
        <v>0.40244474465969299</v>
      </c>
      <c r="J390">
        <f>(Table2[[#This Row],[1M Return vs Nifty]]-AVERAGE(Table2[1M Return vs Nifty]))/_xlfn.STDEV.P(Table2[1M Return vs Nifty])</f>
        <v>0.3001816832614258</v>
      </c>
      <c r="K390">
        <v>-14.311300719616201</v>
      </c>
      <c r="L390">
        <f>(Table2[[#This Row],[6M Return vs Nifty]]-AVERAGE(Table2[6M Return vs Nifty]))/_xlfn.STDEV.P(Table2[6M Return vs Nifty])</f>
        <v>-0.79686241467303776</v>
      </c>
      <c r="M390">
        <v>0.40834236154431602</v>
      </c>
      <c r="N390">
        <f>(Table2[[#This Row],[1W Return vs Nifty]]-AVERAGE(Table2[1W Return vs Nifty]))/_xlfn.STDEV.P(Table2[1W Return vs Nifty])</f>
        <v>0.49376844911166695</v>
      </c>
      <c r="O390">
        <v>3692.44</v>
      </c>
      <c r="P390">
        <v>3652.7025862284599</v>
      </c>
      <c r="Q390">
        <v>3471.3891415807002</v>
      </c>
      <c r="R390">
        <v>70.0576450475141</v>
      </c>
      <c r="S390" s="2">
        <f>(Table2[[#This Row],[Close Price]]-Table2[[#This Row],[20D EMA]])/Table2[[#This Row],[20D EMA]]</f>
        <v>2.7464224198632842E-2</v>
      </c>
      <c r="T390" s="2">
        <f>(Table2[[#This Row],[Close Price]]-Table2[[#This Row],[50D EMA]])/Table2[[#This Row],[50D EMA]]</f>
        <v>3.8641912512586876E-2</v>
      </c>
      <c r="U390" s="2">
        <f>(Table2[[#This Row],[Close Price]]-Table2[[#This Row],[200D EMA]])/Table2[[#This Row],[200D EMA]]</f>
        <v>9.2891014308026224E-2</v>
      </c>
      <c r="V390">
        <v>0.97125710578379199</v>
      </c>
      <c r="W390">
        <v>3778</v>
      </c>
      <c r="X390">
        <v>3813.2</v>
      </c>
      <c r="Y390">
        <v>3749</v>
      </c>
      <c r="Z390">
        <v>3838.8</v>
      </c>
      <c r="AA390">
        <v>3516.4</v>
      </c>
      <c r="AB390">
        <v>3838.8</v>
      </c>
      <c r="AC390" s="2">
        <f>(Table2[[#This Row],[Close Price]]/Table2[[#This Row],[Day Low]])-1</f>
        <v>4.1953414505029318E-3</v>
      </c>
      <c r="AD390" s="2">
        <f>(Table2[[#This Row],[Day High]]/Table2[[#This Row],[Close Price]])-1</f>
        <v>5.1003597928225286E-3</v>
      </c>
      <c r="AE390" s="2">
        <f>(Table2[[#This Row],[Close Price]]/Table2[[#This Row],[Current Week Low]])-1</f>
        <v>1.1963190184049122E-2</v>
      </c>
      <c r="AF390" s="2">
        <f>(Table2[[#This Row],[Current Week High]]/Table2[[#This Row],[Close Price]])-1</f>
        <v>1.1848122619502632E-2</v>
      </c>
      <c r="AG390" s="2">
        <f>(Table2[[#This Row],[Close Price]]/Table2[[#This Row],[Current Month Low]])-1</f>
        <v>7.8901717665794457E-2</v>
      </c>
      <c r="AH390" s="2">
        <f>(Table2[[#This Row],[Current Month High]]/Table2[[#This Row],[Close Price]])-1</f>
        <v>1.1848122619502632E-2</v>
      </c>
      <c r="AI390">
        <v>3.3224824386836702</v>
      </c>
      <c r="AJ390">
        <v>32.8309087407874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</v>
      </c>
      <c r="AM390" t="s">
        <v>10437</v>
      </c>
      <c r="AN390">
        <v>6.02</v>
      </c>
      <c r="AO390" t="s">
        <v>10436</v>
      </c>
      <c r="AP390">
        <v>0.12727674048271201</v>
      </c>
      <c r="AQ390">
        <f>(Table2[[#This Row],[Sharpe Ratio]]-AVERAGE(Table2[Sharpe Ratio]))/_xlfn.STDEV.P(Table2[Sharpe Ratio])</f>
        <v>0.80004015208593049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0.38684000072312241</v>
      </c>
      <c r="AS390">
        <f>_xlfn.RANK.AVG(Table2[[#This Row],[1Y Return vs Nifty Z-Score]],Table2[1Y Return vs Nifty Z-Score])</f>
        <v>431</v>
      </c>
      <c r="AT390">
        <f>_xlfn.RANK.AVG(Table2[[#This Row],[6M Return vs Nifty Z-Score]],Table2[6M Return vs Nifty Z-Score])</f>
        <v>604</v>
      </c>
      <c r="AU390">
        <f>_xlfn.RANK.AVG(Table2[[#This Row],[Sharpe Ratio Z-Score]],Table2[Sharpe Ratio Z-Score])</f>
        <v>151</v>
      </c>
      <c r="AV390">
        <f>(Table2[[#This Row],[Rank 1Y]]+Table2[[#This Row],[Rank 6M]]+Table2[[#This Row],[Rank Sharpe]])/3</f>
        <v>395.33333333333331</v>
      </c>
    </row>
    <row r="391" spans="1:48" x14ac:dyDescent="0.3">
      <c r="A391" t="s">
        <v>1586</v>
      </c>
      <c r="B391" t="s">
        <v>1587</v>
      </c>
      <c r="C391" t="s">
        <v>10404</v>
      </c>
      <c r="D391" t="s">
        <v>263</v>
      </c>
      <c r="E391">
        <v>6216.8794810500003</v>
      </c>
      <c r="F391">
        <v>649.25</v>
      </c>
      <c r="G391">
        <v>-27.0893712333888</v>
      </c>
      <c r="H391">
        <f>(Table2[[#This Row],[1Y Return vs Nifty]]-AVERAGE(Table2[1Y Return vs Nifty]))/_xlfn.STDEV.P(Table2[1Y Return vs Nifty])</f>
        <v>-0.82808280203797391</v>
      </c>
      <c r="I391">
        <v>-11.3275233961918</v>
      </c>
      <c r="J391">
        <f>(Table2[[#This Row],[1M Return vs Nifty]]-AVERAGE(Table2[1M Return vs Nifty]))/_xlfn.STDEV.P(Table2[1M Return vs Nifty])</f>
        <v>-0.83448590598894634</v>
      </c>
      <c r="K391">
        <v>29.0897739244236</v>
      </c>
      <c r="L391">
        <f>(Table2[[#This Row],[6M Return vs Nifty]]-AVERAGE(Table2[6M Return vs Nifty]))/_xlfn.STDEV.P(Table2[6M Return vs Nifty])</f>
        <v>0.48513537990429112</v>
      </c>
      <c r="M391">
        <v>-6.47915504982823</v>
      </c>
      <c r="N391">
        <f>(Table2[[#This Row],[1W Return vs Nifty]]-AVERAGE(Table2[1W Return vs Nifty]))/_xlfn.STDEV.P(Table2[1W Return vs Nifty])</f>
        <v>-0.8737742980238179</v>
      </c>
      <c r="O391">
        <v>659.41</v>
      </c>
      <c r="P391">
        <v>635.12811667360302</v>
      </c>
      <c r="Q391">
        <v>572.09179391499697</v>
      </c>
      <c r="R391">
        <v>43.194213881358102</v>
      </c>
      <c r="S391" s="2">
        <f>(Table2[[#This Row],[Close Price]]-Table2[[#This Row],[20D EMA]])/Table2[[#This Row],[20D EMA]]</f>
        <v>-1.5407712955520797E-2</v>
      </c>
      <c r="T391" s="2">
        <f>(Table2[[#This Row],[Close Price]]-Table2[[#This Row],[50D EMA]])/Table2[[#This Row],[50D EMA]]</f>
        <v>2.2234700300088152E-2</v>
      </c>
      <c r="U391" s="2">
        <f>(Table2[[#This Row],[Close Price]]-Table2[[#This Row],[200D EMA]])/Table2[[#This Row],[200D EMA]]</f>
        <v>0.13487032484242803</v>
      </c>
      <c r="V391">
        <v>0.349197166002301</v>
      </c>
      <c r="W391">
        <v>640.35</v>
      </c>
      <c r="X391">
        <v>659.95</v>
      </c>
      <c r="Y391">
        <v>625.04999999999995</v>
      </c>
      <c r="Z391">
        <v>659.95</v>
      </c>
      <c r="AA391">
        <v>625.04999999999995</v>
      </c>
      <c r="AB391">
        <v>704.9</v>
      </c>
      <c r="AC391" s="2">
        <f>(Table2[[#This Row],[Close Price]]/Table2[[#This Row],[Day Low]])-1</f>
        <v>1.3898649176231626E-2</v>
      </c>
      <c r="AD391" s="2">
        <f>(Table2[[#This Row],[Day High]]/Table2[[#This Row],[Close Price]])-1</f>
        <v>1.6480554485945431E-2</v>
      </c>
      <c r="AE391" s="2">
        <f>(Table2[[#This Row],[Close Price]]/Table2[[#This Row],[Current Week Low]])-1</f>
        <v>3.8716902647788265E-2</v>
      </c>
      <c r="AF391" s="2">
        <f>(Table2[[#This Row],[Current Week High]]/Table2[[#This Row],[Close Price]])-1</f>
        <v>1.6480554485945431E-2</v>
      </c>
      <c r="AG391" s="2">
        <f>(Table2[[#This Row],[Close Price]]/Table2[[#This Row],[Current Month Low]])-1</f>
        <v>3.8716902647788265E-2</v>
      </c>
      <c r="AH391" s="2">
        <f>(Table2[[#This Row],[Current Month High]]/Table2[[#This Row],[Close Price]])-1</f>
        <v>8.5714285714285632E-2</v>
      </c>
      <c r="AI391">
        <v>11.9445514054678</v>
      </c>
      <c r="AJ391">
        <v>49.270031038050298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0.12</v>
      </c>
      <c r="AM391" t="s">
        <v>10436</v>
      </c>
      <c r="AN391">
        <v>-1.64</v>
      </c>
      <c r="AO391" t="s">
        <v>10435</v>
      </c>
      <c r="AP391">
        <v>3.3022827775251E-2</v>
      </c>
      <c r="AQ391">
        <f>(Table2[[#This Row],[Sharpe Ratio]]-AVERAGE(Table2[Sharpe Ratio]))/_xlfn.STDEV.P(Table2[Sharpe Ratio])</f>
        <v>-0.29315961261445062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-2.3443672387608974</v>
      </c>
      <c r="AS391">
        <f>_xlfn.RANK.AVG(Table2[[#This Row],[1Y Return vs Nifty Z-Score]],Table2[1Y Return vs Nifty Z-Score])</f>
        <v>610</v>
      </c>
      <c r="AT391">
        <f>_xlfn.RANK.AVG(Table2[[#This Row],[6M Return vs Nifty Z-Score]],Table2[6M Return vs Nifty Z-Score])</f>
        <v>175</v>
      </c>
      <c r="AU391">
        <f>_xlfn.RANK.AVG(Table2[[#This Row],[Sharpe Ratio Z-Score]],Table2[Sharpe Ratio Z-Score])</f>
        <v>409</v>
      </c>
      <c r="AV391">
        <f>(Table2[[#This Row],[Rank 1Y]]+Table2[[#This Row],[Rank 6M]]+Table2[[#This Row],[Rank Sharpe]])/3</f>
        <v>398</v>
      </c>
    </row>
    <row r="392" spans="1:48" x14ac:dyDescent="0.3">
      <c r="A392" t="s">
        <v>1590</v>
      </c>
      <c r="B392" t="s">
        <v>1591</v>
      </c>
      <c r="C392" t="s">
        <v>10396</v>
      </c>
      <c r="D392" t="s">
        <v>883</v>
      </c>
      <c r="E392">
        <v>6198.4142417399999</v>
      </c>
      <c r="F392">
        <v>209.4</v>
      </c>
      <c r="G392">
        <v>24.2722694398351</v>
      </c>
      <c r="H392">
        <f>(Table2[[#This Row],[1Y Return vs Nifty]]-AVERAGE(Table2[1Y Return vs Nifty]))/_xlfn.STDEV.P(Table2[1Y Return vs Nifty])</f>
        <v>9.2425356262949097E-3</v>
      </c>
      <c r="I392">
        <v>-2.7240357160089301</v>
      </c>
      <c r="J392">
        <f>(Table2[[#This Row],[1M Return vs Nifty]]-AVERAGE(Table2[1M Return vs Nifty]))/_xlfn.STDEV.P(Table2[1M Return vs Nifty])</f>
        <v>-2.2501737178328668E-3</v>
      </c>
      <c r="K392">
        <v>-8.1070053011304797</v>
      </c>
      <c r="L392">
        <f>(Table2[[#This Row],[6M Return vs Nifty]]-AVERAGE(Table2[6M Return vs Nifty]))/_xlfn.STDEV.P(Table2[6M Return vs Nifty])</f>
        <v>-0.61359752760192432</v>
      </c>
      <c r="M392">
        <v>-14.110540408428101</v>
      </c>
      <c r="N392">
        <f>(Table2[[#This Row],[1W Return vs Nifty]]-AVERAGE(Table2[1W Return vs Nifty]))/_xlfn.STDEV.P(Table2[1W Return vs Nifty])</f>
        <v>-2.389019251948155</v>
      </c>
      <c r="O392">
        <v>218.23</v>
      </c>
      <c r="P392">
        <v>216.37208020716301</v>
      </c>
      <c r="Q392">
        <v>200.07734323249301</v>
      </c>
      <c r="R392">
        <v>33.567746874976002</v>
      </c>
      <c r="S392" s="2">
        <f>(Table2[[#This Row],[Close Price]]-Table2[[#This Row],[20D EMA]])/Table2[[#This Row],[20D EMA]]</f>
        <v>-4.0461897997525476E-2</v>
      </c>
      <c r="T392" s="2">
        <f>(Table2[[#This Row],[Close Price]]-Table2[[#This Row],[50D EMA]])/Table2[[#This Row],[50D EMA]]</f>
        <v>-3.222264259089095E-2</v>
      </c>
      <c r="U392" s="2">
        <f>(Table2[[#This Row],[Close Price]]-Table2[[#This Row],[200D EMA]])/Table2[[#This Row],[200D EMA]]</f>
        <v>4.6595264695582873E-2</v>
      </c>
      <c r="V392">
        <v>1.6533531382030899</v>
      </c>
      <c r="W392">
        <v>208.1</v>
      </c>
      <c r="X392">
        <v>212.5</v>
      </c>
      <c r="Y392">
        <v>208.1</v>
      </c>
      <c r="Z392">
        <v>214.25</v>
      </c>
      <c r="AA392">
        <v>207.36</v>
      </c>
      <c r="AB392">
        <v>246.85</v>
      </c>
      <c r="AC392" s="2">
        <f>(Table2[[#This Row],[Close Price]]/Table2[[#This Row],[Day Low]])-1</f>
        <v>6.2469966362326268E-3</v>
      </c>
      <c r="AD392" s="2">
        <f>(Table2[[#This Row],[Day High]]/Table2[[#This Row],[Close Price]])-1</f>
        <v>1.4804202483285511E-2</v>
      </c>
      <c r="AE392" s="2">
        <f>(Table2[[#This Row],[Close Price]]/Table2[[#This Row],[Current Week Low]])-1</f>
        <v>6.2469966362326268E-3</v>
      </c>
      <c r="AF392" s="2">
        <f>(Table2[[#This Row],[Current Week High]]/Table2[[#This Row],[Close Price]])-1</f>
        <v>2.3161413562559741E-2</v>
      </c>
      <c r="AG392" s="2">
        <f>(Table2[[#This Row],[Close Price]]/Table2[[#This Row],[Current Month Low]])-1</f>
        <v>9.8379629629630205E-3</v>
      </c>
      <c r="AH392" s="2">
        <f>(Table2[[#This Row],[Current Month High]]/Table2[[#This Row],[Close Price]])-1</f>
        <v>0.17884431709646598</v>
      </c>
      <c r="AI392">
        <v>21.585482330467901</v>
      </c>
      <c r="AJ392">
        <v>66.719745222929902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-0.08</v>
      </c>
      <c r="AM392" t="s">
        <v>10435</v>
      </c>
      <c r="AN392">
        <v>-1.84</v>
      </c>
      <c r="AO392" t="s">
        <v>10435</v>
      </c>
      <c r="AP392">
        <v>5.5096745672254997E-2</v>
      </c>
      <c r="AQ392">
        <f>(Table2[[#This Row],[Sharpe Ratio]]-AVERAGE(Table2[Sharpe Ratio]))/_xlfn.STDEV.P(Table2[Sharpe Ratio])</f>
        <v>-3.7136269308617645E-2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-3.032760686950235</v>
      </c>
      <c r="AS392">
        <f>_xlfn.RANK.AVG(Table2[[#This Row],[1Y Return vs Nifty Z-Score]],Table2[1Y Return vs Nifty Z-Score])</f>
        <v>296</v>
      </c>
      <c r="AT392">
        <f>_xlfn.RANK.AVG(Table2[[#This Row],[6M Return vs Nifty Z-Score]],Table2[6M Return vs Nifty Z-Score])</f>
        <v>543</v>
      </c>
      <c r="AU392">
        <f>_xlfn.RANK.AVG(Table2[[#This Row],[Sharpe Ratio Z-Score]],Table2[Sharpe Ratio Z-Score])</f>
        <v>356</v>
      </c>
      <c r="AV392">
        <f>(Table2[[#This Row],[Rank 1Y]]+Table2[[#This Row],[Rank 6M]]+Table2[[#This Row],[Rank Sharpe]])/3</f>
        <v>398.33333333333331</v>
      </c>
    </row>
    <row r="393" spans="1:48" x14ac:dyDescent="0.3">
      <c r="A393" t="s">
        <v>1947</v>
      </c>
      <c r="B393" t="s">
        <v>1948</v>
      </c>
      <c r="C393" t="s">
        <v>10402</v>
      </c>
      <c r="D393" t="s">
        <v>127</v>
      </c>
      <c r="E393">
        <v>3717.5781278999998</v>
      </c>
      <c r="F393">
        <v>849.55</v>
      </c>
      <c r="G393">
        <v>33.5296788682939</v>
      </c>
      <c r="H393">
        <f>(Table2[[#This Row],[1Y Return vs Nifty]]-AVERAGE(Table2[1Y Return vs Nifty]))/_xlfn.STDEV.P(Table2[1Y Return vs Nifty])</f>
        <v>0.1601618476649713</v>
      </c>
      <c r="I393">
        <v>4.7652559033832897</v>
      </c>
      <c r="J393">
        <f>(Table2[[#This Row],[1M Return vs Nifty]]-AVERAGE(Table2[1M Return vs Nifty]))/_xlfn.STDEV.P(Table2[1M Return vs Nifty])</f>
        <v>0.72220673570663863</v>
      </c>
      <c r="K393">
        <v>-20.4138510282712</v>
      </c>
      <c r="L393">
        <f>(Table2[[#This Row],[6M Return vs Nifty]]-AVERAGE(Table2[6M Return vs Nifty]))/_xlfn.STDEV.P(Table2[6M Return vs Nifty])</f>
        <v>-0.97712191518444469</v>
      </c>
      <c r="M393">
        <v>2.3305998171087601</v>
      </c>
      <c r="N393">
        <f>(Table2[[#This Row],[1W Return vs Nifty]]-AVERAGE(Table2[1W Return vs Nifty]))/_xlfn.STDEV.P(Table2[1W Return vs Nifty])</f>
        <v>0.87544107771312041</v>
      </c>
      <c r="O393">
        <v>819.74</v>
      </c>
      <c r="P393">
        <v>827.79297338135405</v>
      </c>
      <c r="Q393">
        <v>773.39270459668705</v>
      </c>
      <c r="R393">
        <v>61.531892195021101</v>
      </c>
      <c r="S393" s="2">
        <f>(Table2[[#This Row],[Close Price]]-Table2[[#This Row],[20D EMA]])/Table2[[#This Row],[20D EMA]]</f>
        <v>3.6365188962353849E-2</v>
      </c>
      <c r="T393" s="2">
        <f>(Table2[[#This Row],[Close Price]]-Table2[[#This Row],[50D EMA]])/Table2[[#This Row],[50D EMA]]</f>
        <v>2.6283173834845679E-2</v>
      </c>
      <c r="U393" s="2">
        <f>(Table2[[#This Row],[Close Price]]-Table2[[#This Row],[200D EMA]])/Table2[[#This Row],[200D EMA]]</f>
        <v>9.847170131120879E-2</v>
      </c>
      <c r="V393">
        <v>0.76919537442076802</v>
      </c>
      <c r="W393">
        <v>844.75</v>
      </c>
      <c r="X393">
        <v>883.25</v>
      </c>
      <c r="Y393">
        <v>844.75</v>
      </c>
      <c r="Z393">
        <v>887.4</v>
      </c>
      <c r="AA393">
        <v>733.1</v>
      </c>
      <c r="AB393">
        <v>887.4</v>
      </c>
      <c r="AC393" s="2">
        <f>(Table2[[#This Row],[Close Price]]/Table2[[#This Row],[Day Low]])-1</f>
        <v>5.6821544835750082E-3</v>
      </c>
      <c r="AD393" s="2">
        <f>(Table2[[#This Row],[Day High]]/Table2[[#This Row],[Close Price]])-1</f>
        <v>3.9668059560943991E-2</v>
      </c>
      <c r="AE393" s="2">
        <f>(Table2[[#This Row],[Close Price]]/Table2[[#This Row],[Current Week Low]])-1</f>
        <v>5.6821544835750082E-3</v>
      </c>
      <c r="AF393" s="2">
        <f>(Table2[[#This Row],[Current Week High]]/Table2[[#This Row],[Close Price]])-1</f>
        <v>4.4552998646342212E-2</v>
      </c>
      <c r="AG393" s="2">
        <f>(Table2[[#This Row],[Close Price]]/Table2[[#This Row],[Current Month Low]])-1</f>
        <v>0.15884599645341679</v>
      </c>
      <c r="AH393" s="2">
        <f>(Table2[[#This Row],[Current Month High]]/Table2[[#This Row],[Close Price]])-1</f>
        <v>4.4552998646342212E-2</v>
      </c>
      <c r="AI393">
        <v>27.479253722559001</v>
      </c>
      <c r="AJ393">
        <v>100.602125147579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-0.15</v>
      </c>
      <c r="AM393" t="s">
        <v>10435</v>
      </c>
      <c r="AN393">
        <v>11.82</v>
      </c>
      <c r="AO393" t="s">
        <v>10436</v>
      </c>
      <c r="AP393">
        <v>8.0418190060425998E-2</v>
      </c>
      <c r="AQ393">
        <f>(Table2[[#This Row],[Sharpe Ratio]]-AVERAGE(Table2[Sharpe Ratio]))/_xlfn.STDEV.P(Table2[Sharpe Ratio])</f>
        <v>0.25655336385216149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260</v>
      </c>
      <c r="AT393">
        <f>_xlfn.RANK.AVG(Table2[[#This Row],[6M Return vs Nifty Z-Score]],Table2[6M Return vs Nifty Z-Score])</f>
        <v>658</v>
      </c>
      <c r="AU393">
        <f>_xlfn.RANK.AVG(Table2[[#This Row],[Sharpe Ratio Z-Score]],Table2[Sharpe Ratio Z-Score])</f>
        <v>280</v>
      </c>
      <c r="AV393">
        <f>(Table2[[#This Row],[Rank 1Y]]+Table2[[#This Row],[Rank 6M]]+Table2[[#This Row],[Rank Sharpe]])/3</f>
        <v>399.33333333333331</v>
      </c>
    </row>
    <row r="394" spans="1:48" x14ac:dyDescent="0.3">
      <c r="A394" t="s">
        <v>1172</v>
      </c>
      <c r="B394" t="s">
        <v>1173</v>
      </c>
      <c r="C394" t="s">
        <v>10402</v>
      </c>
      <c r="D394" t="s">
        <v>127</v>
      </c>
      <c r="E394">
        <v>10874.718626850001</v>
      </c>
      <c r="F394">
        <v>356.85</v>
      </c>
      <c r="G394">
        <v>-27.7530763831403</v>
      </c>
      <c r="H394">
        <f>(Table2[[#This Row],[1Y Return vs Nifty]]-AVERAGE(Table2[1Y Return vs Nifty]))/_xlfn.STDEV.P(Table2[1Y Return vs Nifty])</f>
        <v>-0.8389028835490171</v>
      </c>
      <c r="I394">
        <v>1.14595880172</v>
      </c>
      <c r="J394">
        <f>(Table2[[#This Row],[1M Return vs Nifty]]-AVERAGE(Table2[1M Return vs Nifty]))/_xlfn.STDEV.P(Table2[1M Return vs Nifty])</f>
        <v>0.37210355828854258</v>
      </c>
      <c r="K394">
        <v>-3.1429412339644198</v>
      </c>
      <c r="L394">
        <f>(Table2[[#This Row],[6M Return vs Nifty]]-AVERAGE(Table2[6M Return vs Nifty]))/_xlfn.STDEV.P(Table2[6M Return vs Nifty])</f>
        <v>-0.46696707574233193</v>
      </c>
      <c r="M394">
        <v>-3.4129063791426399</v>
      </c>
      <c r="N394">
        <f>(Table2[[#This Row],[1W Return vs Nifty]]-AVERAGE(Table2[1W Return vs Nifty]))/_xlfn.STDEV.P(Table2[1W Return vs Nifty])</f>
        <v>-0.26495720814933021</v>
      </c>
      <c r="O394">
        <v>350.05</v>
      </c>
      <c r="P394">
        <v>352.75567566139603</v>
      </c>
      <c r="Q394">
        <v>340.99760542690001</v>
      </c>
      <c r="R394">
        <v>59.352105136575297</v>
      </c>
      <c r="S394" s="2">
        <f>(Table2[[#This Row],[Close Price]]-Table2[[#This Row],[20D EMA]])/Table2[[#This Row],[20D EMA]]</f>
        <v>1.9425796314812203E-2</v>
      </c>
      <c r="T394" s="2">
        <f>(Table2[[#This Row],[Close Price]]-Table2[[#This Row],[50D EMA]])/Table2[[#This Row],[50D EMA]]</f>
        <v>1.1606685933337234E-2</v>
      </c>
      <c r="U394" s="2">
        <f>(Table2[[#This Row],[Close Price]]-Table2[[#This Row],[200D EMA]])/Table2[[#This Row],[200D EMA]]</f>
        <v>4.648828707537158E-2</v>
      </c>
      <c r="V394">
        <v>0.70032371115762204</v>
      </c>
      <c r="W394">
        <v>350.8</v>
      </c>
      <c r="X394">
        <v>358.8</v>
      </c>
      <c r="Y394">
        <v>343.25</v>
      </c>
      <c r="Z394">
        <v>358.8</v>
      </c>
      <c r="AA394">
        <v>326.95</v>
      </c>
      <c r="AB394">
        <v>371.7</v>
      </c>
      <c r="AC394" s="2">
        <f>(Table2[[#This Row],[Close Price]]/Table2[[#This Row],[Day Low]])-1</f>
        <v>1.7246294184720679E-2</v>
      </c>
      <c r="AD394" s="2">
        <f>(Table2[[#This Row],[Day High]]/Table2[[#This Row],[Close Price]])-1</f>
        <v>5.464480874316946E-3</v>
      </c>
      <c r="AE394" s="2">
        <f>(Table2[[#This Row],[Close Price]]/Table2[[#This Row],[Current Week Low]])-1</f>
        <v>3.9621267297887952E-2</v>
      </c>
      <c r="AF394" s="2">
        <f>(Table2[[#This Row],[Current Week High]]/Table2[[#This Row],[Close Price]])-1</f>
        <v>5.464480874316946E-3</v>
      </c>
      <c r="AG394" s="2">
        <f>(Table2[[#This Row],[Close Price]]/Table2[[#This Row],[Current Month Low]])-1</f>
        <v>9.1451292246520932E-2</v>
      </c>
      <c r="AH394" s="2">
        <f>(Table2[[#This Row],[Current Month High]]/Table2[[#This Row],[Close Price]])-1</f>
        <v>4.1614123581336537E-2</v>
      </c>
      <c r="AI394">
        <v>19.882303488860799</v>
      </c>
      <c r="AJ394">
        <v>41.159018987341703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-0.11</v>
      </c>
      <c r="AM394" t="s">
        <v>10435</v>
      </c>
      <c r="AN394">
        <v>-1.78</v>
      </c>
      <c r="AO394" t="s">
        <v>10435</v>
      </c>
      <c r="AP394">
        <v>0.151220212401174</v>
      </c>
      <c r="AQ394">
        <f>(Table2[[#This Row],[Sharpe Ratio]]-AVERAGE(Table2[Sharpe Ratio]))/_xlfn.STDEV.P(Table2[Sharpe Ratio])</f>
        <v>1.07774743357156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614</v>
      </c>
      <c r="AT394">
        <f>_xlfn.RANK.AVG(Table2[[#This Row],[6M Return vs Nifty Z-Score]],Table2[6M Return vs Nifty Z-Score])</f>
        <v>487</v>
      </c>
      <c r="AU394">
        <f>_xlfn.RANK.AVG(Table2[[#This Row],[Sharpe Ratio Z-Score]],Table2[Sharpe Ratio Z-Score])</f>
        <v>102</v>
      </c>
      <c r="AV394">
        <f>(Table2[[#This Row],[Rank 1Y]]+Table2[[#This Row],[Rank 6M]]+Table2[[#This Row],[Rank Sharpe]])/3</f>
        <v>401</v>
      </c>
    </row>
    <row r="395" spans="1:48" x14ac:dyDescent="0.3">
      <c r="A395" t="s">
        <v>1325</v>
      </c>
      <c r="B395" t="s">
        <v>1326</v>
      </c>
      <c r="C395" t="s">
        <v>10393</v>
      </c>
      <c r="D395" t="s">
        <v>393</v>
      </c>
      <c r="E395">
        <v>8864.1406877999998</v>
      </c>
      <c r="F395">
        <v>650.6</v>
      </c>
      <c r="G395">
        <v>18.5000963142631</v>
      </c>
      <c r="H395">
        <f>(Table2[[#This Row],[1Y Return vs Nifty]]-AVERAGE(Table2[1Y Return vs Nifty]))/_xlfn.STDEV.P(Table2[1Y Return vs Nifty])</f>
        <v>-8.485856293821907E-2</v>
      </c>
      <c r="I395">
        <v>-9.6217061618865003</v>
      </c>
      <c r="J395">
        <f>(Table2[[#This Row],[1M Return vs Nifty]]-AVERAGE(Table2[1M Return vs Nifty]))/_xlfn.STDEV.P(Table2[1M Return vs Nifty])</f>
        <v>-0.66947816635066715</v>
      </c>
      <c r="K395">
        <v>14.0572635574787</v>
      </c>
      <c r="L395">
        <f>(Table2[[#This Row],[6M Return vs Nifty]]-AVERAGE(Table2[6M Return vs Nifty]))/_xlfn.STDEV.P(Table2[6M Return vs Nifty])</f>
        <v>4.1099251871900597E-2</v>
      </c>
      <c r="M395">
        <v>-4.9402448166888</v>
      </c>
      <c r="N395">
        <f>(Table2[[#This Row],[1W Return vs Nifty]]-AVERAGE(Table2[1W Return vs Nifty]))/_xlfn.STDEV.P(Table2[1W Return vs Nifty])</f>
        <v>-0.56821693776297189</v>
      </c>
      <c r="O395">
        <v>674.59</v>
      </c>
      <c r="P395">
        <v>665.32369057631797</v>
      </c>
      <c r="Q395">
        <v>576.49007148723695</v>
      </c>
      <c r="R395">
        <v>28.4942227053048</v>
      </c>
      <c r="S395" s="2">
        <f>(Table2[[#This Row],[Close Price]]-Table2[[#This Row],[20D EMA]])/Table2[[#This Row],[20D EMA]]</f>
        <v>-3.5562341570435391E-2</v>
      </c>
      <c r="T395" s="2">
        <f>(Table2[[#This Row],[Close Price]]-Table2[[#This Row],[50D EMA]])/Table2[[#This Row],[50D EMA]]</f>
        <v>-2.2130116189856348E-2</v>
      </c>
      <c r="U395" s="2">
        <f>(Table2[[#This Row],[Close Price]]-Table2[[#This Row],[200D EMA]])/Table2[[#This Row],[200D EMA]]</f>
        <v>0.12855369446619136</v>
      </c>
      <c r="V395">
        <v>0.182231314013618</v>
      </c>
      <c r="W395">
        <v>646</v>
      </c>
      <c r="X395">
        <v>666.5</v>
      </c>
      <c r="Y395">
        <v>646</v>
      </c>
      <c r="Z395">
        <v>679.6</v>
      </c>
      <c r="AA395">
        <v>646</v>
      </c>
      <c r="AB395">
        <v>705</v>
      </c>
      <c r="AC395" s="2">
        <f>(Table2[[#This Row],[Close Price]]/Table2[[#This Row],[Day Low]])-1</f>
        <v>7.1207430340558542E-3</v>
      </c>
      <c r="AD395" s="2">
        <f>(Table2[[#This Row],[Day High]]/Table2[[#This Row],[Close Price]])-1</f>
        <v>2.4438979403627492E-2</v>
      </c>
      <c r="AE395" s="2">
        <f>(Table2[[#This Row],[Close Price]]/Table2[[#This Row],[Current Week Low]])-1</f>
        <v>7.1207430340558542E-3</v>
      </c>
      <c r="AF395" s="2">
        <f>(Table2[[#This Row],[Current Week High]]/Table2[[#This Row],[Close Price]])-1</f>
        <v>4.4574239163848839E-2</v>
      </c>
      <c r="AG395" s="2">
        <f>(Table2[[#This Row],[Close Price]]/Table2[[#This Row],[Current Month Low]])-1</f>
        <v>7.1207430340558542E-3</v>
      </c>
      <c r="AH395" s="2">
        <f>(Table2[[#This Row],[Current Month High]]/Table2[[#This Row],[Close Price]])-1</f>
        <v>8.3615124500461047E-2</v>
      </c>
      <c r="AI395">
        <v>21.887488472179498</v>
      </c>
      <c r="AJ395">
        <v>68.592899714951997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-0.03</v>
      </c>
      <c r="AM395" t="s">
        <v>10435</v>
      </c>
      <c r="AN395">
        <v>-5.74</v>
      </c>
      <c r="AO395" t="s">
        <v>10435</v>
      </c>
      <c r="AP395">
        <v>-6.7484381204360004E-3</v>
      </c>
      <c r="AQ395">
        <f>(Table2[[#This Row],[Sharpe Ratio]]-AVERAGE(Table2[Sharpe Ratio]))/_xlfn.STDEV.P(Table2[Sharpe Ratio])</f>
        <v>-0.75444485022517171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-2.0358992654051291</v>
      </c>
      <c r="AS395">
        <f>_xlfn.RANK.AVG(Table2[[#This Row],[1Y Return vs Nifty Z-Score]],Table2[1Y Return vs Nifty Z-Score])</f>
        <v>328</v>
      </c>
      <c r="AT395">
        <f>_xlfn.RANK.AVG(Table2[[#This Row],[6M Return vs Nifty Z-Score]],Table2[6M Return vs Nifty Z-Score])</f>
        <v>299</v>
      </c>
      <c r="AU395">
        <f>_xlfn.RANK.AVG(Table2[[#This Row],[Sharpe Ratio Z-Score]],Table2[Sharpe Ratio Z-Score])</f>
        <v>577</v>
      </c>
      <c r="AV395">
        <f>(Table2[[#This Row],[Rank 1Y]]+Table2[[#This Row],[Rank 6M]]+Table2[[#This Row],[Rank Sharpe]])/3</f>
        <v>401.33333333333331</v>
      </c>
    </row>
    <row r="396" spans="1:48" x14ac:dyDescent="0.3">
      <c r="A396" t="s">
        <v>1438</v>
      </c>
      <c r="B396" t="s">
        <v>1439</v>
      </c>
      <c r="C396" t="s">
        <v>592</v>
      </c>
      <c r="D396" t="s">
        <v>592</v>
      </c>
      <c r="E396">
        <v>7724.1192600000004</v>
      </c>
      <c r="F396">
        <v>390</v>
      </c>
      <c r="G396">
        <v>34.923604769929703</v>
      </c>
      <c r="H396">
        <f>(Table2[[#This Row],[1Y Return vs Nifty]]-AVERAGE(Table2[1Y Return vs Nifty]))/_xlfn.STDEV.P(Table2[1Y Return vs Nifty])</f>
        <v>0.18288638412773747</v>
      </c>
      <c r="I396">
        <v>-8.4822741830847708</v>
      </c>
      <c r="J396">
        <f>(Table2[[#This Row],[1M Return vs Nifty]]-AVERAGE(Table2[1M Return vs Nifty]))/_xlfn.STDEV.P(Table2[1M Return vs Nifty])</f>
        <v>-0.55925821340816173</v>
      </c>
      <c r="K396">
        <v>-5.2750154763669004</v>
      </c>
      <c r="L396">
        <f>(Table2[[#This Row],[6M Return vs Nifty]]-AVERAGE(Table2[6M Return vs Nifty]))/_xlfn.STDEV.P(Table2[6M Return vs Nifty])</f>
        <v>-0.52994511255484822</v>
      </c>
      <c r="M396">
        <v>-5.5650118291598796</v>
      </c>
      <c r="N396">
        <f>(Table2[[#This Row],[1W Return vs Nifty]]-AVERAGE(Table2[1W Return vs Nifty]))/_xlfn.STDEV.P(Table2[1W Return vs Nifty])</f>
        <v>-0.69226716174469893</v>
      </c>
      <c r="O396">
        <v>401.25</v>
      </c>
      <c r="P396">
        <v>398.27782527392299</v>
      </c>
      <c r="Q396">
        <v>353.34719697667799</v>
      </c>
      <c r="R396">
        <v>41.479804538899202</v>
      </c>
      <c r="S396" s="2">
        <f>(Table2[[#This Row],[Close Price]]-Table2[[#This Row],[20D EMA]])/Table2[[#This Row],[20D EMA]]</f>
        <v>-2.8037383177570093E-2</v>
      </c>
      <c r="T396" s="2">
        <f>(Table2[[#This Row],[Close Price]]-Table2[[#This Row],[50D EMA]])/Table2[[#This Row],[50D EMA]]</f>
        <v>-2.0784047588463549E-2</v>
      </c>
      <c r="U396" s="2">
        <f>(Table2[[#This Row],[Close Price]]-Table2[[#This Row],[200D EMA]])/Table2[[#This Row],[200D EMA]]</f>
        <v>0.10373027814266546</v>
      </c>
      <c r="V396">
        <v>0.476715260436192</v>
      </c>
      <c r="W396">
        <v>388</v>
      </c>
      <c r="X396">
        <v>400.45</v>
      </c>
      <c r="Y396">
        <v>380.65</v>
      </c>
      <c r="Z396">
        <v>403</v>
      </c>
      <c r="AA396">
        <v>380.65</v>
      </c>
      <c r="AB396">
        <v>438.9</v>
      </c>
      <c r="AC396" s="2">
        <f>(Table2[[#This Row],[Close Price]]/Table2[[#This Row],[Day Low]])-1</f>
        <v>5.1546391752577136E-3</v>
      </c>
      <c r="AD396" s="2">
        <f>(Table2[[#This Row],[Day High]]/Table2[[#This Row],[Close Price]])-1</f>
        <v>2.6794871794871833E-2</v>
      </c>
      <c r="AE396" s="2">
        <f>(Table2[[#This Row],[Close Price]]/Table2[[#This Row],[Current Week Low]])-1</f>
        <v>2.4563247077367789E-2</v>
      </c>
      <c r="AF396" s="2">
        <f>(Table2[[#This Row],[Current Week High]]/Table2[[#This Row],[Close Price]])-1</f>
        <v>3.3333333333333437E-2</v>
      </c>
      <c r="AG396" s="2">
        <f>(Table2[[#This Row],[Close Price]]/Table2[[#This Row],[Current Month Low]])-1</f>
        <v>2.4563247077367789E-2</v>
      </c>
      <c r="AH396" s="2">
        <f>(Table2[[#This Row],[Current Month High]]/Table2[[#This Row],[Close Price]])-1</f>
        <v>0.12538461538461543</v>
      </c>
      <c r="AI396">
        <v>15.551282051282</v>
      </c>
      <c r="AJ396">
        <v>81.226765799256498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-0.17</v>
      </c>
      <c r="AM396" t="s">
        <v>10435</v>
      </c>
      <c r="AN396">
        <v>-6.05</v>
      </c>
      <c r="AO396" t="s">
        <v>10435</v>
      </c>
      <c r="AP396">
        <v>2.5261781810639001E-2</v>
      </c>
      <c r="AQ396">
        <f>(Table2[[#This Row],[Sharpe Ratio]]-AVERAGE(Table2[Sharpe Ratio]))/_xlfn.STDEV.P(Table2[Sharpe Ratio])</f>
        <v>-0.38317575495408923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-1.9817598585340608</v>
      </c>
      <c r="AS396">
        <f>_xlfn.RANK.AVG(Table2[[#This Row],[1Y Return vs Nifty Z-Score]],Table2[1Y Return vs Nifty Z-Score])</f>
        <v>249</v>
      </c>
      <c r="AT396">
        <f>_xlfn.RANK.AVG(Table2[[#This Row],[6M Return vs Nifty Z-Score]],Table2[6M Return vs Nifty Z-Score])</f>
        <v>509</v>
      </c>
      <c r="AU396">
        <f>_xlfn.RANK.AVG(Table2[[#This Row],[Sharpe Ratio Z-Score]],Table2[Sharpe Ratio Z-Score])</f>
        <v>446</v>
      </c>
      <c r="AV396">
        <f>(Table2[[#This Row],[Rank 1Y]]+Table2[[#This Row],[Rank 6M]]+Table2[[#This Row],[Rank Sharpe]])/3</f>
        <v>401.33333333333331</v>
      </c>
    </row>
    <row r="397" spans="1:48" x14ac:dyDescent="0.3">
      <c r="A397" t="s">
        <v>535</v>
      </c>
      <c r="B397" t="s">
        <v>536</v>
      </c>
      <c r="C397" t="s">
        <v>10402</v>
      </c>
      <c r="D397" t="s">
        <v>266</v>
      </c>
      <c r="E397">
        <v>40425.451080300001</v>
      </c>
      <c r="F397">
        <v>4331.8999999999996</v>
      </c>
      <c r="G397">
        <v>-4.0391162118248101</v>
      </c>
      <c r="H397">
        <f>(Table2[[#This Row],[1Y Return vs Nifty]]-AVERAGE(Table2[1Y Return vs Nifty]))/_xlfn.STDEV.P(Table2[1Y Return vs Nifty])</f>
        <v>-0.45230503644879094</v>
      </c>
      <c r="I397">
        <v>-5.5127118358866198</v>
      </c>
      <c r="J397">
        <f>(Table2[[#This Row],[1M Return vs Nifty]]-AVERAGE(Table2[1M Return vs Nifty]))/_xlfn.STDEV.P(Table2[1M Return vs Nifty])</f>
        <v>-0.27200541705236464</v>
      </c>
      <c r="K397">
        <v>-3.7172655991556498</v>
      </c>
      <c r="L397">
        <f>(Table2[[#This Row],[6M Return vs Nifty]]-AVERAGE(Table2[6M Return vs Nifty]))/_xlfn.STDEV.P(Table2[6M Return vs Nifty])</f>
        <v>-0.48393169183964996</v>
      </c>
      <c r="M397">
        <v>-0.35581668076456702</v>
      </c>
      <c r="N397">
        <f>(Table2[[#This Row],[1W Return vs Nifty]]-AVERAGE(Table2[1W Return vs Nifty]))/_xlfn.STDEV.P(Table2[1W Return vs Nifty])</f>
        <v>0.34204132769859935</v>
      </c>
      <c r="O397">
        <v>4343.1899999999996</v>
      </c>
      <c r="P397">
        <v>4333.4590200104503</v>
      </c>
      <c r="Q397">
        <v>4010.5606598722202</v>
      </c>
      <c r="R397">
        <v>49.895089975248602</v>
      </c>
      <c r="S397" s="2">
        <f>(Table2[[#This Row],[Close Price]]-Table2[[#This Row],[20D EMA]])/Table2[[#This Row],[20D EMA]]</f>
        <v>-2.599471816798244E-3</v>
      </c>
      <c r="T397" s="2">
        <f>(Table2[[#This Row],[Close Price]]-Table2[[#This Row],[50D EMA]])/Table2[[#This Row],[50D EMA]]</f>
        <v>-3.5976341376523164E-4</v>
      </c>
      <c r="U397" s="2">
        <f>(Table2[[#This Row],[Close Price]]-Table2[[#This Row],[200D EMA]])/Table2[[#This Row],[200D EMA]]</f>
        <v>8.0123296311897102E-2</v>
      </c>
      <c r="V397">
        <v>0.69961680589917197</v>
      </c>
      <c r="W397">
        <v>4286</v>
      </c>
      <c r="X397">
        <v>4444</v>
      </c>
      <c r="Y397">
        <v>4270</v>
      </c>
      <c r="Z397">
        <v>4444</v>
      </c>
      <c r="AA397">
        <v>4209.2</v>
      </c>
      <c r="AB397">
        <v>4449.8999999999996</v>
      </c>
      <c r="AC397" s="2">
        <f>(Table2[[#This Row],[Close Price]]/Table2[[#This Row],[Day Low]])-1</f>
        <v>1.07092860475968E-2</v>
      </c>
      <c r="AD397" s="2">
        <f>(Table2[[#This Row],[Day High]]/Table2[[#This Row],[Close Price]])-1</f>
        <v>2.5877790346037655E-2</v>
      </c>
      <c r="AE397" s="2">
        <f>(Table2[[#This Row],[Close Price]]/Table2[[#This Row],[Current Week Low]])-1</f>
        <v>1.4496487119437962E-2</v>
      </c>
      <c r="AF397" s="2">
        <f>(Table2[[#This Row],[Current Week High]]/Table2[[#This Row],[Close Price]])-1</f>
        <v>2.5877790346037655E-2</v>
      </c>
      <c r="AG397" s="2">
        <f>(Table2[[#This Row],[Close Price]]/Table2[[#This Row],[Current Month Low]])-1</f>
        <v>2.9150432386201519E-2</v>
      </c>
      <c r="AH397" s="2">
        <f>(Table2[[#This Row],[Current Month High]]/Table2[[#This Row],[Close Price]])-1</f>
        <v>2.7239779311618362E-2</v>
      </c>
      <c r="AI397">
        <v>14.2674115284286</v>
      </c>
      <c r="AJ397">
        <v>29.695663238574198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-0.03</v>
      </c>
      <c r="AM397" t="s">
        <v>10435</v>
      </c>
      <c r="AN397">
        <v>2.23</v>
      </c>
      <c r="AO397" t="s">
        <v>10436</v>
      </c>
      <c r="AP397">
        <v>8.8344309590431006E-2</v>
      </c>
      <c r="AQ397">
        <f>(Table2[[#This Row],[Sharpe Ratio]]-AVERAGE(Table2[Sharpe Ratio]))/_xlfn.STDEV.P(Table2[Sharpe Ratio])</f>
        <v>0.34848410451098055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-0.51771671313122569</v>
      </c>
      <c r="AS397">
        <f>_xlfn.RANK.AVG(Table2[[#This Row],[1Y Return vs Nifty Z-Score]],Table2[1Y Return vs Nifty Z-Score])</f>
        <v>456</v>
      </c>
      <c r="AT397">
        <f>_xlfn.RANK.AVG(Table2[[#This Row],[6M Return vs Nifty Z-Score]],Table2[6M Return vs Nifty Z-Score])</f>
        <v>492</v>
      </c>
      <c r="AU397">
        <f>_xlfn.RANK.AVG(Table2[[#This Row],[Sharpe Ratio Z-Score]],Table2[Sharpe Ratio Z-Score])</f>
        <v>259</v>
      </c>
      <c r="AV397">
        <f>(Table2[[#This Row],[Rank 1Y]]+Table2[[#This Row],[Rank 6M]]+Table2[[#This Row],[Rank Sharpe]])/3</f>
        <v>402.33333333333331</v>
      </c>
    </row>
    <row r="398" spans="1:48" x14ac:dyDescent="0.3">
      <c r="A398" t="s">
        <v>1839</v>
      </c>
      <c r="B398" t="s">
        <v>1840</v>
      </c>
      <c r="C398" t="s">
        <v>10393</v>
      </c>
      <c r="D398" t="s">
        <v>1003</v>
      </c>
      <c r="E398">
        <v>4280.8797356699997</v>
      </c>
      <c r="F398">
        <v>528.9</v>
      </c>
      <c r="G398">
        <v>-16.9176429662181</v>
      </c>
      <c r="H398">
        <f>(Table2[[#This Row],[1Y Return vs Nifty]]-AVERAGE(Table2[1Y Return vs Nifty]))/_xlfn.STDEV.P(Table2[1Y Return vs Nifty])</f>
        <v>-0.66225776813523018</v>
      </c>
      <c r="I398">
        <v>14.589636424833801</v>
      </c>
      <c r="J398">
        <f>(Table2[[#This Row],[1M Return vs Nifty]]-AVERAGE(Table2[1M Return vs Nifty]))/_xlfn.STDEV.P(Table2[1M Return vs Nifty])</f>
        <v>1.6725423230071648</v>
      </c>
      <c r="K398">
        <v>31.470832862639401</v>
      </c>
      <c r="L398">
        <f>(Table2[[#This Row],[6M Return vs Nifty]]-AVERAGE(Table2[6M Return vs Nifty]))/_xlfn.STDEV.P(Table2[6M Return vs Nifty])</f>
        <v>0.55546802333736078</v>
      </c>
      <c r="M398">
        <v>3.5581149582097402</v>
      </c>
      <c r="N398">
        <f>(Table2[[#This Row],[1W Return vs Nifty]]-AVERAGE(Table2[1W Return vs Nifty]))/_xlfn.STDEV.P(Table2[1W Return vs Nifty])</f>
        <v>1.1191695799467218</v>
      </c>
      <c r="O398">
        <v>476.56</v>
      </c>
      <c r="P398">
        <v>447.13094950561702</v>
      </c>
      <c r="Q398">
        <v>412.78081110174799</v>
      </c>
      <c r="R398">
        <v>79.256587661866405</v>
      </c>
      <c r="S398" s="2">
        <f>(Table2[[#This Row],[Close Price]]-Table2[[#This Row],[20D EMA]])/Table2[[#This Row],[20D EMA]]</f>
        <v>0.10982877287225108</v>
      </c>
      <c r="T398" s="2">
        <f>(Table2[[#This Row],[Close Price]]-Table2[[#This Row],[50D EMA]])/Table2[[#This Row],[50D EMA]]</f>
        <v>0.18287495102898427</v>
      </c>
      <c r="U398" s="2">
        <f>(Table2[[#This Row],[Close Price]]-Table2[[#This Row],[200D EMA]])/Table2[[#This Row],[200D EMA]]</f>
        <v>0.28130956133430657</v>
      </c>
      <c r="V398">
        <v>1.6831724938647099</v>
      </c>
      <c r="W398">
        <v>507.4</v>
      </c>
      <c r="X398">
        <v>537.1</v>
      </c>
      <c r="Y398">
        <v>504</v>
      </c>
      <c r="Z398">
        <v>538.75</v>
      </c>
      <c r="AA398">
        <v>446.55</v>
      </c>
      <c r="AB398">
        <v>538.75</v>
      </c>
      <c r="AC398" s="2">
        <f>(Table2[[#This Row],[Close Price]]/Table2[[#This Row],[Day Low]])-1</f>
        <v>4.2372881355932313E-2</v>
      </c>
      <c r="AD398" s="2">
        <f>(Table2[[#This Row],[Day High]]/Table2[[#This Row],[Close Price]])-1</f>
        <v>1.5503875968992276E-2</v>
      </c>
      <c r="AE398" s="2">
        <f>(Table2[[#This Row],[Close Price]]/Table2[[#This Row],[Current Week Low]])-1</f>
        <v>4.9404761904761951E-2</v>
      </c>
      <c r="AF398" s="2">
        <f>(Table2[[#This Row],[Current Week High]]/Table2[[#This Row],[Close Price]])-1</f>
        <v>1.8623558328606515E-2</v>
      </c>
      <c r="AG398" s="2">
        <f>(Table2[[#This Row],[Close Price]]/Table2[[#This Row],[Current Month Low]])-1</f>
        <v>0.18441383943567335</v>
      </c>
      <c r="AH398" s="2">
        <f>(Table2[[#This Row],[Current Month High]]/Table2[[#This Row],[Close Price]])-1</f>
        <v>1.8623558328606515E-2</v>
      </c>
      <c r="AI398">
        <v>1.86235583286065</v>
      </c>
      <c r="AJ398">
        <v>56.456145540600502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0.17</v>
      </c>
      <c r="AM398" t="s">
        <v>10436</v>
      </c>
      <c r="AN398">
        <v>16.649999999999999</v>
      </c>
      <c r="AO398" t="s">
        <v>10436</v>
      </c>
      <c r="AP398">
        <v>2.0466242052079998E-3</v>
      </c>
      <c r="AQ398">
        <f>(Table2[[#This Row],[Sharpe Ratio]]-AVERAGE(Table2[Sharpe Ratio]))/_xlfn.STDEV.P(Table2[Sharpe Ratio])</f>
        <v>-0.65243571565734904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2.0324864424986684</v>
      </c>
      <c r="AS398">
        <f>_xlfn.RANK.AVG(Table2[[#This Row],[1Y Return vs Nifty Z-Score]],Table2[1Y Return vs Nifty Z-Score])</f>
        <v>548</v>
      </c>
      <c r="AT398">
        <f>_xlfn.RANK.AVG(Table2[[#This Row],[6M Return vs Nifty Z-Score]],Table2[6M Return vs Nifty Z-Score])</f>
        <v>160</v>
      </c>
      <c r="AU398">
        <f>_xlfn.RANK.AVG(Table2[[#This Row],[Sharpe Ratio Z-Score]],Table2[Sharpe Ratio Z-Score])</f>
        <v>499</v>
      </c>
      <c r="AV398">
        <f>(Table2[[#This Row],[Rank 1Y]]+Table2[[#This Row],[Rank 6M]]+Table2[[#This Row],[Rank Sharpe]])/3</f>
        <v>402.33333333333331</v>
      </c>
    </row>
    <row r="399" spans="1:48" x14ac:dyDescent="0.3">
      <c r="A399" t="s">
        <v>362</v>
      </c>
      <c r="B399" t="s">
        <v>363</v>
      </c>
      <c r="C399" t="s">
        <v>10391</v>
      </c>
      <c r="D399" t="s">
        <v>34</v>
      </c>
      <c r="E399">
        <v>70877.244680219999</v>
      </c>
      <c r="F399">
        <v>526.20000000000005</v>
      </c>
      <c r="G399">
        <v>-10.0550105631955</v>
      </c>
      <c r="H399">
        <f>(Table2[[#This Row],[1Y Return vs Nifty]]-AVERAGE(Table2[1Y Return vs Nifty]))/_xlfn.STDEV.P(Table2[1Y Return vs Nifty])</f>
        <v>-0.55037941069166985</v>
      </c>
      <c r="I399">
        <v>-9.1172793898305606</v>
      </c>
      <c r="J399">
        <f>(Table2[[#This Row],[1M Return vs Nifty]]-AVERAGE(Table2[1M Return vs Nifty]))/_xlfn.STDEV.P(Table2[1M Return vs Nifty])</f>
        <v>-0.62068377044700429</v>
      </c>
      <c r="K399">
        <v>-14.799186072609601</v>
      </c>
      <c r="L399">
        <f>(Table2[[#This Row],[6M Return vs Nifty]]-AVERAGE(Table2[6M Return vs Nifty]))/_xlfn.STDEV.P(Table2[6M Return vs Nifty])</f>
        <v>-0.81127376166557164</v>
      </c>
      <c r="M399">
        <v>-0.59031776036782602</v>
      </c>
      <c r="N399">
        <f>(Table2[[#This Row],[1W Return vs Nifty]]-AVERAGE(Table2[1W Return vs Nifty]))/_xlfn.STDEV.P(Table2[1W Return vs Nifty])</f>
        <v>0.29548011228857851</v>
      </c>
      <c r="O399">
        <v>529.03</v>
      </c>
      <c r="P399">
        <v>540.75737196164596</v>
      </c>
      <c r="Q399">
        <v>510.77795401888801</v>
      </c>
      <c r="R399">
        <v>50.950215341725503</v>
      </c>
      <c r="S399" s="2">
        <f>(Table2[[#This Row],[Close Price]]-Table2[[#This Row],[20D EMA]])/Table2[[#This Row],[20D EMA]]</f>
        <v>-5.3494130767629952E-3</v>
      </c>
      <c r="T399" s="2">
        <f>(Table2[[#This Row],[Close Price]]-Table2[[#This Row],[50D EMA]])/Table2[[#This Row],[50D EMA]]</f>
        <v>-2.6920339354483024E-2</v>
      </c>
      <c r="U399" s="2">
        <f>(Table2[[#This Row],[Close Price]]-Table2[[#This Row],[200D EMA]])/Table2[[#This Row],[200D EMA]]</f>
        <v>3.01932490620802E-2</v>
      </c>
      <c r="V399">
        <v>1.0351507502384001</v>
      </c>
      <c r="W399">
        <v>519.20000000000005</v>
      </c>
      <c r="X399">
        <v>531.29999999999995</v>
      </c>
      <c r="Y399">
        <v>510</v>
      </c>
      <c r="Z399">
        <v>539.35</v>
      </c>
      <c r="AA399">
        <v>504.15</v>
      </c>
      <c r="AB399">
        <v>574.29999999999995</v>
      </c>
      <c r="AC399" s="2">
        <f>(Table2[[#This Row],[Close Price]]/Table2[[#This Row],[Day Low]])-1</f>
        <v>1.3482280431432958E-2</v>
      </c>
      <c r="AD399" s="2">
        <f>(Table2[[#This Row],[Day High]]/Table2[[#This Row],[Close Price]])-1</f>
        <v>9.6921322690990408E-3</v>
      </c>
      <c r="AE399" s="2">
        <f>(Table2[[#This Row],[Close Price]]/Table2[[#This Row],[Current Week Low]])-1</f>
        <v>3.1764705882353139E-2</v>
      </c>
      <c r="AF399" s="2">
        <f>(Table2[[#This Row],[Current Week High]]/Table2[[#This Row],[Close Price]])-1</f>
        <v>2.499049790954011E-2</v>
      </c>
      <c r="AG399" s="2">
        <f>(Table2[[#This Row],[Close Price]]/Table2[[#This Row],[Current Month Low]])-1</f>
        <v>4.3736983040761901E-2</v>
      </c>
      <c r="AH399" s="2">
        <f>(Table2[[#This Row],[Current Month High]]/Table2[[#This Row],[Close Price]])-1</f>
        <v>9.1410110224249053E-2</v>
      </c>
      <c r="AI399">
        <v>20.239452679589501</v>
      </c>
      <c r="AJ399">
        <v>34.6124328472755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-0.03</v>
      </c>
      <c r="AM399" t="s">
        <v>10435</v>
      </c>
      <c r="AN399">
        <v>0.61</v>
      </c>
      <c r="AO399" t="s">
        <v>10436</v>
      </c>
      <c r="AP399">
        <v>0.15388544946142799</v>
      </c>
      <c r="AQ399">
        <f>(Table2[[#This Row],[Sharpe Ratio]]-AVERAGE(Table2[Sharpe Ratio]))/_xlfn.STDEV.P(Table2[Sharpe Ratio])</f>
        <v>1.1086600656676253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499</v>
      </c>
      <c r="AT399">
        <f>_xlfn.RANK.AVG(Table2[[#This Row],[6M Return vs Nifty Z-Score]],Table2[6M Return vs Nifty Z-Score])</f>
        <v>612</v>
      </c>
      <c r="AU399">
        <f>_xlfn.RANK.AVG(Table2[[#This Row],[Sharpe Ratio Z-Score]],Table2[Sharpe Ratio Z-Score])</f>
        <v>98</v>
      </c>
      <c r="AV399">
        <f>(Table2[[#This Row],[Rank 1Y]]+Table2[[#This Row],[Rank 6M]]+Table2[[#This Row],[Rank Sharpe]])/3</f>
        <v>403</v>
      </c>
    </row>
    <row r="400" spans="1:48" x14ac:dyDescent="0.3">
      <c r="A400" t="s">
        <v>675</v>
      </c>
      <c r="B400" t="s">
        <v>676</v>
      </c>
      <c r="C400" t="s">
        <v>10395</v>
      </c>
      <c r="D400" t="s">
        <v>276</v>
      </c>
      <c r="E400">
        <v>27725.161199999999</v>
      </c>
      <c r="F400">
        <v>3331.2</v>
      </c>
      <c r="G400">
        <v>7.4458322853260599</v>
      </c>
      <c r="H400">
        <f>(Table2[[#This Row],[1Y Return vs Nifty]]-AVERAGE(Table2[1Y Return vs Nifty]))/_xlfn.STDEV.P(Table2[1Y Return vs Nifty])</f>
        <v>-0.26507117373756761</v>
      </c>
      <c r="I400">
        <v>-3.6102953396814299</v>
      </c>
      <c r="J400">
        <f>(Table2[[#This Row],[1M Return vs Nifty]]-AVERAGE(Table2[1M Return vs Nifty]))/_xlfn.STDEV.P(Table2[1M Return vs Nifty])</f>
        <v>-8.7980165356959253E-2</v>
      </c>
      <c r="K400">
        <v>29.2275511488772</v>
      </c>
      <c r="L400">
        <f>(Table2[[#This Row],[6M Return vs Nifty]]-AVERAGE(Table2[6M Return vs Nifty]))/_xlfn.STDEV.P(Table2[6M Return vs Nifty])</f>
        <v>0.4892050970562547</v>
      </c>
      <c r="M400">
        <v>-0.33648952723291298</v>
      </c>
      <c r="N400">
        <f>(Table2[[#This Row],[1W Return vs Nifty]]-AVERAGE(Table2[1W Return vs Nifty]))/_xlfn.STDEV.P(Table2[1W Return vs Nifty])</f>
        <v>0.34587881859788383</v>
      </c>
      <c r="O400">
        <v>3322.2</v>
      </c>
      <c r="P400">
        <v>3217.8684132172202</v>
      </c>
      <c r="Q400">
        <v>2796.2042054772601</v>
      </c>
      <c r="R400">
        <v>51.425638965397297</v>
      </c>
      <c r="S400" s="2">
        <f>(Table2[[#This Row],[Close Price]]-Table2[[#This Row],[20D EMA]])/Table2[[#This Row],[20D EMA]]</f>
        <v>2.7090482210583352E-3</v>
      </c>
      <c r="T400" s="2">
        <f>(Table2[[#This Row],[Close Price]]-Table2[[#This Row],[50D EMA]])/Table2[[#This Row],[50D EMA]]</f>
        <v>3.5219459663818523E-2</v>
      </c>
      <c r="U400" s="2">
        <f>(Table2[[#This Row],[Close Price]]-Table2[[#This Row],[200D EMA]])/Table2[[#This Row],[200D EMA]]</f>
        <v>0.19132930044049695</v>
      </c>
      <c r="V400">
        <v>0.59131984903136403</v>
      </c>
      <c r="W400">
        <v>3316.65</v>
      </c>
      <c r="X400">
        <v>3393.65</v>
      </c>
      <c r="Y400">
        <v>3268.5</v>
      </c>
      <c r="Z400">
        <v>3393.65</v>
      </c>
      <c r="AA400">
        <v>3210</v>
      </c>
      <c r="AB400">
        <v>3452.9</v>
      </c>
      <c r="AC400" s="2">
        <f>(Table2[[#This Row],[Close Price]]/Table2[[#This Row],[Day Low]])-1</f>
        <v>4.3869567183754121E-3</v>
      </c>
      <c r="AD400" s="2">
        <f>(Table2[[#This Row],[Day High]]/Table2[[#This Row],[Close Price]])-1</f>
        <v>1.8746998078770449E-2</v>
      </c>
      <c r="AE400" s="2">
        <f>(Table2[[#This Row],[Close Price]]/Table2[[#This Row],[Current Week Low]])-1</f>
        <v>1.9183111519045282E-2</v>
      </c>
      <c r="AF400" s="2">
        <f>(Table2[[#This Row],[Current Week High]]/Table2[[#This Row],[Close Price]])-1</f>
        <v>1.8746998078770449E-2</v>
      </c>
      <c r="AG400" s="2">
        <f>(Table2[[#This Row],[Close Price]]/Table2[[#This Row],[Current Month Low]])-1</f>
        <v>3.7757009345794401E-2</v>
      </c>
      <c r="AH400" s="2">
        <f>(Table2[[#This Row],[Current Month High]]/Table2[[#This Row],[Close Price]])-1</f>
        <v>3.6533381364073136E-2</v>
      </c>
      <c r="AI400">
        <v>3.8484630163304598</v>
      </c>
      <c r="AJ400">
        <v>71.384472912486402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</v>
      </c>
      <c r="AM400" t="s">
        <v>10437</v>
      </c>
      <c r="AN400">
        <v>-1.41</v>
      </c>
      <c r="AO400" t="s">
        <v>10435</v>
      </c>
      <c r="AP400">
        <v>-4.3332779735083003E-2</v>
      </c>
      <c r="AQ400">
        <f>(Table2[[#This Row],[Sharpe Ratio]]-AVERAGE(Table2[Sharpe Ratio]))/_xlfn.STDEV.P(Table2[Sharpe Ratio])</f>
        <v>-1.1787666899877411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-0.69673411342812952</v>
      </c>
      <c r="AS400">
        <f>_xlfn.RANK.AVG(Table2[[#This Row],[1Y Return vs Nifty Z-Score]],Table2[1Y Return vs Nifty Z-Score])</f>
        <v>379</v>
      </c>
      <c r="AT400">
        <f>_xlfn.RANK.AVG(Table2[[#This Row],[6M Return vs Nifty Z-Score]],Table2[6M Return vs Nifty Z-Score])</f>
        <v>174</v>
      </c>
      <c r="AU400">
        <f>_xlfn.RANK.AVG(Table2[[#This Row],[Sharpe Ratio Z-Score]],Table2[Sharpe Ratio Z-Score])</f>
        <v>658</v>
      </c>
      <c r="AV400">
        <f>(Table2[[#This Row],[Rank 1Y]]+Table2[[#This Row],[Rank 6M]]+Table2[[#This Row],[Rank Sharpe]])/3</f>
        <v>403.66666666666669</v>
      </c>
    </row>
    <row r="401" spans="1:48" x14ac:dyDescent="0.3">
      <c r="A401" t="s">
        <v>515</v>
      </c>
      <c r="B401" t="s">
        <v>516</v>
      </c>
      <c r="C401" t="s">
        <v>10391</v>
      </c>
      <c r="D401" t="s">
        <v>34</v>
      </c>
      <c r="E401">
        <v>42615.706559502003</v>
      </c>
      <c r="F401">
        <v>60.18</v>
      </c>
      <c r="G401">
        <v>-1.7706441724093001</v>
      </c>
      <c r="H401">
        <f>(Table2[[#This Row],[1Y Return vs Nifty]]-AVERAGE(Table2[1Y Return vs Nifty]))/_xlfn.STDEV.P(Table2[1Y Return vs Nifty])</f>
        <v>-0.41532317427522197</v>
      </c>
      <c r="I401">
        <v>-7.4338235104264498</v>
      </c>
      <c r="J401">
        <f>(Table2[[#This Row],[1M Return vs Nifty]]-AVERAGE(Table2[1M Return vs Nifty]))/_xlfn.STDEV.P(Table2[1M Return vs Nifty])</f>
        <v>-0.45783909760937064</v>
      </c>
      <c r="K401">
        <v>-15.5966294537862</v>
      </c>
      <c r="L401">
        <f>(Table2[[#This Row],[6M Return vs Nifty]]-AVERAGE(Table2[6M Return vs Nifty]))/_xlfn.STDEV.P(Table2[6M Return vs Nifty])</f>
        <v>-0.83482895388957534</v>
      </c>
      <c r="M401">
        <v>0.100981979491503</v>
      </c>
      <c r="N401">
        <f>(Table2[[#This Row],[1W Return vs Nifty]]-AVERAGE(Table2[1W Return vs Nifty]))/_xlfn.STDEV.P(Table2[1W Return vs Nifty])</f>
        <v>0.43274070040586343</v>
      </c>
      <c r="O401">
        <v>60.63</v>
      </c>
      <c r="P401">
        <v>61.972315495293401</v>
      </c>
      <c r="Q401">
        <v>58.824958237669698</v>
      </c>
      <c r="R401">
        <v>48.803697548707497</v>
      </c>
      <c r="S401" s="2">
        <f>(Table2[[#This Row],[Close Price]]-Table2[[#This Row],[20D EMA]])/Table2[[#This Row],[20D EMA]]</f>
        <v>-7.4220682830282506E-3</v>
      </c>
      <c r="T401" s="2">
        <f>(Table2[[#This Row],[Close Price]]-Table2[[#This Row],[50D EMA]])/Table2[[#This Row],[50D EMA]]</f>
        <v>-2.892122847063092E-2</v>
      </c>
      <c r="U401" s="2">
        <f>(Table2[[#This Row],[Close Price]]-Table2[[#This Row],[200D EMA]])/Table2[[#This Row],[200D EMA]]</f>
        <v>2.3035150434880799E-2</v>
      </c>
      <c r="V401">
        <v>0.84649002528498396</v>
      </c>
      <c r="W401">
        <v>60.01</v>
      </c>
      <c r="X401">
        <v>61.46</v>
      </c>
      <c r="Y401">
        <v>58.83</v>
      </c>
      <c r="Z401">
        <v>63.45</v>
      </c>
      <c r="AA401">
        <v>57.4</v>
      </c>
      <c r="AB401">
        <v>63.45</v>
      </c>
      <c r="AC401" s="2">
        <f>(Table2[[#This Row],[Close Price]]/Table2[[#This Row],[Day Low]])-1</f>
        <v>2.8328611898016387E-3</v>
      </c>
      <c r="AD401" s="2">
        <f>(Table2[[#This Row],[Day High]]/Table2[[#This Row],[Close Price]])-1</f>
        <v>2.1269524759056191E-2</v>
      </c>
      <c r="AE401" s="2">
        <f>(Table2[[#This Row],[Close Price]]/Table2[[#This Row],[Current Week Low]])-1</f>
        <v>2.2947475777664428E-2</v>
      </c>
      <c r="AF401" s="2">
        <f>(Table2[[#This Row],[Current Week High]]/Table2[[#This Row],[Close Price]])-1</f>
        <v>5.4336989032901295E-2</v>
      </c>
      <c r="AG401" s="2">
        <f>(Table2[[#This Row],[Close Price]]/Table2[[#This Row],[Current Month Low]])-1</f>
        <v>4.8432055749128899E-2</v>
      </c>
      <c r="AH401" s="2">
        <f>(Table2[[#This Row],[Current Month High]]/Table2[[#This Row],[Close Price]])-1</f>
        <v>5.4336989032901295E-2</v>
      </c>
      <c r="AI401">
        <v>22.133599202392801</v>
      </c>
      <c r="AJ401">
        <v>55.705045278137099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-0.08</v>
      </c>
      <c r="AM401" t="s">
        <v>10435</v>
      </c>
      <c r="AN401">
        <v>1.84</v>
      </c>
      <c r="AO401" t="s">
        <v>10436</v>
      </c>
      <c r="AP401">
        <v>0.127059332116811</v>
      </c>
      <c r="AQ401">
        <f>(Table2[[#This Row],[Sharpe Ratio]]-AVERAGE(Table2[Sharpe Ratio]))/_xlfn.STDEV.P(Table2[Sharpe Ratio])</f>
        <v>0.79751855093835222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438</v>
      </c>
      <c r="AT401">
        <f>_xlfn.RANK.AVG(Table2[[#This Row],[6M Return vs Nifty Z-Score]],Table2[6M Return vs Nifty Z-Score])</f>
        <v>621</v>
      </c>
      <c r="AU401">
        <f>_xlfn.RANK.AVG(Table2[[#This Row],[Sharpe Ratio Z-Score]],Table2[Sharpe Ratio Z-Score])</f>
        <v>153</v>
      </c>
      <c r="AV401">
        <f>(Table2[[#This Row],[Rank 1Y]]+Table2[[#This Row],[Rank 6M]]+Table2[[#This Row],[Rank Sharpe]])/3</f>
        <v>404</v>
      </c>
    </row>
    <row r="402" spans="1:48" x14ac:dyDescent="0.3">
      <c r="A402" t="s">
        <v>558</v>
      </c>
      <c r="B402" t="s">
        <v>559</v>
      </c>
      <c r="C402" t="s">
        <v>10395</v>
      </c>
      <c r="D402" t="s">
        <v>54</v>
      </c>
      <c r="E402">
        <v>38016.308546209999</v>
      </c>
      <c r="F402">
        <v>1498.45</v>
      </c>
      <c r="G402">
        <v>35.778500296944998</v>
      </c>
      <c r="H402">
        <f>(Table2[[#This Row],[1Y Return vs Nifty]]-AVERAGE(Table2[1Y Return vs Nifty]))/_xlfn.STDEV.P(Table2[1Y Return vs Nifty])</f>
        <v>0.19682335491844921</v>
      </c>
      <c r="I402">
        <v>1.4878576245778199</v>
      </c>
      <c r="J402">
        <f>(Table2[[#This Row],[1M Return vs Nifty]]-AVERAGE(Table2[1M Return vs Nifty]))/_xlfn.STDEV.P(Table2[1M Return vs Nifty])</f>
        <v>0.40517624087738557</v>
      </c>
      <c r="K402">
        <v>7.0941069468394602</v>
      </c>
      <c r="L402">
        <f>(Table2[[#This Row],[6M Return vs Nifty]]-AVERAGE(Table2[6M Return vs Nifty]))/_xlfn.STDEV.P(Table2[6M Return vs Nifty])</f>
        <v>-0.16458117174318496</v>
      </c>
      <c r="M402">
        <v>-0.79981148532196999</v>
      </c>
      <c r="N402">
        <f>(Table2[[#This Row],[1W Return vs Nifty]]-AVERAGE(Table2[1W Return vs Nifty]))/_xlfn.STDEV.P(Table2[1W Return vs Nifty])</f>
        <v>0.25388421656332072</v>
      </c>
      <c r="O402">
        <v>1437.95</v>
      </c>
      <c r="P402">
        <v>1377.79316076188</v>
      </c>
      <c r="Q402">
        <v>1233.54009084586</v>
      </c>
      <c r="R402">
        <v>71.226775859689894</v>
      </c>
      <c r="S402" s="2">
        <f>(Table2[[#This Row],[Close Price]]-Table2[[#This Row],[20D EMA]])/Table2[[#This Row],[20D EMA]]</f>
        <v>4.2073785597552073E-2</v>
      </c>
      <c r="T402" s="2">
        <f>(Table2[[#This Row],[Close Price]]-Table2[[#This Row],[50D EMA]])/Table2[[#This Row],[50D EMA]]</f>
        <v>8.7572534596847801E-2</v>
      </c>
      <c r="U402" s="2">
        <f>(Table2[[#This Row],[Close Price]]-Table2[[#This Row],[200D EMA]])/Table2[[#This Row],[200D EMA]]</f>
        <v>0.21475581630467044</v>
      </c>
      <c r="V402">
        <v>0.78398687548781099</v>
      </c>
      <c r="W402">
        <v>1480.35</v>
      </c>
      <c r="X402">
        <v>1519.85</v>
      </c>
      <c r="Y402">
        <v>1431.95</v>
      </c>
      <c r="Z402">
        <v>1519.85</v>
      </c>
      <c r="AA402">
        <v>1375</v>
      </c>
      <c r="AB402">
        <v>1519.85</v>
      </c>
      <c r="AC402" s="2">
        <f>(Table2[[#This Row],[Close Price]]/Table2[[#This Row],[Day Low]])-1</f>
        <v>1.2226838247711758E-2</v>
      </c>
      <c r="AD402" s="2">
        <f>(Table2[[#This Row],[Day High]]/Table2[[#This Row],[Close Price]])-1</f>
        <v>1.4281424138276044E-2</v>
      </c>
      <c r="AE402" s="2">
        <f>(Table2[[#This Row],[Close Price]]/Table2[[#This Row],[Current Week Low]])-1</f>
        <v>4.6440169000314224E-2</v>
      </c>
      <c r="AF402" s="2">
        <f>(Table2[[#This Row],[Current Week High]]/Table2[[#This Row],[Close Price]])-1</f>
        <v>1.4281424138276044E-2</v>
      </c>
      <c r="AG402" s="2">
        <f>(Table2[[#This Row],[Close Price]]/Table2[[#This Row],[Current Month Low]])-1</f>
        <v>8.9781818181818185E-2</v>
      </c>
      <c r="AH402" s="2">
        <f>(Table2[[#This Row],[Current Month High]]/Table2[[#This Row],[Close Price]])-1</f>
        <v>1.4281424138276044E-2</v>
      </c>
      <c r="AI402">
        <v>1.4281424138276</v>
      </c>
      <c r="AJ402">
        <v>69.192118782814802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0.1</v>
      </c>
      <c r="AM402" t="s">
        <v>10436</v>
      </c>
      <c r="AN402">
        <v>6.75</v>
      </c>
      <c r="AO402" t="s">
        <v>10436</v>
      </c>
      <c r="AP402">
        <v>-1.4378168766014001E-2</v>
      </c>
      <c r="AQ402">
        <f>(Table2[[#This Row],[Sharpe Ratio]]-AVERAGE(Table2[Sharpe Ratio]))/_xlfn.STDEV.P(Table2[Sharpe Ratio])</f>
        <v>-0.84293793774675652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-0.15163529713078594</v>
      </c>
      <c r="AS402">
        <f>_xlfn.RANK.AVG(Table2[[#This Row],[1Y Return vs Nifty Z-Score]],Table2[1Y Return vs Nifty Z-Score])</f>
        <v>245</v>
      </c>
      <c r="AT402">
        <f>_xlfn.RANK.AVG(Table2[[#This Row],[6M Return vs Nifty Z-Score]],Table2[6M Return vs Nifty Z-Score])</f>
        <v>367</v>
      </c>
      <c r="AU402">
        <f>_xlfn.RANK.AVG(Table2[[#This Row],[Sharpe Ratio Z-Score]],Table2[Sharpe Ratio Z-Score])</f>
        <v>600</v>
      </c>
      <c r="AV402">
        <f>(Table2[[#This Row],[Rank 1Y]]+Table2[[#This Row],[Rank 6M]]+Table2[[#This Row],[Rank Sharpe]])/3</f>
        <v>404</v>
      </c>
    </row>
    <row r="403" spans="1:48" x14ac:dyDescent="0.3">
      <c r="A403" t="s">
        <v>501</v>
      </c>
      <c r="B403" t="s">
        <v>502</v>
      </c>
      <c r="C403" t="s">
        <v>10395</v>
      </c>
      <c r="D403" t="s">
        <v>503</v>
      </c>
      <c r="E403">
        <v>44471.98608635</v>
      </c>
      <c r="F403">
        <v>371.45</v>
      </c>
      <c r="G403">
        <v>8.4759711030842606</v>
      </c>
      <c r="H403">
        <f>(Table2[[#This Row],[1Y Return vs Nifty]]-AVERAGE(Table2[1Y Return vs Nifty]))/_xlfn.STDEV.P(Table2[1Y Return vs Nifty])</f>
        <v>-0.24827729172534188</v>
      </c>
      <c r="I403">
        <v>1.92698811340328</v>
      </c>
      <c r="J403">
        <f>(Table2[[#This Row],[1M Return vs Nifty]]-AVERAGE(Table2[1M Return vs Nifty]))/_xlfn.STDEV.P(Table2[1M Return vs Nifty])</f>
        <v>0.44765437271362024</v>
      </c>
      <c r="K403">
        <v>26.4573299700067</v>
      </c>
      <c r="L403">
        <f>(Table2[[#This Row],[6M Return vs Nifty]]-AVERAGE(Table2[6M Return vs Nifty]))/_xlfn.STDEV.P(Table2[6M Return vs Nifty])</f>
        <v>0.40737722825505907</v>
      </c>
      <c r="M403">
        <v>-2.09522978530245</v>
      </c>
      <c r="N403">
        <f>(Table2[[#This Row],[1W Return vs Nifty]]-AVERAGE(Table2[1W Return vs Nifty]))/_xlfn.STDEV.P(Table2[1W Return vs Nifty])</f>
        <v>-3.3267549747217759E-3</v>
      </c>
      <c r="O403">
        <v>369.75</v>
      </c>
      <c r="P403">
        <v>359.67684020238602</v>
      </c>
      <c r="Q403">
        <v>317.96969934282998</v>
      </c>
      <c r="R403">
        <v>50.025470710120203</v>
      </c>
      <c r="S403" s="2">
        <f>(Table2[[#This Row],[Close Price]]-Table2[[#This Row],[20D EMA]])/Table2[[#This Row],[20D EMA]]</f>
        <v>4.5977011494252569E-3</v>
      </c>
      <c r="T403" s="2">
        <f>(Table2[[#This Row],[Close Price]]-Table2[[#This Row],[50D EMA]])/Table2[[#This Row],[50D EMA]]</f>
        <v>3.27326046097084E-2</v>
      </c>
      <c r="U403" s="2">
        <f>(Table2[[#This Row],[Close Price]]-Table2[[#This Row],[200D EMA]])/Table2[[#This Row],[200D EMA]]</f>
        <v>0.16819307238300205</v>
      </c>
      <c r="V403">
        <v>1.30982551505866</v>
      </c>
      <c r="W403">
        <v>368.6</v>
      </c>
      <c r="X403">
        <v>381.8</v>
      </c>
      <c r="Y403">
        <v>363.6</v>
      </c>
      <c r="Z403">
        <v>381.8</v>
      </c>
      <c r="AA403">
        <v>351</v>
      </c>
      <c r="AB403">
        <v>395.8</v>
      </c>
      <c r="AC403" s="2">
        <f>(Table2[[#This Row],[Close Price]]/Table2[[#This Row],[Day Low]])-1</f>
        <v>7.7319587628865705E-3</v>
      </c>
      <c r="AD403" s="2">
        <f>(Table2[[#This Row],[Day High]]/Table2[[#This Row],[Close Price]])-1</f>
        <v>2.7863777089783381E-2</v>
      </c>
      <c r="AE403" s="2">
        <f>(Table2[[#This Row],[Close Price]]/Table2[[#This Row],[Current Week Low]])-1</f>
        <v>2.1589658965896596E-2</v>
      </c>
      <c r="AF403" s="2">
        <f>(Table2[[#This Row],[Current Week High]]/Table2[[#This Row],[Close Price]])-1</f>
        <v>2.7863777089783381E-2</v>
      </c>
      <c r="AG403" s="2">
        <f>(Table2[[#This Row],[Close Price]]/Table2[[#This Row],[Current Month Low]])-1</f>
        <v>5.8262108262108203E-2</v>
      </c>
      <c r="AH403" s="2">
        <f>(Table2[[#This Row],[Current Month High]]/Table2[[#This Row],[Close Price]])-1</f>
        <v>6.555391035132585E-2</v>
      </c>
      <c r="AI403">
        <v>6.5553910351325797</v>
      </c>
      <c r="AJ403">
        <v>70.781609195402197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-0.11</v>
      </c>
      <c r="AM403" t="s">
        <v>10435</v>
      </c>
      <c r="AN403">
        <v>-1.63</v>
      </c>
      <c r="AO403" t="s">
        <v>10435</v>
      </c>
      <c r="AP403">
        <v>-3.3477925753441003E-2</v>
      </c>
      <c r="AQ403">
        <f>(Table2[[#This Row],[Sharpe Ratio]]-AVERAGE(Table2[Sharpe Ratio]))/_xlfn.STDEV.P(Table2[Sharpe Ratio])</f>
        <v>-1.0644656095930716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-0.46103805532445608</v>
      </c>
      <c r="AS403">
        <f>_xlfn.RANK.AVG(Table2[[#This Row],[1Y Return vs Nifty Z-Score]],Table2[1Y Return vs Nifty Z-Score])</f>
        <v>376</v>
      </c>
      <c r="AT403">
        <f>_xlfn.RANK.AVG(Table2[[#This Row],[6M Return vs Nifty Z-Score]],Table2[6M Return vs Nifty Z-Score])</f>
        <v>196</v>
      </c>
      <c r="AU403">
        <f>_xlfn.RANK.AVG(Table2[[#This Row],[Sharpe Ratio Z-Score]],Table2[Sharpe Ratio Z-Score])</f>
        <v>641</v>
      </c>
      <c r="AV403">
        <f>(Table2[[#This Row],[Rank 1Y]]+Table2[[#This Row],[Rank 6M]]+Table2[[#This Row],[Rank Sharpe]])/3</f>
        <v>404.33333333333331</v>
      </c>
    </row>
    <row r="404" spans="1:48" x14ac:dyDescent="0.3">
      <c r="A404" t="s">
        <v>1296</v>
      </c>
      <c r="B404" t="s">
        <v>1297</v>
      </c>
      <c r="C404" t="s">
        <v>10395</v>
      </c>
      <c r="D404" t="s">
        <v>54</v>
      </c>
      <c r="E404">
        <v>9124.2813549999992</v>
      </c>
      <c r="F404">
        <v>526</v>
      </c>
      <c r="G404">
        <v>-4.9339685794222401</v>
      </c>
      <c r="H404">
        <f>(Table2[[#This Row],[1Y Return vs Nifty]]-AVERAGE(Table2[1Y Return vs Nifty]))/_xlfn.STDEV.P(Table2[1Y Return vs Nifty])</f>
        <v>-0.46689340533726392</v>
      </c>
      <c r="I404">
        <v>7.2373464263542999</v>
      </c>
      <c r="J404">
        <f>(Table2[[#This Row],[1M Return vs Nifty]]-AVERAGE(Table2[1M Return vs Nifty]))/_xlfn.STDEV.P(Table2[1M Return vs Nifty])</f>
        <v>0.96133790472826131</v>
      </c>
      <c r="K404">
        <v>23.184558747339199</v>
      </c>
      <c r="L404">
        <f>(Table2[[#This Row],[6M Return vs Nifty]]-AVERAGE(Table2[6M Return vs Nifty]))/_xlfn.STDEV.P(Table2[6M Return vs Nifty])</f>
        <v>0.31070484113037594</v>
      </c>
      <c r="M404">
        <v>-1.37888591454265</v>
      </c>
      <c r="N404">
        <f>(Table2[[#This Row],[1W Return vs Nifty]]-AVERAGE(Table2[1W Return vs Nifty]))/_xlfn.STDEV.P(Table2[1W Return vs Nifty])</f>
        <v>0.13890645491294654</v>
      </c>
      <c r="O404">
        <v>508.94</v>
      </c>
      <c r="P404">
        <v>482.32389950012799</v>
      </c>
      <c r="Q404">
        <v>412.08361049691501</v>
      </c>
      <c r="R404">
        <v>58.2349347934625</v>
      </c>
      <c r="S404" s="2">
        <f>(Table2[[#This Row],[Close Price]]-Table2[[#This Row],[20D EMA]])/Table2[[#This Row],[20D EMA]]</f>
        <v>3.352065076433372E-2</v>
      </c>
      <c r="T404" s="2">
        <f>(Table2[[#This Row],[Close Price]]-Table2[[#This Row],[50D EMA]])/Table2[[#This Row],[50D EMA]]</f>
        <v>9.0553465306482117E-2</v>
      </c>
      <c r="U404" s="2">
        <f>(Table2[[#This Row],[Close Price]]-Table2[[#This Row],[200D EMA]])/Table2[[#This Row],[200D EMA]]</f>
        <v>0.27643999082059539</v>
      </c>
      <c r="V404">
        <v>0.592894157734983</v>
      </c>
      <c r="W404">
        <v>522.6</v>
      </c>
      <c r="X404">
        <v>553.35</v>
      </c>
      <c r="Y404">
        <v>520</v>
      </c>
      <c r="Z404">
        <v>553.35</v>
      </c>
      <c r="AA404">
        <v>460.5</v>
      </c>
      <c r="AB404">
        <v>553.35</v>
      </c>
      <c r="AC404" s="2">
        <f>(Table2[[#This Row],[Close Price]]/Table2[[#This Row],[Day Low]])-1</f>
        <v>6.505931879066118E-3</v>
      </c>
      <c r="AD404" s="2">
        <f>(Table2[[#This Row],[Day High]]/Table2[[#This Row],[Close Price]])-1</f>
        <v>5.1996197718631176E-2</v>
      </c>
      <c r="AE404" s="2">
        <f>(Table2[[#This Row],[Close Price]]/Table2[[#This Row],[Current Week Low]])-1</f>
        <v>1.1538461538461497E-2</v>
      </c>
      <c r="AF404" s="2">
        <f>(Table2[[#This Row],[Current Week High]]/Table2[[#This Row],[Close Price]])-1</f>
        <v>5.1996197718631176E-2</v>
      </c>
      <c r="AG404" s="2">
        <f>(Table2[[#This Row],[Close Price]]/Table2[[#This Row],[Current Month Low]])-1</f>
        <v>0.14223669923995663</v>
      </c>
      <c r="AH404" s="2">
        <f>(Table2[[#This Row],[Current Month High]]/Table2[[#This Row],[Close Price]])-1</f>
        <v>5.1996197718631176E-2</v>
      </c>
      <c r="AI404">
        <v>5.1996197718631096</v>
      </c>
      <c r="AJ404">
        <v>64.632237871674405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0.06</v>
      </c>
      <c r="AM404" t="s">
        <v>10436</v>
      </c>
      <c r="AN404">
        <v>0.61</v>
      </c>
      <c r="AO404" t="s">
        <v>10436</v>
      </c>
      <c r="AQ404">
        <f>(Table2[[#This Row],[Sharpe Ratio]]-AVERAGE(Table2[Sharpe Ratio]))/_xlfn.STDEV.P(Table2[Sharpe Ratio])</f>
        <v>-0.67617339439443958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0.26788240103988037</v>
      </c>
      <c r="AS404">
        <f>_xlfn.RANK.AVG(Table2[[#This Row],[1Y Return vs Nifty Z-Score]],Table2[1Y Return vs Nifty Z-Score])</f>
        <v>465</v>
      </c>
      <c r="AT404">
        <f>_xlfn.RANK.AVG(Table2[[#This Row],[6M Return vs Nifty Z-Score]],Table2[6M Return vs Nifty Z-Score])</f>
        <v>219</v>
      </c>
      <c r="AU404">
        <f>_xlfn.RANK.AVG(Table2[[#This Row],[Sharpe Ratio Z-Score]],Table2[Sharpe Ratio Z-Score])</f>
        <v>529</v>
      </c>
      <c r="AV404">
        <f>(Table2[[#This Row],[Rank 1Y]]+Table2[[#This Row],[Rank 6M]]+Table2[[#This Row],[Rank Sharpe]])/3</f>
        <v>404.33333333333331</v>
      </c>
    </row>
    <row r="405" spans="1:48" x14ac:dyDescent="0.3">
      <c r="A405" t="s">
        <v>178</v>
      </c>
      <c r="B405" t="s">
        <v>179</v>
      </c>
      <c r="C405" t="s">
        <v>10393</v>
      </c>
      <c r="D405" t="s">
        <v>114</v>
      </c>
      <c r="E405">
        <v>148863.83297687999</v>
      </c>
      <c r="F405">
        <v>6180.3</v>
      </c>
      <c r="G405">
        <v>3.0633333464172501</v>
      </c>
      <c r="H405">
        <f>(Table2[[#This Row],[1Y Return vs Nifty]]-AVERAGE(Table2[1Y Return vs Nifty]))/_xlfn.STDEV.P(Table2[1Y Return vs Nifty])</f>
        <v>-0.33651704960399337</v>
      </c>
      <c r="I405">
        <v>2.2144163926569398</v>
      </c>
      <c r="J405">
        <f>(Table2[[#This Row],[1M Return vs Nifty]]-AVERAGE(Table2[1M Return vs Nifty]))/_xlfn.STDEV.P(Table2[1M Return vs Nifty])</f>
        <v>0.47545799065929173</v>
      </c>
      <c r="K405">
        <v>6.8832635492570198</v>
      </c>
      <c r="L405">
        <f>(Table2[[#This Row],[6M Return vs Nifty]]-AVERAGE(Table2[6M Return vs Nifty]))/_xlfn.STDEV.P(Table2[6M Return vs Nifty])</f>
        <v>-0.17080914588711549</v>
      </c>
      <c r="M405">
        <v>-1.17996350810527</v>
      </c>
      <c r="N405">
        <f>(Table2[[#This Row],[1W Return vs Nifty]]-AVERAGE(Table2[1W Return vs Nifty]))/_xlfn.STDEV.P(Table2[1W Return vs Nifty])</f>
        <v>0.17840336909210772</v>
      </c>
      <c r="O405">
        <v>6048.32</v>
      </c>
      <c r="P405">
        <v>5875.2960563855704</v>
      </c>
      <c r="Q405">
        <v>5370.3804331884403</v>
      </c>
      <c r="R405">
        <v>69.210642974737496</v>
      </c>
      <c r="S405" s="2">
        <f>(Table2[[#This Row],[Close Price]]-Table2[[#This Row],[20D EMA]])/Table2[[#This Row],[20D EMA]]</f>
        <v>2.1820935400243453E-2</v>
      </c>
      <c r="T405" s="2">
        <f>(Table2[[#This Row],[Close Price]]-Table2[[#This Row],[50D EMA]])/Table2[[#This Row],[50D EMA]]</f>
        <v>5.191294884330739E-2</v>
      </c>
      <c r="U405" s="2">
        <f>(Table2[[#This Row],[Close Price]]-Table2[[#This Row],[200D EMA]])/Table2[[#This Row],[200D EMA]]</f>
        <v>0.15081232640546915</v>
      </c>
      <c r="V405">
        <v>1.2895228129787699</v>
      </c>
      <c r="W405">
        <v>6101.55</v>
      </c>
      <c r="X405">
        <v>6203</v>
      </c>
      <c r="Y405">
        <v>6101.55</v>
      </c>
      <c r="Z405">
        <v>6250</v>
      </c>
      <c r="AA405">
        <v>5827.1</v>
      </c>
      <c r="AB405">
        <v>6258.65</v>
      </c>
      <c r="AC405" s="2">
        <f>(Table2[[#This Row],[Close Price]]/Table2[[#This Row],[Day Low]])-1</f>
        <v>1.2906556530717594E-2</v>
      </c>
      <c r="AD405" s="2">
        <f>(Table2[[#This Row],[Day High]]/Table2[[#This Row],[Close Price]])-1</f>
        <v>3.6729608595051921E-3</v>
      </c>
      <c r="AE405" s="2">
        <f>(Table2[[#This Row],[Close Price]]/Table2[[#This Row],[Current Week Low]])-1</f>
        <v>1.2906556530717594E-2</v>
      </c>
      <c r="AF405" s="2">
        <f>(Table2[[#This Row],[Current Week High]]/Table2[[#This Row],[Close Price]])-1</f>
        <v>1.1277769687555672E-2</v>
      </c>
      <c r="AG405" s="2">
        <f>(Table2[[#This Row],[Close Price]]/Table2[[#This Row],[Current Month Low]])-1</f>
        <v>6.0613341113075148E-2</v>
      </c>
      <c r="AH405" s="2">
        <f>(Table2[[#This Row],[Current Month High]]/Table2[[#This Row],[Close Price]])-1</f>
        <v>1.2677378120803162E-2</v>
      </c>
      <c r="AI405">
        <v>1.26773781208031</v>
      </c>
      <c r="AJ405">
        <v>42.151022379649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-0.01</v>
      </c>
      <c r="AM405" t="s">
        <v>10435</v>
      </c>
      <c r="AN405">
        <v>4.0599999999999996</v>
      </c>
      <c r="AO405" t="s">
        <v>10436</v>
      </c>
      <c r="AP405">
        <v>2.893098401379E-2</v>
      </c>
      <c r="AQ405">
        <f>(Table2[[#This Row],[Sharpe Ratio]]-AVERAGE(Table2[Sharpe Ratio]))/_xlfn.STDEV.P(Table2[Sharpe Ratio])</f>
        <v>-0.34061867833094256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-0.19408351407065197</v>
      </c>
      <c r="AS405">
        <f>_xlfn.RANK.AVG(Table2[[#This Row],[1Y Return vs Nifty Z-Score]],Table2[1Y Return vs Nifty Z-Score])</f>
        <v>407</v>
      </c>
      <c r="AT405">
        <f>_xlfn.RANK.AVG(Table2[[#This Row],[6M Return vs Nifty Z-Score]],Table2[6M Return vs Nifty Z-Score])</f>
        <v>372</v>
      </c>
      <c r="AU405">
        <f>_xlfn.RANK.AVG(Table2[[#This Row],[Sharpe Ratio Z-Score]],Table2[Sharpe Ratio Z-Score])</f>
        <v>435</v>
      </c>
      <c r="AV405">
        <f>(Table2[[#This Row],[Rank 1Y]]+Table2[[#This Row],[Rank 6M]]+Table2[[#This Row],[Rank Sharpe]])/3</f>
        <v>404.66666666666669</v>
      </c>
    </row>
    <row r="406" spans="1:48" x14ac:dyDescent="0.3">
      <c r="A406" t="s">
        <v>685</v>
      </c>
      <c r="B406" t="s">
        <v>686</v>
      </c>
      <c r="C406" t="s">
        <v>10392</v>
      </c>
      <c r="D406" t="s">
        <v>687</v>
      </c>
      <c r="E406">
        <v>26837.57217834</v>
      </c>
      <c r="F406">
        <v>279.3</v>
      </c>
      <c r="G406">
        <v>8.6756902989832305</v>
      </c>
      <c r="H406">
        <f>(Table2[[#This Row],[1Y Return vs Nifty]]-AVERAGE(Table2[1Y Return vs Nifty]))/_xlfn.STDEV.P(Table2[1Y Return vs Nifty])</f>
        <v>-0.24502136101611666</v>
      </c>
      <c r="I406">
        <v>-10.957655656111299</v>
      </c>
      <c r="J406">
        <f>(Table2[[#This Row],[1M Return vs Nifty]]-AVERAGE(Table2[1M Return vs Nifty]))/_xlfn.STDEV.P(Table2[1M Return vs Nifty])</f>
        <v>-0.79870772382005928</v>
      </c>
      <c r="K406">
        <v>-7.1349542541593101</v>
      </c>
      <c r="L406">
        <f>(Table2[[#This Row],[6M Return vs Nifty]]-AVERAGE(Table2[6M Return vs Nifty]))/_xlfn.STDEV.P(Table2[6M Return vs Nifty])</f>
        <v>-0.58488470634912715</v>
      </c>
      <c r="M406">
        <v>-5.0651654763755696</v>
      </c>
      <c r="N406">
        <f>(Table2[[#This Row],[1W Return vs Nifty]]-AVERAGE(Table2[1W Return vs Nifty]))/_xlfn.STDEV.P(Table2[1W Return vs Nifty])</f>
        <v>-0.59302048133163332</v>
      </c>
      <c r="O406">
        <v>288.27</v>
      </c>
      <c r="P406">
        <v>293.26918430804</v>
      </c>
      <c r="Q406">
        <v>279.860325154549</v>
      </c>
      <c r="R406">
        <v>32.632265777561003</v>
      </c>
      <c r="S406" s="2">
        <f>(Table2[[#This Row],[Close Price]]-Table2[[#This Row],[20D EMA]])/Table2[[#This Row],[20D EMA]]</f>
        <v>-3.1116661463211473E-2</v>
      </c>
      <c r="T406" s="2">
        <f>(Table2[[#This Row],[Close Price]]-Table2[[#This Row],[50D EMA]])/Table2[[#This Row],[50D EMA]]</f>
        <v>-4.7632636006404369E-2</v>
      </c>
      <c r="U406" s="2">
        <f>(Table2[[#This Row],[Close Price]]-Table2[[#This Row],[200D EMA]])/Table2[[#This Row],[200D EMA]]</f>
        <v>-2.0021600212161523E-3</v>
      </c>
      <c r="V406">
        <v>0.22463623127817101</v>
      </c>
      <c r="W406">
        <v>278</v>
      </c>
      <c r="X406">
        <v>284.35000000000002</v>
      </c>
      <c r="Y406">
        <v>278</v>
      </c>
      <c r="Z406">
        <v>286.45</v>
      </c>
      <c r="AA406">
        <v>276</v>
      </c>
      <c r="AB406">
        <v>308</v>
      </c>
      <c r="AC406" s="2">
        <f>(Table2[[#This Row],[Close Price]]/Table2[[#This Row],[Day Low]])-1</f>
        <v>4.6762589928057707E-3</v>
      </c>
      <c r="AD406" s="2">
        <f>(Table2[[#This Row],[Day High]]/Table2[[#This Row],[Close Price]])-1</f>
        <v>1.8080916577157158E-2</v>
      </c>
      <c r="AE406" s="2">
        <f>(Table2[[#This Row],[Close Price]]/Table2[[#This Row],[Current Week Low]])-1</f>
        <v>4.6762589928057707E-3</v>
      </c>
      <c r="AF406" s="2">
        <f>(Table2[[#This Row],[Current Week High]]/Table2[[#This Row],[Close Price]])-1</f>
        <v>2.5599713569638194E-2</v>
      </c>
      <c r="AG406" s="2">
        <f>(Table2[[#This Row],[Close Price]]/Table2[[#This Row],[Current Month Low]])-1</f>
        <v>1.1956521739130421E-2</v>
      </c>
      <c r="AH406" s="2">
        <f>(Table2[[#This Row],[Current Month High]]/Table2[[#This Row],[Close Price]])-1</f>
        <v>0.10275689223057638</v>
      </c>
      <c r="AI406">
        <v>37.593984962405997</v>
      </c>
      <c r="AJ406">
        <v>51.628664495114002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-0.18</v>
      </c>
      <c r="AM406" t="s">
        <v>10435</v>
      </c>
      <c r="AN406">
        <v>-1.32</v>
      </c>
      <c r="AO406" t="s">
        <v>10435</v>
      </c>
      <c r="AP406">
        <v>7.0240801410949003E-2</v>
      </c>
      <c r="AQ406">
        <f>(Table2[[#This Row],[Sharpe Ratio]]-AVERAGE(Table2[Sharpe Ratio]))/_xlfn.STDEV.P(Table2[Sharpe Ratio])</f>
        <v>0.13851137962807455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375</v>
      </c>
      <c r="AT406">
        <f>_xlfn.RANK.AVG(Table2[[#This Row],[6M Return vs Nifty Z-Score]],Table2[6M Return vs Nifty Z-Score])</f>
        <v>529</v>
      </c>
      <c r="AU406">
        <f>_xlfn.RANK.AVG(Table2[[#This Row],[Sharpe Ratio Z-Score]],Table2[Sharpe Ratio Z-Score])</f>
        <v>313</v>
      </c>
      <c r="AV406">
        <f>(Table2[[#This Row],[Rank 1Y]]+Table2[[#This Row],[Rank 6M]]+Table2[[#This Row],[Rank Sharpe]])/3</f>
        <v>405.66666666666669</v>
      </c>
    </row>
    <row r="407" spans="1:48" x14ac:dyDescent="0.3">
      <c r="A407" t="s">
        <v>1518</v>
      </c>
      <c r="B407" t="s">
        <v>1519</v>
      </c>
      <c r="C407" t="s">
        <v>10404</v>
      </c>
      <c r="D407" t="s">
        <v>388</v>
      </c>
      <c r="E407">
        <v>6895.4716810979999</v>
      </c>
      <c r="F407">
        <v>84.63</v>
      </c>
      <c r="G407">
        <v>-13.8905884794383</v>
      </c>
      <c r="H407">
        <f>(Table2[[#This Row],[1Y Return vs Nifty]]-AVERAGE(Table2[1Y Return vs Nifty]))/_xlfn.STDEV.P(Table2[1Y Return vs Nifty])</f>
        <v>-0.61290908325974103</v>
      </c>
      <c r="I407">
        <v>-8.2636675675620399</v>
      </c>
      <c r="J407">
        <f>(Table2[[#This Row],[1M Return vs Nifty]]-AVERAGE(Table2[1M Return vs Nifty]))/_xlfn.STDEV.P(Table2[1M Return vs Nifty])</f>
        <v>-0.53811187793215132</v>
      </c>
      <c r="K407">
        <v>9.2936007373492799</v>
      </c>
      <c r="L407">
        <f>(Table2[[#This Row],[6M Return vs Nifty]]-AVERAGE(Table2[6M Return vs Nifty]))/_xlfn.STDEV.P(Table2[6M Return vs Nifty])</f>
        <v>-9.9611670141054695E-2</v>
      </c>
      <c r="M407">
        <v>-3.8246542699515498</v>
      </c>
      <c r="N407">
        <f>(Table2[[#This Row],[1W Return vs Nifty]]-AVERAGE(Table2[1W Return vs Nifty]))/_xlfn.STDEV.P(Table2[1W Return vs Nifty])</f>
        <v>-0.34671155346411803</v>
      </c>
      <c r="O407">
        <v>85.31</v>
      </c>
      <c r="P407">
        <v>84.7697349574415</v>
      </c>
      <c r="Q407">
        <v>77.654079786010499</v>
      </c>
      <c r="R407">
        <v>46.937498929075304</v>
      </c>
      <c r="S407" s="2">
        <f>(Table2[[#This Row],[Close Price]]-Table2[[#This Row],[20D EMA]])/Table2[[#This Row],[20D EMA]]</f>
        <v>-7.970929551049194E-3</v>
      </c>
      <c r="T407" s="2">
        <f>(Table2[[#This Row],[Close Price]]-Table2[[#This Row],[50D EMA]])/Table2[[#This Row],[50D EMA]]</f>
        <v>-1.6484062090280009E-3</v>
      </c>
      <c r="U407" s="2">
        <f>(Table2[[#This Row],[Close Price]]-Table2[[#This Row],[200D EMA]])/Table2[[#This Row],[200D EMA]]</f>
        <v>8.9833273837161859E-2</v>
      </c>
      <c r="V407">
        <v>0.42720037920503301</v>
      </c>
      <c r="W407">
        <v>83.67</v>
      </c>
      <c r="X407">
        <v>85.78</v>
      </c>
      <c r="Y407">
        <v>82.98</v>
      </c>
      <c r="Z407">
        <v>86.32</v>
      </c>
      <c r="AA407">
        <v>82.25</v>
      </c>
      <c r="AB407">
        <v>88.88</v>
      </c>
      <c r="AC407" s="2">
        <f>(Table2[[#This Row],[Close Price]]/Table2[[#This Row],[Day Low]])-1</f>
        <v>1.1473646468268095E-2</v>
      </c>
      <c r="AD407" s="2">
        <f>(Table2[[#This Row],[Day High]]/Table2[[#This Row],[Close Price]])-1</f>
        <v>1.3588561975658831E-2</v>
      </c>
      <c r="AE407" s="2">
        <f>(Table2[[#This Row],[Close Price]]/Table2[[#This Row],[Current Week Low]])-1</f>
        <v>1.988430947216191E-2</v>
      </c>
      <c r="AF407" s="2">
        <f>(Table2[[#This Row],[Current Week High]]/Table2[[#This Row],[Close Price]])-1</f>
        <v>1.9969278033794113E-2</v>
      </c>
      <c r="AG407" s="2">
        <f>(Table2[[#This Row],[Close Price]]/Table2[[#This Row],[Current Month Low]])-1</f>
        <v>2.8936170212765955E-2</v>
      </c>
      <c r="AH407" s="2">
        <f>(Table2[[#This Row],[Current Month High]]/Table2[[#This Row],[Close Price]])-1</f>
        <v>5.021859860569533E-2</v>
      </c>
      <c r="AI407">
        <v>16.2117452440033</v>
      </c>
      <c r="AJ407">
        <v>44.296675191815801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-0.1</v>
      </c>
      <c r="AM407" t="s">
        <v>10435</v>
      </c>
      <c r="AN407">
        <v>-0.82</v>
      </c>
      <c r="AO407" t="s">
        <v>10435</v>
      </c>
      <c r="AP407">
        <v>5.8742984553881002E-2</v>
      </c>
      <c r="AQ407">
        <f>(Table2[[#This Row],[Sharpe Ratio]]-AVERAGE(Table2[Sharpe Ratio]))/_xlfn.STDEV.P(Table2[Sharpe Ratio])</f>
        <v>5.154468263270943E-3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-1.5921897165337942</v>
      </c>
      <c r="AS407">
        <f>_xlfn.RANK.AVG(Table2[[#This Row],[1Y Return vs Nifty Z-Score]],Table2[1Y Return vs Nifty Z-Score])</f>
        <v>531</v>
      </c>
      <c r="AT407">
        <f>_xlfn.RANK.AVG(Table2[[#This Row],[6M Return vs Nifty Z-Score]],Table2[6M Return vs Nifty Z-Score])</f>
        <v>343</v>
      </c>
      <c r="AU407">
        <f>_xlfn.RANK.AVG(Table2[[#This Row],[Sharpe Ratio Z-Score]],Table2[Sharpe Ratio Z-Score])</f>
        <v>344</v>
      </c>
      <c r="AV407">
        <f>(Table2[[#This Row],[Rank 1Y]]+Table2[[#This Row],[Rank 6M]]+Table2[[#This Row],[Rank Sharpe]])/3</f>
        <v>406</v>
      </c>
    </row>
    <row r="408" spans="1:48" x14ac:dyDescent="0.3">
      <c r="A408" t="s">
        <v>1655</v>
      </c>
      <c r="B408" t="s">
        <v>1656</v>
      </c>
      <c r="C408" t="s">
        <v>10391</v>
      </c>
      <c r="D408" t="s">
        <v>51</v>
      </c>
      <c r="E408">
        <v>5485.2526298399998</v>
      </c>
      <c r="F408">
        <v>61.08</v>
      </c>
      <c r="G408">
        <v>68.090784170662999</v>
      </c>
      <c r="H408">
        <f>(Table2[[#This Row],[1Y Return vs Nifty]]-AVERAGE(Table2[1Y Return vs Nifty]))/_xlfn.STDEV.P(Table2[1Y Return vs Nifty])</f>
        <v>0.72359574089811962</v>
      </c>
      <c r="I408">
        <v>-7.3250090634013496</v>
      </c>
      <c r="J408">
        <f>(Table2[[#This Row],[1M Return vs Nifty]]-AVERAGE(Table2[1M Return vs Nifty]))/_xlfn.STDEV.P(Table2[1M Return vs Nifty])</f>
        <v>-0.44731321852777406</v>
      </c>
      <c r="K408">
        <v>-20.807647810314901</v>
      </c>
      <c r="L408">
        <f>(Table2[[#This Row],[6M Return vs Nifty]]-AVERAGE(Table2[6M Return vs Nifty]))/_xlfn.STDEV.P(Table2[6M Return vs Nifty])</f>
        <v>-0.98875403743561607</v>
      </c>
      <c r="M408">
        <v>-4.0853700798286399</v>
      </c>
      <c r="N408">
        <f>(Table2[[#This Row],[1W Return vs Nifty]]-AVERAGE(Table2[1W Return vs Nifty]))/_xlfn.STDEV.P(Table2[1W Return vs Nifty])</f>
        <v>-0.39847781827203715</v>
      </c>
      <c r="O408">
        <v>61.75</v>
      </c>
      <c r="P408">
        <v>64.020355162944597</v>
      </c>
      <c r="Q408">
        <v>62.107927842951</v>
      </c>
      <c r="R408">
        <v>47.212476206647999</v>
      </c>
      <c r="S408" s="2">
        <f>(Table2[[#This Row],[Close Price]]-Table2[[#This Row],[20D EMA]])/Table2[[#This Row],[20D EMA]]</f>
        <v>-1.0850202429149825E-2</v>
      </c>
      <c r="T408" s="2">
        <f>(Table2[[#This Row],[Close Price]]-Table2[[#This Row],[50D EMA]])/Table2[[#This Row],[50D EMA]]</f>
        <v>-4.5928441906653079E-2</v>
      </c>
      <c r="U408" s="2">
        <f>(Table2[[#This Row],[Close Price]]-Table2[[#This Row],[200D EMA]])/Table2[[#This Row],[200D EMA]]</f>
        <v>-1.6550670399924913E-2</v>
      </c>
      <c r="V408">
        <v>1.6277606989781701</v>
      </c>
      <c r="W408">
        <v>60.79</v>
      </c>
      <c r="X408">
        <v>63.4</v>
      </c>
      <c r="Y408">
        <v>59.61</v>
      </c>
      <c r="Z408">
        <v>63.4</v>
      </c>
      <c r="AA408">
        <v>55.55</v>
      </c>
      <c r="AB408">
        <v>64.150000000000006</v>
      </c>
      <c r="AC408" s="2">
        <f>(Table2[[#This Row],[Close Price]]/Table2[[#This Row],[Day Low]])-1</f>
        <v>4.7705214673465779E-3</v>
      </c>
      <c r="AD408" s="2">
        <f>(Table2[[#This Row],[Day High]]/Table2[[#This Row],[Close Price]])-1</f>
        <v>3.7982973149967236E-2</v>
      </c>
      <c r="AE408" s="2">
        <f>(Table2[[#This Row],[Close Price]]/Table2[[#This Row],[Current Week Low]])-1</f>
        <v>2.4660291897332653E-2</v>
      </c>
      <c r="AF408" s="2">
        <f>(Table2[[#This Row],[Current Week High]]/Table2[[#This Row],[Close Price]])-1</f>
        <v>3.7982973149967236E-2</v>
      </c>
      <c r="AG408" s="2">
        <f>(Table2[[#This Row],[Close Price]]/Table2[[#This Row],[Current Month Low]])-1</f>
        <v>9.9549954995499679E-2</v>
      </c>
      <c r="AH408" s="2">
        <f>(Table2[[#This Row],[Current Month High]]/Table2[[#This Row],[Close Price]])-1</f>
        <v>5.026195153896551E-2</v>
      </c>
      <c r="AI408">
        <v>63.113948919449903</v>
      </c>
      <c r="AJ408">
        <v>104.96644295302001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-0.18</v>
      </c>
      <c r="AM408" t="s">
        <v>10435</v>
      </c>
      <c r="AN408">
        <v>1.92</v>
      </c>
      <c r="AO408" t="s">
        <v>10436</v>
      </c>
      <c r="AP408">
        <v>3.1393197542164998E-2</v>
      </c>
      <c r="AQ408">
        <f>(Table2[[#This Row],[Sharpe Ratio]]-AVERAGE(Table2[Sharpe Ratio]))/_xlfn.STDEV.P(Table2[Sharpe Ratio])</f>
        <v>-0.31206080553243143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131</v>
      </c>
      <c r="AT408">
        <f>_xlfn.RANK.AVG(Table2[[#This Row],[6M Return vs Nifty Z-Score]],Table2[6M Return vs Nifty Z-Score])</f>
        <v>663</v>
      </c>
      <c r="AU408">
        <f>_xlfn.RANK.AVG(Table2[[#This Row],[Sharpe Ratio Z-Score]],Table2[Sharpe Ratio Z-Score])</f>
        <v>424</v>
      </c>
      <c r="AV408">
        <f>(Table2[[#This Row],[Rank 1Y]]+Table2[[#This Row],[Rank 6M]]+Table2[[#This Row],[Rank Sharpe]])/3</f>
        <v>406</v>
      </c>
    </row>
    <row r="409" spans="1:48" x14ac:dyDescent="0.3">
      <c r="A409" t="s">
        <v>157</v>
      </c>
      <c r="B409" t="s">
        <v>158</v>
      </c>
      <c r="C409" t="s">
        <v>5595</v>
      </c>
      <c r="D409" t="s">
        <v>83</v>
      </c>
      <c r="E409">
        <v>178586.03335864999</v>
      </c>
      <c r="F409">
        <v>2662</v>
      </c>
      <c r="G409">
        <v>5.6012382152721498</v>
      </c>
      <c r="H409">
        <f>(Table2[[#This Row],[1Y Return vs Nifty]]-AVERAGE(Table2[1Y Return vs Nifty]))/_xlfn.STDEV.P(Table2[1Y Return vs Nifty])</f>
        <v>-0.29514274723709949</v>
      </c>
      <c r="I409">
        <v>-9.8400060393259796</v>
      </c>
      <c r="J409">
        <f>(Table2[[#This Row],[1M Return vs Nifty]]-AVERAGE(Table2[1M Return vs Nifty]))/_xlfn.STDEV.P(Table2[1M Return vs Nifty])</f>
        <v>-0.69059483032567481</v>
      </c>
      <c r="K409">
        <v>1.1534896621708399</v>
      </c>
      <c r="L409">
        <f>(Table2[[#This Row],[6M Return vs Nifty]]-AVERAGE(Table2[6M Return vs Nifty]))/_xlfn.STDEV.P(Table2[6M Return vs Nifty])</f>
        <v>-0.34005743171683067</v>
      </c>
      <c r="M409">
        <v>-7.4102281744548701</v>
      </c>
      <c r="N409">
        <f>(Table2[[#This Row],[1W Return vs Nifty]]-AVERAGE(Table2[1W Return vs Nifty]))/_xlfn.STDEV.P(Table2[1W Return vs Nifty])</f>
        <v>-1.0586429408103122</v>
      </c>
      <c r="O409">
        <v>2699.31</v>
      </c>
      <c r="P409">
        <v>2678.8336869985601</v>
      </c>
      <c r="Q409">
        <v>2423.5046261288899</v>
      </c>
      <c r="R409">
        <v>41.787348788875498</v>
      </c>
      <c r="S409" s="2">
        <f>(Table2[[#This Row],[Close Price]]-Table2[[#This Row],[20D EMA]])/Table2[[#This Row],[20D EMA]]</f>
        <v>-1.3822050820394822E-2</v>
      </c>
      <c r="T409" s="2">
        <f>(Table2[[#This Row],[Close Price]]-Table2[[#This Row],[50D EMA]])/Table2[[#This Row],[50D EMA]]</f>
        <v>-6.2839612179959661E-3</v>
      </c>
      <c r="U409" s="2">
        <f>(Table2[[#This Row],[Close Price]]-Table2[[#This Row],[200D EMA]])/Table2[[#This Row],[200D EMA]]</f>
        <v>9.8409291775136132E-2</v>
      </c>
      <c r="V409">
        <v>0.855701581321475</v>
      </c>
      <c r="W409">
        <v>2583.9499999999998</v>
      </c>
      <c r="X409">
        <v>2666</v>
      </c>
      <c r="Y409">
        <v>2583.9499999999998</v>
      </c>
      <c r="Z409">
        <v>2705</v>
      </c>
      <c r="AA409">
        <v>2583.9499999999998</v>
      </c>
      <c r="AB409">
        <v>2819.05</v>
      </c>
      <c r="AC409" s="2">
        <f>(Table2[[#This Row],[Close Price]]/Table2[[#This Row],[Day Low]])-1</f>
        <v>3.0205692834613718E-2</v>
      </c>
      <c r="AD409" s="2">
        <f>(Table2[[#This Row],[Day High]]/Table2[[#This Row],[Close Price]])-1</f>
        <v>1.5026296018032514E-3</v>
      </c>
      <c r="AE409" s="2">
        <f>(Table2[[#This Row],[Close Price]]/Table2[[#This Row],[Current Week Low]])-1</f>
        <v>3.0205692834613718E-2</v>
      </c>
      <c r="AF409" s="2">
        <f>(Table2[[#This Row],[Current Week High]]/Table2[[#This Row],[Close Price]])-1</f>
        <v>1.6153268219383898E-2</v>
      </c>
      <c r="AG409" s="2">
        <f>(Table2[[#This Row],[Close Price]]/Table2[[#This Row],[Current Month Low]])-1</f>
        <v>3.0205692834613718E-2</v>
      </c>
      <c r="AH409" s="2">
        <f>(Table2[[#This Row],[Current Month High]]/Table2[[#This Row],[Close Price]])-1</f>
        <v>5.8996994740796449E-2</v>
      </c>
      <c r="AI409">
        <v>8.1048084147257597</v>
      </c>
      <c r="AJ409">
        <v>46.1986638183797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-7.0000000000000007E-2</v>
      </c>
      <c r="AM409" t="s">
        <v>10435</v>
      </c>
      <c r="AN409">
        <v>-1.78</v>
      </c>
      <c r="AO409" t="s">
        <v>10435</v>
      </c>
      <c r="AP409">
        <v>4.0897417077401001E-2</v>
      </c>
      <c r="AQ409">
        <f>(Table2[[#This Row],[Sharpe Ratio]]-AVERAGE(Table2[Sharpe Ratio]))/_xlfn.STDEV.P(Table2[Sharpe Ratio])</f>
        <v>-0.20182654298432284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-2.58626449307424</v>
      </c>
      <c r="AS409">
        <f>_xlfn.RANK.AVG(Table2[[#This Row],[1Y Return vs Nifty Z-Score]],Table2[1Y Return vs Nifty Z-Score])</f>
        <v>392</v>
      </c>
      <c r="AT409">
        <f>_xlfn.RANK.AVG(Table2[[#This Row],[6M Return vs Nifty Z-Score]],Table2[6M Return vs Nifty Z-Score])</f>
        <v>437</v>
      </c>
      <c r="AU409">
        <f>_xlfn.RANK.AVG(Table2[[#This Row],[Sharpe Ratio Z-Score]],Table2[Sharpe Ratio Z-Score])</f>
        <v>390</v>
      </c>
      <c r="AV409">
        <f>(Table2[[#This Row],[Rank 1Y]]+Table2[[#This Row],[Rank 6M]]+Table2[[#This Row],[Rank Sharpe]])/3</f>
        <v>406.33333333333331</v>
      </c>
    </row>
    <row r="410" spans="1:48" x14ac:dyDescent="0.3">
      <c r="A410" t="s">
        <v>1170</v>
      </c>
      <c r="B410" t="s">
        <v>1171</v>
      </c>
      <c r="C410" t="s">
        <v>10399</v>
      </c>
      <c r="D410" t="s">
        <v>883</v>
      </c>
      <c r="E410">
        <v>10951.819587324</v>
      </c>
      <c r="F410">
        <v>79.31</v>
      </c>
      <c r="G410">
        <v>3.7496544700154102</v>
      </c>
      <c r="H410">
        <f>(Table2[[#This Row],[1Y Return vs Nifty]]-AVERAGE(Table2[1Y Return vs Nifty]))/_xlfn.STDEV.P(Table2[1Y Return vs Nifty])</f>
        <v>-0.32532827021473715</v>
      </c>
      <c r="I410">
        <v>-6.6122011106567804</v>
      </c>
      <c r="J410">
        <f>(Table2[[#This Row],[1M Return vs Nifty]]-AVERAGE(Table2[1M Return vs Nifty]))/_xlfn.STDEV.P(Table2[1M Return vs Nifty])</f>
        <v>-0.37836161766856996</v>
      </c>
      <c r="K410">
        <v>-1.90212155088699</v>
      </c>
      <c r="L410">
        <f>(Table2[[#This Row],[6M Return vs Nifty]]-AVERAGE(Table2[6M Return vs Nifty]))/_xlfn.STDEV.P(Table2[6M Return vs Nifty])</f>
        <v>-0.4303152621589128</v>
      </c>
      <c r="M410">
        <v>-5.96136416021643</v>
      </c>
      <c r="N410">
        <f>(Table2[[#This Row],[1W Return vs Nifty]]-AVERAGE(Table2[1W Return vs Nifty]))/_xlfn.STDEV.P(Table2[1W Return vs Nifty])</f>
        <v>-0.77096465130769132</v>
      </c>
      <c r="O410">
        <v>80.11</v>
      </c>
      <c r="P410">
        <v>79.461187393028197</v>
      </c>
      <c r="Q410">
        <v>74.848037474165807</v>
      </c>
      <c r="R410">
        <v>44.455202831420799</v>
      </c>
      <c r="S410" s="2">
        <f>(Table2[[#This Row],[Close Price]]-Table2[[#This Row],[20D EMA]])/Table2[[#This Row],[20D EMA]]</f>
        <v>-9.9862688802895665E-3</v>
      </c>
      <c r="T410" s="2">
        <f>(Table2[[#This Row],[Close Price]]-Table2[[#This Row],[50D EMA]])/Table2[[#This Row],[50D EMA]]</f>
        <v>-1.9026571083112208E-3</v>
      </c>
      <c r="U410" s="2">
        <f>(Table2[[#This Row],[Close Price]]-Table2[[#This Row],[200D EMA]])/Table2[[#This Row],[200D EMA]]</f>
        <v>5.9613620829728035E-2</v>
      </c>
      <c r="V410">
        <v>0.65052883462571998</v>
      </c>
      <c r="W410">
        <v>78.959999999999994</v>
      </c>
      <c r="X410">
        <v>81.23</v>
      </c>
      <c r="Y410">
        <v>78.959999999999994</v>
      </c>
      <c r="Z410">
        <v>83</v>
      </c>
      <c r="AA410">
        <v>76.83</v>
      </c>
      <c r="AB410">
        <v>84.7</v>
      </c>
      <c r="AC410" s="2">
        <f>(Table2[[#This Row],[Close Price]]/Table2[[#This Row],[Day Low]])-1</f>
        <v>4.4326241134753364E-3</v>
      </c>
      <c r="AD410" s="2">
        <f>(Table2[[#This Row],[Day High]]/Table2[[#This Row],[Close Price]])-1</f>
        <v>2.4208800907830064E-2</v>
      </c>
      <c r="AE410" s="2">
        <f>(Table2[[#This Row],[Close Price]]/Table2[[#This Row],[Current Week Low]])-1</f>
        <v>4.4326241134753364E-3</v>
      </c>
      <c r="AF410" s="2">
        <f>(Table2[[#This Row],[Current Week High]]/Table2[[#This Row],[Close Price]])-1</f>
        <v>4.6526289244735786E-2</v>
      </c>
      <c r="AG410" s="2">
        <f>(Table2[[#This Row],[Close Price]]/Table2[[#This Row],[Current Month Low]])-1</f>
        <v>3.2279057659768462E-2</v>
      </c>
      <c r="AH410" s="2">
        <f>(Table2[[#This Row],[Current Month High]]/Table2[[#This Row],[Close Price]])-1</f>
        <v>6.7961165048543659E-2</v>
      </c>
      <c r="AI410">
        <v>19.593998234774901</v>
      </c>
      <c r="AJ410">
        <v>64.202898550724598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</v>
      </c>
      <c r="AM410">
        <v>0</v>
      </c>
      <c r="AN410">
        <v>1.34</v>
      </c>
      <c r="AO410" t="s">
        <v>10436</v>
      </c>
      <c r="AP410">
        <v>5.7098407155193001E-2</v>
      </c>
      <c r="AQ410">
        <f>(Table2[[#This Row],[Sharpe Ratio]]-AVERAGE(Table2[Sharpe Ratio]))/_xlfn.STDEV.P(Table2[Sharpe Ratio])</f>
        <v>-1.3920088682257022E-2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-1.9188898900321683</v>
      </c>
      <c r="AS410">
        <f>_xlfn.RANK.AVG(Table2[[#This Row],[1Y Return vs Nifty Z-Score]],Table2[1Y Return vs Nifty Z-Score])</f>
        <v>405</v>
      </c>
      <c r="AT410">
        <f>_xlfn.RANK.AVG(Table2[[#This Row],[6M Return vs Nifty Z-Score]],Table2[6M Return vs Nifty Z-Score])</f>
        <v>472</v>
      </c>
      <c r="AU410">
        <f>_xlfn.RANK.AVG(Table2[[#This Row],[Sharpe Ratio Z-Score]],Table2[Sharpe Ratio Z-Score])</f>
        <v>348</v>
      </c>
      <c r="AV410">
        <f>(Table2[[#This Row],[Rank 1Y]]+Table2[[#This Row],[Rank 6M]]+Table2[[#This Row],[Rank Sharpe]])/3</f>
        <v>408.33333333333331</v>
      </c>
    </row>
    <row r="411" spans="1:48" x14ac:dyDescent="0.3">
      <c r="A411" t="s">
        <v>1164</v>
      </c>
      <c r="B411" t="s">
        <v>1165</v>
      </c>
      <c r="C411" t="s">
        <v>10400</v>
      </c>
      <c r="D411" t="s">
        <v>468</v>
      </c>
      <c r="E411">
        <v>11209.271936835001</v>
      </c>
      <c r="F411">
        <v>367.15</v>
      </c>
      <c r="G411">
        <v>-7.2268112345984203</v>
      </c>
      <c r="H411">
        <f>(Table2[[#This Row],[1Y Return vs Nifty]]-AVERAGE(Table2[1Y Return vs Nifty]))/_xlfn.STDEV.P(Table2[1Y Return vs Nifty])</f>
        <v>-0.50427257051368524</v>
      </c>
      <c r="I411">
        <v>19.835092636058899</v>
      </c>
      <c r="J411">
        <f>(Table2[[#This Row],[1M Return vs Nifty]]-AVERAGE(Table2[1M Return vs Nifty]))/_xlfn.STDEV.P(Table2[1M Return vs Nifty])</f>
        <v>2.1799477210645475</v>
      </c>
      <c r="K411">
        <v>48.147931528719198</v>
      </c>
      <c r="L411">
        <f>(Table2[[#This Row],[6M Return vs Nifty]]-AVERAGE(Table2[6M Return vs Nifty]))/_xlfn.STDEV.P(Table2[6M Return vs Nifty])</f>
        <v>1.0480826391092977</v>
      </c>
      <c r="M411">
        <v>4.8645236505652196</v>
      </c>
      <c r="N411">
        <f>(Table2[[#This Row],[1W Return vs Nifty]]-AVERAGE(Table2[1W Return vs Nifty]))/_xlfn.STDEV.P(Table2[1W Return vs Nifty])</f>
        <v>1.3785627419790629</v>
      </c>
      <c r="O411">
        <v>324.38</v>
      </c>
      <c r="P411">
        <v>305.49143913193001</v>
      </c>
      <c r="Q411">
        <v>287.42910481896098</v>
      </c>
      <c r="R411">
        <v>91.818957958372806</v>
      </c>
      <c r="S411" s="2">
        <f>(Table2[[#This Row],[Close Price]]-Table2[[#This Row],[20D EMA]])/Table2[[#This Row],[20D EMA]]</f>
        <v>0.13185153215364689</v>
      </c>
      <c r="T411" s="2">
        <f>(Table2[[#This Row],[Close Price]]-Table2[[#This Row],[50D EMA]])/Table2[[#This Row],[50D EMA]]</f>
        <v>0.20183400570332188</v>
      </c>
      <c r="U411" s="2">
        <f>(Table2[[#This Row],[Close Price]]-Table2[[#This Row],[200D EMA]])/Table2[[#This Row],[200D EMA]]</f>
        <v>0.2773584645551177</v>
      </c>
      <c r="V411">
        <v>2.6911564435093598</v>
      </c>
      <c r="W411">
        <v>353.15</v>
      </c>
      <c r="X411">
        <v>371.9</v>
      </c>
      <c r="Y411">
        <v>347.85</v>
      </c>
      <c r="Z411">
        <v>371.9</v>
      </c>
      <c r="AA411">
        <v>272</v>
      </c>
      <c r="AB411">
        <v>371.9</v>
      </c>
      <c r="AC411" s="2">
        <f>(Table2[[#This Row],[Close Price]]/Table2[[#This Row],[Day Low]])-1</f>
        <v>3.9643211100099052E-2</v>
      </c>
      <c r="AD411" s="2">
        <f>(Table2[[#This Row],[Day High]]/Table2[[#This Row],[Close Price]])-1</f>
        <v>1.2937491488492547E-2</v>
      </c>
      <c r="AE411" s="2">
        <f>(Table2[[#This Row],[Close Price]]/Table2[[#This Row],[Current Week Low]])-1</f>
        <v>5.5483685496622082E-2</v>
      </c>
      <c r="AF411" s="2">
        <f>(Table2[[#This Row],[Current Week High]]/Table2[[#This Row],[Close Price]])-1</f>
        <v>1.2937491488492547E-2</v>
      </c>
      <c r="AG411" s="2">
        <f>(Table2[[#This Row],[Close Price]]/Table2[[#This Row],[Current Month Low]])-1</f>
        <v>0.34981617647058805</v>
      </c>
      <c r="AH411" s="2">
        <f>(Table2[[#This Row],[Current Month High]]/Table2[[#This Row],[Close Price]])-1</f>
        <v>1.2937491488492547E-2</v>
      </c>
      <c r="AI411">
        <v>1.2937491488492501</v>
      </c>
      <c r="AJ411">
        <v>72.370892018779301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0.12</v>
      </c>
      <c r="AM411" t="s">
        <v>10436</v>
      </c>
      <c r="AN411">
        <v>31.57</v>
      </c>
      <c r="AO411" t="s">
        <v>10436</v>
      </c>
      <c r="AP411">
        <v>-3.5248014798140999E-2</v>
      </c>
      <c r="AQ411">
        <f>(Table2[[#This Row],[Sharpe Ratio]]-AVERAGE(Table2[Sharpe Ratio]))/_xlfn.STDEV.P(Table2[Sharpe Ratio])</f>
        <v>-1.0849959077162983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3.0173246239229243</v>
      </c>
      <c r="AS411">
        <f>_xlfn.RANK.AVG(Table2[[#This Row],[1Y Return vs Nifty Z-Score]],Table2[1Y Return vs Nifty Z-Score])</f>
        <v>484</v>
      </c>
      <c r="AT411">
        <f>_xlfn.RANK.AVG(Table2[[#This Row],[6M Return vs Nifty Z-Score]],Table2[6M Return vs Nifty Z-Score])</f>
        <v>100</v>
      </c>
      <c r="AU411">
        <f>_xlfn.RANK.AVG(Table2[[#This Row],[Sharpe Ratio Z-Score]],Table2[Sharpe Ratio Z-Score])</f>
        <v>645</v>
      </c>
      <c r="AV411">
        <f>(Table2[[#This Row],[Rank 1Y]]+Table2[[#This Row],[Rank 6M]]+Table2[[#This Row],[Rank Sharpe]])/3</f>
        <v>409.66666666666669</v>
      </c>
    </row>
    <row r="412" spans="1:48" x14ac:dyDescent="0.3">
      <c r="A412" t="s">
        <v>1707</v>
      </c>
      <c r="B412" t="s">
        <v>1708</v>
      </c>
      <c r="C412" t="s">
        <v>10399</v>
      </c>
      <c r="D412" t="s">
        <v>1442</v>
      </c>
      <c r="E412">
        <v>5022.2963942249999</v>
      </c>
      <c r="F412">
        <v>887.75</v>
      </c>
      <c r="G412">
        <v>-3.08179155693457</v>
      </c>
      <c r="H412">
        <f>(Table2[[#This Row],[1Y Return vs Nifty]]-AVERAGE(Table2[1Y Return vs Nifty]))/_xlfn.STDEV.P(Table2[1Y Return vs Nifty])</f>
        <v>-0.43669821043226553</v>
      </c>
      <c r="I412">
        <v>-4.7144796407456698E-3</v>
      </c>
      <c r="J412">
        <f>(Table2[[#This Row],[1M Return vs Nifty]]-AVERAGE(Table2[1M Return vs Nifty]))/_xlfn.STDEV.P(Table2[1M Return vs Nifty])</f>
        <v>0.26079620753544536</v>
      </c>
      <c r="K412">
        <v>-21.4865784598041</v>
      </c>
      <c r="L412">
        <f>(Table2[[#This Row],[6M Return vs Nifty]]-AVERAGE(Table2[6M Return vs Nifty]))/_xlfn.STDEV.P(Table2[6M Return vs Nifty])</f>
        <v>-1.008808554574989</v>
      </c>
      <c r="M412">
        <v>0.68195432321578298</v>
      </c>
      <c r="N412">
        <f>(Table2[[#This Row],[1W Return vs Nifty]]-AVERAGE(Table2[1W Return vs Nifty]))/_xlfn.STDEV.P(Table2[1W Return vs Nifty])</f>
        <v>0.54809530128521444</v>
      </c>
      <c r="O412">
        <v>864.01</v>
      </c>
      <c r="P412">
        <v>861.23955187103604</v>
      </c>
      <c r="Q412">
        <v>852.31290261761296</v>
      </c>
      <c r="R412">
        <v>66.703187168180406</v>
      </c>
      <c r="S412" s="2">
        <f>(Table2[[#This Row],[Close Price]]-Table2[[#This Row],[20D EMA]])/Table2[[#This Row],[20D EMA]]</f>
        <v>2.7476533836413942E-2</v>
      </c>
      <c r="T412" s="2">
        <f>(Table2[[#This Row],[Close Price]]-Table2[[#This Row],[50D EMA]])/Table2[[#This Row],[50D EMA]]</f>
        <v>3.0781735547758138E-2</v>
      </c>
      <c r="U412" s="2">
        <f>(Table2[[#This Row],[Close Price]]-Table2[[#This Row],[200D EMA]])/Table2[[#This Row],[200D EMA]]</f>
        <v>4.1577567667406015E-2</v>
      </c>
      <c r="V412">
        <v>0.69217316862795697</v>
      </c>
      <c r="W412">
        <v>872.05</v>
      </c>
      <c r="X412">
        <v>895.95</v>
      </c>
      <c r="Y412">
        <v>872.05</v>
      </c>
      <c r="Z412">
        <v>924</v>
      </c>
      <c r="AA412">
        <v>822.05</v>
      </c>
      <c r="AB412">
        <v>924</v>
      </c>
      <c r="AC412" s="2">
        <f>(Table2[[#This Row],[Close Price]]/Table2[[#This Row],[Day Low]])-1</f>
        <v>1.8003554842038971E-2</v>
      </c>
      <c r="AD412" s="2">
        <f>(Table2[[#This Row],[Day High]]/Table2[[#This Row],[Close Price]])-1</f>
        <v>9.236834694452245E-3</v>
      </c>
      <c r="AE412" s="2">
        <f>(Table2[[#This Row],[Close Price]]/Table2[[#This Row],[Current Week Low]])-1</f>
        <v>1.8003554842038971E-2</v>
      </c>
      <c r="AF412" s="2">
        <f>(Table2[[#This Row],[Current Week High]]/Table2[[#This Row],[Close Price]])-1</f>
        <v>4.0833568009011501E-2</v>
      </c>
      <c r="AG412" s="2">
        <f>(Table2[[#This Row],[Close Price]]/Table2[[#This Row],[Current Month Low]])-1</f>
        <v>7.9922145854875115E-2</v>
      </c>
      <c r="AH412" s="2">
        <f>(Table2[[#This Row],[Current Month High]]/Table2[[#This Row],[Close Price]])-1</f>
        <v>4.0833568009011501E-2</v>
      </c>
      <c r="AI412">
        <v>24.573359617009299</v>
      </c>
      <c r="AJ412">
        <v>40.979831665872602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-0.14000000000000001</v>
      </c>
      <c r="AM412" t="s">
        <v>10435</v>
      </c>
      <c r="AN412">
        <v>2.5499999999999998</v>
      </c>
      <c r="AO412" t="s">
        <v>10436</v>
      </c>
      <c r="AP412">
        <v>0.146114703308097</v>
      </c>
      <c r="AQ412">
        <f>(Table2[[#This Row],[Sharpe Ratio]]-AVERAGE(Table2[Sharpe Ratio]))/_xlfn.STDEV.P(Table2[Sharpe Ratio])</f>
        <v>1.0185314161256804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0.38191615993908579</v>
      </c>
      <c r="AS412">
        <f>_xlfn.RANK.AVG(Table2[[#This Row],[1Y Return vs Nifty Z-Score]],Table2[1Y Return vs Nifty Z-Score])</f>
        <v>446</v>
      </c>
      <c r="AT412">
        <f>_xlfn.RANK.AVG(Table2[[#This Row],[6M Return vs Nifty Z-Score]],Table2[6M Return vs Nifty Z-Score])</f>
        <v>671</v>
      </c>
      <c r="AU412">
        <f>_xlfn.RANK.AVG(Table2[[#This Row],[Sharpe Ratio Z-Score]],Table2[Sharpe Ratio Z-Score])</f>
        <v>112</v>
      </c>
      <c r="AV412">
        <f>(Table2[[#This Row],[Rank 1Y]]+Table2[[#This Row],[Rank 6M]]+Table2[[#This Row],[Rank Sharpe]])/3</f>
        <v>409.66666666666669</v>
      </c>
    </row>
    <row r="413" spans="1:48" x14ac:dyDescent="0.3">
      <c r="A413" t="s">
        <v>1806</v>
      </c>
      <c r="B413" t="s">
        <v>1807</v>
      </c>
      <c r="C413" t="s">
        <v>10402</v>
      </c>
      <c r="D413" t="s">
        <v>1808</v>
      </c>
      <c r="E413">
        <v>4451.8786421320001</v>
      </c>
      <c r="F413">
        <v>65.87</v>
      </c>
      <c r="G413">
        <v>-25.585750393504799</v>
      </c>
      <c r="H413">
        <f>(Table2[[#This Row],[1Y Return vs Nifty]]-AVERAGE(Table2[1Y Return vs Nifty]))/_xlfn.STDEV.P(Table2[1Y Return vs Nifty])</f>
        <v>-0.80356995916589524</v>
      </c>
      <c r="I413">
        <v>-15.567741493021201</v>
      </c>
      <c r="J413">
        <f>(Table2[[#This Row],[1M Return vs Nifty]]-AVERAGE(Table2[1M Return vs Nifty]))/_xlfn.STDEV.P(Table2[1M Return vs Nifty])</f>
        <v>-1.2446522413150678</v>
      </c>
      <c r="K413">
        <v>15.9274042186456</v>
      </c>
      <c r="L413">
        <f>(Table2[[#This Row],[6M Return vs Nifty]]-AVERAGE(Table2[6M Return vs Nifty]))/_xlfn.STDEV.P(Table2[6M Return vs Nifty])</f>
        <v>9.6340192858475934E-2</v>
      </c>
      <c r="M413">
        <v>-5.92439603129794</v>
      </c>
      <c r="N413">
        <f>(Table2[[#This Row],[1W Return vs Nifty]]-AVERAGE(Table2[1W Return vs Nifty]))/_xlfn.STDEV.P(Table2[1W Return vs Nifty])</f>
        <v>-0.76362446755761482</v>
      </c>
      <c r="O413">
        <v>68.33</v>
      </c>
      <c r="P413">
        <v>69.2321308440699</v>
      </c>
      <c r="Q413">
        <v>64.994249354573697</v>
      </c>
      <c r="R413">
        <v>33.752260707761501</v>
      </c>
      <c r="S413" s="2">
        <f>(Table2[[#This Row],[Close Price]]-Table2[[#This Row],[20D EMA]])/Table2[[#This Row],[20D EMA]]</f>
        <v>-3.6001756183228359E-2</v>
      </c>
      <c r="T413" s="2">
        <f>(Table2[[#This Row],[Close Price]]-Table2[[#This Row],[50D EMA]])/Table2[[#This Row],[50D EMA]]</f>
        <v>-4.8563157064201209E-2</v>
      </c>
      <c r="U413" s="2">
        <f>(Table2[[#This Row],[Close Price]]-Table2[[#This Row],[200D EMA]])/Table2[[#This Row],[200D EMA]]</f>
        <v>1.3474278941951974E-2</v>
      </c>
      <c r="V413">
        <v>0.50521571497922702</v>
      </c>
      <c r="W413">
        <v>65.349999999999994</v>
      </c>
      <c r="X413">
        <v>66.739999999999995</v>
      </c>
      <c r="Y413">
        <v>65.349999999999994</v>
      </c>
      <c r="Z413">
        <v>67.86</v>
      </c>
      <c r="AA413">
        <v>64.47</v>
      </c>
      <c r="AB413">
        <v>72.510000000000005</v>
      </c>
      <c r="AC413" s="2">
        <f>(Table2[[#This Row],[Close Price]]/Table2[[#This Row],[Day Low]])-1</f>
        <v>7.9571537872993314E-3</v>
      </c>
      <c r="AD413" s="2">
        <f>(Table2[[#This Row],[Day High]]/Table2[[#This Row],[Close Price]])-1</f>
        <v>1.3207833611659225E-2</v>
      </c>
      <c r="AE413" s="2">
        <f>(Table2[[#This Row],[Close Price]]/Table2[[#This Row],[Current Week Low]])-1</f>
        <v>7.9571537872993314E-3</v>
      </c>
      <c r="AF413" s="2">
        <f>(Table2[[#This Row],[Current Week High]]/Table2[[#This Row],[Close Price]])-1</f>
        <v>3.0211021709427577E-2</v>
      </c>
      <c r="AG413" s="2">
        <f>(Table2[[#This Row],[Close Price]]/Table2[[#This Row],[Current Month Low]])-1</f>
        <v>2.1715526601520097E-2</v>
      </c>
      <c r="AH413" s="2">
        <f>(Table2[[#This Row],[Current Month High]]/Table2[[#This Row],[Close Price]])-1</f>
        <v>0.1008046151510551</v>
      </c>
      <c r="AI413">
        <v>27.812357674206702</v>
      </c>
      <c r="AJ413">
        <v>51.077981651376099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-0.2</v>
      </c>
      <c r="AM413" t="s">
        <v>10435</v>
      </c>
      <c r="AN413">
        <v>-2.98</v>
      </c>
      <c r="AO413" t="s">
        <v>10435</v>
      </c>
      <c r="AP413">
        <v>5.5850883572139E-2</v>
      </c>
      <c r="AQ413">
        <f>(Table2[[#This Row],[Sharpe Ratio]]-AVERAGE(Table2[Sharpe Ratio]))/_xlfn.STDEV.P(Table2[Sharpe Ratio])</f>
        <v>-2.838943481630727E-2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604</v>
      </c>
      <c r="AT413">
        <f>_xlfn.RANK.AVG(Table2[[#This Row],[6M Return vs Nifty Z-Score]],Table2[6M Return vs Nifty Z-Score])</f>
        <v>271</v>
      </c>
      <c r="AU413">
        <f>_xlfn.RANK.AVG(Table2[[#This Row],[Sharpe Ratio Z-Score]],Table2[Sharpe Ratio Z-Score])</f>
        <v>354</v>
      </c>
      <c r="AV413">
        <f>(Table2[[#This Row],[Rank 1Y]]+Table2[[#This Row],[Rank 6M]]+Table2[[#This Row],[Rank Sharpe]])/3</f>
        <v>409.66666666666669</v>
      </c>
    </row>
    <row r="414" spans="1:48" x14ac:dyDescent="0.3">
      <c r="A414" t="s">
        <v>450</v>
      </c>
      <c r="B414" t="s">
        <v>451</v>
      </c>
      <c r="C414" t="s">
        <v>10389</v>
      </c>
      <c r="D414" t="s">
        <v>452</v>
      </c>
      <c r="E414">
        <v>49492.5029035599</v>
      </c>
      <c r="F414">
        <v>329.95</v>
      </c>
      <c r="G414">
        <v>5.6522150703165002</v>
      </c>
      <c r="H414">
        <f>(Table2[[#This Row],[1Y Return vs Nifty]]-AVERAGE(Table2[1Y Return vs Nifty]))/_xlfn.STDEV.P(Table2[1Y Return vs Nifty])</f>
        <v>-0.29431169488356113</v>
      </c>
      <c r="I414">
        <v>-16.057090684359899</v>
      </c>
      <c r="J414">
        <f>(Table2[[#This Row],[1M Return vs Nifty]]-AVERAGE(Table2[1M Return vs Nifty]))/_xlfn.STDEV.P(Table2[1M Return vs Nifty])</f>
        <v>-1.2919881471394117</v>
      </c>
      <c r="K414">
        <v>6.5684099310805903</v>
      </c>
      <c r="L414">
        <f>(Table2[[#This Row],[6M Return vs Nifty]]-AVERAGE(Table2[6M Return vs Nifty]))/_xlfn.STDEV.P(Table2[6M Return vs Nifty])</f>
        <v>-0.18010941431197364</v>
      </c>
      <c r="M414">
        <v>-4.0218137776461997</v>
      </c>
      <c r="N414">
        <f>(Table2[[#This Row],[1W Return vs Nifty]]-AVERAGE(Table2[1W Return vs Nifty]))/_xlfn.STDEV.P(Table2[1W Return vs Nifty])</f>
        <v>-0.38585843638438189</v>
      </c>
      <c r="O414">
        <v>341.08</v>
      </c>
      <c r="P414">
        <v>345.69930401615801</v>
      </c>
      <c r="Q414">
        <v>307.39676783415098</v>
      </c>
      <c r="R414">
        <v>36.612093728481902</v>
      </c>
      <c r="S414" s="2">
        <f>(Table2[[#This Row],[Close Price]]-Table2[[#This Row],[20D EMA]])/Table2[[#This Row],[20D EMA]]</f>
        <v>-3.2631640670810355E-2</v>
      </c>
      <c r="T414" s="2">
        <f>(Table2[[#This Row],[Close Price]]-Table2[[#This Row],[50D EMA]])/Table2[[#This Row],[50D EMA]]</f>
        <v>-4.5557812333408394E-2</v>
      </c>
      <c r="U414" s="2">
        <f>(Table2[[#This Row],[Close Price]]-Table2[[#This Row],[200D EMA]])/Table2[[#This Row],[200D EMA]]</f>
        <v>7.3368475292547974E-2</v>
      </c>
      <c r="V414">
        <v>0.82820295358738605</v>
      </c>
      <c r="W414">
        <v>325.55</v>
      </c>
      <c r="X414">
        <v>332.85</v>
      </c>
      <c r="Y414">
        <v>325.55</v>
      </c>
      <c r="Z414">
        <v>335.85</v>
      </c>
      <c r="AA414">
        <v>319.8</v>
      </c>
      <c r="AB414">
        <v>372.25</v>
      </c>
      <c r="AC414" s="2">
        <f>(Table2[[#This Row],[Close Price]]/Table2[[#This Row],[Day Low]])-1</f>
        <v>1.3515589003225248E-2</v>
      </c>
      <c r="AD414" s="2">
        <f>(Table2[[#This Row],[Day High]]/Table2[[#This Row],[Close Price]])-1</f>
        <v>8.7892104864375487E-3</v>
      </c>
      <c r="AE414" s="2">
        <f>(Table2[[#This Row],[Close Price]]/Table2[[#This Row],[Current Week Low]])-1</f>
        <v>1.3515589003225248E-2</v>
      </c>
      <c r="AF414" s="2">
        <f>(Table2[[#This Row],[Current Week High]]/Table2[[#This Row],[Close Price]])-1</f>
        <v>1.7881497196545082E-2</v>
      </c>
      <c r="AG414" s="2">
        <f>(Table2[[#This Row],[Close Price]]/Table2[[#This Row],[Current Month Low]])-1</f>
        <v>3.1738586616635311E-2</v>
      </c>
      <c r="AH414" s="2">
        <f>(Table2[[#This Row],[Current Month High]]/Table2[[#This Row],[Close Price]])-1</f>
        <v>0.1282012426125172</v>
      </c>
      <c r="AI414">
        <v>16.4418851341112</v>
      </c>
      <c r="AJ414">
        <v>72.117892540427704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-0.05</v>
      </c>
      <c r="AM414" t="s">
        <v>10435</v>
      </c>
      <c r="AN414">
        <v>-3.82</v>
      </c>
      <c r="AO414" t="s">
        <v>10435</v>
      </c>
      <c r="AP414">
        <v>1.8560265586813E-2</v>
      </c>
      <c r="AQ414">
        <f>(Table2[[#This Row],[Sharpe Ratio]]-AVERAGE(Table2[Sharpe Ratio]))/_xlfn.STDEV.P(Table2[Sharpe Ratio])</f>
        <v>-0.46090298927868023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391</v>
      </c>
      <c r="AT414">
        <f>_xlfn.RANK.AVG(Table2[[#This Row],[6M Return vs Nifty Z-Score]],Table2[6M Return vs Nifty Z-Score])</f>
        <v>379</v>
      </c>
      <c r="AU414">
        <f>_xlfn.RANK.AVG(Table2[[#This Row],[Sharpe Ratio Z-Score]],Table2[Sharpe Ratio Z-Score])</f>
        <v>463</v>
      </c>
      <c r="AV414">
        <f>(Table2[[#This Row],[Rank 1Y]]+Table2[[#This Row],[Rank 6M]]+Table2[[#This Row],[Rank Sharpe]])/3</f>
        <v>411</v>
      </c>
    </row>
    <row r="415" spans="1:48" x14ac:dyDescent="0.3">
      <c r="A415" t="s">
        <v>688</v>
      </c>
      <c r="B415" t="s">
        <v>689</v>
      </c>
      <c r="C415" t="s">
        <v>10400</v>
      </c>
      <c r="D415" t="s">
        <v>327</v>
      </c>
      <c r="E415">
        <v>26795.964855149999</v>
      </c>
      <c r="F415">
        <v>2112.0500000000002</v>
      </c>
      <c r="G415">
        <v>-5.2721207589924699</v>
      </c>
      <c r="H415">
        <f>(Table2[[#This Row],[1Y Return vs Nifty]]-AVERAGE(Table2[1Y Return vs Nifty]))/_xlfn.STDEV.P(Table2[1Y Return vs Nifty])</f>
        <v>-0.47240614566699723</v>
      </c>
      <c r="I415">
        <v>-3.6558217147288801</v>
      </c>
      <c r="J415">
        <f>(Table2[[#This Row],[1M Return vs Nifty]]-AVERAGE(Table2[1M Return vs Nifty]))/_xlfn.STDEV.P(Table2[1M Return vs Nifty])</f>
        <v>-9.2384039400102966E-2</v>
      </c>
      <c r="K415">
        <v>55.053423166171498</v>
      </c>
      <c r="L415">
        <f>(Table2[[#This Row],[6M Return vs Nifty]]-AVERAGE(Table2[6M Return vs Nifty]))/_xlfn.STDEV.P(Table2[6M Return vs Nifty])</f>
        <v>1.2520597323562681</v>
      </c>
      <c r="M415">
        <v>-0.69946171136592905</v>
      </c>
      <c r="N415">
        <f>(Table2[[#This Row],[1W Return vs Nifty]]-AVERAGE(Table2[1W Return vs Nifty]))/_xlfn.STDEV.P(Table2[1W Return vs Nifty])</f>
        <v>0.27380910326072583</v>
      </c>
      <c r="O415">
        <v>2090.0300000000002</v>
      </c>
      <c r="P415">
        <v>2048.9408277830898</v>
      </c>
      <c r="Q415">
        <v>1755.59481807667</v>
      </c>
      <c r="R415">
        <v>57.690748936974302</v>
      </c>
      <c r="S415" s="2">
        <f>(Table2[[#This Row],[Close Price]]-Table2[[#This Row],[20D EMA]])/Table2[[#This Row],[20D EMA]]</f>
        <v>1.0535733936833432E-2</v>
      </c>
      <c r="T415" s="2">
        <f>(Table2[[#This Row],[Close Price]]-Table2[[#This Row],[50D EMA]])/Table2[[#This Row],[50D EMA]]</f>
        <v>3.0800875926316092E-2</v>
      </c>
      <c r="U415" s="2">
        <f>(Table2[[#This Row],[Close Price]]-Table2[[#This Row],[200D EMA]])/Table2[[#This Row],[200D EMA]]</f>
        <v>0.20303955004483454</v>
      </c>
      <c r="V415">
        <v>0.43843706690286199</v>
      </c>
      <c r="W415">
        <v>2034.05</v>
      </c>
      <c r="X415">
        <v>2139</v>
      </c>
      <c r="Y415">
        <v>2022.2</v>
      </c>
      <c r="Z415">
        <v>2139</v>
      </c>
      <c r="AA415">
        <v>1980.2</v>
      </c>
      <c r="AB415">
        <v>2280</v>
      </c>
      <c r="AC415" s="2">
        <f>(Table2[[#This Row],[Close Price]]/Table2[[#This Row],[Day Low]])-1</f>
        <v>3.8347139942479513E-2</v>
      </c>
      <c r="AD415" s="2">
        <f>(Table2[[#This Row],[Day High]]/Table2[[#This Row],[Close Price]])-1</f>
        <v>1.2760114580620652E-2</v>
      </c>
      <c r="AE415" s="2">
        <f>(Table2[[#This Row],[Close Price]]/Table2[[#This Row],[Current Week Low]])-1</f>
        <v>4.4431806942933472E-2</v>
      </c>
      <c r="AF415" s="2">
        <f>(Table2[[#This Row],[Current Week High]]/Table2[[#This Row],[Close Price]])-1</f>
        <v>1.2760114580620652E-2</v>
      </c>
      <c r="AG415" s="2">
        <f>(Table2[[#This Row],[Close Price]]/Table2[[#This Row],[Current Month Low]])-1</f>
        <v>6.6584183415816733E-2</v>
      </c>
      <c r="AH415" s="2">
        <f>(Table2[[#This Row],[Current Month High]]/Table2[[#This Row],[Close Price]])-1</f>
        <v>7.9519897729693811E-2</v>
      </c>
      <c r="AI415">
        <v>7.9519897729693803</v>
      </c>
      <c r="AJ415">
        <v>78.066773459236103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-0.08</v>
      </c>
      <c r="AM415" t="s">
        <v>10435</v>
      </c>
      <c r="AN415">
        <v>-1.24</v>
      </c>
      <c r="AO415" t="s">
        <v>10435</v>
      </c>
      <c r="AP415">
        <v>-6.9455748258721001E-2</v>
      </c>
      <c r="AQ415">
        <f>(Table2[[#This Row],[Sharpe Ratio]]-AVERAGE(Table2[Sharpe Ratio]))/_xlfn.STDEV.P(Table2[Sharpe Ratio])</f>
        <v>-1.4817527647616526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-0.52067411421175869</v>
      </c>
      <c r="AS415">
        <f>_xlfn.RANK.AVG(Table2[[#This Row],[1Y Return vs Nifty Z-Score]],Table2[1Y Return vs Nifty Z-Score])</f>
        <v>468</v>
      </c>
      <c r="AT415">
        <f>_xlfn.RANK.AVG(Table2[[#This Row],[6M Return vs Nifty Z-Score]],Table2[6M Return vs Nifty Z-Score])</f>
        <v>79</v>
      </c>
      <c r="AU415">
        <f>_xlfn.RANK.AVG(Table2[[#This Row],[Sharpe Ratio Z-Score]],Table2[Sharpe Ratio Z-Score])</f>
        <v>688</v>
      </c>
      <c r="AV415">
        <f>(Table2[[#This Row],[Rank 1Y]]+Table2[[#This Row],[Rank 6M]]+Table2[[#This Row],[Rank Sharpe]])/3</f>
        <v>411.66666666666669</v>
      </c>
    </row>
    <row r="416" spans="1:48" x14ac:dyDescent="0.3">
      <c r="A416" t="s">
        <v>663</v>
      </c>
      <c r="B416" t="s">
        <v>664</v>
      </c>
      <c r="C416" t="s">
        <v>10402</v>
      </c>
      <c r="D416" t="s">
        <v>266</v>
      </c>
      <c r="E416">
        <v>28740.339531359899</v>
      </c>
      <c r="F416">
        <v>1510.2</v>
      </c>
      <c r="G416">
        <v>-5.12515775239111</v>
      </c>
      <c r="H416">
        <f>(Table2[[#This Row],[1Y Return vs Nifty]]-AVERAGE(Table2[1Y Return vs Nifty]))/_xlfn.STDEV.P(Table2[1Y Return vs Nifty])</f>
        <v>-0.47001027498386327</v>
      </c>
      <c r="I416">
        <v>-8.4388918873938401</v>
      </c>
      <c r="J416">
        <f>(Table2[[#This Row],[1M Return vs Nifty]]-AVERAGE(Table2[1M Return vs Nifty]))/_xlfn.STDEV.P(Table2[1M Return vs Nifty])</f>
        <v>-0.55506174123733443</v>
      </c>
      <c r="K416">
        <v>4.6101596527684796</v>
      </c>
      <c r="L416">
        <f>(Table2[[#This Row],[6M Return vs Nifty]]-AVERAGE(Table2[6M Return vs Nifty]))/_xlfn.STDEV.P(Table2[6M Return vs Nifty])</f>
        <v>-0.23795297138093033</v>
      </c>
      <c r="M416">
        <v>-4.0095814523427498</v>
      </c>
      <c r="N416">
        <f>(Table2[[#This Row],[1W Return vs Nifty]]-AVERAGE(Table2[1W Return vs Nifty]))/_xlfn.STDEV.P(Table2[1W Return vs Nifty])</f>
        <v>-0.38342965467308665</v>
      </c>
      <c r="O416">
        <v>1517.69</v>
      </c>
      <c r="P416">
        <v>1553.9395281280299</v>
      </c>
      <c r="Q416">
        <v>1438.5822808417399</v>
      </c>
      <c r="R416">
        <v>50.122014893792702</v>
      </c>
      <c r="S416" s="2">
        <f>(Table2[[#This Row],[Close Price]]-Table2[[#This Row],[20D EMA]])/Table2[[#This Row],[20D EMA]]</f>
        <v>-4.9351316803826926E-3</v>
      </c>
      <c r="T416" s="2">
        <f>(Table2[[#This Row],[Close Price]]-Table2[[#This Row],[50D EMA]])/Table2[[#This Row],[50D EMA]]</f>
        <v>-2.8147509820231651E-2</v>
      </c>
      <c r="U416" s="2">
        <f>(Table2[[#This Row],[Close Price]]-Table2[[#This Row],[200D EMA]])/Table2[[#This Row],[200D EMA]]</f>
        <v>4.9783540442577483E-2</v>
      </c>
      <c r="V416">
        <v>0.71172103055715197</v>
      </c>
      <c r="W416">
        <v>1503.55</v>
      </c>
      <c r="X416">
        <v>1525.3</v>
      </c>
      <c r="Y416">
        <v>1494</v>
      </c>
      <c r="Z416">
        <v>1525.3</v>
      </c>
      <c r="AA416">
        <v>1467.8</v>
      </c>
      <c r="AB416">
        <v>1576.8</v>
      </c>
      <c r="AC416" s="2">
        <f>(Table2[[#This Row],[Close Price]]/Table2[[#This Row],[Day Low]])-1</f>
        <v>4.4228658840743673E-3</v>
      </c>
      <c r="AD416" s="2">
        <f>(Table2[[#This Row],[Day High]]/Table2[[#This Row],[Close Price]])-1</f>
        <v>9.9986756720964465E-3</v>
      </c>
      <c r="AE416" s="2">
        <f>(Table2[[#This Row],[Close Price]]/Table2[[#This Row],[Current Week Low]])-1</f>
        <v>1.0843373493975905E-2</v>
      </c>
      <c r="AF416" s="2">
        <f>(Table2[[#This Row],[Current Week High]]/Table2[[#This Row],[Close Price]])-1</f>
        <v>9.9986756720964465E-3</v>
      </c>
      <c r="AG416" s="2">
        <f>(Table2[[#This Row],[Close Price]]/Table2[[#This Row],[Current Month Low]])-1</f>
        <v>2.8886769314620642E-2</v>
      </c>
      <c r="AH416" s="2">
        <f>(Table2[[#This Row],[Current Month High]]/Table2[[#This Row],[Close Price]])-1</f>
        <v>4.4100119189511178E-2</v>
      </c>
      <c r="AI416">
        <v>21.914315984637799</v>
      </c>
      <c r="AJ416">
        <v>47.250390015600601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-0.14000000000000001</v>
      </c>
      <c r="AM416" t="s">
        <v>10435</v>
      </c>
      <c r="AN416">
        <v>1.1100000000000001</v>
      </c>
      <c r="AO416" t="s">
        <v>10436</v>
      </c>
      <c r="AP416">
        <v>4.6450220374527E-2</v>
      </c>
      <c r="AQ416">
        <f>(Table2[[#This Row],[Sharpe Ratio]]-AVERAGE(Table2[Sharpe Ratio]))/_xlfn.STDEV.P(Table2[Sharpe Ratio])</f>
        <v>-0.13742260384297064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466</v>
      </c>
      <c r="AT416">
        <f>_xlfn.RANK.AVG(Table2[[#This Row],[6M Return vs Nifty Z-Score]],Table2[6M Return vs Nifty Z-Score])</f>
        <v>394</v>
      </c>
      <c r="AU416">
        <f>_xlfn.RANK.AVG(Table2[[#This Row],[Sharpe Ratio Z-Score]],Table2[Sharpe Ratio Z-Score])</f>
        <v>377</v>
      </c>
      <c r="AV416">
        <f>(Table2[[#This Row],[Rank 1Y]]+Table2[[#This Row],[Rank 6M]]+Table2[[#This Row],[Rank Sharpe]])/3</f>
        <v>412.33333333333331</v>
      </c>
    </row>
    <row r="417" spans="1:48" x14ac:dyDescent="0.3">
      <c r="A417" t="s">
        <v>1038</v>
      </c>
      <c r="B417" t="s">
        <v>1039</v>
      </c>
      <c r="C417" t="s">
        <v>10397</v>
      </c>
      <c r="D417" t="s">
        <v>213</v>
      </c>
      <c r="E417">
        <v>13708.714290055001</v>
      </c>
      <c r="F417">
        <v>1670.15</v>
      </c>
      <c r="G417">
        <v>4.8551945897828901</v>
      </c>
      <c r="H417">
        <f>(Table2[[#This Row],[1Y Return vs Nifty]]-AVERAGE(Table2[1Y Return vs Nifty]))/_xlfn.STDEV.P(Table2[1Y Return vs Nifty])</f>
        <v>-0.30730515526061752</v>
      </c>
      <c r="I417">
        <v>1.7354434655950599</v>
      </c>
      <c r="J417">
        <f>(Table2[[#This Row],[1M Return vs Nifty]]-AVERAGE(Table2[1M Return vs Nifty]))/_xlfn.STDEV.P(Table2[1M Return vs Nifty])</f>
        <v>0.42912580544450341</v>
      </c>
      <c r="K417">
        <v>-23.006121822326001</v>
      </c>
      <c r="L417">
        <f>(Table2[[#This Row],[6M Return vs Nifty]]-AVERAGE(Table2[6M Return vs Nifty]))/_xlfn.STDEV.P(Table2[6M Return vs Nifty])</f>
        <v>-1.053693416424492</v>
      </c>
      <c r="M417">
        <v>-0.56612192388404103</v>
      </c>
      <c r="N417">
        <f>(Table2[[#This Row],[1W Return vs Nifty]]-AVERAGE(Table2[1W Return vs Nifty]))/_xlfn.STDEV.P(Table2[1W Return vs Nifty])</f>
        <v>0.30028430149083368</v>
      </c>
      <c r="O417">
        <v>1637.23</v>
      </c>
      <c r="P417">
        <v>1647.54581472616</v>
      </c>
      <c r="Q417">
        <v>1606.57906862918</v>
      </c>
      <c r="R417">
        <v>57.836327343756601</v>
      </c>
      <c r="S417" s="2">
        <f>(Table2[[#This Row],[Close Price]]-Table2[[#This Row],[20D EMA]])/Table2[[#This Row],[20D EMA]]</f>
        <v>2.0107132168357574E-2</v>
      </c>
      <c r="T417" s="2">
        <f>(Table2[[#This Row],[Close Price]]-Table2[[#This Row],[50D EMA]])/Table2[[#This Row],[50D EMA]]</f>
        <v>1.3719913019594658E-2</v>
      </c>
      <c r="U417" s="2">
        <f>(Table2[[#This Row],[Close Price]]-Table2[[#This Row],[200D EMA]])/Table2[[#This Row],[200D EMA]]</f>
        <v>3.9569127104999699E-2</v>
      </c>
      <c r="V417">
        <v>1.25523952147837</v>
      </c>
      <c r="W417">
        <v>1662</v>
      </c>
      <c r="X417">
        <v>1698.7</v>
      </c>
      <c r="Y417">
        <v>1662</v>
      </c>
      <c r="Z417">
        <v>1733.9</v>
      </c>
      <c r="AA417">
        <v>1521</v>
      </c>
      <c r="AB417">
        <v>1733.9</v>
      </c>
      <c r="AC417" s="2">
        <f>(Table2[[#This Row],[Close Price]]/Table2[[#This Row],[Day Low]])-1</f>
        <v>4.9037304452468344E-3</v>
      </c>
      <c r="AD417" s="2">
        <f>(Table2[[#This Row],[Day High]]/Table2[[#This Row],[Close Price]])-1</f>
        <v>1.709427296949384E-2</v>
      </c>
      <c r="AE417" s="2">
        <f>(Table2[[#This Row],[Close Price]]/Table2[[#This Row],[Current Week Low]])-1</f>
        <v>4.9037304452468344E-3</v>
      </c>
      <c r="AF417" s="2">
        <f>(Table2[[#This Row],[Current Week High]]/Table2[[#This Row],[Close Price]])-1</f>
        <v>3.8170224231356409E-2</v>
      </c>
      <c r="AG417" s="2">
        <f>(Table2[[#This Row],[Close Price]]/Table2[[#This Row],[Current Month Low]])-1</f>
        <v>9.8060486522025148E-2</v>
      </c>
      <c r="AH417" s="2">
        <f>(Table2[[#This Row],[Current Month High]]/Table2[[#This Row],[Close Price]])-1</f>
        <v>3.8170224231356409E-2</v>
      </c>
      <c r="AI417">
        <v>33.0389485974313</v>
      </c>
      <c r="AJ417">
        <v>64.061886051080506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-0.18</v>
      </c>
      <c r="AM417" t="s">
        <v>10435</v>
      </c>
      <c r="AN417">
        <v>9.11</v>
      </c>
      <c r="AO417" t="s">
        <v>10436</v>
      </c>
      <c r="AP417">
        <v>0.12517657223287401</v>
      </c>
      <c r="AQ417">
        <f>(Table2[[#This Row],[Sharpe Ratio]]-AVERAGE(Table2[Sharpe Ratio]))/_xlfn.STDEV.P(Table2[Sharpe Ratio])</f>
        <v>0.7756814451569144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396</v>
      </c>
      <c r="AT417">
        <f>_xlfn.RANK.AVG(Table2[[#This Row],[6M Return vs Nifty Z-Score]],Table2[6M Return vs Nifty Z-Score])</f>
        <v>682</v>
      </c>
      <c r="AU417">
        <f>_xlfn.RANK.AVG(Table2[[#This Row],[Sharpe Ratio Z-Score]],Table2[Sharpe Ratio Z-Score])</f>
        <v>159</v>
      </c>
      <c r="AV417">
        <f>(Table2[[#This Row],[Rank 1Y]]+Table2[[#This Row],[Rank 6M]]+Table2[[#This Row],[Rank Sharpe]])/3</f>
        <v>412.33333333333331</v>
      </c>
    </row>
    <row r="418" spans="1:48" x14ac:dyDescent="0.3">
      <c r="A418" t="s">
        <v>1973</v>
      </c>
      <c r="B418" t="s">
        <v>1974</v>
      </c>
      <c r="C418" t="s">
        <v>10398</v>
      </c>
      <c r="D418" t="s">
        <v>127</v>
      </c>
      <c r="E418">
        <v>3606.0226745099999</v>
      </c>
      <c r="F418">
        <v>668.35</v>
      </c>
      <c r="G418">
        <v>24.185957798486399</v>
      </c>
      <c r="H418">
        <f>(Table2[[#This Row],[1Y Return vs Nifty]]-AVERAGE(Table2[1Y Return vs Nifty]))/_xlfn.STDEV.P(Table2[1Y Return vs Nifty])</f>
        <v>7.8354364119909026E-3</v>
      </c>
      <c r="I418">
        <v>-10.367584734125501</v>
      </c>
      <c r="J418">
        <f>(Table2[[#This Row],[1M Return vs Nifty]]-AVERAGE(Table2[1M Return vs Nifty]))/_xlfn.STDEV.P(Table2[1M Return vs Nifty])</f>
        <v>-0.7416287665290664</v>
      </c>
      <c r="K418">
        <v>-12.2485323112938</v>
      </c>
      <c r="L418">
        <f>(Table2[[#This Row],[6M Return vs Nifty]]-AVERAGE(Table2[6M Return vs Nifty]))/_xlfn.STDEV.P(Table2[6M Return vs Nifty])</f>
        <v>-0.735931560497604</v>
      </c>
      <c r="M418">
        <v>-2.12984730474916</v>
      </c>
      <c r="N418">
        <f>(Table2[[#This Row],[1W Return vs Nifty]]-AVERAGE(Table2[1W Return vs Nifty]))/_xlfn.STDEV.P(Table2[1W Return vs Nifty])</f>
        <v>-1.0200214929131502E-2</v>
      </c>
      <c r="O418">
        <v>662.53</v>
      </c>
      <c r="P418">
        <v>677.96039083400501</v>
      </c>
      <c r="Q418">
        <v>636.92843948885502</v>
      </c>
      <c r="R418">
        <v>57.962782226368397</v>
      </c>
      <c r="S418" s="2">
        <f>(Table2[[#This Row],[Close Price]]-Table2[[#This Row],[20D EMA]])/Table2[[#This Row],[20D EMA]]</f>
        <v>8.7845078713417509E-3</v>
      </c>
      <c r="T418" s="2">
        <f>(Table2[[#This Row],[Close Price]]-Table2[[#This Row],[50D EMA]])/Table2[[#This Row],[50D EMA]]</f>
        <v>-1.4175445887307068E-2</v>
      </c>
      <c r="U418" s="2">
        <f>(Table2[[#This Row],[Close Price]]-Table2[[#This Row],[200D EMA]])/Table2[[#This Row],[200D EMA]]</f>
        <v>4.933295259411135E-2</v>
      </c>
      <c r="V418">
        <v>1.16360775534379</v>
      </c>
      <c r="W418">
        <v>662</v>
      </c>
      <c r="X418">
        <v>688.5</v>
      </c>
      <c r="Y418">
        <v>661.8</v>
      </c>
      <c r="Z418">
        <v>688.5</v>
      </c>
      <c r="AA418">
        <v>618</v>
      </c>
      <c r="AB418">
        <v>688.5</v>
      </c>
      <c r="AC418" s="2">
        <f>(Table2[[#This Row],[Close Price]]/Table2[[#This Row],[Day Low]])-1</f>
        <v>9.5921450151057464E-3</v>
      </c>
      <c r="AD418" s="2">
        <f>(Table2[[#This Row],[Day High]]/Table2[[#This Row],[Close Price]])-1</f>
        <v>3.0148874092915445E-2</v>
      </c>
      <c r="AE418" s="2">
        <f>(Table2[[#This Row],[Close Price]]/Table2[[#This Row],[Current Week Low]])-1</f>
        <v>9.8972499244485146E-3</v>
      </c>
      <c r="AF418" s="2">
        <f>(Table2[[#This Row],[Current Week High]]/Table2[[#This Row],[Close Price]])-1</f>
        <v>3.0148874092915445E-2</v>
      </c>
      <c r="AG418" s="2">
        <f>(Table2[[#This Row],[Close Price]]/Table2[[#This Row],[Current Month Low]])-1</f>
        <v>8.1472491909385214E-2</v>
      </c>
      <c r="AH418" s="2">
        <f>(Table2[[#This Row],[Current Month High]]/Table2[[#This Row],[Close Price]])-1</f>
        <v>3.0148874092915445E-2</v>
      </c>
      <c r="AI418">
        <v>31.667539462856201</v>
      </c>
      <c r="AJ418">
        <v>72.700258397932799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-0.08</v>
      </c>
      <c r="AM418" t="s">
        <v>10435</v>
      </c>
      <c r="AN418">
        <v>6.56</v>
      </c>
      <c r="AO418" t="s">
        <v>10436</v>
      </c>
      <c r="AP418">
        <v>5.1267026078291998E-2</v>
      </c>
      <c r="AQ418">
        <f>(Table2[[#This Row],[Sharpe Ratio]]-AVERAGE(Table2[Sharpe Ratio]))/_xlfn.STDEV.P(Table2[Sharpe Ratio])</f>
        <v>-8.1555099665114664E-2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297</v>
      </c>
      <c r="AT418">
        <f>_xlfn.RANK.AVG(Table2[[#This Row],[6M Return vs Nifty Z-Score]],Table2[6M Return vs Nifty Z-Score])</f>
        <v>579</v>
      </c>
      <c r="AU418">
        <f>_xlfn.RANK.AVG(Table2[[#This Row],[Sharpe Ratio Z-Score]],Table2[Sharpe Ratio Z-Score])</f>
        <v>364</v>
      </c>
      <c r="AV418">
        <f>(Table2[[#This Row],[Rank 1Y]]+Table2[[#This Row],[Rank 6M]]+Table2[[#This Row],[Rank Sharpe]])/3</f>
        <v>413.33333333333331</v>
      </c>
    </row>
    <row r="419" spans="1:48" x14ac:dyDescent="0.3">
      <c r="A419" t="s">
        <v>1026</v>
      </c>
      <c r="B419" t="s">
        <v>1027</v>
      </c>
      <c r="C419" t="s">
        <v>10402</v>
      </c>
      <c r="D419" t="s">
        <v>106</v>
      </c>
      <c r="E419">
        <v>14014.187039925</v>
      </c>
      <c r="F419">
        <v>2503.25</v>
      </c>
      <c r="G419">
        <v>-10.9663591173759</v>
      </c>
      <c r="H419">
        <f>(Table2[[#This Row],[1Y Return vs Nifty]]-AVERAGE(Table2[1Y Return vs Nifty]))/_xlfn.STDEV.P(Table2[1Y Return vs Nifty])</f>
        <v>-0.56523670936547887</v>
      </c>
      <c r="I419">
        <v>-18.648933825731099</v>
      </c>
      <c r="J419">
        <f>(Table2[[#This Row],[1M Return vs Nifty]]-AVERAGE(Table2[1M Return vs Nifty]))/_xlfn.STDEV.P(Table2[1M Return vs Nifty])</f>
        <v>-1.542703270456131</v>
      </c>
      <c r="K419">
        <v>-11.0461543754475</v>
      </c>
      <c r="L419">
        <f>(Table2[[#This Row],[6M Return vs Nifty]]-AVERAGE(Table2[6M Return vs Nifty]))/_xlfn.STDEV.P(Table2[6M Return vs Nifty])</f>
        <v>-0.70041525417003525</v>
      </c>
      <c r="M419">
        <v>-9.1194909939407598</v>
      </c>
      <c r="N419">
        <f>(Table2[[#This Row],[1W Return vs Nifty]]-AVERAGE(Table2[1W Return vs Nifty]))/_xlfn.STDEV.P(Table2[1W Return vs Nifty])</f>
        <v>-1.3980245524645893</v>
      </c>
      <c r="O419">
        <v>2673.44</v>
      </c>
      <c r="P419">
        <v>2810.2953366595102</v>
      </c>
      <c r="Q419">
        <v>2635.8971181216002</v>
      </c>
      <c r="R419">
        <v>23.5590963633447</v>
      </c>
      <c r="S419" s="2">
        <f>(Table2[[#This Row],[Close Price]]-Table2[[#This Row],[20D EMA]])/Table2[[#This Row],[20D EMA]]</f>
        <v>-6.3659554730983323E-2</v>
      </c>
      <c r="T419" s="2">
        <f>(Table2[[#This Row],[Close Price]]-Table2[[#This Row],[50D EMA]])/Table2[[#This Row],[50D EMA]]</f>
        <v>-0.10925731991730206</v>
      </c>
      <c r="U419" s="2">
        <f>(Table2[[#This Row],[Close Price]]-Table2[[#This Row],[200D EMA]])/Table2[[#This Row],[200D EMA]]</f>
        <v>-5.0323329089614677E-2</v>
      </c>
      <c r="V419">
        <v>0.45064485706514001</v>
      </c>
      <c r="W419">
        <v>2472</v>
      </c>
      <c r="X419">
        <v>2542.1999999999998</v>
      </c>
      <c r="Y419">
        <v>2472</v>
      </c>
      <c r="Z419">
        <v>2639.9</v>
      </c>
      <c r="AA419">
        <v>2456</v>
      </c>
      <c r="AB419">
        <v>2834</v>
      </c>
      <c r="AC419" s="2">
        <f>(Table2[[#This Row],[Close Price]]/Table2[[#This Row],[Day Low]])-1</f>
        <v>1.2641585760517771E-2</v>
      </c>
      <c r="AD419" s="2">
        <f>(Table2[[#This Row],[Day High]]/Table2[[#This Row],[Close Price]])-1</f>
        <v>1.5559772296015018E-2</v>
      </c>
      <c r="AE419" s="2">
        <f>(Table2[[#This Row],[Close Price]]/Table2[[#This Row],[Current Week Low]])-1</f>
        <v>1.2641585760517771E-2</v>
      </c>
      <c r="AF419" s="2">
        <f>(Table2[[#This Row],[Current Week High]]/Table2[[#This Row],[Close Price]])-1</f>
        <v>5.4589034255468016E-2</v>
      </c>
      <c r="AG419" s="2">
        <f>(Table2[[#This Row],[Close Price]]/Table2[[#This Row],[Current Month Low]])-1</f>
        <v>1.9238599348534224E-2</v>
      </c>
      <c r="AH419" s="2">
        <f>(Table2[[#This Row],[Current Month High]]/Table2[[#This Row],[Close Price]])-1</f>
        <v>0.13212823329671419</v>
      </c>
      <c r="AI419">
        <v>46.0101867572156</v>
      </c>
      <c r="AJ419">
        <v>44.279538904899098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0</v>
      </c>
      <c r="AM419">
        <v>0</v>
      </c>
      <c r="AN419">
        <v>-8.19</v>
      </c>
      <c r="AO419" t="s">
        <v>10435</v>
      </c>
      <c r="AP419">
        <v>0.122047338771021</v>
      </c>
      <c r="AQ419">
        <f>(Table2[[#This Row],[Sharpe Ratio]]-AVERAGE(Table2[Sharpe Ratio]))/_xlfn.STDEV.P(Table2[Sharpe Ratio])</f>
        <v>0.73938717167876433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509</v>
      </c>
      <c r="AT419">
        <f>_xlfn.RANK.AVG(Table2[[#This Row],[6M Return vs Nifty Z-Score]],Table2[6M Return vs Nifty Z-Score])</f>
        <v>567</v>
      </c>
      <c r="AU419">
        <f>_xlfn.RANK.AVG(Table2[[#This Row],[Sharpe Ratio Z-Score]],Table2[Sharpe Ratio Z-Score])</f>
        <v>166</v>
      </c>
      <c r="AV419">
        <f>(Table2[[#This Row],[Rank 1Y]]+Table2[[#This Row],[Rank 6M]]+Table2[[#This Row],[Rank Sharpe]])/3</f>
        <v>414</v>
      </c>
    </row>
    <row r="420" spans="1:48" x14ac:dyDescent="0.3">
      <c r="A420" t="s">
        <v>545</v>
      </c>
      <c r="B420" t="s">
        <v>546</v>
      </c>
      <c r="C420" t="s">
        <v>10391</v>
      </c>
      <c r="D420" t="s">
        <v>43</v>
      </c>
      <c r="E420">
        <v>39197.68</v>
      </c>
      <c r="F420">
        <v>237.85</v>
      </c>
      <c r="G420">
        <v>37.660691873415502</v>
      </c>
      <c r="H420">
        <f>(Table2[[#This Row],[1Y Return vs Nifty]]-AVERAGE(Table2[1Y Return vs Nifty]))/_xlfn.STDEV.P(Table2[1Y Return vs Nifty])</f>
        <v>0.2275078633698823</v>
      </c>
      <c r="I420">
        <v>-15.763167916137901</v>
      </c>
      <c r="J420">
        <f>(Table2[[#This Row],[1M Return vs Nifty]]-AVERAGE(Table2[1M Return vs Nifty]))/_xlfn.STDEV.P(Table2[1M Return vs Nifty])</f>
        <v>-1.2635563018999718</v>
      </c>
      <c r="K420">
        <v>-12.3465624035245</v>
      </c>
      <c r="L420">
        <f>(Table2[[#This Row],[6M Return vs Nifty]]-AVERAGE(Table2[6M Return vs Nifty]))/_xlfn.STDEV.P(Table2[6M Return vs Nifty])</f>
        <v>-0.73882721142497643</v>
      </c>
      <c r="M420">
        <v>-5.0897437579865299</v>
      </c>
      <c r="N420">
        <f>(Table2[[#This Row],[1W Return vs Nifty]]-AVERAGE(Table2[1W Return vs Nifty]))/_xlfn.STDEV.P(Table2[1W Return vs Nifty])</f>
        <v>-0.59790060668727008</v>
      </c>
      <c r="O420">
        <v>244.79</v>
      </c>
      <c r="P420">
        <v>251.38208976955099</v>
      </c>
      <c r="Q420">
        <v>233.16564674368499</v>
      </c>
      <c r="R420">
        <v>42.486930237564401</v>
      </c>
      <c r="S420" s="2">
        <f>(Table2[[#This Row],[Close Price]]-Table2[[#This Row],[20D EMA]])/Table2[[#This Row],[20D EMA]]</f>
        <v>-2.8350831324809013E-2</v>
      </c>
      <c r="T420" s="2">
        <f>(Table2[[#This Row],[Close Price]]-Table2[[#This Row],[50D EMA]])/Table2[[#This Row],[50D EMA]]</f>
        <v>-5.3830763289286994E-2</v>
      </c>
      <c r="U420" s="2">
        <f>(Table2[[#This Row],[Close Price]]-Table2[[#This Row],[200D EMA]])/Table2[[#This Row],[200D EMA]]</f>
        <v>2.0090237656083341E-2</v>
      </c>
      <c r="V420">
        <v>0.28834861101319498</v>
      </c>
      <c r="W420">
        <v>231</v>
      </c>
      <c r="X420">
        <v>245</v>
      </c>
      <c r="Y420">
        <v>231</v>
      </c>
      <c r="Z420">
        <v>245</v>
      </c>
      <c r="AA420">
        <v>226.65</v>
      </c>
      <c r="AB420">
        <v>271.35000000000002</v>
      </c>
      <c r="AC420" s="2">
        <f>(Table2[[#This Row],[Close Price]]/Table2[[#This Row],[Day Low]])-1</f>
        <v>2.965367965367971E-2</v>
      </c>
      <c r="AD420" s="2">
        <f>(Table2[[#This Row],[Day High]]/Table2[[#This Row],[Close Price]])-1</f>
        <v>3.0060962791675472E-2</v>
      </c>
      <c r="AE420" s="2">
        <f>(Table2[[#This Row],[Close Price]]/Table2[[#This Row],[Current Week Low]])-1</f>
        <v>2.965367965367971E-2</v>
      </c>
      <c r="AF420" s="2">
        <f>(Table2[[#This Row],[Current Week High]]/Table2[[#This Row],[Close Price]])-1</f>
        <v>3.0060962791675472E-2</v>
      </c>
      <c r="AG420" s="2">
        <f>(Table2[[#This Row],[Close Price]]/Table2[[#This Row],[Current Month Low]])-1</f>
        <v>4.9415398191043458E-2</v>
      </c>
      <c r="AH420" s="2">
        <f>(Table2[[#This Row],[Current Month High]]/Table2[[#This Row],[Close Price]])-1</f>
        <v>0.14084507042253525</v>
      </c>
      <c r="AI420">
        <v>36.514610048349702</v>
      </c>
      <c r="AJ420">
        <v>82.820906994619506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-0.18</v>
      </c>
      <c r="AM420" t="s">
        <v>10435</v>
      </c>
      <c r="AN420">
        <v>-7.47</v>
      </c>
      <c r="AO420" t="s">
        <v>10435</v>
      </c>
      <c r="AP420">
        <v>3.0244088237107999E-2</v>
      </c>
      <c r="AQ420">
        <f>(Table2[[#This Row],[Sharpe Ratio]]-AVERAGE(Table2[Sharpe Ratio]))/_xlfn.STDEV.P(Table2[Sharpe Ratio])</f>
        <v>-0.32538869809220511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240</v>
      </c>
      <c r="AT420">
        <f>_xlfn.RANK.AVG(Table2[[#This Row],[6M Return vs Nifty Z-Score]],Table2[6M Return vs Nifty Z-Score])</f>
        <v>581</v>
      </c>
      <c r="AU420">
        <f>_xlfn.RANK.AVG(Table2[[#This Row],[Sharpe Ratio Z-Score]],Table2[Sharpe Ratio Z-Score])</f>
        <v>429</v>
      </c>
      <c r="AV420">
        <f>(Table2[[#This Row],[Rank 1Y]]+Table2[[#This Row],[Rank 6M]]+Table2[[#This Row],[Rank Sharpe]])/3</f>
        <v>416.66666666666669</v>
      </c>
    </row>
    <row r="421" spans="1:48" x14ac:dyDescent="0.3">
      <c r="A421" t="s">
        <v>2014</v>
      </c>
      <c r="B421" t="s">
        <v>2015</v>
      </c>
      <c r="C421" t="s">
        <v>10402</v>
      </c>
      <c r="D421" t="s">
        <v>127</v>
      </c>
      <c r="E421">
        <v>3435.226467</v>
      </c>
      <c r="F421">
        <v>596.35</v>
      </c>
      <c r="G421">
        <v>-20.620818805056501</v>
      </c>
      <c r="H421">
        <f>(Table2[[#This Row],[1Y Return vs Nifty]]-AVERAGE(Table2[1Y Return vs Nifty]))/_xlfn.STDEV.P(Table2[1Y Return vs Nifty])</f>
        <v>-0.72262895018942863</v>
      </c>
      <c r="I421">
        <v>-6.5816448970964503</v>
      </c>
      <c r="J421">
        <f>(Table2[[#This Row],[1M Return vs Nifty]]-AVERAGE(Table2[1M Return vs Nifty]))/_xlfn.STDEV.P(Table2[1M Return vs Nifty])</f>
        <v>-0.37540584278829797</v>
      </c>
      <c r="K421">
        <v>-4.7273711217723102</v>
      </c>
      <c r="L421">
        <f>(Table2[[#This Row],[6M Return vs Nifty]]-AVERAGE(Table2[6M Return vs Nifty]))/_xlfn.STDEV.P(Table2[6M Return vs Nifty])</f>
        <v>-0.51376858096983136</v>
      </c>
      <c r="M421">
        <v>-5.37850466215981</v>
      </c>
      <c r="N421">
        <f>(Table2[[#This Row],[1W Return vs Nifty]]-AVERAGE(Table2[1W Return vs Nifty]))/_xlfn.STDEV.P(Table2[1W Return vs Nifty])</f>
        <v>-0.65523534767844815</v>
      </c>
      <c r="O421">
        <v>585.36</v>
      </c>
      <c r="P421">
        <v>585.93747262666602</v>
      </c>
      <c r="Q421">
        <v>568.270577360331</v>
      </c>
      <c r="R421">
        <v>55.487161233250497</v>
      </c>
      <c r="S421" s="2">
        <f>(Table2[[#This Row],[Close Price]]-Table2[[#This Row],[20D EMA]])/Table2[[#This Row],[20D EMA]]</f>
        <v>1.877477108104416E-2</v>
      </c>
      <c r="T421" s="2">
        <f>(Table2[[#This Row],[Close Price]]-Table2[[#This Row],[50D EMA]])/Table2[[#This Row],[50D EMA]]</f>
        <v>1.77707142140206E-2</v>
      </c>
      <c r="U421" s="2">
        <f>(Table2[[#This Row],[Close Price]]-Table2[[#This Row],[200D EMA]])/Table2[[#This Row],[200D EMA]]</f>
        <v>4.9412064883071219E-2</v>
      </c>
      <c r="V421">
        <v>0.61559544349359596</v>
      </c>
      <c r="W421">
        <v>579.04999999999995</v>
      </c>
      <c r="X421">
        <v>600.20000000000005</v>
      </c>
      <c r="Y421">
        <v>579.04999999999995</v>
      </c>
      <c r="Z421">
        <v>613.9</v>
      </c>
      <c r="AA421">
        <v>548.25</v>
      </c>
      <c r="AB421">
        <v>620.04999999999995</v>
      </c>
      <c r="AC421" s="2">
        <f>(Table2[[#This Row],[Close Price]]/Table2[[#This Row],[Day Low]])-1</f>
        <v>2.9876521889301566E-2</v>
      </c>
      <c r="AD421" s="2">
        <f>(Table2[[#This Row],[Day High]]/Table2[[#This Row],[Close Price]])-1</f>
        <v>6.4559403035131524E-3</v>
      </c>
      <c r="AE421" s="2">
        <f>(Table2[[#This Row],[Close Price]]/Table2[[#This Row],[Current Week Low]])-1</f>
        <v>2.9876521889301566E-2</v>
      </c>
      <c r="AF421" s="2">
        <f>(Table2[[#This Row],[Current Week High]]/Table2[[#This Row],[Close Price]])-1</f>
        <v>2.9429026578351669E-2</v>
      </c>
      <c r="AG421" s="2">
        <f>(Table2[[#This Row],[Close Price]]/Table2[[#This Row],[Current Month Low]])-1</f>
        <v>8.7733698130415094E-2</v>
      </c>
      <c r="AH421" s="2">
        <f>(Table2[[#This Row],[Current Month High]]/Table2[[#This Row],[Close Price]])-1</f>
        <v>3.9741762387859314E-2</v>
      </c>
      <c r="AI421">
        <v>16.030854364047901</v>
      </c>
      <c r="AJ421">
        <v>29.6413043478261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0</v>
      </c>
      <c r="AM421" t="s">
        <v>10437</v>
      </c>
      <c r="AN421">
        <v>6.6</v>
      </c>
      <c r="AO421" t="s">
        <v>10436</v>
      </c>
      <c r="AP421">
        <v>0.118230313879781</v>
      </c>
      <c r="AQ421">
        <f>(Table2[[#This Row],[Sharpe Ratio]]-AVERAGE(Table2[Sharpe Ratio]))/_xlfn.STDEV.P(Table2[Sharpe Ratio])</f>
        <v>0.69511558026048303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573</v>
      </c>
      <c r="AT421">
        <f>_xlfn.RANK.AVG(Table2[[#This Row],[6M Return vs Nifty Z-Score]],Table2[6M Return vs Nifty Z-Score])</f>
        <v>502</v>
      </c>
      <c r="AU421">
        <f>_xlfn.RANK.AVG(Table2[[#This Row],[Sharpe Ratio Z-Score]],Table2[Sharpe Ratio Z-Score])</f>
        <v>175</v>
      </c>
      <c r="AV421">
        <f>(Table2[[#This Row],[Rank 1Y]]+Table2[[#This Row],[Rank 6M]]+Table2[[#This Row],[Rank Sharpe]])/3</f>
        <v>416.66666666666669</v>
      </c>
    </row>
    <row r="422" spans="1:48" x14ac:dyDescent="0.3">
      <c r="A422" t="s">
        <v>368</v>
      </c>
      <c r="B422" t="s">
        <v>369</v>
      </c>
      <c r="C422" t="s">
        <v>10404</v>
      </c>
      <c r="D422" t="s">
        <v>164</v>
      </c>
      <c r="E422">
        <v>70093.425795699994</v>
      </c>
      <c r="F422">
        <v>4620.5</v>
      </c>
      <c r="G422">
        <v>3.9978867074627402</v>
      </c>
      <c r="H422">
        <f>(Table2[[#This Row],[1Y Return vs Nifty]]-AVERAGE(Table2[1Y Return vs Nifty]))/_xlfn.STDEV.P(Table2[1Y Return vs Nifty])</f>
        <v>-0.32128145357657439</v>
      </c>
      <c r="I422">
        <v>-0.98173836668052805</v>
      </c>
      <c r="J422">
        <f>(Table2[[#This Row],[1M Return vs Nifty]]-AVERAGE(Table2[1M Return vs Nifty]))/_xlfn.STDEV.P(Table2[1M Return vs Nifty])</f>
        <v>0.16628637381419339</v>
      </c>
      <c r="K422">
        <v>4.0467087524777998</v>
      </c>
      <c r="L422">
        <f>(Table2[[#This Row],[6M Return vs Nifty]]-AVERAGE(Table2[6M Return vs Nifty]))/_xlfn.STDEV.P(Table2[6M Return vs Nifty])</f>
        <v>-0.25459640285007396</v>
      </c>
      <c r="M422">
        <v>-3.40350042455609</v>
      </c>
      <c r="N422">
        <f>(Table2[[#This Row],[1W Return vs Nifty]]-AVERAGE(Table2[1W Return vs Nifty]))/_xlfn.STDEV.P(Table2[1W Return vs Nifty])</f>
        <v>-0.26308961471060416</v>
      </c>
      <c r="O422">
        <v>4599.55</v>
      </c>
      <c r="P422">
        <v>4411.3817229063898</v>
      </c>
      <c r="Q422">
        <v>3946.1721039901199</v>
      </c>
      <c r="R422">
        <v>47.8287432946249</v>
      </c>
      <c r="S422" s="2">
        <f>(Table2[[#This Row],[Close Price]]-Table2[[#This Row],[20D EMA]])/Table2[[#This Row],[20D EMA]]</f>
        <v>4.5547934037024965E-3</v>
      </c>
      <c r="T422" s="2">
        <f>(Table2[[#This Row],[Close Price]]-Table2[[#This Row],[50D EMA]])/Table2[[#This Row],[50D EMA]]</f>
        <v>4.7404257946608845E-2</v>
      </c>
      <c r="U422" s="2">
        <f>(Table2[[#This Row],[Close Price]]-Table2[[#This Row],[200D EMA]])/Table2[[#This Row],[200D EMA]]</f>
        <v>0.17088152220427547</v>
      </c>
      <c r="V422">
        <v>0.68633229929557704</v>
      </c>
      <c r="W422">
        <v>4522.6499999999996</v>
      </c>
      <c r="X422">
        <v>4638.3999999999996</v>
      </c>
      <c r="Y422">
        <v>4522.6499999999996</v>
      </c>
      <c r="Z422">
        <v>4765.95</v>
      </c>
      <c r="AA422">
        <v>4476.6000000000004</v>
      </c>
      <c r="AB422">
        <v>4804.05</v>
      </c>
      <c r="AC422" s="2">
        <f>(Table2[[#This Row],[Close Price]]/Table2[[#This Row],[Day Low]])-1</f>
        <v>2.1635545531933698E-2</v>
      </c>
      <c r="AD422" s="2">
        <f>(Table2[[#This Row],[Day High]]/Table2[[#This Row],[Close Price]])-1</f>
        <v>3.874039606103219E-3</v>
      </c>
      <c r="AE422" s="2">
        <f>(Table2[[#This Row],[Close Price]]/Table2[[#This Row],[Current Week Low]])-1</f>
        <v>2.1635545531933698E-2</v>
      </c>
      <c r="AF422" s="2">
        <f>(Table2[[#This Row],[Current Week High]]/Table2[[#This Row],[Close Price]])-1</f>
        <v>3.1479277134509154E-2</v>
      </c>
      <c r="AG422" s="2">
        <f>(Table2[[#This Row],[Close Price]]/Table2[[#This Row],[Current Month Low]])-1</f>
        <v>3.21449314211677E-2</v>
      </c>
      <c r="AH422" s="2">
        <f>(Table2[[#This Row],[Current Month High]]/Table2[[#This Row],[Close Price]])-1</f>
        <v>3.9725137972080882E-2</v>
      </c>
      <c r="AI422">
        <v>3.9725137972080802</v>
      </c>
      <c r="AJ422">
        <v>43.493788819875697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0.19</v>
      </c>
      <c r="AM422" t="s">
        <v>10436</v>
      </c>
      <c r="AN422">
        <v>7.0000000000000007E-2</v>
      </c>
      <c r="AO422" t="s">
        <v>10436</v>
      </c>
      <c r="AP422">
        <v>2.2595104114758E-2</v>
      </c>
      <c r="AQ422">
        <f>(Table2[[#This Row],[Sharpe Ratio]]-AVERAGE(Table2[Sharpe Ratio]))/_xlfn.STDEV.P(Table2[Sharpe Ratio])</f>
        <v>-0.41410509619763947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-1.0867861935206984</v>
      </c>
      <c r="AS422">
        <f>_xlfn.RANK.AVG(Table2[[#This Row],[1Y Return vs Nifty Z-Score]],Table2[1Y Return vs Nifty Z-Score])</f>
        <v>400</v>
      </c>
      <c r="AT422">
        <f>_xlfn.RANK.AVG(Table2[[#This Row],[6M Return vs Nifty Z-Score]],Table2[6M Return vs Nifty Z-Score])</f>
        <v>403</v>
      </c>
      <c r="AU422">
        <f>_xlfn.RANK.AVG(Table2[[#This Row],[Sharpe Ratio Z-Score]],Table2[Sharpe Ratio Z-Score])</f>
        <v>448</v>
      </c>
      <c r="AV422">
        <f>(Table2[[#This Row],[Rank 1Y]]+Table2[[#This Row],[Rank 6M]]+Table2[[#This Row],[Rank Sharpe]])/3</f>
        <v>417</v>
      </c>
    </row>
    <row r="423" spans="1:48" x14ac:dyDescent="0.3">
      <c r="A423" t="s">
        <v>713</v>
      </c>
      <c r="B423" t="s">
        <v>714</v>
      </c>
      <c r="C423" t="s">
        <v>10399</v>
      </c>
      <c r="D423" t="s">
        <v>478</v>
      </c>
      <c r="E423">
        <v>25173.103489982001</v>
      </c>
      <c r="F423">
        <v>208.69</v>
      </c>
      <c r="G423">
        <v>-31.719044003963599</v>
      </c>
      <c r="H423">
        <f>(Table2[[#This Row],[1Y Return vs Nifty]]-AVERAGE(Table2[1Y Return vs Nifty]))/_xlfn.STDEV.P(Table2[1Y Return vs Nifty])</f>
        <v>-0.90355823983717087</v>
      </c>
      <c r="I423">
        <v>11.7000077951212</v>
      </c>
      <c r="J423">
        <f>(Table2[[#This Row],[1M Return vs Nifty]]-AVERAGE(Table2[1M Return vs Nifty]))/_xlfn.STDEV.P(Table2[1M Return vs Nifty])</f>
        <v>1.3930217043887716</v>
      </c>
      <c r="K423">
        <v>16.912148392644198</v>
      </c>
      <c r="L423">
        <f>(Table2[[#This Row],[6M Return vs Nifty]]-AVERAGE(Table2[6M Return vs Nifty]))/_xlfn.STDEV.P(Table2[6M Return vs Nifty])</f>
        <v>0.12542794862588857</v>
      </c>
      <c r="M423">
        <v>10.3078878468888</v>
      </c>
      <c r="N423">
        <f>(Table2[[#This Row],[1W Return vs Nifty]]-AVERAGE(Table2[1W Return vs Nifty]))/_xlfn.STDEV.P(Table2[1W Return vs Nifty])</f>
        <v>2.4593665204905144</v>
      </c>
      <c r="O423">
        <v>194.9</v>
      </c>
      <c r="P423">
        <v>184.299977250366</v>
      </c>
      <c r="Q423">
        <v>175.08464242537499</v>
      </c>
      <c r="R423">
        <v>62.903309597543199</v>
      </c>
      <c r="S423" s="2">
        <f>(Table2[[#This Row],[Close Price]]-Table2[[#This Row],[20D EMA]])/Table2[[#This Row],[20D EMA]]</f>
        <v>7.0754232939969172E-2</v>
      </c>
      <c r="T423" s="2">
        <f>(Table2[[#This Row],[Close Price]]-Table2[[#This Row],[50D EMA]])/Table2[[#This Row],[50D EMA]]</f>
        <v>0.13233871817846665</v>
      </c>
      <c r="U423" s="2">
        <f>(Table2[[#This Row],[Close Price]]-Table2[[#This Row],[200D EMA]])/Table2[[#This Row],[200D EMA]]</f>
        <v>0.19193777997375391</v>
      </c>
      <c r="V423">
        <v>1.7901707840702299</v>
      </c>
      <c r="W423">
        <v>207.13</v>
      </c>
      <c r="X423">
        <v>215.8</v>
      </c>
      <c r="Y423">
        <v>204.3</v>
      </c>
      <c r="Z423">
        <v>222.74</v>
      </c>
      <c r="AA423">
        <v>174.96</v>
      </c>
      <c r="AB423">
        <v>222.74</v>
      </c>
      <c r="AC423" s="2">
        <f>(Table2[[#This Row],[Close Price]]/Table2[[#This Row],[Day Low]])-1</f>
        <v>7.531501955293729E-3</v>
      </c>
      <c r="AD423" s="2">
        <f>(Table2[[#This Row],[Day High]]/Table2[[#This Row],[Close Price]])-1</f>
        <v>3.4069672720302924E-2</v>
      </c>
      <c r="AE423" s="2">
        <f>(Table2[[#This Row],[Close Price]]/Table2[[#This Row],[Current Week Low]])-1</f>
        <v>2.1488007831620193E-2</v>
      </c>
      <c r="AF423" s="2">
        <f>(Table2[[#This Row],[Current Week High]]/Table2[[#This Row],[Close Price]])-1</f>
        <v>6.7324740045042963E-2</v>
      </c>
      <c r="AG423" s="2">
        <f>(Table2[[#This Row],[Close Price]]/Table2[[#This Row],[Current Month Low]])-1</f>
        <v>0.19278692272519415</v>
      </c>
      <c r="AH423" s="2">
        <f>(Table2[[#This Row],[Current Month High]]/Table2[[#This Row],[Close Price]])-1</f>
        <v>6.7324740045042963E-2</v>
      </c>
      <c r="AI423">
        <v>6.8570607120609504</v>
      </c>
      <c r="AJ423">
        <v>46.706502636203801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0.13</v>
      </c>
      <c r="AM423" t="s">
        <v>10436</v>
      </c>
      <c r="AN423">
        <v>15.44</v>
      </c>
      <c r="AO423" t="s">
        <v>10436</v>
      </c>
      <c r="AP423">
        <v>5.4956813578582002E-2</v>
      </c>
      <c r="AQ423">
        <f>(Table2[[#This Row],[Sharpe Ratio]]-AVERAGE(Table2[Sharpe Ratio]))/_xlfn.STDEV.P(Table2[Sharpe Ratio])</f>
        <v>-3.8759265399529431E-2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3.0354986682684744</v>
      </c>
      <c r="AS423">
        <f>_xlfn.RANK.AVG(Table2[[#This Row],[1Y Return vs Nifty Z-Score]],Table2[1Y Return vs Nifty Z-Score])</f>
        <v>635</v>
      </c>
      <c r="AT423">
        <f>_xlfn.RANK.AVG(Table2[[#This Row],[6M Return vs Nifty Z-Score]],Table2[6M Return vs Nifty Z-Score])</f>
        <v>262</v>
      </c>
      <c r="AU423">
        <f>_xlfn.RANK.AVG(Table2[[#This Row],[Sharpe Ratio Z-Score]],Table2[Sharpe Ratio Z-Score])</f>
        <v>357</v>
      </c>
      <c r="AV423">
        <f>(Table2[[#This Row],[Rank 1Y]]+Table2[[#This Row],[Rank 6M]]+Table2[[#This Row],[Rank Sharpe]])/3</f>
        <v>418</v>
      </c>
    </row>
    <row r="424" spans="1:48" x14ac:dyDescent="0.3">
      <c r="A424" t="s">
        <v>984</v>
      </c>
      <c r="B424" t="s">
        <v>985</v>
      </c>
      <c r="C424" t="s">
        <v>10393</v>
      </c>
      <c r="D424" t="s">
        <v>187</v>
      </c>
      <c r="E424">
        <v>15487.608606079901</v>
      </c>
      <c r="F424">
        <v>476.8</v>
      </c>
      <c r="G424">
        <v>9.2701977804786306</v>
      </c>
      <c r="H424">
        <f>(Table2[[#This Row],[1Y Return vs Nifty]]-AVERAGE(Table2[1Y Return vs Nifty]))/_xlfn.STDEV.P(Table2[1Y Return vs Nifty])</f>
        <v>-0.23532937744311946</v>
      </c>
      <c r="I424">
        <v>-5.0937548053603603</v>
      </c>
      <c r="J424">
        <f>(Table2[[#This Row],[1M Return vs Nifty]]-AVERAGE(Table2[1M Return vs Nifty]))/_xlfn.STDEV.P(Table2[1M Return vs Nifty])</f>
        <v>-0.23147871159856645</v>
      </c>
      <c r="K424">
        <v>7.8235688440114002</v>
      </c>
      <c r="L424">
        <f>(Table2[[#This Row],[6M Return vs Nifty]]-AVERAGE(Table2[6M Return vs Nifty]))/_xlfn.STDEV.P(Table2[6M Return vs Nifty])</f>
        <v>-0.14303404298951833</v>
      </c>
      <c r="M424">
        <v>-2.42693962816249</v>
      </c>
      <c r="N424">
        <f>(Table2[[#This Row],[1W Return vs Nifty]]-AVERAGE(Table2[1W Return vs Nifty]))/_xlfn.STDEV.P(Table2[1W Return vs Nifty])</f>
        <v>-6.9189195664380032E-2</v>
      </c>
      <c r="O424">
        <v>488.42</v>
      </c>
      <c r="P424">
        <v>481.29378853209897</v>
      </c>
      <c r="Q424">
        <v>442.55269838838802</v>
      </c>
      <c r="R424">
        <v>41.734926102674898</v>
      </c>
      <c r="S424" s="2">
        <f>(Table2[[#This Row],[Close Price]]-Table2[[#This Row],[20D EMA]])/Table2[[#This Row],[20D EMA]]</f>
        <v>-2.3790999549568002E-2</v>
      </c>
      <c r="T424" s="2">
        <f>(Table2[[#This Row],[Close Price]]-Table2[[#This Row],[50D EMA]])/Table2[[#This Row],[50D EMA]]</f>
        <v>-9.3368928483465279E-3</v>
      </c>
      <c r="U424" s="2">
        <f>(Table2[[#This Row],[Close Price]]-Table2[[#This Row],[200D EMA]])/Table2[[#This Row],[200D EMA]]</f>
        <v>7.738581582787292E-2</v>
      </c>
      <c r="V424">
        <v>2.8010006124817499</v>
      </c>
      <c r="W424">
        <v>469.5</v>
      </c>
      <c r="X424">
        <v>479.8</v>
      </c>
      <c r="Y424">
        <v>469.5</v>
      </c>
      <c r="Z424">
        <v>493.45</v>
      </c>
      <c r="AA424">
        <v>452.4</v>
      </c>
      <c r="AB424">
        <v>547</v>
      </c>
      <c r="AC424" s="2">
        <f>(Table2[[#This Row],[Close Price]]/Table2[[#This Row],[Day Low]])-1</f>
        <v>1.5548455804046846E-2</v>
      </c>
      <c r="AD424" s="2">
        <f>(Table2[[#This Row],[Day High]]/Table2[[#This Row],[Close Price]])-1</f>
        <v>6.2919463087247607E-3</v>
      </c>
      <c r="AE424" s="2">
        <f>(Table2[[#This Row],[Close Price]]/Table2[[#This Row],[Current Week Low]])-1</f>
        <v>1.5548455804046846E-2</v>
      </c>
      <c r="AF424" s="2">
        <f>(Table2[[#This Row],[Current Week High]]/Table2[[#This Row],[Close Price]])-1</f>
        <v>3.4920302013422777E-2</v>
      </c>
      <c r="AG424" s="2">
        <f>(Table2[[#This Row],[Close Price]]/Table2[[#This Row],[Current Month Low]])-1</f>
        <v>5.3934571175950463E-2</v>
      </c>
      <c r="AH424" s="2">
        <f>(Table2[[#This Row],[Current Month High]]/Table2[[#This Row],[Close Price]])-1</f>
        <v>0.14723154362416113</v>
      </c>
      <c r="AI424">
        <v>14.7231543624161</v>
      </c>
      <c r="AJ424">
        <v>86.031993757315604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-0.05</v>
      </c>
      <c r="AM424" t="s">
        <v>10435</v>
      </c>
      <c r="AN424">
        <v>-8.27</v>
      </c>
      <c r="AO424" t="s">
        <v>10435</v>
      </c>
      <c r="AQ424">
        <f>(Table2[[#This Row],[Sharpe Ratio]]-AVERAGE(Table2[Sharpe Ratio]))/_xlfn.STDEV.P(Table2[Sharpe Ratio])</f>
        <v>-0.67617339439443958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-1.3552047220900236</v>
      </c>
      <c r="AS424">
        <f>_xlfn.RANK.AVG(Table2[[#This Row],[1Y Return vs Nifty Z-Score]],Table2[1Y Return vs Nifty Z-Score])</f>
        <v>369</v>
      </c>
      <c r="AT424">
        <f>_xlfn.RANK.AVG(Table2[[#This Row],[6M Return vs Nifty Z-Score]],Table2[6M Return vs Nifty Z-Score])</f>
        <v>356</v>
      </c>
      <c r="AU424">
        <f>_xlfn.RANK.AVG(Table2[[#This Row],[Sharpe Ratio Z-Score]],Table2[Sharpe Ratio Z-Score])</f>
        <v>529</v>
      </c>
      <c r="AV424">
        <f>(Table2[[#This Row],[Rank 1Y]]+Table2[[#This Row],[Rank 6M]]+Table2[[#This Row],[Rank Sharpe]])/3</f>
        <v>418</v>
      </c>
    </row>
    <row r="425" spans="1:48" x14ac:dyDescent="0.3">
      <c r="A425" t="s">
        <v>257</v>
      </c>
      <c r="B425" t="s">
        <v>258</v>
      </c>
      <c r="C425" t="s">
        <v>10395</v>
      </c>
      <c r="D425" t="s">
        <v>54</v>
      </c>
      <c r="E425">
        <v>108226.00099794001</v>
      </c>
      <c r="F425">
        <v>2701.3</v>
      </c>
      <c r="G425">
        <v>22.848431127661598</v>
      </c>
      <c r="H425">
        <f>(Table2[[#This Row],[1Y Return vs Nifty]]-AVERAGE(Table2[1Y Return vs Nifty]))/_xlfn.STDEV.P(Table2[1Y Return vs Nifty])</f>
        <v>-1.3969649185035142E-2</v>
      </c>
      <c r="I425">
        <v>9.1430358376819001</v>
      </c>
      <c r="J425">
        <f>(Table2[[#This Row],[1M Return vs Nifty]]-AVERAGE(Table2[1M Return vs Nifty]))/_xlfn.STDEV.P(Table2[1M Return vs Nifty])</f>
        <v>1.1456797532521639</v>
      </c>
      <c r="K425">
        <v>2.3479607503696598</v>
      </c>
      <c r="L425">
        <f>(Table2[[#This Row],[6M Return vs Nifty]]-AVERAGE(Table2[6M Return vs Nifty]))/_xlfn.STDEV.P(Table2[6M Return vs Nifty])</f>
        <v>-0.30477468092513887</v>
      </c>
      <c r="M425">
        <v>7.9385120300574004</v>
      </c>
      <c r="N425">
        <f>(Table2[[#This Row],[1W Return vs Nifty]]-AVERAGE(Table2[1W Return vs Nifty]))/_xlfn.STDEV.P(Table2[1W Return vs Nifty])</f>
        <v>1.9889165849020405</v>
      </c>
      <c r="O425">
        <v>2486.66</v>
      </c>
      <c r="P425">
        <v>2359.4225637208401</v>
      </c>
      <c r="Q425">
        <v>2155.7266669812302</v>
      </c>
      <c r="R425">
        <v>74.500490000134405</v>
      </c>
      <c r="S425" s="2">
        <f>(Table2[[#This Row],[Close Price]]-Table2[[#This Row],[20D EMA]])/Table2[[#This Row],[20D EMA]]</f>
        <v>8.6316585299156437E-2</v>
      </c>
      <c r="T425" s="2">
        <f>(Table2[[#This Row],[Close Price]]-Table2[[#This Row],[50D EMA]])/Table2[[#This Row],[50D EMA]]</f>
        <v>0.14489877376607557</v>
      </c>
      <c r="U425" s="2">
        <f>(Table2[[#This Row],[Close Price]]-Table2[[#This Row],[200D EMA]])/Table2[[#This Row],[200D EMA]]</f>
        <v>0.25308094081461779</v>
      </c>
      <c r="V425">
        <v>0.879418913433205</v>
      </c>
      <c r="W425">
        <v>2680</v>
      </c>
      <c r="X425">
        <v>2741.25</v>
      </c>
      <c r="Y425">
        <v>2586.25</v>
      </c>
      <c r="Z425">
        <v>2780</v>
      </c>
      <c r="AA425">
        <v>2371</v>
      </c>
      <c r="AB425">
        <v>2780</v>
      </c>
      <c r="AC425" s="2">
        <f>(Table2[[#This Row],[Close Price]]/Table2[[#This Row],[Day Low]])-1</f>
        <v>7.9477611940299564E-3</v>
      </c>
      <c r="AD425" s="2">
        <f>(Table2[[#This Row],[Day High]]/Table2[[#This Row],[Close Price]])-1</f>
        <v>1.4789175582127001E-2</v>
      </c>
      <c r="AE425" s="2">
        <f>(Table2[[#This Row],[Close Price]]/Table2[[#This Row],[Current Week Low]])-1</f>
        <v>4.4485258579023856E-2</v>
      </c>
      <c r="AF425" s="2">
        <f>(Table2[[#This Row],[Current Week High]]/Table2[[#This Row],[Close Price]])-1</f>
        <v>2.913412060859577E-2</v>
      </c>
      <c r="AG425" s="2">
        <f>(Table2[[#This Row],[Close Price]]/Table2[[#This Row],[Current Month Low]])-1</f>
        <v>0.1393083087304936</v>
      </c>
      <c r="AH425" s="2">
        <f>(Table2[[#This Row],[Current Month High]]/Table2[[#This Row],[Close Price]])-1</f>
        <v>2.913412060859577E-2</v>
      </c>
      <c r="AI425">
        <v>2.9134120608595699</v>
      </c>
      <c r="AJ425">
        <v>60.500282225721101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0.15</v>
      </c>
      <c r="AM425" t="s">
        <v>10436</v>
      </c>
      <c r="AN425">
        <v>12</v>
      </c>
      <c r="AO425" t="s">
        <v>10436</v>
      </c>
      <c r="AQ425">
        <f>(Table2[[#This Row],[Sharpe Ratio]]-AVERAGE(Table2[Sharpe Ratio]))/_xlfn.STDEV.P(Table2[Sharpe Ratio])</f>
        <v>-0.67617339439443958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2.1396786136495907</v>
      </c>
      <c r="AS425">
        <f>_xlfn.RANK.AVG(Table2[[#This Row],[1Y Return vs Nifty Z-Score]],Table2[1Y Return vs Nifty Z-Score])</f>
        <v>304</v>
      </c>
      <c r="AT425">
        <f>_xlfn.RANK.AVG(Table2[[#This Row],[6M Return vs Nifty Z-Score]],Table2[6M Return vs Nifty Z-Score])</f>
        <v>422</v>
      </c>
      <c r="AU425">
        <f>_xlfn.RANK.AVG(Table2[[#This Row],[Sharpe Ratio Z-Score]],Table2[Sharpe Ratio Z-Score])</f>
        <v>529</v>
      </c>
      <c r="AV425">
        <f>(Table2[[#This Row],[Rank 1Y]]+Table2[[#This Row],[Rank 6M]]+Table2[[#This Row],[Rank Sharpe]])/3</f>
        <v>418.33333333333331</v>
      </c>
    </row>
    <row r="426" spans="1:48" x14ac:dyDescent="0.3">
      <c r="A426" t="s">
        <v>1574</v>
      </c>
      <c r="B426" t="s">
        <v>1575</v>
      </c>
      <c r="C426" t="s">
        <v>10404</v>
      </c>
      <c r="D426" t="s">
        <v>388</v>
      </c>
      <c r="E426">
        <v>6353.2986363</v>
      </c>
      <c r="F426">
        <v>326.7</v>
      </c>
      <c r="G426">
        <v>19.817323701396401</v>
      </c>
      <c r="H426">
        <f>(Table2[[#This Row],[1Y Return vs Nifty]]-AVERAGE(Table2[1Y Return vs Nifty]))/_xlfn.STDEV.P(Table2[1Y Return vs Nifty])</f>
        <v>-6.3384407279344121E-2</v>
      </c>
      <c r="I426">
        <v>-9.5478084071123597</v>
      </c>
      <c r="J426">
        <f>(Table2[[#This Row],[1M Return vs Nifty]]-AVERAGE(Table2[1M Return vs Nifty]))/_xlfn.STDEV.P(Table2[1M Return vs Nifty])</f>
        <v>-0.66232986157662688</v>
      </c>
      <c r="K426">
        <v>9.9091236866279093</v>
      </c>
      <c r="L426">
        <f>(Table2[[#This Row],[6M Return vs Nifty]]-AVERAGE(Table2[6M Return vs Nifty]))/_xlfn.STDEV.P(Table2[6M Return vs Nifty])</f>
        <v>-8.1430114270402962E-2</v>
      </c>
      <c r="M426">
        <v>-2.5624821600583898</v>
      </c>
      <c r="N426">
        <f>(Table2[[#This Row],[1W Return vs Nifty]]-AVERAGE(Table2[1W Return vs Nifty]))/_xlfn.STDEV.P(Table2[1W Return vs Nifty])</f>
        <v>-9.6101758435954157E-2</v>
      </c>
      <c r="O426">
        <v>330.19</v>
      </c>
      <c r="P426">
        <v>331.08497224504902</v>
      </c>
      <c r="Q426">
        <v>294.50783111208102</v>
      </c>
      <c r="R426">
        <v>47.871499853945501</v>
      </c>
      <c r="S426" s="2">
        <f>(Table2[[#This Row],[Close Price]]-Table2[[#This Row],[20D EMA]])/Table2[[#This Row],[20D EMA]]</f>
        <v>-1.0569672007026285E-2</v>
      </c>
      <c r="T426" s="2">
        <f>(Table2[[#This Row],[Close Price]]-Table2[[#This Row],[50D EMA]])/Table2[[#This Row],[50D EMA]]</f>
        <v>-1.3244250306243249E-2</v>
      </c>
      <c r="U426" s="2">
        <f>(Table2[[#This Row],[Close Price]]-Table2[[#This Row],[200D EMA]])/Table2[[#This Row],[200D EMA]]</f>
        <v>0.10930836292657893</v>
      </c>
      <c r="V426">
        <v>0.30196502639414202</v>
      </c>
      <c r="W426">
        <v>320.55</v>
      </c>
      <c r="X426">
        <v>328</v>
      </c>
      <c r="Y426">
        <v>319.89999999999998</v>
      </c>
      <c r="Z426">
        <v>328.45</v>
      </c>
      <c r="AA426">
        <v>313.05</v>
      </c>
      <c r="AB426">
        <v>358.8</v>
      </c>
      <c r="AC426" s="2">
        <f>(Table2[[#This Row],[Close Price]]/Table2[[#This Row],[Day Low]])-1</f>
        <v>1.9185774450163784E-2</v>
      </c>
      <c r="AD426" s="2">
        <f>(Table2[[#This Row],[Day High]]/Table2[[#This Row],[Close Price]])-1</f>
        <v>3.9791857973676681E-3</v>
      </c>
      <c r="AE426" s="2">
        <f>(Table2[[#This Row],[Close Price]]/Table2[[#This Row],[Current Week Low]])-1</f>
        <v>2.1256642700844042E-2</v>
      </c>
      <c r="AF426" s="2">
        <f>(Table2[[#This Row],[Current Week High]]/Table2[[#This Row],[Close Price]])-1</f>
        <v>5.3565962656871857E-3</v>
      </c>
      <c r="AG426" s="2">
        <f>(Table2[[#This Row],[Close Price]]/Table2[[#This Row],[Current Month Low]])-1</f>
        <v>4.3603258265452638E-2</v>
      </c>
      <c r="AH426" s="2">
        <f>(Table2[[#This Row],[Current Month High]]/Table2[[#This Row],[Close Price]])-1</f>
        <v>9.8255280073461959E-2</v>
      </c>
      <c r="AI426">
        <v>14.233241505968699</v>
      </c>
      <c r="AJ426">
        <v>59.2881521209166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-0.05</v>
      </c>
      <c r="AM426" t="s">
        <v>10435</v>
      </c>
      <c r="AN426">
        <v>-2.8</v>
      </c>
      <c r="AO426" t="s">
        <v>10435</v>
      </c>
      <c r="AP426">
        <v>-1.4826517665896001E-2</v>
      </c>
      <c r="AQ426">
        <f>(Table2[[#This Row],[Sharpe Ratio]]-AVERAGE(Table2[Sharpe Ratio]))/_xlfn.STDEV.P(Table2[Sharpe Ratio])</f>
        <v>-0.84813809228438219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318</v>
      </c>
      <c r="AT426">
        <f>_xlfn.RANK.AVG(Table2[[#This Row],[6M Return vs Nifty Z-Score]],Table2[6M Return vs Nifty Z-Score])</f>
        <v>338</v>
      </c>
      <c r="AU426">
        <f>_xlfn.RANK.AVG(Table2[[#This Row],[Sharpe Ratio Z-Score]],Table2[Sharpe Ratio Z-Score])</f>
        <v>601</v>
      </c>
      <c r="AV426">
        <f>(Table2[[#This Row],[Rank 1Y]]+Table2[[#This Row],[Rank 6M]]+Table2[[#This Row],[Rank Sharpe]])/3</f>
        <v>419</v>
      </c>
    </row>
    <row r="427" spans="1:48" x14ac:dyDescent="0.3">
      <c r="A427" t="s">
        <v>2050</v>
      </c>
      <c r="B427" t="s">
        <v>2051</v>
      </c>
      <c r="C427" t="s">
        <v>10400</v>
      </c>
      <c r="D427" t="s">
        <v>46</v>
      </c>
      <c r="E427">
        <v>3328.5989840000002</v>
      </c>
      <c r="F427">
        <v>1964</v>
      </c>
      <c r="G427">
        <v>-18.537119728962601</v>
      </c>
      <c r="H427">
        <f>(Table2[[#This Row],[1Y Return vs Nifty]]-AVERAGE(Table2[1Y Return vs Nifty]))/_xlfn.STDEV.P(Table2[1Y Return vs Nifty])</f>
        <v>-0.68865935713103132</v>
      </c>
      <c r="I427">
        <v>-5.5092896430394296</v>
      </c>
      <c r="J427">
        <f>(Table2[[#This Row],[1M Return vs Nifty]]-AVERAGE(Table2[1M Return vs Nifty]))/_xlfn.STDEV.P(Table2[1M Return vs Nifty])</f>
        <v>-0.27167438023613089</v>
      </c>
      <c r="K427">
        <v>10.2022545653024</v>
      </c>
      <c r="L427">
        <f>(Table2[[#This Row],[6M Return vs Nifty]]-AVERAGE(Table2[6M Return vs Nifty]))/_xlfn.STDEV.P(Table2[6M Return vs Nifty])</f>
        <v>-7.2771500559444563E-2</v>
      </c>
      <c r="M427">
        <v>-8.4667305260714691</v>
      </c>
      <c r="N427">
        <f>(Table2[[#This Row],[1W Return vs Nifty]]-AVERAGE(Table2[1W Return vs Nifty]))/_xlfn.STDEV.P(Table2[1W Return vs Nifty])</f>
        <v>-1.2684161054287422</v>
      </c>
      <c r="O427">
        <v>2022.51</v>
      </c>
      <c r="P427">
        <v>1969.5532818239899</v>
      </c>
      <c r="Q427">
        <v>1782.40544918659</v>
      </c>
      <c r="R427">
        <v>33.813166518162198</v>
      </c>
      <c r="S427" s="2">
        <f>(Table2[[#This Row],[Close Price]]-Table2[[#This Row],[20D EMA]])/Table2[[#This Row],[20D EMA]]</f>
        <v>-2.8929399607418499E-2</v>
      </c>
      <c r="T427" s="2">
        <f>(Table2[[#This Row],[Close Price]]-Table2[[#This Row],[50D EMA]])/Table2[[#This Row],[50D EMA]]</f>
        <v>-2.8195641495146733E-3</v>
      </c>
      <c r="U427" s="2">
        <f>(Table2[[#This Row],[Close Price]]-Table2[[#This Row],[200D EMA]])/Table2[[#This Row],[200D EMA]]</f>
        <v>0.10188173004985013</v>
      </c>
      <c r="V427">
        <v>0.33864036432018302</v>
      </c>
      <c r="W427">
        <v>1944</v>
      </c>
      <c r="X427">
        <v>1988.8</v>
      </c>
      <c r="Y427">
        <v>1944</v>
      </c>
      <c r="Z427">
        <v>2045.15</v>
      </c>
      <c r="AA427">
        <v>1929.6</v>
      </c>
      <c r="AB427">
        <v>2264.5</v>
      </c>
      <c r="AC427" s="2">
        <f>(Table2[[#This Row],[Close Price]]/Table2[[#This Row],[Day Low]])-1</f>
        <v>1.0288065843621297E-2</v>
      </c>
      <c r="AD427" s="2">
        <f>(Table2[[#This Row],[Day High]]/Table2[[#This Row],[Close Price]])-1</f>
        <v>1.2627291242362393E-2</v>
      </c>
      <c r="AE427" s="2">
        <f>(Table2[[#This Row],[Close Price]]/Table2[[#This Row],[Current Week Low]])-1</f>
        <v>1.0288065843621297E-2</v>
      </c>
      <c r="AF427" s="2">
        <f>(Table2[[#This Row],[Current Week High]]/Table2[[#This Row],[Close Price]])-1</f>
        <v>4.1318737270875872E-2</v>
      </c>
      <c r="AG427" s="2">
        <f>(Table2[[#This Row],[Close Price]]/Table2[[#This Row],[Current Month Low]])-1</f>
        <v>1.7827529021558819E-2</v>
      </c>
      <c r="AH427" s="2">
        <f>(Table2[[#This Row],[Current Month High]]/Table2[[#This Row],[Close Price]])-1</f>
        <v>0.15300407331975552</v>
      </c>
      <c r="AI427">
        <v>15.300407331975499</v>
      </c>
      <c r="AJ427">
        <v>38.896746817538897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-0.08</v>
      </c>
      <c r="AM427" t="s">
        <v>10435</v>
      </c>
      <c r="AN427">
        <v>-9.36</v>
      </c>
      <c r="AO427" t="s">
        <v>10435</v>
      </c>
      <c r="AP427">
        <v>5.0042476465625998E-2</v>
      </c>
      <c r="AQ427">
        <f>(Table2[[#This Row],[Sharpe Ratio]]-AVERAGE(Table2[Sharpe Ratio]))/_xlfn.STDEV.P(Table2[Sharpe Ratio])</f>
        <v>-9.5757983237548541E-2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-2.3972793265928978</v>
      </c>
      <c r="AS427">
        <f>_xlfn.RANK.AVG(Table2[[#This Row],[1Y Return vs Nifty Z-Score]],Table2[1Y Return vs Nifty Z-Score])</f>
        <v>558</v>
      </c>
      <c r="AT427">
        <f>_xlfn.RANK.AVG(Table2[[#This Row],[6M Return vs Nifty Z-Score]],Table2[6M Return vs Nifty Z-Score])</f>
        <v>333</v>
      </c>
      <c r="AU427">
        <f>_xlfn.RANK.AVG(Table2[[#This Row],[Sharpe Ratio Z-Score]],Table2[Sharpe Ratio Z-Score])</f>
        <v>369</v>
      </c>
      <c r="AV427">
        <f>(Table2[[#This Row],[Rank 1Y]]+Table2[[#This Row],[Rank 6M]]+Table2[[#This Row],[Rank Sharpe]])/3</f>
        <v>420</v>
      </c>
    </row>
    <row r="428" spans="1:48" x14ac:dyDescent="0.3">
      <c r="A428" t="s">
        <v>185</v>
      </c>
      <c r="B428" t="s">
        <v>186</v>
      </c>
      <c r="C428" t="s">
        <v>10393</v>
      </c>
      <c r="D428" t="s">
        <v>187</v>
      </c>
      <c r="E428">
        <v>146232.11414368</v>
      </c>
      <c r="F428">
        <v>1429.55</v>
      </c>
      <c r="G428">
        <v>14.1713257575804</v>
      </c>
      <c r="H428">
        <f>(Table2[[#This Row],[1Y Return vs Nifty]]-AVERAGE(Table2[1Y Return vs Nifty]))/_xlfn.STDEV.P(Table2[1Y Return vs Nifty])</f>
        <v>-0.15542852956187242</v>
      </c>
      <c r="I428">
        <v>-3.9842712283113002</v>
      </c>
      <c r="J428">
        <f>(Table2[[#This Row],[1M Return vs Nifty]]-AVERAGE(Table2[1M Return vs Nifty]))/_xlfn.STDEV.P(Table2[1M Return vs Nifty])</f>
        <v>-0.12415573846116866</v>
      </c>
      <c r="K428">
        <v>1.5404085299525501</v>
      </c>
      <c r="L428">
        <f>(Table2[[#This Row],[6M Return vs Nifty]]-AVERAGE(Table2[6M Return vs Nifty]))/_xlfn.STDEV.P(Table2[6M Return vs Nifty])</f>
        <v>-0.32862847196768241</v>
      </c>
      <c r="M428">
        <v>-3.06361319666548</v>
      </c>
      <c r="N428">
        <f>(Table2[[#This Row],[1W Return vs Nifty]]-AVERAGE(Table2[1W Return vs Nifty]))/_xlfn.STDEV.P(Table2[1W Return vs Nifty])</f>
        <v>-0.19560351844314125</v>
      </c>
      <c r="O428">
        <v>1456.47</v>
      </c>
      <c r="P428">
        <v>1442.8206446348199</v>
      </c>
      <c r="Q428">
        <v>1309.8100192101299</v>
      </c>
      <c r="R428">
        <v>35.975200303099697</v>
      </c>
      <c r="S428" s="2">
        <f>(Table2[[#This Row],[Close Price]]-Table2[[#This Row],[20D EMA]])/Table2[[#This Row],[20D EMA]]</f>
        <v>-1.8483044621585114E-2</v>
      </c>
      <c r="T428" s="2">
        <f>(Table2[[#This Row],[Close Price]]-Table2[[#This Row],[50D EMA]])/Table2[[#This Row],[50D EMA]]</f>
        <v>-9.1977091429675199E-3</v>
      </c>
      <c r="U428" s="2">
        <f>(Table2[[#This Row],[Close Price]]-Table2[[#This Row],[200D EMA]])/Table2[[#This Row],[200D EMA]]</f>
        <v>9.1417823221476249E-2</v>
      </c>
      <c r="V428">
        <v>1.1296517364429399</v>
      </c>
      <c r="W428">
        <v>1408.1</v>
      </c>
      <c r="X428">
        <v>1446.95</v>
      </c>
      <c r="Y428">
        <v>1408.1</v>
      </c>
      <c r="Z428">
        <v>1464.95</v>
      </c>
      <c r="AA428">
        <v>1408.1</v>
      </c>
      <c r="AB428">
        <v>1541.85</v>
      </c>
      <c r="AC428" s="2">
        <f>(Table2[[#This Row],[Close Price]]/Table2[[#This Row],[Day Low]])-1</f>
        <v>1.5233293089979449E-2</v>
      </c>
      <c r="AD428" s="2">
        <f>(Table2[[#This Row],[Day High]]/Table2[[#This Row],[Close Price]])-1</f>
        <v>1.2171662411248452E-2</v>
      </c>
      <c r="AE428" s="2">
        <f>(Table2[[#This Row],[Close Price]]/Table2[[#This Row],[Current Week Low]])-1</f>
        <v>1.5233293089979449E-2</v>
      </c>
      <c r="AF428" s="2">
        <f>(Table2[[#This Row],[Current Week High]]/Table2[[#This Row],[Close Price]])-1</f>
        <v>2.4763037319436298E-2</v>
      </c>
      <c r="AG428" s="2">
        <f>(Table2[[#This Row],[Close Price]]/Table2[[#This Row],[Current Month Low]])-1</f>
        <v>1.5233293089979449E-2</v>
      </c>
      <c r="AH428" s="2">
        <f>(Table2[[#This Row],[Current Month High]]/Table2[[#This Row],[Close Price]])-1</f>
        <v>7.8556189010527744E-2</v>
      </c>
      <c r="AI428">
        <v>7.8556189010527699</v>
      </c>
      <c r="AJ428">
        <v>48.942488018337102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-0.1</v>
      </c>
      <c r="AM428" t="s">
        <v>10435</v>
      </c>
      <c r="AN428">
        <v>-4.1900000000000004</v>
      </c>
      <c r="AO428" t="s">
        <v>10435</v>
      </c>
      <c r="AP428">
        <v>8.2623801598030004E-3</v>
      </c>
      <c r="AQ428">
        <f>(Table2[[#This Row],[Sharpe Ratio]]-AVERAGE(Table2[Sharpe Ratio]))/_xlfn.STDEV.P(Table2[Sharpe Ratio])</f>
        <v>-0.58034254995410317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-1.3841588083879679</v>
      </c>
      <c r="AS428">
        <f>_xlfn.RANK.AVG(Table2[[#This Row],[1Y Return vs Nifty Z-Score]],Table2[1Y Return vs Nifty Z-Score])</f>
        <v>343</v>
      </c>
      <c r="AT428">
        <f>_xlfn.RANK.AVG(Table2[[#This Row],[6M Return vs Nifty Z-Score]],Table2[6M Return vs Nifty Z-Score])</f>
        <v>434</v>
      </c>
      <c r="AU428">
        <f>_xlfn.RANK.AVG(Table2[[#This Row],[Sharpe Ratio Z-Score]],Table2[Sharpe Ratio Z-Score])</f>
        <v>484</v>
      </c>
      <c r="AV428">
        <f>(Table2[[#This Row],[Rank 1Y]]+Table2[[#This Row],[Rank 6M]]+Table2[[#This Row],[Rank Sharpe]])/3</f>
        <v>420.33333333333331</v>
      </c>
    </row>
    <row r="429" spans="1:48" x14ac:dyDescent="0.3">
      <c r="A429" t="s">
        <v>1997</v>
      </c>
      <c r="B429" t="s">
        <v>1998</v>
      </c>
      <c r="C429" t="s">
        <v>10393</v>
      </c>
      <c r="D429" t="s">
        <v>539</v>
      </c>
      <c r="E429">
        <v>3471.9069739000001</v>
      </c>
      <c r="F429">
        <v>477.65</v>
      </c>
      <c r="G429">
        <v>-8.0582200187486794</v>
      </c>
      <c r="H429">
        <f>(Table2[[#This Row],[1Y Return vs Nifty]]-AVERAGE(Table2[1Y Return vs Nifty]))/_xlfn.STDEV.P(Table2[1Y Return vs Nifty])</f>
        <v>-0.51782664767712328</v>
      </c>
      <c r="I429">
        <v>-9.9251393162420491</v>
      </c>
      <c r="J429">
        <f>(Table2[[#This Row],[1M Return vs Nifty]]-AVERAGE(Table2[1M Return vs Nifty]))/_xlfn.STDEV.P(Table2[1M Return vs Nifty])</f>
        <v>-0.69882997375687672</v>
      </c>
      <c r="K429">
        <v>25.690712171894099</v>
      </c>
      <c r="L429">
        <f>(Table2[[#This Row],[6M Return vs Nifty]]-AVERAGE(Table2[6M Return vs Nifty]))/_xlfn.STDEV.P(Table2[6M Return vs Nifty])</f>
        <v>0.38473257407253753</v>
      </c>
      <c r="M429">
        <v>-2.51216852904445</v>
      </c>
      <c r="N429">
        <f>(Table2[[#This Row],[1W Return vs Nifty]]-AVERAGE(Table2[1W Return vs Nifty]))/_xlfn.STDEV.P(Table2[1W Return vs Nifty])</f>
        <v>-8.6111766851848043E-2</v>
      </c>
      <c r="O429">
        <v>457.63</v>
      </c>
      <c r="P429">
        <v>439.30183299420099</v>
      </c>
      <c r="Q429">
        <v>386.287594646358</v>
      </c>
      <c r="R429">
        <v>65.888623456708402</v>
      </c>
      <c r="S429" s="2">
        <f>(Table2[[#This Row],[Close Price]]-Table2[[#This Row],[20D EMA]])/Table2[[#This Row],[20D EMA]]</f>
        <v>4.374713196250242E-2</v>
      </c>
      <c r="T429" s="2">
        <f>(Table2[[#This Row],[Close Price]]-Table2[[#This Row],[50D EMA]])/Table2[[#This Row],[50D EMA]]</f>
        <v>8.72934372807527E-2</v>
      </c>
      <c r="U429" s="2">
        <f>(Table2[[#This Row],[Close Price]]-Table2[[#This Row],[200D EMA]])/Table2[[#This Row],[200D EMA]]</f>
        <v>0.23651395131465</v>
      </c>
      <c r="V429">
        <v>0.57740211194888502</v>
      </c>
      <c r="W429">
        <v>460.15</v>
      </c>
      <c r="X429">
        <v>482.7</v>
      </c>
      <c r="Y429">
        <v>445.5</v>
      </c>
      <c r="Z429">
        <v>490</v>
      </c>
      <c r="AA429">
        <v>435.35</v>
      </c>
      <c r="AB429">
        <v>490</v>
      </c>
      <c r="AC429" s="2">
        <f>(Table2[[#This Row],[Close Price]]/Table2[[#This Row],[Day Low]])-1</f>
        <v>3.8031076822775178E-2</v>
      </c>
      <c r="AD429" s="2">
        <f>(Table2[[#This Row],[Day High]]/Table2[[#This Row],[Close Price]])-1</f>
        <v>1.0572594996336226E-2</v>
      </c>
      <c r="AE429" s="2">
        <f>(Table2[[#This Row],[Close Price]]/Table2[[#This Row],[Current Week Low]])-1</f>
        <v>7.2166105499438693E-2</v>
      </c>
      <c r="AF429" s="2">
        <f>(Table2[[#This Row],[Current Week High]]/Table2[[#This Row],[Close Price]])-1</f>
        <v>2.5855752119753106E-2</v>
      </c>
      <c r="AG429" s="2">
        <f>(Table2[[#This Row],[Close Price]]/Table2[[#This Row],[Current Month Low]])-1</f>
        <v>9.7163202021361972E-2</v>
      </c>
      <c r="AH429" s="2">
        <f>(Table2[[#This Row],[Current Month High]]/Table2[[#This Row],[Close Price]])-1</f>
        <v>2.5855752119753106E-2</v>
      </c>
      <c r="AI429">
        <v>5.7259499633623001</v>
      </c>
      <c r="AJ429">
        <v>61.887815624470399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0.11</v>
      </c>
      <c r="AM429" t="s">
        <v>10436</v>
      </c>
      <c r="AN429">
        <v>4.72</v>
      </c>
      <c r="AO429" t="s">
        <v>10436</v>
      </c>
      <c r="AP429">
        <v>-6.7231683776109996E-3</v>
      </c>
      <c r="AQ429">
        <f>(Table2[[#This Row],[Sharpe Ratio]]-AVERAGE(Table2[Sharpe Ratio]))/_xlfn.STDEV.P(Table2[Sharpe Ratio])</f>
        <v>-0.75415176025026454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-1.672187574463575</v>
      </c>
      <c r="AS429">
        <f>_xlfn.RANK.AVG(Table2[[#This Row],[1Y Return vs Nifty Z-Score]],Table2[1Y Return vs Nifty Z-Score])</f>
        <v>489</v>
      </c>
      <c r="AT429">
        <f>_xlfn.RANK.AVG(Table2[[#This Row],[6M Return vs Nifty Z-Score]],Table2[6M Return vs Nifty Z-Score])</f>
        <v>200</v>
      </c>
      <c r="AU429">
        <f>_xlfn.RANK.AVG(Table2[[#This Row],[Sharpe Ratio Z-Score]],Table2[Sharpe Ratio Z-Score])</f>
        <v>576</v>
      </c>
      <c r="AV429">
        <f>(Table2[[#This Row],[Rank 1Y]]+Table2[[#This Row],[Rank 6M]]+Table2[[#This Row],[Rank Sharpe]])/3</f>
        <v>421.66666666666669</v>
      </c>
    </row>
    <row r="430" spans="1:48" x14ac:dyDescent="0.3">
      <c r="A430" t="s">
        <v>476</v>
      </c>
      <c r="B430" t="s">
        <v>477</v>
      </c>
      <c r="C430" t="s">
        <v>10399</v>
      </c>
      <c r="D430" t="s">
        <v>478</v>
      </c>
      <c r="E430">
        <v>46337.355066900003</v>
      </c>
      <c r="F430">
        <v>704.75</v>
      </c>
      <c r="G430">
        <v>-1.96365871730882</v>
      </c>
      <c r="H430">
        <f>(Table2[[#This Row],[1Y Return vs Nifty]]-AVERAGE(Table2[1Y Return vs Nifty]))/_xlfn.STDEV.P(Table2[1Y Return vs Nifty])</f>
        <v>-0.41846980212557328</v>
      </c>
      <c r="I430">
        <v>4.0701634887416596</v>
      </c>
      <c r="J430">
        <f>(Table2[[#This Row],[1M Return vs Nifty]]-AVERAGE(Table2[1M Return vs Nifty]))/_xlfn.STDEV.P(Table2[1M Return vs Nifty])</f>
        <v>0.65496880079010045</v>
      </c>
      <c r="K430">
        <v>33.615697255467602</v>
      </c>
      <c r="L430">
        <f>(Table2[[#This Row],[6M Return vs Nifty]]-AVERAGE(Table2[6M Return vs Nifty]))/_xlfn.STDEV.P(Table2[6M Return vs Nifty])</f>
        <v>0.61882386057930361</v>
      </c>
      <c r="M430">
        <v>2.2200038664006199</v>
      </c>
      <c r="N430">
        <f>(Table2[[#This Row],[1W Return vs Nifty]]-AVERAGE(Table2[1W Return vs Nifty]))/_xlfn.STDEV.P(Table2[1W Return vs Nifty])</f>
        <v>0.85348176778964424</v>
      </c>
      <c r="O430">
        <v>674.73</v>
      </c>
      <c r="P430">
        <v>638.57916664669199</v>
      </c>
      <c r="Q430">
        <v>559.19248171770198</v>
      </c>
      <c r="R430">
        <v>73.1448466114756</v>
      </c>
      <c r="S430" s="2">
        <f>(Table2[[#This Row],[Close Price]]-Table2[[#This Row],[20D EMA]])/Table2[[#This Row],[20D EMA]]</f>
        <v>4.449187082240301E-2</v>
      </c>
      <c r="T430" s="2">
        <f>(Table2[[#This Row],[Close Price]]-Table2[[#This Row],[50D EMA]])/Table2[[#This Row],[50D EMA]]</f>
        <v>0.10362197329547158</v>
      </c>
      <c r="U430" s="2">
        <f>(Table2[[#This Row],[Close Price]]-Table2[[#This Row],[200D EMA]])/Table2[[#This Row],[200D EMA]]</f>
        <v>0.26029949085721088</v>
      </c>
      <c r="V430">
        <v>0.80573335076779695</v>
      </c>
      <c r="W430">
        <v>700</v>
      </c>
      <c r="X430">
        <v>709</v>
      </c>
      <c r="Y430">
        <v>699.8</v>
      </c>
      <c r="Z430">
        <v>715.45</v>
      </c>
      <c r="AA430">
        <v>634.79999999999995</v>
      </c>
      <c r="AB430">
        <v>715.45</v>
      </c>
      <c r="AC430" s="2">
        <f>(Table2[[#This Row],[Close Price]]/Table2[[#This Row],[Day Low]])-1</f>
        <v>6.7857142857143948E-3</v>
      </c>
      <c r="AD430" s="2">
        <f>(Table2[[#This Row],[Day High]]/Table2[[#This Row],[Close Price]])-1</f>
        <v>6.0305072720823194E-3</v>
      </c>
      <c r="AE430" s="2">
        <f>(Table2[[#This Row],[Close Price]]/Table2[[#This Row],[Current Week Low]])-1</f>
        <v>7.0734495570163869E-3</v>
      </c>
      <c r="AF430" s="2">
        <f>(Table2[[#This Row],[Current Week High]]/Table2[[#This Row],[Close Price]])-1</f>
        <v>1.5182688896771879E-2</v>
      </c>
      <c r="AG430" s="2">
        <f>(Table2[[#This Row],[Close Price]]/Table2[[#This Row],[Current Month Low]])-1</f>
        <v>0.11019218651543805</v>
      </c>
      <c r="AH430" s="2">
        <f>(Table2[[#This Row],[Current Month High]]/Table2[[#This Row],[Close Price]])-1</f>
        <v>1.5182688896771879E-2</v>
      </c>
      <c r="AI430">
        <v>1.5182688896771801</v>
      </c>
      <c r="AJ430">
        <v>67.379171119819503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0.1</v>
      </c>
      <c r="AM430" t="s">
        <v>10436</v>
      </c>
      <c r="AN430">
        <v>9.7100000000000009</v>
      </c>
      <c r="AO430" t="s">
        <v>10436</v>
      </c>
      <c r="AP430">
        <v>-6.5939172029681997E-2</v>
      </c>
      <c r="AQ430">
        <f>(Table2[[#This Row],[Sharpe Ratio]]-AVERAGE(Table2[Sharpe Ratio]))/_xlfn.STDEV.P(Table2[Sharpe Ratio])</f>
        <v>-1.4409659136304096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0.26783871340306542</v>
      </c>
      <c r="AS430">
        <f>_xlfn.RANK.AVG(Table2[[#This Row],[1Y Return vs Nifty Z-Score]],Table2[1Y Return vs Nifty Z-Score])</f>
        <v>440</v>
      </c>
      <c r="AT430">
        <f>_xlfn.RANK.AVG(Table2[[#This Row],[6M Return vs Nifty Z-Score]],Table2[6M Return vs Nifty Z-Score])</f>
        <v>145</v>
      </c>
      <c r="AU430">
        <f>_xlfn.RANK.AVG(Table2[[#This Row],[Sharpe Ratio Z-Score]],Table2[Sharpe Ratio Z-Score])</f>
        <v>684</v>
      </c>
      <c r="AV430">
        <f>(Table2[[#This Row],[Rank 1Y]]+Table2[[#This Row],[Rank 6M]]+Table2[[#This Row],[Rank Sharpe]])/3</f>
        <v>423</v>
      </c>
    </row>
    <row r="431" spans="1:48" x14ac:dyDescent="0.3">
      <c r="A431" t="s">
        <v>2212</v>
      </c>
      <c r="B431" t="s">
        <v>2213</v>
      </c>
      <c r="C431" t="s">
        <v>10395</v>
      </c>
      <c r="D431" t="s">
        <v>276</v>
      </c>
      <c r="E431">
        <v>2706.52793466</v>
      </c>
      <c r="F431">
        <v>838.2</v>
      </c>
      <c r="G431">
        <v>-0.12992300960287601</v>
      </c>
      <c r="H431">
        <f>(Table2[[#This Row],[1Y Return vs Nifty]]-AVERAGE(Table2[1Y Return vs Nifty]))/_xlfn.STDEV.P(Table2[1Y Return vs Nifty])</f>
        <v>-0.38857524754133149</v>
      </c>
      <c r="I431">
        <v>11.4502745796156</v>
      </c>
      <c r="J431">
        <f>(Table2[[#This Row],[1M Return vs Nifty]]-AVERAGE(Table2[1M Return vs Nifty]))/_xlfn.STDEV.P(Table2[1M Return vs Nifty])</f>
        <v>1.3688644192034332</v>
      </c>
      <c r="K431">
        <v>16.837800220055801</v>
      </c>
      <c r="L431">
        <f>(Table2[[#This Row],[6M Return vs Nifty]]-AVERAGE(Table2[6M Return vs Nifty]))/_xlfn.STDEV.P(Table2[6M Return vs Nifty])</f>
        <v>0.12323182343611129</v>
      </c>
      <c r="M431">
        <v>0.90664609730515799</v>
      </c>
      <c r="N431">
        <f>(Table2[[#This Row],[1W Return vs Nifty]]-AVERAGE(Table2[1W Return vs Nifty]))/_xlfn.STDEV.P(Table2[1W Return vs Nifty])</f>
        <v>0.592708836165033</v>
      </c>
      <c r="O431">
        <v>796.63</v>
      </c>
      <c r="P431">
        <v>740.679435306453</v>
      </c>
      <c r="Q431">
        <v>666.00300364684995</v>
      </c>
      <c r="R431">
        <v>62.975422531779202</v>
      </c>
      <c r="S431" s="2">
        <f>(Table2[[#This Row],[Close Price]]-Table2[[#This Row],[20D EMA]])/Table2[[#This Row],[20D EMA]]</f>
        <v>5.2182318014636721E-2</v>
      </c>
      <c r="T431" s="2">
        <f>(Table2[[#This Row],[Close Price]]-Table2[[#This Row],[50D EMA]])/Table2[[#This Row],[50D EMA]]</f>
        <v>0.13166365912832226</v>
      </c>
      <c r="U431" s="2">
        <f>(Table2[[#This Row],[Close Price]]-Table2[[#This Row],[200D EMA]])/Table2[[#This Row],[200D EMA]]</f>
        <v>0.25855288250990843</v>
      </c>
      <c r="V431">
        <v>1.13338692811998</v>
      </c>
      <c r="W431">
        <v>821.6</v>
      </c>
      <c r="X431">
        <v>851.95</v>
      </c>
      <c r="Y431">
        <v>821.6</v>
      </c>
      <c r="Z431">
        <v>878</v>
      </c>
      <c r="AA431">
        <v>701.05</v>
      </c>
      <c r="AB431">
        <v>880.6</v>
      </c>
      <c r="AC431" s="2">
        <f>(Table2[[#This Row],[Close Price]]/Table2[[#This Row],[Day Low]])-1</f>
        <v>2.0204479065238479E-2</v>
      </c>
      <c r="AD431" s="2">
        <f>(Table2[[#This Row],[Day High]]/Table2[[#This Row],[Close Price]])-1</f>
        <v>1.6404199475065662E-2</v>
      </c>
      <c r="AE431" s="2">
        <f>(Table2[[#This Row],[Close Price]]/Table2[[#This Row],[Current Week Low]])-1</f>
        <v>2.0204479065238479E-2</v>
      </c>
      <c r="AF431" s="2">
        <f>(Table2[[#This Row],[Current Week High]]/Table2[[#This Row],[Close Price]])-1</f>
        <v>4.7482701026008156E-2</v>
      </c>
      <c r="AG431" s="2">
        <f>(Table2[[#This Row],[Close Price]]/Table2[[#This Row],[Current Month Low]])-1</f>
        <v>0.19563511875044592</v>
      </c>
      <c r="AH431" s="2">
        <f>(Table2[[#This Row],[Current Month High]]/Table2[[#This Row],[Close Price]])-1</f>
        <v>5.0584586017656807E-2</v>
      </c>
      <c r="AI431">
        <v>5.0584586017656799</v>
      </c>
      <c r="AJ431">
        <v>58.734968279519002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0.09</v>
      </c>
      <c r="AM431" t="s">
        <v>10436</v>
      </c>
      <c r="AN431">
        <v>10.01</v>
      </c>
      <c r="AO431" t="s">
        <v>10436</v>
      </c>
      <c r="AP431">
        <v>-7.2068084351450002E-3</v>
      </c>
      <c r="AQ431">
        <f>(Table2[[#This Row],[Sharpe Ratio]]-AVERAGE(Table2[Sharpe Ratio]))/_xlfn.STDEV.P(Table2[Sharpe Ratio])</f>
        <v>-0.75976123769166093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0.93646859357158496</v>
      </c>
      <c r="AS431">
        <f>_xlfn.RANK.AVG(Table2[[#This Row],[1Y Return vs Nifty Z-Score]],Table2[1Y Return vs Nifty Z-Score])</f>
        <v>423</v>
      </c>
      <c r="AT431">
        <f>_xlfn.RANK.AVG(Table2[[#This Row],[6M Return vs Nifty Z-Score]],Table2[6M Return vs Nifty Z-Score])</f>
        <v>264</v>
      </c>
      <c r="AU431">
        <f>_xlfn.RANK.AVG(Table2[[#This Row],[Sharpe Ratio Z-Score]],Table2[Sharpe Ratio Z-Score])</f>
        <v>582</v>
      </c>
      <c r="AV431">
        <f>(Table2[[#This Row],[Rank 1Y]]+Table2[[#This Row],[Rank 6M]]+Table2[[#This Row],[Rank Sharpe]])/3</f>
        <v>423</v>
      </c>
    </row>
    <row r="432" spans="1:48" x14ac:dyDescent="0.3">
      <c r="A432" t="s">
        <v>61</v>
      </c>
      <c r="B432" t="s">
        <v>62</v>
      </c>
      <c r="C432" t="s">
        <v>10391</v>
      </c>
      <c r="D432" t="s">
        <v>24</v>
      </c>
      <c r="E432">
        <v>392255.58767417999</v>
      </c>
      <c r="F432">
        <v>1268.0999999999999</v>
      </c>
      <c r="G432">
        <v>-7.7198695157499699</v>
      </c>
      <c r="H432">
        <f>(Table2[[#This Row],[1Y Return vs Nifty]]-AVERAGE(Table2[1Y Return vs Nifty]))/_xlfn.STDEV.P(Table2[1Y Return vs Nifty])</f>
        <v>-0.51231067417123866</v>
      </c>
      <c r="I432">
        <v>1.31825038128544</v>
      </c>
      <c r="J432">
        <f>(Table2[[#This Row],[1M Return vs Nifty]]-AVERAGE(Table2[1M Return vs Nifty]))/_xlfn.STDEV.P(Table2[1M Return vs Nifty])</f>
        <v>0.38876973068442644</v>
      </c>
      <c r="K432">
        <v>4.1850993075374703</v>
      </c>
      <c r="L432">
        <f>(Table2[[#This Row],[6M Return vs Nifty]]-AVERAGE(Table2[6M Return vs Nifty]))/_xlfn.STDEV.P(Table2[6M Return vs Nifty])</f>
        <v>-0.25050856890052464</v>
      </c>
      <c r="M432">
        <v>-1.7500085289115099</v>
      </c>
      <c r="N432">
        <f>(Table2[[#This Row],[1W Return vs Nifty]]-AVERAGE(Table2[1W Return vs Nifty]))/_xlfn.STDEV.P(Table2[1W Return vs Nifty])</f>
        <v>6.5218435990416934E-2</v>
      </c>
      <c r="O432">
        <v>1217.47</v>
      </c>
      <c r="P432">
        <v>1202.3812161317601</v>
      </c>
      <c r="Q432">
        <v>1140.5132583263701</v>
      </c>
      <c r="R432">
        <v>81.941588250848596</v>
      </c>
      <c r="S432" s="2">
        <f>(Table2[[#This Row],[Close Price]]-Table2[[#This Row],[20D EMA]])/Table2[[#This Row],[20D EMA]]</f>
        <v>4.1586240318036483E-2</v>
      </c>
      <c r="T432" s="2">
        <f>(Table2[[#This Row],[Close Price]]-Table2[[#This Row],[50D EMA]])/Table2[[#This Row],[50D EMA]]</f>
        <v>5.4657194396022721E-2</v>
      </c>
      <c r="U432" s="2">
        <f>(Table2[[#This Row],[Close Price]]-Table2[[#This Row],[200D EMA]])/Table2[[#This Row],[200D EMA]]</f>
        <v>0.11186782857820976</v>
      </c>
      <c r="V432">
        <v>0.83963599484254303</v>
      </c>
      <c r="W432">
        <v>1231.0999999999999</v>
      </c>
      <c r="X432">
        <v>1271</v>
      </c>
      <c r="Y432">
        <v>1231.0999999999999</v>
      </c>
      <c r="Z432">
        <v>1271</v>
      </c>
      <c r="AA432">
        <v>1145</v>
      </c>
      <c r="AB432">
        <v>1271</v>
      </c>
      <c r="AC432" s="2">
        <f>(Table2[[#This Row],[Close Price]]/Table2[[#This Row],[Day Low]])-1</f>
        <v>3.0054422873852626E-2</v>
      </c>
      <c r="AD432" s="2">
        <f>(Table2[[#This Row],[Day High]]/Table2[[#This Row],[Close Price]])-1</f>
        <v>2.2868858922797664E-3</v>
      </c>
      <c r="AE432" s="2">
        <f>(Table2[[#This Row],[Close Price]]/Table2[[#This Row],[Current Week Low]])-1</f>
        <v>3.0054422873852626E-2</v>
      </c>
      <c r="AF432" s="2">
        <f>(Table2[[#This Row],[Current Week High]]/Table2[[#This Row],[Close Price]])-1</f>
        <v>2.2868858922797664E-3</v>
      </c>
      <c r="AG432" s="2">
        <f>(Table2[[#This Row],[Close Price]]/Table2[[#This Row],[Current Month Low]])-1</f>
        <v>0.1075109170305677</v>
      </c>
      <c r="AH432" s="2">
        <f>(Table2[[#This Row],[Current Month High]]/Table2[[#This Row],[Close Price]])-1</f>
        <v>2.2868858922797664E-3</v>
      </c>
      <c r="AI432">
        <v>5.6422995031937697</v>
      </c>
      <c r="AJ432">
        <v>33.287786420012601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-0.05</v>
      </c>
      <c r="AM432" t="s">
        <v>10435</v>
      </c>
      <c r="AN432">
        <v>8.31</v>
      </c>
      <c r="AO432" t="s">
        <v>10436</v>
      </c>
      <c r="AP432">
        <v>4.4239528056261003E-2</v>
      </c>
      <c r="AQ432">
        <f>(Table2[[#This Row],[Sharpe Ratio]]-AVERAGE(Table2[Sharpe Ratio]))/_xlfn.STDEV.P(Table2[Sharpe Ratio])</f>
        <v>-0.16306321920558384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-0.47189429560250379</v>
      </c>
      <c r="AS432">
        <f>_xlfn.RANK.AVG(Table2[[#This Row],[1Y Return vs Nifty Z-Score]],Table2[1Y Return vs Nifty Z-Score])</f>
        <v>487</v>
      </c>
      <c r="AT432">
        <f>_xlfn.RANK.AVG(Table2[[#This Row],[6M Return vs Nifty Z-Score]],Table2[6M Return vs Nifty Z-Score])</f>
        <v>402</v>
      </c>
      <c r="AU432">
        <f>_xlfn.RANK.AVG(Table2[[#This Row],[Sharpe Ratio Z-Score]],Table2[Sharpe Ratio Z-Score])</f>
        <v>381</v>
      </c>
      <c r="AV432">
        <f>(Table2[[#This Row],[Rank 1Y]]+Table2[[#This Row],[Rank 6M]]+Table2[[#This Row],[Rank Sharpe]])/3</f>
        <v>423.33333333333331</v>
      </c>
    </row>
    <row r="433" spans="1:48" x14ac:dyDescent="0.3">
      <c r="A433" t="s">
        <v>1224</v>
      </c>
      <c r="B433" t="s">
        <v>1225</v>
      </c>
      <c r="C433" t="s">
        <v>10400</v>
      </c>
      <c r="D433" t="s">
        <v>111</v>
      </c>
      <c r="E433">
        <v>9978.8681895000009</v>
      </c>
      <c r="F433">
        <v>722.05</v>
      </c>
      <c r="G433">
        <v>34.525938009393002</v>
      </c>
      <c r="H433">
        <f>(Table2[[#This Row],[1Y Return vs Nifty]]-AVERAGE(Table2[1Y Return vs Nifty]))/_xlfn.STDEV.P(Table2[1Y Return vs Nifty])</f>
        <v>0.17640340480348393</v>
      </c>
      <c r="I433">
        <v>-0.96359849704459799</v>
      </c>
      <c r="J433">
        <f>(Table2[[#This Row],[1M Return vs Nifty]]-AVERAGE(Table2[1M Return vs Nifty]))/_xlfn.STDEV.P(Table2[1M Return vs Nifty])</f>
        <v>0.16804108635066092</v>
      </c>
      <c r="K433">
        <v>-3.5611266951015201</v>
      </c>
      <c r="L433">
        <f>(Table2[[#This Row],[6M Return vs Nifty]]-AVERAGE(Table2[6M Return vs Nifty]))/_xlfn.STDEV.P(Table2[6M Return vs Nifty])</f>
        <v>-0.4793196002661847</v>
      </c>
      <c r="M433">
        <v>-1.13983980855489</v>
      </c>
      <c r="N433">
        <f>(Table2[[#This Row],[1W Return vs Nifty]]-AVERAGE(Table2[1W Return vs Nifty]))/_xlfn.STDEV.P(Table2[1W Return vs Nifty])</f>
        <v>0.18637010519828226</v>
      </c>
      <c r="O433">
        <v>721.55</v>
      </c>
      <c r="P433">
        <v>715.22629132716997</v>
      </c>
      <c r="Q433">
        <v>650.701662828655</v>
      </c>
      <c r="R433">
        <v>46.771184800608196</v>
      </c>
      <c r="S433" s="2">
        <f>(Table2[[#This Row],[Close Price]]-Table2[[#This Row],[20D EMA]])/Table2[[#This Row],[20D EMA]]</f>
        <v>6.9295267133254808E-4</v>
      </c>
      <c r="T433" s="2">
        <f>(Table2[[#This Row],[Close Price]]-Table2[[#This Row],[50D EMA]])/Table2[[#This Row],[50D EMA]]</f>
        <v>9.5406289667679077E-3</v>
      </c>
      <c r="U433" s="2">
        <f>(Table2[[#This Row],[Close Price]]-Table2[[#This Row],[200D EMA]])/Table2[[#This Row],[200D EMA]]</f>
        <v>0.10964830927461859</v>
      </c>
      <c r="V433">
        <v>0.83542731668732295</v>
      </c>
      <c r="W433">
        <v>717.5</v>
      </c>
      <c r="X433">
        <v>739.4</v>
      </c>
      <c r="Y433">
        <v>717.5</v>
      </c>
      <c r="Z433">
        <v>756.95</v>
      </c>
      <c r="AA433">
        <v>668.95</v>
      </c>
      <c r="AB433">
        <v>759.45</v>
      </c>
      <c r="AC433" s="2">
        <f>(Table2[[#This Row],[Close Price]]/Table2[[#This Row],[Day Low]])-1</f>
        <v>6.341463414634152E-3</v>
      </c>
      <c r="AD433" s="2">
        <f>(Table2[[#This Row],[Day High]]/Table2[[#This Row],[Close Price]])-1</f>
        <v>2.4028806869330399E-2</v>
      </c>
      <c r="AE433" s="2">
        <f>(Table2[[#This Row],[Close Price]]/Table2[[#This Row],[Current Week Low]])-1</f>
        <v>6.341463414634152E-3</v>
      </c>
      <c r="AF433" s="2">
        <f>(Table2[[#This Row],[Current Week High]]/Table2[[#This Row],[Close Price]])-1</f>
        <v>4.8334602866837661E-2</v>
      </c>
      <c r="AG433" s="2">
        <f>(Table2[[#This Row],[Close Price]]/Table2[[#This Row],[Current Month Low]])-1</f>
        <v>7.9378129905074868E-2</v>
      </c>
      <c r="AH433" s="2">
        <f>(Table2[[#This Row],[Current Month High]]/Table2[[#This Row],[Close Price]])-1</f>
        <v>5.1796966969046565E-2</v>
      </c>
      <c r="AI433">
        <v>12.1875216397756</v>
      </c>
      <c r="AJ433">
        <v>68.310023310023297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-0.14000000000000001</v>
      </c>
      <c r="AM433" t="s">
        <v>10435</v>
      </c>
      <c r="AN433">
        <v>5.96</v>
      </c>
      <c r="AO433" t="s">
        <v>10436</v>
      </c>
      <c r="AQ433">
        <f>(Table2[[#This Row],[Sharpe Ratio]]-AVERAGE(Table2[Sharpe Ratio]))/_xlfn.STDEV.P(Table2[Sharpe Ratio])</f>
        <v>-0.67617339439443958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-0.62467839830819716</v>
      </c>
      <c r="AS433">
        <f>_xlfn.RANK.AVG(Table2[[#This Row],[1Y Return vs Nifty Z-Score]],Table2[1Y Return vs Nifty Z-Score])</f>
        <v>253</v>
      </c>
      <c r="AT433">
        <f>_xlfn.RANK.AVG(Table2[[#This Row],[6M Return vs Nifty Z-Score]],Table2[6M Return vs Nifty Z-Score])</f>
        <v>490</v>
      </c>
      <c r="AU433">
        <f>_xlfn.RANK.AVG(Table2[[#This Row],[Sharpe Ratio Z-Score]],Table2[Sharpe Ratio Z-Score])</f>
        <v>529</v>
      </c>
      <c r="AV433">
        <f>(Table2[[#This Row],[Rank 1Y]]+Table2[[#This Row],[Rank 6M]]+Table2[[#This Row],[Rank Sharpe]])/3</f>
        <v>424</v>
      </c>
    </row>
    <row r="434" spans="1:48" x14ac:dyDescent="0.3">
      <c r="A434" t="s">
        <v>1746</v>
      </c>
      <c r="B434" t="s">
        <v>1747</v>
      </c>
      <c r="C434" t="s">
        <v>10401</v>
      </c>
      <c r="D434" t="s">
        <v>74</v>
      </c>
      <c r="E434">
        <v>4785.4399999999996</v>
      </c>
      <c r="F434">
        <v>679.75</v>
      </c>
      <c r="G434">
        <v>38.598492857066503</v>
      </c>
      <c r="H434">
        <f>(Table2[[#This Row],[1Y Return vs Nifty]]-AVERAGE(Table2[1Y Return vs Nifty]))/_xlfn.STDEV.P(Table2[1Y Return vs Nifty])</f>
        <v>0.2427964039033397</v>
      </c>
      <c r="I434">
        <v>-19.825321195019001</v>
      </c>
      <c r="J434">
        <f>(Table2[[#This Row],[1M Return vs Nifty]]-AVERAGE(Table2[1M Return vs Nifty]))/_xlfn.STDEV.P(Table2[1M Return vs Nifty])</f>
        <v>-1.6564980058131529</v>
      </c>
      <c r="K434">
        <v>-36.557710819505097</v>
      </c>
      <c r="L434">
        <f>(Table2[[#This Row],[6M Return vs Nifty]]-AVERAGE(Table2[6M Return vs Nifty]))/_xlfn.STDEV.P(Table2[6M Return vs Nifty])</f>
        <v>-1.453985514025532</v>
      </c>
      <c r="M434">
        <v>-4.7015337609477301</v>
      </c>
      <c r="N434">
        <f>(Table2[[#This Row],[1W Return vs Nifty]]-AVERAGE(Table2[1W Return vs Nifty]))/_xlfn.STDEV.P(Table2[1W Return vs Nifty])</f>
        <v>-0.52081981317012216</v>
      </c>
      <c r="O434">
        <v>741.46</v>
      </c>
      <c r="P434">
        <v>792.68662070100902</v>
      </c>
      <c r="Q434">
        <v>779.58004866639305</v>
      </c>
      <c r="R434">
        <v>15.1016054917446</v>
      </c>
      <c r="S434" s="2">
        <f>(Table2[[#This Row],[Close Price]]-Table2[[#This Row],[20D EMA]])/Table2[[#This Row],[20D EMA]]</f>
        <v>-8.3227685916974659E-2</v>
      </c>
      <c r="T434" s="2">
        <f>(Table2[[#This Row],[Close Price]]-Table2[[#This Row],[50D EMA]])/Table2[[#This Row],[50D EMA]]</f>
        <v>-0.14247322681078431</v>
      </c>
      <c r="U434" s="2">
        <f>(Table2[[#This Row],[Close Price]]-Table2[[#This Row],[200D EMA]])/Table2[[#This Row],[200D EMA]]</f>
        <v>-0.12805618722178649</v>
      </c>
      <c r="V434">
        <v>0.52946500350024905</v>
      </c>
      <c r="W434">
        <v>673.45</v>
      </c>
      <c r="X434">
        <v>710.25</v>
      </c>
      <c r="Y434">
        <v>673.45</v>
      </c>
      <c r="Z434">
        <v>725.95</v>
      </c>
      <c r="AA434">
        <v>673.45</v>
      </c>
      <c r="AB434">
        <v>822.8</v>
      </c>
      <c r="AC434" s="2">
        <f>(Table2[[#This Row],[Close Price]]/Table2[[#This Row],[Day Low]])-1</f>
        <v>9.3548147598188081E-3</v>
      </c>
      <c r="AD434" s="2">
        <f>(Table2[[#This Row],[Day High]]/Table2[[#This Row],[Close Price]])-1</f>
        <v>4.4869437293122427E-2</v>
      </c>
      <c r="AE434" s="2">
        <f>(Table2[[#This Row],[Close Price]]/Table2[[#This Row],[Current Week Low]])-1</f>
        <v>9.3548147598188081E-3</v>
      </c>
      <c r="AF434" s="2">
        <f>(Table2[[#This Row],[Current Week High]]/Table2[[#This Row],[Close Price]])-1</f>
        <v>6.7966164030893728E-2</v>
      </c>
      <c r="AG434" s="2">
        <f>(Table2[[#This Row],[Close Price]]/Table2[[#This Row],[Current Month Low]])-1</f>
        <v>9.3548147598188081E-3</v>
      </c>
      <c r="AH434" s="2">
        <f>(Table2[[#This Row],[Current Month High]]/Table2[[#This Row],[Close Price]])-1</f>
        <v>0.21044501655020231</v>
      </c>
      <c r="AI434">
        <v>71.386539168812007</v>
      </c>
      <c r="AJ434">
        <v>71.437578814627997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-0.3</v>
      </c>
      <c r="AM434" t="s">
        <v>10435</v>
      </c>
      <c r="AN434">
        <v>-8.48</v>
      </c>
      <c r="AO434" t="s">
        <v>10435</v>
      </c>
      <c r="AP434">
        <v>7.2800653387790001E-2</v>
      </c>
      <c r="AQ434">
        <f>(Table2[[#This Row],[Sharpe Ratio]]-AVERAGE(Table2[Sharpe Ratio]))/_xlfn.STDEV.P(Table2[Sharpe Ratio])</f>
        <v>0.16820170757696259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237</v>
      </c>
      <c r="AT434">
        <f>_xlfn.RANK.AVG(Table2[[#This Row],[6M Return vs Nifty Z-Score]],Table2[6M Return vs Nifty Z-Score])</f>
        <v>729</v>
      </c>
      <c r="AU434">
        <f>_xlfn.RANK.AVG(Table2[[#This Row],[Sharpe Ratio Z-Score]],Table2[Sharpe Ratio Z-Score])</f>
        <v>307</v>
      </c>
      <c r="AV434">
        <f>(Table2[[#This Row],[Rank 1Y]]+Table2[[#This Row],[Rank 6M]]+Table2[[#This Row],[Rank Sharpe]])/3</f>
        <v>424.33333333333331</v>
      </c>
    </row>
    <row r="435" spans="1:48" x14ac:dyDescent="0.3">
      <c r="A435" t="s">
        <v>574</v>
      </c>
      <c r="B435" t="s">
        <v>575</v>
      </c>
      <c r="C435" t="s">
        <v>5595</v>
      </c>
      <c r="D435" t="s">
        <v>83</v>
      </c>
      <c r="E435">
        <v>35907.328922209999</v>
      </c>
      <c r="F435">
        <v>4647.1000000000004</v>
      </c>
      <c r="G435">
        <v>15.6299616647497</v>
      </c>
      <c r="H435">
        <f>(Table2[[#This Row],[1Y Return vs Nifty]]-AVERAGE(Table2[1Y Return vs Nifty]))/_xlfn.STDEV.P(Table2[1Y Return vs Nifty])</f>
        <v>-0.13164905547399572</v>
      </c>
      <c r="I435">
        <v>3.3220829506261298</v>
      </c>
      <c r="J435">
        <f>(Table2[[#This Row],[1M Return vs Nifty]]-AVERAGE(Table2[1M Return vs Nifty]))/_xlfn.STDEV.P(Table2[1M Return vs Nifty])</f>
        <v>0.58260519923925658</v>
      </c>
      <c r="K435">
        <v>-2.8264949069275498</v>
      </c>
      <c r="L435">
        <f>(Table2[[#This Row],[6M Return vs Nifty]]-AVERAGE(Table2[6M Return vs Nifty]))/_xlfn.STDEV.P(Table2[6M Return vs Nifty])</f>
        <v>-0.45761976126473813</v>
      </c>
      <c r="M435">
        <v>-3.1335528768138099</v>
      </c>
      <c r="N435">
        <f>(Table2[[#This Row],[1W Return vs Nifty]]-AVERAGE(Table2[1W Return vs Nifty]))/_xlfn.STDEV.P(Table2[1W Return vs Nifty])</f>
        <v>-0.20949034795626681</v>
      </c>
      <c r="O435">
        <v>4641.66</v>
      </c>
      <c r="P435">
        <v>4507.8974085500104</v>
      </c>
      <c r="Q435">
        <v>4155.5985945581897</v>
      </c>
      <c r="R435">
        <v>47.0515271016517</v>
      </c>
      <c r="S435" s="2">
        <f>(Table2[[#This Row],[Close Price]]-Table2[[#This Row],[20D EMA]])/Table2[[#This Row],[20D EMA]]</f>
        <v>1.1719945019670786E-3</v>
      </c>
      <c r="T435" s="2">
        <f>(Table2[[#This Row],[Close Price]]-Table2[[#This Row],[50D EMA]])/Table2[[#This Row],[50D EMA]]</f>
        <v>3.087971593718351E-2</v>
      </c>
      <c r="U435" s="2">
        <f>(Table2[[#This Row],[Close Price]]-Table2[[#This Row],[200D EMA]])/Table2[[#This Row],[200D EMA]]</f>
        <v>0.11827451431075132</v>
      </c>
      <c r="V435">
        <v>0.95879625301904503</v>
      </c>
      <c r="W435">
        <v>4638.5</v>
      </c>
      <c r="X435">
        <v>4775.3500000000004</v>
      </c>
      <c r="Y435">
        <v>4638.5</v>
      </c>
      <c r="Z435">
        <v>4825.8500000000004</v>
      </c>
      <c r="AA435">
        <v>4452.8999999999996</v>
      </c>
      <c r="AB435">
        <v>4895.5</v>
      </c>
      <c r="AC435" s="2">
        <f>(Table2[[#This Row],[Close Price]]/Table2[[#This Row],[Day Low]])-1</f>
        <v>1.854047644712864E-3</v>
      </c>
      <c r="AD435" s="2">
        <f>(Table2[[#This Row],[Day High]]/Table2[[#This Row],[Close Price]])-1</f>
        <v>2.7597856727851866E-2</v>
      </c>
      <c r="AE435" s="2">
        <f>(Table2[[#This Row],[Close Price]]/Table2[[#This Row],[Current Week Low]])-1</f>
        <v>1.854047644712864E-3</v>
      </c>
      <c r="AF435" s="2">
        <f>(Table2[[#This Row],[Current Week High]]/Table2[[#This Row],[Close Price]])-1</f>
        <v>3.8464849045641403E-2</v>
      </c>
      <c r="AG435" s="2">
        <f>(Table2[[#This Row],[Close Price]]/Table2[[#This Row],[Current Month Low]])-1</f>
        <v>4.3612028116508439E-2</v>
      </c>
      <c r="AH435" s="2">
        <f>(Table2[[#This Row],[Current Month High]]/Table2[[#This Row],[Close Price]])-1</f>
        <v>5.3452690925523294E-2</v>
      </c>
      <c r="AI435">
        <v>5.3452690925523196</v>
      </c>
      <c r="AJ435">
        <v>52.231667567523303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0.06</v>
      </c>
      <c r="AM435" t="s">
        <v>10436</v>
      </c>
      <c r="AN435">
        <v>-3.34</v>
      </c>
      <c r="AO435" t="s">
        <v>10435</v>
      </c>
      <c r="AP435">
        <v>2.1362425919739001E-2</v>
      </c>
      <c r="AQ435">
        <f>(Table2[[#This Row],[Sharpe Ratio]]-AVERAGE(Table2[Sharpe Ratio]))/_xlfn.STDEV.P(Table2[Sharpe Ratio])</f>
        <v>-0.42840225876667298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-0.64455622422241698</v>
      </c>
      <c r="AS435">
        <f>_xlfn.RANK.AVG(Table2[[#This Row],[1Y Return vs Nifty Z-Score]],Table2[1Y Return vs Nifty Z-Score])</f>
        <v>336</v>
      </c>
      <c r="AT435">
        <f>_xlfn.RANK.AVG(Table2[[#This Row],[6M Return vs Nifty Z-Score]],Table2[6M Return vs Nifty Z-Score])</f>
        <v>482</v>
      </c>
      <c r="AU435">
        <f>_xlfn.RANK.AVG(Table2[[#This Row],[Sharpe Ratio Z-Score]],Table2[Sharpe Ratio Z-Score])</f>
        <v>456</v>
      </c>
      <c r="AV435">
        <f>(Table2[[#This Row],[Rank 1Y]]+Table2[[#This Row],[Rank 6M]]+Table2[[#This Row],[Rank Sharpe]])/3</f>
        <v>424.66666666666669</v>
      </c>
    </row>
    <row r="436" spans="1:48" x14ac:dyDescent="0.3">
      <c r="A436" t="s">
        <v>595</v>
      </c>
      <c r="B436" t="s">
        <v>596</v>
      </c>
      <c r="C436" t="s">
        <v>10400</v>
      </c>
      <c r="D436" t="s">
        <v>597</v>
      </c>
      <c r="E436">
        <v>34073.340004350001</v>
      </c>
      <c r="F436">
        <v>1252.95</v>
      </c>
      <c r="G436">
        <v>-14.821131591270399</v>
      </c>
      <c r="H436">
        <f>(Table2[[#This Row],[1Y Return vs Nifty]]-AVERAGE(Table2[1Y Return vs Nifty]))/_xlfn.STDEV.P(Table2[1Y Return vs Nifty])</f>
        <v>-0.62807930202832041</v>
      </c>
      <c r="I436">
        <v>-13.6794657505862</v>
      </c>
      <c r="J436">
        <f>(Table2[[#This Row],[1M Return vs Nifty]]-AVERAGE(Table2[1M Return vs Nifty]))/_xlfn.STDEV.P(Table2[1M Return vs Nifty])</f>
        <v>-1.0619948582104326</v>
      </c>
      <c r="K436">
        <v>-7.3105218842151798</v>
      </c>
      <c r="L436">
        <f>(Table2[[#This Row],[6M Return vs Nifty]]-AVERAGE(Table2[6M Return vs Nifty]))/_xlfn.STDEV.P(Table2[6M Return vs Nifty])</f>
        <v>-0.59007069117500521</v>
      </c>
      <c r="M436">
        <v>-4.4589053785275796</v>
      </c>
      <c r="N436">
        <f>(Table2[[#This Row],[1W Return vs Nifty]]-AVERAGE(Table2[1W Return vs Nifty]))/_xlfn.STDEV.P(Table2[1W Return vs Nifty])</f>
        <v>-0.47264488622495621</v>
      </c>
      <c r="O436">
        <v>1260.49</v>
      </c>
      <c r="P436">
        <v>1270.7255136354399</v>
      </c>
      <c r="Q436">
        <v>1201.1387504014299</v>
      </c>
      <c r="R436">
        <v>50.157559752166101</v>
      </c>
      <c r="S436" s="2">
        <f>(Table2[[#This Row],[Close Price]]-Table2[[#This Row],[20D EMA]])/Table2[[#This Row],[20D EMA]]</f>
        <v>-5.9818007282881761E-3</v>
      </c>
      <c r="T436" s="2">
        <f>(Table2[[#This Row],[Close Price]]-Table2[[#This Row],[50D EMA]])/Table2[[#This Row],[50D EMA]]</f>
        <v>-1.3988476224566884E-2</v>
      </c>
      <c r="U436" s="2">
        <f>(Table2[[#This Row],[Close Price]]-Table2[[#This Row],[200D EMA]])/Table2[[#This Row],[200D EMA]]</f>
        <v>4.3135107897613358E-2</v>
      </c>
      <c r="V436">
        <v>0.59323103306952496</v>
      </c>
      <c r="W436">
        <v>1226.45</v>
      </c>
      <c r="X436">
        <v>1256</v>
      </c>
      <c r="Y436">
        <v>1221.6500000000001</v>
      </c>
      <c r="Z436">
        <v>1256</v>
      </c>
      <c r="AA436">
        <v>1200</v>
      </c>
      <c r="AB436">
        <v>1318.4</v>
      </c>
      <c r="AC436" s="2">
        <f>(Table2[[#This Row],[Close Price]]/Table2[[#This Row],[Day Low]])-1</f>
        <v>2.1607077337029601E-2</v>
      </c>
      <c r="AD436" s="2">
        <f>(Table2[[#This Row],[Day High]]/Table2[[#This Row],[Close Price]])-1</f>
        <v>2.4342551578275806E-3</v>
      </c>
      <c r="AE436" s="2">
        <f>(Table2[[#This Row],[Close Price]]/Table2[[#This Row],[Current Week Low]])-1</f>
        <v>2.5621086235828594E-2</v>
      </c>
      <c r="AF436" s="2">
        <f>(Table2[[#This Row],[Current Week High]]/Table2[[#This Row],[Close Price]])-1</f>
        <v>2.4342551578275806E-3</v>
      </c>
      <c r="AG436" s="2">
        <f>(Table2[[#This Row],[Close Price]]/Table2[[#This Row],[Current Month Low]])-1</f>
        <v>4.412499999999997E-2</v>
      </c>
      <c r="AH436" s="2">
        <f>(Table2[[#This Row],[Current Month High]]/Table2[[#This Row],[Close Price]])-1</f>
        <v>5.2236721337643122E-2</v>
      </c>
      <c r="AI436">
        <v>15.0245420806895</v>
      </c>
      <c r="AJ436">
        <v>26.554214433614401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-0.15</v>
      </c>
      <c r="AM436" t="s">
        <v>10435</v>
      </c>
      <c r="AN436">
        <v>1.51</v>
      </c>
      <c r="AO436" t="s">
        <v>10436</v>
      </c>
      <c r="AP436">
        <v>0.105268663888959</v>
      </c>
      <c r="AQ436">
        <f>(Table2[[#This Row],[Sharpe Ratio]]-AVERAGE(Table2[Sharpe Ratio]))/_xlfn.STDEV.P(Table2[Sharpe Ratio])</f>
        <v>0.54478046617270837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534</v>
      </c>
      <c r="AT436">
        <f>_xlfn.RANK.AVG(Table2[[#This Row],[6M Return vs Nifty Z-Score]],Table2[6M Return vs Nifty Z-Score])</f>
        <v>530</v>
      </c>
      <c r="AU436">
        <f>_xlfn.RANK.AVG(Table2[[#This Row],[Sharpe Ratio Z-Score]],Table2[Sharpe Ratio Z-Score])</f>
        <v>210</v>
      </c>
      <c r="AV436">
        <f>(Table2[[#This Row],[Rank 1Y]]+Table2[[#This Row],[Rank 6M]]+Table2[[#This Row],[Rank Sharpe]])/3</f>
        <v>424.66666666666669</v>
      </c>
    </row>
    <row r="437" spans="1:48" x14ac:dyDescent="0.3">
      <c r="A437" t="s">
        <v>1538</v>
      </c>
      <c r="B437" t="s">
        <v>1539</v>
      </c>
      <c r="C437" t="s">
        <v>10401</v>
      </c>
      <c r="D437" t="s">
        <v>130</v>
      </c>
      <c r="E437">
        <v>6683.8318055999998</v>
      </c>
      <c r="F437">
        <v>948.6</v>
      </c>
      <c r="G437">
        <v>5.5162748496363401</v>
      </c>
      <c r="H437">
        <f>(Table2[[#This Row],[1Y Return vs Nifty]]-AVERAGE(Table2[1Y Return vs Nifty]))/_xlfn.STDEV.P(Table2[1Y Return vs Nifty])</f>
        <v>-0.29652786612908977</v>
      </c>
      <c r="I437">
        <v>-2.0010822888509399</v>
      </c>
      <c r="J437">
        <f>(Table2[[#This Row],[1M Return vs Nifty]]-AVERAGE(Table2[1M Return vs Nifty]))/_xlfn.STDEV.P(Table2[1M Return vs Nifty])</f>
        <v>6.7682822901039774E-2</v>
      </c>
      <c r="K437">
        <v>-1.45450900649908</v>
      </c>
      <c r="L437">
        <f>(Table2[[#This Row],[6M Return vs Nifty]]-AVERAGE(Table2[6M Return vs Nifty]))/_xlfn.STDEV.P(Table2[6M Return vs Nifty])</f>
        <v>-0.41709350902406844</v>
      </c>
      <c r="M437">
        <v>-1.2577497407748901</v>
      </c>
      <c r="N437">
        <f>(Table2[[#This Row],[1W Return vs Nifty]]-AVERAGE(Table2[1W Return vs Nifty]))/_xlfn.STDEV.P(Table2[1W Return vs Nifty])</f>
        <v>0.16295857224344601</v>
      </c>
      <c r="O437">
        <v>957.84</v>
      </c>
      <c r="P437">
        <v>940.23319241052798</v>
      </c>
      <c r="Q437">
        <v>871.51116050351402</v>
      </c>
      <c r="R437">
        <v>43.288199586827197</v>
      </c>
      <c r="S437" s="2">
        <f>(Table2[[#This Row],[Close Price]]-Table2[[#This Row],[20D EMA]])/Table2[[#This Row],[20D EMA]]</f>
        <v>-9.6467050864445097E-3</v>
      </c>
      <c r="T437" s="2">
        <f>(Table2[[#This Row],[Close Price]]-Table2[[#This Row],[50D EMA]])/Table2[[#This Row],[50D EMA]]</f>
        <v>8.8986515866575581E-3</v>
      </c>
      <c r="U437" s="2">
        <f>(Table2[[#This Row],[Close Price]]-Table2[[#This Row],[200D EMA]])/Table2[[#This Row],[200D EMA]]</f>
        <v>8.8454219509877599E-2</v>
      </c>
      <c r="V437">
        <v>0.70522171036089498</v>
      </c>
      <c r="W437">
        <v>944</v>
      </c>
      <c r="X437">
        <v>971.55</v>
      </c>
      <c r="Y437">
        <v>944</v>
      </c>
      <c r="Z437">
        <v>980.35</v>
      </c>
      <c r="AA437">
        <v>915.7</v>
      </c>
      <c r="AB437">
        <v>1029.9000000000001</v>
      </c>
      <c r="AC437" s="2">
        <f>(Table2[[#This Row],[Close Price]]/Table2[[#This Row],[Day Low]])-1</f>
        <v>4.8728813559322237E-3</v>
      </c>
      <c r="AD437" s="2">
        <f>(Table2[[#This Row],[Day High]]/Table2[[#This Row],[Close Price]])-1</f>
        <v>2.4193548387096753E-2</v>
      </c>
      <c r="AE437" s="2">
        <f>(Table2[[#This Row],[Close Price]]/Table2[[#This Row],[Current Week Low]])-1</f>
        <v>4.8728813559322237E-3</v>
      </c>
      <c r="AF437" s="2">
        <f>(Table2[[#This Row],[Current Week High]]/Table2[[#This Row],[Close Price]])-1</f>
        <v>3.3470377398271189E-2</v>
      </c>
      <c r="AG437" s="2">
        <f>(Table2[[#This Row],[Close Price]]/Table2[[#This Row],[Current Month Low]])-1</f>
        <v>3.5928797641148869E-2</v>
      </c>
      <c r="AH437" s="2">
        <f>(Table2[[#This Row],[Current Month High]]/Table2[[#This Row],[Close Price]])-1</f>
        <v>8.5705249841872222E-2</v>
      </c>
      <c r="AI437">
        <v>8.5705249841872195</v>
      </c>
      <c r="AJ437">
        <v>53.981008035061997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-0.01</v>
      </c>
      <c r="AM437" t="s">
        <v>10435</v>
      </c>
      <c r="AN437">
        <v>-2.68</v>
      </c>
      <c r="AO437" t="s">
        <v>10435</v>
      </c>
      <c r="AP437">
        <v>3.1749273618535002E-2</v>
      </c>
      <c r="AQ437">
        <f>(Table2[[#This Row],[Sharpe Ratio]]-AVERAGE(Table2[Sharpe Ratio]))/_xlfn.STDEV.P(Table2[Sharpe Ratio])</f>
        <v>-0.30793087318563017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-0.79091085319430265</v>
      </c>
      <c r="AS437">
        <f>_xlfn.RANK.AVG(Table2[[#This Row],[1Y Return vs Nifty Z-Score]],Table2[1Y Return vs Nifty Z-Score])</f>
        <v>394</v>
      </c>
      <c r="AT437">
        <f>_xlfn.RANK.AVG(Table2[[#This Row],[6M Return vs Nifty Z-Score]],Table2[6M Return vs Nifty Z-Score])</f>
        <v>463</v>
      </c>
      <c r="AU437">
        <f>_xlfn.RANK.AVG(Table2[[#This Row],[Sharpe Ratio Z-Score]],Table2[Sharpe Ratio Z-Score])</f>
        <v>418</v>
      </c>
      <c r="AV437">
        <f>(Table2[[#This Row],[Rank 1Y]]+Table2[[#This Row],[Rank 6M]]+Table2[[#This Row],[Rank Sharpe]])/3</f>
        <v>425</v>
      </c>
    </row>
    <row r="438" spans="1:48" x14ac:dyDescent="0.3">
      <c r="A438" t="s">
        <v>571</v>
      </c>
      <c r="B438" t="s">
        <v>572</v>
      </c>
      <c r="C438" t="s">
        <v>10391</v>
      </c>
      <c r="D438" t="s">
        <v>573</v>
      </c>
      <c r="E438">
        <v>36584.690130000003</v>
      </c>
      <c r="F438">
        <v>665.1</v>
      </c>
      <c r="G438">
        <v>11.525151074220201</v>
      </c>
      <c r="H438">
        <f>(Table2[[#This Row],[1Y Return vs Nifty]]-AVERAGE(Table2[1Y Return vs Nifty]))/_xlfn.STDEV.P(Table2[1Y Return vs Nifty])</f>
        <v>-0.1985679051974783</v>
      </c>
      <c r="I438">
        <v>-3.2557320100621898</v>
      </c>
      <c r="J438">
        <f>(Table2[[#This Row],[1M Return vs Nifty]]-AVERAGE(Table2[1M Return vs Nifty]))/_xlfn.STDEV.P(Table2[1M Return vs Nifty])</f>
        <v>-5.3682415045555258E-2</v>
      </c>
      <c r="K438">
        <v>-5.4773231197220902</v>
      </c>
      <c r="L438">
        <f>(Table2[[#This Row],[6M Return vs Nifty]]-AVERAGE(Table2[6M Return vs Nifty]))/_xlfn.STDEV.P(Table2[6M Return vs Nifty])</f>
        <v>-0.53592095427615705</v>
      </c>
      <c r="M438">
        <v>-0.85441627069001802</v>
      </c>
      <c r="N438">
        <f>(Table2[[#This Row],[1W Return vs Nifty]]-AVERAGE(Table2[1W Return vs Nifty]))/_xlfn.STDEV.P(Table2[1W Return vs Nifty])</f>
        <v>0.24304219750634615</v>
      </c>
      <c r="O438">
        <v>682.23</v>
      </c>
      <c r="P438">
        <v>692.92460412234198</v>
      </c>
      <c r="Q438">
        <v>644.35233172637595</v>
      </c>
      <c r="R438">
        <v>40.763275956251</v>
      </c>
      <c r="S438" s="2">
        <f>(Table2[[#This Row],[Close Price]]-Table2[[#This Row],[20D EMA]])/Table2[[#This Row],[20D EMA]]</f>
        <v>-2.5108834264104474E-2</v>
      </c>
      <c r="T438" s="2">
        <f>(Table2[[#This Row],[Close Price]]-Table2[[#This Row],[50D EMA]])/Table2[[#This Row],[50D EMA]]</f>
        <v>-4.0155312651344782E-2</v>
      </c>
      <c r="U438" s="2">
        <f>(Table2[[#This Row],[Close Price]]-Table2[[#This Row],[200D EMA]])/Table2[[#This Row],[200D EMA]]</f>
        <v>3.2199260019803208E-2</v>
      </c>
      <c r="V438">
        <v>1.2688984110093</v>
      </c>
      <c r="W438">
        <v>660.05</v>
      </c>
      <c r="X438">
        <v>687.4</v>
      </c>
      <c r="Y438">
        <v>660.05</v>
      </c>
      <c r="Z438">
        <v>689.85</v>
      </c>
      <c r="AA438">
        <v>644</v>
      </c>
      <c r="AB438">
        <v>735.55</v>
      </c>
      <c r="AC438" s="2">
        <f>(Table2[[#This Row],[Close Price]]/Table2[[#This Row],[Day Low]])-1</f>
        <v>7.6509355351868091E-3</v>
      </c>
      <c r="AD438" s="2">
        <f>(Table2[[#This Row],[Day High]]/Table2[[#This Row],[Close Price]])-1</f>
        <v>3.3528792662757434E-2</v>
      </c>
      <c r="AE438" s="2">
        <f>(Table2[[#This Row],[Close Price]]/Table2[[#This Row],[Current Week Low]])-1</f>
        <v>7.6509355351868091E-3</v>
      </c>
      <c r="AF438" s="2">
        <f>(Table2[[#This Row],[Current Week High]]/Table2[[#This Row],[Close Price]])-1</f>
        <v>3.7212449255751068E-2</v>
      </c>
      <c r="AG438" s="2">
        <f>(Table2[[#This Row],[Close Price]]/Table2[[#This Row],[Current Month Low]])-1</f>
        <v>3.2763975155279512E-2</v>
      </c>
      <c r="AH438" s="2">
        <f>(Table2[[#This Row],[Current Month High]]/Table2[[#This Row],[Close Price]])-1</f>
        <v>0.10592392121485483</v>
      </c>
      <c r="AI438">
        <v>24.304615847240999</v>
      </c>
      <c r="AJ438">
        <v>53.9583333333333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-0.2</v>
      </c>
      <c r="AM438" t="s">
        <v>10435</v>
      </c>
      <c r="AN438">
        <v>-4.97</v>
      </c>
      <c r="AO438" t="s">
        <v>10435</v>
      </c>
      <c r="AP438">
        <v>3.4248415770572999E-2</v>
      </c>
      <c r="AQ438">
        <f>(Table2[[#This Row],[Sharpe Ratio]]-AVERAGE(Table2[Sharpe Ratio]))/_xlfn.STDEV.P(Table2[Sharpe Ratio])</f>
        <v>-0.27894468540751288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360</v>
      </c>
      <c r="AT438">
        <f>_xlfn.RANK.AVG(Table2[[#This Row],[6M Return vs Nifty Z-Score]],Table2[6M Return vs Nifty Z-Score])</f>
        <v>511</v>
      </c>
      <c r="AU438">
        <f>_xlfn.RANK.AVG(Table2[[#This Row],[Sharpe Ratio Z-Score]],Table2[Sharpe Ratio Z-Score])</f>
        <v>406</v>
      </c>
      <c r="AV438">
        <f>(Table2[[#This Row],[Rank 1Y]]+Table2[[#This Row],[Rank 6M]]+Table2[[#This Row],[Rank Sharpe]])/3</f>
        <v>425.66666666666669</v>
      </c>
    </row>
    <row r="439" spans="1:48" x14ac:dyDescent="0.3">
      <c r="A439" t="s">
        <v>653</v>
      </c>
      <c r="B439" t="s">
        <v>654</v>
      </c>
      <c r="C439" t="s">
        <v>10397</v>
      </c>
      <c r="D439" t="s">
        <v>190</v>
      </c>
      <c r="E439">
        <v>29409.5666652</v>
      </c>
      <c r="F439">
        <v>1399.6</v>
      </c>
      <c r="G439">
        <v>-18.1279175114264</v>
      </c>
      <c r="H439">
        <f>(Table2[[#This Row],[1Y Return vs Nifty]]-AVERAGE(Table2[1Y Return vs Nifty]))/_xlfn.STDEV.P(Table2[1Y Return vs Nifty])</f>
        <v>-0.68198832052705283</v>
      </c>
      <c r="I439">
        <v>-0.88013489691797697</v>
      </c>
      <c r="J439">
        <f>(Table2[[#This Row],[1M Return vs Nifty]]-AVERAGE(Table2[1M Return vs Nifty]))/_xlfn.STDEV.P(Table2[1M Return vs Nifty])</f>
        <v>0.17611471799301895</v>
      </c>
      <c r="K439">
        <v>16.880840783588098</v>
      </c>
      <c r="L439">
        <f>(Table2[[#This Row],[6M Return vs Nifty]]-AVERAGE(Table2[6M Return vs Nifty]))/_xlfn.STDEV.P(Table2[6M Return vs Nifty])</f>
        <v>0.12450317231349096</v>
      </c>
      <c r="M439">
        <v>-1.2042950575215099</v>
      </c>
      <c r="N439">
        <f>(Table2[[#This Row],[1W Return vs Nifty]]-AVERAGE(Table2[1W Return vs Nifty]))/_xlfn.STDEV.P(Table2[1W Return vs Nifty])</f>
        <v>0.17357223349330439</v>
      </c>
      <c r="O439">
        <v>1384.42</v>
      </c>
      <c r="P439">
        <v>1364.9405019178</v>
      </c>
      <c r="Q439">
        <v>1267.36967459379</v>
      </c>
      <c r="R439">
        <v>55.690826461654197</v>
      </c>
      <c r="S439" s="2">
        <f>(Table2[[#This Row],[Close Price]]-Table2[[#This Row],[20D EMA]])/Table2[[#This Row],[20D EMA]]</f>
        <v>1.0964880599817855E-2</v>
      </c>
      <c r="T439" s="2">
        <f>(Table2[[#This Row],[Close Price]]-Table2[[#This Row],[50D EMA]])/Table2[[#This Row],[50D EMA]]</f>
        <v>2.539268051134962E-2</v>
      </c>
      <c r="U439" s="2">
        <f>(Table2[[#This Row],[Close Price]]-Table2[[#This Row],[200D EMA]])/Table2[[#This Row],[200D EMA]]</f>
        <v>0.10433445588682842</v>
      </c>
      <c r="V439">
        <v>0.60775814309964504</v>
      </c>
      <c r="W439">
        <v>1384.35</v>
      </c>
      <c r="X439">
        <v>1411</v>
      </c>
      <c r="Y439">
        <v>1380</v>
      </c>
      <c r="Z439">
        <v>1429.5</v>
      </c>
      <c r="AA439">
        <v>1323</v>
      </c>
      <c r="AB439">
        <v>1444.95</v>
      </c>
      <c r="AC439" s="2">
        <f>(Table2[[#This Row],[Close Price]]/Table2[[#This Row],[Day Low]])-1</f>
        <v>1.1016000288944339E-2</v>
      </c>
      <c r="AD439" s="2">
        <f>(Table2[[#This Row],[Day High]]/Table2[[#This Row],[Close Price]])-1</f>
        <v>8.1451843383824052E-3</v>
      </c>
      <c r="AE439" s="2">
        <f>(Table2[[#This Row],[Close Price]]/Table2[[#This Row],[Current Week Low]])-1</f>
        <v>1.4202898550724541E-2</v>
      </c>
      <c r="AF439" s="2">
        <f>(Table2[[#This Row],[Current Week High]]/Table2[[#This Row],[Close Price]])-1</f>
        <v>2.1363246641897815E-2</v>
      </c>
      <c r="AG439" s="2">
        <f>(Table2[[#This Row],[Close Price]]/Table2[[#This Row],[Current Month Low]])-1</f>
        <v>5.789871504157218E-2</v>
      </c>
      <c r="AH439" s="2">
        <f>(Table2[[#This Row],[Current Month High]]/Table2[[#This Row],[Close Price]])-1</f>
        <v>3.2402114889968692E-2</v>
      </c>
      <c r="AI439">
        <v>7.5985995998856897</v>
      </c>
      <c r="AJ439">
        <v>39.5344200189422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-7.0000000000000007E-2</v>
      </c>
      <c r="AM439" t="s">
        <v>10435</v>
      </c>
      <c r="AN439">
        <v>0.68</v>
      </c>
      <c r="AO439" t="s">
        <v>10436</v>
      </c>
      <c r="AP439">
        <v>2.0509009985096999E-2</v>
      </c>
      <c r="AQ439">
        <f>(Table2[[#This Row],[Sharpe Ratio]]-AVERAGE(Table2[Sharpe Ratio]))/_xlfn.STDEV.P(Table2[Sharpe Ratio])</f>
        <v>-0.43830056507717946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-0.64609876180441805</v>
      </c>
      <c r="AS439">
        <f>_xlfn.RANK.AVG(Table2[[#This Row],[1Y Return vs Nifty Z-Score]],Table2[1Y Return vs Nifty Z-Score])</f>
        <v>556</v>
      </c>
      <c r="AT439">
        <f>_xlfn.RANK.AVG(Table2[[#This Row],[6M Return vs Nifty Z-Score]],Table2[6M Return vs Nifty Z-Score])</f>
        <v>263</v>
      </c>
      <c r="AU439">
        <f>_xlfn.RANK.AVG(Table2[[#This Row],[Sharpe Ratio Z-Score]],Table2[Sharpe Ratio Z-Score])</f>
        <v>460</v>
      </c>
      <c r="AV439">
        <f>(Table2[[#This Row],[Rank 1Y]]+Table2[[#This Row],[Rank 6M]]+Table2[[#This Row],[Rank Sharpe]])/3</f>
        <v>426.33333333333331</v>
      </c>
    </row>
    <row r="440" spans="1:48" x14ac:dyDescent="0.3">
      <c r="A440" t="s">
        <v>1278</v>
      </c>
      <c r="B440" t="s">
        <v>1279</v>
      </c>
      <c r="C440" t="s">
        <v>10402</v>
      </c>
      <c r="D440" t="s">
        <v>213</v>
      </c>
      <c r="E440">
        <v>9393.7602053399896</v>
      </c>
      <c r="F440">
        <v>2433.9</v>
      </c>
      <c r="G440">
        <v>9.0633292210000906</v>
      </c>
      <c r="H440">
        <f>(Table2[[#This Row],[1Y Return vs Nifty]]-AVERAGE(Table2[1Y Return vs Nifty]))/_xlfn.STDEV.P(Table2[1Y Return vs Nifty])</f>
        <v>-0.23870186095702309</v>
      </c>
      <c r="I440">
        <v>8.6876812141757895</v>
      </c>
      <c r="J440">
        <f>(Table2[[#This Row],[1M Return vs Nifty]]-AVERAGE(Table2[1M Return vs Nifty]))/_xlfn.STDEV.P(Table2[1M Return vs Nifty])</f>
        <v>1.101632222457235</v>
      </c>
      <c r="K440">
        <v>10.494437718851501</v>
      </c>
      <c r="L440">
        <f>(Table2[[#This Row],[6M Return vs Nifty]]-AVERAGE(Table2[6M Return vs Nifty]))/_xlfn.STDEV.P(Table2[6M Return vs Nifty])</f>
        <v>-6.4140881121222071E-2</v>
      </c>
      <c r="M440">
        <v>6.4907601863662796</v>
      </c>
      <c r="N440">
        <f>(Table2[[#This Row],[1W Return vs Nifty]]-AVERAGE(Table2[1W Return vs Nifty]))/_xlfn.STDEV.P(Table2[1W Return vs Nifty])</f>
        <v>1.7014591217278701</v>
      </c>
      <c r="O440">
        <v>2160.59</v>
      </c>
      <c r="P440">
        <v>2121.0106694177598</v>
      </c>
      <c r="Q440">
        <v>2017.57025796574</v>
      </c>
      <c r="R440">
        <v>83.887234298053698</v>
      </c>
      <c r="S440" s="2">
        <f>(Table2[[#This Row],[Close Price]]-Table2[[#This Row],[20D EMA]])/Table2[[#This Row],[20D EMA]]</f>
        <v>0.12649785475263697</v>
      </c>
      <c r="T440" s="2">
        <f>(Table2[[#This Row],[Close Price]]-Table2[[#This Row],[50D EMA]])/Table2[[#This Row],[50D EMA]]</f>
        <v>0.14751898002857844</v>
      </c>
      <c r="U440" s="2">
        <f>(Table2[[#This Row],[Close Price]]-Table2[[#This Row],[200D EMA]])/Table2[[#This Row],[200D EMA]]</f>
        <v>0.20635204171478708</v>
      </c>
      <c r="V440">
        <v>3.3864803922892399</v>
      </c>
      <c r="W440">
        <v>2330</v>
      </c>
      <c r="X440">
        <v>2543</v>
      </c>
      <c r="Y440">
        <v>2241</v>
      </c>
      <c r="Z440">
        <v>2543</v>
      </c>
      <c r="AA440">
        <v>1955</v>
      </c>
      <c r="AB440">
        <v>2543</v>
      </c>
      <c r="AC440" s="2">
        <f>(Table2[[#This Row],[Close Price]]/Table2[[#This Row],[Day Low]])-1</f>
        <v>4.4592274678111554E-2</v>
      </c>
      <c r="AD440" s="2">
        <f>(Table2[[#This Row],[Day High]]/Table2[[#This Row],[Close Price]])-1</f>
        <v>4.4825177698344154E-2</v>
      </c>
      <c r="AE440" s="2">
        <f>(Table2[[#This Row],[Close Price]]/Table2[[#This Row],[Current Week Low]])-1</f>
        <v>8.6077643908969215E-2</v>
      </c>
      <c r="AF440" s="2">
        <f>(Table2[[#This Row],[Current Week High]]/Table2[[#This Row],[Close Price]])-1</f>
        <v>4.4825177698344154E-2</v>
      </c>
      <c r="AG440" s="2">
        <f>(Table2[[#This Row],[Close Price]]/Table2[[#This Row],[Current Month Low]])-1</f>
        <v>0.24496163682864447</v>
      </c>
      <c r="AH440" s="2">
        <f>(Table2[[#This Row],[Current Month High]]/Table2[[#This Row],[Close Price]])-1</f>
        <v>4.4825177698344154E-2</v>
      </c>
      <c r="AI440">
        <v>12.6997822424914</v>
      </c>
      <c r="AJ440">
        <v>66.488815924481798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0.06</v>
      </c>
      <c r="AM440" t="s">
        <v>10436</v>
      </c>
      <c r="AN440">
        <v>20.92</v>
      </c>
      <c r="AO440" t="s">
        <v>10436</v>
      </c>
      <c r="AP440">
        <v>-6.9291808459279996E-3</v>
      </c>
      <c r="AQ440">
        <f>(Table2[[#This Row],[Sharpe Ratio]]-AVERAGE(Table2[Sharpe Ratio]))/_xlfn.STDEV.P(Table2[Sharpe Ratio])</f>
        <v>-0.75654118659257985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1.74370741551428</v>
      </c>
      <c r="AS440">
        <f>_xlfn.RANK.AVG(Table2[[#This Row],[1Y Return vs Nifty Z-Score]],Table2[1Y Return vs Nifty Z-Score])</f>
        <v>372</v>
      </c>
      <c r="AT440">
        <f>_xlfn.RANK.AVG(Table2[[#This Row],[6M Return vs Nifty Z-Score]],Table2[6M Return vs Nifty Z-Score])</f>
        <v>332</v>
      </c>
      <c r="AU440">
        <f>_xlfn.RANK.AVG(Table2[[#This Row],[Sharpe Ratio Z-Score]],Table2[Sharpe Ratio Z-Score])</f>
        <v>580</v>
      </c>
      <c r="AV440">
        <f>(Table2[[#This Row],[Rank 1Y]]+Table2[[#This Row],[Rank 6M]]+Table2[[#This Row],[Rank Sharpe]])/3</f>
        <v>428</v>
      </c>
    </row>
    <row r="441" spans="1:48" x14ac:dyDescent="0.3">
      <c r="A441" t="s">
        <v>1166</v>
      </c>
      <c r="B441" t="s">
        <v>1167</v>
      </c>
      <c r="C441" t="s">
        <v>10395</v>
      </c>
      <c r="D441" t="s">
        <v>276</v>
      </c>
      <c r="E441">
        <v>11171.699954580001</v>
      </c>
      <c r="F441">
        <v>2180.1999999999998</v>
      </c>
      <c r="G441">
        <v>20.098359182284199</v>
      </c>
      <c r="H441">
        <f>(Table2[[#This Row],[1Y Return vs Nifty]]-AVERAGE(Table2[1Y Return vs Nifty]))/_xlfn.STDEV.P(Table2[1Y Return vs Nifty])</f>
        <v>-5.8802814365925112E-2</v>
      </c>
      <c r="I441">
        <v>0.69623483380222195</v>
      </c>
      <c r="J441">
        <f>(Table2[[#This Row],[1M Return vs Nifty]]-AVERAGE(Table2[1M Return vs Nifty]))/_xlfn.STDEV.P(Table2[1M Return vs Nifty])</f>
        <v>0.32860069413938769</v>
      </c>
      <c r="K441">
        <v>14.114704453611999</v>
      </c>
      <c r="L441">
        <f>(Table2[[#This Row],[6M Return vs Nifty]]-AVERAGE(Table2[6M Return vs Nifty]))/_xlfn.STDEV.P(Table2[6M Return vs Nifty])</f>
        <v>4.2795963365000626E-2</v>
      </c>
      <c r="M441">
        <v>-1.2053612766674799</v>
      </c>
      <c r="N441">
        <f>(Table2[[#This Row],[1W Return vs Nifty]]-AVERAGE(Table2[1W Return vs Nifty]))/_xlfn.STDEV.P(Table2[1W Return vs Nifty])</f>
        <v>0.17336053101665144</v>
      </c>
      <c r="O441">
        <v>2146.39</v>
      </c>
      <c r="P441">
        <v>2099.6816759346698</v>
      </c>
      <c r="Q441">
        <v>1887.30003949876</v>
      </c>
      <c r="R441">
        <v>58.847047795973801</v>
      </c>
      <c r="S441" s="2">
        <f>(Table2[[#This Row],[Close Price]]-Table2[[#This Row],[20D EMA]])/Table2[[#This Row],[20D EMA]]</f>
        <v>1.5752030152954472E-2</v>
      </c>
      <c r="T441" s="2">
        <f>(Table2[[#This Row],[Close Price]]-Table2[[#This Row],[50D EMA]])/Table2[[#This Row],[50D EMA]]</f>
        <v>3.8347871959918609E-2</v>
      </c>
      <c r="U441" s="2">
        <f>(Table2[[#This Row],[Close Price]]-Table2[[#This Row],[200D EMA]])/Table2[[#This Row],[200D EMA]]</f>
        <v>0.15519522830033416</v>
      </c>
      <c r="V441">
        <v>0.85289613501982398</v>
      </c>
      <c r="W441">
        <v>2170.1999999999998</v>
      </c>
      <c r="X441">
        <v>2222</v>
      </c>
      <c r="Y441">
        <v>2111.9499999999998</v>
      </c>
      <c r="Z441">
        <v>2222</v>
      </c>
      <c r="AA441">
        <v>2082.25</v>
      </c>
      <c r="AB441">
        <v>2222</v>
      </c>
      <c r="AC441" s="2">
        <f>(Table2[[#This Row],[Close Price]]/Table2[[#This Row],[Day Low]])-1</f>
        <v>4.6078702423739681E-3</v>
      </c>
      <c r="AD441" s="2">
        <f>(Table2[[#This Row],[Day High]]/Table2[[#This Row],[Close Price]])-1</f>
        <v>1.9172552976791213E-2</v>
      </c>
      <c r="AE441" s="2">
        <f>(Table2[[#This Row],[Close Price]]/Table2[[#This Row],[Current Week Low]])-1</f>
        <v>3.231610596841783E-2</v>
      </c>
      <c r="AF441" s="2">
        <f>(Table2[[#This Row],[Current Week High]]/Table2[[#This Row],[Close Price]])-1</f>
        <v>1.9172552976791213E-2</v>
      </c>
      <c r="AG441" s="2">
        <f>(Table2[[#This Row],[Close Price]]/Table2[[#This Row],[Current Month Low]])-1</f>
        <v>4.7040461039740578E-2</v>
      </c>
      <c r="AH441" s="2">
        <f>(Table2[[#This Row],[Current Month High]]/Table2[[#This Row],[Close Price]])-1</f>
        <v>1.9172552976791213E-2</v>
      </c>
      <c r="AI441">
        <v>1.91725529767912</v>
      </c>
      <c r="AJ441">
        <v>60.302930039336701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-7.0000000000000007E-2</v>
      </c>
      <c r="AM441" t="s">
        <v>10435</v>
      </c>
      <c r="AN441">
        <v>1.23</v>
      </c>
      <c r="AO441" t="s">
        <v>10436</v>
      </c>
      <c r="AP441">
        <v>-5.8826824635605998E-2</v>
      </c>
      <c r="AQ441">
        <f>(Table2[[#This Row],[Sharpe Ratio]]-AVERAGE(Table2[Sharpe Ratio]))/_xlfn.STDEV.P(Table2[Sharpe Ratio])</f>
        <v>-1.3584736724668682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-0.87251929831175357</v>
      </c>
      <c r="AS441">
        <f>_xlfn.RANK.AVG(Table2[[#This Row],[1Y Return vs Nifty Z-Score]],Table2[1Y Return vs Nifty Z-Score])</f>
        <v>316</v>
      </c>
      <c r="AT441">
        <f>_xlfn.RANK.AVG(Table2[[#This Row],[6M Return vs Nifty Z-Score]],Table2[6M Return vs Nifty Z-Score])</f>
        <v>298</v>
      </c>
      <c r="AU441">
        <f>_xlfn.RANK.AVG(Table2[[#This Row],[Sharpe Ratio Z-Score]],Table2[Sharpe Ratio Z-Score])</f>
        <v>674</v>
      </c>
      <c r="AV441">
        <f>(Table2[[#This Row],[Rank 1Y]]+Table2[[#This Row],[Rank 6M]]+Table2[[#This Row],[Rank Sharpe]])/3</f>
        <v>429.33333333333331</v>
      </c>
    </row>
    <row r="442" spans="1:48" x14ac:dyDescent="0.3">
      <c r="A442" t="s">
        <v>1473</v>
      </c>
      <c r="B442" t="s">
        <v>1474</v>
      </c>
      <c r="C442" t="s">
        <v>10391</v>
      </c>
      <c r="D442" t="s">
        <v>564</v>
      </c>
      <c r="E442">
        <v>7356.1331621999998</v>
      </c>
      <c r="F442">
        <v>339.6</v>
      </c>
      <c r="G442">
        <v>-4.6317955847559498</v>
      </c>
      <c r="H442">
        <f>(Table2[[#This Row],[1Y Return vs Nifty]]-AVERAGE(Table2[1Y Return vs Nifty]))/_xlfn.STDEV.P(Table2[1Y Return vs Nifty])</f>
        <v>-0.4619672172039499</v>
      </c>
      <c r="I442">
        <v>11.5009650335438</v>
      </c>
      <c r="J442">
        <f>(Table2[[#This Row],[1M Return vs Nifty]]-AVERAGE(Table2[1M Return vs Nifty]))/_xlfn.STDEV.P(Table2[1M Return vs Nifty])</f>
        <v>1.3737678268227946</v>
      </c>
      <c r="K442">
        <v>-11.511693439318099</v>
      </c>
      <c r="L442">
        <f>(Table2[[#This Row],[6M Return vs Nifty]]-AVERAGE(Table2[6M Return vs Nifty]))/_xlfn.STDEV.P(Table2[6M Return vs Nifty])</f>
        <v>-0.71416652779785694</v>
      </c>
      <c r="M442">
        <v>8.9117937082010297</v>
      </c>
      <c r="N442">
        <f>(Table2[[#This Row],[1W Return vs Nifty]]-AVERAGE(Table2[1W Return vs Nifty]))/_xlfn.STDEV.P(Table2[1W Return vs Nifty])</f>
        <v>2.1821659206720168</v>
      </c>
      <c r="O442">
        <v>308.44</v>
      </c>
      <c r="P442">
        <v>303.40174249263401</v>
      </c>
      <c r="Q442">
        <v>311.72439550906699</v>
      </c>
      <c r="R442">
        <v>86.951835392345998</v>
      </c>
      <c r="S442" s="2">
        <f>(Table2[[#This Row],[Close Price]]-Table2[[#This Row],[20D EMA]])/Table2[[#This Row],[20D EMA]]</f>
        <v>0.10102451043963177</v>
      </c>
      <c r="T442" s="2">
        <f>(Table2[[#This Row],[Close Price]]-Table2[[#This Row],[50D EMA]])/Table2[[#This Row],[50D EMA]]</f>
        <v>0.1193080079566281</v>
      </c>
      <c r="U442" s="2">
        <f>(Table2[[#This Row],[Close Price]]-Table2[[#This Row],[200D EMA]])/Table2[[#This Row],[200D EMA]]</f>
        <v>8.9423878568792428E-2</v>
      </c>
      <c r="V442">
        <v>1.41879477804034</v>
      </c>
      <c r="W442">
        <v>334.95</v>
      </c>
      <c r="X442">
        <v>344.8</v>
      </c>
      <c r="Y442">
        <v>323.45</v>
      </c>
      <c r="Z442">
        <v>344.8</v>
      </c>
      <c r="AA442">
        <v>283.25</v>
      </c>
      <c r="AB442">
        <v>344.8</v>
      </c>
      <c r="AC442" s="2">
        <f>(Table2[[#This Row],[Close Price]]/Table2[[#This Row],[Day Low]])-1</f>
        <v>1.3882669055082841E-2</v>
      </c>
      <c r="AD442" s="2">
        <f>(Table2[[#This Row],[Day High]]/Table2[[#This Row],[Close Price]])-1</f>
        <v>1.5312131919905658E-2</v>
      </c>
      <c r="AE442" s="2">
        <f>(Table2[[#This Row],[Close Price]]/Table2[[#This Row],[Current Week Low]])-1</f>
        <v>4.9930437471015665E-2</v>
      </c>
      <c r="AF442" s="2">
        <f>(Table2[[#This Row],[Current Week High]]/Table2[[#This Row],[Close Price]])-1</f>
        <v>1.5312131919905658E-2</v>
      </c>
      <c r="AG442" s="2">
        <f>(Table2[[#This Row],[Close Price]]/Table2[[#This Row],[Current Month Low]])-1</f>
        <v>0.19894086496028263</v>
      </c>
      <c r="AH442" s="2">
        <f>(Table2[[#This Row],[Current Month High]]/Table2[[#This Row],[Close Price]])-1</f>
        <v>1.5312131919905658E-2</v>
      </c>
      <c r="AI442">
        <v>19.340400471142502</v>
      </c>
      <c r="AJ442">
        <v>33.4119033588685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0.05</v>
      </c>
      <c r="AM442" t="s">
        <v>10436</v>
      </c>
      <c r="AN442">
        <v>17.77</v>
      </c>
      <c r="AO442" t="s">
        <v>10436</v>
      </c>
      <c r="AP442">
        <v>8.8873461344526006E-2</v>
      </c>
      <c r="AQ442">
        <f>(Table2[[#This Row],[Sharpe Ratio]]-AVERAGE(Table2[Sharpe Ratio]))/_xlfn.STDEV.P(Table2[Sharpe Ratio])</f>
        <v>0.35462144731671491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462</v>
      </c>
      <c r="AT442">
        <f>_xlfn.RANK.AVG(Table2[[#This Row],[6M Return vs Nifty Z-Score]],Table2[6M Return vs Nifty Z-Score])</f>
        <v>570</v>
      </c>
      <c r="AU442">
        <f>_xlfn.RANK.AVG(Table2[[#This Row],[Sharpe Ratio Z-Score]],Table2[Sharpe Ratio Z-Score])</f>
        <v>256</v>
      </c>
      <c r="AV442">
        <f>(Table2[[#This Row],[Rank 1Y]]+Table2[[#This Row],[Rank 6M]]+Table2[[#This Row],[Rank Sharpe]])/3</f>
        <v>429.33333333333331</v>
      </c>
    </row>
    <row r="443" spans="1:48" x14ac:dyDescent="0.3">
      <c r="A443" t="s">
        <v>690</v>
      </c>
      <c r="B443" t="s">
        <v>691</v>
      </c>
      <c r="C443" t="s">
        <v>10402</v>
      </c>
      <c r="D443" t="s">
        <v>266</v>
      </c>
      <c r="E443">
        <v>26740.499807069998</v>
      </c>
      <c r="F443">
        <v>5408.9</v>
      </c>
      <c r="G443">
        <v>-25.759942939633898</v>
      </c>
      <c r="H443">
        <f>(Table2[[#This Row],[1Y Return vs Nifty]]-AVERAGE(Table2[1Y Return vs Nifty]))/_xlfn.STDEV.P(Table2[1Y Return vs Nifty])</f>
        <v>-0.8064097405785281</v>
      </c>
      <c r="I443">
        <v>-2.3882701622052598</v>
      </c>
      <c r="J443">
        <f>(Table2[[#This Row],[1M Return vs Nifty]]-AVERAGE(Table2[1M Return vs Nifty]))/_xlfn.STDEV.P(Table2[1M Return vs Nifty])</f>
        <v>3.0229223234738121E-2</v>
      </c>
      <c r="K443">
        <v>12.1138425370966</v>
      </c>
      <c r="L443">
        <f>(Table2[[#This Row],[6M Return vs Nifty]]-AVERAGE(Table2[6M Return vs Nifty]))/_xlfn.STDEV.P(Table2[6M Return vs Nifty])</f>
        <v>-1.6306272818424623E-2</v>
      </c>
      <c r="M443">
        <v>-5.56887213892196</v>
      </c>
      <c r="N443">
        <f>(Table2[[#This Row],[1W Return vs Nifty]]-AVERAGE(Table2[1W Return vs Nifty]))/_xlfn.STDEV.P(Table2[1W Return vs Nifty])</f>
        <v>-0.69303364313866833</v>
      </c>
      <c r="O443">
        <v>5376.38</v>
      </c>
      <c r="P443">
        <v>5449.8266775116799</v>
      </c>
      <c r="Q443">
        <v>5272.4535406544501</v>
      </c>
      <c r="R443">
        <v>58.201000329471697</v>
      </c>
      <c r="S443" s="2">
        <f>(Table2[[#This Row],[Close Price]]-Table2[[#This Row],[20D EMA]])/Table2[[#This Row],[20D EMA]]</f>
        <v>6.0486795948202186E-3</v>
      </c>
      <c r="T443" s="2">
        <f>(Table2[[#This Row],[Close Price]]-Table2[[#This Row],[50D EMA]])/Table2[[#This Row],[50D EMA]]</f>
        <v>-7.5097209385687974E-3</v>
      </c>
      <c r="U443" s="2">
        <f>(Table2[[#This Row],[Close Price]]-Table2[[#This Row],[200D EMA]])/Table2[[#This Row],[200D EMA]]</f>
        <v>2.5879120279287082E-2</v>
      </c>
      <c r="V443">
        <v>1.2138953704031199</v>
      </c>
      <c r="W443">
        <v>5357.7</v>
      </c>
      <c r="X443">
        <v>5520</v>
      </c>
      <c r="Y443">
        <v>5345</v>
      </c>
      <c r="Z443">
        <v>5520</v>
      </c>
      <c r="AA443">
        <v>5177.2</v>
      </c>
      <c r="AB443">
        <v>5580</v>
      </c>
      <c r="AC443" s="2">
        <f>(Table2[[#This Row],[Close Price]]/Table2[[#This Row],[Day Low]])-1</f>
        <v>9.5563394740278973E-3</v>
      </c>
      <c r="AD443" s="2">
        <f>(Table2[[#This Row],[Day High]]/Table2[[#This Row],[Close Price]])-1</f>
        <v>2.0540220747286897E-2</v>
      </c>
      <c r="AE443" s="2">
        <f>(Table2[[#This Row],[Close Price]]/Table2[[#This Row],[Current Week Low]])-1</f>
        <v>1.1955098222637961E-2</v>
      </c>
      <c r="AF443" s="2">
        <f>(Table2[[#This Row],[Current Week High]]/Table2[[#This Row],[Close Price]])-1</f>
        <v>2.0540220747286897E-2</v>
      </c>
      <c r="AG443" s="2">
        <f>(Table2[[#This Row],[Close Price]]/Table2[[#This Row],[Current Month Low]])-1</f>
        <v>4.4753921038399147E-2</v>
      </c>
      <c r="AH443" s="2">
        <f>(Table2[[#This Row],[Current Month High]]/Table2[[#This Row],[Close Price]])-1</f>
        <v>3.1633049233670496E-2</v>
      </c>
      <c r="AI443">
        <v>35.887148958198502</v>
      </c>
      <c r="AJ443">
        <v>34.399304261398903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-0.19</v>
      </c>
      <c r="AM443" t="s">
        <v>10435</v>
      </c>
      <c r="AN443">
        <v>2.81</v>
      </c>
      <c r="AO443" t="s">
        <v>10436</v>
      </c>
      <c r="AP443">
        <v>4.8720523898036001E-2</v>
      </c>
      <c r="AQ443">
        <f>(Table2[[#This Row],[Sharpe Ratio]]-AVERAGE(Table2[Sharpe Ratio]))/_xlfn.STDEV.P(Table2[Sharpe Ratio])</f>
        <v>-0.11109059059911065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605</v>
      </c>
      <c r="AT443">
        <f>_xlfn.RANK.AVG(Table2[[#This Row],[6M Return vs Nifty Z-Score]],Table2[6M Return vs Nifty Z-Score])</f>
        <v>313</v>
      </c>
      <c r="AU443">
        <f>_xlfn.RANK.AVG(Table2[[#This Row],[Sharpe Ratio Z-Score]],Table2[Sharpe Ratio Z-Score])</f>
        <v>373</v>
      </c>
      <c r="AV443">
        <f>(Table2[[#This Row],[Rank 1Y]]+Table2[[#This Row],[Rank 6M]]+Table2[[#This Row],[Rank Sharpe]])/3</f>
        <v>430.33333333333331</v>
      </c>
    </row>
    <row r="444" spans="1:48" x14ac:dyDescent="0.3">
      <c r="A444" t="s">
        <v>483</v>
      </c>
      <c r="B444" t="s">
        <v>484</v>
      </c>
      <c r="C444" t="s">
        <v>10390</v>
      </c>
      <c r="D444" t="s">
        <v>21</v>
      </c>
      <c r="E444">
        <v>46064.058589040003</v>
      </c>
      <c r="F444">
        <v>6906.8</v>
      </c>
      <c r="G444">
        <v>-1.5069126404326301</v>
      </c>
      <c r="H444">
        <f>(Table2[[#This Row],[1Y Return vs Nifty]]-AVERAGE(Table2[1Y Return vs Nifty]))/_xlfn.STDEV.P(Table2[1Y Return vs Nifty])</f>
        <v>-0.41102367972694509</v>
      </c>
      <c r="I444">
        <v>10.5306474740369</v>
      </c>
      <c r="J444">
        <f>(Table2[[#This Row],[1M Return vs Nifty]]-AVERAGE(Table2[1M Return vs Nifty]))/_xlfn.STDEV.P(Table2[1M Return vs Nifty])</f>
        <v>1.2799067120411924</v>
      </c>
      <c r="K444">
        <v>6.82427457448523</v>
      </c>
      <c r="L444">
        <f>(Table2[[#This Row],[6M Return vs Nifty]]-AVERAGE(Table2[6M Return vs Nifty]))/_xlfn.STDEV.P(Table2[6M Return vs Nifty])</f>
        <v>-0.17255158512812627</v>
      </c>
      <c r="M444">
        <v>-2.4233632083088801</v>
      </c>
      <c r="N444">
        <f>(Table2[[#This Row],[1W Return vs Nifty]]-AVERAGE(Table2[1W Return vs Nifty]))/_xlfn.STDEV.P(Table2[1W Return vs Nifty])</f>
        <v>-6.8479081853892093E-2</v>
      </c>
      <c r="O444">
        <v>6726.36</v>
      </c>
      <c r="P444">
        <v>6368.94302653459</v>
      </c>
      <c r="Q444">
        <v>5799.9348178853797</v>
      </c>
      <c r="R444">
        <v>58.230630695991401</v>
      </c>
      <c r="S444" s="2">
        <f>(Table2[[#This Row],[Close Price]]-Table2[[#This Row],[20D EMA]])/Table2[[#This Row],[20D EMA]]</f>
        <v>2.6825801770943052E-2</v>
      </c>
      <c r="T444" s="2">
        <f>(Table2[[#This Row],[Close Price]]-Table2[[#This Row],[50D EMA]])/Table2[[#This Row],[50D EMA]]</f>
        <v>8.444995837214514E-2</v>
      </c>
      <c r="U444" s="2">
        <f>(Table2[[#This Row],[Close Price]]-Table2[[#This Row],[200D EMA]])/Table2[[#This Row],[200D EMA]]</f>
        <v>0.19084096922975016</v>
      </c>
      <c r="V444">
        <v>0.78728701013311797</v>
      </c>
      <c r="W444">
        <v>6862</v>
      </c>
      <c r="X444">
        <v>7082.45</v>
      </c>
      <c r="Y444">
        <v>6841.5</v>
      </c>
      <c r="Z444">
        <v>7082.45</v>
      </c>
      <c r="AA444">
        <v>6222.7</v>
      </c>
      <c r="AB444">
        <v>7088.1</v>
      </c>
      <c r="AC444" s="2">
        <f>(Table2[[#This Row],[Close Price]]/Table2[[#This Row],[Day Low]])-1</f>
        <v>6.5287088312444563E-3</v>
      </c>
      <c r="AD444" s="2">
        <f>(Table2[[#This Row],[Day High]]/Table2[[#This Row],[Close Price]])-1</f>
        <v>2.5431458852145594E-2</v>
      </c>
      <c r="AE444" s="2">
        <f>(Table2[[#This Row],[Close Price]]/Table2[[#This Row],[Current Week Low]])-1</f>
        <v>9.5446904918512487E-3</v>
      </c>
      <c r="AF444" s="2">
        <f>(Table2[[#This Row],[Current Week High]]/Table2[[#This Row],[Close Price]])-1</f>
        <v>2.5431458852145594E-2</v>
      </c>
      <c r="AG444" s="2">
        <f>(Table2[[#This Row],[Close Price]]/Table2[[#This Row],[Current Month Low]])-1</f>
        <v>0.10993620132739812</v>
      </c>
      <c r="AH444" s="2">
        <f>(Table2[[#This Row],[Current Month High]]/Table2[[#This Row],[Close Price]])-1</f>
        <v>2.6249493253025946E-2</v>
      </c>
      <c r="AI444">
        <v>2.6249493253025902</v>
      </c>
      <c r="AJ444">
        <v>61.100938830252403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0.06</v>
      </c>
      <c r="AM444" t="s">
        <v>10436</v>
      </c>
      <c r="AN444">
        <v>6.41</v>
      </c>
      <c r="AO444" t="s">
        <v>10436</v>
      </c>
      <c r="AP444">
        <v>7.8759040969210003E-3</v>
      </c>
      <c r="AQ444">
        <f>(Table2[[#This Row],[Sharpe Ratio]]-AVERAGE(Table2[Sharpe Ratio]))/_xlfn.STDEV.P(Table2[Sharpe Ratio])</f>
        <v>-0.58482507517633187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4.3027290155897124E-2</v>
      </c>
      <c r="AS444">
        <f>_xlfn.RANK.AVG(Table2[[#This Row],[1Y Return vs Nifty Z-Score]],Table2[1Y Return vs Nifty Z-Score])</f>
        <v>432</v>
      </c>
      <c r="AT444">
        <f>_xlfn.RANK.AVG(Table2[[#This Row],[6M Return vs Nifty Z-Score]],Table2[6M Return vs Nifty Z-Score])</f>
        <v>373</v>
      </c>
      <c r="AU444">
        <f>_xlfn.RANK.AVG(Table2[[#This Row],[Sharpe Ratio Z-Score]],Table2[Sharpe Ratio Z-Score])</f>
        <v>487</v>
      </c>
      <c r="AV444">
        <f>(Table2[[#This Row],[Rank 1Y]]+Table2[[#This Row],[Rank 6M]]+Table2[[#This Row],[Rank Sharpe]])/3</f>
        <v>430.66666666666669</v>
      </c>
    </row>
    <row r="445" spans="1:48" x14ac:dyDescent="0.3">
      <c r="A445" t="s">
        <v>207</v>
      </c>
      <c r="B445" t="s">
        <v>208</v>
      </c>
      <c r="C445" t="s">
        <v>10395</v>
      </c>
      <c r="D445" t="s">
        <v>54</v>
      </c>
      <c r="E445">
        <v>132698.24605439999</v>
      </c>
      <c r="F445">
        <v>1643.2</v>
      </c>
      <c r="G445">
        <v>7.15947649701394</v>
      </c>
      <c r="H445">
        <f>(Table2[[#This Row],[1Y Return vs Nifty]]-AVERAGE(Table2[1Y Return vs Nifty]))/_xlfn.STDEV.P(Table2[1Y Return vs Nifty])</f>
        <v>-0.26973950118968426</v>
      </c>
      <c r="I445">
        <v>-0.40858282108934602</v>
      </c>
      <c r="J445">
        <f>(Table2[[#This Row],[1M Return vs Nifty]]-AVERAGE(Table2[1M Return vs Nifty]))/_xlfn.STDEV.P(Table2[1M Return vs Nifty])</f>
        <v>0.22172906669896875</v>
      </c>
      <c r="K445">
        <v>-6.0716644199996299</v>
      </c>
      <c r="L445">
        <f>(Table2[[#This Row],[6M Return vs Nifty]]-AVERAGE(Table2[6M Return vs Nifty]))/_xlfn.STDEV.P(Table2[6M Return vs Nifty])</f>
        <v>-0.55347683837421735</v>
      </c>
      <c r="M445">
        <v>-4.5178015131455602</v>
      </c>
      <c r="N445">
        <f>(Table2[[#This Row],[1W Return vs Nifty]]-AVERAGE(Table2[1W Return vs Nifty]))/_xlfn.STDEV.P(Table2[1W Return vs Nifty])</f>
        <v>-0.48433897145221788</v>
      </c>
      <c r="O445">
        <v>1635.03</v>
      </c>
      <c r="P445">
        <v>1596.3795374870499</v>
      </c>
      <c r="Q445">
        <v>1458.4062298562901</v>
      </c>
      <c r="R445">
        <v>50.902489134595598</v>
      </c>
      <c r="S445" s="2">
        <f>(Table2[[#This Row],[Close Price]]-Table2[[#This Row],[20D EMA]])/Table2[[#This Row],[20D EMA]]</f>
        <v>4.9968502106995426E-3</v>
      </c>
      <c r="T445" s="2">
        <f>(Table2[[#This Row],[Close Price]]-Table2[[#This Row],[50D EMA]])/Table2[[#This Row],[50D EMA]]</f>
        <v>2.9329154761437777E-2</v>
      </c>
      <c r="U445" s="2">
        <f>(Table2[[#This Row],[Close Price]]-Table2[[#This Row],[200D EMA]])/Table2[[#This Row],[200D EMA]]</f>
        <v>0.12670939437904027</v>
      </c>
      <c r="V445">
        <v>0.825535465622524</v>
      </c>
      <c r="W445">
        <v>1618.25</v>
      </c>
      <c r="X445">
        <v>1649</v>
      </c>
      <c r="Y445">
        <v>1618.25</v>
      </c>
      <c r="Z445">
        <v>1664.85</v>
      </c>
      <c r="AA445">
        <v>1608.05</v>
      </c>
      <c r="AB445">
        <v>1683</v>
      </c>
      <c r="AC445" s="2">
        <f>(Table2[[#This Row],[Close Price]]/Table2[[#This Row],[Day Low]])-1</f>
        <v>1.5417889695658937E-2</v>
      </c>
      <c r="AD445" s="2">
        <f>(Table2[[#This Row],[Day High]]/Table2[[#This Row],[Close Price]])-1</f>
        <v>3.5296981499512992E-3</v>
      </c>
      <c r="AE445" s="2">
        <f>(Table2[[#This Row],[Close Price]]/Table2[[#This Row],[Current Week Low]])-1</f>
        <v>1.5417889695658937E-2</v>
      </c>
      <c r="AF445" s="2">
        <f>(Table2[[#This Row],[Current Week High]]/Table2[[#This Row],[Close Price]])-1</f>
        <v>1.3175511197663026E-2</v>
      </c>
      <c r="AG445" s="2">
        <f>(Table2[[#This Row],[Close Price]]/Table2[[#This Row],[Current Month Low]])-1</f>
        <v>2.1858773048101687E-2</v>
      </c>
      <c r="AH445" s="2">
        <f>(Table2[[#This Row],[Current Month High]]/Table2[[#This Row],[Close Price]])-1</f>
        <v>2.4221032132424547E-2</v>
      </c>
      <c r="AI445">
        <v>2.4221032132424498</v>
      </c>
      <c r="AJ445">
        <v>45.159010600706701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-0.03</v>
      </c>
      <c r="AM445" t="s">
        <v>10435</v>
      </c>
      <c r="AN445">
        <v>1.42</v>
      </c>
      <c r="AO445" t="s">
        <v>10436</v>
      </c>
      <c r="AP445">
        <v>3.7229925709938001E-2</v>
      </c>
      <c r="AQ445">
        <f>(Table2[[#This Row],[Sharpe Ratio]]-AVERAGE(Table2[Sharpe Ratio]))/_xlfn.STDEV.P(Table2[Sharpe Ratio])</f>
        <v>-0.24436377655673727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-1.3301900208738879</v>
      </c>
      <c r="AS445">
        <f>_xlfn.RANK.AVG(Table2[[#This Row],[1Y Return vs Nifty Z-Score]],Table2[1Y Return vs Nifty Z-Score])</f>
        <v>380</v>
      </c>
      <c r="AT445">
        <f>_xlfn.RANK.AVG(Table2[[#This Row],[6M Return vs Nifty Z-Score]],Table2[6M Return vs Nifty Z-Score])</f>
        <v>516</v>
      </c>
      <c r="AU445">
        <f>_xlfn.RANK.AVG(Table2[[#This Row],[Sharpe Ratio Z-Score]],Table2[Sharpe Ratio Z-Score])</f>
        <v>397</v>
      </c>
      <c r="AV445">
        <f>(Table2[[#This Row],[Rank 1Y]]+Table2[[#This Row],[Rank 6M]]+Table2[[#This Row],[Rank Sharpe]])/3</f>
        <v>431</v>
      </c>
    </row>
    <row r="446" spans="1:48" x14ac:dyDescent="0.3">
      <c r="A446" t="s">
        <v>1465</v>
      </c>
      <c r="B446" t="s">
        <v>1466</v>
      </c>
      <c r="C446" t="s">
        <v>592</v>
      </c>
      <c r="D446" t="s">
        <v>592</v>
      </c>
      <c r="E446">
        <v>7400.1941598849999</v>
      </c>
      <c r="F446">
        <v>526.85</v>
      </c>
      <c r="G446">
        <v>-10.356482009570099</v>
      </c>
      <c r="H446">
        <f>(Table2[[#This Row],[1Y Return vs Nifty]]-AVERAGE(Table2[1Y Return vs Nifty]))/_xlfn.STDEV.P(Table2[1Y Return vs Nifty])</f>
        <v>-0.55529416180403735</v>
      </c>
      <c r="I446">
        <v>-17.494918393374</v>
      </c>
      <c r="J446">
        <f>(Table2[[#This Row],[1M Return vs Nifty]]-AVERAGE(Table2[1M Return vs Nifty]))/_xlfn.STDEV.P(Table2[1M Return vs Nifty])</f>
        <v>-1.4310726255245325</v>
      </c>
      <c r="K446">
        <v>-4.1501189901259297</v>
      </c>
      <c r="L446">
        <f>(Table2[[#This Row],[6M Return vs Nifty]]-AVERAGE(Table2[6M Return vs Nifty]))/_xlfn.STDEV.P(Table2[6M Return vs Nifty])</f>
        <v>-0.49671748337016969</v>
      </c>
      <c r="M446">
        <v>-8.0451857059994705</v>
      </c>
      <c r="N446">
        <f>(Table2[[#This Row],[1W Return vs Nifty]]-AVERAGE(Table2[1W Return vs Nifty]))/_xlfn.STDEV.P(Table2[1W Return vs Nifty])</f>
        <v>-1.1847165369424997</v>
      </c>
      <c r="O446">
        <v>544.29</v>
      </c>
      <c r="P446">
        <v>543.92935909404798</v>
      </c>
      <c r="Q446">
        <v>512.40144438246398</v>
      </c>
      <c r="R446">
        <v>35.515299945559804</v>
      </c>
      <c r="S446" s="2">
        <f>(Table2[[#This Row],[Close Price]]-Table2[[#This Row],[20D EMA]])/Table2[[#This Row],[20D EMA]]</f>
        <v>-3.204174245347139E-2</v>
      </c>
      <c r="T446" s="2">
        <f>(Table2[[#This Row],[Close Price]]-Table2[[#This Row],[50D EMA]])/Table2[[#This Row],[50D EMA]]</f>
        <v>-3.1399958116794455E-2</v>
      </c>
      <c r="U446" s="2">
        <f>(Table2[[#This Row],[Close Price]]-Table2[[#This Row],[200D EMA]])/Table2[[#This Row],[200D EMA]]</f>
        <v>2.8197726169466902E-2</v>
      </c>
      <c r="V446">
        <v>0.55452951689816399</v>
      </c>
      <c r="W446">
        <v>515.04999999999995</v>
      </c>
      <c r="X446">
        <v>530.9</v>
      </c>
      <c r="Y446">
        <v>515.04999999999995</v>
      </c>
      <c r="Z446">
        <v>547.9</v>
      </c>
      <c r="AA446">
        <v>515.04999999999995</v>
      </c>
      <c r="AB446">
        <v>565</v>
      </c>
      <c r="AC446" s="2">
        <f>(Table2[[#This Row],[Close Price]]/Table2[[#This Row],[Day Low]])-1</f>
        <v>2.2910397048830244E-2</v>
      </c>
      <c r="AD446" s="2">
        <f>(Table2[[#This Row],[Day High]]/Table2[[#This Row],[Close Price]])-1</f>
        <v>7.6871974945429411E-3</v>
      </c>
      <c r="AE446" s="2">
        <f>(Table2[[#This Row],[Close Price]]/Table2[[#This Row],[Current Week Low]])-1</f>
        <v>2.2910397048830244E-2</v>
      </c>
      <c r="AF446" s="2">
        <f>(Table2[[#This Row],[Current Week High]]/Table2[[#This Row],[Close Price]])-1</f>
        <v>3.9954446237069341E-2</v>
      </c>
      <c r="AG446" s="2">
        <f>(Table2[[#This Row],[Close Price]]/Table2[[#This Row],[Current Month Low]])-1</f>
        <v>2.2910397048830244E-2</v>
      </c>
      <c r="AH446" s="2">
        <f>(Table2[[#This Row],[Current Month High]]/Table2[[#This Row],[Close Price]])-1</f>
        <v>7.2411502325139931E-2</v>
      </c>
      <c r="AI446">
        <v>26.411692132485499</v>
      </c>
      <c r="AJ446">
        <v>33.481124904991098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-0.14000000000000001</v>
      </c>
      <c r="AM446" t="s">
        <v>10435</v>
      </c>
      <c r="AN446">
        <v>-1.67</v>
      </c>
      <c r="AO446" t="s">
        <v>10435</v>
      </c>
      <c r="AP446">
        <v>7.6425643755670999E-2</v>
      </c>
      <c r="AQ446">
        <f>(Table2[[#This Row],[Sharpe Ratio]]-AVERAGE(Table2[Sharpe Ratio]))/_xlfn.STDEV.P(Table2[Sharpe Ratio])</f>
        <v>0.21024599521845552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-3.4575548124227837</v>
      </c>
      <c r="AS446">
        <f>_xlfn.RANK.AVG(Table2[[#This Row],[1Y Return vs Nifty Z-Score]],Table2[1Y Return vs Nifty Z-Score])</f>
        <v>502</v>
      </c>
      <c r="AT446">
        <f>_xlfn.RANK.AVG(Table2[[#This Row],[6M Return vs Nifty Z-Score]],Table2[6M Return vs Nifty Z-Score])</f>
        <v>499</v>
      </c>
      <c r="AU446">
        <f>_xlfn.RANK.AVG(Table2[[#This Row],[Sharpe Ratio Z-Score]],Table2[Sharpe Ratio Z-Score])</f>
        <v>292</v>
      </c>
      <c r="AV446">
        <f>(Table2[[#This Row],[Rank 1Y]]+Table2[[#This Row],[Rank 6M]]+Table2[[#This Row],[Rank Sharpe]])/3</f>
        <v>431</v>
      </c>
    </row>
    <row r="447" spans="1:48" x14ac:dyDescent="0.3">
      <c r="A447" t="s">
        <v>274</v>
      </c>
      <c r="B447" t="s">
        <v>275</v>
      </c>
      <c r="C447" t="s">
        <v>10395</v>
      </c>
      <c r="D447" t="s">
        <v>276</v>
      </c>
      <c r="E447">
        <v>102568.066147665</v>
      </c>
      <c r="F447">
        <v>7133.45</v>
      </c>
      <c r="G447">
        <v>7.7810106452824304</v>
      </c>
      <c r="H447">
        <f>(Table2[[#This Row],[1Y Return vs Nifty]]-AVERAGE(Table2[1Y Return vs Nifty]))/_xlfn.STDEV.P(Table2[1Y Return vs Nifty])</f>
        <v>-0.25960691422892351</v>
      </c>
      <c r="I447">
        <v>0.39127580219893299</v>
      </c>
      <c r="J447">
        <f>(Table2[[#This Row],[1M Return vs Nifty]]-AVERAGE(Table2[1M Return vs Nifty]))/_xlfn.STDEV.P(Table2[1M Return vs Nifty])</f>
        <v>0.29910128501445266</v>
      </c>
      <c r="K447">
        <v>-4.8558375783463097</v>
      </c>
      <c r="L447">
        <f>(Table2[[#This Row],[6M Return vs Nifty]]-AVERAGE(Table2[6M Return vs Nifty]))/_xlfn.STDEV.P(Table2[6M Return vs Nifty])</f>
        <v>-0.51756327304498828</v>
      </c>
      <c r="M447">
        <v>-1.1589932690895499</v>
      </c>
      <c r="N447">
        <f>(Table2[[#This Row],[1W Return vs Nifty]]-AVERAGE(Table2[1W Return vs Nifty]))/_xlfn.STDEV.P(Table2[1W Return vs Nifty])</f>
        <v>0.18256710180354122</v>
      </c>
      <c r="O447">
        <v>6983.04</v>
      </c>
      <c r="P447">
        <v>6780.32815488498</v>
      </c>
      <c r="Q447">
        <v>6226.5870865319202</v>
      </c>
      <c r="R447">
        <v>70.205500270256707</v>
      </c>
      <c r="S447" s="2">
        <f>(Table2[[#This Row],[Close Price]]-Table2[[#This Row],[20D EMA]])/Table2[[#This Row],[20D EMA]]</f>
        <v>2.1539329575657573E-2</v>
      </c>
      <c r="T447" s="2">
        <f>(Table2[[#This Row],[Close Price]]-Table2[[#This Row],[50D EMA]])/Table2[[#This Row],[50D EMA]]</f>
        <v>5.208034730009467E-2</v>
      </c>
      <c r="U447" s="2">
        <f>(Table2[[#This Row],[Close Price]]-Table2[[#This Row],[200D EMA]])/Table2[[#This Row],[200D EMA]]</f>
        <v>0.14564365692878847</v>
      </c>
      <c r="V447">
        <v>0.90405745903968904</v>
      </c>
      <c r="W447">
        <v>7074.15</v>
      </c>
      <c r="X447">
        <v>7144.95</v>
      </c>
      <c r="Y447">
        <v>7074.15</v>
      </c>
      <c r="Z447">
        <v>7200</v>
      </c>
      <c r="AA447">
        <v>6790.05</v>
      </c>
      <c r="AB447">
        <v>7200</v>
      </c>
      <c r="AC447" s="2">
        <f>(Table2[[#This Row],[Close Price]]/Table2[[#This Row],[Day Low]])-1</f>
        <v>8.3826325424256609E-3</v>
      </c>
      <c r="AD447" s="2">
        <f>(Table2[[#This Row],[Day High]]/Table2[[#This Row],[Close Price]])-1</f>
        <v>1.6121231662098445E-3</v>
      </c>
      <c r="AE447" s="2">
        <f>(Table2[[#This Row],[Close Price]]/Table2[[#This Row],[Current Week Low]])-1</f>
        <v>8.3826325424256609E-3</v>
      </c>
      <c r="AF447" s="2">
        <f>(Table2[[#This Row],[Current Week High]]/Table2[[#This Row],[Close Price]])-1</f>
        <v>9.3292866705452226E-3</v>
      </c>
      <c r="AG447" s="2">
        <f>(Table2[[#This Row],[Close Price]]/Table2[[#This Row],[Current Month Low]])-1</f>
        <v>5.0574001664199786E-2</v>
      </c>
      <c r="AH447" s="2">
        <f>(Table2[[#This Row],[Current Month High]]/Table2[[#This Row],[Close Price]])-1</f>
        <v>9.3292866705452226E-3</v>
      </c>
      <c r="AI447">
        <v>0.93292866705452204</v>
      </c>
      <c r="AJ447">
        <v>50.940541684299603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-0.01</v>
      </c>
      <c r="AM447" t="s">
        <v>10435</v>
      </c>
      <c r="AN447">
        <v>3.98</v>
      </c>
      <c r="AO447" t="s">
        <v>10436</v>
      </c>
      <c r="AP447">
        <v>3.2016971259362002E-2</v>
      </c>
      <c r="AQ447">
        <f>(Table2[[#This Row],[Sharpe Ratio]]-AVERAGE(Table2[Sharpe Ratio]))/_xlfn.STDEV.P(Table2[Sharpe Ratio])</f>
        <v>-0.30482599414605949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-0.60032779460197749</v>
      </c>
      <c r="AS447">
        <f>_xlfn.RANK.AVG(Table2[[#This Row],[1Y Return vs Nifty Z-Score]],Table2[1Y Return vs Nifty Z-Score])</f>
        <v>378</v>
      </c>
      <c r="AT447">
        <f>_xlfn.RANK.AVG(Table2[[#This Row],[6M Return vs Nifty Z-Score]],Table2[6M Return vs Nifty Z-Score])</f>
        <v>504</v>
      </c>
      <c r="AU447">
        <f>_xlfn.RANK.AVG(Table2[[#This Row],[Sharpe Ratio Z-Score]],Table2[Sharpe Ratio Z-Score])</f>
        <v>413</v>
      </c>
      <c r="AV447">
        <f>(Table2[[#This Row],[Rank 1Y]]+Table2[[#This Row],[Rank 6M]]+Table2[[#This Row],[Rank Sharpe]])/3</f>
        <v>431.66666666666669</v>
      </c>
    </row>
    <row r="448" spans="1:48" x14ac:dyDescent="0.3">
      <c r="A448" t="s">
        <v>251</v>
      </c>
      <c r="B448" t="s">
        <v>252</v>
      </c>
      <c r="C448" t="s">
        <v>10391</v>
      </c>
      <c r="D448" t="s">
        <v>34</v>
      </c>
      <c r="E448">
        <v>110768.13582015999</v>
      </c>
      <c r="F448">
        <v>58.6</v>
      </c>
      <c r="G448">
        <v>2.5411327668567099</v>
      </c>
      <c r="H448">
        <f>(Table2[[#This Row],[1Y Return vs Nifty]]-AVERAGE(Table2[1Y Return vs Nifty]))/_xlfn.STDEV.P(Table2[1Y Return vs Nifty])</f>
        <v>-0.34503024682428696</v>
      </c>
      <c r="I448">
        <v>-8.78396300291916</v>
      </c>
      <c r="J448">
        <f>(Table2[[#This Row],[1M Return vs Nifty]]-AVERAGE(Table2[1M Return vs Nifty]))/_xlfn.STDEV.P(Table2[1M Return vs Nifty])</f>
        <v>-0.588441287206385</v>
      </c>
      <c r="K448">
        <v>-17.3406776952725</v>
      </c>
      <c r="L448">
        <f>(Table2[[#This Row],[6M Return vs Nifty]]-AVERAGE(Table2[6M Return vs Nifty]))/_xlfn.STDEV.P(Table2[6M Return vs Nifty])</f>
        <v>-0.88634532802454047</v>
      </c>
      <c r="M448">
        <v>0.208080901846181</v>
      </c>
      <c r="N448">
        <f>(Table2[[#This Row],[1W Return vs Nifty]]-AVERAGE(Table2[1W Return vs Nifty]))/_xlfn.STDEV.P(Table2[1W Return vs Nifty])</f>
        <v>0.45400566004858206</v>
      </c>
      <c r="O448">
        <v>59.42</v>
      </c>
      <c r="P448">
        <v>60.997045059469698</v>
      </c>
      <c r="Q448">
        <v>57.869488316560698</v>
      </c>
      <c r="R448">
        <v>46.264517006235899</v>
      </c>
      <c r="S448" s="2">
        <f>(Table2[[#This Row],[Close Price]]-Table2[[#This Row],[20D EMA]])/Table2[[#This Row],[20D EMA]]</f>
        <v>-1.3800067317401552E-2</v>
      </c>
      <c r="T448" s="2">
        <f>(Table2[[#This Row],[Close Price]]-Table2[[#This Row],[50D EMA]])/Table2[[#This Row],[50D EMA]]</f>
        <v>-3.9297724293573123E-2</v>
      </c>
      <c r="U448" s="2">
        <f>(Table2[[#This Row],[Close Price]]-Table2[[#This Row],[200D EMA]])/Table2[[#This Row],[200D EMA]]</f>
        <v>1.2623434294825974E-2</v>
      </c>
      <c r="V448">
        <v>0.593711930385877</v>
      </c>
      <c r="W448">
        <v>58.32</v>
      </c>
      <c r="X448">
        <v>60.03</v>
      </c>
      <c r="Y448">
        <v>58.2</v>
      </c>
      <c r="Z448">
        <v>61.8</v>
      </c>
      <c r="AA448">
        <v>56.63</v>
      </c>
      <c r="AB448">
        <v>61.8</v>
      </c>
      <c r="AC448" s="2">
        <f>(Table2[[#This Row],[Close Price]]/Table2[[#This Row],[Day Low]])-1</f>
        <v>4.8010973936900569E-3</v>
      </c>
      <c r="AD448" s="2">
        <f>(Table2[[#This Row],[Day High]]/Table2[[#This Row],[Close Price]])-1</f>
        <v>2.4402730375426618E-2</v>
      </c>
      <c r="AE448" s="2">
        <f>(Table2[[#This Row],[Close Price]]/Table2[[#This Row],[Current Week Low]])-1</f>
        <v>6.8728522336769515E-3</v>
      </c>
      <c r="AF448" s="2">
        <f>(Table2[[#This Row],[Current Week High]]/Table2[[#This Row],[Close Price]])-1</f>
        <v>5.4607508532423132E-2</v>
      </c>
      <c r="AG448" s="2">
        <f>(Table2[[#This Row],[Close Price]]/Table2[[#This Row],[Current Month Low]])-1</f>
        <v>3.4787215256930848E-2</v>
      </c>
      <c r="AH448" s="2">
        <f>(Table2[[#This Row],[Current Month High]]/Table2[[#This Row],[Close Price]])-1</f>
        <v>5.4607508532423132E-2</v>
      </c>
      <c r="AI448">
        <v>42.918088737201302</v>
      </c>
      <c r="AJ448">
        <v>59.890859481582503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-0.08</v>
      </c>
      <c r="AM448" t="s">
        <v>10435</v>
      </c>
      <c r="AN448">
        <v>2.34</v>
      </c>
      <c r="AO448" t="s">
        <v>10436</v>
      </c>
      <c r="AP448">
        <v>9.0459838709254003E-2</v>
      </c>
      <c r="AQ448">
        <f>(Table2[[#This Row],[Sharpe Ratio]]-AVERAGE(Table2[Sharpe Ratio]))/_xlfn.STDEV.P(Table2[Sharpe Ratio])</f>
        <v>0.37302097378761312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410</v>
      </c>
      <c r="AT448">
        <f>_xlfn.RANK.AVG(Table2[[#This Row],[6M Return vs Nifty Z-Score]],Table2[6M Return vs Nifty Z-Score])</f>
        <v>636</v>
      </c>
      <c r="AU448">
        <f>_xlfn.RANK.AVG(Table2[[#This Row],[Sharpe Ratio Z-Score]],Table2[Sharpe Ratio Z-Score])</f>
        <v>252</v>
      </c>
      <c r="AV448">
        <f>(Table2[[#This Row],[Rank 1Y]]+Table2[[#This Row],[Rank 6M]]+Table2[[#This Row],[Rank Sharpe]])/3</f>
        <v>432.66666666666669</v>
      </c>
    </row>
    <row r="449" spans="1:48" x14ac:dyDescent="0.3">
      <c r="A449" t="s">
        <v>549</v>
      </c>
      <c r="B449" t="s">
        <v>550</v>
      </c>
      <c r="C449" t="s">
        <v>10404</v>
      </c>
      <c r="D449" t="s">
        <v>263</v>
      </c>
      <c r="E449">
        <v>38590.3650553349</v>
      </c>
      <c r="F449">
        <v>2829.35</v>
      </c>
      <c r="G449">
        <v>0.158595257724364</v>
      </c>
      <c r="H449">
        <f>(Table2[[#This Row],[1Y Return vs Nifty]]-AVERAGE(Table2[1Y Return vs Nifty]))/_xlfn.STDEV.P(Table2[1Y Return vs Nifty])</f>
        <v>-0.38387166618284041</v>
      </c>
      <c r="I449">
        <v>-3.54638107696293</v>
      </c>
      <c r="J449">
        <f>(Table2[[#This Row],[1M Return vs Nifty]]-AVERAGE(Table2[1M Return vs Nifty]))/_xlfn.STDEV.P(Table2[1M Return vs Nifty])</f>
        <v>-8.1797587405622138E-2</v>
      </c>
      <c r="K449">
        <v>14.588191957207201</v>
      </c>
      <c r="L449">
        <f>(Table2[[#This Row],[6M Return vs Nifty]]-AVERAGE(Table2[6M Return vs Nifty]))/_xlfn.STDEV.P(Table2[6M Return vs Nifty])</f>
        <v>5.6782021091622684E-2</v>
      </c>
      <c r="M449">
        <v>-3.9544815300875298</v>
      </c>
      <c r="N449">
        <f>(Table2[[#This Row],[1W Return vs Nifty]]-AVERAGE(Table2[1W Return vs Nifty]))/_xlfn.STDEV.P(Table2[1W Return vs Nifty])</f>
        <v>-0.37248932402070256</v>
      </c>
      <c r="O449">
        <v>2891.73</v>
      </c>
      <c r="P449">
        <v>2857.4302312029399</v>
      </c>
      <c r="Q449">
        <v>2554.1013343826698</v>
      </c>
      <c r="R449">
        <v>33.623494730877702</v>
      </c>
      <c r="S449" s="2">
        <f>(Table2[[#This Row],[Close Price]]-Table2[[#This Row],[20D EMA]])/Table2[[#This Row],[20D EMA]]</f>
        <v>-2.1571861826657438E-2</v>
      </c>
      <c r="T449" s="2">
        <f>(Table2[[#This Row],[Close Price]]-Table2[[#This Row],[50D EMA]])/Table2[[#This Row],[50D EMA]]</f>
        <v>-9.8270925030140149E-3</v>
      </c>
      <c r="U449" s="2">
        <f>(Table2[[#This Row],[Close Price]]-Table2[[#This Row],[200D EMA]])/Table2[[#This Row],[200D EMA]]</f>
        <v>0.1077673238379393</v>
      </c>
      <c r="V449">
        <v>0.42038042472994003</v>
      </c>
      <c r="W449">
        <v>2813.3</v>
      </c>
      <c r="X449">
        <v>2881.35</v>
      </c>
      <c r="Y449">
        <v>2813.3</v>
      </c>
      <c r="Z449">
        <v>2905.1</v>
      </c>
      <c r="AA449">
        <v>2809.8</v>
      </c>
      <c r="AB449">
        <v>3023.8</v>
      </c>
      <c r="AC449" s="2">
        <f>(Table2[[#This Row],[Close Price]]/Table2[[#This Row],[Day Low]])-1</f>
        <v>5.7050438986243623E-3</v>
      </c>
      <c r="AD449" s="2">
        <f>(Table2[[#This Row],[Day High]]/Table2[[#This Row],[Close Price]])-1</f>
        <v>1.8378779578348325E-2</v>
      </c>
      <c r="AE449" s="2">
        <f>(Table2[[#This Row],[Close Price]]/Table2[[#This Row],[Current Week Low]])-1</f>
        <v>5.7050438986243623E-3</v>
      </c>
      <c r="AF449" s="2">
        <f>(Table2[[#This Row],[Current Week High]]/Table2[[#This Row],[Close Price]])-1</f>
        <v>2.6772933712690294E-2</v>
      </c>
      <c r="AG449" s="2">
        <f>(Table2[[#This Row],[Close Price]]/Table2[[#This Row],[Current Month Low]])-1</f>
        <v>6.9577905900775061E-3</v>
      </c>
      <c r="AH449" s="2">
        <f>(Table2[[#This Row],[Current Month High]]/Table2[[#This Row],[Close Price]])-1</f>
        <v>6.8726032480958654E-2</v>
      </c>
      <c r="AI449">
        <v>12.0045240072808</v>
      </c>
      <c r="AJ449">
        <v>47.220126440669098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0.02</v>
      </c>
      <c r="AM449" t="s">
        <v>10436</v>
      </c>
      <c r="AN449">
        <v>-3.85</v>
      </c>
      <c r="AO449" t="s">
        <v>10435</v>
      </c>
      <c r="AP449">
        <v>-8.1448957311339998E-3</v>
      </c>
      <c r="AQ449">
        <f>(Table2[[#This Row],[Sharpe Ratio]]-AVERAGE(Table2[Sharpe Ratio]))/_xlfn.STDEV.P(Table2[Sharpe Ratio])</f>
        <v>-0.77064160097617018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-1.5520181574937124</v>
      </c>
      <c r="AS449">
        <f>_xlfn.RANK.AVG(Table2[[#This Row],[1Y Return vs Nifty Z-Score]],Table2[1Y Return vs Nifty Z-Score])</f>
        <v>419</v>
      </c>
      <c r="AT449">
        <f>_xlfn.RANK.AVG(Table2[[#This Row],[6M Return vs Nifty Z-Score]],Table2[6M Return vs Nifty Z-Score])</f>
        <v>294</v>
      </c>
      <c r="AU449">
        <f>_xlfn.RANK.AVG(Table2[[#This Row],[Sharpe Ratio Z-Score]],Table2[Sharpe Ratio Z-Score])</f>
        <v>585</v>
      </c>
      <c r="AV449">
        <f>(Table2[[#This Row],[Rank 1Y]]+Table2[[#This Row],[Rank 6M]]+Table2[[#This Row],[Rank Sharpe]])/3</f>
        <v>432.66666666666669</v>
      </c>
    </row>
    <row r="450" spans="1:48" x14ac:dyDescent="0.3">
      <c r="A450" t="s">
        <v>1412</v>
      </c>
      <c r="B450" t="s">
        <v>1413</v>
      </c>
      <c r="C450" t="s">
        <v>10402</v>
      </c>
      <c r="D450" t="s">
        <v>1414</v>
      </c>
      <c r="E450">
        <v>7944.78494391199</v>
      </c>
      <c r="F450">
        <v>249.52</v>
      </c>
      <c r="G450">
        <v>-8.0457443861121095E-2</v>
      </c>
      <c r="H450">
        <f>(Table2[[#This Row],[1Y Return vs Nifty]]-AVERAGE(Table2[1Y Return vs Nifty]))/_xlfn.STDEV.P(Table2[1Y Return vs Nifty])</f>
        <v>-0.3877688330461056</v>
      </c>
      <c r="I450">
        <v>-7.2244412995775198</v>
      </c>
      <c r="J450">
        <f>(Table2[[#This Row],[1M Return vs Nifty]]-AVERAGE(Table2[1M Return vs Nifty]))/_xlfn.STDEV.P(Table2[1M Return vs Nifty])</f>
        <v>-0.43758506063646019</v>
      </c>
      <c r="K450">
        <v>20.593387446287501</v>
      </c>
      <c r="L450">
        <f>(Table2[[#This Row],[6M Return vs Nifty]]-AVERAGE(Table2[6M Return vs Nifty]))/_xlfn.STDEV.P(Table2[6M Return vs Nifty])</f>
        <v>0.23416581714156479</v>
      </c>
      <c r="M450">
        <v>-4.2503327732325502</v>
      </c>
      <c r="N450">
        <f>(Table2[[#This Row],[1W Return vs Nifty]]-AVERAGE(Table2[1W Return vs Nifty]))/_xlfn.STDEV.P(Table2[1W Return vs Nifty])</f>
        <v>-0.43123188283835628</v>
      </c>
      <c r="O450">
        <v>248.72</v>
      </c>
      <c r="P450">
        <v>239.304209976523</v>
      </c>
      <c r="Q450">
        <v>212.41384107367401</v>
      </c>
      <c r="R450">
        <v>50.247881721301397</v>
      </c>
      <c r="S450" s="2">
        <f>(Table2[[#This Row],[Close Price]]-Table2[[#This Row],[20D EMA]])/Table2[[#This Row],[20D EMA]]</f>
        <v>3.2164683177871157E-3</v>
      </c>
      <c r="T450" s="2">
        <f>(Table2[[#This Row],[Close Price]]-Table2[[#This Row],[50D EMA]])/Table2[[#This Row],[50D EMA]]</f>
        <v>4.2689554122258173E-2</v>
      </c>
      <c r="U450" s="2">
        <f>(Table2[[#This Row],[Close Price]]-Table2[[#This Row],[200D EMA]])/Table2[[#This Row],[200D EMA]]</f>
        <v>0.17468804640398192</v>
      </c>
      <c r="V450">
        <v>0.77063584008447505</v>
      </c>
      <c r="W450">
        <v>243.8</v>
      </c>
      <c r="X450">
        <v>249.9</v>
      </c>
      <c r="Y450">
        <v>243.8</v>
      </c>
      <c r="Z450">
        <v>250.89</v>
      </c>
      <c r="AA450">
        <v>239.33</v>
      </c>
      <c r="AB450">
        <v>269</v>
      </c>
      <c r="AC450" s="2">
        <f>(Table2[[#This Row],[Close Price]]/Table2[[#This Row],[Day Low]])-1</f>
        <v>2.3461853978671066E-2</v>
      </c>
      <c r="AD450" s="2">
        <f>(Table2[[#This Row],[Day High]]/Table2[[#This Row],[Close Price]])-1</f>
        <v>1.5229240141070299E-3</v>
      </c>
      <c r="AE450" s="2">
        <f>(Table2[[#This Row],[Close Price]]/Table2[[#This Row],[Current Week Low]])-1</f>
        <v>2.3461853978671066E-2</v>
      </c>
      <c r="AF450" s="2">
        <f>(Table2[[#This Row],[Current Week High]]/Table2[[#This Row],[Close Price]])-1</f>
        <v>5.4905418403332629E-3</v>
      </c>
      <c r="AG450" s="2">
        <f>(Table2[[#This Row],[Close Price]]/Table2[[#This Row],[Current Month Low]])-1</f>
        <v>4.2577194668449447E-2</v>
      </c>
      <c r="AH450" s="2">
        <f>(Table2[[#This Row],[Current Month High]]/Table2[[#This Row],[Close Price]])-1</f>
        <v>7.8069894196857836E-2</v>
      </c>
      <c r="AI450">
        <v>7.8069894196857801</v>
      </c>
      <c r="AJ450">
        <v>47.122641509433898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-0.06</v>
      </c>
      <c r="AM450" t="s">
        <v>10435</v>
      </c>
      <c r="AN450">
        <v>-2.84</v>
      </c>
      <c r="AO450" t="s">
        <v>10435</v>
      </c>
      <c r="AP450">
        <v>-3.0042278562600999E-2</v>
      </c>
      <c r="AQ450">
        <f>(Table2[[#This Row],[Sharpe Ratio]]-AVERAGE(Table2[Sharpe Ratio]))/_xlfn.STDEV.P(Table2[Sharpe Ratio])</f>
        <v>-1.02461741026922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-2.0470373696485771</v>
      </c>
      <c r="AS450">
        <f>_xlfn.RANK.AVG(Table2[[#This Row],[1Y Return vs Nifty Z-Score]],Table2[1Y Return vs Nifty Z-Score])</f>
        <v>422</v>
      </c>
      <c r="AT450">
        <f>_xlfn.RANK.AVG(Table2[[#This Row],[6M Return vs Nifty Z-Score]],Table2[6M Return vs Nifty Z-Score])</f>
        <v>238</v>
      </c>
      <c r="AU450">
        <f>_xlfn.RANK.AVG(Table2[[#This Row],[Sharpe Ratio Z-Score]],Table2[Sharpe Ratio Z-Score])</f>
        <v>638</v>
      </c>
      <c r="AV450">
        <f>(Table2[[#This Row],[Rank 1Y]]+Table2[[#This Row],[Rank 6M]]+Table2[[#This Row],[Rank Sharpe]])/3</f>
        <v>432.66666666666669</v>
      </c>
    </row>
    <row r="451" spans="1:48" x14ac:dyDescent="0.3">
      <c r="A451" t="s">
        <v>1261</v>
      </c>
      <c r="B451" t="s">
        <v>1262</v>
      </c>
      <c r="C451" t="s">
        <v>10393</v>
      </c>
      <c r="D451" t="s">
        <v>233</v>
      </c>
      <c r="E451">
        <v>9565.2725492000009</v>
      </c>
      <c r="F451">
        <v>716.35</v>
      </c>
      <c r="G451">
        <v>-19.511292306287299</v>
      </c>
      <c r="H451">
        <f>(Table2[[#This Row],[1Y Return vs Nifty]]-AVERAGE(Table2[1Y Return vs Nifty]))/_xlfn.STDEV.P(Table2[1Y Return vs Nifty])</f>
        <v>-0.70454084712161325</v>
      </c>
      <c r="I451">
        <v>-5.4229962144486601</v>
      </c>
      <c r="J451">
        <f>(Table2[[#This Row],[1M Return vs Nifty]]-AVERAGE(Table2[1M Return vs Nifty]))/_xlfn.STDEV.P(Table2[1M Return vs Nifty])</f>
        <v>-0.26332701258674779</v>
      </c>
      <c r="K451">
        <v>3.6601274922700102</v>
      </c>
      <c r="L451">
        <f>(Table2[[#This Row],[6M Return vs Nifty]]-AVERAGE(Table2[6M Return vs Nifty]))/_xlfn.STDEV.P(Table2[6M Return vs Nifty])</f>
        <v>-0.26601539021561765</v>
      </c>
      <c r="M451">
        <v>-4.2194506914781904</v>
      </c>
      <c r="N451">
        <f>(Table2[[#This Row],[1W Return vs Nifty]]-AVERAGE(Table2[1W Return vs Nifty]))/_xlfn.STDEV.P(Table2[1W Return vs Nifty])</f>
        <v>-0.42510011038209572</v>
      </c>
      <c r="O451">
        <v>732.48</v>
      </c>
      <c r="P451">
        <v>699.04126336010597</v>
      </c>
      <c r="Q451">
        <v>639.91585239727897</v>
      </c>
      <c r="R451">
        <v>39.050194782788601</v>
      </c>
      <c r="S451" s="2">
        <f>(Table2[[#This Row],[Close Price]]-Table2[[#This Row],[20D EMA]])/Table2[[#This Row],[20D EMA]]</f>
        <v>-2.202107907383136E-2</v>
      </c>
      <c r="T451" s="2">
        <f>(Table2[[#This Row],[Close Price]]-Table2[[#This Row],[50D EMA]])/Table2[[#This Row],[50D EMA]]</f>
        <v>2.4760679443578973E-2</v>
      </c>
      <c r="U451" s="2">
        <f>(Table2[[#This Row],[Close Price]]-Table2[[#This Row],[200D EMA]])/Table2[[#This Row],[200D EMA]]</f>
        <v>0.11944406020944835</v>
      </c>
      <c r="V451">
        <v>0.67691718658184796</v>
      </c>
      <c r="W451">
        <v>713.35</v>
      </c>
      <c r="X451">
        <v>724.2</v>
      </c>
      <c r="Y451">
        <v>713.35</v>
      </c>
      <c r="Z451">
        <v>766</v>
      </c>
      <c r="AA451">
        <v>710</v>
      </c>
      <c r="AB451">
        <v>855</v>
      </c>
      <c r="AC451" s="2">
        <f>(Table2[[#This Row],[Close Price]]/Table2[[#This Row],[Day Low]])-1</f>
        <v>4.2055092170742991E-3</v>
      </c>
      <c r="AD451" s="2">
        <f>(Table2[[#This Row],[Day High]]/Table2[[#This Row],[Close Price]])-1</f>
        <v>1.095833042507155E-2</v>
      </c>
      <c r="AE451" s="2">
        <f>(Table2[[#This Row],[Close Price]]/Table2[[#This Row],[Current Week Low]])-1</f>
        <v>4.2055092170742991E-3</v>
      </c>
      <c r="AF451" s="2">
        <f>(Table2[[#This Row],[Current Week High]]/Table2[[#This Row],[Close Price]])-1</f>
        <v>6.9309694981503522E-2</v>
      </c>
      <c r="AG451" s="2">
        <f>(Table2[[#This Row],[Close Price]]/Table2[[#This Row],[Current Month Low]])-1</f>
        <v>8.9436619718310517E-3</v>
      </c>
      <c r="AH451" s="2">
        <f>(Table2[[#This Row],[Current Month High]]/Table2[[#This Row],[Close Price]])-1</f>
        <v>0.19355063865428912</v>
      </c>
      <c r="AI451">
        <v>19.3550638654289</v>
      </c>
      <c r="AJ451">
        <v>29.867657722987602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0.09</v>
      </c>
      <c r="AM451" t="s">
        <v>10436</v>
      </c>
      <c r="AN451">
        <v>-4.1100000000000003</v>
      </c>
      <c r="AO451" t="s">
        <v>10435</v>
      </c>
      <c r="AP451">
        <v>6.0630122409827E-2</v>
      </c>
      <c r="AQ451">
        <f>(Table2[[#This Row],[Sharpe Ratio]]-AVERAGE(Table2[Sharpe Ratio]))/_xlfn.STDEV.P(Table2[Sharpe Ratio])</f>
        <v>2.7042351756027438E-2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-1.631941008550047</v>
      </c>
      <c r="AS451">
        <f>_xlfn.RANK.AVG(Table2[[#This Row],[1Y Return vs Nifty Z-Score]],Table2[1Y Return vs Nifty Z-Score])</f>
        <v>561</v>
      </c>
      <c r="AT451">
        <f>_xlfn.RANK.AVG(Table2[[#This Row],[6M Return vs Nifty Z-Score]],Table2[6M Return vs Nifty Z-Score])</f>
        <v>409</v>
      </c>
      <c r="AU451">
        <f>_xlfn.RANK.AVG(Table2[[#This Row],[Sharpe Ratio Z-Score]],Table2[Sharpe Ratio Z-Score])</f>
        <v>341</v>
      </c>
      <c r="AV451">
        <f>(Table2[[#This Row],[Rank 1Y]]+Table2[[#This Row],[Rank 6M]]+Table2[[#This Row],[Rank Sharpe]])/3</f>
        <v>437</v>
      </c>
    </row>
    <row r="452" spans="1:48" x14ac:dyDescent="0.3">
      <c r="A452" t="s">
        <v>32</v>
      </c>
      <c r="B452" t="s">
        <v>33</v>
      </c>
      <c r="C452" t="s">
        <v>10391</v>
      </c>
      <c r="D452" t="s">
        <v>34</v>
      </c>
      <c r="E452">
        <v>707811.01214054006</v>
      </c>
      <c r="F452">
        <v>793.1</v>
      </c>
      <c r="G452">
        <v>1.33576962063756</v>
      </c>
      <c r="H452">
        <f>(Table2[[#This Row],[1Y Return vs Nifty]]-AVERAGE(Table2[1Y Return vs Nifty]))/_xlfn.STDEV.P(Table2[1Y Return vs Nifty])</f>
        <v>-0.36468073092461628</v>
      </c>
      <c r="I452">
        <v>-7.3507001954645901</v>
      </c>
      <c r="J452">
        <f>(Table2[[#This Row],[1M Return vs Nifty]]-AVERAGE(Table2[1M Return vs Nifty]))/_xlfn.STDEV.P(Table2[1M Return vs Nifty])</f>
        <v>-0.4497983825566334</v>
      </c>
      <c r="K452">
        <v>-10.514708883465101</v>
      </c>
      <c r="L452">
        <f>(Table2[[#This Row],[6M Return vs Nifty]]-AVERAGE(Table2[6M Return vs Nifty]))/_xlfn.STDEV.P(Table2[6M Return vs Nifty])</f>
        <v>-0.6847172108785412</v>
      </c>
      <c r="M452">
        <v>-0.57352812384429797</v>
      </c>
      <c r="N452">
        <f>(Table2[[#This Row],[1W Return vs Nifty]]-AVERAGE(Table2[1W Return vs Nifty]))/_xlfn.STDEV.P(Table2[1W Return vs Nifty])</f>
        <v>0.29881376808304455</v>
      </c>
      <c r="O452">
        <v>797.05</v>
      </c>
      <c r="P452">
        <v>810.25141004387297</v>
      </c>
      <c r="Q452">
        <v>766.45379688767002</v>
      </c>
      <c r="R452">
        <v>49.121769858589502</v>
      </c>
      <c r="S452" s="2">
        <f>(Table2[[#This Row],[Close Price]]-Table2[[#This Row],[20D EMA]])/Table2[[#This Row],[20D EMA]]</f>
        <v>-4.9557744181669052E-3</v>
      </c>
      <c r="T452" s="2">
        <f>(Table2[[#This Row],[Close Price]]-Table2[[#This Row],[50D EMA]])/Table2[[#This Row],[50D EMA]]</f>
        <v>-2.1168010115458165E-2</v>
      </c>
      <c r="U452" s="2">
        <f>(Table2[[#This Row],[Close Price]]-Table2[[#This Row],[200D EMA]])/Table2[[#This Row],[200D EMA]]</f>
        <v>3.4765569980254422E-2</v>
      </c>
      <c r="V452">
        <v>1.0130226898116099</v>
      </c>
      <c r="W452">
        <v>788.7</v>
      </c>
      <c r="X452">
        <v>798</v>
      </c>
      <c r="Y452">
        <v>784.5</v>
      </c>
      <c r="Z452">
        <v>805</v>
      </c>
      <c r="AA452">
        <v>765.4</v>
      </c>
      <c r="AB452">
        <v>825.95</v>
      </c>
      <c r="AC452" s="2">
        <f>(Table2[[#This Row],[Close Price]]/Table2[[#This Row],[Day Low]])-1</f>
        <v>5.5788005578800703E-3</v>
      </c>
      <c r="AD452" s="2">
        <f>(Table2[[#This Row],[Day High]]/Table2[[#This Row],[Close Price]])-1</f>
        <v>6.1782877316858276E-3</v>
      </c>
      <c r="AE452" s="2">
        <f>(Table2[[#This Row],[Close Price]]/Table2[[#This Row],[Current Week Low]])-1</f>
        <v>1.0962396430847621E-2</v>
      </c>
      <c r="AF452" s="2">
        <f>(Table2[[#This Row],[Current Week High]]/Table2[[#This Row],[Close Price]])-1</f>
        <v>1.5004413062665423E-2</v>
      </c>
      <c r="AG452" s="2">
        <f>(Table2[[#This Row],[Close Price]]/Table2[[#This Row],[Current Month Low]])-1</f>
        <v>3.6190227332113967E-2</v>
      </c>
      <c r="AH452" s="2">
        <f>(Table2[[#This Row],[Current Month High]]/Table2[[#This Row],[Close Price]])-1</f>
        <v>4.1419745303240552E-2</v>
      </c>
      <c r="AI452">
        <v>14.991804312192601</v>
      </c>
      <c r="AJ452">
        <v>46.005154639175203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-0.1</v>
      </c>
      <c r="AM452" t="s">
        <v>10435</v>
      </c>
      <c r="AN452">
        <v>1.1299999999999999</v>
      </c>
      <c r="AO452" t="s">
        <v>10436</v>
      </c>
      <c r="AP452">
        <v>6.2700754320045002E-2</v>
      </c>
      <c r="AQ452">
        <f>(Table2[[#This Row],[Sharpe Ratio]]-AVERAGE(Table2[Sharpe Ratio]))/_xlfn.STDEV.P(Table2[Sharpe Ratio])</f>
        <v>5.105848277922511E-2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416</v>
      </c>
      <c r="AT452">
        <f>_xlfn.RANK.AVG(Table2[[#This Row],[6M Return vs Nifty Z-Score]],Table2[6M Return vs Nifty Z-Score])</f>
        <v>564</v>
      </c>
      <c r="AU452">
        <f>_xlfn.RANK.AVG(Table2[[#This Row],[Sharpe Ratio Z-Score]],Table2[Sharpe Ratio Z-Score])</f>
        <v>333</v>
      </c>
      <c r="AV452">
        <f>(Table2[[#This Row],[Rank 1Y]]+Table2[[#This Row],[Rank 6M]]+Table2[[#This Row],[Rank Sharpe]])/3</f>
        <v>437.66666666666669</v>
      </c>
    </row>
    <row r="453" spans="1:48" x14ac:dyDescent="0.3">
      <c r="A453" t="s">
        <v>1440</v>
      </c>
      <c r="B453" t="s">
        <v>1441</v>
      </c>
      <c r="C453" t="s">
        <v>10407</v>
      </c>
      <c r="D453" t="s">
        <v>1442</v>
      </c>
      <c r="E453">
        <v>7701.6198168000001</v>
      </c>
      <c r="F453">
        <v>1006.2</v>
      </c>
      <c r="G453">
        <v>-13.599745650875199</v>
      </c>
      <c r="H453">
        <f>(Table2[[#This Row],[1Y Return vs Nifty]]-AVERAGE(Table2[1Y Return vs Nifty]))/_xlfn.STDEV.P(Table2[1Y Return vs Nifty])</f>
        <v>-0.60816760564255923</v>
      </c>
      <c r="I453">
        <v>3.00661495699649</v>
      </c>
      <c r="J453">
        <f>(Table2[[#This Row],[1M Return vs Nifty]]-AVERAGE(Table2[1M Return vs Nifty]))/_xlfn.STDEV.P(Table2[1M Return vs Nifty])</f>
        <v>0.55208923333728865</v>
      </c>
      <c r="K453">
        <v>31.671168559615001</v>
      </c>
      <c r="L453">
        <f>(Table2[[#This Row],[6M Return vs Nifty]]-AVERAGE(Table2[6M Return vs Nifty]))/_xlfn.STDEV.P(Table2[6M Return vs Nifty])</f>
        <v>0.56138561694084321</v>
      </c>
      <c r="M453">
        <v>-6.6561415536403796</v>
      </c>
      <c r="N453">
        <f>(Table2[[#This Row],[1W Return vs Nifty]]-AVERAGE(Table2[1W Return vs Nifty]))/_xlfn.STDEV.P(Table2[1W Return vs Nifty])</f>
        <v>-0.90891574275663534</v>
      </c>
      <c r="O453">
        <v>1002.01</v>
      </c>
      <c r="P453">
        <v>952.728907540043</v>
      </c>
      <c r="Q453">
        <v>838.839445409017</v>
      </c>
      <c r="R453">
        <v>46.736260114109101</v>
      </c>
      <c r="S453" s="2">
        <f>(Table2[[#This Row],[Close Price]]-Table2[[#This Row],[20D EMA]])/Table2[[#This Row],[20D EMA]]</f>
        <v>4.1815949940619901E-3</v>
      </c>
      <c r="T453" s="2">
        <f>(Table2[[#This Row],[Close Price]]-Table2[[#This Row],[50D EMA]])/Table2[[#This Row],[50D EMA]]</f>
        <v>5.612414196397171E-2</v>
      </c>
      <c r="U453" s="2">
        <f>(Table2[[#This Row],[Close Price]]-Table2[[#This Row],[200D EMA]])/Table2[[#This Row],[200D EMA]]</f>
        <v>0.19951440708582588</v>
      </c>
      <c r="V453">
        <v>2.04484172743491</v>
      </c>
      <c r="W453">
        <v>1000.4</v>
      </c>
      <c r="X453">
        <v>1033</v>
      </c>
      <c r="Y453">
        <v>1000.4</v>
      </c>
      <c r="Z453">
        <v>1057.9000000000001</v>
      </c>
      <c r="AA453">
        <v>911.1</v>
      </c>
      <c r="AB453">
        <v>1117</v>
      </c>
      <c r="AC453" s="2">
        <f>(Table2[[#This Row],[Close Price]]/Table2[[#This Row],[Day Low]])-1</f>
        <v>5.7976809276290009E-3</v>
      </c>
      <c r="AD453" s="2">
        <f>(Table2[[#This Row],[Day High]]/Table2[[#This Row],[Close Price]])-1</f>
        <v>2.6634863844166023E-2</v>
      </c>
      <c r="AE453" s="2">
        <f>(Table2[[#This Row],[Close Price]]/Table2[[#This Row],[Current Week Low]])-1</f>
        <v>5.7976809276290009E-3</v>
      </c>
      <c r="AF453" s="2">
        <f>(Table2[[#This Row],[Current Week High]]/Table2[[#This Row],[Close Price]])-1</f>
        <v>5.1381435102365369E-2</v>
      </c>
      <c r="AG453" s="2">
        <f>(Table2[[#This Row],[Close Price]]/Table2[[#This Row],[Current Month Low]])-1</f>
        <v>0.10437932169904518</v>
      </c>
      <c r="AH453" s="2">
        <f>(Table2[[#This Row],[Current Month High]]/Table2[[#This Row],[Close Price]])-1</f>
        <v>0.11011727290797046</v>
      </c>
      <c r="AI453">
        <v>11.011727290796999</v>
      </c>
      <c r="AJ453">
        <v>70.109890109890102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-0.03</v>
      </c>
      <c r="AM453" t="s">
        <v>10435</v>
      </c>
      <c r="AN453">
        <v>8.8800000000000008</v>
      </c>
      <c r="AO453" t="s">
        <v>10436</v>
      </c>
      <c r="AP453">
        <v>-2.3690882174436999E-2</v>
      </c>
      <c r="AQ453">
        <f>(Table2[[#This Row],[Sharpe Ratio]]-AVERAGE(Table2[Sharpe Ratio]))/_xlfn.STDEV.P(Table2[Sharpe Ratio])</f>
        <v>-0.95095102510163532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-1.3545595232226979</v>
      </c>
      <c r="AS453">
        <f>_xlfn.RANK.AVG(Table2[[#This Row],[1Y Return vs Nifty Z-Score]],Table2[1Y Return vs Nifty Z-Score])</f>
        <v>528</v>
      </c>
      <c r="AT453">
        <f>_xlfn.RANK.AVG(Table2[[#This Row],[6M Return vs Nifty Z-Score]],Table2[6M Return vs Nifty Z-Score])</f>
        <v>159</v>
      </c>
      <c r="AU453">
        <f>_xlfn.RANK.AVG(Table2[[#This Row],[Sharpe Ratio Z-Score]],Table2[Sharpe Ratio Z-Score])</f>
        <v>626</v>
      </c>
      <c r="AV453">
        <f>(Table2[[#This Row],[Rank 1Y]]+Table2[[#This Row],[Rank 6M]]+Table2[[#This Row],[Rank Sharpe]])/3</f>
        <v>437.66666666666669</v>
      </c>
    </row>
    <row r="454" spans="1:48" x14ac:dyDescent="0.3">
      <c r="A454" t="s">
        <v>1253</v>
      </c>
      <c r="B454" t="s">
        <v>1254</v>
      </c>
      <c r="C454" t="s">
        <v>10394</v>
      </c>
      <c r="D454" t="s">
        <v>46</v>
      </c>
      <c r="E454">
        <v>9713.8430840000001</v>
      </c>
      <c r="F454">
        <v>345.4</v>
      </c>
      <c r="G454">
        <v>-7.1850806598115504</v>
      </c>
      <c r="H454">
        <f>(Table2[[#This Row],[1Y Return vs Nifty]]-AVERAGE(Table2[1Y Return vs Nifty]))/_xlfn.STDEV.P(Table2[1Y Return vs Nifty])</f>
        <v>-0.50359225603840108</v>
      </c>
      <c r="I454">
        <v>-4.47987787833355</v>
      </c>
      <c r="J454">
        <f>(Table2[[#This Row],[1M Return vs Nifty]]-AVERAGE(Table2[1M Return vs Nifty]))/_xlfn.STDEV.P(Table2[1M Return vs Nifty])</f>
        <v>-0.17209694307865855</v>
      </c>
      <c r="K454">
        <v>19.789493367223098</v>
      </c>
      <c r="L454">
        <f>(Table2[[#This Row],[6M Return vs Nifty]]-AVERAGE(Table2[6M Return vs Nifty]))/_xlfn.STDEV.P(Table2[6M Return vs Nifty])</f>
        <v>0.21042008169867832</v>
      </c>
      <c r="M454">
        <v>-1.24420002626824</v>
      </c>
      <c r="N454">
        <f>(Table2[[#This Row],[1W Return vs Nifty]]-AVERAGE(Table2[1W Return vs Nifty]))/_xlfn.STDEV.P(Table2[1W Return vs Nifty])</f>
        <v>0.16564892734524678</v>
      </c>
      <c r="O454">
        <v>338.94</v>
      </c>
      <c r="P454">
        <v>342.52838925132698</v>
      </c>
      <c r="Q454">
        <v>312.34738943285498</v>
      </c>
      <c r="R454">
        <v>58.242414707801501</v>
      </c>
      <c r="S454" s="2">
        <f>(Table2[[#This Row],[Close Price]]-Table2[[#This Row],[20D EMA]])/Table2[[#This Row],[20D EMA]]</f>
        <v>1.9059420546409335E-2</v>
      </c>
      <c r="T454" s="2">
        <f>(Table2[[#This Row],[Close Price]]-Table2[[#This Row],[50D EMA]])/Table2[[#This Row],[50D EMA]]</f>
        <v>8.3835700595490652E-3</v>
      </c>
      <c r="U454" s="2">
        <f>(Table2[[#This Row],[Close Price]]-Table2[[#This Row],[200D EMA]])/Table2[[#This Row],[200D EMA]]</f>
        <v>0.10582003143090229</v>
      </c>
      <c r="V454">
        <v>0.63573579213810305</v>
      </c>
      <c r="W454">
        <v>339.55</v>
      </c>
      <c r="X454">
        <v>349.95</v>
      </c>
      <c r="Y454">
        <v>317</v>
      </c>
      <c r="Z454">
        <v>349.95</v>
      </c>
      <c r="AA454">
        <v>314.75</v>
      </c>
      <c r="AB454">
        <v>360.55</v>
      </c>
      <c r="AC454" s="2">
        <f>(Table2[[#This Row],[Close Price]]/Table2[[#This Row],[Day Low]])-1</f>
        <v>1.7228685024296864E-2</v>
      </c>
      <c r="AD454" s="2">
        <f>(Table2[[#This Row],[Day High]]/Table2[[#This Row],[Close Price]])-1</f>
        <v>1.3173132599884285E-2</v>
      </c>
      <c r="AE454" s="2">
        <f>(Table2[[#This Row],[Close Price]]/Table2[[#This Row],[Current Week Low]])-1</f>
        <v>8.9589905362776001E-2</v>
      </c>
      <c r="AF454" s="2">
        <f>(Table2[[#This Row],[Current Week High]]/Table2[[#This Row],[Close Price]])-1</f>
        <v>1.3173132599884285E-2</v>
      </c>
      <c r="AG454" s="2">
        <f>(Table2[[#This Row],[Close Price]]/Table2[[#This Row],[Current Month Low]])-1</f>
        <v>9.7378872120730708E-2</v>
      </c>
      <c r="AH454" s="2">
        <f>(Table2[[#This Row],[Current Month High]]/Table2[[#This Row],[Close Price]])-1</f>
        <v>4.3862188766647492E-2</v>
      </c>
      <c r="AI454">
        <v>20.266357845975602</v>
      </c>
      <c r="AJ454">
        <v>45.892291446673703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-7.0000000000000007E-2</v>
      </c>
      <c r="AM454" t="s">
        <v>10435</v>
      </c>
      <c r="AN454">
        <v>1.07</v>
      </c>
      <c r="AO454" t="s">
        <v>10436</v>
      </c>
      <c r="AP454">
        <v>-8.1553534878139999E-3</v>
      </c>
      <c r="AQ454">
        <f>(Table2[[#This Row],[Sharpe Ratio]]-AVERAGE(Table2[Sharpe Ratio]))/_xlfn.STDEV.P(Table2[Sharpe Ratio])</f>
        <v>-0.77076289479637849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483</v>
      </c>
      <c r="AT454">
        <f>_xlfn.RANK.AVG(Table2[[#This Row],[6M Return vs Nifty Z-Score]],Table2[6M Return vs Nifty Z-Score])</f>
        <v>249</v>
      </c>
      <c r="AU454">
        <f>_xlfn.RANK.AVG(Table2[[#This Row],[Sharpe Ratio Z-Score]],Table2[Sharpe Ratio Z-Score])</f>
        <v>586</v>
      </c>
      <c r="AV454">
        <f>(Table2[[#This Row],[Rank 1Y]]+Table2[[#This Row],[Rank 6M]]+Table2[[#This Row],[Rank Sharpe]])/3</f>
        <v>439.33333333333331</v>
      </c>
    </row>
    <row r="455" spans="1:48" x14ac:dyDescent="0.3">
      <c r="A455" t="s">
        <v>695</v>
      </c>
      <c r="B455" t="s">
        <v>696</v>
      </c>
      <c r="C455" t="s">
        <v>10402</v>
      </c>
      <c r="D455" t="s">
        <v>266</v>
      </c>
      <c r="E455">
        <v>26465.9552</v>
      </c>
      <c r="F455">
        <v>2390.35</v>
      </c>
      <c r="G455">
        <v>-17.095928396380199</v>
      </c>
      <c r="H455">
        <f>(Table2[[#This Row],[1Y Return vs Nifty]]-AVERAGE(Table2[1Y Return vs Nifty]))/_xlfn.STDEV.P(Table2[1Y Return vs Nifty])</f>
        <v>-0.66516427396437372</v>
      </c>
      <c r="I455">
        <v>-9.7495167521504094</v>
      </c>
      <c r="J455">
        <f>(Table2[[#This Row],[1M Return vs Nifty]]-AVERAGE(Table2[1M Return vs Nifty]))/_xlfn.STDEV.P(Table2[1M Return vs Nifty])</f>
        <v>-0.6818415873415864</v>
      </c>
      <c r="K455">
        <v>5.807673589507</v>
      </c>
      <c r="L455">
        <f>(Table2[[#This Row],[6M Return vs Nifty]]-AVERAGE(Table2[6M Return vs Nifty]))/_xlfn.STDEV.P(Table2[6M Return vs Nifty])</f>
        <v>-0.20258033974759762</v>
      </c>
      <c r="M455">
        <v>-4.4653801351688402</v>
      </c>
      <c r="N455">
        <f>(Table2[[#This Row],[1W Return vs Nifty]]-AVERAGE(Table2[1W Return vs Nifty]))/_xlfn.STDEV.P(Table2[1W Return vs Nifty])</f>
        <v>-0.473930477486247</v>
      </c>
      <c r="O455">
        <v>2418.5</v>
      </c>
      <c r="P455">
        <v>2464.1074919508201</v>
      </c>
      <c r="Q455">
        <v>2366.96333919379</v>
      </c>
      <c r="R455">
        <v>44.9446709142439</v>
      </c>
      <c r="S455" s="2">
        <f>(Table2[[#This Row],[Close Price]]-Table2[[#This Row],[20D EMA]])/Table2[[#This Row],[20D EMA]]</f>
        <v>-1.1639445937564644E-2</v>
      </c>
      <c r="T455" s="2">
        <f>(Table2[[#This Row],[Close Price]]-Table2[[#This Row],[50D EMA]])/Table2[[#This Row],[50D EMA]]</f>
        <v>-2.9932741242723455E-2</v>
      </c>
      <c r="U455" s="2">
        <f>(Table2[[#This Row],[Close Price]]-Table2[[#This Row],[200D EMA]])/Table2[[#This Row],[200D EMA]]</f>
        <v>9.8804491049597713E-3</v>
      </c>
      <c r="V455">
        <v>0.379787241349892</v>
      </c>
      <c r="W455">
        <v>2375</v>
      </c>
      <c r="X455">
        <v>2403.65</v>
      </c>
      <c r="Y455">
        <v>2335.0500000000002</v>
      </c>
      <c r="Z455">
        <v>2403.65</v>
      </c>
      <c r="AA455">
        <v>2325.1999999999998</v>
      </c>
      <c r="AB455">
        <v>2539.4</v>
      </c>
      <c r="AC455" s="2">
        <f>(Table2[[#This Row],[Close Price]]/Table2[[#This Row],[Day Low]])-1</f>
        <v>6.4631578947367263E-3</v>
      </c>
      <c r="AD455" s="2">
        <f>(Table2[[#This Row],[Day High]]/Table2[[#This Row],[Close Price]])-1</f>
        <v>5.5640387390969437E-3</v>
      </c>
      <c r="AE455" s="2">
        <f>(Table2[[#This Row],[Close Price]]/Table2[[#This Row],[Current Week Low]])-1</f>
        <v>2.3682576390227084E-2</v>
      </c>
      <c r="AF455" s="2">
        <f>(Table2[[#This Row],[Current Week High]]/Table2[[#This Row],[Close Price]])-1</f>
        <v>5.5640387390969437E-3</v>
      </c>
      <c r="AG455" s="2">
        <f>(Table2[[#This Row],[Close Price]]/Table2[[#This Row],[Current Month Low]])-1</f>
        <v>2.8019095131601723E-2</v>
      </c>
      <c r="AH455" s="2">
        <f>(Table2[[#This Row],[Current Month High]]/Table2[[#This Row],[Close Price]])-1</f>
        <v>6.2354885267847937E-2</v>
      </c>
      <c r="AI455">
        <v>23.831238103206601</v>
      </c>
      <c r="AJ455">
        <v>27.4717363481228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-0.19</v>
      </c>
      <c r="AM455" t="s">
        <v>10435</v>
      </c>
      <c r="AN455">
        <v>-1.43</v>
      </c>
      <c r="AO455" t="s">
        <v>10435</v>
      </c>
      <c r="AP455">
        <v>4.1331253877056003E-2</v>
      </c>
      <c r="AQ455">
        <f>(Table2[[#This Row],[Sharpe Ratio]]-AVERAGE(Table2[Sharpe Ratio]))/_xlfn.STDEV.P(Table2[Sharpe Ratio])</f>
        <v>-0.19679470638807223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550</v>
      </c>
      <c r="AT455">
        <f>_xlfn.RANK.AVG(Table2[[#This Row],[6M Return vs Nifty Z-Score]],Table2[6M Return vs Nifty Z-Score])</f>
        <v>382</v>
      </c>
      <c r="AU455">
        <f>_xlfn.RANK.AVG(Table2[[#This Row],[Sharpe Ratio Z-Score]],Table2[Sharpe Ratio Z-Score])</f>
        <v>387</v>
      </c>
      <c r="AV455">
        <f>(Table2[[#This Row],[Rank 1Y]]+Table2[[#This Row],[Rank 6M]]+Table2[[#This Row],[Rank Sharpe]])/3</f>
        <v>439.66666666666669</v>
      </c>
    </row>
    <row r="456" spans="1:48" x14ac:dyDescent="0.3">
      <c r="A456" t="s">
        <v>958</v>
      </c>
      <c r="B456" t="s">
        <v>959</v>
      </c>
      <c r="C456" t="s">
        <v>10404</v>
      </c>
      <c r="D456" t="s">
        <v>471</v>
      </c>
      <c r="E456">
        <v>16176.66323724</v>
      </c>
      <c r="F456">
        <v>5276.15</v>
      </c>
      <c r="G456">
        <v>-25.318187028969099</v>
      </c>
      <c r="H456">
        <f>(Table2[[#This Row],[1Y Return vs Nifty]]-AVERAGE(Table2[1Y Return vs Nifty]))/_xlfn.STDEV.P(Table2[1Y Return vs Nifty])</f>
        <v>-0.79920799600389614</v>
      </c>
      <c r="I456">
        <v>-9.3605062441128499</v>
      </c>
      <c r="J456">
        <f>(Table2[[#This Row],[1M Return vs Nifty]]-AVERAGE(Table2[1M Return vs Nifty]))/_xlfn.STDEV.P(Table2[1M Return vs Nifty])</f>
        <v>-0.64421167990724293</v>
      </c>
      <c r="K456">
        <v>12.4941304561398</v>
      </c>
      <c r="L456">
        <f>(Table2[[#This Row],[6M Return vs Nifty]]-AVERAGE(Table2[6M Return vs Nifty]))/_xlfn.STDEV.P(Table2[6M Return vs Nifty])</f>
        <v>-5.073180607775056E-3</v>
      </c>
      <c r="M456">
        <v>-0.953362879342464</v>
      </c>
      <c r="N456">
        <f>(Table2[[#This Row],[1W Return vs Nifty]]-AVERAGE(Table2[1W Return vs Nifty]))/_xlfn.STDEV.P(Table2[1W Return vs Nifty])</f>
        <v>0.22339591541949158</v>
      </c>
      <c r="O456">
        <v>5320.96</v>
      </c>
      <c r="P456">
        <v>5268.0790001374799</v>
      </c>
      <c r="Q456">
        <v>4891.7716663415704</v>
      </c>
      <c r="R456">
        <v>44.908269462686299</v>
      </c>
      <c r="S456" s="2">
        <f>(Table2[[#This Row],[Close Price]]-Table2[[#This Row],[20D EMA]])/Table2[[#This Row],[20D EMA]]</f>
        <v>-8.4214126774116698E-3</v>
      </c>
      <c r="T456" s="2">
        <f>(Table2[[#This Row],[Close Price]]-Table2[[#This Row],[50D EMA]])/Table2[[#This Row],[50D EMA]]</f>
        <v>1.5320574847699051E-3</v>
      </c>
      <c r="U456" s="2">
        <f>(Table2[[#This Row],[Close Price]]-Table2[[#This Row],[200D EMA]])/Table2[[#This Row],[200D EMA]]</f>
        <v>7.8576507628757716E-2</v>
      </c>
      <c r="V456">
        <v>0.75707041869797698</v>
      </c>
      <c r="W456">
        <v>5223.75</v>
      </c>
      <c r="X456">
        <v>5295.15</v>
      </c>
      <c r="Y456">
        <v>5223.75</v>
      </c>
      <c r="Z456">
        <v>5365.5</v>
      </c>
      <c r="AA456">
        <v>5181.6000000000004</v>
      </c>
      <c r="AB456">
        <v>5668</v>
      </c>
      <c r="AC456" s="2">
        <f>(Table2[[#This Row],[Close Price]]/Table2[[#This Row],[Day Low]])-1</f>
        <v>1.003110792055506E-2</v>
      </c>
      <c r="AD456" s="2">
        <f>(Table2[[#This Row],[Day High]]/Table2[[#This Row],[Close Price]])-1</f>
        <v>3.60111065833979E-3</v>
      </c>
      <c r="AE456" s="2">
        <f>(Table2[[#This Row],[Close Price]]/Table2[[#This Row],[Current Week Low]])-1</f>
        <v>1.003110792055506E-2</v>
      </c>
      <c r="AF456" s="2">
        <f>(Table2[[#This Row],[Current Week High]]/Table2[[#This Row],[Close Price]])-1</f>
        <v>1.6934696701193186E-2</v>
      </c>
      <c r="AG456" s="2">
        <f>(Table2[[#This Row],[Close Price]]/Table2[[#This Row],[Current Month Low]])-1</f>
        <v>1.8247259533734628E-2</v>
      </c>
      <c r="AH456" s="2">
        <f>(Table2[[#This Row],[Current Month High]]/Table2[[#This Row],[Close Price]])-1</f>
        <v>7.4268169024762409E-2</v>
      </c>
      <c r="AI456">
        <v>12.9393591918349</v>
      </c>
      <c r="AJ456">
        <v>31.214871922407301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-0.04</v>
      </c>
      <c r="AM456" t="s">
        <v>10435</v>
      </c>
      <c r="AN456">
        <v>-1.1100000000000001</v>
      </c>
      <c r="AO456" t="s">
        <v>10435</v>
      </c>
      <c r="AP456">
        <v>3.2855020249945001E-2</v>
      </c>
      <c r="AQ456">
        <f>(Table2[[#This Row],[Sharpe Ratio]]-AVERAGE(Table2[Sharpe Ratio]))/_xlfn.STDEV.P(Table2[Sharpe Ratio])</f>
        <v>-0.29510592064464181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-1.5202028617440644</v>
      </c>
      <c r="AS456">
        <f>_xlfn.RANK.AVG(Table2[[#This Row],[1Y Return vs Nifty Z-Score]],Table2[1Y Return vs Nifty Z-Score])</f>
        <v>602</v>
      </c>
      <c r="AT456">
        <f>_xlfn.RANK.AVG(Table2[[#This Row],[6M Return vs Nifty Z-Score]],Table2[6M Return vs Nifty Z-Score])</f>
        <v>310</v>
      </c>
      <c r="AU456">
        <f>_xlfn.RANK.AVG(Table2[[#This Row],[Sharpe Ratio Z-Score]],Table2[Sharpe Ratio Z-Score])</f>
        <v>410</v>
      </c>
      <c r="AV456">
        <f>(Table2[[#This Row],[Rank 1Y]]+Table2[[#This Row],[Rank 6M]]+Table2[[#This Row],[Rank Sharpe]])/3</f>
        <v>440.66666666666669</v>
      </c>
    </row>
    <row r="457" spans="1:48" x14ac:dyDescent="0.3">
      <c r="A457" t="s">
        <v>1300</v>
      </c>
      <c r="B457" t="s">
        <v>1301</v>
      </c>
      <c r="C457" t="s">
        <v>10391</v>
      </c>
      <c r="D457" t="s">
        <v>564</v>
      </c>
      <c r="E457">
        <v>9083.1169824999997</v>
      </c>
      <c r="F457">
        <v>275</v>
      </c>
      <c r="G457">
        <v>-23.454373137040498</v>
      </c>
      <c r="H457">
        <f>(Table2[[#This Row],[1Y Return vs Nifty]]-AVERAGE(Table2[1Y Return vs Nifty]))/_xlfn.STDEV.P(Table2[1Y Return vs Nifty])</f>
        <v>-0.76882309053852105</v>
      </c>
      <c r="I457">
        <v>-2.5608677661353298</v>
      </c>
      <c r="J457">
        <f>(Table2[[#This Row],[1M Return vs Nifty]]-AVERAGE(Table2[1M Return vs Nifty]))/_xlfn.STDEV.P(Table2[1M Return vs Nifty])</f>
        <v>1.3533448377543425E-2</v>
      </c>
      <c r="K457">
        <v>11.667750248386501</v>
      </c>
      <c r="L457">
        <f>(Table2[[#This Row],[6M Return vs Nifty]]-AVERAGE(Table2[6M Return vs Nifty]))/_xlfn.STDEV.P(Table2[6M Return vs Nifty])</f>
        <v>-2.9483120050773911E-2</v>
      </c>
      <c r="M457">
        <v>-4.5041495248158903</v>
      </c>
      <c r="N457">
        <f>(Table2[[#This Row],[1W Return vs Nifty]]-AVERAGE(Table2[1W Return vs Nifty]))/_xlfn.STDEV.P(Table2[1W Return vs Nifty])</f>
        <v>-0.48162830943535939</v>
      </c>
      <c r="O457">
        <v>275.79000000000002</v>
      </c>
      <c r="P457">
        <v>263.783759803728</v>
      </c>
      <c r="Q457">
        <v>237.009761666657</v>
      </c>
      <c r="R457">
        <v>45.0772434495467</v>
      </c>
      <c r="S457" s="2">
        <f>(Table2[[#This Row],[Close Price]]-Table2[[#This Row],[20D EMA]])/Table2[[#This Row],[20D EMA]]</f>
        <v>-2.8644983501940622E-3</v>
      </c>
      <c r="T457" s="2">
        <f>(Table2[[#This Row],[Close Price]]-Table2[[#This Row],[50D EMA]])/Table2[[#This Row],[50D EMA]]</f>
        <v>4.2520586576738455E-2</v>
      </c>
      <c r="U457" s="2">
        <f>(Table2[[#This Row],[Close Price]]-Table2[[#This Row],[200D EMA]])/Table2[[#This Row],[200D EMA]]</f>
        <v>0.16028976218614349</v>
      </c>
      <c r="V457">
        <v>0.50537651603644596</v>
      </c>
      <c r="W457">
        <v>273.2</v>
      </c>
      <c r="X457">
        <v>278.55</v>
      </c>
      <c r="Y457">
        <v>271.8</v>
      </c>
      <c r="Z457">
        <v>281.89999999999998</v>
      </c>
      <c r="AA457">
        <v>264.60000000000002</v>
      </c>
      <c r="AB457">
        <v>296.14999999999998</v>
      </c>
      <c r="AC457" s="2">
        <f>(Table2[[#This Row],[Close Price]]/Table2[[#This Row],[Day Low]])-1</f>
        <v>6.5885797950220315E-3</v>
      </c>
      <c r="AD457" s="2">
        <f>(Table2[[#This Row],[Day High]]/Table2[[#This Row],[Close Price]])-1</f>
        <v>1.2909090909090981E-2</v>
      </c>
      <c r="AE457" s="2">
        <f>(Table2[[#This Row],[Close Price]]/Table2[[#This Row],[Current Week Low]])-1</f>
        <v>1.1773362766740236E-2</v>
      </c>
      <c r="AF457" s="2">
        <f>(Table2[[#This Row],[Current Week High]]/Table2[[#This Row],[Close Price]])-1</f>
        <v>2.5090909090909053E-2</v>
      </c>
      <c r="AG457" s="2">
        <f>(Table2[[#This Row],[Close Price]]/Table2[[#This Row],[Current Month Low]])-1</f>
        <v>3.9304610733182033E-2</v>
      </c>
      <c r="AH457" s="2">
        <f>(Table2[[#This Row],[Current Month High]]/Table2[[#This Row],[Close Price]])-1</f>
        <v>7.6909090909090816E-2</v>
      </c>
      <c r="AI457">
        <v>7.6909090909090798</v>
      </c>
      <c r="AJ457">
        <v>36.408730158730101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7.0000000000000007E-2</v>
      </c>
      <c r="AM457" t="s">
        <v>10436</v>
      </c>
      <c r="AN457">
        <v>-3.59</v>
      </c>
      <c r="AO457" t="s">
        <v>10435</v>
      </c>
      <c r="AP457">
        <v>3.2227141292982001E-2</v>
      </c>
      <c r="AQ457">
        <f>(Table2[[#This Row],[Sharpe Ratio]]-AVERAGE(Table2[Sharpe Ratio]))/_xlfn.STDEV.P(Table2[Sharpe Ratio])</f>
        <v>-0.30238834646968593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-1.568789418116797</v>
      </c>
      <c r="AS457">
        <f>_xlfn.RANK.AVG(Table2[[#This Row],[1Y Return vs Nifty Z-Score]],Table2[1Y Return vs Nifty Z-Score])</f>
        <v>592</v>
      </c>
      <c r="AT457">
        <f>_xlfn.RANK.AVG(Table2[[#This Row],[6M Return vs Nifty Z-Score]],Table2[6M Return vs Nifty Z-Score])</f>
        <v>318</v>
      </c>
      <c r="AU457">
        <f>_xlfn.RANK.AVG(Table2[[#This Row],[Sharpe Ratio Z-Score]],Table2[Sharpe Ratio Z-Score])</f>
        <v>412</v>
      </c>
      <c r="AV457">
        <f>(Table2[[#This Row],[Rank 1Y]]+Table2[[#This Row],[Rank 6M]]+Table2[[#This Row],[Rank Sharpe]])/3</f>
        <v>440.66666666666669</v>
      </c>
    </row>
    <row r="458" spans="1:48" x14ac:dyDescent="0.3">
      <c r="A458" t="s">
        <v>626</v>
      </c>
      <c r="B458" t="s">
        <v>627</v>
      </c>
      <c r="C458" t="s">
        <v>10399</v>
      </c>
      <c r="D458" t="s">
        <v>592</v>
      </c>
      <c r="E458">
        <v>32010.4644714799</v>
      </c>
      <c r="F458">
        <v>1317.8</v>
      </c>
      <c r="G458">
        <v>-33.341452414229003</v>
      </c>
      <c r="H458">
        <f>(Table2[[#This Row],[1Y Return vs Nifty]]-AVERAGE(Table2[1Y Return vs Nifty]))/_xlfn.STDEV.P(Table2[1Y Return vs Nifty])</f>
        <v>-0.93000762214171717</v>
      </c>
      <c r="I458">
        <v>7.0281490531468203</v>
      </c>
      <c r="J458">
        <f>(Table2[[#This Row],[1M Return vs Nifty]]-AVERAGE(Table2[1M Return vs Nifty]))/_xlfn.STDEV.P(Table2[1M Return vs Nifty])</f>
        <v>0.94110174753801579</v>
      </c>
      <c r="K458">
        <v>24.781721416167599</v>
      </c>
      <c r="L458">
        <f>(Table2[[#This Row],[6M Return vs Nifty]]-AVERAGE(Table2[6M Return vs Nifty]))/_xlfn.STDEV.P(Table2[6M Return vs Nifty])</f>
        <v>0.35788245218753523</v>
      </c>
      <c r="M458">
        <v>-0.30953413858893603</v>
      </c>
      <c r="N458">
        <f>(Table2[[#This Row],[1W Return vs Nifty]]-AVERAGE(Table2[1W Return vs Nifty]))/_xlfn.STDEV.P(Table2[1W Return vs Nifty])</f>
        <v>0.35123092895591046</v>
      </c>
      <c r="O458">
        <v>1271.49</v>
      </c>
      <c r="P458">
        <v>1205.8713082704801</v>
      </c>
      <c r="Q458">
        <v>1135.2825911488401</v>
      </c>
      <c r="R458">
        <v>61.327190359113096</v>
      </c>
      <c r="S458" s="2">
        <f>(Table2[[#This Row],[Close Price]]-Table2[[#This Row],[20D EMA]])/Table2[[#This Row],[20D EMA]]</f>
        <v>3.64218357989445E-2</v>
      </c>
      <c r="T458" s="2">
        <f>(Table2[[#This Row],[Close Price]]-Table2[[#This Row],[50D EMA]])/Table2[[#This Row],[50D EMA]]</f>
        <v>9.2819765228557852E-2</v>
      </c>
      <c r="U458" s="2">
        <f>(Table2[[#This Row],[Close Price]]-Table2[[#This Row],[200D EMA]])/Table2[[#This Row],[200D EMA]]</f>
        <v>0.16076826181793455</v>
      </c>
      <c r="V458">
        <v>1.5862731711232301</v>
      </c>
      <c r="W458">
        <v>1309.55</v>
      </c>
      <c r="X458">
        <v>1375</v>
      </c>
      <c r="Y458">
        <v>1288.95</v>
      </c>
      <c r="Z458">
        <v>1376.8</v>
      </c>
      <c r="AA458">
        <v>1216</v>
      </c>
      <c r="AB458">
        <v>1376.8</v>
      </c>
      <c r="AC458" s="2">
        <f>(Table2[[#This Row],[Close Price]]/Table2[[#This Row],[Day Low]])-1</f>
        <v>6.2998740025199673E-3</v>
      </c>
      <c r="AD458" s="2">
        <f>(Table2[[#This Row],[Day High]]/Table2[[#This Row],[Close Price]])-1</f>
        <v>4.3405676126878179E-2</v>
      </c>
      <c r="AE458" s="2">
        <f>(Table2[[#This Row],[Close Price]]/Table2[[#This Row],[Current Week Low]])-1</f>
        <v>2.238255944761236E-2</v>
      </c>
      <c r="AF458" s="2">
        <f>(Table2[[#This Row],[Current Week High]]/Table2[[#This Row],[Close Price]])-1</f>
        <v>4.4771589011989743E-2</v>
      </c>
      <c r="AG458" s="2">
        <f>(Table2[[#This Row],[Close Price]]/Table2[[#This Row],[Current Month Low]])-1</f>
        <v>8.3717105263157787E-2</v>
      </c>
      <c r="AH458" s="2">
        <f>(Table2[[#This Row],[Current Month High]]/Table2[[#This Row],[Close Price]])-1</f>
        <v>4.4771589011989743E-2</v>
      </c>
      <c r="AI458">
        <v>12.907876764304101</v>
      </c>
      <c r="AJ458">
        <v>48.727498448168802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7.0000000000000007E-2</v>
      </c>
      <c r="AM458" t="s">
        <v>10436</v>
      </c>
      <c r="AN458">
        <v>7.87</v>
      </c>
      <c r="AO458" t="s">
        <v>10436</v>
      </c>
      <c r="AP458">
        <v>1.6767795008871999E-2</v>
      </c>
      <c r="AQ458">
        <f>(Table2[[#This Row],[Sharpe Ratio]]-AVERAGE(Table2[Sharpe Ratio]))/_xlfn.STDEV.P(Table2[Sharpe Ratio])</f>
        <v>-0.48169287860793603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0.23851462793180822</v>
      </c>
      <c r="AS458">
        <f>_xlfn.RANK.AVG(Table2[[#This Row],[1Y Return vs Nifty Z-Score]],Table2[1Y Return vs Nifty Z-Score])</f>
        <v>649</v>
      </c>
      <c r="AT458">
        <f>_xlfn.RANK.AVG(Table2[[#This Row],[6M Return vs Nifty Z-Score]],Table2[6M Return vs Nifty Z-Score])</f>
        <v>206</v>
      </c>
      <c r="AU458">
        <f>_xlfn.RANK.AVG(Table2[[#This Row],[Sharpe Ratio Z-Score]],Table2[Sharpe Ratio Z-Score])</f>
        <v>468</v>
      </c>
      <c r="AV458">
        <f>(Table2[[#This Row],[Rank 1Y]]+Table2[[#This Row],[Rank 6M]]+Table2[[#This Row],[Rank Sharpe]])/3</f>
        <v>441</v>
      </c>
    </row>
    <row r="459" spans="1:48" x14ac:dyDescent="0.3">
      <c r="A459" t="s">
        <v>1212</v>
      </c>
      <c r="B459" t="s">
        <v>1213</v>
      </c>
      <c r="C459" t="s">
        <v>10403</v>
      </c>
      <c r="D459" t="s">
        <v>130</v>
      </c>
      <c r="E459">
        <v>10215.767295252001</v>
      </c>
      <c r="F459">
        <v>189.72</v>
      </c>
      <c r="G459">
        <v>-17.085068691103999</v>
      </c>
      <c r="H459">
        <f>(Table2[[#This Row],[1Y Return vs Nifty]]-AVERAGE(Table2[1Y Return vs Nifty]))/_xlfn.STDEV.P(Table2[1Y Return vs Nifty])</f>
        <v>-0.66498723315593877</v>
      </c>
      <c r="I459">
        <v>-10.8888458000066</v>
      </c>
      <c r="J459">
        <f>(Table2[[#This Row],[1M Return vs Nifty]]-AVERAGE(Table2[1M Return vs Nifty]))/_xlfn.STDEV.P(Table2[1M Return vs Nifty])</f>
        <v>-0.79205158353003824</v>
      </c>
      <c r="K459">
        <v>-22.3704079551026</v>
      </c>
      <c r="L459">
        <f>(Table2[[#This Row],[6M Return vs Nifty]]-AVERAGE(Table2[6M Return vs Nifty]))/_xlfn.STDEV.P(Table2[6M Return vs Nifty])</f>
        <v>-1.0349154533798708</v>
      </c>
      <c r="M459">
        <v>0.29695806843904399</v>
      </c>
      <c r="N459">
        <f>(Table2[[#This Row],[1W Return vs Nifty]]-AVERAGE(Table2[1W Return vs Nifty]))/_xlfn.STDEV.P(Table2[1W Return vs Nifty])</f>
        <v>0.47165261035586364</v>
      </c>
      <c r="O459">
        <v>193.44</v>
      </c>
      <c r="P459">
        <v>197.315580325013</v>
      </c>
      <c r="Q459">
        <v>197.411232650139</v>
      </c>
      <c r="R459">
        <v>43.830616137557598</v>
      </c>
      <c r="S459" s="2">
        <f>(Table2[[#This Row],[Close Price]]-Table2[[#This Row],[20D EMA]])/Table2[[#This Row],[20D EMA]]</f>
        <v>-1.9230769230769225E-2</v>
      </c>
      <c r="T459" s="2">
        <f>(Table2[[#This Row],[Close Price]]-Table2[[#This Row],[50D EMA]])/Table2[[#This Row],[50D EMA]]</f>
        <v>-3.8494579660165527E-2</v>
      </c>
      <c r="U459" s="2">
        <f>(Table2[[#This Row],[Close Price]]-Table2[[#This Row],[200D EMA]])/Table2[[#This Row],[200D EMA]]</f>
        <v>-3.8960461098835983E-2</v>
      </c>
      <c r="V459">
        <v>0.58593786640090995</v>
      </c>
      <c r="W459">
        <v>188.6</v>
      </c>
      <c r="X459">
        <v>194.4</v>
      </c>
      <c r="Y459">
        <v>188.6</v>
      </c>
      <c r="Z459">
        <v>201.9</v>
      </c>
      <c r="AA459">
        <v>178.6</v>
      </c>
      <c r="AB459">
        <v>201.9</v>
      </c>
      <c r="AC459" s="2">
        <f>(Table2[[#This Row],[Close Price]]/Table2[[#This Row],[Day Low]])-1</f>
        <v>5.9384941675504344E-3</v>
      </c>
      <c r="AD459" s="2">
        <f>(Table2[[#This Row],[Day High]]/Table2[[#This Row],[Close Price]])-1</f>
        <v>2.4667931688804545E-2</v>
      </c>
      <c r="AE459" s="2">
        <f>(Table2[[#This Row],[Close Price]]/Table2[[#This Row],[Current Week Low]])-1</f>
        <v>5.9384941675504344E-3</v>
      </c>
      <c r="AF459" s="2">
        <f>(Table2[[#This Row],[Current Week High]]/Table2[[#This Row],[Close Price]])-1</f>
        <v>6.419987349778622E-2</v>
      </c>
      <c r="AG459" s="2">
        <f>(Table2[[#This Row],[Close Price]]/Table2[[#This Row],[Current Month Low]])-1</f>
        <v>6.2262038073908288E-2</v>
      </c>
      <c r="AH459" s="2">
        <f>(Table2[[#This Row],[Current Month High]]/Table2[[#This Row],[Close Price]])-1</f>
        <v>6.419987349778622E-2</v>
      </c>
      <c r="AI459">
        <v>50.168669618384897</v>
      </c>
      <c r="AJ459">
        <v>39.963113242345898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-0.17</v>
      </c>
      <c r="AM459" t="s">
        <v>10435</v>
      </c>
      <c r="AN459">
        <v>-0.38</v>
      </c>
      <c r="AO459" t="s">
        <v>10435</v>
      </c>
      <c r="AP459">
        <v>0.14888920613800299</v>
      </c>
      <c r="AQ459">
        <f>(Table2[[#This Row],[Sharpe Ratio]]-AVERAGE(Table2[Sharpe Ratio]))/_xlfn.STDEV.P(Table2[Sharpe Ratio])</f>
        <v>1.0507113623336184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549</v>
      </c>
      <c r="AT459">
        <f>_xlfn.RANK.AVG(Table2[[#This Row],[6M Return vs Nifty Z-Score]],Table2[6M Return vs Nifty Z-Score])</f>
        <v>678</v>
      </c>
      <c r="AU459">
        <f>_xlfn.RANK.AVG(Table2[[#This Row],[Sharpe Ratio Z-Score]],Table2[Sharpe Ratio Z-Score])</f>
        <v>106</v>
      </c>
      <c r="AV459">
        <f>(Table2[[#This Row],[Rank 1Y]]+Table2[[#This Row],[Rank 6M]]+Table2[[#This Row],[Rank Sharpe]])/3</f>
        <v>444.33333333333331</v>
      </c>
    </row>
    <row r="460" spans="1:48" x14ac:dyDescent="0.3">
      <c r="A460" t="s">
        <v>295</v>
      </c>
      <c r="B460" t="s">
        <v>296</v>
      </c>
      <c r="C460" t="s">
        <v>10391</v>
      </c>
      <c r="D460" t="s">
        <v>34</v>
      </c>
      <c r="E460">
        <v>96946.846999999994</v>
      </c>
      <c r="F460">
        <v>127</v>
      </c>
      <c r="G460">
        <v>-7.7227113032689196</v>
      </c>
      <c r="H460">
        <f>(Table2[[#This Row],[1Y Return vs Nifty]]-AVERAGE(Table2[1Y Return vs Nifty]))/_xlfn.STDEV.P(Table2[1Y Return vs Nifty])</f>
        <v>-0.51235700253346939</v>
      </c>
      <c r="I460">
        <v>-5.1099061453481198</v>
      </c>
      <c r="J460">
        <f>(Table2[[#This Row],[1M Return vs Nifty]]-AVERAGE(Table2[1M Return vs Nifty]))/_xlfn.STDEV.P(Table2[1M Return vs Nifty])</f>
        <v>-0.23304106895427396</v>
      </c>
      <c r="K460">
        <v>-33.016476782030502</v>
      </c>
      <c r="L460">
        <f>(Table2[[#This Row],[6M Return vs Nifty]]-AVERAGE(Table2[6M Return vs Nifty]))/_xlfn.STDEV.P(Table2[6M Return vs Nifty])</f>
        <v>-1.3493831680385058</v>
      </c>
      <c r="M460">
        <v>0.27503702840794397</v>
      </c>
      <c r="N460">
        <f>(Table2[[#This Row],[1W Return vs Nifty]]-AVERAGE(Table2[1W Return vs Nifty]))/_xlfn.STDEV.P(Table2[1W Return vs Nifty])</f>
        <v>0.46730009194261551</v>
      </c>
      <c r="O460">
        <v>123.79</v>
      </c>
      <c r="P460">
        <v>126.740367334507</v>
      </c>
      <c r="Q460">
        <v>128.60056202316699</v>
      </c>
      <c r="R460">
        <v>68.038358162067397</v>
      </c>
      <c r="S460" s="2">
        <f>(Table2[[#This Row],[Close Price]]-Table2[[#This Row],[20D EMA]])/Table2[[#This Row],[20D EMA]]</f>
        <v>2.5931012198077336E-2</v>
      </c>
      <c r="T460" s="2">
        <f>(Table2[[#This Row],[Close Price]]-Table2[[#This Row],[50D EMA]])/Table2[[#This Row],[50D EMA]]</f>
        <v>2.048539632268464E-3</v>
      </c>
      <c r="U460" s="2">
        <f>(Table2[[#This Row],[Close Price]]-Table2[[#This Row],[200D EMA]])/Table2[[#This Row],[200D EMA]]</f>
        <v>-1.2445995553881407E-2</v>
      </c>
      <c r="V460">
        <v>1.00404388878091</v>
      </c>
      <c r="W460">
        <v>125.67</v>
      </c>
      <c r="X460">
        <v>129</v>
      </c>
      <c r="Y460">
        <v>122.52</v>
      </c>
      <c r="Z460">
        <v>129</v>
      </c>
      <c r="AA460">
        <v>117.11</v>
      </c>
      <c r="AB460">
        <v>129</v>
      </c>
      <c r="AC460" s="2">
        <f>(Table2[[#This Row],[Close Price]]/Table2[[#This Row],[Day Low]])-1</f>
        <v>1.0583273653218761E-2</v>
      </c>
      <c r="AD460" s="2">
        <f>(Table2[[#This Row],[Day High]]/Table2[[#This Row],[Close Price]])-1</f>
        <v>1.5748031496062964E-2</v>
      </c>
      <c r="AE460" s="2">
        <f>(Table2[[#This Row],[Close Price]]/Table2[[#This Row],[Current Week Low]])-1</f>
        <v>3.6565458700620335E-2</v>
      </c>
      <c r="AF460" s="2">
        <f>(Table2[[#This Row],[Current Week High]]/Table2[[#This Row],[Close Price]])-1</f>
        <v>1.5748031496062964E-2</v>
      </c>
      <c r="AG460" s="2">
        <f>(Table2[[#This Row],[Close Price]]/Table2[[#This Row],[Current Month Low]])-1</f>
        <v>8.4450516608316928E-2</v>
      </c>
      <c r="AH460" s="2">
        <f>(Table2[[#This Row],[Current Month High]]/Table2[[#This Row],[Close Price]])-1</f>
        <v>1.5748031496062964E-2</v>
      </c>
      <c r="AI460">
        <v>35.826771653543297</v>
      </c>
      <c r="AJ460">
        <v>39.178082191780803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-0.08</v>
      </c>
      <c r="AM460" t="s">
        <v>10435</v>
      </c>
      <c r="AN460">
        <v>5.76</v>
      </c>
      <c r="AO460" t="s">
        <v>10436</v>
      </c>
      <c r="AP460">
        <v>0.135595864022829</v>
      </c>
      <c r="AQ460">
        <f>(Table2[[#This Row],[Sharpe Ratio]]-AVERAGE(Table2[Sharpe Ratio]))/_xlfn.STDEV.P(Table2[Sharpe Ratio])</f>
        <v>0.89652913206913909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488</v>
      </c>
      <c r="AT460">
        <f>_xlfn.RANK.AVG(Table2[[#This Row],[6M Return vs Nifty Z-Score]],Table2[6M Return vs Nifty Z-Score])</f>
        <v>718</v>
      </c>
      <c r="AU460">
        <f>_xlfn.RANK.AVG(Table2[[#This Row],[Sharpe Ratio Z-Score]],Table2[Sharpe Ratio Z-Score])</f>
        <v>130</v>
      </c>
      <c r="AV460">
        <f>(Table2[[#This Row],[Rank 1Y]]+Table2[[#This Row],[Rank 6M]]+Table2[[#This Row],[Rank Sharpe]])/3</f>
        <v>445.33333333333331</v>
      </c>
    </row>
    <row r="461" spans="1:48" x14ac:dyDescent="0.3">
      <c r="A461" t="s">
        <v>763</v>
      </c>
      <c r="B461" t="s">
        <v>764</v>
      </c>
      <c r="C461" t="s">
        <v>10389</v>
      </c>
      <c r="D461" t="s">
        <v>182</v>
      </c>
      <c r="E461">
        <v>22757.465850960001</v>
      </c>
      <c r="F461">
        <v>403.35</v>
      </c>
      <c r="G461">
        <v>9.4790597647274009</v>
      </c>
      <c r="H461">
        <f>(Table2[[#This Row],[1Y Return vs Nifty]]-AVERAGE(Table2[1Y Return vs Nifty]))/_xlfn.STDEV.P(Table2[1Y Return vs Nifty])</f>
        <v>-0.23192439603687903</v>
      </c>
      <c r="I461">
        <v>10.2394904626101</v>
      </c>
      <c r="J461">
        <f>(Table2[[#This Row],[1M Return vs Nifty]]-AVERAGE(Table2[1M Return vs Nifty]))/_xlfn.STDEV.P(Table2[1M Return vs Nifty])</f>
        <v>1.2517424050045487</v>
      </c>
      <c r="K461">
        <v>-2.19280701347888</v>
      </c>
      <c r="L461">
        <f>(Table2[[#This Row],[6M Return vs Nifty]]-AVERAGE(Table2[6M Return vs Nifty]))/_xlfn.STDEV.P(Table2[6M Return vs Nifty])</f>
        <v>-0.43890164222011874</v>
      </c>
      <c r="M461">
        <v>-3.0489288976480799</v>
      </c>
      <c r="N461">
        <f>(Table2[[#This Row],[1W Return vs Nifty]]-AVERAGE(Table2[1W Return vs Nifty]))/_xlfn.STDEV.P(Table2[1W Return vs Nifty])</f>
        <v>-0.19268788662237918</v>
      </c>
      <c r="O461">
        <v>406.48</v>
      </c>
      <c r="P461">
        <v>380.48810013432802</v>
      </c>
      <c r="Q461">
        <v>337.46566921440598</v>
      </c>
      <c r="R461">
        <v>39.3593687642323</v>
      </c>
      <c r="S461" s="2">
        <f>(Table2[[#This Row],[Close Price]]-Table2[[#This Row],[20D EMA]])/Table2[[#This Row],[20D EMA]]</f>
        <v>-7.7002558551466128E-3</v>
      </c>
      <c r="T461" s="2">
        <f>(Table2[[#This Row],[Close Price]]-Table2[[#This Row],[50D EMA]])/Table2[[#This Row],[50D EMA]]</f>
        <v>6.0085715841312268E-2</v>
      </c>
      <c r="U461" s="2">
        <f>(Table2[[#This Row],[Close Price]]-Table2[[#This Row],[200D EMA]])/Table2[[#This Row],[200D EMA]]</f>
        <v>0.19523269119187051</v>
      </c>
      <c r="V461">
        <v>0.47172095377436002</v>
      </c>
      <c r="W461">
        <v>402.5</v>
      </c>
      <c r="X461">
        <v>410.9</v>
      </c>
      <c r="Y461">
        <v>397.55</v>
      </c>
      <c r="Z461">
        <v>410.9</v>
      </c>
      <c r="AA461">
        <v>393.5</v>
      </c>
      <c r="AB461">
        <v>469.7</v>
      </c>
      <c r="AC461" s="2">
        <f>(Table2[[#This Row],[Close Price]]/Table2[[#This Row],[Day Low]])-1</f>
        <v>2.1118012422360888E-3</v>
      </c>
      <c r="AD461" s="2">
        <f>(Table2[[#This Row],[Day High]]/Table2[[#This Row],[Close Price]])-1</f>
        <v>1.8718234783686505E-2</v>
      </c>
      <c r="AE461" s="2">
        <f>(Table2[[#This Row],[Close Price]]/Table2[[#This Row],[Current Week Low]])-1</f>
        <v>1.4589359828952375E-2</v>
      </c>
      <c r="AF461" s="2">
        <f>(Table2[[#This Row],[Current Week High]]/Table2[[#This Row],[Close Price]])-1</f>
        <v>1.8718234783686505E-2</v>
      </c>
      <c r="AG461" s="2">
        <f>(Table2[[#This Row],[Close Price]]/Table2[[#This Row],[Current Month Low]])-1</f>
        <v>2.5031766200762418E-2</v>
      </c>
      <c r="AH461" s="2">
        <f>(Table2[[#This Row],[Current Month High]]/Table2[[#This Row],[Close Price]])-1</f>
        <v>0.16449733482087514</v>
      </c>
      <c r="AI461">
        <v>16.449733482087499</v>
      </c>
      <c r="AJ461">
        <v>58.487229862475402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0.25</v>
      </c>
      <c r="AM461" t="s">
        <v>10436</v>
      </c>
      <c r="AN461">
        <v>-7.11</v>
      </c>
      <c r="AO461" t="s">
        <v>10435</v>
      </c>
      <c r="AP461">
        <v>5.1984220362229997E-3</v>
      </c>
      <c r="AQ461">
        <f>(Table2[[#This Row],[Sharpe Ratio]]-AVERAGE(Table2[Sharpe Ratio]))/_xlfn.STDEV.P(Table2[Sharpe Ratio])</f>
        <v>-0.6158797303589687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-0.22765125023379701</v>
      </c>
      <c r="AS461">
        <f>_xlfn.RANK.AVG(Table2[[#This Row],[1Y Return vs Nifty Z-Score]],Table2[1Y Return vs Nifty Z-Score])</f>
        <v>368</v>
      </c>
      <c r="AT461">
        <f>_xlfn.RANK.AVG(Table2[[#This Row],[6M Return vs Nifty Z-Score]],Table2[6M Return vs Nifty Z-Score])</f>
        <v>476</v>
      </c>
      <c r="AU461">
        <f>_xlfn.RANK.AVG(Table2[[#This Row],[Sharpe Ratio Z-Score]],Table2[Sharpe Ratio Z-Score])</f>
        <v>492</v>
      </c>
      <c r="AV461">
        <f>(Table2[[#This Row],[Rank 1Y]]+Table2[[#This Row],[Rank 6M]]+Table2[[#This Row],[Rank Sharpe]])/3</f>
        <v>445.33333333333331</v>
      </c>
    </row>
    <row r="462" spans="1:48" x14ac:dyDescent="0.3">
      <c r="A462" t="s">
        <v>236</v>
      </c>
      <c r="B462" t="s">
        <v>237</v>
      </c>
      <c r="C462" t="s">
        <v>10391</v>
      </c>
      <c r="D462" t="s">
        <v>34</v>
      </c>
      <c r="E462">
        <v>115670.718436789</v>
      </c>
      <c r="F462">
        <v>105.05</v>
      </c>
      <c r="G462">
        <v>-1.18647350482042</v>
      </c>
      <c r="H462">
        <f>(Table2[[#This Row],[1Y Return vs Nifty]]-AVERAGE(Table2[1Y Return vs Nifty]))/_xlfn.STDEV.P(Table2[1Y Return vs Nifty])</f>
        <v>-0.4057997070518039</v>
      </c>
      <c r="I462">
        <v>-12.3266595991937</v>
      </c>
      <c r="J462">
        <f>(Table2[[#This Row],[1M Return vs Nifty]]-AVERAGE(Table2[1M Return vs Nifty]))/_xlfn.STDEV.P(Table2[1M Return vs Nifty])</f>
        <v>-0.9311347163846615</v>
      </c>
      <c r="K462">
        <v>-32.931227353497498</v>
      </c>
      <c r="L462">
        <f>(Table2[[#This Row],[6M Return vs Nifty]]-AVERAGE(Table2[6M Return vs Nifty]))/_xlfn.STDEV.P(Table2[6M Return vs Nifty])</f>
        <v>-1.3468650373179039</v>
      </c>
      <c r="M462">
        <v>-2.8938967771873001</v>
      </c>
      <c r="N462">
        <f>(Table2[[#This Row],[1W Return vs Nifty]]-AVERAGE(Table2[1W Return vs Nifty]))/_xlfn.STDEV.P(Table2[1W Return vs Nifty])</f>
        <v>-0.16190558076494233</v>
      </c>
      <c r="O462">
        <v>110.35</v>
      </c>
      <c r="P462">
        <v>114.15099148935499</v>
      </c>
      <c r="Q462">
        <v>111.035216309932</v>
      </c>
      <c r="R462">
        <v>33.226505738129802</v>
      </c>
      <c r="S462" s="2">
        <f>(Table2[[#This Row],[Close Price]]-Table2[[#This Row],[20D EMA]])/Table2[[#This Row],[20D EMA]]</f>
        <v>-4.8028998640688693E-2</v>
      </c>
      <c r="T462" s="2">
        <f>(Table2[[#This Row],[Close Price]]-Table2[[#This Row],[50D EMA]])/Table2[[#This Row],[50D EMA]]</f>
        <v>-7.9727660448781101E-2</v>
      </c>
      <c r="U462" s="2">
        <f>(Table2[[#This Row],[Close Price]]-Table2[[#This Row],[200D EMA]])/Table2[[#This Row],[200D EMA]]</f>
        <v>-5.3903765929770406E-2</v>
      </c>
      <c r="V462">
        <v>1.0134579042968199</v>
      </c>
      <c r="W462">
        <v>103.62</v>
      </c>
      <c r="X462">
        <v>107.48</v>
      </c>
      <c r="Y462">
        <v>103.62</v>
      </c>
      <c r="Z462">
        <v>111.9</v>
      </c>
      <c r="AA462">
        <v>103.62</v>
      </c>
      <c r="AB462">
        <v>117.49</v>
      </c>
      <c r="AC462" s="2">
        <f>(Table2[[#This Row],[Close Price]]/Table2[[#This Row],[Day Low]])-1</f>
        <v>1.3800424628449992E-2</v>
      </c>
      <c r="AD462" s="2">
        <f>(Table2[[#This Row],[Day High]]/Table2[[#This Row],[Close Price]])-1</f>
        <v>2.3131841980009504E-2</v>
      </c>
      <c r="AE462" s="2">
        <f>(Table2[[#This Row],[Close Price]]/Table2[[#This Row],[Current Week Low]])-1</f>
        <v>1.3800424628449992E-2</v>
      </c>
      <c r="AF462" s="2">
        <f>(Table2[[#This Row],[Current Week High]]/Table2[[#This Row],[Close Price]])-1</f>
        <v>6.5207044264635972E-2</v>
      </c>
      <c r="AG462" s="2">
        <f>(Table2[[#This Row],[Close Price]]/Table2[[#This Row],[Current Month Low]])-1</f>
        <v>1.3800424628449992E-2</v>
      </c>
      <c r="AH462" s="2">
        <f>(Table2[[#This Row],[Current Month High]]/Table2[[#This Row],[Close Price]])-1</f>
        <v>0.11841980009519282</v>
      </c>
      <c r="AI462">
        <v>36.030461684911899</v>
      </c>
      <c r="AJ462">
        <v>55.976243504083101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-0.16</v>
      </c>
      <c r="AM462" t="s">
        <v>10435</v>
      </c>
      <c r="AN462">
        <v>-4.18</v>
      </c>
      <c r="AO462" t="s">
        <v>10435</v>
      </c>
      <c r="AP462">
        <v>0.107898769407967</v>
      </c>
      <c r="AQ462">
        <f>(Table2[[#This Row],[Sharpe Ratio]]-AVERAGE(Table2[Sharpe Ratio]))/_xlfn.STDEV.P(Table2[Sharpe Ratio])</f>
        <v>0.57528562666870464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428</v>
      </c>
      <c r="AT462">
        <f>_xlfn.RANK.AVG(Table2[[#This Row],[6M Return vs Nifty Z-Score]],Table2[6M Return vs Nifty Z-Score])</f>
        <v>717</v>
      </c>
      <c r="AU462">
        <f>_xlfn.RANK.AVG(Table2[[#This Row],[Sharpe Ratio Z-Score]],Table2[Sharpe Ratio Z-Score])</f>
        <v>198</v>
      </c>
      <c r="AV462">
        <f>(Table2[[#This Row],[Rank 1Y]]+Table2[[#This Row],[Rank 6M]]+Table2[[#This Row],[Rank Sharpe]])/3</f>
        <v>447.66666666666669</v>
      </c>
    </row>
    <row r="463" spans="1:48" x14ac:dyDescent="0.3">
      <c r="A463" t="s">
        <v>423</v>
      </c>
      <c r="B463" t="s">
        <v>424</v>
      </c>
      <c r="C463" t="s">
        <v>10393</v>
      </c>
      <c r="D463" t="s">
        <v>230</v>
      </c>
      <c r="E463">
        <v>56322.262814235</v>
      </c>
      <c r="F463">
        <v>2130.15</v>
      </c>
      <c r="G463">
        <v>2.7505818173504699</v>
      </c>
      <c r="H463">
        <f>(Table2[[#This Row],[1Y Return vs Nifty]]-AVERAGE(Table2[1Y Return vs Nifty]))/_xlfn.STDEV.P(Table2[1Y Return vs Nifty])</f>
        <v>-0.34161569474554898</v>
      </c>
      <c r="I463">
        <v>2.5559555795079598</v>
      </c>
      <c r="J463">
        <f>(Table2[[#This Row],[1M Return vs Nifty]]-AVERAGE(Table2[1M Return vs Nifty]))/_xlfn.STDEV.P(Table2[1M Return vs Nifty])</f>
        <v>0.50849588480574992</v>
      </c>
      <c r="K463">
        <v>6.6761302975810199</v>
      </c>
      <c r="L463">
        <f>(Table2[[#This Row],[6M Return vs Nifty]]-AVERAGE(Table2[6M Return vs Nifty]))/_xlfn.STDEV.P(Table2[6M Return vs Nifty])</f>
        <v>-0.1769275283006885</v>
      </c>
      <c r="M463">
        <v>-2.5390747237924598E-2</v>
      </c>
      <c r="N463">
        <f>(Table2[[#This Row],[1W Return vs Nifty]]-AVERAGE(Table2[1W Return vs Nifty]))/_xlfn.STDEV.P(Table2[1W Return vs Nifty])</f>
        <v>0.40764884257239181</v>
      </c>
      <c r="O463">
        <v>2081.23</v>
      </c>
      <c r="P463">
        <v>2042.8048214652799</v>
      </c>
      <c r="Q463">
        <v>1904.2038022781201</v>
      </c>
      <c r="R463">
        <v>58.7455532077472</v>
      </c>
      <c r="S463" s="2">
        <f>(Table2[[#This Row],[Close Price]]-Table2[[#This Row],[20D EMA]])/Table2[[#This Row],[20D EMA]]</f>
        <v>2.3505330982159622E-2</v>
      </c>
      <c r="T463" s="2">
        <f>(Table2[[#This Row],[Close Price]]-Table2[[#This Row],[50D EMA]])/Table2[[#This Row],[50D EMA]]</f>
        <v>4.2757476199840029E-2</v>
      </c>
      <c r="U463" s="2">
        <f>(Table2[[#This Row],[Close Price]]-Table2[[#This Row],[200D EMA]])/Table2[[#This Row],[200D EMA]]</f>
        <v>0.11865652061589532</v>
      </c>
      <c r="V463">
        <v>1.07344283294318</v>
      </c>
      <c r="W463">
        <v>2110.8000000000002</v>
      </c>
      <c r="X463">
        <v>2180</v>
      </c>
      <c r="Y463">
        <v>2074.6999999999998</v>
      </c>
      <c r="Z463">
        <v>2180</v>
      </c>
      <c r="AA463">
        <v>2003.05</v>
      </c>
      <c r="AB463">
        <v>2180</v>
      </c>
      <c r="AC463" s="2">
        <f>(Table2[[#This Row],[Close Price]]/Table2[[#This Row],[Day Low]])-1</f>
        <v>9.1671404206934426E-3</v>
      </c>
      <c r="AD463" s="2">
        <f>(Table2[[#This Row],[Day High]]/Table2[[#This Row],[Close Price]])-1</f>
        <v>2.3402107832781738E-2</v>
      </c>
      <c r="AE463" s="2">
        <f>(Table2[[#This Row],[Close Price]]/Table2[[#This Row],[Current Week Low]])-1</f>
        <v>2.672675567551952E-2</v>
      </c>
      <c r="AF463" s="2">
        <f>(Table2[[#This Row],[Current Week High]]/Table2[[#This Row],[Close Price]])-1</f>
        <v>2.3402107832781738E-2</v>
      </c>
      <c r="AG463" s="2">
        <f>(Table2[[#This Row],[Close Price]]/Table2[[#This Row],[Current Month Low]])-1</f>
        <v>6.3453233818427046E-2</v>
      </c>
      <c r="AH463" s="2">
        <f>(Table2[[#This Row],[Current Month High]]/Table2[[#This Row],[Close Price]])-1</f>
        <v>2.3402107832781738E-2</v>
      </c>
      <c r="AI463">
        <v>2.4552261577822998</v>
      </c>
      <c r="AJ463">
        <v>38.762947039280803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-0.12</v>
      </c>
      <c r="AM463" t="s">
        <v>10435</v>
      </c>
      <c r="AN463">
        <v>3.07</v>
      </c>
      <c r="AO463" t="s">
        <v>10436</v>
      </c>
      <c r="AP463">
        <v>-8.1906036230999996E-4</v>
      </c>
      <c r="AQ463">
        <f>(Table2[[#This Row],[Sharpe Ratio]]-AVERAGE(Table2[Sharpe Ratio]))/_xlfn.STDEV.P(Table2[Sharpe Ratio])</f>
        <v>-0.68567322914540396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-0.2880717248134998</v>
      </c>
      <c r="AS463">
        <f>_xlfn.RANK.AVG(Table2[[#This Row],[1Y Return vs Nifty Z-Score]],Table2[1Y Return vs Nifty Z-Score])</f>
        <v>409</v>
      </c>
      <c r="AT463">
        <f>_xlfn.RANK.AVG(Table2[[#This Row],[6M Return vs Nifty Z-Score]],Table2[6M Return vs Nifty Z-Score])</f>
        <v>378</v>
      </c>
      <c r="AU463">
        <f>_xlfn.RANK.AVG(Table2[[#This Row],[Sharpe Ratio Z-Score]],Table2[Sharpe Ratio Z-Score])</f>
        <v>556</v>
      </c>
      <c r="AV463">
        <f>(Table2[[#This Row],[Rank 1Y]]+Table2[[#This Row],[Rank 6M]]+Table2[[#This Row],[Rank Sharpe]])/3</f>
        <v>447.66666666666669</v>
      </c>
    </row>
    <row r="464" spans="1:48" x14ac:dyDescent="0.3">
      <c r="A464" t="s">
        <v>2022</v>
      </c>
      <c r="B464" t="s">
        <v>2023</v>
      </c>
      <c r="C464" t="s">
        <v>10390</v>
      </c>
      <c r="D464" t="s">
        <v>294</v>
      </c>
      <c r="E464">
        <v>3415.7406759199998</v>
      </c>
      <c r="F464">
        <v>1275.8</v>
      </c>
      <c r="G464">
        <v>-1.2866686440562001</v>
      </c>
      <c r="H464">
        <f>(Table2[[#This Row],[1Y Return vs Nifty]]-AVERAGE(Table2[1Y Return vs Nifty]))/_xlfn.STDEV.P(Table2[1Y Return vs Nifty])</f>
        <v>-0.40743314258254731</v>
      </c>
      <c r="I464">
        <v>-12.2309652646522</v>
      </c>
      <c r="J464">
        <f>(Table2[[#This Row],[1M Return vs Nifty]]-AVERAGE(Table2[1M Return vs Nifty]))/_xlfn.STDEV.P(Table2[1M Return vs Nifty])</f>
        <v>-0.92187797684579009</v>
      </c>
      <c r="K464">
        <v>-14.1783568188091</v>
      </c>
      <c r="L464">
        <f>(Table2[[#This Row],[6M Return vs Nifty]]-AVERAGE(Table2[6M Return vs Nifty]))/_xlfn.STDEV.P(Table2[6M Return vs Nifty])</f>
        <v>-0.79293546611162435</v>
      </c>
      <c r="M464">
        <v>-3.13389332303101</v>
      </c>
      <c r="N464">
        <f>(Table2[[#This Row],[1W Return vs Nifty]]-AVERAGE(Table2[1W Return vs Nifty]))/_xlfn.STDEV.P(Table2[1W Return vs Nifty])</f>
        <v>-0.20955794504230751</v>
      </c>
      <c r="O464">
        <v>1317.93</v>
      </c>
      <c r="P464">
        <v>1340.5991831751101</v>
      </c>
      <c r="Q464">
        <v>1317.63730363375</v>
      </c>
      <c r="R464">
        <v>33.853224043084197</v>
      </c>
      <c r="S464" s="2">
        <f>(Table2[[#This Row],[Close Price]]-Table2[[#This Row],[20D EMA]])/Table2[[#This Row],[20D EMA]]</f>
        <v>-3.1966796415591199E-2</v>
      </c>
      <c r="T464" s="2">
        <f>(Table2[[#This Row],[Close Price]]-Table2[[#This Row],[50D EMA]])/Table2[[#This Row],[50D EMA]]</f>
        <v>-4.8335985869869043E-2</v>
      </c>
      <c r="U464" s="2">
        <f>(Table2[[#This Row],[Close Price]]-Table2[[#This Row],[200D EMA]])/Table2[[#This Row],[200D EMA]]</f>
        <v>-3.175176015309529E-2</v>
      </c>
      <c r="V464">
        <v>0.34984280477576801</v>
      </c>
      <c r="W464">
        <v>1259.3499999999999</v>
      </c>
      <c r="X464">
        <v>1334</v>
      </c>
      <c r="Y464">
        <v>1256.0999999999999</v>
      </c>
      <c r="Z464">
        <v>1334</v>
      </c>
      <c r="AA464">
        <v>1247</v>
      </c>
      <c r="AB464">
        <v>1418.8</v>
      </c>
      <c r="AC464" s="2">
        <f>(Table2[[#This Row],[Close Price]]/Table2[[#This Row],[Day Low]])-1</f>
        <v>1.3062294040576461E-2</v>
      </c>
      <c r="AD464" s="2">
        <f>(Table2[[#This Row],[Day High]]/Table2[[#This Row],[Close Price]])-1</f>
        <v>4.5618435491456388E-2</v>
      </c>
      <c r="AE464" s="2">
        <f>(Table2[[#This Row],[Close Price]]/Table2[[#This Row],[Current Week Low]])-1</f>
        <v>1.5683464692301641E-2</v>
      </c>
      <c r="AF464" s="2">
        <f>(Table2[[#This Row],[Current Week High]]/Table2[[#This Row],[Close Price]])-1</f>
        <v>4.5618435491456388E-2</v>
      </c>
      <c r="AG464" s="2">
        <f>(Table2[[#This Row],[Close Price]]/Table2[[#This Row],[Current Month Low]])-1</f>
        <v>2.3095429029671211E-2</v>
      </c>
      <c r="AH464" s="2">
        <f>(Table2[[#This Row],[Current Month High]]/Table2[[#This Row],[Close Price]])-1</f>
        <v>0.11208653393948897</v>
      </c>
      <c r="AI464">
        <v>42.886816115378501</v>
      </c>
      <c r="AJ464">
        <v>31.974759491052001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-0.17</v>
      </c>
      <c r="AM464" t="s">
        <v>10435</v>
      </c>
      <c r="AN464">
        <v>-5.62</v>
      </c>
      <c r="AO464" t="s">
        <v>10435</v>
      </c>
      <c r="AP464">
        <v>7.0277197634221994E-2</v>
      </c>
      <c r="AQ464">
        <f>(Table2[[#This Row],[Sharpe Ratio]]-AVERAGE(Table2[Sharpe Ratio]))/_xlfn.STDEV.P(Table2[Sharpe Ratio])</f>
        <v>0.13893351958571756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429</v>
      </c>
      <c r="AT464">
        <f>_xlfn.RANK.AVG(Table2[[#This Row],[6M Return vs Nifty Z-Score]],Table2[6M Return vs Nifty Z-Score])</f>
        <v>602</v>
      </c>
      <c r="AU464">
        <f>_xlfn.RANK.AVG(Table2[[#This Row],[Sharpe Ratio Z-Score]],Table2[Sharpe Ratio Z-Score])</f>
        <v>312</v>
      </c>
      <c r="AV464">
        <f>(Table2[[#This Row],[Rank 1Y]]+Table2[[#This Row],[Rank 6M]]+Table2[[#This Row],[Rank Sharpe]])/3</f>
        <v>447.66666666666669</v>
      </c>
    </row>
    <row r="465" spans="1:48" x14ac:dyDescent="0.3">
      <c r="A465" t="s">
        <v>527</v>
      </c>
      <c r="B465" t="s">
        <v>528</v>
      </c>
      <c r="C465" t="s">
        <v>10391</v>
      </c>
      <c r="D465" t="s">
        <v>51</v>
      </c>
      <c r="E465">
        <v>41001.255384179902</v>
      </c>
      <c r="F465">
        <v>332.15</v>
      </c>
      <c r="G465">
        <v>-21.4917375024405</v>
      </c>
      <c r="H465">
        <f>(Table2[[#This Row],[1Y Return vs Nifty]]-AVERAGE(Table2[1Y Return vs Nifty]))/_xlfn.STDEV.P(Table2[1Y Return vs Nifty])</f>
        <v>-0.73682713939846911</v>
      </c>
      <c r="I465">
        <v>1.9999791716989299</v>
      </c>
      <c r="J465">
        <f>(Table2[[#This Row],[1M Return vs Nifty]]-AVERAGE(Table2[1M Return vs Nifty]))/_xlfn.STDEV.P(Table2[1M Return vs Nifty])</f>
        <v>0.45471497059067012</v>
      </c>
      <c r="K465">
        <v>3.6058833908134398</v>
      </c>
      <c r="L465">
        <f>(Table2[[#This Row],[6M Return vs Nifty]]-AVERAGE(Table2[6M Return vs Nifty]))/_xlfn.STDEV.P(Table2[6M Return vs Nifty])</f>
        <v>-0.26761767354630711</v>
      </c>
      <c r="M465">
        <v>-2.4691114784524202</v>
      </c>
      <c r="N465">
        <f>(Table2[[#This Row],[1W Return vs Nifty]]-AVERAGE(Table2[1W Return vs Nifty]))/_xlfn.STDEV.P(Table2[1W Return vs Nifty])</f>
        <v>-7.7562601061534966E-2</v>
      </c>
      <c r="O465">
        <v>324.24</v>
      </c>
      <c r="P465">
        <v>313.94403029012602</v>
      </c>
      <c r="Q465">
        <v>293.27381133391998</v>
      </c>
      <c r="R465">
        <v>60.6771651758975</v>
      </c>
      <c r="S465" s="2">
        <f>(Table2[[#This Row],[Close Price]]-Table2[[#This Row],[20D EMA]])/Table2[[#This Row],[20D EMA]]</f>
        <v>2.4395509499136343E-2</v>
      </c>
      <c r="T465" s="2">
        <f>(Table2[[#This Row],[Close Price]]-Table2[[#This Row],[50D EMA]])/Table2[[#This Row],[50D EMA]]</f>
        <v>5.7991132027735065E-2</v>
      </c>
      <c r="U465" s="2">
        <f>(Table2[[#This Row],[Close Price]]-Table2[[#This Row],[200D EMA]])/Table2[[#This Row],[200D EMA]]</f>
        <v>0.13255935976436634</v>
      </c>
      <c r="V465">
        <v>1.0587871947006799</v>
      </c>
      <c r="W465">
        <v>326.05</v>
      </c>
      <c r="X465">
        <v>335.6</v>
      </c>
      <c r="Y465">
        <v>320.5</v>
      </c>
      <c r="Z465">
        <v>335.6</v>
      </c>
      <c r="AA465">
        <v>314.85000000000002</v>
      </c>
      <c r="AB465">
        <v>336.85</v>
      </c>
      <c r="AC465" s="2">
        <f>(Table2[[#This Row],[Close Price]]/Table2[[#This Row],[Day Low]])-1</f>
        <v>1.8708786995859317E-2</v>
      </c>
      <c r="AD465" s="2">
        <f>(Table2[[#This Row],[Day High]]/Table2[[#This Row],[Close Price]])-1</f>
        <v>1.0386873400572094E-2</v>
      </c>
      <c r="AE465" s="2">
        <f>(Table2[[#This Row],[Close Price]]/Table2[[#This Row],[Current Week Low]])-1</f>
        <v>3.634945397815903E-2</v>
      </c>
      <c r="AF465" s="2">
        <f>(Table2[[#This Row],[Current Week High]]/Table2[[#This Row],[Close Price]])-1</f>
        <v>1.0386873400572094E-2</v>
      </c>
      <c r="AG465" s="2">
        <f>(Table2[[#This Row],[Close Price]]/Table2[[#This Row],[Current Month Low]])-1</f>
        <v>5.4946800063522261E-2</v>
      </c>
      <c r="AH465" s="2">
        <f>(Table2[[#This Row],[Current Month High]]/Table2[[#This Row],[Close Price]])-1</f>
        <v>1.4150233328315664E-2</v>
      </c>
      <c r="AI465">
        <v>1.41502333283156</v>
      </c>
      <c r="AJ465">
        <v>39.9410153781335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0.04</v>
      </c>
      <c r="AM465" t="s">
        <v>10436</v>
      </c>
      <c r="AN465">
        <v>2.36</v>
      </c>
      <c r="AO465" t="s">
        <v>10436</v>
      </c>
      <c r="AP465">
        <v>5.6135140100835999E-2</v>
      </c>
      <c r="AQ465">
        <f>(Table2[[#This Row],[Sharpe Ratio]]-AVERAGE(Table2[Sharpe Ratio]))/_xlfn.STDEV.P(Table2[Sharpe Ratio])</f>
        <v>-2.5092498260998533E-2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-0.65238494167663974</v>
      </c>
      <c r="AS465">
        <f>_xlfn.RANK.AVG(Table2[[#This Row],[1Y Return vs Nifty Z-Score]],Table2[1Y Return vs Nifty Z-Score])</f>
        <v>581</v>
      </c>
      <c r="AT465">
        <f>_xlfn.RANK.AVG(Table2[[#This Row],[6M Return vs Nifty Z-Score]],Table2[6M Return vs Nifty Z-Score])</f>
        <v>411</v>
      </c>
      <c r="AU465">
        <f>_xlfn.RANK.AVG(Table2[[#This Row],[Sharpe Ratio Z-Score]],Table2[Sharpe Ratio Z-Score])</f>
        <v>353</v>
      </c>
      <c r="AV465">
        <f>(Table2[[#This Row],[Rank 1Y]]+Table2[[#This Row],[Rank 6M]]+Table2[[#This Row],[Rank Sharpe]])/3</f>
        <v>448.33333333333331</v>
      </c>
    </row>
    <row r="466" spans="1:48" x14ac:dyDescent="0.3">
      <c r="A466" t="s">
        <v>1939</v>
      </c>
      <c r="B466" t="s">
        <v>1940</v>
      </c>
      <c r="C466" t="s">
        <v>10390</v>
      </c>
      <c r="D466" t="s">
        <v>21</v>
      </c>
      <c r="E466">
        <v>3731.0888017249999</v>
      </c>
      <c r="F466">
        <v>632.04999999999995</v>
      </c>
      <c r="G466">
        <v>-23.046856215171601</v>
      </c>
      <c r="H466">
        <f>(Table2[[#This Row],[1Y Return vs Nifty]]-AVERAGE(Table2[1Y Return vs Nifty]))/_xlfn.STDEV.P(Table2[1Y Return vs Nifty])</f>
        <v>-0.76217952853903703</v>
      </c>
      <c r="I466">
        <v>8.3766991397437902</v>
      </c>
      <c r="J466">
        <f>(Table2[[#This Row],[1M Return vs Nifty]]-AVERAGE(Table2[1M Return vs Nifty]))/_xlfn.STDEV.P(Table2[1M Return vs Nifty])</f>
        <v>1.0715501901397779</v>
      </c>
      <c r="K466">
        <v>0.12673539566438299</v>
      </c>
      <c r="L466">
        <f>(Table2[[#This Row],[6M Return vs Nifty]]-AVERAGE(Table2[6M Return vs Nifty]))/_xlfn.STDEV.P(Table2[6M Return vs Nifty])</f>
        <v>-0.3703860979083925</v>
      </c>
      <c r="M466">
        <v>-4.2075730169139502</v>
      </c>
      <c r="N466">
        <f>(Table2[[#This Row],[1W Return vs Nifty]]-AVERAGE(Table2[1W Return vs Nifty]))/_xlfn.STDEV.P(Table2[1W Return vs Nifty])</f>
        <v>-0.42274174612683785</v>
      </c>
      <c r="O466">
        <v>634.41</v>
      </c>
      <c r="P466">
        <v>624.99818167855699</v>
      </c>
      <c r="Q466">
        <v>604.08122372130003</v>
      </c>
      <c r="R466">
        <v>47.054461930658498</v>
      </c>
      <c r="S466" s="2">
        <f>(Table2[[#This Row],[Close Price]]-Table2[[#This Row],[20D EMA]])/Table2[[#This Row],[20D EMA]]</f>
        <v>-3.7199918034079124E-3</v>
      </c>
      <c r="T466" s="2">
        <f>(Table2[[#This Row],[Close Price]]-Table2[[#This Row],[50D EMA]])/Table2[[#This Row],[50D EMA]]</f>
        <v>1.1282942139933758E-2</v>
      </c>
      <c r="U466" s="2">
        <f>(Table2[[#This Row],[Close Price]]-Table2[[#This Row],[200D EMA]])/Table2[[#This Row],[200D EMA]]</f>
        <v>4.6299694776813068E-2</v>
      </c>
      <c r="V466">
        <v>0.35629735712771299</v>
      </c>
      <c r="W466">
        <v>628.54999999999995</v>
      </c>
      <c r="X466">
        <v>644.95000000000005</v>
      </c>
      <c r="Y466">
        <v>623</v>
      </c>
      <c r="Z466">
        <v>644.95000000000005</v>
      </c>
      <c r="AA466">
        <v>615.1</v>
      </c>
      <c r="AB466">
        <v>709.4</v>
      </c>
      <c r="AC466" s="2">
        <f>(Table2[[#This Row],[Close Price]]/Table2[[#This Row],[Day Low]])-1</f>
        <v>5.5683716490335655E-3</v>
      </c>
      <c r="AD466" s="2">
        <f>(Table2[[#This Row],[Day High]]/Table2[[#This Row],[Close Price]])-1</f>
        <v>2.0409777707460108E-2</v>
      </c>
      <c r="AE466" s="2">
        <f>(Table2[[#This Row],[Close Price]]/Table2[[#This Row],[Current Week Low]])-1</f>
        <v>1.4526484751203883E-2</v>
      </c>
      <c r="AF466" s="2">
        <f>(Table2[[#This Row],[Current Week High]]/Table2[[#This Row],[Close Price]])-1</f>
        <v>2.0409777707460108E-2</v>
      </c>
      <c r="AG466" s="2">
        <f>(Table2[[#This Row],[Close Price]]/Table2[[#This Row],[Current Month Low]])-1</f>
        <v>2.7556494878881344E-2</v>
      </c>
      <c r="AH466" s="2">
        <f>(Table2[[#This Row],[Current Month High]]/Table2[[#This Row],[Close Price]])-1</f>
        <v>0.12237955857922644</v>
      </c>
      <c r="AI466">
        <v>25.227434538406701</v>
      </c>
      <c r="AJ466">
        <v>40.455555555555499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-0.14000000000000001</v>
      </c>
      <c r="AM466" t="s">
        <v>10435</v>
      </c>
      <c r="AN466">
        <v>-0.56000000000000005</v>
      </c>
      <c r="AO466" t="s">
        <v>10435</v>
      </c>
      <c r="AP466">
        <v>7.1512740522160001E-2</v>
      </c>
      <c r="AQ466">
        <f>(Table2[[#This Row],[Sharpe Ratio]]-AVERAGE(Table2[Sharpe Ratio]))/_xlfn.STDEV.P(Table2[Sharpe Ratio])</f>
        <v>0.15326390816664848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-0.33049327426784098</v>
      </c>
      <c r="AS466">
        <f>_xlfn.RANK.AVG(Table2[[#This Row],[1Y Return vs Nifty Z-Score]],Table2[1Y Return vs Nifty Z-Score])</f>
        <v>589</v>
      </c>
      <c r="AT466">
        <f>_xlfn.RANK.AVG(Table2[[#This Row],[6M Return vs Nifty Z-Score]],Table2[6M Return vs Nifty Z-Score])</f>
        <v>447</v>
      </c>
      <c r="AU466">
        <f>_xlfn.RANK.AVG(Table2[[#This Row],[Sharpe Ratio Z-Score]],Table2[Sharpe Ratio Z-Score])</f>
        <v>309</v>
      </c>
      <c r="AV466">
        <f>(Table2[[#This Row],[Rank 1Y]]+Table2[[#This Row],[Rank 6M]]+Table2[[#This Row],[Rank Sharpe]])/3</f>
        <v>448.33333333333331</v>
      </c>
    </row>
    <row r="467" spans="1:48" x14ac:dyDescent="0.3">
      <c r="A467" t="s">
        <v>1120</v>
      </c>
      <c r="B467" t="s">
        <v>1121</v>
      </c>
      <c r="C467" t="s">
        <v>10399</v>
      </c>
      <c r="D467" t="s">
        <v>478</v>
      </c>
      <c r="E467">
        <v>11852.7031967</v>
      </c>
      <c r="F467">
        <v>370.6</v>
      </c>
      <c r="G467">
        <v>-5.6220828764740904</v>
      </c>
      <c r="H467">
        <f>(Table2[[#This Row],[1Y Return vs Nifty]]-AVERAGE(Table2[1Y Return vs Nifty]))/_xlfn.STDEV.P(Table2[1Y Return vs Nifty])</f>
        <v>-0.47811141801322832</v>
      </c>
      <c r="I467">
        <v>-81.871765936371503</v>
      </c>
      <c r="J467">
        <f>(Table2[[#This Row],[1M Return vs Nifty]]-AVERAGE(Table2[1M Return vs Nifty]))/_xlfn.STDEV.P(Table2[1M Return vs Nifty])</f>
        <v>-7.6583975021161574</v>
      </c>
      <c r="K467">
        <v>-0.97711290232656001</v>
      </c>
      <c r="L467">
        <f>(Table2[[#This Row],[6M Return vs Nifty]]-AVERAGE(Table2[6M Return vs Nifty]))/_xlfn.STDEV.P(Table2[6M Return vs Nifty])</f>
        <v>-0.4029919975359646</v>
      </c>
      <c r="M467">
        <v>10.0888194529274</v>
      </c>
      <c r="N467">
        <f>(Table2[[#This Row],[1W Return vs Nifty]]-AVERAGE(Table2[1W Return vs Nifty]))/_xlfn.STDEV.P(Table2[1W Return vs Nifty])</f>
        <v>2.4158695323400927</v>
      </c>
      <c r="O467">
        <v>341.03</v>
      </c>
      <c r="P467">
        <v>328.79438113671301</v>
      </c>
      <c r="Q467">
        <v>304.79606279983801</v>
      </c>
      <c r="R467">
        <v>77.306017466141697</v>
      </c>
      <c r="S467" s="2">
        <f>(Table2[[#This Row],[Close Price]]-Table2[[#This Row],[20D EMA]])/Table2[[#This Row],[20D EMA]]</f>
        <v>8.6707914259742697E-2</v>
      </c>
      <c r="T467" s="2">
        <f>(Table2[[#This Row],[Close Price]]-Table2[[#This Row],[50D EMA]])/Table2[[#This Row],[50D EMA]]</f>
        <v>0.12714821560744433</v>
      </c>
      <c r="U467" s="2">
        <f>(Table2[[#This Row],[Close Price]]-Table2[[#This Row],[200D EMA]])/Table2[[#This Row],[200D EMA]]</f>
        <v>0.21589497120038581</v>
      </c>
      <c r="V467">
        <v>1.41672559211494</v>
      </c>
      <c r="W467">
        <v>358.95</v>
      </c>
      <c r="X467">
        <v>373.7</v>
      </c>
      <c r="Y467">
        <v>347.95</v>
      </c>
      <c r="Z467">
        <v>401</v>
      </c>
      <c r="AA467">
        <v>317.05</v>
      </c>
      <c r="AB467">
        <v>401</v>
      </c>
      <c r="AC467" s="2">
        <f>(Table2[[#This Row],[Close Price]]/Table2[[#This Row],[Day Low]])-1</f>
        <v>3.2455773784649811E-2</v>
      </c>
      <c r="AD467" s="2">
        <f>(Table2[[#This Row],[Day High]]/Table2[[#This Row],[Close Price]])-1</f>
        <v>8.3648138154344132E-3</v>
      </c>
      <c r="AE467" s="2">
        <f>(Table2[[#This Row],[Close Price]]/Table2[[#This Row],[Current Week Low]])-1</f>
        <v>6.5095559706854544E-2</v>
      </c>
      <c r="AF467" s="2">
        <f>(Table2[[#This Row],[Current Week High]]/Table2[[#This Row],[Close Price]])-1</f>
        <v>8.2029141932002059E-2</v>
      </c>
      <c r="AG467" s="2">
        <f>(Table2[[#This Row],[Close Price]]/Table2[[#This Row],[Current Month Low]])-1</f>
        <v>0.16890080428954435</v>
      </c>
      <c r="AH467" s="2">
        <f>(Table2[[#This Row],[Current Month High]]/Table2[[#This Row],[Close Price]])-1</f>
        <v>8.2029141932002059E-2</v>
      </c>
      <c r="AI467">
        <v>8.2029141932002005</v>
      </c>
      <c r="AJ467">
        <v>52.761747732893603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0.06</v>
      </c>
      <c r="AM467" t="s">
        <v>10436</v>
      </c>
      <c r="AN467">
        <v>13.47</v>
      </c>
      <c r="AO467" t="s">
        <v>10436</v>
      </c>
      <c r="AP467">
        <v>3.1959987556804001E-2</v>
      </c>
      <c r="AQ467">
        <f>(Table2[[#This Row],[Sharpe Ratio]]-AVERAGE(Table2[Sharpe Ratio]))/_xlfn.STDEV.P(Table2[Sharpe Ratio])</f>
        <v>-0.30548691705566333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-6.4291183023809211</v>
      </c>
      <c r="AS467">
        <f>_xlfn.RANK.AVG(Table2[[#This Row],[1Y Return vs Nifty Z-Score]],Table2[1Y Return vs Nifty Z-Score])</f>
        <v>476</v>
      </c>
      <c r="AT467">
        <f>_xlfn.RANK.AVG(Table2[[#This Row],[6M Return vs Nifty Z-Score]],Table2[6M Return vs Nifty Z-Score])</f>
        <v>457</v>
      </c>
      <c r="AU467">
        <f>_xlfn.RANK.AVG(Table2[[#This Row],[Sharpe Ratio Z-Score]],Table2[Sharpe Ratio Z-Score])</f>
        <v>414</v>
      </c>
      <c r="AV467">
        <f>(Table2[[#This Row],[Rank 1Y]]+Table2[[#This Row],[Rank 6M]]+Table2[[#This Row],[Rank Sharpe]])/3</f>
        <v>449</v>
      </c>
    </row>
    <row r="468" spans="1:48" x14ac:dyDescent="0.3">
      <c r="A468" t="s">
        <v>2113</v>
      </c>
      <c r="B468" t="s">
        <v>2114</v>
      </c>
      <c r="C468" t="s">
        <v>10397</v>
      </c>
      <c r="D468" t="s">
        <v>266</v>
      </c>
      <c r="E468">
        <v>2992.0006619999999</v>
      </c>
      <c r="F468">
        <v>308.7</v>
      </c>
      <c r="G468">
        <v>-19.712494517861501</v>
      </c>
      <c r="H468">
        <f>(Table2[[#This Row],[1Y Return vs Nifty]]-AVERAGE(Table2[1Y Return vs Nifty]))/_xlfn.STDEV.P(Table2[1Y Return vs Nifty])</f>
        <v>-0.70782095475713491</v>
      </c>
      <c r="I468">
        <v>-5.2972525454939596</v>
      </c>
      <c r="J468">
        <f>(Table2[[#This Row],[1M Return vs Nifty]]-AVERAGE(Table2[1M Return vs Nifty]))/_xlfn.STDEV.P(Table2[1M Return vs Nifty])</f>
        <v>-0.25116352978755502</v>
      </c>
      <c r="K468">
        <v>-3.0951701747551099</v>
      </c>
      <c r="L468">
        <f>(Table2[[#This Row],[6M Return vs Nifty]]-AVERAGE(Table2[6M Return vs Nifty]))/_xlfn.STDEV.P(Table2[6M Return vs Nifty])</f>
        <v>-0.46555599564689082</v>
      </c>
      <c r="M468">
        <v>-3.4174282162428402</v>
      </c>
      <c r="N468">
        <f>(Table2[[#This Row],[1W Return vs Nifty]]-AVERAGE(Table2[1W Return vs Nifty]))/_xlfn.STDEV.P(Table2[1W Return vs Nifty])</f>
        <v>-0.26585503869078297</v>
      </c>
      <c r="O468">
        <v>316.41000000000003</v>
      </c>
      <c r="P468">
        <v>319.32053316864699</v>
      </c>
      <c r="Q468">
        <v>307.95976258379602</v>
      </c>
      <c r="R468">
        <v>31.753667830535999</v>
      </c>
      <c r="S468" s="2">
        <f>(Table2[[#This Row],[Close Price]]-Table2[[#This Row],[20D EMA]])/Table2[[#This Row],[20D EMA]]</f>
        <v>-2.4367118611927675E-2</v>
      </c>
      <c r="T468" s="2">
        <f>(Table2[[#This Row],[Close Price]]-Table2[[#This Row],[50D EMA]])/Table2[[#This Row],[50D EMA]]</f>
        <v>-3.325978778520277E-2</v>
      </c>
      <c r="U468" s="2">
        <f>(Table2[[#This Row],[Close Price]]-Table2[[#This Row],[200D EMA]])/Table2[[#This Row],[200D EMA]]</f>
        <v>2.4036822537897261E-3</v>
      </c>
      <c r="V468">
        <v>1.0581286054789201</v>
      </c>
      <c r="W468">
        <v>307.10000000000002</v>
      </c>
      <c r="X468">
        <v>317.45</v>
      </c>
      <c r="Y468">
        <v>307.10000000000002</v>
      </c>
      <c r="Z468">
        <v>323.8</v>
      </c>
      <c r="AA468">
        <v>300.05</v>
      </c>
      <c r="AB468">
        <v>332.95</v>
      </c>
      <c r="AC468" s="2">
        <f>(Table2[[#This Row],[Close Price]]/Table2[[#This Row],[Day Low]])-1</f>
        <v>5.2100293064147873E-3</v>
      </c>
      <c r="AD468" s="2">
        <f>(Table2[[#This Row],[Day High]]/Table2[[#This Row],[Close Price]])-1</f>
        <v>2.8344671201814053E-2</v>
      </c>
      <c r="AE468" s="2">
        <f>(Table2[[#This Row],[Close Price]]/Table2[[#This Row],[Current Week Low]])-1</f>
        <v>5.2100293064147873E-3</v>
      </c>
      <c r="AF468" s="2">
        <f>(Table2[[#This Row],[Current Week High]]/Table2[[#This Row],[Close Price]])-1</f>
        <v>4.8914804016845004E-2</v>
      </c>
      <c r="AG468" s="2">
        <f>(Table2[[#This Row],[Close Price]]/Table2[[#This Row],[Current Month Low]])-1</f>
        <v>2.8828528578570101E-2</v>
      </c>
      <c r="AH468" s="2">
        <f>(Table2[[#This Row],[Current Month High]]/Table2[[#This Row],[Close Price]])-1</f>
        <v>7.8555231616456167E-2</v>
      </c>
      <c r="AI468">
        <v>30.0777453838678</v>
      </c>
      <c r="AJ468">
        <v>25.922904344278901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-0.14000000000000001</v>
      </c>
      <c r="AM468" t="s">
        <v>10435</v>
      </c>
      <c r="AN468">
        <v>-2.54</v>
      </c>
      <c r="AO468" t="s">
        <v>10435</v>
      </c>
      <c r="AP468">
        <v>7.4841787627604003E-2</v>
      </c>
      <c r="AQ468">
        <f>(Table2[[#This Row],[Sharpe Ratio]]-AVERAGE(Table2[Sharpe Ratio]))/_xlfn.STDEV.P(Table2[Sharpe Ratio])</f>
        <v>0.1918757111975033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565</v>
      </c>
      <c r="AT468">
        <f>_xlfn.RANK.AVG(Table2[[#This Row],[6M Return vs Nifty Z-Score]],Table2[6M Return vs Nifty Z-Score])</f>
        <v>485</v>
      </c>
      <c r="AU468">
        <f>_xlfn.RANK.AVG(Table2[[#This Row],[Sharpe Ratio Z-Score]],Table2[Sharpe Ratio Z-Score])</f>
        <v>299</v>
      </c>
      <c r="AV468">
        <f>(Table2[[#This Row],[Rank 1Y]]+Table2[[#This Row],[Rank 6M]]+Table2[[#This Row],[Rank Sharpe]])/3</f>
        <v>449.66666666666669</v>
      </c>
    </row>
    <row r="469" spans="1:48" x14ac:dyDescent="0.3">
      <c r="A469" t="s">
        <v>47</v>
      </c>
      <c r="B469" t="s">
        <v>48</v>
      </c>
      <c r="C469" t="s">
        <v>10390</v>
      </c>
      <c r="D469" t="s">
        <v>21</v>
      </c>
      <c r="E469">
        <v>482341.19030175998</v>
      </c>
      <c r="F469">
        <v>1782.4</v>
      </c>
      <c r="G469">
        <v>8.9025323828506799</v>
      </c>
      <c r="H469">
        <f>(Table2[[#This Row],[1Y Return vs Nifty]]-AVERAGE(Table2[1Y Return vs Nifty]))/_xlfn.STDEV.P(Table2[1Y Return vs Nifty])</f>
        <v>-0.24132325826898615</v>
      </c>
      <c r="I469">
        <v>1.48299533413578</v>
      </c>
      <c r="J469">
        <f>(Table2[[#This Row],[1M Return vs Nifty]]-AVERAGE(Table2[1M Return vs Nifty]))/_xlfn.STDEV.P(Table2[1M Return vs Nifty])</f>
        <v>0.40470590001133577</v>
      </c>
      <c r="K469">
        <v>-3.5912887519457199</v>
      </c>
      <c r="L469">
        <f>(Table2[[#This Row],[6M Return vs Nifty]]-AVERAGE(Table2[6M Return vs Nifty]))/_xlfn.STDEV.P(Table2[6M Return vs Nifty])</f>
        <v>-0.48021053881255288</v>
      </c>
      <c r="M469">
        <v>-3.5526467560212902</v>
      </c>
      <c r="N469">
        <f>(Table2[[#This Row],[1W Return vs Nifty]]-AVERAGE(Table2[1W Return vs Nifty]))/_xlfn.STDEV.P(Table2[1W Return vs Nifty])</f>
        <v>-0.29270327140981639</v>
      </c>
      <c r="O469">
        <v>1758.83</v>
      </c>
      <c r="P469">
        <v>1690.4220264512801</v>
      </c>
      <c r="Q469">
        <v>1526.7863574112901</v>
      </c>
      <c r="R469">
        <v>56.086210391658597</v>
      </c>
      <c r="S469" s="2">
        <f>(Table2[[#This Row],[Close Price]]-Table2[[#This Row],[20D EMA]])/Table2[[#This Row],[20D EMA]]</f>
        <v>1.3400954043312978E-2</v>
      </c>
      <c r="T469" s="2">
        <f>(Table2[[#This Row],[Close Price]]-Table2[[#This Row],[50D EMA]])/Table2[[#This Row],[50D EMA]]</f>
        <v>5.4411248853524635E-2</v>
      </c>
      <c r="U469" s="2">
        <f>(Table2[[#This Row],[Close Price]]-Table2[[#This Row],[200D EMA]])/Table2[[#This Row],[200D EMA]]</f>
        <v>0.1674193912906782</v>
      </c>
      <c r="V469">
        <v>0.78288556528106001</v>
      </c>
      <c r="W469">
        <v>1755</v>
      </c>
      <c r="X469">
        <v>1784.05</v>
      </c>
      <c r="Y469">
        <v>1732.5</v>
      </c>
      <c r="Z469">
        <v>1784.05</v>
      </c>
      <c r="AA469">
        <v>1721.4</v>
      </c>
      <c r="AB469">
        <v>1828</v>
      </c>
      <c r="AC469" s="2">
        <f>(Table2[[#This Row],[Close Price]]/Table2[[#This Row],[Day Low]])-1</f>
        <v>1.5612535612535616E-2</v>
      </c>
      <c r="AD469" s="2">
        <f>(Table2[[#This Row],[Day High]]/Table2[[#This Row],[Close Price]])-1</f>
        <v>9.2571813285458049E-4</v>
      </c>
      <c r="AE469" s="2">
        <f>(Table2[[#This Row],[Close Price]]/Table2[[#This Row],[Current Week Low]])-1</f>
        <v>2.8802308802308829E-2</v>
      </c>
      <c r="AF469" s="2">
        <f>(Table2[[#This Row],[Current Week High]]/Table2[[#This Row],[Close Price]])-1</f>
        <v>9.2571813285458049E-4</v>
      </c>
      <c r="AG469" s="2">
        <f>(Table2[[#This Row],[Close Price]]/Table2[[#This Row],[Current Month Low]])-1</f>
        <v>3.5436272801208313E-2</v>
      </c>
      <c r="AH469" s="2">
        <f>(Table2[[#This Row],[Current Month High]]/Table2[[#This Row],[Close Price]])-1</f>
        <v>2.5583482944344649E-2</v>
      </c>
      <c r="AI469">
        <v>2.55834829443446</v>
      </c>
      <c r="AJ469">
        <v>47.482520375656698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0.05</v>
      </c>
      <c r="AM469" t="s">
        <v>10436</v>
      </c>
      <c r="AN469">
        <v>2.04</v>
      </c>
      <c r="AO469" t="s">
        <v>10436</v>
      </c>
      <c r="AP469">
        <v>7.2328094743250001E-3</v>
      </c>
      <c r="AQ469">
        <f>(Table2[[#This Row],[Sharpe Ratio]]-AVERAGE(Table2[Sharpe Ratio]))/_xlfn.STDEV.P(Table2[Sharpe Ratio])</f>
        <v>-0.59228397921444909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-1.2018151476944687</v>
      </c>
      <c r="AS469">
        <f>_xlfn.RANK.AVG(Table2[[#This Row],[1Y Return vs Nifty Z-Score]],Table2[1Y Return vs Nifty Z-Score])</f>
        <v>373</v>
      </c>
      <c r="AT469">
        <f>_xlfn.RANK.AVG(Table2[[#This Row],[6M Return vs Nifty Z-Score]],Table2[6M Return vs Nifty Z-Score])</f>
        <v>491</v>
      </c>
      <c r="AU469">
        <f>_xlfn.RANK.AVG(Table2[[#This Row],[Sharpe Ratio Z-Score]],Table2[Sharpe Ratio Z-Score])</f>
        <v>488</v>
      </c>
      <c r="AV469">
        <f>(Table2[[#This Row],[Rank 1Y]]+Table2[[#This Row],[Rank 6M]]+Table2[[#This Row],[Rank Sharpe]])/3</f>
        <v>450.66666666666669</v>
      </c>
    </row>
    <row r="470" spans="1:48" x14ac:dyDescent="0.3">
      <c r="A470" t="s">
        <v>805</v>
      </c>
      <c r="B470" t="s">
        <v>806</v>
      </c>
      <c r="C470" t="s">
        <v>10395</v>
      </c>
      <c r="D470" t="s">
        <v>276</v>
      </c>
      <c r="E470">
        <v>20925.8735313</v>
      </c>
      <c r="F470">
        <v>420.25</v>
      </c>
      <c r="G470">
        <v>-4.2999149885900598</v>
      </c>
      <c r="H470">
        <f>(Table2[[#This Row],[1Y Return vs Nifty]]-AVERAGE(Table2[1Y Return vs Nifty]))/_xlfn.STDEV.P(Table2[1Y Return vs Nifty])</f>
        <v>-0.45655671963015076</v>
      </c>
      <c r="I470">
        <v>-5.6163118797903699E-2</v>
      </c>
      <c r="J470">
        <f>(Table2[[#This Row],[1M Return vs Nifty]]-AVERAGE(Table2[1M Return vs Nifty]))/_xlfn.STDEV.P(Table2[1M Return vs Nifty])</f>
        <v>0.25581945886386481</v>
      </c>
      <c r="K470">
        <v>-21.5600876389991</v>
      </c>
      <c r="L470">
        <f>(Table2[[#This Row],[6M Return vs Nifty]]-AVERAGE(Table2[6M Return vs Nifty]))/_xlfn.STDEV.P(Table2[6M Return vs Nifty])</f>
        <v>-1.0109798972521482</v>
      </c>
      <c r="M470">
        <v>-0.55627854867034299</v>
      </c>
      <c r="N470">
        <f>(Table2[[#This Row],[1W Return vs Nifty]]-AVERAGE(Table2[1W Return vs Nifty]))/_xlfn.STDEV.P(Table2[1W Return vs Nifty])</f>
        <v>0.30223874670900525</v>
      </c>
      <c r="O470">
        <v>412.3</v>
      </c>
      <c r="P470">
        <v>396.17255440845901</v>
      </c>
      <c r="Q470">
        <v>379.579877452961</v>
      </c>
      <c r="R470">
        <v>61.499703863349303</v>
      </c>
      <c r="S470" s="2">
        <f>(Table2[[#This Row],[Close Price]]-Table2[[#This Row],[20D EMA]])/Table2[[#This Row],[20D EMA]]</f>
        <v>1.9282076158137252E-2</v>
      </c>
      <c r="T470" s="2">
        <f>(Table2[[#This Row],[Close Price]]-Table2[[#This Row],[50D EMA]])/Table2[[#This Row],[50D EMA]]</f>
        <v>6.0775147908698479E-2</v>
      </c>
      <c r="U470" s="2">
        <f>(Table2[[#This Row],[Close Price]]-Table2[[#This Row],[200D EMA]])/Table2[[#This Row],[200D EMA]]</f>
        <v>0.10714509636269905</v>
      </c>
      <c r="V470">
        <v>0.63367731566450503</v>
      </c>
      <c r="W470">
        <v>417.9</v>
      </c>
      <c r="X470">
        <v>425</v>
      </c>
      <c r="Y470">
        <v>417.9</v>
      </c>
      <c r="Z470">
        <v>431.85</v>
      </c>
      <c r="AA470">
        <v>398.75</v>
      </c>
      <c r="AB470">
        <v>439</v>
      </c>
      <c r="AC470" s="2">
        <f>(Table2[[#This Row],[Close Price]]/Table2[[#This Row],[Day Low]])-1</f>
        <v>5.6233548695860947E-3</v>
      </c>
      <c r="AD470" s="2">
        <f>(Table2[[#This Row],[Day High]]/Table2[[#This Row],[Close Price]])-1</f>
        <v>1.1302795954788891E-2</v>
      </c>
      <c r="AE470" s="2">
        <f>(Table2[[#This Row],[Close Price]]/Table2[[#This Row],[Current Week Low]])-1</f>
        <v>5.6233548695860947E-3</v>
      </c>
      <c r="AF470" s="2">
        <f>(Table2[[#This Row],[Current Week High]]/Table2[[#This Row],[Close Price]])-1</f>
        <v>2.7602617489589587E-2</v>
      </c>
      <c r="AG470" s="2">
        <f>(Table2[[#This Row],[Close Price]]/Table2[[#This Row],[Current Month Low]])-1</f>
        <v>5.3918495297805569E-2</v>
      </c>
      <c r="AH470" s="2">
        <f>(Table2[[#This Row],[Current Month High]]/Table2[[#This Row],[Close Price]])-1</f>
        <v>4.46162998215347E-2</v>
      </c>
      <c r="AI470">
        <v>32.7781082688875</v>
      </c>
      <c r="AJ470">
        <v>35.085181613628997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0.08</v>
      </c>
      <c r="AM470" t="s">
        <v>10436</v>
      </c>
      <c r="AN470">
        <v>2.94</v>
      </c>
      <c r="AO470" t="s">
        <v>10436</v>
      </c>
      <c r="AP470">
        <v>9.8220783599822004E-2</v>
      </c>
      <c r="AQ470">
        <f>(Table2[[#This Row],[Sharpe Ratio]]-AVERAGE(Table2[Sharpe Ratio]))/_xlfn.STDEV.P(Table2[Sharpe Ratio])</f>
        <v>0.46303594382450114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-0.44644246748492772</v>
      </c>
      <c r="AS470">
        <f>_xlfn.RANK.AVG(Table2[[#This Row],[1Y Return vs Nifty Z-Score]],Table2[1Y Return vs Nifty Z-Score])</f>
        <v>457</v>
      </c>
      <c r="AT470">
        <f>_xlfn.RANK.AVG(Table2[[#This Row],[6M Return vs Nifty Z-Score]],Table2[6M Return vs Nifty Z-Score])</f>
        <v>672</v>
      </c>
      <c r="AU470">
        <f>_xlfn.RANK.AVG(Table2[[#This Row],[Sharpe Ratio Z-Score]],Table2[Sharpe Ratio Z-Score])</f>
        <v>227</v>
      </c>
      <c r="AV470">
        <f>(Table2[[#This Row],[Rank 1Y]]+Table2[[#This Row],[Rank 6M]]+Table2[[#This Row],[Rank Sharpe]])/3</f>
        <v>452</v>
      </c>
    </row>
    <row r="471" spans="1:48" x14ac:dyDescent="0.3">
      <c r="A471" t="s">
        <v>1987</v>
      </c>
      <c r="B471" t="s">
        <v>1988</v>
      </c>
      <c r="C471" t="s">
        <v>10402</v>
      </c>
      <c r="D471" t="s">
        <v>510</v>
      </c>
      <c r="E471">
        <v>3505.02936</v>
      </c>
      <c r="F471">
        <v>809.7</v>
      </c>
      <c r="G471">
        <v>-10.4121124150636</v>
      </c>
      <c r="H471">
        <f>(Table2[[#This Row],[1Y Return vs Nifty]]-AVERAGE(Table2[1Y Return vs Nifty]))/_xlfn.STDEV.P(Table2[1Y Return vs Nifty])</f>
        <v>-0.55620107886224823</v>
      </c>
      <c r="I471">
        <v>-5.0671794656351397</v>
      </c>
      <c r="J471">
        <f>(Table2[[#This Row],[1M Return vs Nifty]]-AVERAGE(Table2[1M Return vs Nifty]))/_xlfn.STDEV.P(Table2[1M Return vs Nifty])</f>
        <v>-0.22890801606918057</v>
      </c>
      <c r="K471">
        <v>-52.738286821466403</v>
      </c>
      <c r="L471">
        <f>(Table2[[#This Row],[6M Return vs Nifty]]-AVERAGE(Table2[6M Return vs Nifty]))/_xlfn.STDEV.P(Table2[6M Return vs Nifty])</f>
        <v>-1.9319336505552323</v>
      </c>
      <c r="M471">
        <v>1.80183859003219</v>
      </c>
      <c r="N471">
        <f>(Table2[[#This Row],[1W Return vs Nifty]]-AVERAGE(Table2[1W Return vs Nifty]))/_xlfn.STDEV.P(Table2[1W Return vs Nifty])</f>
        <v>0.77045322249287129</v>
      </c>
      <c r="O471">
        <v>828.89</v>
      </c>
      <c r="P471">
        <v>899.292926212456</v>
      </c>
      <c r="Q471">
        <v>956.94461976459604</v>
      </c>
      <c r="R471">
        <v>45.519395138842597</v>
      </c>
      <c r="S471" s="2">
        <f>(Table2[[#This Row],[Close Price]]-Table2[[#This Row],[20D EMA]])/Table2[[#This Row],[20D EMA]]</f>
        <v>-2.3151443496724464E-2</v>
      </c>
      <c r="T471" s="2">
        <f>(Table2[[#This Row],[Close Price]]-Table2[[#This Row],[50D EMA]])/Table2[[#This Row],[50D EMA]]</f>
        <v>-9.9625965690393767E-2</v>
      </c>
      <c r="U471" s="2">
        <f>(Table2[[#This Row],[Close Price]]-Table2[[#This Row],[200D EMA]])/Table2[[#This Row],[200D EMA]]</f>
        <v>-0.15386953092522479</v>
      </c>
      <c r="V471">
        <v>0.70267874665714902</v>
      </c>
      <c r="W471">
        <v>767.05</v>
      </c>
      <c r="X471">
        <v>849.3</v>
      </c>
      <c r="Y471">
        <v>767.05</v>
      </c>
      <c r="Z471">
        <v>849.3</v>
      </c>
      <c r="AA471">
        <v>767.05</v>
      </c>
      <c r="AB471">
        <v>907.3</v>
      </c>
      <c r="AC471" s="2">
        <f>(Table2[[#This Row],[Close Price]]/Table2[[#This Row],[Day Low]])-1</f>
        <v>5.5602633465875906E-2</v>
      </c>
      <c r="AD471" s="2">
        <f>(Table2[[#This Row],[Day High]]/Table2[[#This Row],[Close Price]])-1</f>
        <v>4.8907002593552962E-2</v>
      </c>
      <c r="AE471" s="2">
        <f>(Table2[[#This Row],[Close Price]]/Table2[[#This Row],[Current Week Low]])-1</f>
        <v>5.5602633465875906E-2</v>
      </c>
      <c r="AF471" s="2">
        <f>(Table2[[#This Row],[Current Week High]]/Table2[[#This Row],[Close Price]])-1</f>
        <v>4.8907002593552962E-2</v>
      </c>
      <c r="AG471" s="2">
        <f>(Table2[[#This Row],[Close Price]]/Table2[[#This Row],[Current Month Low]])-1</f>
        <v>5.5602633465875906E-2</v>
      </c>
      <c r="AH471" s="2">
        <f>(Table2[[#This Row],[Current Month High]]/Table2[[#This Row],[Close Price]])-1</f>
        <v>0.12053847103865611</v>
      </c>
      <c r="AI471">
        <v>84.630109917253293</v>
      </c>
      <c r="AJ471">
        <v>30.596774193548399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-0.31</v>
      </c>
      <c r="AM471" t="s">
        <v>10435</v>
      </c>
      <c r="AN471">
        <v>2.2000000000000002</v>
      </c>
      <c r="AO471" t="s">
        <v>10436</v>
      </c>
      <c r="AP471">
        <v>0.14486409006364301</v>
      </c>
      <c r="AQ471">
        <f>(Table2[[#This Row],[Sharpe Ratio]]-AVERAGE(Table2[Sharpe Ratio]))/_xlfn.STDEV.P(Table2[Sharpe Ratio])</f>
        <v>1.0040262346929305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504</v>
      </c>
      <c r="AT471">
        <f>_xlfn.RANK.AVG(Table2[[#This Row],[6M Return vs Nifty Z-Score]],Table2[6M Return vs Nifty Z-Score])</f>
        <v>738</v>
      </c>
      <c r="AU471">
        <f>_xlfn.RANK.AVG(Table2[[#This Row],[Sharpe Ratio Z-Score]],Table2[Sharpe Ratio Z-Score])</f>
        <v>115</v>
      </c>
      <c r="AV471">
        <f>(Table2[[#This Row],[Rank 1Y]]+Table2[[#This Row],[Rank 6M]]+Table2[[#This Row],[Rank Sharpe]])/3</f>
        <v>452.33333333333331</v>
      </c>
    </row>
    <row r="472" spans="1:48" x14ac:dyDescent="0.3">
      <c r="A472" t="s">
        <v>884</v>
      </c>
      <c r="B472" t="s">
        <v>885</v>
      </c>
      <c r="C472" t="s">
        <v>10402</v>
      </c>
      <c r="D472" t="s">
        <v>433</v>
      </c>
      <c r="E472">
        <v>17810.532033525</v>
      </c>
      <c r="F472">
        <v>288.05</v>
      </c>
      <c r="G472">
        <v>-1.8321443954671</v>
      </c>
      <c r="H472">
        <f>(Table2[[#This Row],[1Y Return vs Nifty]]-AVERAGE(Table2[1Y Return vs Nifty]))/_xlfn.STDEV.P(Table2[1Y Return vs Nifty])</f>
        <v>-0.41632578428462425</v>
      </c>
      <c r="I472">
        <v>-4.2404142768009798</v>
      </c>
      <c r="J472">
        <f>(Table2[[#This Row],[1M Return vs Nifty]]-AVERAGE(Table2[1M Return vs Nifty]))/_xlfn.STDEV.P(Table2[1M Return vs Nifty])</f>
        <v>-0.14893306196649306</v>
      </c>
      <c r="K472">
        <v>8.3785124876740707E-3</v>
      </c>
      <c r="L472">
        <f>(Table2[[#This Row],[6M Return vs Nifty]]-AVERAGE(Table2[6M Return vs Nifty]))/_xlfn.STDEV.P(Table2[6M Return vs Nifty])</f>
        <v>-0.3738821694792015</v>
      </c>
      <c r="M472">
        <v>-6.5809535837155702</v>
      </c>
      <c r="N472">
        <f>(Table2[[#This Row],[1W Return vs Nifty]]-AVERAGE(Table2[1W Return vs Nifty]))/_xlfn.STDEV.P(Table2[1W Return vs Nifty])</f>
        <v>-0.89398684234460257</v>
      </c>
      <c r="O472">
        <v>300.88</v>
      </c>
      <c r="P472">
        <v>303.275134706475</v>
      </c>
      <c r="Q472">
        <v>276.10384711056201</v>
      </c>
      <c r="R472">
        <v>25.4313256458464</v>
      </c>
      <c r="S472" s="2">
        <f>(Table2[[#This Row],[Close Price]]-Table2[[#This Row],[20D EMA]])/Table2[[#This Row],[20D EMA]]</f>
        <v>-4.2641584684924169E-2</v>
      </c>
      <c r="T472" s="2">
        <f>(Table2[[#This Row],[Close Price]]-Table2[[#This Row],[50D EMA]])/Table2[[#This Row],[50D EMA]]</f>
        <v>-5.0202383789922783E-2</v>
      </c>
      <c r="U472" s="2">
        <f>(Table2[[#This Row],[Close Price]]-Table2[[#This Row],[200D EMA]])/Table2[[#This Row],[200D EMA]]</f>
        <v>4.3266883147246853E-2</v>
      </c>
      <c r="V472">
        <v>0.58887434691718299</v>
      </c>
      <c r="W472">
        <v>286.05</v>
      </c>
      <c r="X472">
        <v>292.8</v>
      </c>
      <c r="Y472">
        <v>286.05</v>
      </c>
      <c r="Z472">
        <v>298.5</v>
      </c>
      <c r="AA472">
        <v>286.05</v>
      </c>
      <c r="AB472">
        <v>316.2</v>
      </c>
      <c r="AC472" s="2">
        <f>(Table2[[#This Row],[Close Price]]/Table2[[#This Row],[Day Low]])-1</f>
        <v>6.9917846530327399E-3</v>
      </c>
      <c r="AD472" s="2">
        <f>(Table2[[#This Row],[Day High]]/Table2[[#This Row],[Close Price]])-1</f>
        <v>1.6490192674882831E-2</v>
      </c>
      <c r="AE472" s="2">
        <f>(Table2[[#This Row],[Close Price]]/Table2[[#This Row],[Current Week Low]])-1</f>
        <v>6.9917846530327399E-3</v>
      </c>
      <c r="AF472" s="2">
        <f>(Table2[[#This Row],[Current Week High]]/Table2[[#This Row],[Close Price]])-1</f>
        <v>3.6278423884742228E-2</v>
      </c>
      <c r="AG472" s="2">
        <f>(Table2[[#This Row],[Close Price]]/Table2[[#This Row],[Current Month Low]])-1</f>
        <v>6.9917846530327399E-3</v>
      </c>
      <c r="AH472" s="2">
        <f>(Table2[[#This Row],[Current Month High]]/Table2[[#This Row],[Close Price]])-1</f>
        <v>9.7726089220621315E-2</v>
      </c>
      <c r="AI472">
        <v>23.554938378753601</v>
      </c>
      <c r="AJ472">
        <v>55.032292787944002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-0.21</v>
      </c>
      <c r="AM472" t="s">
        <v>10435</v>
      </c>
      <c r="AN472">
        <v>-6.23</v>
      </c>
      <c r="AO472" t="s">
        <v>10435</v>
      </c>
      <c r="AP472">
        <v>1.4850497732505E-2</v>
      </c>
      <c r="AQ472">
        <f>(Table2[[#This Row],[Sharpe Ratio]]-AVERAGE(Table2[Sharpe Ratio]))/_xlfn.STDEV.P(Table2[Sharpe Ratio])</f>
        <v>-0.50393056478114018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439</v>
      </c>
      <c r="AT472">
        <f>_xlfn.RANK.AVG(Table2[[#This Row],[6M Return vs Nifty Z-Score]],Table2[6M Return vs Nifty Z-Score])</f>
        <v>449</v>
      </c>
      <c r="AU472">
        <f>_xlfn.RANK.AVG(Table2[[#This Row],[Sharpe Ratio Z-Score]],Table2[Sharpe Ratio Z-Score])</f>
        <v>470</v>
      </c>
      <c r="AV472">
        <f>(Table2[[#This Row],[Rank 1Y]]+Table2[[#This Row],[Rank 6M]]+Table2[[#This Row],[Rank Sharpe]])/3</f>
        <v>452.66666666666669</v>
      </c>
    </row>
    <row r="473" spans="1:48" x14ac:dyDescent="0.3">
      <c r="A473" t="s">
        <v>245</v>
      </c>
      <c r="B473" t="s">
        <v>246</v>
      </c>
      <c r="C473" t="s">
        <v>10391</v>
      </c>
      <c r="D473" t="s">
        <v>43</v>
      </c>
      <c r="E473">
        <v>111746.77044356499</v>
      </c>
      <c r="F473">
        <v>773.65</v>
      </c>
      <c r="G473">
        <v>1.7243007882458099</v>
      </c>
      <c r="H473">
        <f>(Table2[[#This Row],[1Y Return vs Nifty]]-AVERAGE(Table2[1Y Return vs Nifty]))/_xlfn.STDEV.P(Table2[1Y Return vs Nifty])</f>
        <v>-0.35834668499371453</v>
      </c>
      <c r="I473">
        <v>1.4953407140003101</v>
      </c>
      <c r="J473">
        <f>(Table2[[#This Row],[1M Return vs Nifty]]-AVERAGE(Table2[1M Return vs Nifty]))/_xlfn.STDEV.P(Table2[1M Return vs Nifty])</f>
        <v>0.40590009783361991</v>
      </c>
      <c r="K473">
        <v>11.280017078057201</v>
      </c>
      <c r="L473">
        <f>(Table2[[#This Row],[6M Return vs Nifty]]-AVERAGE(Table2[6M Return vs Nifty]))/_xlfn.STDEV.P(Table2[6M Return vs Nifty])</f>
        <v>-4.093613298474974E-2</v>
      </c>
      <c r="M473">
        <v>0.68248426622843605</v>
      </c>
      <c r="N473">
        <f>(Table2[[#This Row],[1W Return vs Nifty]]-AVERAGE(Table2[1W Return vs Nifty]))/_xlfn.STDEV.P(Table2[1W Return vs Nifty])</f>
        <v>0.54820052378913176</v>
      </c>
      <c r="O473">
        <v>757.11</v>
      </c>
      <c r="P473">
        <v>726.549266465703</v>
      </c>
      <c r="Q473">
        <v>632.72877530121002</v>
      </c>
      <c r="R473">
        <v>60.724011034658901</v>
      </c>
      <c r="S473" s="2">
        <f>(Table2[[#This Row],[Close Price]]-Table2[[#This Row],[20D EMA]])/Table2[[#This Row],[20D EMA]]</f>
        <v>2.1846231062857397E-2</v>
      </c>
      <c r="T473" s="2">
        <f>(Table2[[#This Row],[Close Price]]-Table2[[#This Row],[50D EMA]])/Table2[[#This Row],[50D EMA]]</f>
        <v>6.4827996817639594E-2</v>
      </c>
      <c r="U473" s="2">
        <f>(Table2[[#This Row],[Close Price]]-Table2[[#This Row],[200D EMA]])/Table2[[#This Row],[200D EMA]]</f>
        <v>0.22271979748622073</v>
      </c>
      <c r="V473">
        <v>0.63767817474396704</v>
      </c>
      <c r="W473">
        <v>761.5</v>
      </c>
      <c r="X473">
        <v>775.95</v>
      </c>
      <c r="Y473">
        <v>761.5</v>
      </c>
      <c r="Z473">
        <v>795</v>
      </c>
      <c r="AA473">
        <v>740.35</v>
      </c>
      <c r="AB473">
        <v>795</v>
      </c>
      <c r="AC473" s="2">
        <f>(Table2[[#This Row],[Close Price]]/Table2[[#This Row],[Day Low]])-1</f>
        <v>1.5955351280367625E-2</v>
      </c>
      <c r="AD473" s="2">
        <f>(Table2[[#This Row],[Day High]]/Table2[[#This Row],[Close Price]])-1</f>
        <v>2.9729205713178164E-3</v>
      </c>
      <c r="AE473" s="2">
        <f>(Table2[[#This Row],[Close Price]]/Table2[[#This Row],[Current Week Low]])-1</f>
        <v>1.5955351280367625E-2</v>
      </c>
      <c r="AF473" s="2">
        <f>(Table2[[#This Row],[Current Week High]]/Table2[[#This Row],[Close Price]])-1</f>
        <v>2.7596458346797581E-2</v>
      </c>
      <c r="AG473" s="2">
        <f>(Table2[[#This Row],[Close Price]]/Table2[[#This Row],[Current Month Low]])-1</f>
        <v>4.4978726278111614E-2</v>
      </c>
      <c r="AH473" s="2">
        <f>(Table2[[#This Row],[Current Month High]]/Table2[[#This Row],[Close Price]])-1</f>
        <v>2.7596458346797581E-2</v>
      </c>
      <c r="AI473">
        <v>2.7596458346797501</v>
      </c>
      <c r="AJ473">
        <v>66.932786708382693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0.15</v>
      </c>
      <c r="AM473" t="s">
        <v>10436</v>
      </c>
      <c r="AN473">
        <v>2.04</v>
      </c>
      <c r="AO473" t="s">
        <v>10436</v>
      </c>
      <c r="AP473">
        <v>-2.4243461415335999E-2</v>
      </c>
      <c r="AQ473">
        <f>(Table2[[#This Row],[Sharpe Ratio]]-AVERAGE(Table2[Sharpe Ratio]))/_xlfn.STDEV.P(Table2[Sharpe Ratio])</f>
        <v>-0.95736009055872673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-0.40254228691443927</v>
      </c>
      <c r="AS473">
        <f>_xlfn.RANK.AVG(Table2[[#This Row],[1Y Return vs Nifty Z-Score]],Table2[1Y Return vs Nifty Z-Score])</f>
        <v>412</v>
      </c>
      <c r="AT473">
        <f>_xlfn.RANK.AVG(Table2[[#This Row],[6M Return vs Nifty Z-Score]],Table2[6M Return vs Nifty Z-Score])</f>
        <v>320</v>
      </c>
      <c r="AU473">
        <f>_xlfn.RANK.AVG(Table2[[#This Row],[Sharpe Ratio Z-Score]],Table2[Sharpe Ratio Z-Score])</f>
        <v>627</v>
      </c>
      <c r="AV473">
        <f>(Table2[[#This Row],[Rank 1Y]]+Table2[[#This Row],[Rank 6M]]+Table2[[#This Row],[Rank Sharpe]])/3</f>
        <v>453</v>
      </c>
    </row>
    <row r="474" spans="1:48" x14ac:dyDescent="0.3">
      <c r="A474" t="s">
        <v>852</v>
      </c>
      <c r="B474" t="s">
        <v>853</v>
      </c>
      <c r="C474" t="s">
        <v>10401</v>
      </c>
      <c r="D474" t="s">
        <v>438</v>
      </c>
      <c r="E474">
        <v>19201.7119498299</v>
      </c>
      <c r="F474">
        <v>8092.45</v>
      </c>
      <c r="G474">
        <v>-11.697053738247099</v>
      </c>
      <c r="H474">
        <f>(Table2[[#This Row],[1Y Return vs Nifty]]-AVERAGE(Table2[1Y Return vs Nifty]))/_xlfn.STDEV.P(Table2[1Y Return vs Nifty])</f>
        <v>-0.57714888958657151</v>
      </c>
      <c r="I474">
        <v>-4.7381315560503099</v>
      </c>
      <c r="J474">
        <f>(Table2[[#This Row],[1M Return vs Nifty]]-AVERAGE(Table2[1M Return vs Nifty]))/_xlfn.STDEV.P(Table2[1M Return vs Nifty])</f>
        <v>-0.19707843274608464</v>
      </c>
      <c r="K474">
        <v>18.263871746215901</v>
      </c>
      <c r="L474">
        <f>(Table2[[#This Row],[6M Return vs Nifty]]-AVERAGE(Table2[6M Return vs Nifty]))/_xlfn.STDEV.P(Table2[6M Return vs Nifty])</f>
        <v>0.16535567788997427</v>
      </c>
      <c r="M474">
        <v>-11.399825668932801</v>
      </c>
      <c r="N474">
        <f>(Table2[[#This Row],[1W Return vs Nifty]]-AVERAGE(Table2[1W Return vs Nifty]))/_xlfn.STDEV.P(Table2[1W Return vs Nifty])</f>
        <v>-1.8507949797431196</v>
      </c>
      <c r="O474">
        <v>8249.7000000000007</v>
      </c>
      <c r="P474">
        <v>8117.6587429178699</v>
      </c>
      <c r="Q474">
        <v>7436.7833319216898</v>
      </c>
      <c r="R474">
        <v>42.121873544320003</v>
      </c>
      <c r="S474" s="2">
        <f>(Table2[[#This Row],[Close Price]]-Table2[[#This Row],[20D EMA]])/Table2[[#This Row],[20D EMA]]</f>
        <v>-1.906129919875885E-2</v>
      </c>
      <c r="T474" s="2">
        <f>(Table2[[#This Row],[Close Price]]-Table2[[#This Row],[50D EMA]])/Table2[[#This Row],[50D EMA]]</f>
        <v>-3.1054203824302214E-3</v>
      </c>
      <c r="U474" s="2">
        <f>(Table2[[#This Row],[Close Price]]-Table2[[#This Row],[200D EMA]])/Table2[[#This Row],[200D EMA]]</f>
        <v>8.8165358437151564E-2</v>
      </c>
      <c r="V474">
        <v>3.6715239198840699</v>
      </c>
      <c r="W474">
        <v>8055.5</v>
      </c>
      <c r="X474">
        <v>8209.4500000000007</v>
      </c>
      <c r="Y474">
        <v>8055.5</v>
      </c>
      <c r="Z474">
        <v>8320.9500000000007</v>
      </c>
      <c r="AA474">
        <v>7958.1</v>
      </c>
      <c r="AB474">
        <v>9488.7000000000007</v>
      </c>
      <c r="AC474" s="2">
        <f>(Table2[[#This Row],[Close Price]]/Table2[[#This Row],[Day Low]])-1</f>
        <v>4.5869281857116029E-3</v>
      </c>
      <c r="AD474" s="2">
        <f>(Table2[[#This Row],[Day High]]/Table2[[#This Row],[Close Price]])-1</f>
        <v>1.4457920654437295E-2</v>
      </c>
      <c r="AE474" s="2">
        <f>(Table2[[#This Row],[Close Price]]/Table2[[#This Row],[Current Week Low]])-1</f>
        <v>4.5869281857116029E-3</v>
      </c>
      <c r="AF474" s="2">
        <f>(Table2[[#This Row],[Current Week High]]/Table2[[#This Row],[Close Price]])-1</f>
        <v>2.8236195466144531E-2</v>
      </c>
      <c r="AG474" s="2">
        <f>(Table2[[#This Row],[Close Price]]/Table2[[#This Row],[Current Month Low]])-1</f>
        <v>1.6882170367298555E-2</v>
      </c>
      <c r="AH474" s="2">
        <f>(Table2[[#This Row],[Current Month High]]/Table2[[#This Row],[Close Price]])-1</f>
        <v>0.17253736507485384</v>
      </c>
      <c r="AI474">
        <v>17.2537365074853</v>
      </c>
      <c r="AJ474">
        <v>47.494805526191001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-7.0000000000000007E-2</v>
      </c>
      <c r="AM474" t="s">
        <v>10435</v>
      </c>
      <c r="AN474">
        <v>-0.44</v>
      </c>
      <c r="AO474" t="s">
        <v>10435</v>
      </c>
      <c r="AP474">
        <v>-9.0335033831160007E-3</v>
      </c>
      <c r="AQ474">
        <f>(Table2[[#This Row],[Sharpe Ratio]]-AVERAGE(Table2[Sharpe Ratio]))/_xlfn.STDEV.P(Table2[Sharpe Ratio])</f>
        <v>-0.78094807683646383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-3.240614701022265</v>
      </c>
      <c r="AS474">
        <f>_xlfn.RANK.AVG(Table2[[#This Row],[1Y Return vs Nifty Z-Score]],Table2[1Y Return vs Nifty Z-Score])</f>
        <v>517</v>
      </c>
      <c r="AT474">
        <f>_xlfn.RANK.AVG(Table2[[#This Row],[6M Return vs Nifty Z-Score]],Table2[6M Return vs Nifty Z-Score])</f>
        <v>257</v>
      </c>
      <c r="AU474">
        <f>_xlfn.RANK.AVG(Table2[[#This Row],[Sharpe Ratio Z-Score]],Table2[Sharpe Ratio Z-Score])</f>
        <v>589</v>
      </c>
      <c r="AV474">
        <f>(Table2[[#This Row],[Rank 1Y]]+Table2[[#This Row],[Rank 6M]]+Table2[[#This Row],[Rank Sharpe]])/3</f>
        <v>454.33333333333331</v>
      </c>
    </row>
    <row r="475" spans="1:48" x14ac:dyDescent="0.3">
      <c r="A475" t="s">
        <v>1417</v>
      </c>
      <c r="B475" t="s">
        <v>1418</v>
      </c>
      <c r="C475" t="s">
        <v>10391</v>
      </c>
      <c r="D475" t="s">
        <v>21</v>
      </c>
      <c r="E475">
        <v>7940.7026290960002</v>
      </c>
      <c r="F475">
        <v>28.11</v>
      </c>
      <c r="G475">
        <v>38.820453106686699</v>
      </c>
      <c r="H475">
        <f>(Table2[[#This Row],[1Y Return vs Nifty]]-AVERAGE(Table2[1Y Return vs Nifty]))/_xlfn.STDEV.P(Table2[1Y Return vs Nifty])</f>
        <v>0.24641492033944268</v>
      </c>
      <c r="I475">
        <v>-11.739321398453001</v>
      </c>
      <c r="J475">
        <f>(Table2[[#This Row],[1M Return vs Nifty]]-AVERAGE(Table2[1M Return vs Nifty]))/_xlfn.STDEV.P(Table2[1M Return vs Nifty])</f>
        <v>-0.87432010168949126</v>
      </c>
      <c r="K475">
        <v>-32.802240446960603</v>
      </c>
      <c r="L475">
        <f>(Table2[[#This Row],[6M Return vs Nifty]]-AVERAGE(Table2[6M Return vs Nifty]))/_xlfn.STDEV.P(Table2[6M Return vs Nifty])</f>
        <v>-1.3430549719896629</v>
      </c>
      <c r="M475">
        <v>-6.4739893752966099E-2</v>
      </c>
      <c r="N475">
        <f>(Table2[[#This Row],[1W Return vs Nifty]]-AVERAGE(Table2[1W Return vs Nifty]))/_xlfn.STDEV.P(Table2[1W Return vs Nifty])</f>
        <v>0.39983589736042507</v>
      </c>
      <c r="O475">
        <v>29</v>
      </c>
      <c r="P475">
        <v>29.016937952342602</v>
      </c>
      <c r="Q475">
        <v>27.978477939916001</v>
      </c>
      <c r="R475">
        <v>56.211351938616602</v>
      </c>
      <c r="S475" s="2">
        <f>(Table2[[#This Row],[Close Price]]-Table2[[#This Row],[20D EMA]])/Table2[[#This Row],[20D EMA]]</f>
        <v>-3.0689655172413812E-2</v>
      </c>
      <c r="T475" s="2">
        <f>(Table2[[#This Row],[Close Price]]-Table2[[#This Row],[50D EMA]])/Table2[[#This Row],[50D EMA]]</f>
        <v>-3.1255467197543602E-2</v>
      </c>
      <c r="U475" s="2">
        <f>(Table2[[#This Row],[Close Price]]-Table2[[#This Row],[200D EMA]])/Table2[[#This Row],[200D EMA]]</f>
        <v>4.7008297008308752E-3</v>
      </c>
      <c r="V475">
        <v>0.381170330998997</v>
      </c>
      <c r="W475">
        <v>28.5</v>
      </c>
      <c r="X475">
        <v>29.49</v>
      </c>
      <c r="Y475">
        <v>27.8</v>
      </c>
      <c r="Z475">
        <v>29.49</v>
      </c>
      <c r="AA475">
        <v>26.8</v>
      </c>
      <c r="AB475">
        <v>31.64</v>
      </c>
      <c r="AC475" s="2">
        <f>(Table2[[#This Row],[Close Price]]/Table2[[#This Row],[Day Low]])-1</f>
        <v>-1.3684210526315854E-2</v>
      </c>
      <c r="AD475" s="2">
        <f>(Table2[[#This Row],[Day High]]/Table2[[#This Row],[Close Price]])-1</f>
        <v>4.9092849519743798E-2</v>
      </c>
      <c r="AE475" s="2">
        <f>(Table2[[#This Row],[Close Price]]/Table2[[#This Row],[Current Week Low]])-1</f>
        <v>1.1151079136690667E-2</v>
      </c>
      <c r="AF475" s="2">
        <f>(Table2[[#This Row],[Current Week High]]/Table2[[#This Row],[Close Price]])-1</f>
        <v>4.9092849519743798E-2</v>
      </c>
      <c r="AG475" s="2">
        <f>(Table2[[#This Row],[Close Price]]/Table2[[#This Row],[Current Month Low]])-1</f>
        <v>4.8880597014925309E-2</v>
      </c>
      <c r="AH475" s="2">
        <f>(Table2[[#This Row],[Current Month High]]/Table2[[#This Row],[Close Price]])-1</f>
        <v>0.12557808609035925</v>
      </c>
      <c r="AI475">
        <v>44.086778001029401</v>
      </c>
      <c r="AJ475">
        <v>72.997734856911705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-0.14000000000000001</v>
      </c>
      <c r="AM475" t="s">
        <v>10435</v>
      </c>
      <c r="AN475">
        <v>-3.5</v>
      </c>
      <c r="AO475" t="s">
        <v>10435</v>
      </c>
      <c r="AP475">
        <v>3.1930807866417998E-2</v>
      </c>
      <c r="AQ475">
        <f>(Table2[[#This Row],[Sharpe Ratio]]-AVERAGE(Table2[Sharpe Ratio]))/_xlfn.STDEV.P(Table2[Sharpe Ratio])</f>
        <v>-0.30582535638139208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235</v>
      </c>
      <c r="AT475">
        <f>_xlfn.RANK.AVG(Table2[[#This Row],[6M Return vs Nifty Z-Score]],Table2[6M Return vs Nifty Z-Score])</f>
        <v>716</v>
      </c>
      <c r="AU475">
        <f>_xlfn.RANK.AVG(Table2[[#This Row],[Sharpe Ratio Z-Score]],Table2[Sharpe Ratio Z-Score])</f>
        <v>415</v>
      </c>
      <c r="AV475">
        <f>(Table2[[#This Row],[Rank 1Y]]+Table2[[#This Row],[Rank 6M]]+Table2[[#This Row],[Rank Sharpe]])/3</f>
        <v>455.33333333333331</v>
      </c>
    </row>
    <row r="476" spans="1:48" x14ac:dyDescent="0.3">
      <c r="A476" t="s">
        <v>444</v>
      </c>
      <c r="B476" t="s">
        <v>445</v>
      </c>
      <c r="C476" t="s">
        <v>10391</v>
      </c>
      <c r="D476" t="s">
        <v>34</v>
      </c>
      <c r="E476">
        <v>51694.994317559998</v>
      </c>
      <c r="F476">
        <v>59.55</v>
      </c>
      <c r="G476">
        <v>-13.0715109113042</v>
      </c>
      <c r="H476">
        <f>(Table2[[#This Row],[1Y Return vs Nifty]]-AVERAGE(Table2[1Y Return vs Nifty]))/_xlfn.STDEV.P(Table2[1Y Return vs Nifty])</f>
        <v>-0.59955603627133636</v>
      </c>
      <c r="I476">
        <v>-5.3173264380043399</v>
      </c>
      <c r="J476">
        <f>(Table2[[#This Row],[1M Return vs Nifty]]-AVERAGE(Table2[1M Return vs Nifty]))/_xlfn.STDEV.P(Table2[1M Return vs Nifty])</f>
        <v>-0.25310532493551446</v>
      </c>
      <c r="K476">
        <v>-15.6265881787743</v>
      </c>
      <c r="L476">
        <f>(Table2[[#This Row],[6M Return vs Nifty]]-AVERAGE(Table2[6M Return vs Nifty]))/_xlfn.STDEV.P(Table2[6M Return vs Nifty])</f>
        <v>-0.83571388634062849</v>
      </c>
      <c r="M476">
        <v>-1.7354112950273699</v>
      </c>
      <c r="N476">
        <f>(Table2[[#This Row],[1W Return vs Nifty]]-AVERAGE(Table2[1W Return vs Nifty]))/_xlfn.STDEV.P(Table2[1W Return vs Nifty])</f>
        <v>6.8116780648018474E-2</v>
      </c>
      <c r="O476">
        <v>59.83</v>
      </c>
      <c r="P476">
        <v>60.609405804515603</v>
      </c>
      <c r="Q476">
        <v>57.959230800568001</v>
      </c>
      <c r="R476">
        <v>48.343200844861997</v>
      </c>
      <c r="S476" s="2">
        <f>(Table2[[#This Row],[Close Price]]-Table2[[#This Row],[20D EMA]])/Table2[[#This Row],[20D EMA]]</f>
        <v>-4.679926458298532E-3</v>
      </c>
      <c r="T476" s="2">
        <f>(Table2[[#This Row],[Close Price]]-Table2[[#This Row],[50D EMA]])/Table2[[#This Row],[50D EMA]]</f>
        <v>-1.7479230994814948E-2</v>
      </c>
      <c r="U476" s="2">
        <f>(Table2[[#This Row],[Close Price]]-Table2[[#This Row],[200D EMA]])/Table2[[#This Row],[200D EMA]]</f>
        <v>2.7446347673344321E-2</v>
      </c>
      <c r="V476">
        <v>0.77920109112020697</v>
      </c>
      <c r="W476">
        <v>59.32</v>
      </c>
      <c r="X476">
        <v>60.4</v>
      </c>
      <c r="Y476">
        <v>59.17</v>
      </c>
      <c r="Z476">
        <v>61.82</v>
      </c>
      <c r="AA476">
        <v>57.25</v>
      </c>
      <c r="AB476">
        <v>61.82</v>
      </c>
      <c r="AC476" s="2">
        <f>(Table2[[#This Row],[Close Price]]/Table2[[#This Row],[Day Low]])-1</f>
        <v>3.8772757923128953E-3</v>
      </c>
      <c r="AD476" s="2">
        <f>(Table2[[#This Row],[Day High]]/Table2[[#This Row],[Close Price]])-1</f>
        <v>1.4273719563392184E-2</v>
      </c>
      <c r="AE476" s="2">
        <f>(Table2[[#This Row],[Close Price]]/Table2[[#This Row],[Current Week Low]])-1</f>
        <v>6.4221733986817853E-3</v>
      </c>
      <c r="AF476" s="2">
        <f>(Table2[[#This Row],[Current Week High]]/Table2[[#This Row],[Close Price]])-1</f>
        <v>3.8119227539882505E-2</v>
      </c>
      <c r="AG476" s="2">
        <f>(Table2[[#This Row],[Close Price]]/Table2[[#This Row],[Current Month Low]])-1</f>
        <v>4.0174672489083019E-2</v>
      </c>
      <c r="AH476" s="2">
        <f>(Table2[[#This Row],[Current Month High]]/Table2[[#This Row],[Close Price]])-1</f>
        <v>3.8119227539882505E-2</v>
      </c>
      <c r="AI476">
        <v>29.135180520570898</v>
      </c>
      <c r="AJ476">
        <v>45.777233782129699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-7.0000000000000007E-2</v>
      </c>
      <c r="AM476" t="s">
        <v>10435</v>
      </c>
      <c r="AN476">
        <v>2.5299999999999998</v>
      </c>
      <c r="AO476" t="s">
        <v>10436</v>
      </c>
      <c r="AP476">
        <v>0.100122169366338</v>
      </c>
      <c r="AQ476">
        <f>(Table2[[#This Row],[Sharpe Ratio]]-AVERAGE(Table2[Sharpe Ratio]))/_xlfn.STDEV.P(Table2[Sharpe Ratio])</f>
        <v>0.48508908106678561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524</v>
      </c>
      <c r="AT476">
        <f>_xlfn.RANK.AVG(Table2[[#This Row],[6M Return vs Nifty Z-Score]],Table2[6M Return vs Nifty Z-Score])</f>
        <v>622</v>
      </c>
      <c r="AU476">
        <f>_xlfn.RANK.AVG(Table2[[#This Row],[Sharpe Ratio Z-Score]],Table2[Sharpe Ratio Z-Score])</f>
        <v>223</v>
      </c>
      <c r="AV476">
        <f>(Table2[[#This Row],[Rank 1Y]]+Table2[[#This Row],[Rank 6M]]+Table2[[#This Row],[Rank Sharpe]])/3</f>
        <v>456.33333333333331</v>
      </c>
    </row>
    <row r="477" spans="1:48" x14ac:dyDescent="0.3">
      <c r="A477" t="s">
        <v>174</v>
      </c>
      <c r="B477" t="s">
        <v>175</v>
      </c>
      <c r="C477" t="s">
        <v>5595</v>
      </c>
      <c r="D477" t="s">
        <v>83</v>
      </c>
      <c r="E477">
        <v>151740.72186219</v>
      </c>
      <c r="F477">
        <v>616.04999999999995</v>
      </c>
      <c r="G477">
        <v>13.5012249600601</v>
      </c>
      <c r="H477">
        <f>(Table2[[#This Row],[1Y Return vs Nifty]]-AVERAGE(Table2[1Y Return vs Nifty]))/_xlfn.STDEV.P(Table2[1Y Return vs Nifty])</f>
        <v>-0.16635287639344265</v>
      </c>
      <c r="I477">
        <v>-7.9970922758296403</v>
      </c>
      <c r="J477">
        <f>(Table2[[#This Row],[1M Return vs Nifty]]-AVERAGE(Table2[1M Return vs Nifty]))/_xlfn.STDEV.P(Table2[1M Return vs Nifty])</f>
        <v>-0.51232541883936822</v>
      </c>
      <c r="K477">
        <v>-14.1540282482938</v>
      </c>
      <c r="L477">
        <f>(Table2[[#This Row],[6M Return vs Nifty]]-AVERAGE(Table2[6M Return vs Nifty]))/_xlfn.STDEV.P(Table2[6M Return vs Nifty])</f>
        <v>-0.79221683934946141</v>
      </c>
      <c r="M477">
        <v>-3.43811924653123</v>
      </c>
      <c r="N477">
        <f>(Table2[[#This Row],[1W Return vs Nifty]]-AVERAGE(Table2[1W Return vs Nifty]))/_xlfn.STDEV.P(Table2[1W Return vs Nifty])</f>
        <v>-0.26996333328773287</v>
      </c>
      <c r="O477">
        <v>623.16999999999996</v>
      </c>
      <c r="P477">
        <v>632.61377773681795</v>
      </c>
      <c r="Q477">
        <v>599.17826173174399</v>
      </c>
      <c r="R477">
        <v>42.251072998692003</v>
      </c>
      <c r="S477" s="2">
        <f>(Table2[[#This Row],[Close Price]]-Table2[[#This Row],[20D EMA]])/Table2[[#This Row],[20D EMA]]</f>
        <v>-1.1425453728517106E-2</v>
      </c>
      <c r="T477" s="2">
        <f>(Table2[[#This Row],[Close Price]]-Table2[[#This Row],[50D EMA]])/Table2[[#This Row],[50D EMA]]</f>
        <v>-2.6183080925102638E-2</v>
      </c>
      <c r="U477" s="2">
        <f>(Table2[[#This Row],[Close Price]]-Table2[[#This Row],[200D EMA]])/Table2[[#This Row],[200D EMA]]</f>
        <v>2.8158128132841968E-2</v>
      </c>
      <c r="V477">
        <v>0.48203044363896502</v>
      </c>
      <c r="W477">
        <v>610</v>
      </c>
      <c r="X477">
        <v>619.6</v>
      </c>
      <c r="Y477">
        <v>610</v>
      </c>
      <c r="Z477">
        <v>624</v>
      </c>
      <c r="AA477">
        <v>598</v>
      </c>
      <c r="AB477">
        <v>636.75</v>
      </c>
      <c r="AC477" s="2">
        <f>(Table2[[#This Row],[Close Price]]/Table2[[#This Row],[Day Low]])-1</f>
        <v>9.9180327868850782E-3</v>
      </c>
      <c r="AD477" s="2">
        <f>(Table2[[#This Row],[Day High]]/Table2[[#This Row],[Close Price]])-1</f>
        <v>5.7625192760328847E-3</v>
      </c>
      <c r="AE477" s="2">
        <f>(Table2[[#This Row],[Close Price]]/Table2[[#This Row],[Current Week Low]])-1</f>
        <v>9.9180327868850782E-3</v>
      </c>
      <c r="AF477" s="2">
        <f>(Table2[[#This Row],[Current Week High]]/Table2[[#This Row],[Close Price]])-1</f>
        <v>1.2904796688580467E-2</v>
      </c>
      <c r="AG477" s="2">
        <f>(Table2[[#This Row],[Close Price]]/Table2[[#This Row],[Current Month Low]])-1</f>
        <v>3.0183946488294255E-2</v>
      </c>
      <c r="AH477" s="2">
        <f>(Table2[[#This Row],[Current Month High]]/Table2[[#This Row],[Close Price]])-1</f>
        <v>3.3601168736304032E-2</v>
      </c>
      <c r="AI477">
        <v>14.7552958363769</v>
      </c>
      <c r="AJ477">
        <v>52.4687538670956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-0.13</v>
      </c>
      <c r="AM477" t="s">
        <v>10435</v>
      </c>
      <c r="AN477">
        <v>-2.2400000000000002</v>
      </c>
      <c r="AO477" t="s">
        <v>10435</v>
      </c>
      <c r="AP477">
        <v>3.1390502422702998E-2</v>
      </c>
      <c r="AQ477">
        <f>(Table2[[#This Row],[Sharpe Ratio]]-AVERAGE(Table2[Sharpe Ratio]))/_xlfn.STDEV.P(Table2[Sharpe Ratio])</f>
        <v>-0.3120920647542193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344</v>
      </c>
      <c r="AT477">
        <f>_xlfn.RANK.AVG(Table2[[#This Row],[6M Return vs Nifty Z-Score]],Table2[6M Return vs Nifty Z-Score])</f>
        <v>601</v>
      </c>
      <c r="AU477">
        <f>_xlfn.RANK.AVG(Table2[[#This Row],[Sharpe Ratio Z-Score]],Table2[Sharpe Ratio Z-Score])</f>
        <v>425</v>
      </c>
      <c r="AV477">
        <f>(Table2[[#This Row],[Rank 1Y]]+Table2[[#This Row],[Rank 6M]]+Table2[[#This Row],[Rank Sharpe]])/3</f>
        <v>456.66666666666669</v>
      </c>
    </row>
    <row r="478" spans="1:48" x14ac:dyDescent="0.3">
      <c r="A478" t="s">
        <v>299</v>
      </c>
      <c r="B478" t="s">
        <v>300</v>
      </c>
      <c r="C478" t="s">
        <v>10391</v>
      </c>
      <c r="D478" t="s">
        <v>301</v>
      </c>
      <c r="E478">
        <v>95750.141368375</v>
      </c>
      <c r="F478">
        <v>89.05</v>
      </c>
      <c r="G478">
        <v>-6.3946747531121204</v>
      </c>
      <c r="H478">
        <f>(Table2[[#This Row],[1Y Return vs Nifty]]-AVERAGE(Table2[1Y Return vs Nifty]))/_xlfn.STDEV.P(Table2[1Y Return vs Nifty])</f>
        <v>-0.49070663003338988</v>
      </c>
      <c r="I478">
        <v>-13.7989729608895</v>
      </c>
      <c r="J478">
        <f>(Table2[[#This Row],[1M Return vs Nifty]]-AVERAGE(Table2[1M Return vs Nifty]))/_xlfn.STDEV.P(Table2[1M Return vs Nifty])</f>
        <v>-1.0735550735993074</v>
      </c>
      <c r="K478">
        <v>-7.1306915554631898</v>
      </c>
      <c r="L478">
        <f>(Table2[[#This Row],[6M Return vs Nifty]]-AVERAGE(Table2[6M Return vs Nifty]))/_xlfn.STDEV.P(Table2[6M Return vs Nifty])</f>
        <v>-0.58475879309992318</v>
      </c>
      <c r="M478">
        <v>-3.9247314850191199</v>
      </c>
      <c r="N478">
        <f>(Table2[[#This Row],[1W Return vs Nifty]]-AVERAGE(Table2[1W Return vs Nifty]))/_xlfn.STDEV.P(Table2[1W Return vs Nifty])</f>
        <v>-0.36658232240164129</v>
      </c>
      <c r="O478">
        <v>91.19</v>
      </c>
      <c r="P478">
        <v>91.839914990440406</v>
      </c>
      <c r="Q478">
        <v>84.516680368697394</v>
      </c>
      <c r="R478">
        <v>42.9056233824383</v>
      </c>
      <c r="S478" s="2">
        <f>(Table2[[#This Row],[Close Price]]-Table2[[#This Row],[20D EMA]])/Table2[[#This Row],[20D EMA]]</f>
        <v>-2.3467485469898023E-2</v>
      </c>
      <c r="T478" s="2">
        <f>(Table2[[#This Row],[Close Price]]-Table2[[#This Row],[50D EMA]])/Table2[[#This Row],[50D EMA]]</f>
        <v>-3.0378022352599194E-2</v>
      </c>
      <c r="U478" s="2">
        <f>(Table2[[#This Row],[Close Price]]-Table2[[#This Row],[200D EMA]])/Table2[[#This Row],[200D EMA]]</f>
        <v>5.3638164815825139E-2</v>
      </c>
      <c r="V478">
        <v>0.69907436839609205</v>
      </c>
      <c r="W478">
        <v>88.75</v>
      </c>
      <c r="X478">
        <v>90.48</v>
      </c>
      <c r="Y478">
        <v>88.75</v>
      </c>
      <c r="Z478">
        <v>92.59</v>
      </c>
      <c r="AA478">
        <v>85.86</v>
      </c>
      <c r="AB478">
        <v>95.99</v>
      </c>
      <c r="AC478" s="2">
        <f>(Table2[[#This Row],[Close Price]]/Table2[[#This Row],[Day Low]])-1</f>
        <v>3.3802816901407073E-3</v>
      </c>
      <c r="AD478" s="2">
        <f>(Table2[[#This Row],[Day High]]/Table2[[#This Row],[Close Price]])-1</f>
        <v>1.6058394160584077E-2</v>
      </c>
      <c r="AE478" s="2">
        <f>(Table2[[#This Row],[Close Price]]/Table2[[#This Row],[Current Week Low]])-1</f>
        <v>3.3802816901407073E-3</v>
      </c>
      <c r="AF478" s="2">
        <f>(Table2[[#This Row],[Current Week High]]/Table2[[#This Row],[Close Price]])-1</f>
        <v>3.9752947782144998E-2</v>
      </c>
      <c r="AG478" s="2">
        <f>(Table2[[#This Row],[Close Price]]/Table2[[#This Row],[Current Month Low]])-1</f>
        <v>3.715350570696474E-2</v>
      </c>
      <c r="AH478" s="2">
        <f>(Table2[[#This Row],[Current Month High]]/Table2[[#This Row],[Close Price]])-1</f>
        <v>7.793374508702966E-2</v>
      </c>
      <c r="AI478">
        <v>21.167883211678799</v>
      </c>
      <c r="AJ478">
        <v>49.663865546218403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0.02</v>
      </c>
      <c r="AM478" t="s">
        <v>10436</v>
      </c>
      <c r="AN478">
        <v>1.77</v>
      </c>
      <c r="AO478" t="s">
        <v>10436</v>
      </c>
      <c r="AP478">
        <v>5.2444028612202001E-2</v>
      </c>
      <c r="AQ478">
        <f>(Table2[[#This Row],[Sharpe Ratio]]-AVERAGE(Table2[Sharpe Ratio]))/_xlfn.STDEV.P(Table2[Sharpe Ratio])</f>
        <v>-6.7903688745806337E-2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480</v>
      </c>
      <c r="AT478">
        <f>_xlfn.RANK.AVG(Table2[[#This Row],[6M Return vs Nifty Z-Score]],Table2[6M Return vs Nifty Z-Score])</f>
        <v>528</v>
      </c>
      <c r="AU478">
        <f>_xlfn.RANK.AVG(Table2[[#This Row],[Sharpe Ratio Z-Score]],Table2[Sharpe Ratio Z-Score])</f>
        <v>362</v>
      </c>
      <c r="AV478">
        <f>(Table2[[#This Row],[Rank 1Y]]+Table2[[#This Row],[Rank 6M]]+Table2[[#This Row],[Rank Sharpe]])/3</f>
        <v>456.66666666666669</v>
      </c>
    </row>
    <row r="479" spans="1:48" x14ac:dyDescent="0.3">
      <c r="A479" t="s">
        <v>314</v>
      </c>
      <c r="B479" t="s">
        <v>315</v>
      </c>
      <c r="C479" t="s">
        <v>10393</v>
      </c>
      <c r="D479" t="s">
        <v>187</v>
      </c>
      <c r="E479">
        <v>89233.668469159995</v>
      </c>
      <c r="F479">
        <v>689.2</v>
      </c>
      <c r="G479">
        <v>-13.097564815934399</v>
      </c>
      <c r="H479">
        <f>(Table2[[#This Row],[1Y Return vs Nifty]]-AVERAGE(Table2[1Y Return vs Nifty]))/_xlfn.STDEV.P(Table2[1Y Return vs Nifty])</f>
        <v>-0.59998078116277687</v>
      </c>
      <c r="I479">
        <v>-1.4690011479446199</v>
      </c>
      <c r="J479">
        <f>(Table2[[#This Row],[1M Return vs Nifty]]-AVERAGE(Table2[1M Return vs Nifty]))/_xlfn.STDEV.P(Table2[1M Return vs Nifty])</f>
        <v>0.11915229137599301</v>
      </c>
      <c r="K479">
        <v>21.114560709997701</v>
      </c>
      <c r="L479">
        <f>(Table2[[#This Row],[6M Return vs Nifty]]-AVERAGE(Table2[6M Return vs Nifty]))/_xlfn.STDEV.P(Table2[6M Return vs Nifty])</f>
        <v>0.24956043536586028</v>
      </c>
      <c r="M479">
        <v>-0.82574979472747001</v>
      </c>
      <c r="N479">
        <f>(Table2[[#This Row],[1W Return vs Nifty]]-AVERAGE(Table2[1W Return vs Nifty]))/_xlfn.STDEV.P(Table2[1W Return vs Nifty])</f>
        <v>0.24873405173830351</v>
      </c>
      <c r="O479">
        <v>684.57</v>
      </c>
      <c r="P479">
        <v>667.05507315813895</v>
      </c>
      <c r="Q479">
        <v>604.39468500956502</v>
      </c>
      <c r="R479">
        <v>49.849539658542497</v>
      </c>
      <c r="S479" s="2">
        <f>(Table2[[#This Row],[Close Price]]-Table2[[#This Row],[20D EMA]])/Table2[[#This Row],[20D EMA]]</f>
        <v>6.7633697065311001E-3</v>
      </c>
      <c r="T479" s="2">
        <f>(Table2[[#This Row],[Close Price]]-Table2[[#This Row],[50D EMA]])/Table2[[#This Row],[50D EMA]]</f>
        <v>3.3198048756329882E-2</v>
      </c>
      <c r="U479" s="2">
        <f>(Table2[[#This Row],[Close Price]]-Table2[[#This Row],[200D EMA]])/Table2[[#This Row],[200D EMA]]</f>
        <v>0.14031446188030741</v>
      </c>
      <c r="V479">
        <v>0.65425389017870095</v>
      </c>
      <c r="W479">
        <v>681.55</v>
      </c>
      <c r="X479">
        <v>707.6</v>
      </c>
      <c r="Y479">
        <v>681.55</v>
      </c>
      <c r="Z479">
        <v>710</v>
      </c>
      <c r="AA479">
        <v>633</v>
      </c>
      <c r="AB479">
        <v>710.5</v>
      </c>
      <c r="AC479" s="2">
        <f>(Table2[[#This Row],[Close Price]]/Table2[[#This Row],[Day Low]])-1</f>
        <v>1.1224414936541915E-2</v>
      </c>
      <c r="AD479" s="2">
        <f>(Table2[[#This Row],[Day High]]/Table2[[#This Row],[Close Price]])-1</f>
        <v>2.6697620429483315E-2</v>
      </c>
      <c r="AE479" s="2">
        <f>(Table2[[#This Row],[Close Price]]/Table2[[#This Row],[Current Week Low]])-1</f>
        <v>1.1224414936541915E-2</v>
      </c>
      <c r="AF479" s="2">
        <f>(Table2[[#This Row],[Current Week High]]/Table2[[#This Row],[Close Price]])-1</f>
        <v>3.0179918746372492E-2</v>
      </c>
      <c r="AG479" s="2">
        <f>(Table2[[#This Row],[Close Price]]/Table2[[#This Row],[Current Month Low]])-1</f>
        <v>8.8783570300158043E-2</v>
      </c>
      <c r="AH479" s="2">
        <f>(Table2[[#This Row],[Current Month High]]/Table2[[#This Row],[Close Price]])-1</f>
        <v>3.090539756239119E-2</v>
      </c>
      <c r="AI479">
        <v>3.0905397562391101</v>
      </c>
      <c r="AJ479">
        <v>41.723216121735497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-0.04</v>
      </c>
      <c r="AM479" t="s">
        <v>10435</v>
      </c>
      <c r="AN479">
        <v>1.95</v>
      </c>
      <c r="AO479" t="s">
        <v>10436</v>
      </c>
      <c r="AP479">
        <v>-1.9891373461411999E-2</v>
      </c>
      <c r="AQ479">
        <f>(Table2[[#This Row],[Sharpe Ratio]]-AVERAGE(Table2[Sharpe Ratio]))/_xlfn.STDEV.P(Table2[Sharpe Ratio])</f>
        <v>-0.90688259428807616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-0.8894165969706963</v>
      </c>
      <c r="AS479">
        <f>_xlfn.RANK.AVG(Table2[[#This Row],[1Y Return vs Nifty Z-Score]],Table2[1Y Return vs Nifty Z-Score])</f>
        <v>525</v>
      </c>
      <c r="AT479">
        <f>_xlfn.RANK.AVG(Table2[[#This Row],[6M Return vs Nifty Z-Score]],Table2[6M Return vs Nifty Z-Score])</f>
        <v>233</v>
      </c>
      <c r="AU479">
        <f>_xlfn.RANK.AVG(Table2[[#This Row],[Sharpe Ratio Z-Score]],Table2[Sharpe Ratio Z-Score])</f>
        <v>614</v>
      </c>
      <c r="AV479">
        <f>(Table2[[#This Row],[Rank 1Y]]+Table2[[#This Row],[Rank 6M]]+Table2[[#This Row],[Rank Sharpe]])/3</f>
        <v>457.33333333333331</v>
      </c>
    </row>
    <row r="480" spans="1:48" x14ac:dyDescent="0.3">
      <c r="A480" t="s">
        <v>657</v>
      </c>
      <c r="B480" t="s">
        <v>658</v>
      </c>
      <c r="C480" t="s">
        <v>10391</v>
      </c>
      <c r="D480" t="s">
        <v>564</v>
      </c>
      <c r="E480">
        <v>29055.312300900001</v>
      </c>
      <c r="F480">
        <v>896.75</v>
      </c>
      <c r="G480">
        <v>13.381159109796201</v>
      </c>
      <c r="H480">
        <f>(Table2[[#This Row],[1Y Return vs Nifty]]-AVERAGE(Table2[1Y Return vs Nifty]))/_xlfn.STDEV.P(Table2[1Y Return vs Nifty])</f>
        <v>-0.16831025503821356</v>
      </c>
      <c r="I480">
        <v>5.7276129747378901</v>
      </c>
      <c r="J480">
        <f>(Table2[[#This Row],[1M Return vs Nifty]]-AVERAGE(Table2[1M Return vs Nifty]))/_xlfn.STDEV.P(Table2[1M Return vs Nifty])</f>
        <v>0.81529781362261877</v>
      </c>
      <c r="K480">
        <v>3.8194647756778299</v>
      </c>
      <c r="L480">
        <f>(Table2[[#This Row],[6M Return vs Nifty]]-AVERAGE(Table2[6M Return vs Nifty]))/_xlfn.STDEV.P(Table2[6M Return vs Nifty])</f>
        <v>-0.26130882367093838</v>
      </c>
      <c r="M480">
        <v>0.82949963265869098</v>
      </c>
      <c r="N480">
        <f>(Table2[[#This Row],[1W Return vs Nifty]]-AVERAGE(Table2[1W Return vs Nifty]))/_xlfn.STDEV.P(Table2[1W Return vs Nifty])</f>
        <v>0.57739106805666052</v>
      </c>
      <c r="O480">
        <v>856.84</v>
      </c>
      <c r="P480">
        <v>820.915805916267</v>
      </c>
      <c r="Q480">
        <v>754.60400988593096</v>
      </c>
      <c r="R480">
        <v>80.634336736616405</v>
      </c>
      <c r="S480" s="2">
        <f>(Table2[[#This Row],[Close Price]]-Table2[[#This Row],[20D EMA]])/Table2[[#This Row],[20D EMA]]</f>
        <v>4.6578124270575567E-2</v>
      </c>
      <c r="T480" s="2">
        <f>(Table2[[#This Row],[Close Price]]-Table2[[#This Row],[50D EMA]])/Table2[[#This Row],[50D EMA]]</f>
        <v>9.2377553869961715E-2</v>
      </c>
      <c r="U480" s="2">
        <f>(Table2[[#This Row],[Close Price]]-Table2[[#This Row],[200D EMA]])/Table2[[#This Row],[200D EMA]]</f>
        <v>0.18837163366724807</v>
      </c>
      <c r="V480">
        <v>0.69816322012046605</v>
      </c>
      <c r="W480">
        <v>889.45</v>
      </c>
      <c r="X480">
        <v>898.9</v>
      </c>
      <c r="Y480">
        <v>889.15</v>
      </c>
      <c r="Z480">
        <v>907.2</v>
      </c>
      <c r="AA480">
        <v>810</v>
      </c>
      <c r="AB480">
        <v>922.45</v>
      </c>
      <c r="AC480" s="2">
        <f>(Table2[[#This Row],[Close Price]]/Table2[[#This Row],[Day Low]])-1</f>
        <v>8.2073191297993286E-3</v>
      </c>
      <c r="AD480" s="2">
        <f>(Table2[[#This Row],[Day High]]/Table2[[#This Row],[Close Price]])-1</f>
        <v>2.3975466964036851E-3</v>
      </c>
      <c r="AE480" s="2">
        <f>(Table2[[#This Row],[Close Price]]/Table2[[#This Row],[Current Week Low]])-1</f>
        <v>8.5474891750547677E-3</v>
      </c>
      <c r="AF480" s="2">
        <f>(Table2[[#This Row],[Current Week High]]/Table2[[#This Row],[Close Price]])-1</f>
        <v>1.1653192082520247E-2</v>
      </c>
      <c r="AG480" s="2">
        <f>(Table2[[#This Row],[Close Price]]/Table2[[#This Row],[Current Month Low]])-1</f>
        <v>0.10709876543209873</v>
      </c>
      <c r="AH480" s="2">
        <f>(Table2[[#This Row],[Current Month High]]/Table2[[#This Row],[Close Price]])-1</f>
        <v>2.8659046557011569E-2</v>
      </c>
      <c r="AI480">
        <v>2.8659046557011498</v>
      </c>
      <c r="AJ480">
        <v>47.528173069013697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0.09</v>
      </c>
      <c r="AM480" t="s">
        <v>10436</v>
      </c>
      <c r="AN480">
        <v>6.68</v>
      </c>
      <c r="AO480" t="s">
        <v>10436</v>
      </c>
      <c r="AP480">
        <v>-2.1223314097103999E-2</v>
      </c>
      <c r="AQ480">
        <f>(Table2[[#This Row],[Sharpe Ratio]]-AVERAGE(Table2[Sharpe Ratio]))/_xlfn.STDEV.P(Table2[Sharpe Ratio])</f>
        <v>-0.92233104780801278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4.0738755162114559E-2</v>
      </c>
      <c r="AS480">
        <f>_xlfn.RANK.AVG(Table2[[#This Row],[1Y Return vs Nifty Z-Score]],Table2[1Y Return vs Nifty Z-Score])</f>
        <v>345</v>
      </c>
      <c r="AT480">
        <f>_xlfn.RANK.AVG(Table2[[#This Row],[6M Return vs Nifty Z-Score]],Table2[6M Return vs Nifty Z-Score])</f>
        <v>407</v>
      </c>
      <c r="AU480">
        <f>_xlfn.RANK.AVG(Table2[[#This Row],[Sharpe Ratio Z-Score]],Table2[Sharpe Ratio Z-Score])</f>
        <v>620</v>
      </c>
      <c r="AV480">
        <f>(Table2[[#This Row],[Rank 1Y]]+Table2[[#This Row],[Rank 6M]]+Table2[[#This Row],[Rank Sharpe]])/3</f>
        <v>457.33333333333331</v>
      </c>
    </row>
    <row r="481" spans="1:48" x14ac:dyDescent="0.3">
      <c r="A481" t="s">
        <v>125</v>
      </c>
      <c r="B481" t="s">
        <v>126</v>
      </c>
      <c r="C481" t="s">
        <v>10398</v>
      </c>
      <c r="D481" t="s">
        <v>127</v>
      </c>
      <c r="E481">
        <v>239487.41498484</v>
      </c>
      <c r="F481">
        <v>982.65</v>
      </c>
      <c r="G481">
        <v>-6.1745882289090304</v>
      </c>
      <c r="H481">
        <f>(Table2[[#This Row],[1Y Return vs Nifty]]-AVERAGE(Table2[1Y Return vs Nifty]))/_xlfn.STDEV.P(Table2[1Y Return vs Nifty])</f>
        <v>-0.48711866008581423</v>
      </c>
      <c r="I481">
        <v>0.417689721146909</v>
      </c>
      <c r="J481">
        <f>(Table2[[#This Row],[1M Return vs Nifty]]-AVERAGE(Table2[1M Return vs Nifty]))/_xlfn.STDEV.P(Table2[1M Return vs Nifty])</f>
        <v>0.30165636592988804</v>
      </c>
      <c r="K481">
        <v>1.8751969820121199</v>
      </c>
      <c r="L481">
        <f>(Table2[[#This Row],[6M Return vs Nifty]]-AVERAGE(Table2[6M Return vs Nifty]))/_xlfn.STDEV.P(Table2[6M Return vs Nifty])</f>
        <v>-0.31873936067929942</v>
      </c>
      <c r="M481">
        <v>0.17556804861665201</v>
      </c>
      <c r="N481">
        <f>(Table2[[#This Row],[1W Return vs Nifty]]-AVERAGE(Table2[1W Return vs Nifty]))/_xlfn.STDEV.P(Table2[1W Return vs Nifty])</f>
        <v>0.44755009078051866</v>
      </c>
      <c r="O481">
        <v>956.31</v>
      </c>
      <c r="P481">
        <v>936.88707603258501</v>
      </c>
      <c r="Q481">
        <v>881.15020311313594</v>
      </c>
      <c r="R481">
        <v>65.198949731223493</v>
      </c>
      <c r="S481" s="2">
        <f>(Table2[[#This Row],[Close Price]]-Table2[[#This Row],[20D EMA]])/Table2[[#This Row],[20D EMA]]</f>
        <v>2.7543369827775548E-2</v>
      </c>
      <c r="T481" s="2">
        <f>(Table2[[#This Row],[Close Price]]-Table2[[#This Row],[50D EMA]])/Table2[[#This Row],[50D EMA]]</f>
        <v>4.8845720192028055E-2</v>
      </c>
      <c r="U481" s="2">
        <f>(Table2[[#This Row],[Close Price]]-Table2[[#This Row],[200D EMA]])/Table2[[#This Row],[200D EMA]]</f>
        <v>0.11519011915137911</v>
      </c>
      <c r="V481">
        <v>1.1971838334634199</v>
      </c>
      <c r="W481">
        <v>972.7</v>
      </c>
      <c r="X481">
        <v>998.65</v>
      </c>
      <c r="Y481">
        <v>972.7</v>
      </c>
      <c r="Z481">
        <v>1009.8</v>
      </c>
      <c r="AA481">
        <v>911.7</v>
      </c>
      <c r="AB481">
        <v>1009.8</v>
      </c>
      <c r="AC481" s="2">
        <f>(Table2[[#This Row],[Close Price]]/Table2[[#This Row],[Day Low]])-1</f>
        <v>1.0229258764264282E-2</v>
      </c>
      <c r="AD481" s="2">
        <f>(Table2[[#This Row],[Day High]]/Table2[[#This Row],[Close Price]])-1</f>
        <v>1.628250139927756E-2</v>
      </c>
      <c r="AE481" s="2">
        <f>(Table2[[#This Row],[Close Price]]/Table2[[#This Row],[Current Week Low]])-1</f>
        <v>1.0229258764264282E-2</v>
      </c>
      <c r="AF481" s="2">
        <f>(Table2[[#This Row],[Current Week High]]/Table2[[#This Row],[Close Price]])-1</f>
        <v>2.7629369561898987E-2</v>
      </c>
      <c r="AG481" s="2">
        <f>(Table2[[#This Row],[Close Price]]/Table2[[#This Row],[Current Month Low]])-1</f>
        <v>7.782165185916412E-2</v>
      </c>
      <c r="AH481" s="2">
        <f>(Table2[[#This Row],[Current Month High]]/Table2[[#This Row],[Close Price]])-1</f>
        <v>2.7629369561898987E-2</v>
      </c>
      <c r="AI481">
        <v>2.7629369561898902</v>
      </c>
      <c r="AJ481">
        <v>35.912863070539402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0.06</v>
      </c>
      <c r="AM481" t="s">
        <v>10436</v>
      </c>
      <c r="AN481">
        <v>5.18</v>
      </c>
      <c r="AO481" t="s">
        <v>10436</v>
      </c>
      <c r="AP481">
        <v>1.7371763922546E-2</v>
      </c>
      <c r="AQ481">
        <f>(Table2[[#This Row],[Sharpe Ratio]]-AVERAGE(Table2[Sharpe Ratio]))/_xlfn.STDEV.P(Table2[Sharpe Ratio])</f>
        <v>-0.47468777234392318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-0.53133933639863018</v>
      </c>
      <c r="AS481">
        <f>_xlfn.RANK.AVG(Table2[[#This Row],[1Y Return vs Nifty Z-Score]],Table2[1Y Return vs Nifty Z-Score])</f>
        <v>479</v>
      </c>
      <c r="AT481">
        <f>_xlfn.RANK.AVG(Table2[[#This Row],[6M Return vs Nifty Z-Score]],Table2[6M Return vs Nifty Z-Score])</f>
        <v>430</v>
      </c>
      <c r="AU481">
        <f>_xlfn.RANK.AVG(Table2[[#This Row],[Sharpe Ratio Z-Score]],Table2[Sharpe Ratio Z-Score])</f>
        <v>467</v>
      </c>
      <c r="AV481">
        <f>(Table2[[#This Row],[Rank 1Y]]+Table2[[#This Row],[Rank 6M]]+Table2[[#This Row],[Rank Sharpe]])/3</f>
        <v>458.66666666666669</v>
      </c>
    </row>
    <row r="482" spans="1:48" x14ac:dyDescent="0.3">
      <c r="A482" t="s">
        <v>78</v>
      </c>
      <c r="B482" t="s">
        <v>79</v>
      </c>
      <c r="C482" t="s">
        <v>10399</v>
      </c>
      <c r="D482" t="s">
        <v>80</v>
      </c>
      <c r="E482">
        <v>342643.49695539998</v>
      </c>
      <c r="F482">
        <v>5265.5</v>
      </c>
      <c r="G482">
        <v>11.5336281405775</v>
      </c>
      <c r="H482">
        <f>(Table2[[#This Row],[1Y Return vs Nifty]]-AVERAGE(Table2[1Y Return vs Nifty]))/_xlfn.STDEV.P(Table2[1Y Return vs Nifty])</f>
        <v>-0.19842970746163907</v>
      </c>
      <c r="I482">
        <v>4.8268887451976399</v>
      </c>
      <c r="J482">
        <f>(Table2[[#This Row],[1M Return vs Nifty]]-AVERAGE(Table2[1M Return vs Nifty]))/_xlfn.STDEV.P(Table2[1M Return vs Nifty])</f>
        <v>0.72816862641259761</v>
      </c>
      <c r="K482">
        <v>-0.31209445400236602</v>
      </c>
      <c r="L482">
        <f>(Table2[[#This Row],[6M Return vs Nifty]]-AVERAGE(Table2[6M Return vs Nifty]))/_xlfn.STDEV.P(Table2[6M Return vs Nifty])</f>
        <v>-0.38334842439642408</v>
      </c>
      <c r="M482">
        <v>0.55189800877850104</v>
      </c>
      <c r="N482">
        <f>(Table2[[#This Row],[1W Return vs Nifty]]-AVERAGE(Table2[1W Return vs Nifty]))/_xlfn.STDEV.P(Table2[1W Return vs Nifty])</f>
        <v>0.52227205099488383</v>
      </c>
      <c r="O482">
        <v>5225.79</v>
      </c>
      <c r="P482">
        <v>5093.7650187014597</v>
      </c>
      <c r="Q482">
        <v>4611.1754413957597</v>
      </c>
      <c r="R482">
        <v>50.710218628760799</v>
      </c>
      <c r="S482" s="2">
        <f>(Table2[[#This Row],[Close Price]]-Table2[[#This Row],[20D EMA]])/Table2[[#This Row],[20D EMA]]</f>
        <v>7.5988510828027987E-3</v>
      </c>
      <c r="T482" s="2">
        <f>(Table2[[#This Row],[Close Price]]-Table2[[#This Row],[50D EMA]])/Table2[[#This Row],[50D EMA]]</f>
        <v>3.3714743547852213E-2</v>
      </c>
      <c r="U482" s="2">
        <f>(Table2[[#This Row],[Close Price]]-Table2[[#This Row],[200D EMA]])/Table2[[#This Row],[200D EMA]]</f>
        <v>0.14189973184064808</v>
      </c>
      <c r="V482">
        <v>0.78211861632913404</v>
      </c>
      <c r="W482">
        <v>5232</v>
      </c>
      <c r="X482">
        <v>5417.5</v>
      </c>
      <c r="Y482">
        <v>5231.1499999999996</v>
      </c>
      <c r="Z482">
        <v>5484.85</v>
      </c>
      <c r="AA482">
        <v>4951</v>
      </c>
      <c r="AB482">
        <v>5484.85</v>
      </c>
      <c r="AC482" s="2">
        <f>(Table2[[#This Row],[Close Price]]/Table2[[#This Row],[Day Low]])-1</f>
        <v>6.4029051987768426E-3</v>
      </c>
      <c r="AD482" s="2">
        <f>(Table2[[#This Row],[Day High]]/Table2[[#This Row],[Close Price]])-1</f>
        <v>2.886715411641827E-2</v>
      </c>
      <c r="AE482" s="2">
        <f>(Table2[[#This Row],[Close Price]]/Table2[[#This Row],[Current Week Low]])-1</f>
        <v>6.5664337669537609E-3</v>
      </c>
      <c r="AF482" s="2">
        <f>(Table2[[#This Row],[Current Week High]]/Table2[[#This Row],[Close Price]])-1</f>
        <v>4.1657962206818056E-2</v>
      </c>
      <c r="AG482" s="2">
        <f>(Table2[[#This Row],[Close Price]]/Table2[[#This Row],[Current Month Low]])-1</f>
        <v>6.3522520702888219E-2</v>
      </c>
      <c r="AH482" s="2">
        <f>(Table2[[#This Row],[Current Month High]]/Table2[[#This Row],[Close Price]])-1</f>
        <v>4.1657962206818056E-2</v>
      </c>
      <c r="AI482">
        <v>4.1657962206818002</v>
      </c>
      <c r="AJ482">
        <v>45.616703539823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-0.05</v>
      </c>
      <c r="AM482" t="s">
        <v>10435</v>
      </c>
      <c r="AN482">
        <v>-1.79</v>
      </c>
      <c r="AO482" t="s">
        <v>10435</v>
      </c>
      <c r="AP482">
        <v>-4.2488450479849999E-3</v>
      </c>
      <c r="AQ482">
        <f>(Table2[[#This Row],[Sharpe Ratio]]-AVERAGE(Table2[Sharpe Ratio]))/_xlfn.STDEV.P(Table2[Sharpe Ratio])</f>
        <v>-0.72545343246693761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-5.6790886917519434E-2</v>
      </c>
      <c r="AS482">
        <f>_xlfn.RANK.AVG(Table2[[#This Row],[1Y Return vs Nifty Z-Score]],Table2[1Y Return vs Nifty Z-Score])</f>
        <v>359</v>
      </c>
      <c r="AT482">
        <f>_xlfn.RANK.AVG(Table2[[#This Row],[6M Return vs Nifty Z-Score]],Table2[6M Return vs Nifty Z-Score])</f>
        <v>452</v>
      </c>
      <c r="AU482">
        <f>_xlfn.RANK.AVG(Table2[[#This Row],[Sharpe Ratio Z-Score]],Table2[Sharpe Ratio Z-Score])</f>
        <v>566</v>
      </c>
      <c r="AV482">
        <f>(Table2[[#This Row],[Rank 1Y]]+Table2[[#This Row],[Rank 6M]]+Table2[[#This Row],[Rank Sharpe]])/3</f>
        <v>459</v>
      </c>
    </row>
    <row r="483" spans="1:48" x14ac:dyDescent="0.3">
      <c r="A483" t="s">
        <v>1331</v>
      </c>
      <c r="B483" t="s">
        <v>1332</v>
      </c>
      <c r="C483" t="s">
        <v>10397</v>
      </c>
      <c r="D483" t="s">
        <v>190</v>
      </c>
      <c r="E483">
        <v>8776.8147480000007</v>
      </c>
      <c r="F483">
        <v>574.45000000000005</v>
      </c>
      <c r="G483">
        <v>-15.294603485057999</v>
      </c>
      <c r="H483">
        <f>(Table2[[#This Row],[1Y Return vs Nifty]]-AVERAGE(Table2[1Y Return vs Nifty]))/_xlfn.STDEV.P(Table2[1Y Return vs Nifty])</f>
        <v>-0.63579809777050789</v>
      </c>
      <c r="I483">
        <v>-2.8615517600074201</v>
      </c>
      <c r="J483">
        <f>(Table2[[#This Row],[1M Return vs Nifty]]-AVERAGE(Table2[1M Return vs Nifty]))/_xlfn.STDEV.P(Table2[1M Return vs Nifty])</f>
        <v>-1.555242622639662E-2</v>
      </c>
      <c r="K483">
        <v>-4.2787411192134401</v>
      </c>
      <c r="L483">
        <f>(Table2[[#This Row],[6M Return vs Nifty]]-AVERAGE(Table2[6M Return vs Nifty]))/_xlfn.STDEV.P(Table2[6M Return vs Nifty])</f>
        <v>-0.5005167737604751</v>
      </c>
      <c r="M483">
        <v>4.4149135873908403</v>
      </c>
      <c r="N483">
        <f>(Table2[[#This Row],[1W Return vs Nifty]]-AVERAGE(Table2[1W Return vs Nifty]))/_xlfn.STDEV.P(Table2[1W Return vs Nifty])</f>
        <v>1.2892906966759317</v>
      </c>
      <c r="O483">
        <v>568.88</v>
      </c>
      <c r="P483">
        <v>578.85897502768796</v>
      </c>
      <c r="Q483">
        <v>550.13718685602703</v>
      </c>
      <c r="R483">
        <v>54.141681162643799</v>
      </c>
      <c r="S483" s="2">
        <f>(Table2[[#This Row],[Close Price]]-Table2[[#This Row],[20D EMA]])/Table2[[#This Row],[20D EMA]]</f>
        <v>9.7911686120096507E-3</v>
      </c>
      <c r="T483" s="2">
        <f>(Table2[[#This Row],[Close Price]]-Table2[[#This Row],[50D EMA]])/Table2[[#This Row],[50D EMA]]</f>
        <v>-7.6166652291726599E-3</v>
      </c>
      <c r="U483" s="2">
        <f>(Table2[[#This Row],[Close Price]]-Table2[[#This Row],[200D EMA]])/Table2[[#This Row],[200D EMA]]</f>
        <v>4.4194091446386391E-2</v>
      </c>
      <c r="V483">
        <v>0.67218094833906805</v>
      </c>
      <c r="W483">
        <v>570.54999999999995</v>
      </c>
      <c r="X483">
        <v>589.95000000000005</v>
      </c>
      <c r="Y483">
        <v>562</v>
      </c>
      <c r="Z483">
        <v>595.29999999999995</v>
      </c>
      <c r="AA483">
        <v>541</v>
      </c>
      <c r="AB483">
        <v>595.29999999999995</v>
      </c>
      <c r="AC483" s="2">
        <f>(Table2[[#This Row],[Close Price]]/Table2[[#This Row],[Day Low]])-1</f>
        <v>6.8355095960039858E-3</v>
      </c>
      <c r="AD483" s="2">
        <f>(Table2[[#This Row],[Day High]]/Table2[[#This Row],[Close Price]])-1</f>
        <v>2.6982330925232834E-2</v>
      </c>
      <c r="AE483" s="2">
        <f>(Table2[[#This Row],[Close Price]]/Table2[[#This Row],[Current Week Low]])-1</f>
        <v>2.2153024911032215E-2</v>
      </c>
      <c r="AF483" s="2">
        <f>(Table2[[#This Row],[Current Week High]]/Table2[[#This Row],[Close Price]])-1</f>
        <v>3.6295587083296832E-2</v>
      </c>
      <c r="AG483" s="2">
        <f>(Table2[[#This Row],[Close Price]]/Table2[[#This Row],[Current Month Low]])-1</f>
        <v>6.1829944547135085E-2</v>
      </c>
      <c r="AH483" s="2">
        <f>(Table2[[#This Row],[Current Month High]]/Table2[[#This Row],[Close Price]])-1</f>
        <v>3.6295587083296832E-2</v>
      </c>
      <c r="AI483">
        <v>23.213508573418</v>
      </c>
      <c r="AJ483">
        <v>32.667436489607397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-0.2</v>
      </c>
      <c r="AM483" t="s">
        <v>10435</v>
      </c>
      <c r="AN483">
        <v>0.67</v>
      </c>
      <c r="AO483" t="s">
        <v>10436</v>
      </c>
      <c r="AP483">
        <v>6.2117836504957002E-2</v>
      </c>
      <c r="AQ483">
        <f>(Table2[[#This Row],[Sharpe Ratio]]-AVERAGE(Table2[Sharpe Ratio]))/_xlfn.STDEV.P(Table2[Sharpe Ratio])</f>
        <v>4.4297536734770687E-2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542</v>
      </c>
      <c r="AT483">
        <f>_xlfn.RANK.AVG(Table2[[#This Row],[6M Return vs Nifty Z-Score]],Table2[6M Return vs Nifty Z-Score])</f>
        <v>500</v>
      </c>
      <c r="AU483">
        <f>_xlfn.RANK.AVG(Table2[[#This Row],[Sharpe Ratio Z-Score]],Table2[Sharpe Ratio Z-Score])</f>
        <v>335</v>
      </c>
      <c r="AV483">
        <f>(Table2[[#This Row],[Rank 1Y]]+Table2[[#This Row],[Rank 6M]]+Table2[[#This Row],[Rank Sharpe]])/3</f>
        <v>459</v>
      </c>
    </row>
    <row r="484" spans="1:48" x14ac:dyDescent="0.3">
      <c r="A484" t="s">
        <v>1760</v>
      </c>
      <c r="B484" t="s">
        <v>1761</v>
      </c>
      <c r="C484" t="s">
        <v>10394</v>
      </c>
      <c r="D484" t="s">
        <v>46</v>
      </c>
      <c r="E484">
        <v>4703.2242154019996</v>
      </c>
      <c r="F484">
        <v>58.26</v>
      </c>
      <c r="G484">
        <v>-20.988304804433898</v>
      </c>
      <c r="H484">
        <f>(Table2[[#This Row],[1Y Return vs Nifty]]-AVERAGE(Table2[1Y Return vs Nifty]))/_xlfn.STDEV.P(Table2[1Y Return vs Nifty])</f>
        <v>-0.72861990636766438</v>
      </c>
      <c r="I484">
        <v>3.5711014370609102</v>
      </c>
      <c r="J484">
        <f>(Table2[[#This Row],[1M Return vs Nifty]]-AVERAGE(Table2[1M Return vs Nifty]))/_xlfn.STDEV.P(Table2[1M Return vs Nifty])</f>
        <v>0.60669334698943611</v>
      </c>
      <c r="K484">
        <v>-13.9253518191335</v>
      </c>
      <c r="L484">
        <f>(Table2[[#This Row],[6M Return vs Nifty]]-AVERAGE(Table2[6M Return vs Nifty]))/_xlfn.STDEV.P(Table2[6M Return vs Nifty])</f>
        <v>-0.78546210619458601</v>
      </c>
      <c r="M484">
        <v>-4.5862136947938001</v>
      </c>
      <c r="N484">
        <f>(Table2[[#This Row],[1W Return vs Nifty]]-AVERAGE(Table2[1W Return vs Nifty]))/_xlfn.STDEV.P(Table2[1W Return vs Nifty])</f>
        <v>-0.49792250945461136</v>
      </c>
      <c r="O484">
        <v>58.4</v>
      </c>
      <c r="P484">
        <v>58.432929348231099</v>
      </c>
      <c r="Q484">
        <v>57.667168655581399</v>
      </c>
      <c r="R484">
        <v>47.391447259390901</v>
      </c>
      <c r="S484" s="2">
        <f>(Table2[[#This Row],[Close Price]]-Table2[[#This Row],[20D EMA]])/Table2[[#This Row],[20D EMA]]</f>
        <v>-2.3972602739726124E-3</v>
      </c>
      <c r="T484" s="2">
        <f>(Table2[[#This Row],[Close Price]]-Table2[[#This Row],[50D EMA]])/Table2[[#This Row],[50D EMA]]</f>
        <v>-2.9594502647732773E-3</v>
      </c>
      <c r="U484" s="2">
        <f>(Table2[[#This Row],[Close Price]]-Table2[[#This Row],[200D EMA]])/Table2[[#This Row],[200D EMA]]</f>
        <v>1.0280222841514881E-2</v>
      </c>
      <c r="V484">
        <v>0.96050679372457304</v>
      </c>
      <c r="W484">
        <v>58.02</v>
      </c>
      <c r="X484">
        <v>59.58</v>
      </c>
      <c r="Y484">
        <v>58.02</v>
      </c>
      <c r="Z484">
        <v>61.38</v>
      </c>
      <c r="AA484">
        <v>55.12</v>
      </c>
      <c r="AB484">
        <v>62.8</v>
      </c>
      <c r="AC484" s="2">
        <f>(Table2[[#This Row],[Close Price]]/Table2[[#This Row],[Day Low]])-1</f>
        <v>4.1365046535677408E-3</v>
      </c>
      <c r="AD484" s="2">
        <f>(Table2[[#This Row],[Day High]]/Table2[[#This Row],[Close Price]])-1</f>
        <v>2.2657054582904124E-2</v>
      </c>
      <c r="AE484" s="2">
        <f>(Table2[[#This Row],[Close Price]]/Table2[[#This Row],[Current Week Low]])-1</f>
        <v>4.1365046535677408E-3</v>
      </c>
      <c r="AF484" s="2">
        <f>(Table2[[#This Row],[Current Week High]]/Table2[[#This Row],[Close Price]])-1</f>
        <v>5.3553038105046413E-2</v>
      </c>
      <c r="AG484" s="2">
        <f>(Table2[[#This Row],[Close Price]]/Table2[[#This Row],[Current Month Low]])-1</f>
        <v>5.6966618287372928E-2</v>
      </c>
      <c r="AH484" s="2">
        <f>(Table2[[#This Row],[Current Month High]]/Table2[[#This Row],[Close Price]])-1</f>
        <v>7.7926536216958553E-2</v>
      </c>
      <c r="AI484">
        <v>35.599038791623698</v>
      </c>
      <c r="AJ484">
        <v>38.549346016646801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-0.1</v>
      </c>
      <c r="AM484" t="s">
        <v>10435</v>
      </c>
      <c r="AN484">
        <v>-1.42</v>
      </c>
      <c r="AO484" t="s">
        <v>10435</v>
      </c>
      <c r="AP484">
        <v>0.1074724777589</v>
      </c>
      <c r="AQ484">
        <f>(Table2[[#This Row],[Sharpe Ratio]]-AVERAGE(Table2[Sharpe Ratio]))/_xlfn.STDEV.P(Table2[Sharpe Ratio])</f>
        <v>0.5703413021619842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578</v>
      </c>
      <c r="AT484">
        <f>_xlfn.RANK.AVG(Table2[[#This Row],[6M Return vs Nifty Z-Score]],Table2[6M Return vs Nifty Z-Score])</f>
        <v>598</v>
      </c>
      <c r="AU484">
        <f>_xlfn.RANK.AVG(Table2[[#This Row],[Sharpe Ratio Z-Score]],Table2[Sharpe Ratio Z-Score])</f>
        <v>202</v>
      </c>
      <c r="AV484">
        <f>(Table2[[#This Row],[Rank 1Y]]+Table2[[#This Row],[Rank 6M]]+Table2[[#This Row],[Rank Sharpe]])/3</f>
        <v>459.33333333333331</v>
      </c>
    </row>
    <row r="485" spans="1:48" x14ac:dyDescent="0.3">
      <c r="A485" t="s">
        <v>1333</v>
      </c>
      <c r="B485" t="s">
        <v>1334</v>
      </c>
      <c r="C485" t="s">
        <v>10404</v>
      </c>
      <c r="D485" t="s">
        <v>388</v>
      </c>
      <c r="E485">
        <v>8746.9802610299994</v>
      </c>
      <c r="F485">
        <v>219.51</v>
      </c>
      <c r="G485">
        <v>-7.4144776632223603</v>
      </c>
      <c r="H485">
        <f>(Table2[[#This Row],[1Y Return vs Nifty]]-AVERAGE(Table2[1Y Return vs Nifty]))/_xlfn.STDEV.P(Table2[1Y Return vs Nifty])</f>
        <v>-0.50733201047035525</v>
      </c>
      <c r="I485">
        <v>-12.145043043498699</v>
      </c>
      <c r="J485">
        <f>(Table2[[#This Row],[1M Return vs Nifty]]-AVERAGE(Table2[1M Return vs Nifty]))/_xlfn.STDEV.P(Table2[1M Return vs Nifty])</f>
        <v>-0.91356651697065661</v>
      </c>
      <c r="K485">
        <v>-6.3697560247621201</v>
      </c>
      <c r="L485">
        <f>(Table2[[#This Row],[6M Return vs Nifty]]-AVERAGE(Table2[6M Return vs Nifty]))/_xlfn.STDEV.P(Table2[6M Return vs Nifty])</f>
        <v>-0.5622819839385107</v>
      </c>
      <c r="M485">
        <v>-3.8566990392430198</v>
      </c>
      <c r="N485">
        <f>(Table2[[#This Row],[1W Return vs Nifty]]-AVERAGE(Table2[1W Return vs Nifty]))/_xlfn.STDEV.P(Table2[1W Return vs Nifty])</f>
        <v>-0.3530741826181879</v>
      </c>
      <c r="O485">
        <v>225.37</v>
      </c>
      <c r="P485">
        <v>229.72030472489999</v>
      </c>
      <c r="Q485">
        <v>225.03159784032599</v>
      </c>
      <c r="R485">
        <v>38.076708136986497</v>
      </c>
      <c r="S485" s="2">
        <f>(Table2[[#This Row],[Close Price]]-Table2[[#This Row],[20D EMA]])/Table2[[#This Row],[20D EMA]]</f>
        <v>-2.6001686116164588E-2</v>
      </c>
      <c r="T485" s="2">
        <f>(Table2[[#This Row],[Close Price]]-Table2[[#This Row],[50D EMA]])/Table2[[#This Row],[50D EMA]]</f>
        <v>-4.4446679352647039E-2</v>
      </c>
      <c r="U485" s="2">
        <f>(Table2[[#This Row],[Close Price]]-Table2[[#This Row],[200D EMA]])/Table2[[#This Row],[200D EMA]]</f>
        <v>-2.4536988997624746E-2</v>
      </c>
      <c r="V485">
        <v>0.43237680613893598</v>
      </c>
      <c r="W485">
        <v>218.81</v>
      </c>
      <c r="X485">
        <v>223.36</v>
      </c>
      <c r="Y485">
        <v>218.58</v>
      </c>
      <c r="Z485">
        <v>224.74</v>
      </c>
      <c r="AA485">
        <v>215.75</v>
      </c>
      <c r="AB485">
        <v>244.25</v>
      </c>
      <c r="AC485" s="2">
        <f>(Table2[[#This Row],[Close Price]]/Table2[[#This Row],[Day Low]])-1</f>
        <v>3.1991225263927614E-3</v>
      </c>
      <c r="AD485" s="2">
        <f>(Table2[[#This Row],[Day High]]/Table2[[#This Row],[Close Price]])-1</f>
        <v>1.7539064279531891E-2</v>
      </c>
      <c r="AE485" s="2">
        <f>(Table2[[#This Row],[Close Price]]/Table2[[#This Row],[Current Week Low]])-1</f>
        <v>4.2547351084269991E-3</v>
      </c>
      <c r="AF485" s="2">
        <f>(Table2[[#This Row],[Current Week High]]/Table2[[#This Row],[Close Price]])-1</f>
        <v>2.3825793813493812E-2</v>
      </c>
      <c r="AG485" s="2">
        <f>(Table2[[#This Row],[Close Price]]/Table2[[#This Row],[Current Month Low]])-1</f>
        <v>1.7427578215527095E-2</v>
      </c>
      <c r="AH485" s="2">
        <f>(Table2[[#This Row],[Current Month High]]/Table2[[#This Row],[Close Price]])-1</f>
        <v>0.11270557150015947</v>
      </c>
      <c r="AI485">
        <v>46.804245820235899</v>
      </c>
      <c r="AJ485">
        <v>32.075812274368197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-0.17</v>
      </c>
      <c r="AM485" t="s">
        <v>10435</v>
      </c>
      <c r="AN485">
        <v>-2.9</v>
      </c>
      <c r="AO485" t="s">
        <v>10435</v>
      </c>
      <c r="AP485">
        <v>4.9381477403091997E-2</v>
      </c>
      <c r="AQ485">
        <f>(Table2[[#This Row],[Sharpe Ratio]]-AVERAGE(Table2[Sharpe Ratio]))/_xlfn.STDEV.P(Table2[Sharpe Ratio])</f>
        <v>-0.10342455111650878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486</v>
      </c>
      <c r="AT485">
        <f>_xlfn.RANK.AVG(Table2[[#This Row],[6M Return vs Nifty Z-Score]],Table2[6M Return vs Nifty Z-Score])</f>
        <v>521</v>
      </c>
      <c r="AU485">
        <f>_xlfn.RANK.AVG(Table2[[#This Row],[Sharpe Ratio Z-Score]],Table2[Sharpe Ratio Z-Score])</f>
        <v>372</v>
      </c>
      <c r="AV485">
        <f>(Table2[[#This Row],[Rank 1Y]]+Table2[[#This Row],[Rank 6M]]+Table2[[#This Row],[Rank Sharpe]])/3</f>
        <v>459.66666666666669</v>
      </c>
    </row>
    <row r="486" spans="1:48" x14ac:dyDescent="0.3">
      <c r="A486" t="s">
        <v>1774</v>
      </c>
      <c r="B486" t="s">
        <v>1775</v>
      </c>
      <c r="C486" t="s">
        <v>10395</v>
      </c>
      <c r="D486" t="s">
        <v>54</v>
      </c>
      <c r="E486">
        <v>4618.2295912500003</v>
      </c>
      <c r="F486">
        <v>374.55</v>
      </c>
      <c r="G486">
        <v>-5.4631211954719996</v>
      </c>
      <c r="H486">
        <f>(Table2[[#This Row],[1Y Return vs Nifty]]-AVERAGE(Table2[1Y Return vs Nifty]))/_xlfn.STDEV.P(Table2[1Y Return vs Nifty])</f>
        <v>-0.47551993842892942</v>
      </c>
      <c r="I486">
        <v>11.6632049186187</v>
      </c>
      <c r="J486">
        <f>(Table2[[#This Row],[1M Return vs Nifty]]-AVERAGE(Table2[1M Return vs Nifty]))/_xlfn.STDEV.P(Table2[1M Return vs Nifty])</f>
        <v>1.3894616750129765</v>
      </c>
      <c r="K486">
        <v>21.296448388037401</v>
      </c>
      <c r="L486">
        <f>(Table2[[#This Row],[6M Return vs Nifty]]-AVERAGE(Table2[6M Return vs Nifty]))/_xlfn.STDEV.P(Table2[6M Return vs Nifty])</f>
        <v>0.25493310422302901</v>
      </c>
      <c r="M486">
        <v>-6.7326773699252698</v>
      </c>
      <c r="N486">
        <f>(Table2[[#This Row],[1W Return vs Nifty]]-AVERAGE(Table2[1W Return vs Nifty]))/_xlfn.STDEV.P(Table2[1W Return vs Nifty])</f>
        <v>-0.92411226396093704</v>
      </c>
      <c r="O486">
        <v>369.68</v>
      </c>
      <c r="P486">
        <v>351.80476836955</v>
      </c>
      <c r="Q486">
        <v>320.72157874056802</v>
      </c>
      <c r="R486">
        <v>49.277012934320702</v>
      </c>
      <c r="S486" s="2">
        <f>(Table2[[#This Row],[Close Price]]-Table2[[#This Row],[20D EMA]])/Table2[[#This Row],[20D EMA]]</f>
        <v>1.3173555507465929E-2</v>
      </c>
      <c r="T486" s="2">
        <f>(Table2[[#This Row],[Close Price]]-Table2[[#This Row],[50D EMA]])/Table2[[#This Row],[50D EMA]]</f>
        <v>6.4652994147474122E-2</v>
      </c>
      <c r="U486" s="2">
        <f>(Table2[[#This Row],[Close Price]]-Table2[[#This Row],[200D EMA]])/Table2[[#This Row],[200D EMA]]</f>
        <v>0.16783535885177794</v>
      </c>
      <c r="V486">
        <v>1.4991058614111801</v>
      </c>
      <c r="W486">
        <v>371.95</v>
      </c>
      <c r="X486">
        <v>384.8</v>
      </c>
      <c r="Y486">
        <v>371.95</v>
      </c>
      <c r="Z486">
        <v>395.6</v>
      </c>
      <c r="AA486">
        <v>325.10000000000002</v>
      </c>
      <c r="AB486">
        <v>410.9</v>
      </c>
      <c r="AC486" s="2">
        <f>(Table2[[#This Row],[Close Price]]/Table2[[#This Row],[Day Low]])-1</f>
        <v>6.9901868530717337E-3</v>
      </c>
      <c r="AD486" s="2">
        <f>(Table2[[#This Row],[Day High]]/Table2[[#This Row],[Close Price]])-1</f>
        <v>2.736617274062203E-2</v>
      </c>
      <c r="AE486" s="2">
        <f>(Table2[[#This Row],[Close Price]]/Table2[[#This Row],[Current Week Low]])-1</f>
        <v>6.9901868530717337E-3</v>
      </c>
      <c r="AF486" s="2">
        <f>(Table2[[#This Row],[Current Week High]]/Table2[[#This Row],[Close Price]])-1</f>
        <v>5.6200774262448405E-2</v>
      </c>
      <c r="AG486" s="2">
        <f>(Table2[[#This Row],[Close Price]]/Table2[[#This Row],[Current Month Low]])-1</f>
        <v>0.15210704398646557</v>
      </c>
      <c r="AH486" s="2">
        <f>(Table2[[#This Row],[Current Month High]]/Table2[[#This Row],[Close Price]])-1</f>
        <v>9.7049793085035363E-2</v>
      </c>
      <c r="AI486">
        <v>9.7049793085035301</v>
      </c>
      <c r="AJ486">
        <v>49.760095961615299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-0.1</v>
      </c>
      <c r="AM486" t="s">
        <v>10435</v>
      </c>
      <c r="AN486">
        <v>-0.56999999999999995</v>
      </c>
      <c r="AO486" t="s">
        <v>10435</v>
      </c>
      <c r="AP486">
        <v>-6.0729825260947001E-2</v>
      </c>
      <c r="AQ486">
        <f>(Table2[[#This Row],[Sharpe Ratio]]-AVERAGE(Table2[Sharpe Ratio]))/_xlfn.STDEV.P(Table2[Sharpe Ratio])</f>
        <v>-1.3805455395765589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-1.1357829627304199</v>
      </c>
      <c r="AS486">
        <f>_xlfn.RANK.AVG(Table2[[#This Row],[1Y Return vs Nifty Z-Score]],Table2[1Y Return vs Nifty Z-Score])</f>
        <v>474</v>
      </c>
      <c r="AT486">
        <f>_xlfn.RANK.AVG(Table2[[#This Row],[6M Return vs Nifty Z-Score]],Table2[6M Return vs Nifty Z-Score])</f>
        <v>230</v>
      </c>
      <c r="AU486">
        <f>_xlfn.RANK.AVG(Table2[[#This Row],[Sharpe Ratio Z-Score]],Table2[Sharpe Ratio Z-Score])</f>
        <v>676</v>
      </c>
      <c r="AV486">
        <f>(Table2[[#This Row],[Rank 1Y]]+Table2[[#This Row],[Rank 6M]]+Table2[[#This Row],[Rank Sharpe]])/3</f>
        <v>460</v>
      </c>
    </row>
    <row r="487" spans="1:48" x14ac:dyDescent="0.3">
      <c r="A487" t="s">
        <v>1335</v>
      </c>
      <c r="B487" t="s">
        <v>1336</v>
      </c>
      <c r="C487" t="s">
        <v>10390</v>
      </c>
      <c r="D487" t="s">
        <v>294</v>
      </c>
      <c r="E487">
        <v>8697.4782441999996</v>
      </c>
      <c r="F487">
        <v>737.9</v>
      </c>
      <c r="G487">
        <v>1.8459246135777201</v>
      </c>
      <c r="H487">
        <f>(Table2[[#This Row],[1Y Return vs Nifty]]-AVERAGE(Table2[1Y Return vs Nifty]))/_xlfn.STDEV.P(Table2[1Y Return vs Nifty])</f>
        <v>-0.3563639073939493</v>
      </c>
      <c r="I487">
        <v>-6.6912468015973898</v>
      </c>
      <c r="J487">
        <f>(Table2[[#This Row],[1M Return vs Nifty]]-AVERAGE(Table2[1M Return vs Nifty]))/_xlfn.STDEV.P(Table2[1M Return vs Nifty])</f>
        <v>-0.38600789449585726</v>
      </c>
      <c r="K487">
        <v>-21.883078534708201</v>
      </c>
      <c r="L487">
        <f>(Table2[[#This Row],[6M Return vs Nifty]]-AVERAGE(Table2[6M Return vs Nifty]))/_xlfn.STDEV.P(Table2[6M Return vs Nifty])</f>
        <v>-1.0205205277403036</v>
      </c>
      <c r="M487">
        <v>-5.09738026362289</v>
      </c>
      <c r="N487">
        <f>(Table2[[#This Row],[1W Return vs Nifty]]-AVERAGE(Table2[1W Return vs Nifty]))/_xlfn.STDEV.P(Table2[1W Return vs Nifty])</f>
        <v>-0.59941686829474738</v>
      </c>
      <c r="O487">
        <v>746.2</v>
      </c>
      <c r="P487">
        <v>752.53939987968499</v>
      </c>
      <c r="Q487">
        <v>719.37931028712501</v>
      </c>
      <c r="R487">
        <v>45.229157534891598</v>
      </c>
      <c r="S487" s="2">
        <f>(Table2[[#This Row],[Close Price]]-Table2[[#This Row],[20D EMA]])/Table2[[#This Row],[20D EMA]]</f>
        <v>-1.112302331814536E-2</v>
      </c>
      <c r="T487" s="2">
        <f>(Table2[[#This Row],[Close Price]]-Table2[[#This Row],[50D EMA]])/Table2[[#This Row],[50D EMA]]</f>
        <v>-1.9453333449418787E-2</v>
      </c>
      <c r="U487" s="2">
        <f>(Table2[[#This Row],[Close Price]]-Table2[[#This Row],[200D EMA]])/Table2[[#This Row],[200D EMA]]</f>
        <v>2.5745374447150596E-2</v>
      </c>
      <c r="V487">
        <v>1.15394144252905</v>
      </c>
      <c r="W487">
        <v>729.05</v>
      </c>
      <c r="X487">
        <v>743.7</v>
      </c>
      <c r="Y487">
        <v>729.05</v>
      </c>
      <c r="Z487">
        <v>765</v>
      </c>
      <c r="AA487">
        <v>711.55</v>
      </c>
      <c r="AB487">
        <v>779.05</v>
      </c>
      <c r="AC487" s="2">
        <f>(Table2[[#This Row],[Close Price]]/Table2[[#This Row],[Day Low]])-1</f>
        <v>1.2139085110760561E-2</v>
      </c>
      <c r="AD487" s="2">
        <f>(Table2[[#This Row],[Day High]]/Table2[[#This Row],[Close Price]])-1</f>
        <v>7.8601436509013745E-3</v>
      </c>
      <c r="AE487" s="2">
        <f>(Table2[[#This Row],[Close Price]]/Table2[[#This Row],[Current Week Low]])-1</f>
        <v>1.2139085110760561E-2</v>
      </c>
      <c r="AF487" s="2">
        <f>(Table2[[#This Row],[Current Week High]]/Table2[[#This Row],[Close Price]])-1</f>
        <v>3.6725843610245335E-2</v>
      </c>
      <c r="AG487" s="2">
        <f>(Table2[[#This Row],[Close Price]]/Table2[[#This Row],[Current Month Low]])-1</f>
        <v>3.7031831916239266E-2</v>
      </c>
      <c r="AH487" s="2">
        <f>(Table2[[#This Row],[Current Month High]]/Table2[[#This Row],[Close Price]])-1</f>
        <v>5.576636400596291E-2</v>
      </c>
      <c r="AI487">
        <v>24.908524190269699</v>
      </c>
      <c r="AJ487">
        <v>36.749444032616701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-0.15</v>
      </c>
      <c r="AM487" t="s">
        <v>10435</v>
      </c>
      <c r="AN487">
        <v>0.1</v>
      </c>
      <c r="AO487" t="s">
        <v>10436</v>
      </c>
      <c r="AP487">
        <v>7.6120425253419999E-2</v>
      </c>
      <c r="AQ487">
        <f>(Table2[[#This Row],[Sharpe Ratio]]-AVERAGE(Table2[Sharpe Ratio]))/_xlfn.STDEV.P(Table2[Sharpe Ratio])</f>
        <v>0.20670593215626093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411</v>
      </c>
      <c r="AT487">
        <f>_xlfn.RANK.AVG(Table2[[#This Row],[6M Return vs Nifty Z-Score]],Table2[6M Return vs Nifty Z-Score])</f>
        <v>676</v>
      </c>
      <c r="AU487">
        <f>_xlfn.RANK.AVG(Table2[[#This Row],[Sharpe Ratio Z-Score]],Table2[Sharpe Ratio Z-Score])</f>
        <v>294</v>
      </c>
      <c r="AV487">
        <f>(Table2[[#This Row],[Rank 1Y]]+Table2[[#This Row],[Rank 6M]]+Table2[[#This Row],[Rank Sharpe]])/3</f>
        <v>460.33333333333331</v>
      </c>
    </row>
    <row r="488" spans="1:48" x14ac:dyDescent="0.3">
      <c r="A488" t="s">
        <v>709</v>
      </c>
      <c r="B488" t="s">
        <v>710</v>
      </c>
      <c r="C488" t="s">
        <v>10395</v>
      </c>
      <c r="D488" t="s">
        <v>276</v>
      </c>
      <c r="E488">
        <v>25477.858801574999</v>
      </c>
      <c r="F488">
        <v>1254.45</v>
      </c>
      <c r="G488">
        <v>-14.055602997364099</v>
      </c>
      <c r="H488">
        <f>(Table2[[#This Row],[1Y Return vs Nifty]]-AVERAGE(Table2[1Y Return vs Nifty]))/_xlfn.STDEV.P(Table2[1Y Return vs Nifty])</f>
        <v>-0.61559923947614392</v>
      </c>
      <c r="I488">
        <v>-8.48114348014904</v>
      </c>
      <c r="J488">
        <f>(Table2[[#This Row],[1M Return vs Nifty]]-AVERAGE(Table2[1M Return vs Nifty]))/_xlfn.STDEV.P(Table2[1M Return vs Nifty])</f>
        <v>-0.55914883783622171</v>
      </c>
      <c r="K488">
        <v>-17.459438738914098</v>
      </c>
      <c r="L488">
        <f>(Table2[[#This Row],[6M Return vs Nifty]]-AVERAGE(Table2[6M Return vs Nifty]))/_xlfn.STDEV.P(Table2[6M Return vs Nifty])</f>
        <v>-0.8898533378440886</v>
      </c>
      <c r="M488">
        <v>-7.3138319753468304</v>
      </c>
      <c r="N488">
        <f>(Table2[[#This Row],[1W Return vs Nifty]]-AVERAGE(Table2[1W Return vs Nifty]))/_xlfn.STDEV.P(Table2[1W Return vs Nifty])</f>
        <v>-1.0395030536977654</v>
      </c>
      <c r="O488">
        <v>1272.45</v>
      </c>
      <c r="P488">
        <v>1263.64551713784</v>
      </c>
      <c r="Q488">
        <v>1218.78650195347</v>
      </c>
      <c r="R488">
        <v>43.666565086367299</v>
      </c>
      <c r="S488" s="2">
        <f>(Table2[[#This Row],[Close Price]]-Table2[[#This Row],[20D EMA]])/Table2[[#This Row],[20D EMA]]</f>
        <v>-1.4145938936696923E-2</v>
      </c>
      <c r="T488" s="2">
        <f>(Table2[[#This Row],[Close Price]]-Table2[[#This Row],[50D EMA]])/Table2[[#This Row],[50D EMA]]</f>
        <v>-7.276975238014384E-3</v>
      </c>
      <c r="U488" s="2">
        <f>(Table2[[#This Row],[Close Price]]-Table2[[#This Row],[200D EMA]])/Table2[[#This Row],[200D EMA]]</f>
        <v>2.9261480980769534E-2</v>
      </c>
      <c r="V488">
        <v>0.87881555673409595</v>
      </c>
      <c r="W488">
        <v>1226</v>
      </c>
      <c r="X488">
        <v>1270</v>
      </c>
      <c r="Y488">
        <v>1214.4000000000001</v>
      </c>
      <c r="Z488">
        <v>1270</v>
      </c>
      <c r="AA488">
        <v>1214.4000000000001</v>
      </c>
      <c r="AB488">
        <v>1392.95</v>
      </c>
      <c r="AC488" s="2">
        <f>(Table2[[#This Row],[Close Price]]/Table2[[#This Row],[Day Low]])-1</f>
        <v>2.3205546492659046E-2</v>
      </c>
      <c r="AD488" s="2">
        <f>(Table2[[#This Row],[Day High]]/Table2[[#This Row],[Close Price]])-1</f>
        <v>1.2395870700306899E-2</v>
      </c>
      <c r="AE488" s="2">
        <f>(Table2[[#This Row],[Close Price]]/Table2[[#This Row],[Current Week Low]])-1</f>
        <v>3.297924901185767E-2</v>
      </c>
      <c r="AF488" s="2">
        <f>(Table2[[#This Row],[Current Week High]]/Table2[[#This Row],[Close Price]])-1</f>
        <v>1.2395870700306899E-2</v>
      </c>
      <c r="AG488" s="2">
        <f>(Table2[[#This Row],[Close Price]]/Table2[[#This Row],[Current Month Low]])-1</f>
        <v>3.297924901185767E-2</v>
      </c>
      <c r="AH488" s="2">
        <f>(Table2[[#This Row],[Current Month High]]/Table2[[#This Row],[Close Price]])-1</f>
        <v>0.1104069512535375</v>
      </c>
      <c r="AI488">
        <v>15.181952249989999</v>
      </c>
      <c r="AJ488">
        <v>28.011633246594201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-0.12</v>
      </c>
      <c r="AM488" t="s">
        <v>10435</v>
      </c>
      <c r="AN488">
        <v>-8.9</v>
      </c>
      <c r="AO488" t="s">
        <v>10435</v>
      </c>
      <c r="AP488">
        <v>0.10416312757653</v>
      </c>
      <c r="AQ488">
        <f>(Table2[[#This Row],[Sharpe Ratio]]-AVERAGE(Table2[Sharpe Ratio]))/_xlfn.STDEV.P(Table2[Sharpe Ratio])</f>
        <v>0.53195795300695581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-2.5721465158472636</v>
      </c>
      <c r="AS488">
        <f>_xlfn.RANK.AVG(Table2[[#This Row],[1Y Return vs Nifty Z-Score]],Table2[1Y Return vs Nifty Z-Score])</f>
        <v>532</v>
      </c>
      <c r="AT488">
        <f>_xlfn.RANK.AVG(Table2[[#This Row],[6M Return vs Nifty Z-Score]],Table2[6M Return vs Nifty Z-Score])</f>
        <v>639</v>
      </c>
      <c r="AU488">
        <f>_xlfn.RANK.AVG(Table2[[#This Row],[Sharpe Ratio Z-Score]],Table2[Sharpe Ratio Z-Score])</f>
        <v>212</v>
      </c>
      <c r="AV488">
        <f>(Table2[[#This Row],[Rank 1Y]]+Table2[[#This Row],[Rank 6M]]+Table2[[#This Row],[Rank Sharpe]])/3</f>
        <v>461</v>
      </c>
    </row>
    <row r="489" spans="1:48" x14ac:dyDescent="0.3">
      <c r="A489" t="s">
        <v>216</v>
      </c>
      <c r="B489" t="s">
        <v>217</v>
      </c>
      <c r="C489" t="s">
        <v>10391</v>
      </c>
      <c r="D489" t="s">
        <v>34</v>
      </c>
      <c r="E489">
        <v>125767.52819328</v>
      </c>
      <c r="F489">
        <v>243.2</v>
      </c>
      <c r="G489">
        <v>-20.303985612316101</v>
      </c>
      <c r="H489">
        <f>(Table2[[#This Row],[1Y Return vs Nifty]]-AVERAGE(Table2[1Y Return vs Nifty]))/_xlfn.STDEV.P(Table2[1Y Return vs Nifty])</f>
        <v>-0.71746376355174979</v>
      </c>
      <c r="I489">
        <v>-8.5491248504241195</v>
      </c>
      <c r="J489">
        <f>(Table2[[#This Row],[1M Return vs Nifty]]-AVERAGE(Table2[1M Return vs Nifty]))/_xlfn.STDEV.P(Table2[1M Return vs Nifty])</f>
        <v>-0.56572483673048313</v>
      </c>
      <c r="K489">
        <v>-24.699010395743599</v>
      </c>
      <c r="L489">
        <f>(Table2[[#This Row],[6M Return vs Nifty]]-AVERAGE(Table2[6M Return vs Nifty]))/_xlfn.STDEV.P(Table2[6M Return vs Nifty])</f>
        <v>-1.1036986164198006</v>
      </c>
      <c r="M489">
        <v>-0.523097668031827</v>
      </c>
      <c r="N489">
        <f>(Table2[[#This Row],[1W Return vs Nifty]]-AVERAGE(Table2[1W Return vs Nifty]))/_xlfn.STDEV.P(Table2[1W Return vs Nifty])</f>
        <v>0.30882695574206359</v>
      </c>
      <c r="O489">
        <v>241.68</v>
      </c>
      <c r="P489">
        <v>247.01658785135601</v>
      </c>
      <c r="Q489">
        <v>245.69749763303</v>
      </c>
      <c r="R489">
        <v>57.951837130167497</v>
      </c>
      <c r="S489" s="2">
        <f>(Table2[[#This Row],[Close Price]]-Table2[[#This Row],[20D EMA]])/Table2[[#This Row],[20D EMA]]</f>
        <v>6.2893081761005538E-3</v>
      </c>
      <c r="T489" s="2">
        <f>(Table2[[#This Row],[Close Price]]-Table2[[#This Row],[50D EMA]])/Table2[[#This Row],[50D EMA]]</f>
        <v>-1.5450735048014985E-2</v>
      </c>
      <c r="U489" s="2">
        <f>(Table2[[#This Row],[Close Price]]-Table2[[#This Row],[200D EMA]])/Table2[[#This Row],[200D EMA]]</f>
        <v>-1.0164929057438885E-2</v>
      </c>
      <c r="V489">
        <v>0.75828975104069596</v>
      </c>
      <c r="W489">
        <v>240.55</v>
      </c>
      <c r="X489">
        <v>245.15</v>
      </c>
      <c r="Y489">
        <v>236</v>
      </c>
      <c r="Z489">
        <v>247.1</v>
      </c>
      <c r="AA489">
        <v>231</v>
      </c>
      <c r="AB489">
        <v>255.95</v>
      </c>
      <c r="AC489" s="2">
        <f>(Table2[[#This Row],[Close Price]]/Table2[[#This Row],[Day Low]])-1</f>
        <v>1.1016420702556484E-2</v>
      </c>
      <c r="AD489" s="2">
        <f>(Table2[[#This Row],[Day High]]/Table2[[#This Row],[Close Price]])-1</f>
        <v>8.0180921052632748E-3</v>
      </c>
      <c r="AE489" s="2">
        <f>(Table2[[#This Row],[Close Price]]/Table2[[#This Row],[Current Week Low]])-1</f>
        <v>3.050847457627115E-2</v>
      </c>
      <c r="AF489" s="2">
        <f>(Table2[[#This Row],[Current Week High]]/Table2[[#This Row],[Close Price]])-1</f>
        <v>1.6036184210526327E-2</v>
      </c>
      <c r="AG489" s="2">
        <f>(Table2[[#This Row],[Close Price]]/Table2[[#This Row],[Current Month Low]])-1</f>
        <v>5.2813852813852868E-2</v>
      </c>
      <c r="AH489" s="2">
        <f>(Table2[[#This Row],[Current Month High]]/Table2[[#This Row],[Close Price]])-1</f>
        <v>5.242598684210531E-2</v>
      </c>
      <c r="AI489">
        <v>23.2319078947368</v>
      </c>
      <c r="AJ489">
        <v>29.464998669150901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-0.1</v>
      </c>
      <c r="AM489" t="s">
        <v>10435</v>
      </c>
      <c r="AN489">
        <v>3.25</v>
      </c>
      <c r="AO489" t="s">
        <v>10436</v>
      </c>
      <c r="AP489">
        <v>0.13590461614088301</v>
      </c>
      <c r="AQ489">
        <f>(Table2[[#This Row],[Sharpe Ratio]]-AVERAGE(Table2[Sharpe Ratio]))/_xlfn.STDEV.P(Table2[Sharpe Ratio])</f>
        <v>0.90011017961519668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570</v>
      </c>
      <c r="AT489">
        <f>_xlfn.RANK.AVG(Table2[[#This Row],[6M Return vs Nifty Z-Score]],Table2[6M Return vs Nifty Z-Score])</f>
        <v>687</v>
      </c>
      <c r="AU489">
        <f>_xlfn.RANK.AVG(Table2[[#This Row],[Sharpe Ratio Z-Score]],Table2[Sharpe Ratio Z-Score])</f>
        <v>129</v>
      </c>
      <c r="AV489">
        <f>(Table2[[#This Row],[Rank 1Y]]+Table2[[#This Row],[Rank 6M]]+Table2[[#This Row],[Rank Sharpe]])/3</f>
        <v>462</v>
      </c>
    </row>
    <row r="490" spans="1:48" x14ac:dyDescent="0.3">
      <c r="A490" t="s">
        <v>1492</v>
      </c>
      <c r="B490" t="s">
        <v>1493</v>
      </c>
      <c r="C490" t="s">
        <v>10394</v>
      </c>
      <c r="D490" t="s">
        <v>46</v>
      </c>
      <c r="E490">
        <v>7167.59968157</v>
      </c>
      <c r="F490">
        <v>192.58</v>
      </c>
      <c r="G490">
        <v>-5.4324520103499303</v>
      </c>
      <c r="H490">
        <f>(Table2[[#This Row],[1Y Return vs Nifty]]-AVERAGE(Table2[1Y Return vs Nifty]))/_xlfn.STDEV.P(Table2[1Y Return vs Nifty])</f>
        <v>-0.47501995273042713</v>
      </c>
      <c r="I490">
        <v>-9.3465177389420404</v>
      </c>
      <c r="J490">
        <f>(Table2[[#This Row],[1M Return vs Nifty]]-AVERAGE(Table2[1M Return vs Nifty]))/_xlfn.STDEV.P(Table2[1M Return vs Nifty])</f>
        <v>-0.64285853868394316</v>
      </c>
      <c r="K490">
        <v>-25.4954938555904</v>
      </c>
      <c r="L490">
        <f>(Table2[[#This Row],[6M Return vs Nifty]]-AVERAGE(Table2[6M Return vs Nifty]))/_xlfn.STDEV.P(Table2[6M Return vs Nifty])</f>
        <v>-1.1272254541148468</v>
      </c>
      <c r="M490">
        <v>-3.0660638793530701</v>
      </c>
      <c r="N490">
        <f>(Table2[[#This Row],[1W Return vs Nifty]]-AVERAGE(Table2[1W Return vs Nifty]))/_xlfn.STDEV.P(Table2[1W Return vs Nifty])</f>
        <v>-0.19609011221367545</v>
      </c>
      <c r="O490">
        <v>191.57</v>
      </c>
      <c r="P490">
        <v>193.45490567492899</v>
      </c>
      <c r="Q490">
        <v>190.357163970393</v>
      </c>
      <c r="R490">
        <v>56.139289505288502</v>
      </c>
      <c r="S490" s="2">
        <f>(Table2[[#This Row],[Close Price]]-Table2[[#This Row],[20D EMA]])/Table2[[#This Row],[20D EMA]]</f>
        <v>5.2722242522316616E-3</v>
      </c>
      <c r="T490" s="2">
        <f>(Table2[[#This Row],[Close Price]]-Table2[[#This Row],[50D EMA]])/Table2[[#This Row],[50D EMA]]</f>
        <v>-4.5225303120465998E-3</v>
      </c>
      <c r="U490" s="2">
        <f>(Table2[[#This Row],[Close Price]]-Table2[[#This Row],[200D EMA]])/Table2[[#This Row],[200D EMA]]</f>
        <v>1.1677186102398204E-2</v>
      </c>
      <c r="V490">
        <v>0.80017809870065904</v>
      </c>
      <c r="W490">
        <v>189.5</v>
      </c>
      <c r="X490">
        <v>200.4</v>
      </c>
      <c r="Y490">
        <v>188.5</v>
      </c>
      <c r="Z490">
        <v>200.4</v>
      </c>
      <c r="AA490">
        <v>184.31</v>
      </c>
      <c r="AB490">
        <v>200.4</v>
      </c>
      <c r="AC490" s="2">
        <f>(Table2[[#This Row],[Close Price]]/Table2[[#This Row],[Day Low]])-1</f>
        <v>1.6253298153034335E-2</v>
      </c>
      <c r="AD490" s="2">
        <f>(Table2[[#This Row],[Day High]]/Table2[[#This Row],[Close Price]])-1</f>
        <v>4.0606501194308864E-2</v>
      </c>
      <c r="AE490" s="2">
        <f>(Table2[[#This Row],[Close Price]]/Table2[[#This Row],[Current Week Low]])-1</f>
        <v>2.1644562334217632E-2</v>
      </c>
      <c r="AF490" s="2">
        <f>(Table2[[#This Row],[Current Week High]]/Table2[[#This Row],[Close Price]])-1</f>
        <v>4.0606501194308864E-2</v>
      </c>
      <c r="AG490" s="2">
        <f>(Table2[[#This Row],[Close Price]]/Table2[[#This Row],[Current Month Low]])-1</f>
        <v>4.4870055884108417E-2</v>
      </c>
      <c r="AH490" s="2">
        <f>(Table2[[#This Row],[Current Month High]]/Table2[[#This Row],[Close Price]])-1</f>
        <v>4.0606501194308864E-2</v>
      </c>
      <c r="AI490">
        <v>29.452694983902699</v>
      </c>
      <c r="AJ490">
        <v>40.364431486880399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-0.04</v>
      </c>
      <c r="AM490" t="s">
        <v>10435</v>
      </c>
      <c r="AN490">
        <v>1.45</v>
      </c>
      <c r="AO490" t="s">
        <v>10436</v>
      </c>
      <c r="AP490">
        <v>9.9004868331778004E-2</v>
      </c>
      <c r="AQ490">
        <f>(Table2[[#This Row],[Sharpe Ratio]]-AVERAGE(Table2[Sharpe Ratio]))/_xlfn.STDEV.P(Table2[Sharpe Ratio])</f>
        <v>0.47213011530086052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472</v>
      </c>
      <c r="AT490">
        <f>_xlfn.RANK.AVG(Table2[[#This Row],[6M Return vs Nifty Z-Score]],Table2[6M Return vs Nifty Z-Score])</f>
        <v>690</v>
      </c>
      <c r="AU490">
        <f>_xlfn.RANK.AVG(Table2[[#This Row],[Sharpe Ratio Z-Score]],Table2[Sharpe Ratio Z-Score])</f>
        <v>224</v>
      </c>
      <c r="AV490">
        <f>(Table2[[#This Row],[Rank 1Y]]+Table2[[#This Row],[Rank 6M]]+Table2[[#This Row],[Rank Sharpe]])/3</f>
        <v>462</v>
      </c>
    </row>
    <row r="491" spans="1:48" x14ac:dyDescent="0.3">
      <c r="A491" t="s">
        <v>962</v>
      </c>
      <c r="B491" t="s">
        <v>963</v>
      </c>
      <c r="C491" t="s">
        <v>10394</v>
      </c>
      <c r="D491" t="s">
        <v>46</v>
      </c>
      <c r="E491">
        <v>16094.931722415</v>
      </c>
      <c r="F491">
        <v>1664.05</v>
      </c>
      <c r="G491">
        <v>1.5300799612653</v>
      </c>
      <c r="H491">
        <f>(Table2[[#This Row],[1Y Return vs Nifty]]-AVERAGE(Table2[1Y Return vs Nifty]))/_xlfn.STDEV.P(Table2[1Y Return vs Nifty])</f>
        <v>-0.36151297830913953</v>
      </c>
      <c r="I491">
        <v>3.6472895568075501</v>
      </c>
      <c r="J491">
        <f>(Table2[[#This Row],[1M Return vs Nifty]]-AVERAGE(Table2[1M Return vs Nifty]))/_xlfn.STDEV.P(Table2[1M Return vs Nifty])</f>
        <v>0.61406320418976124</v>
      </c>
      <c r="K491">
        <v>12.9227744541361</v>
      </c>
      <c r="L491">
        <f>(Table2[[#This Row],[6M Return vs Nifty]]-AVERAGE(Table2[6M Return vs Nifty]))/_xlfn.STDEV.P(Table2[6M Return vs Nifty])</f>
        <v>7.588272238658789E-3</v>
      </c>
      <c r="M491">
        <v>1.5750399855978601</v>
      </c>
      <c r="N491">
        <f>(Table2[[#This Row],[1W Return vs Nifty]]-AVERAGE(Table2[1W Return vs Nifty]))/_xlfn.STDEV.P(Table2[1W Return vs Nifty])</f>
        <v>0.72542136722966766</v>
      </c>
      <c r="O491">
        <v>1637.76</v>
      </c>
      <c r="P491">
        <v>1628.84269153796</v>
      </c>
      <c r="Q491">
        <v>1487.38257887944</v>
      </c>
      <c r="R491">
        <v>55.9311883347834</v>
      </c>
      <c r="S491" s="2">
        <f>(Table2[[#This Row],[Close Price]]-Table2[[#This Row],[20D EMA]])/Table2[[#This Row],[20D EMA]]</f>
        <v>1.6052413051973406E-2</v>
      </c>
      <c r="T491" s="2">
        <f>(Table2[[#This Row],[Close Price]]-Table2[[#This Row],[50D EMA]])/Table2[[#This Row],[50D EMA]]</f>
        <v>2.161492245073527E-2</v>
      </c>
      <c r="U491" s="2">
        <f>(Table2[[#This Row],[Close Price]]-Table2[[#This Row],[200D EMA]])/Table2[[#This Row],[200D EMA]]</f>
        <v>0.11877739031585081</v>
      </c>
      <c r="V491">
        <v>2.11027301551646</v>
      </c>
      <c r="W491">
        <v>1657</v>
      </c>
      <c r="X491">
        <v>1716.35</v>
      </c>
      <c r="Y491">
        <v>1657</v>
      </c>
      <c r="Z491">
        <v>1774.95</v>
      </c>
      <c r="AA491">
        <v>1542.3</v>
      </c>
      <c r="AB491">
        <v>1774.95</v>
      </c>
      <c r="AC491" s="2">
        <f>(Table2[[#This Row],[Close Price]]/Table2[[#This Row],[Day Low]])-1</f>
        <v>4.2546771273386241E-3</v>
      </c>
      <c r="AD491" s="2">
        <f>(Table2[[#This Row],[Day High]]/Table2[[#This Row],[Close Price]])-1</f>
        <v>3.1429344070190268E-2</v>
      </c>
      <c r="AE491" s="2">
        <f>(Table2[[#This Row],[Close Price]]/Table2[[#This Row],[Current Week Low]])-1</f>
        <v>4.2546771273386241E-3</v>
      </c>
      <c r="AF491" s="2">
        <f>(Table2[[#This Row],[Current Week High]]/Table2[[#This Row],[Close Price]])-1</f>
        <v>6.6644632072353716E-2</v>
      </c>
      <c r="AG491" s="2">
        <f>(Table2[[#This Row],[Close Price]]/Table2[[#This Row],[Current Month Low]])-1</f>
        <v>7.894054334435574E-2</v>
      </c>
      <c r="AH491" s="2">
        <f>(Table2[[#This Row],[Current Month High]]/Table2[[#This Row],[Close Price]])-1</f>
        <v>6.6644632072353716E-2</v>
      </c>
      <c r="AI491">
        <v>11.775487515399099</v>
      </c>
      <c r="AJ491">
        <v>62.354261183472303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-0.09</v>
      </c>
      <c r="AM491" t="s">
        <v>10435</v>
      </c>
      <c r="AN491">
        <v>0.84</v>
      </c>
      <c r="AO491" t="s">
        <v>10436</v>
      </c>
      <c r="AP491">
        <v>-5.7583866813590998E-2</v>
      </c>
      <c r="AQ491">
        <f>(Table2[[#This Row],[Sharpe Ratio]]-AVERAGE(Table2[Sharpe Ratio]))/_xlfn.STDEV.P(Table2[Sharpe Ratio])</f>
        <v>-1.3440572821067496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-0.35849741675780122</v>
      </c>
      <c r="AS491">
        <f>_xlfn.RANK.AVG(Table2[[#This Row],[1Y Return vs Nifty Z-Score]],Table2[1Y Return vs Nifty Z-Score])</f>
        <v>415</v>
      </c>
      <c r="AT491">
        <f>_xlfn.RANK.AVG(Table2[[#This Row],[6M Return vs Nifty Z-Score]],Table2[6M Return vs Nifty Z-Score])</f>
        <v>303</v>
      </c>
      <c r="AU491">
        <f>_xlfn.RANK.AVG(Table2[[#This Row],[Sharpe Ratio Z-Score]],Table2[Sharpe Ratio Z-Score])</f>
        <v>673</v>
      </c>
      <c r="AV491">
        <f>(Table2[[#This Row],[Rank 1Y]]+Table2[[#This Row],[Rank 6M]]+Table2[[#This Row],[Rank Sharpe]])/3</f>
        <v>463.66666666666669</v>
      </c>
    </row>
    <row r="492" spans="1:48" x14ac:dyDescent="0.3">
      <c r="A492" t="s">
        <v>584</v>
      </c>
      <c r="B492" t="s">
        <v>585</v>
      </c>
      <c r="C492" t="s">
        <v>10395</v>
      </c>
      <c r="D492" t="s">
        <v>195</v>
      </c>
      <c r="E492">
        <v>35233.064160100002</v>
      </c>
      <c r="F492">
        <v>879.05</v>
      </c>
      <c r="G492">
        <v>-18.016585906434301</v>
      </c>
      <c r="H492">
        <f>(Table2[[#This Row],[1Y Return vs Nifty]]-AVERAGE(Table2[1Y Return vs Nifty]))/_xlfn.STDEV.P(Table2[1Y Return vs Nifty])</f>
        <v>-0.68017333228834342</v>
      </c>
      <c r="I492">
        <v>0.93907049918945096</v>
      </c>
      <c r="J492">
        <f>(Table2[[#This Row],[1M Return vs Nifty]]-AVERAGE(Table2[1M Return vs Nifty]))/_xlfn.STDEV.P(Table2[1M Return vs Nifty])</f>
        <v>0.35209076297165787</v>
      </c>
      <c r="K492">
        <v>6.9782761074255903</v>
      </c>
      <c r="L492">
        <f>(Table2[[#This Row],[6M Return vs Nifty]]-AVERAGE(Table2[6M Return vs Nifty]))/_xlfn.STDEV.P(Table2[6M Return vs Nifty])</f>
        <v>-0.16800262805251656</v>
      </c>
      <c r="M492">
        <v>-4.3184227883355302</v>
      </c>
      <c r="N492">
        <f>(Table2[[#This Row],[1W Return vs Nifty]]-AVERAGE(Table2[1W Return vs Nifty]))/_xlfn.STDEV.P(Table2[1W Return vs Nifty])</f>
        <v>-0.44475145326355509</v>
      </c>
      <c r="O492">
        <v>889.57</v>
      </c>
      <c r="P492">
        <v>847.99391376918095</v>
      </c>
      <c r="Q492">
        <v>765.048625100295</v>
      </c>
      <c r="R492">
        <v>39.365309191938501</v>
      </c>
      <c r="S492" s="2">
        <f>(Table2[[#This Row],[Close Price]]-Table2[[#This Row],[20D EMA]])/Table2[[#This Row],[20D EMA]]</f>
        <v>-1.1825938374720478E-2</v>
      </c>
      <c r="T492" s="2">
        <f>(Table2[[#This Row],[Close Price]]-Table2[[#This Row],[50D EMA]])/Table2[[#This Row],[50D EMA]]</f>
        <v>3.6623006045857415E-2</v>
      </c>
      <c r="U492" s="2">
        <f>(Table2[[#This Row],[Close Price]]-Table2[[#This Row],[200D EMA]])/Table2[[#This Row],[200D EMA]]</f>
        <v>0.14901193356796086</v>
      </c>
      <c r="V492">
        <v>0.60196530781990598</v>
      </c>
      <c r="W492">
        <v>872.4</v>
      </c>
      <c r="X492">
        <v>895.8</v>
      </c>
      <c r="Y492">
        <v>872.4</v>
      </c>
      <c r="Z492">
        <v>917.4</v>
      </c>
      <c r="AA492">
        <v>854.05</v>
      </c>
      <c r="AB492">
        <v>945.25</v>
      </c>
      <c r="AC492" s="2">
        <f>(Table2[[#This Row],[Close Price]]/Table2[[#This Row],[Day Low]])-1</f>
        <v>7.6226501604768071E-3</v>
      </c>
      <c r="AD492" s="2">
        <f>(Table2[[#This Row],[Day High]]/Table2[[#This Row],[Close Price]])-1</f>
        <v>1.9054661282065899E-2</v>
      </c>
      <c r="AE492" s="2">
        <f>(Table2[[#This Row],[Close Price]]/Table2[[#This Row],[Current Week Low]])-1</f>
        <v>7.6226501604768071E-3</v>
      </c>
      <c r="AF492" s="2">
        <f>(Table2[[#This Row],[Current Week High]]/Table2[[#This Row],[Close Price]])-1</f>
        <v>4.3626642398043369E-2</v>
      </c>
      <c r="AG492" s="2">
        <f>(Table2[[#This Row],[Close Price]]/Table2[[#This Row],[Current Month Low]])-1</f>
        <v>2.9272290849481797E-2</v>
      </c>
      <c r="AH492" s="2">
        <f>(Table2[[#This Row],[Current Month High]]/Table2[[#This Row],[Close Price]])-1</f>
        <v>7.5308571753597731E-2</v>
      </c>
      <c r="AI492">
        <v>7.5308571753597704</v>
      </c>
      <c r="AJ492">
        <v>44.663869003538203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0.05</v>
      </c>
      <c r="AM492" t="s">
        <v>10436</v>
      </c>
      <c r="AN492">
        <v>-1.7</v>
      </c>
      <c r="AO492" t="s">
        <v>10435</v>
      </c>
      <c r="AP492">
        <v>1.2059962685416E-2</v>
      </c>
      <c r="AQ492">
        <f>(Table2[[#This Row],[Sharpe Ratio]]-AVERAGE(Table2[Sharpe Ratio]))/_xlfn.STDEV.P(Table2[Sharpe Ratio])</f>
        <v>-0.53629645993855546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-1.4771331105713126</v>
      </c>
      <c r="AS492">
        <f>_xlfn.RANK.AVG(Table2[[#This Row],[1Y Return vs Nifty Z-Score]],Table2[1Y Return vs Nifty Z-Score])</f>
        <v>555</v>
      </c>
      <c r="AT492">
        <f>_xlfn.RANK.AVG(Table2[[#This Row],[6M Return vs Nifty Z-Score]],Table2[6M Return vs Nifty Z-Score])</f>
        <v>369</v>
      </c>
      <c r="AU492">
        <f>_xlfn.RANK.AVG(Table2[[#This Row],[Sharpe Ratio Z-Score]],Table2[Sharpe Ratio Z-Score])</f>
        <v>471</v>
      </c>
      <c r="AV492">
        <f>(Table2[[#This Row],[Rank 1Y]]+Table2[[#This Row],[Rank 6M]]+Table2[[#This Row],[Rank Sharpe]])/3</f>
        <v>465</v>
      </c>
    </row>
    <row r="493" spans="1:48" x14ac:dyDescent="0.3">
      <c r="A493" t="s">
        <v>1651</v>
      </c>
      <c r="B493" t="s">
        <v>1652</v>
      </c>
      <c r="C493" t="s">
        <v>10401</v>
      </c>
      <c r="D493" t="s">
        <v>130</v>
      </c>
      <c r="E493">
        <v>5546.67</v>
      </c>
      <c r="F493">
        <v>194.62</v>
      </c>
      <c r="G493">
        <v>29.271873576460202</v>
      </c>
      <c r="H493">
        <f>(Table2[[#This Row],[1Y Return vs Nifty]]-AVERAGE(Table2[1Y Return vs Nifty]))/_xlfn.STDEV.P(Table2[1Y Return vs Nifty])</f>
        <v>9.0748795298208174E-2</v>
      </c>
      <c r="I493">
        <v>-7.5005127989684697</v>
      </c>
      <c r="J493">
        <f>(Table2[[#This Row],[1M Return vs Nifty]]-AVERAGE(Table2[1M Return vs Nifty]))/_xlfn.STDEV.P(Table2[1M Return vs Nifty])</f>
        <v>-0.46429011037855827</v>
      </c>
      <c r="K493">
        <v>-20.4946290916435</v>
      </c>
      <c r="L493">
        <f>(Table2[[#This Row],[6M Return vs Nifty]]-AVERAGE(Table2[6M Return vs Nifty]))/_xlfn.STDEV.P(Table2[6M Return vs Nifty])</f>
        <v>-0.97950796898479098</v>
      </c>
      <c r="M493">
        <v>-0.76477268915649799</v>
      </c>
      <c r="N493">
        <f>(Table2[[#This Row],[1W Return vs Nifty]]-AVERAGE(Table2[1W Return vs Nifty]))/_xlfn.STDEV.P(Table2[1W Return vs Nifty])</f>
        <v>0.26084132285352851</v>
      </c>
      <c r="O493">
        <v>195.44</v>
      </c>
      <c r="P493">
        <v>199.17727876463101</v>
      </c>
      <c r="Q493">
        <v>188.78107630106101</v>
      </c>
      <c r="R493">
        <v>50.581405020893399</v>
      </c>
      <c r="S493" s="2">
        <f>(Table2[[#This Row],[Close Price]]-Table2[[#This Row],[20D EMA]])/Table2[[#This Row],[20D EMA]]</f>
        <v>-4.1956610724518681E-3</v>
      </c>
      <c r="T493" s="2">
        <f>(Table2[[#This Row],[Close Price]]-Table2[[#This Row],[50D EMA]])/Table2[[#This Row],[50D EMA]]</f>
        <v>-2.2880515252025162E-2</v>
      </c>
      <c r="U493" s="2">
        <f>(Table2[[#This Row],[Close Price]]-Table2[[#This Row],[200D EMA]])/Table2[[#This Row],[200D EMA]]</f>
        <v>3.092960276181126E-2</v>
      </c>
      <c r="V493">
        <v>0.52864105539702899</v>
      </c>
      <c r="W493">
        <v>192</v>
      </c>
      <c r="X493">
        <v>195.8</v>
      </c>
      <c r="Y493">
        <v>187.31</v>
      </c>
      <c r="Z493">
        <v>203.8</v>
      </c>
      <c r="AA493">
        <v>183.33</v>
      </c>
      <c r="AB493">
        <v>212.9</v>
      </c>
      <c r="AC493" s="2">
        <f>(Table2[[#This Row],[Close Price]]/Table2[[#This Row],[Day Low]])-1</f>
        <v>1.3645833333333357E-2</v>
      </c>
      <c r="AD493" s="2">
        <f>(Table2[[#This Row],[Day High]]/Table2[[#This Row],[Close Price]])-1</f>
        <v>6.0630973178501524E-3</v>
      </c>
      <c r="AE493" s="2">
        <f>(Table2[[#This Row],[Close Price]]/Table2[[#This Row],[Current Week Low]])-1</f>
        <v>3.9026213229405915E-2</v>
      </c>
      <c r="AF493" s="2">
        <f>(Table2[[#This Row],[Current Week High]]/Table2[[#This Row],[Close Price]])-1</f>
        <v>4.7168841845647957E-2</v>
      </c>
      <c r="AG493" s="2">
        <f>(Table2[[#This Row],[Close Price]]/Table2[[#This Row],[Current Month Low]])-1</f>
        <v>6.1582937871597521E-2</v>
      </c>
      <c r="AH493" s="2">
        <f>(Table2[[#This Row],[Current Month High]]/Table2[[#This Row],[Close Price]])-1</f>
        <v>9.3926626246017886E-2</v>
      </c>
      <c r="AI493">
        <v>36.137087658000098</v>
      </c>
      <c r="AJ493">
        <v>77.572992700729898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-0.06</v>
      </c>
      <c r="AM493" t="s">
        <v>10435</v>
      </c>
      <c r="AN493">
        <v>1.0900000000000001</v>
      </c>
      <c r="AO493" t="s">
        <v>10436</v>
      </c>
      <c r="AP493">
        <v>2.0500002261902E-2</v>
      </c>
      <c r="AQ493">
        <f>(Table2[[#This Row],[Sharpe Ratio]]-AVERAGE(Table2[Sharpe Ratio]))/_xlfn.STDEV.P(Table2[Sharpe Ratio])</f>
        <v>-0.43840504074926984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276</v>
      </c>
      <c r="AT493">
        <f>_xlfn.RANK.AVG(Table2[[#This Row],[6M Return vs Nifty Z-Score]],Table2[6M Return vs Nifty Z-Score])</f>
        <v>660</v>
      </c>
      <c r="AU493">
        <f>_xlfn.RANK.AVG(Table2[[#This Row],[Sharpe Ratio Z-Score]],Table2[Sharpe Ratio Z-Score])</f>
        <v>461</v>
      </c>
      <c r="AV493">
        <f>(Table2[[#This Row],[Rank 1Y]]+Table2[[#This Row],[Rank 6M]]+Table2[[#This Row],[Rank Sharpe]])/3</f>
        <v>465.66666666666669</v>
      </c>
    </row>
    <row r="494" spans="1:48" x14ac:dyDescent="0.3">
      <c r="A494" t="s">
        <v>405</v>
      </c>
      <c r="B494" t="s">
        <v>406</v>
      </c>
      <c r="C494" t="s">
        <v>10397</v>
      </c>
      <c r="D494" t="s">
        <v>407</v>
      </c>
      <c r="E494">
        <v>59018.113147944998</v>
      </c>
      <c r="F494">
        <v>139156.15</v>
      </c>
      <c r="G494">
        <v>-4.9258127505473697</v>
      </c>
      <c r="H494">
        <f>(Table2[[#This Row],[1Y Return vs Nifty]]-AVERAGE(Table2[1Y Return vs Nifty]))/_xlfn.STDEV.P(Table2[1Y Return vs Nifty])</f>
        <v>-0.46676044458918287</v>
      </c>
      <c r="I494">
        <v>-6.1789365650100896</v>
      </c>
      <c r="J494">
        <f>(Table2[[#This Row],[1M Return vs Nifty]]-AVERAGE(Table2[1M Return vs Nifty]))/_xlfn.STDEV.P(Table2[1M Return vs Nifty])</f>
        <v>-0.33645091240378122</v>
      </c>
      <c r="K494">
        <v>-11.9778548476522</v>
      </c>
      <c r="L494">
        <f>(Table2[[#This Row],[6M Return vs Nifty]]-AVERAGE(Table2[6M Return vs Nifty]))/_xlfn.STDEV.P(Table2[6M Return vs Nifty])</f>
        <v>-0.72793618447808484</v>
      </c>
      <c r="M494">
        <v>-0.72981413686062302</v>
      </c>
      <c r="N494">
        <f>(Table2[[#This Row],[1W Return vs Nifty]]-AVERAGE(Table2[1W Return vs Nifty]))/_xlfn.STDEV.P(Table2[1W Return vs Nifty])</f>
        <v>0.26778249637232238</v>
      </c>
      <c r="O494">
        <v>136400.81</v>
      </c>
      <c r="P494">
        <v>135370.378077606</v>
      </c>
      <c r="Q494">
        <v>129517.005637408</v>
      </c>
      <c r="R494">
        <v>68.360692862664706</v>
      </c>
      <c r="S494" s="2">
        <f>(Table2[[#This Row],[Close Price]]-Table2[[#This Row],[20D EMA]])/Table2[[#This Row],[20D EMA]]</f>
        <v>2.0200319924786346E-2</v>
      </c>
      <c r="T494" s="2">
        <f>(Table2[[#This Row],[Close Price]]-Table2[[#This Row],[50D EMA]])/Table2[[#This Row],[50D EMA]]</f>
        <v>2.7966029024633892E-2</v>
      </c>
      <c r="U494" s="2">
        <f>(Table2[[#This Row],[Close Price]]-Table2[[#This Row],[200D EMA]])/Table2[[#This Row],[200D EMA]]</f>
        <v>7.4423774045374841E-2</v>
      </c>
      <c r="V494">
        <v>0.66665524989453295</v>
      </c>
      <c r="W494">
        <v>137300.15</v>
      </c>
      <c r="X494">
        <v>139855.65</v>
      </c>
      <c r="Y494">
        <v>136050</v>
      </c>
      <c r="Z494">
        <v>139855.65</v>
      </c>
      <c r="AA494">
        <v>132600</v>
      </c>
      <c r="AB494">
        <v>139855.65</v>
      </c>
      <c r="AC494" s="2">
        <f>(Table2[[#This Row],[Close Price]]/Table2[[#This Row],[Day Low]])-1</f>
        <v>1.3517829368722367E-2</v>
      </c>
      <c r="AD494" s="2">
        <f>(Table2[[#This Row],[Day High]]/Table2[[#This Row],[Close Price]])-1</f>
        <v>5.0267271694424132E-3</v>
      </c>
      <c r="AE494" s="2">
        <f>(Table2[[#This Row],[Close Price]]/Table2[[#This Row],[Current Week Low]])-1</f>
        <v>2.2830944505696449E-2</v>
      </c>
      <c r="AF494" s="2">
        <f>(Table2[[#This Row],[Current Week High]]/Table2[[#This Row],[Close Price]])-1</f>
        <v>5.0267271694424132E-3</v>
      </c>
      <c r="AG494" s="2">
        <f>(Table2[[#This Row],[Close Price]]/Table2[[#This Row],[Current Month Low]])-1</f>
        <v>4.9443061840120706E-2</v>
      </c>
      <c r="AH494" s="2">
        <f>(Table2[[#This Row],[Current Month High]]/Table2[[#This Row],[Close Price]])-1</f>
        <v>5.0267271694424132E-3</v>
      </c>
      <c r="AI494">
        <v>8.8309787242604791</v>
      </c>
      <c r="AJ494">
        <v>30.7797096001127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0.02</v>
      </c>
      <c r="AM494" t="s">
        <v>10436</v>
      </c>
      <c r="AN494">
        <v>3.86</v>
      </c>
      <c r="AO494" t="s">
        <v>10436</v>
      </c>
      <c r="AP494">
        <v>5.3570503092148003E-2</v>
      </c>
      <c r="AQ494">
        <f>(Table2[[#This Row],[Sharpe Ratio]]-AVERAGE(Table2[Sharpe Ratio]))/_xlfn.STDEV.P(Table2[Sharpe Ratio])</f>
        <v>-5.4838325186416695E-2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-1.3182033702851434</v>
      </c>
      <c r="AS494">
        <f>_xlfn.RANK.AVG(Table2[[#This Row],[1Y Return vs Nifty Z-Score]],Table2[1Y Return vs Nifty Z-Score])</f>
        <v>464</v>
      </c>
      <c r="AT494">
        <f>_xlfn.RANK.AVG(Table2[[#This Row],[6M Return vs Nifty Z-Score]],Table2[6M Return vs Nifty Z-Score])</f>
        <v>575</v>
      </c>
      <c r="AU494">
        <f>_xlfn.RANK.AVG(Table2[[#This Row],[Sharpe Ratio Z-Score]],Table2[Sharpe Ratio Z-Score])</f>
        <v>360</v>
      </c>
      <c r="AV494">
        <f>(Table2[[#This Row],[Rank 1Y]]+Table2[[#This Row],[Rank 6M]]+Table2[[#This Row],[Rank Sharpe]])/3</f>
        <v>466.33333333333331</v>
      </c>
    </row>
    <row r="495" spans="1:48" x14ac:dyDescent="0.3">
      <c r="A495" t="s">
        <v>986</v>
      </c>
      <c r="B495" t="s">
        <v>987</v>
      </c>
      <c r="C495" t="s">
        <v>10390</v>
      </c>
      <c r="D495" t="s">
        <v>21</v>
      </c>
      <c r="E495">
        <v>15484.348465720001</v>
      </c>
      <c r="F495">
        <v>682.7</v>
      </c>
      <c r="G495">
        <v>-3.4330609773045602</v>
      </c>
      <c r="H495">
        <f>(Table2[[#This Row],[1Y Return vs Nifty]]-AVERAGE(Table2[1Y Return vs Nifty]))/_xlfn.STDEV.P(Table2[1Y Return vs Nifty])</f>
        <v>-0.4424247951395911</v>
      </c>
      <c r="I495">
        <v>-14.112514950349</v>
      </c>
      <c r="J495">
        <f>(Table2[[#This Row],[1M Return vs Nifty]]-AVERAGE(Table2[1M Return vs Nifty]))/_xlfn.STDEV.P(Table2[1M Return vs Nifty])</f>
        <v>-1.1038847325580359</v>
      </c>
      <c r="K495">
        <v>-3.9661450311074602</v>
      </c>
      <c r="L495">
        <f>(Table2[[#This Row],[6M Return vs Nifty]]-AVERAGE(Table2[6M Return vs Nifty]))/_xlfn.STDEV.P(Table2[6M Return vs Nifty])</f>
        <v>-0.49128318913539021</v>
      </c>
      <c r="M495">
        <v>-10.3425144228716</v>
      </c>
      <c r="N495">
        <f>(Table2[[#This Row],[1W Return vs Nifty]]-AVERAGE(Table2[1W Return vs Nifty]))/_xlfn.STDEV.P(Table2[1W Return vs Nifty])</f>
        <v>-1.6408612055934124</v>
      </c>
      <c r="O495">
        <v>748.98</v>
      </c>
      <c r="P495">
        <v>751.49447833552301</v>
      </c>
      <c r="Q495">
        <v>656.16014564102704</v>
      </c>
      <c r="R495">
        <v>18.191255898950001</v>
      </c>
      <c r="S495" s="2">
        <f>(Table2[[#This Row],[Close Price]]-Table2[[#This Row],[20D EMA]])/Table2[[#This Row],[20D EMA]]</f>
        <v>-8.8493684744585938E-2</v>
      </c>
      <c r="T495" s="2">
        <f>(Table2[[#This Row],[Close Price]]-Table2[[#This Row],[50D EMA]])/Table2[[#This Row],[50D EMA]]</f>
        <v>-9.154355796185637E-2</v>
      </c>
      <c r="U495" s="2">
        <f>(Table2[[#This Row],[Close Price]]-Table2[[#This Row],[200D EMA]])/Table2[[#This Row],[200D EMA]]</f>
        <v>4.0447220903740262E-2</v>
      </c>
      <c r="V495">
        <v>0.70007144907889496</v>
      </c>
      <c r="W495">
        <v>680</v>
      </c>
      <c r="X495">
        <v>715</v>
      </c>
      <c r="Y495">
        <v>680</v>
      </c>
      <c r="Z495">
        <v>737.3</v>
      </c>
      <c r="AA495">
        <v>680</v>
      </c>
      <c r="AB495">
        <v>814.8</v>
      </c>
      <c r="AC495" s="2">
        <f>(Table2[[#This Row],[Close Price]]/Table2[[#This Row],[Day Low]])-1</f>
        <v>3.9705882352942812E-3</v>
      </c>
      <c r="AD495" s="2">
        <f>(Table2[[#This Row],[Day High]]/Table2[[#This Row],[Close Price]])-1</f>
        <v>4.7312142961769332E-2</v>
      </c>
      <c r="AE495" s="2">
        <f>(Table2[[#This Row],[Close Price]]/Table2[[#This Row],[Current Week Low]])-1</f>
        <v>3.9705882352942812E-3</v>
      </c>
      <c r="AF495" s="2">
        <f>(Table2[[#This Row],[Current Week High]]/Table2[[#This Row],[Close Price]])-1</f>
        <v>7.9976563644353238E-2</v>
      </c>
      <c r="AG495" s="2">
        <f>(Table2[[#This Row],[Close Price]]/Table2[[#This Row],[Current Month Low]])-1</f>
        <v>3.9705882352942812E-3</v>
      </c>
      <c r="AH495" s="2">
        <f>(Table2[[#This Row],[Current Month High]]/Table2[[#This Row],[Close Price]])-1</f>
        <v>0.19349641130804152</v>
      </c>
      <c r="AI495">
        <v>22.967628533762898</v>
      </c>
      <c r="AJ495">
        <v>49.6164803857111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-0.16</v>
      </c>
      <c r="AM495" t="s">
        <v>10435</v>
      </c>
      <c r="AN495">
        <v>-10.69</v>
      </c>
      <c r="AO495" t="s">
        <v>10435</v>
      </c>
      <c r="AP495">
        <v>2.0559231980949999E-2</v>
      </c>
      <c r="AQ495">
        <f>(Table2[[#This Row],[Sharpe Ratio]]-AVERAGE(Table2[Sharpe Ratio]))/_xlfn.STDEV.P(Table2[Sharpe Ratio])</f>
        <v>-0.4377180675184873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448</v>
      </c>
      <c r="AT495">
        <f>_xlfn.RANK.AVG(Table2[[#This Row],[6M Return vs Nifty Z-Score]],Table2[6M Return vs Nifty Z-Score])</f>
        <v>493</v>
      </c>
      <c r="AU495">
        <f>_xlfn.RANK.AVG(Table2[[#This Row],[Sharpe Ratio Z-Score]],Table2[Sharpe Ratio Z-Score])</f>
        <v>459</v>
      </c>
      <c r="AV495">
        <f>(Table2[[#This Row],[Rank 1Y]]+Table2[[#This Row],[Rank 6M]]+Table2[[#This Row],[Rank Sharpe]])/3</f>
        <v>466.66666666666669</v>
      </c>
    </row>
    <row r="496" spans="1:48" x14ac:dyDescent="0.3">
      <c r="A496" t="s">
        <v>408</v>
      </c>
      <c r="B496" t="s">
        <v>409</v>
      </c>
      <c r="C496" t="s">
        <v>10397</v>
      </c>
      <c r="D496" t="s">
        <v>407</v>
      </c>
      <c r="E496">
        <v>58604.106148500003</v>
      </c>
      <c r="F496">
        <v>3031.5</v>
      </c>
      <c r="G496">
        <v>-13.862146460702199</v>
      </c>
      <c r="H496">
        <f>(Table2[[#This Row],[1Y Return vs Nifty]]-AVERAGE(Table2[1Y Return vs Nifty]))/_xlfn.STDEV.P(Table2[1Y Return vs Nifty])</f>
        <v>-0.61244540603623532</v>
      </c>
      <c r="I496">
        <v>3.7597164441912301</v>
      </c>
      <c r="J496">
        <f>(Table2[[#This Row],[1M Return vs Nifty]]-AVERAGE(Table2[1M Return vs Nifty]))/_xlfn.STDEV.P(Table2[1M Return vs Nifty])</f>
        <v>0.62493852317978393</v>
      </c>
      <c r="K496">
        <v>16.0752398905191</v>
      </c>
      <c r="L496">
        <f>(Table2[[#This Row],[6M Return vs Nifty]]-AVERAGE(Table2[6M Return vs Nifty]))/_xlfn.STDEV.P(Table2[6M Return vs Nifty])</f>
        <v>0.10070702033581609</v>
      </c>
      <c r="M496">
        <v>-0.99919277926543404</v>
      </c>
      <c r="N496">
        <f>(Table2[[#This Row],[1W Return vs Nifty]]-AVERAGE(Table2[1W Return vs Nifty]))/_xlfn.STDEV.P(Table2[1W Return vs Nifty])</f>
        <v>0.21429618826197341</v>
      </c>
      <c r="O496">
        <v>3038.05</v>
      </c>
      <c r="P496">
        <v>3019.8034465916298</v>
      </c>
      <c r="Q496">
        <v>2800.6104988130901</v>
      </c>
      <c r="R496">
        <v>45.465642753153801</v>
      </c>
      <c r="S496" s="2">
        <f>(Table2[[#This Row],[Close Price]]-Table2[[#This Row],[20D EMA]])/Table2[[#This Row],[20D EMA]]</f>
        <v>-2.1559882161255352E-3</v>
      </c>
      <c r="T496" s="2">
        <f>(Table2[[#This Row],[Close Price]]-Table2[[#This Row],[50D EMA]])/Table2[[#This Row],[50D EMA]]</f>
        <v>3.8732830183274831E-3</v>
      </c>
      <c r="U496" s="2">
        <f>(Table2[[#This Row],[Close Price]]-Table2[[#This Row],[200D EMA]])/Table2[[#This Row],[200D EMA]]</f>
        <v>8.2442560750508431E-2</v>
      </c>
      <c r="V496">
        <v>0.60159490175839503</v>
      </c>
      <c r="W496">
        <v>3015.15</v>
      </c>
      <c r="X496">
        <v>3130.85</v>
      </c>
      <c r="Y496">
        <v>3015.15</v>
      </c>
      <c r="Z496">
        <v>3155.8</v>
      </c>
      <c r="AA496">
        <v>2834.85</v>
      </c>
      <c r="AB496">
        <v>3155.8</v>
      </c>
      <c r="AC496" s="2">
        <f>(Table2[[#This Row],[Close Price]]/Table2[[#This Row],[Day Low]])-1</f>
        <v>5.4226157902592664E-3</v>
      </c>
      <c r="AD496" s="2">
        <f>(Table2[[#This Row],[Day High]]/Table2[[#This Row],[Close Price]])-1</f>
        <v>3.2772554840837742E-2</v>
      </c>
      <c r="AE496" s="2">
        <f>(Table2[[#This Row],[Close Price]]/Table2[[#This Row],[Current Week Low]])-1</f>
        <v>5.4226157902592664E-3</v>
      </c>
      <c r="AF496" s="2">
        <f>(Table2[[#This Row],[Current Week High]]/Table2[[#This Row],[Close Price]])-1</f>
        <v>4.100280389246258E-2</v>
      </c>
      <c r="AG496" s="2">
        <f>(Table2[[#This Row],[Close Price]]/Table2[[#This Row],[Current Month Low]])-1</f>
        <v>6.9368749669294738E-2</v>
      </c>
      <c r="AH496" s="2">
        <f>(Table2[[#This Row],[Current Month High]]/Table2[[#This Row],[Close Price]])-1</f>
        <v>4.100280389246258E-2</v>
      </c>
      <c r="AI496">
        <v>11.331024245423</v>
      </c>
      <c r="AJ496">
        <v>38.1848846749931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-0.1</v>
      </c>
      <c r="AM496" t="s">
        <v>10435</v>
      </c>
      <c r="AN496">
        <v>1.98</v>
      </c>
      <c r="AO496" t="s">
        <v>10436</v>
      </c>
      <c r="AP496">
        <v>-1.5610395131718E-2</v>
      </c>
      <c r="AQ496">
        <f>(Table2[[#This Row],[Sharpe Ratio]]-AVERAGE(Table2[Sharpe Ratio]))/_xlfn.STDEV.P(Table2[Sharpe Ratio])</f>
        <v>-0.85722985979381416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-0.52973353405247614</v>
      </c>
      <c r="AS496">
        <f>_xlfn.RANK.AVG(Table2[[#This Row],[1Y Return vs Nifty Z-Score]],Table2[1Y Return vs Nifty Z-Score])</f>
        <v>529</v>
      </c>
      <c r="AT496">
        <f>_xlfn.RANK.AVG(Table2[[#This Row],[6M Return vs Nifty Z-Score]],Table2[6M Return vs Nifty Z-Score])</f>
        <v>269</v>
      </c>
      <c r="AU496">
        <f>_xlfn.RANK.AVG(Table2[[#This Row],[Sharpe Ratio Z-Score]],Table2[Sharpe Ratio Z-Score])</f>
        <v>604</v>
      </c>
      <c r="AV496">
        <f>(Table2[[#This Row],[Rank 1Y]]+Table2[[#This Row],[Rank 6M]]+Table2[[#This Row],[Rank Sharpe]])/3</f>
        <v>467.33333333333331</v>
      </c>
    </row>
    <row r="497" spans="1:48" x14ac:dyDescent="0.3">
      <c r="A497" t="s">
        <v>1780</v>
      </c>
      <c r="B497" t="s">
        <v>1781</v>
      </c>
      <c r="C497" t="s">
        <v>10402</v>
      </c>
      <c r="D497" t="s">
        <v>127</v>
      </c>
      <c r="E497">
        <v>4570.3601120100002</v>
      </c>
      <c r="F497">
        <v>232.54</v>
      </c>
      <c r="G497">
        <v>-32.561316008755398</v>
      </c>
      <c r="H497">
        <f>(Table2[[#This Row],[1Y Return vs Nifty]]-AVERAGE(Table2[1Y Return vs Nifty]))/_xlfn.STDEV.P(Table2[1Y Return vs Nifty])</f>
        <v>-0.91728941511843709</v>
      </c>
      <c r="I497">
        <v>-4.9829560566453797</v>
      </c>
      <c r="J497">
        <f>(Table2[[#This Row],[1M Return vs Nifty]]-AVERAGE(Table2[1M Return vs Nifty]))/_xlfn.STDEV.P(Table2[1M Return vs Nifty])</f>
        <v>-0.22076088631662508</v>
      </c>
      <c r="K497">
        <v>1.26314811140508</v>
      </c>
      <c r="L497">
        <f>(Table2[[#This Row],[6M Return vs Nifty]]-AVERAGE(Table2[6M Return vs Nifty]))/_xlfn.STDEV.P(Table2[6M Return vs Nifty])</f>
        <v>-0.3368182978652367</v>
      </c>
      <c r="M497">
        <v>2.9021156640899801</v>
      </c>
      <c r="N497">
        <f>(Table2[[#This Row],[1W Return vs Nifty]]-AVERAGE(Table2[1W Return vs Nifty]))/_xlfn.STDEV.P(Table2[1W Return vs Nifty])</f>
        <v>0.98891804978742426</v>
      </c>
      <c r="O497">
        <v>228.57</v>
      </c>
      <c r="P497">
        <v>225.34754711839901</v>
      </c>
      <c r="Q497">
        <v>219.83998911403299</v>
      </c>
      <c r="R497">
        <v>54.697637209383103</v>
      </c>
      <c r="S497" s="2">
        <f>(Table2[[#This Row],[Close Price]]-Table2[[#This Row],[20D EMA]])/Table2[[#This Row],[20D EMA]]</f>
        <v>1.7368858555365966E-2</v>
      </c>
      <c r="T497" s="2">
        <f>(Table2[[#This Row],[Close Price]]-Table2[[#This Row],[50D EMA]])/Table2[[#This Row],[50D EMA]]</f>
        <v>3.1917156292906201E-2</v>
      </c>
      <c r="U497" s="2">
        <f>(Table2[[#This Row],[Close Price]]-Table2[[#This Row],[200D EMA]])/Table2[[#This Row],[200D EMA]]</f>
        <v>5.7769339132287684E-2</v>
      </c>
      <c r="V497">
        <v>1.1036236548496301</v>
      </c>
      <c r="W497">
        <v>231.1</v>
      </c>
      <c r="X497">
        <v>241.75</v>
      </c>
      <c r="Y497">
        <v>217.6</v>
      </c>
      <c r="Z497">
        <v>242</v>
      </c>
      <c r="AA497">
        <v>214.15</v>
      </c>
      <c r="AB497">
        <v>247.4</v>
      </c>
      <c r="AC497" s="2">
        <f>(Table2[[#This Row],[Close Price]]/Table2[[#This Row],[Day Low]])-1</f>
        <v>6.2310688013846871E-3</v>
      </c>
      <c r="AD497" s="2">
        <f>(Table2[[#This Row],[Day High]]/Table2[[#This Row],[Close Price]])-1</f>
        <v>3.9606089274963452E-2</v>
      </c>
      <c r="AE497" s="2">
        <f>(Table2[[#This Row],[Close Price]]/Table2[[#This Row],[Current Week Low]])-1</f>
        <v>6.8658088235294068E-2</v>
      </c>
      <c r="AF497" s="2">
        <f>(Table2[[#This Row],[Current Week High]]/Table2[[#This Row],[Close Price]])-1</f>
        <v>4.0681173131504211E-2</v>
      </c>
      <c r="AG497" s="2">
        <f>(Table2[[#This Row],[Close Price]]/Table2[[#This Row],[Current Month Low]])-1</f>
        <v>8.587438711183748E-2</v>
      </c>
      <c r="AH497" s="2">
        <f>(Table2[[#This Row],[Current Month High]]/Table2[[#This Row],[Close Price]])-1</f>
        <v>6.3902984432785859E-2</v>
      </c>
      <c r="AI497">
        <v>19.549324847337999</v>
      </c>
      <c r="AJ497">
        <v>39.328939484721303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0.06</v>
      </c>
      <c r="AM497" t="s">
        <v>10436</v>
      </c>
      <c r="AN497">
        <v>0.78</v>
      </c>
      <c r="AO497" t="s">
        <v>10436</v>
      </c>
      <c r="AP497">
        <v>6.6257990602770003E-2</v>
      </c>
      <c r="AQ497">
        <f>(Table2[[#This Row],[Sharpe Ratio]]-AVERAGE(Table2[Sharpe Ratio]))/_xlfn.STDEV.P(Table2[Sharpe Ratio])</f>
        <v>9.2316927713265509E-2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-0.39363362179960915</v>
      </c>
      <c r="AS497">
        <f>_xlfn.RANK.AVG(Table2[[#This Row],[1Y Return vs Nifty Z-Score]],Table2[1Y Return vs Nifty Z-Score])</f>
        <v>643</v>
      </c>
      <c r="AT497">
        <f>_xlfn.RANK.AVG(Table2[[#This Row],[6M Return vs Nifty Z-Score]],Table2[6M Return vs Nifty Z-Score])</f>
        <v>436</v>
      </c>
      <c r="AU497">
        <f>_xlfn.RANK.AVG(Table2[[#This Row],[Sharpe Ratio Z-Score]],Table2[Sharpe Ratio Z-Score])</f>
        <v>324</v>
      </c>
      <c r="AV497">
        <f>(Table2[[#This Row],[Rank 1Y]]+Table2[[#This Row],[Rank 6M]]+Table2[[#This Row],[Rank Sharpe]])/3</f>
        <v>467.66666666666669</v>
      </c>
    </row>
    <row r="498" spans="1:48" x14ac:dyDescent="0.3">
      <c r="A498" t="s">
        <v>1399</v>
      </c>
      <c r="B498" t="s">
        <v>1400</v>
      </c>
      <c r="C498" t="s">
        <v>10399</v>
      </c>
      <c r="D498" t="s">
        <v>327</v>
      </c>
      <c r="E498">
        <v>8075.4917656179996</v>
      </c>
      <c r="F498">
        <v>209.89</v>
      </c>
      <c r="G498">
        <v>15.9512837252518</v>
      </c>
      <c r="H498">
        <f>(Table2[[#This Row],[1Y Return vs Nifty]]-AVERAGE(Table2[1Y Return vs Nifty]))/_xlfn.STDEV.P(Table2[1Y Return vs Nifty])</f>
        <v>-0.12641068887818013</v>
      </c>
      <c r="I498">
        <v>-11.4112235760898</v>
      </c>
      <c r="J498">
        <f>(Table2[[#This Row],[1M Return vs Nifty]]-AVERAGE(Table2[1M Return vs Nifty]))/_xlfn.STDEV.P(Table2[1M Return vs Nifty])</f>
        <v>-0.84258242255269811</v>
      </c>
      <c r="K498">
        <v>-8.3369595466393793</v>
      </c>
      <c r="L498">
        <f>(Table2[[#This Row],[6M Return vs Nifty]]-AVERAGE(Table2[6M Return vs Nifty]))/_xlfn.STDEV.P(Table2[6M Return vs Nifty])</f>
        <v>-0.62039000539225442</v>
      </c>
      <c r="M498">
        <v>-4.7868684877982099</v>
      </c>
      <c r="N498">
        <f>(Table2[[#This Row],[1W Return vs Nifty]]-AVERAGE(Table2[1W Return vs Nifty]))/_xlfn.STDEV.P(Table2[1W Return vs Nifty])</f>
        <v>-0.53776339656667915</v>
      </c>
      <c r="O498">
        <v>213.94</v>
      </c>
      <c r="P498">
        <v>217.80161623528301</v>
      </c>
      <c r="Q498">
        <v>205.352686087118</v>
      </c>
      <c r="R498">
        <v>41.5376287146794</v>
      </c>
      <c r="S498" s="2">
        <f>(Table2[[#This Row],[Close Price]]-Table2[[#This Row],[20D EMA]])/Table2[[#This Row],[20D EMA]]</f>
        <v>-1.8930541273254237E-2</v>
      </c>
      <c r="T498" s="2">
        <f>(Table2[[#This Row],[Close Price]]-Table2[[#This Row],[50D EMA]])/Table2[[#This Row],[50D EMA]]</f>
        <v>-3.6324873855556675E-2</v>
      </c>
      <c r="U498" s="2">
        <f>(Table2[[#This Row],[Close Price]]-Table2[[#This Row],[200D EMA]])/Table2[[#This Row],[200D EMA]]</f>
        <v>2.2095225532901441E-2</v>
      </c>
      <c r="V498">
        <v>0.44446365911740998</v>
      </c>
      <c r="W498">
        <v>208.22</v>
      </c>
      <c r="X498">
        <v>212.2</v>
      </c>
      <c r="Y498">
        <v>207.07</v>
      </c>
      <c r="Z498">
        <v>212.5</v>
      </c>
      <c r="AA498">
        <v>203.73</v>
      </c>
      <c r="AB498">
        <v>228.5</v>
      </c>
      <c r="AC498" s="2">
        <f>(Table2[[#This Row],[Close Price]]/Table2[[#This Row],[Day Low]])-1</f>
        <v>8.0203630775141921E-3</v>
      </c>
      <c r="AD498" s="2">
        <f>(Table2[[#This Row],[Day High]]/Table2[[#This Row],[Close Price]])-1</f>
        <v>1.1005764924484351E-2</v>
      </c>
      <c r="AE498" s="2">
        <f>(Table2[[#This Row],[Close Price]]/Table2[[#This Row],[Current Week Low]])-1</f>
        <v>1.3618583087844582E-2</v>
      </c>
      <c r="AF498" s="2">
        <f>(Table2[[#This Row],[Current Week High]]/Table2[[#This Row],[Close Price]])-1</f>
        <v>1.2435085044547156E-2</v>
      </c>
      <c r="AG498" s="2">
        <f>(Table2[[#This Row],[Close Price]]/Table2[[#This Row],[Current Month Low]])-1</f>
        <v>3.0236096794777456E-2</v>
      </c>
      <c r="AH498" s="2">
        <f>(Table2[[#This Row],[Current Month High]]/Table2[[#This Row],[Close Price]])-1</f>
        <v>8.8665491447901257E-2</v>
      </c>
      <c r="AI498">
        <v>24.827290485492401</v>
      </c>
      <c r="AJ498">
        <v>56.634328358208897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-0.24</v>
      </c>
      <c r="AM498" t="s">
        <v>10435</v>
      </c>
      <c r="AN498">
        <v>-1.7</v>
      </c>
      <c r="AO498" t="s">
        <v>10435</v>
      </c>
      <c r="AQ498">
        <f>(Table2[[#This Row],[Sharpe Ratio]]-AVERAGE(Table2[Sharpe Ratio]))/_xlfn.STDEV.P(Table2[Sharpe Ratio])</f>
        <v>-0.67617339439443958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333</v>
      </c>
      <c r="AT498">
        <f>_xlfn.RANK.AVG(Table2[[#This Row],[6M Return vs Nifty Z-Score]],Table2[6M Return vs Nifty Z-Score])</f>
        <v>544</v>
      </c>
      <c r="AU498">
        <f>_xlfn.RANK.AVG(Table2[[#This Row],[Sharpe Ratio Z-Score]],Table2[Sharpe Ratio Z-Score])</f>
        <v>529</v>
      </c>
      <c r="AV498">
        <f>(Table2[[#This Row],[Rank 1Y]]+Table2[[#This Row],[Rank 6M]]+Table2[[#This Row],[Rank Sharpe]])/3</f>
        <v>468.66666666666669</v>
      </c>
    </row>
    <row r="499" spans="1:48" x14ac:dyDescent="0.3">
      <c r="A499" t="s">
        <v>1337</v>
      </c>
      <c r="B499" t="s">
        <v>1338</v>
      </c>
      <c r="C499" t="s">
        <v>10402</v>
      </c>
      <c r="D499" t="s">
        <v>433</v>
      </c>
      <c r="E499">
        <v>8685.83151464</v>
      </c>
      <c r="F499">
        <v>648.20000000000005</v>
      </c>
      <c r="G499">
        <v>-20.064973381037799</v>
      </c>
      <c r="H499">
        <f>(Table2[[#This Row],[1Y Return vs Nifty]]-AVERAGE(Table2[1Y Return vs Nifty]))/_xlfn.STDEV.P(Table2[1Y Return vs Nifty])</f>
        <v>-0.7135672564573935</v>
      </c>
      <c r="I499">
        <v>-8.3983778075833602</v>
      </c>
      <c r="J499">
        <f>(Table2[[#This Row],[1M Return vs Nifty]]-AVERAGE(Table2[1M Return vs Nifty]))/_xlfn.STDEV.P(Table2[1M Return vs Nifty])</f>
        <v>-0.55114271837919404</v>
      </c>
      <c r="K499">
        <v>-41.235449145123603</v>
      </c>
      <c r="L499">
        <f>(Table2[[#This Row],[6M Return vs Nifty]]-AVERAGE(Table2[6M Return vs Nifty]))/_xlfn.STDEV.P(Table2[6M Return vs Nifty])</f>
        <v>-1.5921583649569158</v>
      </c>
      <c r="M499">
        <v>-6.7622662403571798</v>
      </c>
      <c r="N499">
        <f>(Table2[[#This Row],[1W Return vs Nifty]]-AVERAGE(Table2[1W Return vs Nifty]))/_xlfn.STDEV.P(Table2[1W Return vs Nifty])</f>
        <v>-0.92998726365070483</v>
      </c>
      <c r="O499">
        <v>653.42999999999995</v>
      </c>
      <c r="P499">
        <v>657.96140470990099</v>
      </c>
      <c r="Q499">
        <v>714.41919600904703</v>
      </c>
      <c r="R499">
        <v>46.359772710387603</v>
      </c>
      <c r="S499" s="2">
        <f>(Table2[[#This Row],[Close Price]]-Table2[[#This Row],[20D EMA]])/Table2[[#This Row],[20D EMA]]</f>
        <v>-8.0039177876741266E-3</v>
      </c>
      <c r="T499" s="2">
        <f>(Table2[[#This Row],[Close Price]]-Table2[[#This Row],[50D EMA]])/Table2[[#This Row],[50D EMA]]</f>
        <v>-1.4835831767677625E-2</v>
      </c>
      <c r="U499" s="2">
        <f>(Table2[[#This Row],[Close Price]]-Table2[[#This Row],[200D EMA]])/Table2[[#This Row],[200D EMA]]</f>
        <v>-9.2689553106868675E-2</v>
      </c>
      <c r="V499">
        <v>0.55450249519640804</v>
      </c>
      <c r="W499">
        <v>638.1</v>
      </c>
      <c r="X499">
        <v>650</v>
      </c>
      <c r="Y499">
        <v>627.4</v>
      </c>
      <c r="Z499">
        <v>650</v>
      </c>
      <c r="AA499">
        <v>627.4</v>
      </c>
      <c r="AB499">
        <v>695</v>
      </c>
      <c r="AC499" s="2">
        <f>(Table2[[#This Row],[Close Price]]/Table2[[#This Row],[Day Low]])-1</f>
        <v>1.5828240087760514E-2</v>
      </c>
      <c r="AD499" s="2">
        <f>(Table2[[#This Row],[Day High]]/Table2[[#This Row],[Close Price]])-1</f>
        <v>2.7769207034864518E-3</v>
      </c>
      <c r="AE499" s="2">
        <f>(Table2[[#This Row],[Close Price]]/Table2[[#This Row],[Current Week Low]])-1</f>
        <v>3.3152693656359755E-2</v>
      </c>
      <c r="AF499" s="2">
        <f>(Table2[[#This Row],[Current Week High]]/Table2[[#This Row],[Close Price]])-1</f>
        <v>2.7769207034864518E-3</v>
      </c>
      <c r="AG499" s="2">
        <f>(Table2[[#This Row],[Close Price]]/Table2[[#This Row],[Current Month Low]])-1</f>
        <v>3.3152693656359755E-2</v>
      </c>
      <c r="AH499" s="2">
        <f>(Table2[[#This Row],[Current Month High]]/Table2[[#This Row],[Close Price]])-1</f>
        <v>7.2199938290650856E-2</v>
      </c>
      <c r="AI499">
        <v>69.2378895402653</v>
      </c>
      <c r="AJ499">
        <v>13.869126043039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0.03</v>
      </c>
      <c r="AM499" t="s">
        <v>10436</v>
      </c>
      <c r="AN499">
        <v>0.02</v>
      </c>
      <c r="AO499" t="s">
        <v>10436</v>
      </c>
      <c r="AP499">
        <v>0.14861132853057399</v>
      </c>
      <c r="AQ499">
        <f>(Table2[[#This Row],[Sharpe Ratio]]-AVERAGE(Table2[Sharpe Ratio]))/_xlfn.STDEV.P(Table2[Sharpe Ratio])</f>
        <v>1.0474884114095571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568</v>
      </c>
      <c r="AT499">
        <f>_xlfn.RANK.AVG(Table2[[#This Row],[6M Return vs Nifty Z-Score]],Table2[6M Return vs Nifty Z-Score])</f>
        <v>735</v>
      </c>
      <c r="AU499">
        <f>_xlfn.RANK.AVG(Table2[[#This Row],[Sharpe Ratio Z-Score]],Table2[Sharpe Ratio Z-Score])</f>
        <v>107</v>
      </c>
      <c r="AV499">
        <f>(Table2[[#This Row],[Rank 1Y]]+Table2[[#This Row],[Rank 6M]]+Table2[[#This Row],[Rank Sharpe]])/3</f>
        <v>470</v>
      </c>
    </row>
    <row r="500" spans="1:48" x14ac:dyDescent="0.3">
      <c r="A500" t="s">
        <v>1802</v>
      </c>
      <c r="B500" t="s">
        <v>1803</v>
      </c>
      <c r="C500" t="s">
        <v>10397</v>
      </c>
      <c r="D500" t="s">
        <v>190</v>
      </c>
      <c r="E500">
        <v>4469.742330174</v>
      </c>
      <c r="F500">
        <v>175.78</v>
      </c>
      <c r="G500">
        <v>-11.0692029540186</v>
      </c>
      <c r="H500">
        <f>(Table2[[#This Row],[1Y Return vs Nifty]]-AVERAGE(Table2[1Y Return vs Nifty]))/_xlfn.STDEV.P(Table2[1Y Return vs Nifty])</f>
        <v>-0.56691332539866635</v>
      </c>
      <c r="I500">
        <v>-6.2379005086433201</v>
      </c>
      <c r="J500">
        <f>(Table2[[#This Row],[1M Return vs Nifty]]-AVERAGE(Table2[1M Return vs Nifty]))/_xlfn.STDEV.P(Table2[1M Return vs Nifty])</f>
        <v>-0.34215463426999904</v>
      </c>
      <c r="K500">
        <v>-6.2536664280949896</v>
      </c>
      <c r="L500">
        <f>(Table2[[#This Row],[6M Return vs Nifty]]-AVERAGE(Table2[6M Return vs Nifty]))/_xlfn.STDEV.P(Table2[6M Return vs Nifty])</f>
        <v>-0.55885288435696212</v>
      </c>
      <c r="M500">
        <v>1.86231641947909</v>
      </c>
      <c r="N500">
        <f>(Table2[[#This Row],[1W Return vs Nifty]]-AVERAGE(Table2[1W Return vs Nifty]))/_xlfn.STDEV.P(Table2[1W Return vs Nifty])</f>
        <v>0.78246136014908907</v>
      </c>
      <c r="O500">
        <v>172.34</v>
      </c>
      <c r="P500">
        <v>177.80953264355301</v>
      </c>
      <c r="Q500">
        <v>171.32248901154</v>
      </c>
      <c r="R500">
        <v>63.074710483698397</v>
      </c>
      <c r="S500" s="2">
        <f>(Table2[[#This Row],[Close Price]]-Table2[[#This Row],[20D EMA]])/Table2[[#This Row],[20D EMA]]</f>
        <v>1.9960543112452114E-2</v>
      </c>
      <c r="T500" s="2">
        <f>(Table2[[#This Row],[Close Price]]-Table2[[#This Row],[50D EMA]])/Table2[[#This Row],[50D EMA]]</f>
        <v>-1.1414082323817401E-2</v>
      </c>
      <c r="U500" s="2">
        <f>(Table2[[#This Row],[Close Price]]-Table2[[#This Row],[200D EMA]])/Table2[[#This Row],[200D EMA]]</f>
        <v>2.6018247891318871E-2</v>
      </c>
      <c r="V500">
        <v>1.17598358596868</v>
      </c>
      <c r="W500">
        <v>172.4</v>
      </c>
      <c r="X500">
        <v>177.8</v>
      </c>
      <c r="Y500">
        <v>169.09</v>
      </c>
      <c r="Z500">
        <v>186.59</v>
      </c>
      <c r="AA500">
        <v>162.12</v>
      </c>
      <c r="AB500">
        <v>186.59</v>
      </c>
      <c r="AC500" s="2">
        <f>(Table2[[#This Row],[Close Price]]/Table2[[#This Row],[Day Low]])-1</f>
        <v>1.9605568445475674E-2</v>
      </c>
      <c r="AD500" s="2">
        <f>(Table2[[#This Row],[Day High]]/Table2[[#This Row],[Close Price]])-1</f>
        <v>1.1491637273865152E-2</v>
      </c>
      <c r="AE500" s="2">
        <f>(Table2[[#This Row],[Close Price]]/Table2[[#This Row],[Current Week Low]])-1</f>
        <v>3.9564728842628183E-2</v>
      </c>
      <c r="AF500" s="2">
        <f>(Table2[[#This Row],[Current Week High]]/Table2[[#This Row],[Close Price]])-1</f>
        <v>6.149732620320858E-2</v>
      </c>
      <c r="AG500" s="2">
        <f>(Table2[[#This Row],[Close Price]]/Table2[[#This Row],[Current Month Low]])-1</f>
        <v>8.4258573895879652E-2</v>
      </c>
      <c r="AH500" s="2">
        <f>(Table2[[#This Row],[Current Month High]]/Table2[[#This Row],[Close Price]])-1</f>
        <v>6.149732620320858E-2</v>
      </c>
      <c r="AI500">
        <v>28.399135282739699</v>
      </c>
      <c r="AJ500">
        <v>39.452598175327203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-0.25</v>
      </c>
      <c r="AM500" t="s">
        <v>10435</v>
      </c>
      <c r="AN500">
        <v>4.95</v>
      </c>
      <c r="AO500" t="s">
        <v>10436</v>
      </c>
      <c r="AP500">
        <v>4.359006244224E-2</v>
      </c>
      <c r="AQ500">
        <f>(Table2[[#This Row],[Sharpe Ratio]]-AVERAGE(Table2[Sharpe Ratio]))/_xlfn.STDEV.P(Table2[Sharpe Ratio])</f>
        <v>-0.17059601690102152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511</v>
      </c>
      <c r="AT500">
        <f>_xlfn.RANK.AVG(Table2[[#This Row],[6M Return vs Nifty Z-Score]],Table2[6M Return vs Nifty Z-Score])</f>
        <v>517</v>
      </c>
      <c r="AU500">
        <f>_xlfn.RANK.AVG(Table2[[#This Row],[Sharpe Ratio Z-Score]],Table2[Sharpe Ratio Z-Score])</f>
        <v>383</v>
      </c>
      <c r="AV500">
        <f>(Table2[[#This Row],[Rank 1Y]]+Table2[[#This Row],[Rank 6M]]+Table2[[#This Row],[Rank Sharpe]])/3</f>
        <v>470.33333333333331</v>
      </c>
    </row>
    <row r="501" spans="1:48" x14ac:dyDescent="0.3">
      <c r="A501" t="s">
        <v>412</v>
      </c>
      <c r="B501" t="s">
        <v>413</v>
      </c>
      <c r="C501" t="s">
        <v>10391</v>
      </c>
      <c r="D501" t="s">
        <v>34</v>
      </c>
      <c r="E501">
        <v>58046.176944480001</v>
      </c>
      <c r="F501">
        <v>48.55</v>
      </c>
      <c r="G501">
        <v>-17.666793930172101</v>
      </c>
      <c r="H501">
        <f>(Table2[[#This Row],[1Y Return vs Nifty]]-AVERAGE(Table2[1Y Return vs Nifty]))/_xlfn.STDEV.P(Table2[1Y Return vs Nifty])</f>
        <v>-0.67447083367659866</v>
      </c>
      <c r="I501">
        <v>-9.7778518476866303</v>
      </c>
      <c r="J501">
        <f>(Table2[[#This Row],[1M Return vs Nifty]]-AVERAGE(Table2[1M Return vs Nifty]))/_xlfn.STDEV.P(Table2[1M Return vs Nifty])</f>
        <v>-0.68458250821683519</v>
      </c>
      <c r="K501">
        <v>-21.449248503206601</v>
      </c>
      <c r="L501">
        <f>(Table2[[#This Row],[6M Return vs Nifty]]-AVERAGE(Table2[6M Return vs Nifty]))/_xlfn.STDEV.P(Table2[6M Return vs Nifty])</f>
        <v>-1.0077058878225604</v>
      </c>
      <c r="M501">
        <v>-1.2805868882884699</v>
      </c>
      <c r="N501">
        <f>(Table2[[#This Row],[1W Return vs Nifty]]-AVERAGE(Table2[1W Return vs Nifty]))/_xlfn.STDEV.P(Table2[1W Return vs Nifty])</f>
        <v>0.15842415668114157</v>
      </c>
      <c r="O501">
        <v>49.51</v>
      </c>
      <c r="P501">
        <v>51.149030754238403</v>
      </c>
      <c r="Q501">
        <v>49.725936038501402</v>
      </c>
      <c r="R501">
        <v>44.066625986914602</v>
      </c>
      <c r="S501" s="2">
        <f>(Table2[[#This Row],[Close Price]]-Table2[[#This Row],[20D EMA]])/Table2[[#This Row],[20D EMA]]</f>
        <v>-1.939002221773381E-2</v>
      </c>
      <c r="T501" s="2">
        <f>(Table2[[#This Row],[Close Price]]-Table2[[#This Row],[50D EMA]])/Table2[[#This Row],[50D EMA]]</f>
        <v>-5.0812903312406177E-2</v>
      </c>
      <c r="U501" s="2">
        <f>(Table2[[#This Row],[Close Price]]-Table2[[#This Row],[200D EMA]])/Table2[[#This Row],[200D EMA]]</f>
        <v>-2.3648343946525419E-2</v>
      </c>
      <c r="V501">
        <v>0.54120696406705504</v>
      </c>
      <c r="W501">
        <v>48.3</v>
      </c>
      <c r="X501">
        <v>49.37</v>
      </c>
      <c r="Y501">
        <v>48</v>
      </c>
      <c r="Z501">
        <v>50.64</v>
      </c>
      <c r="AA501">
        <v>47.01</v>
      </c>
      <c r="AB501">
        <v>51.39</v>
      </c>
      <c r="AC501" s="2">
        <f>(Table2[[#This Row],[Close Price]]/Table2[[#This Row],[Day Low]])-1</f>
        <v>5.1759834368529933E-3</v>
      </c>
      <c r="AD501" s="2">
        <f>(Table2[[#This Row],[Day High]]/Table2[[#This Row],[Close Price]])-1</f>
        <v>1.6889804325437741E-2</v>
      </c>
      <c r="AE501" s="2">
        <f>(Table2[[#This Row],[Close Price]]/Table2[[#This Row],[Current Week Low]])-1</f>
        <v>1.1458333333333348E-2</v>
      </c>
      <c r="AF501" s="2">
        <f>(Table2[[#This Row],[Current Week High]]/Table2[[#This Row],[Close Price]])-1</f>
        <v>4.3048403707518057E-2</v>
      </c>
      <c r="AG501" s="2">
        <f>(Table2[[#This Row],[Close Price]]/Table2[[#This Row],[Current Month Low]])-1</f>
        <v>3.2758987449478916E-2</v>
      </c>
      <c r="AH501" s="2">
        <f>(Table2[[#This Row],[Current Month High]]/Table2[[#This Row],[Close Price]])-1</f>
        <v>5.8496395468589091E-2</v>
      </c>
      <c r="AI501">
        <v>45.520082389289399</v>
      </c>
      <c r="AJ501">
        <v>39.712230215827297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-0.13</v>
      </c>
      <c r="AM501" t="s">
        <v>10435</v>
      </c>
      <c r="AN501">
        <v>0.14000000000000001</v>
      </c>
      <c r="AO501" t="s">
        <v>10436</v>
      </c>
      <c r="AP501">
        <v>0.112322160761226</v>
      </c>
      <c r="AQ501">
        <f>(Table2[[#This Row],[Sharpe Ratio]]-AVERAGE(Table2[Sharpe Ratio]))/_xlfn.STDEV.P(Table2[Sharpe Ratio])</f>
        <v>0.6265901322075782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554</v>
      </c>
      <c r="AT501">
        <f>_xlfn.RANK.AVG(Table2[[#This Row],[6M Return vs Nifty Z-Score]],Table2[6M Return vs Nifty Z-Score])</f>
        <v>670</v>
      </c>
      <c r="AU501">
        <f>_xlfn.RANK.AVG(Table2[[#This Row],[Sharpe Ratio Z-Score]],Table2[Sharpe Ratio Z-Score])</f>
        <v>190</v>
      </c>
      <c r="AV501">
        <f>(Table2[[#This Row],[Rank 1Y]]+Table2[[#This Row],[Rank 6M]]+Table2[[#This Row],[Rank Sharpe]])/3</f>
        <v>471.33333333333331</v>
      </c>
    </row>
    <row r="502" spans="1:48" x14ac:dyDescent="0.3">
      <c r="A502" t="s">
        <v>856</v>
      </c>
      <c r="B502" t="s">
        <v>857</v>
      </c>
      <c r="C502" t="s">
        <v>10402</v>
      </c>
      <c r="D502" t="s">
        <v>555</v>
      </c>
      <c r="E502">
        <v>19089.606403450001</v>
      </c>
      <c r="F502">
        <v>1688.5</v>
      </c>
      <c r="G502">
        <v>10.8308181168558</v>
      </c>
      <c r="H502">
        <f>(Table2[[#This Row],[1Y Return vs Nifty]]-AVERAGE(Table2[1Y Return vs Nifty]))/_xlfn.STDEV.P(Table2[1Y Return vs Nifty])</f>
        <v>-0.20988729784841567</v>
      </c>
      <c r="I502">
        <v>-1.55670542159832</v>
      </c>
      <c r="J502">
        <f>(Table2[[#This Row],[1M Return vs Nifty]]-AVERAGE(Table2[1M Return vs Nifty]))/_xlfn.STDEV.P(Table2[1M Return vs Nifty])</f>
        <v>0.11066844934346257</v>
      </c>
      <c r="K502">
        <v>-6.52082737509373</v>
      </c>
      <c r="L502">
        <f>(Table2[[#This Row],[6M Return vs Nifty]]-AVERAGE(Table2[6M Return vs Nifty]))/_xlfn.STDEV.P(Table2[6M Return vs Nifty])</f>
        <v>-0.56674438814249373</v>
      </c>
      <c r="M502">
        <v>-0.72763122023293303</v>
      </c>
      <c r="N502">
        <f>(Table2[[#This Row],[1W Return vs Nifty]]-AVERAGE(Table2[1W Return vs Nifty]))/_xlfn.STDEV.P(Table2[1W Return vs Nifty])</f>
        <v>0.26821592402005834</v>
      </c>
      <c r="O502">
        <v>1659.49</v>
      </c>
      <c r="P502">
        <v>1665.8338110832001</v>
      </c>
      <c r="Q502">
        <v>1607.51473116179</v>
      </c>
      <c r="R502">
        <v>59.767280707248602</v>
      </c>
      <c r="S502" s="2">
        <f>(Table2[[#This Row],[Close Price]]-Table2[[#This Row],[20D EMA]])/Table2[[#This Row],[20D EMA]]</f>
        <v>1.7481274367426133E-2</v>
      </c>
      <c r="T502" s="2">
        <f>(Table2[[#This Row],[Close Price]]-Table2[[#This Row],[50D EMA]])/Table2[[#This Row],[50D EMA]]</f>
        <v>1.3606512706127231E-2</v>
      </c>
      <c r="U502" s="2">
        <f>(Table2[[#This Row],[Close Price]]-Table2[[#This Row],[200D EMA]])/Table2[[#This Row],[200D EMA]]</f>
        <v>5.0379176792787451E-2</v>
      </c>
      <c r="V502">
        <v>2.0190399085630002</v>
      </c>
      <c r="W502">
        <v>1677.45</v>
      </c>
      <c r="X502">
        <v>1705.55</v>
      </c>
      <c r="Y502">
        <v>1677.45</v>
      </c>
      <c r="Z502">
        <v>1735.05</v>
      </c>
      <c r="AA502">
        <v>1519</v>
      </c>
      <c r="AB502">
        <v>1760</v>
      </c>
      <c r="AC502" s="2">
        <f>(Table2[[#This Row],[Close Price]]/Table2[[#This Row],[Day Low]])-1</f>
        <v>6.587379653640868E-3</v>
      </c>
      <c r="AD502" s="2">
        <f>(Table2[[#This Row],[Day High]]/Table2[[#This Row],[Close Price]])-1</f>
        <v>1.0097719869706756E-2</v>
      </c>
      <c r="AE502" s="2">
        <f>(Table2[[#This Row],[Close Price]]/Table2[[#This Row],[Current Week Low]])-1</f>
        <v>6.587379653640868E-3</v>
      </c>
      <c r="AF502" s="2">
        <f>(Table2[[#This Row],[Current Week High]]/Table2[[#This Row],[Close Price]])-1</f>
        <v>2.7568848090020692E-2</v>
      </c>
      <c r="AG502" s="2">
        <f>(Table2[[#This Row],[Close Price]]/Table2[[#This Row],[Current Month Low]])-1</f>
        <v>0.11158657011191564</v>
      </c>
      <c r="AH502" s="2">
        <f>(Table2[[#This Row],[Current Month High]]/Table2[[#This Row],[Close Price]])-1</f>
        <v>4.2345276872964188E-2</v>
      </c>
      <c r="AI502">
        <v>12.6413976902576</v>
      </c>
      <c r="AJ502">
        <v>44.997853155860803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-0.19</v>
      </c>
      <c r="AM502" t="s">
        <v>10435</v>
      </c>
      <c r="AN502">
        <v>10.46</v>
      </c>
      <c r="AO502" t="s">
        <v>10436</v>
      </c>
      <c r="AQ502">
        <f>(Table2[[#This Row],[Sharpe Ratio]]-AVERAGE(Table2[Sharpe Ratio]))/_xlfn.STDEV.P(Table2[Sharpe Ratio])</f>
        <v>-0.67617339439443958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363</v>
      </c>
      <c r="AT502">
        <f>_xlfn.RANK.AVG(Table2[[#This Row],[6M Return vs Nifty Z-Score]],Table2[6M Return vs Nifty Z-Score])</f>
        <v>523</v>
      </c>
      <c r="AU502">
        <f>_xlfn.RANK.AVG(Table2[[#This Row],[Sharpe Ratio Z-Score]],Table2[Sharpe Ratio Z-Score])</f>
        <v>529</v>
      </c>
      <c r="AV502">
        <f>(Table2[[#This Row],[Rank 1Y]]+Table2[[#This Row],[Rank 6M]]+Table2[[#This Row],[Rank Sharpe]])/3</f>
        <v>471.66666666666669</v>
      </c>
    </row>
    <row r="503" spans="1:48" x14ac:dyDescent="0.3">
      <c r="A503" t="s">
        <v>1372</v>
      </c>
      <c r="B503" t="s">
        <v>1373</v>
      </c>
      <c r="C503" t="s">
        <v>10403</v>
      </c>
      <c r="D503" t="s">
        <v>130</v>
      </c>
      <c r="E503">
        <v>8243.4308272679991</v>
      </c>
      <c r="F503">
        <v>129.63999999999999</v>
      </c>
      <c r="G503">
        <v>19.188675895467501</v>
      </c>
      <c r="H503">
        <f>(Table2[[#This Row],[1Y Return vs Nifty]]-AVERAGE(Table2[1Y Return vs Nifty]))/_xlfn.STDEV.P(Table2[1Y Return vs Nifty])</f>
        <v>-7.3632964947513271E-2</v>
      </c>
      <c r="I503">
        <v>-14.44269502619</v>
      </c>
      <c r="J503">
        <f>(Table2[[#This Row],[1M Return vs Nifty]]-AVERAGE(Table2[1M Return vs Nifty]))/_xlfn.STDEV.P(Table2[1M Return vs Nifty])</f>
        <v>-1.1358238330035224</v>
      </c>
      <c r="K503">
        <v>-4.06351154685672</v>
      </c>
      <c r="L503">
        <f>(Table2[[#This Row],[6M Return vs Nifty]]-AVERAGE(Table2[6M Return vs Nifty]))/_xlfn.STDEV.P(Table2[6M Return vs Nifty])</f>
        <v>-0.49415923908300075</v>
      </c>
      <c r="M503">
        <v>-3.0756972670139402</v>
      </c>
      <c r="N503">
        <f>(Table2[[#This Row],[1W Return vs Nifty]]-AVERAGE(Table2[1W Return vs Nifty]))/_xlfn.STDEV.P(Table2[1W Return vs Nifty])</f>
        <v>-0.19800286348443666</v>
      </c>
      <c r="O503">
        <v>128.47999999999999</v>
      </c>
      <c r="P503">
        <v>131.295396409061</v>
      </c>
      <c r="Q503">
        <v>121.269689937525</v>
      </c>
      <c r="R503">
        <v>56.326989490885701</v>
      </c>
      <c r="S503" s="2">
        <f>(Table2[[#This Row],[Close Price]]-Table2[[#This Row],[20D EMA]])/Table2[[#This Row],[20D EMA]]</f>
        <v>9.0286425902863995E-3</v>
      </c>
      <c r="T503" s="2">
        <f>(Table2[[#This Row],[Close Price]]-Table2[[#This Row],[50D EMA]])/Table2[[#This Row],[50D EMA]]</f>
        <v>-1.2608183183388215E-2</v>
      </c>
      <c r="U503" s="2">
        <f>(Table2[[#This Row],[Close Price]]-Table2[[#This Row],[200D EMA]])/Table2[[#This Row],[200D EMA]]</f>
        <v>6.9022276438466632E-2</v>
      </c>
      <c r="V503">
        <v>0.735610785532401</v>
      </c>
      <c r="W503">
        <v>126.08</v>
      </c>
      <c r="X503">
        <v>131.30000000000001</v>
      </c>
      <c r="Y503">
        <v>124.1</v>
      </c>
      <c r="Z503">
        <v>131.30000000000001</v>
      </c>
      <c r="AA503">
        <v>118.1</v>
      </c>
      <c r="AB503">
        <v>136.29</v>
      </c>
      <c r="AC503" s="2">
        <f>(Table2[[#This Row],[Close Price]]/Table2[[#This Row],[Day Low]])-1</f>
        <v>2.823604060913687E-2</v>
      </c>
      <c r="AD503" s="2">
        <f>(Table2[[#This Row],[Day High]]/Table2[[#This Row],[Close Price]])-1</f>
        <v>1.2804689910521638E-2</v>
      </c>
      <c r="AE503" s="2">
        <f>(Table2[[#This Row],[Close Price]]/Table2[[#This Row],[Current Week Low]])-1</f>
        <v>4.464141821112011E-2</v>
      </c>
      <c r="AF503" s="2">
        <f>(Table2[[#This Row],[Current Week High]]/Table2[[#This Row],[Close Price]])-1</f>
        <v>1.2804689910521638E-2</v>
      </c>
      <c r="AG503" s="2">
        <f>(Table2[[#This Row],[Close Price]]/Table2[[#This Row],[Current Month Low]])-1</f>
        <v>9.7713801862828076E-2</v>
      </c>
      <c r="AH503" s="2">
        <f>(Table2[[#This Row],[Current Month High]]/Table2[[#This Row],[Close Price]])-1</f>
        <v>5.1295896328293678E-2</v>
      </c>
      <c r="AI503">
        <v>26.781857451403901</v>
      </c>
      <c r="AJ503">
        <v>87.8840579710144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-0.13</v>
      </c>
      <c r="AM503" t="s">
        <v>10435</v>
      </c>
      <c r="AN503">
        <v>1.5</v>
      </c>
      <c r="AO503" t="s">
        <v>10436</v>
      </c>
      <c r="AP503">
        <v>-1.3196754626549E-2</v>
      </c>
      <c r="AQ503">
        <f>(Table2[[#This Row],[Sharpe Ratio]]-AVERAGE(Table2[Sharpe Ratio]))/_xlfn.STDEV.P(Table2[Sharpe Ratio])</f>
        <v>-0.82923535901895995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323</v>
      </c>
      <c r="AT503">
        <f>_xlfn.RANK.AVG(Table2[[#This Row],[6M Return vs Nifty Z-Score]],Table2[6M Return vs Nifty Z-Score])</f>
        <v>497</v>
      </c>
      <c r="AU503">
        <f>_xlfn.RANK.AVG(Table2[[#This Row],[Sharpe Ratio Z-Score]],Table2[Sharpe Ratio Z-Score])</f>
        <v>596</v>
      </c>
      <c r="AV503">
        <f>(Table2[[#This Row],[Rank 1Y]]+Table2[[#This Row],[Rank 6M]]+Table2[[#This Row],[Rank Sharpe]])/3</f>
        <v>472</v>
      </c>
    </row>
    <row r="504" spans="1:48" x14ac:dyDescent="0.3">
      <c r="A504" t="s">
        <v>231</v>
      </c>
      <c r="B504" t="s">
        <v>232</v>
      </c>
      <c r="C504" t="s">
        <v>10393</v>
      </c>
      <c r="D504" t="s">
        <v>233</v>
      </c>
      <c r="E504">
        <v>117699.44595112</v>
      </c>
      <c r="F504">
        <v>1189.5999999999999</v>
      </c>
      <c r="G504">
        <v>1.56003857997865</v>
      </c>
      <c r="H504">
        <f>(Table2[[#This Row],[1Y Return vs Nifty]]-AVERAGE(Table2[1Y Return vs Nifty]))/_xlfn.STDEV.P(Table2[1Y Return vs Nifty])</f>
        <v>-0.36102457664982129</v>
      </c>
      <c r="I504">
        <v>-4.1222735963106496</v>
      </c>
      <c r="J504">
        <f>(Table2[[#This Row],[1M Return vs Nifty]]-AVERAGE(Table2[1M Return vs Nifty]))/_xlfn.STDEV.P(Table2[1M Return vs Nifty])</f>
        <v>-0.1375050342417195</v>
      </c>
      <c r="K504">
        <v>-9.4285630057064491</v>
      </c>
      <c r="L504">
        <f>(Table2[[#This Row],[6M Return vs Nifty]]-AVERAGE(Table2[6M Return vs Nifty]))/_xlfn.STDEV.P(Table2[6M Return vs Nifty])</f>
        <v>-0.652634212213275</v>
      </c>
      <c r="M504">
        <v>-3.2348772442181701</v>
      </c>
      <c r="N504">
        <f>(Table2[[#This Row],[1W Return vs Nifty]]-AVERAGE(Table2[1W Return vs Nifty]))/_xlfn.STDEV.P(Table2[1W Return vs Nifty])</f>
        <v>-0.2296087444471499</v>
      </c>
      <c r="O504">
        <v>1203.95</v>
      </c>
      <c r="P504">
        <v>1187.5021284766001</v>
      </c>
      <c r="Q504">
        <v>1105.5291757971499</v>
      </c>
      <c r="R504">
        <v>37.081416473174897</v>
      </c>
      <c r="S504" s="2">
        <f>(Table2[[#This Row],[Close Price]]-Table2[[#This Row],[20D EMA]])/Table2[[#This Row],[20D EMA]]</f>
        <v>-1.1919099630383434E-2</v>
      </c>
      <c r="T504" s="2">
        <f>(Table2[[#This Row],[Close Price]]-Table2[[#This Row],[50D EMA]])/Table2[[#This Row],[50D EMA]]</f>
        <v>1.7666254847821573E-3</v>
      </c>
      <c r="U504" s="2">
        <f>(Table2[[#This Row],[Close Price]]-Table2[[#This Row],[200D EMA]])/Table2[[#This Row],[200D EMA]]</f>
        <v>7.6045776125474099E-2</v>
      </c>
      <c r="V504">
        <v>1.29096767205647</v>
      </c>
      <c r="W504">
        <v>1182.05</v>
      </c>
      <c r="X504">
        <v>1216</v>
      </c>
      <c r="Y504">
        <v>1182.05</v>
      </c>
      <c r="Z504">
        <v>1233.6500000000001</v>
      </c>
      <c r="AA504">
        <v>1168.75</v>
      </c>
      <c r="AB504">
        <v>1234.3</v>
      </c>
      <c r="AC504" s="2">
        <f>(Table2[[#This Row],[Close Price]]/Table2[[#This Row],[Day Low]])-1</f>
        <v>6.3872086629159774E-3</v>
      </c>
      <c r="AD504" s="2">
        <f>(Table2[[#This Row],[Day High]]/Table2[[#This Row],[Close Price]])-1</f>
        <v>2.21923335574985E-2</v>
      </c>
      <c r="AE504" s="2">
        <f>(Table2[[#This Row],[Close Price]]/Table2[[#This Row],[Current Week Low]])-1</f>
        <v>6.3872086629159774E-3</v>
      </c>
      <c r="AF504" s="2">
        <f>(Table2[[#This Row],[Current Week High]]/Table2[[#This Row],[Close Price]])-1</f>
        <v>3.7029253530598716E-2</v>
      </c>
      <c r="AG504" s="2">
        <f>(Table2[[#This Row],[Close Price]]/Table2[[#This Row],[Current Month Low]])-1</f>
        <v>1.7839572192513309E-2</v>
      </c>
      <c r="AH504" s="2">
        <f>(Table2[[#This Row],[Current Month High]]/Table2[[#This Row],[Close Price]])-1</f>
        <v>3.7575655682582365E-2</v>
      </c>
      <c r="AI504">
        <v>5.3648620396053301</v>
      </c>
      <c r="AJ504">
        <v>40.863898797484602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-0.06</v>
      </c>
      <c r="AM504" t="s">
        <v>10435</v>
      </c>
      <c r="AN504">
        <v>-0.21</v>
      </c>
      <c r="AO504" t="s">
        <v>10435</v>
      </c>
      <c r="AP504">
        <v>2.1872144672209999E-2</v>
      </c>
      <c r="AQ504">
        <f>(Table2[[#This Row],[Sharpe Ratio]]-AVERAGE(Table2[Sharpe Ratio]))/_xlfn.STDEV.P(Table2[Sharpe Ratio])</f>
        <v>-0.42249030875570481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-1.8032628763076706</v>
      </c>
      <c r="AS504">
        <f>_xlfn.RANK.AVG(Table2[[#This Row],[1Y Return vs Nifty Z-Score]],Table2[1Y Return vs Nifty Z-Score])</f>
        <v>414</v>
      </c>
      <c r="AT504">
        <f>_xlfn.RANK.AVG(Table2[[#This Row],[6M Return vs Nifty Z-Score]],Table2[6M Return vs Nifty Z-Score])</f>
        <v>554</v>
      </c>
      <c r="AU504">
        <f>_xlfn.RANK.AVG(Table2[[#This Row],[Sharpe Ratio Z-Score]],Table2[Sharpe Ratio Z-Score])</f>
        <v>452</v>
      </c>
      <c r="AV504">
        <f>(Table2[[#This Row],[Rank 1Y]]+Table2[[#This Row],[Rank 6M]]+Table2[[#This Row],[Rank Sharpe]])/3</f>
        <v>473.33333333333331</v>
      </c>
    </row>
    <row r="505" spans="1:48" x14ac:dyDescent="0.3">
      <c r="A505" t="s">
        <v>41</v>
      </c>
      <c r="B505" t="s">
        <v>42</v>
      </c>
      <c r="C505" t="s">
        <v>10391</v>
      </c>
      <c r="D505" t="s">
        <v>43</v>
      </c>
      <c r="E505">
        <v>644517.2657319</v>
      </c>
      <c r="F505">
        <v>1019</v>
      </c>
      <c r="G505">
        <v>25.409870052122599</v>
      </c>
      <c r="H505">
        <f>(Table2[[#This Row],[1Y Return vs Nifty]]-AVERAGE(Table2[1Y Return vs Nifty]))/_xlfn.STDEV.P(Table2[1Y Return vs Nifty])</f>
        <v>2.7788318127111584E-2</v>
      </c>
      <c r="I505">
        <v>-8.2357124502910892</v>
      </c>
      <c r="J505">
        <f>(Table2[[#This Row],[1M Return vs Nifty]]-AVERAGE(Table2[1M Return vs Nifty]))/_xlfn.STDEV.P(Table2[1M Return vs Nifty])</f>
        <v>-0.53540771325410996</v>
      </c>
      <c r="K505">
        <v>-4.1392134247404497</v>
      </c>
      <c r="L505">
        <f>(Table2[[#This Row],[6M Return vs Nifty]]-AVERAGE(Table2[6M Return vs Nifty]))/_xlfn.STDEV.P(Table2[6M Return vs Nifty])</f>
        <v>-0.4963953505454074</v>
      </c>
      <c r="M505">
        <v>-2.05895522845241</v>
      </c>
      <c r="N505">
        <f>(Table2[[#This Row],[1W Return vs Nifty]]-AVERAGE(Table2[1W Return vs Nifty]))/_xlfn.STDEV.P(Table2[1W Return vs Nifty])</f>
        <v>3.8757170064532111E-3</v>
      </c>
      <c r="O505">
        <v>1035.5</v>
      </c>
      <c r="P505">
        <v>1049.7596866864001</v>
      </c>
      <c r="Q505">
        <v>968.23358430045596</v>
      </c>
      <c r="R505">
        <v>42.977183436248801</v>
      </c>
      <c r="S505" s="2">
        <f>(Table2[[#This Row],[Close Price]]-Table2[[#This Row],[20D EMA]])/Table2[[#This Row],[20D EMA]]</f>
        <v>-1.5934331240946401E-2</v>
      </c>
      <c r="T505" s="2">
        <f>(Table2[[#This Row],[Close Price]]-Table2[[#This Row],[50D EMA]])/Table2[[#This Row],[50D EMA]]</f>
        <v>-2.9301645963843406E-2</v>
      </c>
      <c r="U505" s="2">
        <f>(Table2[[#This Row],[Close Price]]-Table2[[#This Row],[200D EMA]])/Table2[[#This Row],[200D EMA]]</f>
        <v>5.2431992158403107E-2</v>
      </c>
      <c r="V505">
        <v>0.33832820813633102</v>
      </c>
      <c r="W505">
        <v>1013.1</v>
      </c>
      <c r="X505">
        <v>1032.45</v>
      </c>
      <c r="Y505">
        <v>1012.15</v>
      </c>
      <c r="Z505">
        <v>1043.45</v>
      </c>
      <c r="AA505">
        <v>991</v>
      </c>
      <c r="AB505">
        <v>1079.95</v>
      </c>
      <c r="AC505" s="2">
        <f>(Table2[[#This Row],[Close Price]]/Table2[[#This Row],[Day Low]])-1</f>
        <v>5.8237094067712381E-3</v>
      </c>
      <c r="AD505" s="2">
        <f>(Table2[[#This Row],[Day High]]/Table2[[#This Row],[Close Price]])-1</f>
        <v>1.3199214916584934E-2</v>
      </c>
      <c r="AE505" s="2">
        <f>(Table2[[#This Row],[Close Price]]/Table2[[#This Row],[Current Week Low]])-1</f>
        <v>6.7677715753593493E-3</v>
      </c>
      <c r="AF505" s="2">
        <f>(Table2[[#This Row],[Current Week High]]/Table2[[#This Row],[Close Price]])-1</f>
        <v>2.3994111874386714E-2</v>
      </c>
      <c r="AG505" s="2">
        <f>(Table2[[#This Row],[Close Price]]/Table2[[#This Row],[Current Month Low]])-1</f>
        <v>2.8254288597376442E-2</v>
      </c>
      <c r="AH505" s="2">
        <f>(Table2[[#This Row],[Current Month High]]/Table2[[#This Row],[Close Price]])-1</f>
        <v>5.9813542688910815E-2</v>
      </c>
      <c r="AI505">
        <v>19.921491658488701</v>
      </c>
      <c r="AJ505">
        <v>70.586758181970296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-0.05</v>
      </c>
      <c r="AM505" t="s">
        <v>10435</v>
      </c>
      <c r="AN505">
        <v>-1</v>
      </c>
      <c r="AO505" t="s">
        <v>10435</v>
      </c>
      <c r="AP505">
        <v>-2.9141099411486002E-2</v>
      </c>
      <c r="AQ505">
        <f>(Table2[[#This Row],[Sharpe Ratio]]-AVERAGE(Table2[Sharpe Ratio]))/_xlfn.STDEV.P(Table2[Sharpe Ratio])</f>
        <v>-1.0141651244420045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289</v>
      </c>
      <c r="AT505">
        <f>_xlfn.RANK.AVG(Table2[[#This Row],[6M Return vs Nifty Z-Score]],Table2[6M Return vs Nifty Z-Score])</f>
        <v>498</v>
      </c>
      <c r="AU505">
        <f>_xlfn.RANK.AVG(Table2[[#This Row],[Sharpe Ratio Z-Score]],Table2[Sharpe Ratio Z-Score])</f>
        <v>634</v>
      </c>
      <c r="AV505">
        <f>(Table2[[#This Row],[Rank 1Y]]+Table2[[#This Row],[Rank 6M]]+Table2[[#This Row],[Rank Sharpe]])/3</f>
        <v>473.66666666666669</v>
      </c>
    </row>
    <row r="506" spans="1:48" x14ac:dyDescent="0.3">
      <c r="A506" t="s">
        <v>72</v>
      </c>
      <c r="B506" t="s">
        <v>73</v>
      </c>
      <c r="C506" t="s">
        <v>10398</v>
      </c>
      <c r="D506" t="s">
        <v>74</v>
      </c>
      <c r="E506">
        <v>353981.74808171001</v>
      </c>
      <c r="F506">
        <v>3105.1</v>
      </c>
      <c r="G506">
        <v>-7.0717969594086298</v>
      </c>
      <c r="H506">
        <f>(Table2[[#This Row],[1Y Return vs Nifty]]-AVERAGE(Table2[1Y Return vs Nifty]))/_xlfn.STDEV.P(Table2[1Y Return vs Nifty])</f>
        <v>-0.50174544368099938</v>
      </c>
      <c r="I506">
        <v>-4.2786273528458096</v>
      </c>
      <c r="J506">
        <f>(Table2[[#This Row],[1M Return vs Nifty]]-AVERAGE(Table2[1M Return vs Nifty]))/_xlfn.STDEV.P(Table2[1M Return vs Nifty])</f>
        <v>-0.15262950328269945</v>
      </c>
      <c r="K506">
        <v>-17.839094509003601</v>
      </c>
      <c r="L506">
        <f>(Table2[[#This Row],[6M Return vs Nifty]]-AVERAGE(Table2[6M Return vs Nifty]))/_xlfn.STDEV.P(Table2[6M Return vs Nifty])</f>
        <v>-0.90106775739349343</v>
      </c>
      <c r="M506">
        <v>1.3966040062307501</v>
      </c>
      <c r="N506">
        <f>(Table2[[#This Row],[1W Return vs Nifty]]-AVERAGE(Table2[1W Return vs Nifty]))/_xlfn.STDEV.P(Table2[1W Return vs Nifty])</f>
        <v>0.6899921227832615</v>
      </c>
      <c r="O506">
        <v>3022.96</v>
      </c>
      <c r="P506">
        <v>3052.5950033463801</v>
      </c>
      <c r="Q506">
        <v>3001.9782863544601</v>
      </c>
      <c r="R506">
        <v>72.164525271662299</v>
      </c>
      <c r="S506" s="2">
        <f>(Table2[[#This Row],[Close Price]]-Table2[[#This Row],[20D EMA]])/Table2[[#This Row],[20D EMA]]</f>
        <v>2.7172043295313159E-2</v>
      </c>
      <c r="T506" s="2">
        <f>(Table2[[#This Row],[Close Price]]-Table2[[#This Row],[50D EMA]])/Table2[[#This Row],[50D EMA]]</f>
        <v>1.7200118782891842E-2</v>
      </c>
      <c r="U506" s="2">
        <f>(Table2[[#This Row],[Close Price]]-Table2[[#This Row],[200D EMA]])/Table2[[#This Row],[200D EMA]]</f>
        <v>3.4351252343923062E-2</v>
      </c>
      <c r="V506">
        <v>0.66083138923818197</v>
      </c>
      <c r="W506">
        <v>3080.2</v>
      </c>
      <c r="X506">
        <v>3123.9</v>
      </c>
      <c r="Y506">
        <v>3015.25</v>
      </c>
      <c r="Z506">
        <v>3123.9</v>
      </c>
      <c r="AA506">
        <v>2890.35</v>
      </c>
      <c r="AB506">
        <v>3123.9</v>
      </c>
      <c r="AC506" s="2">
        <f>(Table2[[#This Row],[Close Price]]/Table2[[#This Row],[Day Low]])-1</f>
        <v>8.0838906564508761E-3</v>
      </c>
      <c r="AD506" s="2">
        <f>(Table2[[#This Row],[Day High]]/Table2[[#This Row],[Close Price]])-1</f>
        <v>6.0545554088435871E-3</v>
      </c>
      <c r="AE506" s="2">
        <f>(Table2[[#This Row],[Close Price]]/Table2[[#This Row],[Current Week Low]])-1</f>
        <v>2.9798524168808571E-2</v>
      </c>
      <c r="AF506" s="2">
        <f>(Table2[[#This Row],[Current Week High]]/Table2[[#This Row],[Close Price]])-1</f>
        <v>6.0545554088435871E-3</v>
      </c>
      <c r="AG506" s="2">
        <f>(Table2[[#This Row],[Close Price]]/Table2[[#This Row],[Current Month Low]])-1</f>
        <v>7.4298960333523567E-2</v>
      </c>
      <c r="AH506" s="2">
        <f>(Table2[[#This Row],[Current Month High]]/Table2[[#This Row],[Close Price]])-1</f>
        <v>6.0545554088435871E-3</v>
      </c>
      <c r="AI506">
        <v>20.572606357283099</v>
      </c>
      <c r="AJ506">
        <v>44.962651727357603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-0.09</v>
      </c>
      <c r="AM506" t="s">
        <v>10435</v>
      </c>
      <c r="AN506">
        <v>4.76</v>
      </c>
      <c r="AO506" t="s">
        <v>10436</v>
      </c>
      <c r="AP506">
        <v>7.4154508443978001E-2</v>
      </c>
      <c r="AQ506">
        <f>(Table2[[#This Row],[Sharpe Ratio]]-AVERAGE(Table2[Sharpe Ratio]))/_xlfn.STDEV.P(Table2[Sharpe Ratio])</f>
        <v>0.18390433451677754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482</v>
      </c>
      <c r="AT506">
        <f>_xlfn.RANK.AVG(Table2[[#This Row],[6M Return vs Nifty Z-Score]],Table2[6M Return vs Nifty Z-Score])</f>
        <v>641</v>
      </c>
      <c r="AU506">
        <f>_xlfn.RANK.AVG(Table2[[#This Row],[Sharpe Ratio Z-Score]],Table2[Sharpe Ratio Z-Score])</f>
        <v>301</v>
      </c>
      <c r="AV506">
        <f>(Table2[[#This Row],[Rank 1Y]]+Table2[[#This Row],[Rank 6M]]+Table2[[#This Row],[Rank Sharpe]])/3</f>
        <v>474.66666666666669</v>
      </c>
    </row>
    <row r="507" spans="1:48" x14ac:dyDescent="0.3">
      <c r="A507" t="s">
        <v>966</v>
      </c>
      <c r="B507" t="s">
        <v>967</v>
      </c>
      <c r="C507" t="s">
        <v>592</v>
      </c>
      <c r="D507" t="s">
        <v>592</v>
      </c>
      <c r="E507">
        <v>16002.815827488001</v>
      </c>
      <c r="F507">
        <v>168.56</v>
      </c>
      <c r="G507">
        <v>5.5409073893493801</v>
      </c>
      <c r="H507">
        <f>(Table2[[#This Row],[1Y Return vs Nifty]]-AVERAGE(Table2[1Y Return vs Nifty]))/_xlfn.STDEV.P(Table2[1Y Return vs Nifty])</f>
        <v>-0.29612629309983285</v>
      </c>
      <c r="I507">
        <v>-17.3596964724378</v>
      </c>
      <c r="J507">
        <f>(Table2[[#This Row],[1M Return vs Nifty]]-AVERAGE(Table2[1M Return vs Nifty]))/_xlfn.STDEV.P(Table2[1M Return vs Nifty])</f>
        <v>-1.4179922889711765</v>
      </c>
      <c r="K507">
        <v>2.2457074940277799</v>
      </c>
      <c r="L507">
        <f>(Table2[[#This Row],[6M Return vs Nifty]]-AVERAGE(Table2[6M Return vs Nifty]))/_xlfn.STDEV.P(Table2[6M Return vs Nifty])</f>
        <v>-0.30779507731379474</v>
      </c>
      <c r="M507">
        <v>-6.7707874561060404</v>
      </c>
      <c r="N507">
        <f>(Table2[[#This Row],[1W Return vs Nifty]]-AVERAGE(Table2[1W Return vs Nifty]))/_xlfn.STDEV.P(Table2[1W Return vs Nifty])</f>
        <v>-0.93167918832205054</v>
      </c>
      <c r="O507">
        <v>179.43</v>
      </c>
      <c r="P507">
        <v>178.00077317140699</v>
      </c>
      <c r="Q507">
        <v>157.578699752055</v>
      </c>
      <c r="R507">
        <v>25.709375269431401</v>
      </c>
      <c r="S507" s="2">
        <f>(Table2[[#This Row],[Close Price]]-Table2[[#This Row],[20D EMA]])/Table2[[#This Row],[20D EMA]]</f>
        <v>-6.0580727860446992E-2</v>
      </c>
      <c r="T507" s="2">
        <f>(Table2[[#This Row],[Close Price]]-Table2[[#This Row],[50D EMA]])/Table2[[#This Row],[50D EMA]]</f>
        <v>-5.3037821146517915E-2</v>
      </c>
      <c r="U507" s="2">
        <f>(Table2[[#This Row],[Close Price]]-Table2[[#This Row],[200D EMA]])/Table2[[#This Row],[200D EMA]]</f>
        <v>6.9687719629770536E-2</v>
      </c>
      <c r="V507">
        <v>0.66919568031302301</v>
      </c>
      <c r="W507">
        <v>167.4</v>
      </c>
      <c r="X507">
        <v>170.9</v>
      </c>
      <c r="Y507">
        <v>167.4</v>
      </c>
      <c r="Z507">
        <v>175.3</v>
      </c>
      <c r="AA507">
        <v>167.4</v>
      </c>
      <c r="AB507">
        <v>194.18</v>
      </c>
      <c r="AC507" s="2">
        <f>(Table2[[#This Row],[Close Price]]/Table2[[#This Row],[Day Low]])-1</f>
        <v>6.9295101553166205E-3</v>
      </c>
      <c r="AD507" s="2">
        <f>(Table2[[#This Row],[Day High]]/Table2[[#This Row],[Close Price]])-1</f>
        <v>1.3882297104888419E-2</v>
      </c>
      <c r="AE507" s="2">
        <f>(Table2[[#This Row],[Close Price]]/Table2[[#This Row],[Current Week Low]])-1</f>
        <v>6.9295101553166205E-3</v>
      </c>
      <c r="AF507" s="2">
        <f>(Table2[[#This Row],[Current Week High]]/Table2[[#This Row],[Close Price]])-1</f>
        <v>3.9985761746559101E-2</v>
      </c>
      <c r="AG507" s="2">
        <f>(Table2[[#This Row],[Close Price]]/Table2[[#This Row],[Current Month Low]])-1</f>
        <v>6.9295101553166205E-3</v>
      </c>
      <c r="AH507" s="2">
        <f>(Table2[[#This Row],[Current Month High]]/Table2[[#This Row],[Close Price]])-1</f>
        <v>0.15199335548172765</v>
      </c>
      <c r="AI507">
        <v>26.3348362600854</v>
      </c>
      <c r="AJ507">
        <v>45.7501080847384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-0.04</v>
      </c>
      <c r="AM507" t="s">
        <v>10435</v>
      </c>
      <c r="AN507">
        <v>-8.27</v>
      </c>
      <c r="AO507" t="s">
        <v>10435</v>
      </c>
      <c r="AP507">
        <v>-1.7236259389150001E-2</v>
      </c>
      <c r="AQ507">
        <f>(Table2[[#This Row],[Sharpe Ratio]]-AVERAGE(Table2[Sharpe Ratio]))/_xlfn.STDEV.P(Table2[Sharpe Ratio])</f>
        <v>-0.87608737321265739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-3.8296802209195118</v>
      </c>
      <c r="AS507">
        <f>_xlfn.RANK.AVG(Table2[[#This Row],[1Y Return vs Nifty Z-Score]],Table2[1Y Return vs Nifty Z-Score])</f>
        <v>393</v>
      </c>
      <c r="AT507">
        <f>_xlfn.RANK.AVG(Table2[[#This Row],[6M Return vs Nifty Z-Score]],Table2[6M Return vs Nifty Z-Score])</f>
        <v>425</v>
      </c>
      <c r="AU507">
        <f>_xlfn.RANK.AVG(Table2[[#This Row],[Sharpe Ratio Z-Score]],Table2[Sharpe Ratio Z-Score])</f>
        <v>607</v>
      </c>
      <c r="AV507">
        <f>(Table2[[#This Row],[Rank 1Y]]+Table2[[#This Row],[Rank 6M]]+Table2[[#This Row],[Rank Sharpe]])/3</f>
        <v>475</v>
      </c>
    </row>
    <row r="508" spans="1:48" x14ac:dyDescent="0.3">
      <c r="A508" t="s">
        <v>170</v>
      </c>
      <c r="B508" t="s">
        <v>171</v>
      </c>
      <c r="C508" t="s">
        <v>10390</v>
      </c>
      <c r="D508" t="s">
        <v>21</v>
      </c>
      <c r="E508">
        <v>156804.97380569999</v>
      </c>
      <c r="F508">
        <v>1602.75</v>
      </c>
      <c r="G508">
        <v>-8.83086679263862</v>
      </c>
      <c r="H508">
        <f>(Table2[[#This Row],[1Y Return vs Nifty]]-AVERAGE(Table2[1Y Return vs Nifty]))/_xlfn.STDEV.P(Table2[1Y Return vs Nifty])</f>
        <v>-0.53042275466207556</v>
      </c>
      <c r="I508">
        <v>-3.1249265773926802</v>
      </c>
      <c r="J508">
        <f>(Table2[[#This Row],[1M Return vs Nifty]]-AVERAGE(Table2[1M Return vs Nifty]))/_xlfn.STDEV.P(Table2[1M Return vs Nifty])</f>
        <v>-4.1029295858379847E-2</v>
      </c>
      <c r="K508">
        <v>10.0921983618022</v>
      </c>
      <c r="L508">
        <f>(Table2[[#This Row],[6M Return vs Nifty]]-AVERAGE(Table2[6M Return vs Nifty]))/_xlfn.STDEV.P(Table2[6M Return vs Nifty])</f>
        <v>-7.6022383430986218E-2</v>
      </c>
      <c r="M508">
        <v>-2.9069877783976801</v>
      </c>
      <c r="N508">
        <f>(Table2[[#This Row],[1W Return vs Nifty]]-AVERAGE(Table2[1W Return vs Nifty]))/_xlfn.STDEV.P(Table2[1W Return vs Nifty])</f>
        <v>-0.16450485633467779</v>
      </c>
      <c r="O508">
        <v>1615.52</v>
      </c>
      <c r="P508">
        <v>1569.9906844699401</v>
      </c>
      <c r="Q508">
        <v>1402.8507183131501</v>
      </c>
      <c r="R508">
        <v>44.230524004292903</v>
      </c>
      <c r="S508" s="2">
        <f>(Table2[[#This Row],[Close Price]]-Table2[[#This Row],[20D EMA]])/Table2[[#This Row],[20D EMA]]</f>
        <v>-7.9045756165197472E-3</v>
      </c>
      <c r="T508" s="2">
        <f>(Table2[[#This Row],[Close Price]]-Table2[[#This Row],[50D EMA]])/Table2[[#This Row],[50D EMA]]</f>
        <v>2.086592987723369E-2</v>
      </c>
      <c r="U508" s="2">
        <f>(Table2[[#This Row],[Close Price]]-Table2[[#This Row],[200D EMA]])/Table2[[#This Row],[200D EMA]]</f>
        <v>0.14249504888675374</v>
      </c>
      <c r="V508">
        <v>0.99938069454649803</v>
      </c>
      <c r="W508">
        <v>1590.05</v>
      </c>
      <c r="X508">
        <v>1643.1</v>
      </c>
      <c r="Y508">
        <v>1590.05</v>
      </c>
      <c r="Z508">
        <v>1643.5</v>
      </c>
      <c r="AA508">
        <v>1574.75</v>
      </c>
      <c r="AB508">
        <v>1672</v>
      </c>
      <c r="AC508" s="2">
        <f>(Table2[[#This Row],[Close Price]]/Table2[[#This Row],[Day Low]])-1</f>
        <v>7.9871702147731316E-3</v>
      </c>
      <c r="AD508" s="2">
        <f>(Table2[[#This Row],[Day High]]/Table2[[#This Row],[Close Price]])-1</f>
        <v>2.5175479644361287E-2</v>
      </c>
      <c r="AE508" s="2">
        <f>(Table2[[#This Row],[Close Price]]/Table2[[#This Row],[Current Week Low]])-1</f>
        <v>7.9871702147731316E-3</v>
      </c>
      <c r="AF508" s="2">
        <f>(Table2[[#This Row],[Current Week High]]/Table2[[#This Row],[Close Price]])-1</f>
        <v>2.5425050694119378E-2</v>
      </c>
      <c r="AG508" s="2">
        <f>(Table2[[#This Row],[Close Price]]/Table2[[#This Row],[Current Month Low]])-1</f>
        <v>1.7780600095253174E-2</v>
      </c>
      <c r="AH508" s="2">
        <f>(Table2[[#This Row],[Current Month High]]/Table2[[#This Row],[Close Price]])-1</f>
        <v>4.3206987989393264E-2</v>
      </c>
      <c r="AI508">
        <v>4.3206987989393202</v>
      </c>
      <c r="AJ508">
        <v>45.950006829667998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-0.02</v>
      </c>
      <c r="AM508" t="s">
        <v>10435</v>
      </c>
      <c r="AN508">
        <v>1.49</v>
      </c>
      <c r="AO508" t="s">
        <v>10436</v>
      </c>
      <c r="AP508">
        <v>-1.420126362691E-2</v>
      </c>
      <c r="AQ508">
        <f>(Table2[[#This Row],[Sharpe Ratio]]-AVERAGE(Table2[Sharpe Ratio]))/_xlfn.STDEV.P(Table2[Sharpe Ratio])</f>
        <v>-0.84088611145236147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-1.652865401738481</v>
      </c>
      <c r="AS508">
        <f>_xlfn.RANK.AVG(Table2[[#This Row],[1Y Return vs Nifty Z-Score]],Table2[1Y Return vs Nifty Z-Score])</f>
        <v>492</v>
      </c>
      <c r="AT508">
        <f>_xlfn.RANK.AVG(Table2[[#This Row],[6M Return vs Nifty Z-Score]],Table2[6M Return vs Nifty Z-Score])</f>
        <v>335</v>
      </c>
      <c r="AU508">
        <f>_xlfn.RANK.AVG(Table2[[#This Row],[Sharpe Ratio Z-Score]],Table2[Sharpe Ratio Z-Score])</f>
        <v>599</v>
      </c>
      <c r="AV508">
        <f>(Table2[[#This Row],[Rank 1Y]]+Table2[[#This Row],[Rank 6M]]+Table2[[#This Row],[Rank Sharpe]])/3</f>
        <v>475.33333333333331</v>
      </c>
    </row>
    <row r="509" spans="1:48" x14ac:dyDescent="0.3">
      <c r="A509" t="s">
        <v>727</v>
      </c>
      <c r="B509" t="s">
        <v>728</v>
      </c>
      <c r="C509" t="s">
        <v>10400</v>
      </c>
      <c r="D509" t="s">
        <v>729</v>
      </c>
      <c r="E509">
        <v>24214.428223499999</v>
      </c>
      <c r="F509">
        <v>1520.45</v>
      </c>
      <c r="G509">
        <v>-21.617449979143899</v>
      </c>
      <c r="H509">
        <f>(Table2[[#This Row],[1Y Return vs Nifty]]-AVERAGE(Table2[1Y Return vs Nifty]))/_xlfn.STDEV.P(Table2[1Y Return vs Nifty])</f>
        <v>-0.73887657241160032</v>
      </c>
      <c r="I509">
        <v>10.1681052941485</v>
      </c>
      <c r="J509">
        <f>(Table2[[#This Row],[1M Return vs Nifty]]-AVERAGE(Table2[1M Return vs Nifty]))/_xlfn.STDEV.P(Table2[1M Return vs Nifty])</f>
        <v>1.24483714865313</v>
      </c>
      <c r="K509">
        <v>15.0319091415353</v>
      </c>
      <c r="L509">
        <f>(Table2[[#This Row],[6M Return vs Nifty]]-AVERAGE(Table2[6M Return vs Nifty]))/_xlfn.STDEV.P(Table2[6M Return vs Nifty])</f>
        <v>6.9888711568532422E-2</v>
      </c>
      <c r="M509">
        <v>1.3571796013597801</v>
      </c>
      <c r="N509">
        <f>(Table2[[#This Row],[1W Return vs Nifty]]-AVERAGE(Table2[1W Return vs Nifty]))/_xlfn.STDEV.P(Table2[1W Return vs Nifty])</f>
        <v>0.68216423469543364</v>
      </c>
      <c r="O509">
        <v>1463.41</v>
      </c>
      <c r="P509">
        <v>1425.20665813662</v>
      </c>
      <c r="Q509">
        <v>1344.3649077075499</v>
      </c>
      <c r="R509">
        <v>68.261258616316098</v>
      </c>
      <c r="S509" s="2">
        <f>(Table2[[#This Row],[Close Price]]-Table2[[#This Row],[20D EMA]])/Table2[[#This Row],[20D EMA]]</f>
        <v>3.8977456761946389E-2</v>
      </c>
      <c r="T509" s="2">
        <f>(Table2[[#This Row],[Close Price]]-Table2[[#This Row],[50D EMA]])/Table2[[#This Row],[50D EMA]]</f>
        <v>6.6827741310095681E-2</v>
      </c>
      <c r="U509" s="2">
        <f>(Table2[[#This Row],[Close Price]]-Table2[[#This Row],[200D EMA]])/Table2[[#This Row],[200D EMA]]</f>
        <v>0.1309801314233317</v>
      </c>
      <c r="V509">
        <v>1.05327121623074</v>
      </c>
      <c r="W509">
        <v>1509.95</v>
      </c>
      <c r="X509">
        <v>1555</v>
      </c>
      <c r="Y509">
        <v>1488</v>
      </c>
      <c r="Z509">
        <v>1578.7</v>
      </c>
      <c r="AA509">
        <v>1347.65</v>
      </c>
      <c r="AB509">
        <v>1578.7</v>
      </c>
      <c r="AC509" s="2">
        <f>(Table2[[#This Row],[Close Price]]/Table2[[#This Row],[Day Low]])-1</f>
        <v>6.9538726447895272E-3</v>
      </c>
      <c r="AD509" s="2">
        <f>(Table2[[#This Row],[Day High]]/Table2[[#This Row],[Close Price]])-1</f>
        <v>2.2723535795323713E-2</v>
      </c>
      <c r="AE509" s="2">
        <f>(Table2[[#This Row],[Close Price]]/Table2[[#This Row],[Current Week Low]])-1</f>
        <v>2.1807795698924659E-2</v>
      </c>
      <c r="AF509" s="2">
        <f>(Table2[[#This Row],[Current Week High]]/Table2[[#This Row],[Close Price]])-1</f>
        <v>3.8311026340885901E-2</v>
      </c>
      <c r="AG509" s="2">
        <f>(Table2[[#This Row],[Close Price]]/Table2[[#This Row],[Current Month Low]])-1</f>
        <v>0.12822320335398651</v>
      </c>
      <c r="AH509" s="2">
        <f>(Table2[[#This Row],[Current Month High]]/Table2[[#This Row],[Close Price]])-1</f>
        <v>3.8311026340885901E-2</v>
      </c>
      <c r="AI509">
        <v>3.8311026340885901</v>
      </c>
      <c r="AJ509">
        <v>36.9342999954969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0.02</v>
      </c>
      <c r="AM509" t="s">
        <v>10436</v>
      </c>
      <c r="AN509">
        <v>7.46</v>
      </c>
      <c r="AO509" t="s">
        <v>10436</v>
      </c>
      <c r="AP509">
        <v>-3.4509309543370001E-3</v>
      </c>
      <c r="AQ509">
        <f>(Table2[[#This Row],[Sharpe Ratio]]-AVERAGE(Table2[Sharpe Ratio]))/_xlfn.STDEV.P(Table2[Sharpe Ratio])</f>
        <v>-0.71619886176137515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0.54181466074412055</v>
      </c>
      <c r="AS509">
        <f>_xlfn.RANK.AVG(Table2[[#This Row],[1Y Return vs Nifty Z-Score]],Table2[1Y Return vs Nifty Z-Score])</f>
        <v>582</v>
      </c>
      <c r="AT509">
        <f>_xlfn.RANK.AVG(Table2[[#This Row],[6M Return vs Nifty Z-Score]],Table2[6M Return vs Nifty Z-Score])</f>
        <v>282</v>
      </c>
      <c r="AU509">
        <f>_xlfn.RANK.AVG(Table2[[#This Row],[Sharpe Ratio Z-Score]],Table2[Sharpe Ratio Z-Score])</f>
        <v>563</v>
      </c>
      <c r="AV509">
        <f>(Table2[[#This Row],[Rank 1Y]]+Table2[[#This Row],[Rank 6M]]+Table2[[#This Row],[Rank Sharpe]])/3</f>
        <v>475.66666666666669</v>
      </c>
    </row>
    <row r="510" spans="1:48" x14ac:dyDescent="0.3">
      <c r="A510" t="s">
        <v>1364</v>
      </c>
      <c r="B510" t="s">
        <v>1365</v>
      </c>
      <c r="C510" t="s">
        <v>5595</v>
      </c>
      <c r="D510" t="s">
        <v>83</v>
      </c>
      <c r="E510">
        <v>8366.1304514830008</v>
      </c>
      <c r="F510">
        <v>206.99</v>
      </c>
      <c r="G510">
        <v>3.1602968690161699</v>
      </c>
      <c r="H510">
        <f>(Table2[[#This Row],[1Y Return vs Nifty]]-AVERAGE(Table2[1Y Return vs Nifty]))/_xlfn.STDEV.P(Table2[1Y Return vs Nifty])</f>
        <v>-0.33493629764130184</v>
      </c>
      <c r="I510">
        <v>-11.892886972837299</v>
      </c>
      <c r="J510">
        <f>(Table2[[#This Row],[1M Return vs Nifty]]-AVERAGE(Table2[1M Return vs Nifty]))/_xlfn.STDEV.P(Table2[1M Return vs Nifty])</f>
        <v>-0.88917486326992912</v>
      </c>
      <c r="K510">
        <v>-25.626216608581501</v>
      </c>
      <c r="L510">
        <f>(Table2[[#This Row],[6M Return vs Nifty]]-AVERAGE(Table2[6M Return vs Nifty]))/_xlfn.STDEV.P(Table2[6M Return vs Nifty])</f>
        <v>-1.1310867935496456</v>
      </c>
      <c r="M510">
        <v>-7.0141503444789404</v>
      </c>
      <c r="N510">
        <f>(Table2[[#This Row],[1W Return vs Nifty]]-AVERAGE(Table2[1W Return vs Nifty]))/_xlfn.STDEV.P(Table2[1W Return vs Nifty])</f>
        <v>-0.97999995463795098</v>
      </c>
      <c r="O510">
        <v>213.41</v>
      </c>
      <c r="P510">
        <v>213.988578513504</v>
      </c>
      <c r="Q510">
        <v>202.982442059883</v>
      </c>
      <c r="R510">
        <v>34.132626249360897</v>
      </c>
      <c r="S510" s="2">
        <f>(Table2[[#This Row],[Close Price]]-Table2[[#This Row],[20D EMA]])/Table2[[#This Row],[20D EMA]]</f>
        <v>-3.0082938943817007E-2</v>
      </c>
      <c r="T510" s="2">
        <f>(Table2[[#This Row],[Close Price]]-Table2[[#This Row],[50D EMA]])/Table2[[#This Row],[50D EMA]]</f>
        <v>-3.2705383446726029E-2</v>
      </c>
      <c r="U510" s="2">
        <f>(Table2[[#This Row],[Close Price]]-Table2[[#This Row],[200D EMA]])/Table2[[#This Row],[200D EMA]]</f>
        <v>1.9743372379640196E-2</v>
      </c>
      <c r="V510">
        <v>1.1062820297160201</v>
      </c>
      <c r="W510">
        <v>205.23</v>
      </c>
      <c r="X510">
        <v>209.77</v>
      </c>
      <c r="Y510">
        <v>205.23</v>
      </c>
      <c r="Z510">
        <v>216.99</v>
      </c>
      <c r="AA510">
        <v>205.23</v>
      </c>
      <c r="AB510">
        <v>230</v>
      </c>
      <c r="AC510" s="2">
        <f>(Table2[[#This Row],[Close Price]]/Table2[[#This Row],[Day Low]])-1</f>
        <v>8.5757442868976685E-3</v>
      </c>
      <c r="AD510" s="2">
        <f>(Table2[[#This Row],[Day High]]/Table2[[#This Row],[Close Price]])-1</f>
        <v>1.3430600512102098E-2</v>
      </c>
      <c r="AE510" s="2">
        <f>(Table2[[#This Row],[Close Price]]/Table2[[#This Row],[Current Week Low]])-1</f>
        <v>8.5757442868976685E-3</v>
      </c>
      <c r="AF510" s="2">
        <f>(Table2[[#This Row],[Current Week High]]/Table2[[#This Row],[Close Price]])-1</f>
        <v>4.8311512633460563E-2</v>
      </c>
      <c r="AG510" s="2">
        <f>(Table2[[#This Row],[Close Price]]/Table2[[#This Row],[Current Month Low]])-1</f>
        <v>8.5757442868976685E-3</v>
      </c>
      <c r="AH510" s="2">
        <f>(Table2[[#This Row],[Current Month High]]/Table2[[#This Row],[Close Price]])-1</f>
        <v>0.11116479056959272</v>
      </c>
      <c r="AI510">
        <v>23.677472341659001</v>
      </c>
      <c r="AJ510">
        <v>40.809523809523803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-0.06</v>
      </c>
      <c r="AM510" t="s">
        <v>10435</v>
      </c>
      <c r="AN510">
        <v>-3.24</v>
      </c>
      <c r="AO510" t="s">
        <v>10435</v>
      </c>
      <c r="AP510">
        <v>6.4536385847766997E-2</v>
      </c>
      <c r="AQ510">
        <f>(Table2[[#This Row],[Sharpe Ratio]]-AVERAGE(Table2[Sharpe Ratio]))/_xlfn.STDEV.P(Table2[Sharpe Ratio])</f>
        <v>7.2348972442084894E-2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406</v>
      </c>
      <c r="AT510">
        <f>_xlfn.RANK.AVG(Table2[[#This Row],[6M Return vs Nifty Z-Score]],Table2[6M Return vs Nifty Z-Score])</f>
        <v>693</v>
      </c>
      <c r="AU510">
        <f>_xlfn.RANK.AVG(Table2[[#This Row],[Sharpe Ratio Z-Score]],Table2[Sharpe Ratio Z-Score])</f>
        <v>329</v>
      </c>
      <c r="AV510">
        <f>(Table2[[#This Row],[Rank 1Y]]+Table2[[#This Row],[Rank 6M]]+Table2[[#This Row],[Rank Sharpe]])/3</f>
        <v>476</v>
      </c>
    </row>
    <row r="511" spans="1:48" x14ac:dyDescent="0.3">
      <c r="A511" t="s">
        <v>917</v>
      </c>
      <c r="B511" t="s">
        <v>918</v>
      </c>
      <c r="C511" t="s">
        <v>10391</v>
      </c>
      <c r="D511" t="s">
        <v>51</v>
      </c>
      <c r="E511">
        <v>17091.210047967899</v>
      </c>
      <c r="F511">
        <v>201.92</v>
      </c>
      <c r="G511">
        <v>11.6461529063595</v>
      </c>
      <c r="H511">
        <f>(Table2[[#This Row],[1Y Return vs Nifty]]-AVERAGE(Table2[1Y Return vs Nifty]))/_xlfn.STDEV.P(Table2[1Y Return vs Nifty])</f>
        <v>-0.19659526766826374</v>
      </c>
      <c r="I511">
        <v>-10.1997696725577</v>
      </c>
      <c r="J511">
        <f>(Table2[[#This Row],[1M Return vs Nifty]]-AVERAGE(Table2[1M Return vs Nifty]))/_xlfn.STDEV.P(Table2[1M Return vs Nifty])</f>
        <v>-0.72539561831735977</v>
      </c>
      <c r="K511">
        <v>-2.4648838195959302</v>
      </c>
      <c r="L511">
        <f>(Table2[[#This Row],[6M Return vs Nifty]]-AVERAGE(Table2[6M Return vs Nifty]))/_xlfn.STDEV.P(Table2[6M Return vs Nifty])</f>
        <v>-0.4469383525610135</v>
      </c>
      <c r="M511">
        <v>-5.4551765083130599</v>
      </c>
      <c r="N511">
        <f>(Table2[[#This Row],[1W Return vs Nifty]]-AVERAGE(Table2[1W Return vs Nifty]))/_xlfn.STDEV.P(Table2[1W Return vs Nifty])</f>
        <v>-0.67045887820830852</v>
      </c>
      <c r="O511">
        <v>207.82</v>
      </c>
      <c r="P511">
        <v>206.84357239577901</v>
      </c>
      <c r="Q511">
        <v>188.055596416062</v>
      </c>
      <c r="R511">
        <v>34.930117178341497</v>
      </c>
      <c r="S511" s="2">
        <f>(Table2[[#This Row],[Close Price]]-Table2[[#This Row],[20D EMA]])/Table2[[#This Row],[20D EMA]]</f>
        <v>-2.838995284380717E-2</v>
      </c>
      <c r="T511" s="2">
        <f>(Table2[[#This Row],[Close Price]]-Table2[[#This Row],[50D EMA]])/Table2[[#This Row],[50D EMA]]</f>
        <v>-2.3803361829190166E-2</v>
      </c>
      <c r="U511" s="2">
        <f>(Table2[[#This Row],[Close Price]]-Table2[[#This Row],[200D EMA]])/Table2[[#This Row],[200D EMA]]</f>
        <v>7.372502519554805E-2</v>
      </c>
      <c r="V511">
        <v>0.68952185227379204</v>
      </c>
      <c r="W511">
        <v>201.15</v>
      </c>
      <c r="X511">
        <v>206.3</v>
      </c>
      <c r="Y511">
        <v>201.15</v>
      </c>
      <c r="Z511">
        <v>210.8</v>
      </c>
      <c r="AA511">
        <v>199</v>
      </c>
      <c r="AB511">
        <v>218.35</v>
      </c>
      <c r="AC511" s="2">
        <f>(Table2[[#This Row],[Close Price]]/Table2[[#This Row],[Day Low]])-1</f>
        <v>3.8279890628882818E-3</v>
      </c>
      <c r="AD511" s="2">
        <f>(Table2[[#This Row],[Day High]]/Table2[[#This Row],[Close Price]])-1</f>
        <v>2.1691759112519859E-2</v>
      </c>
      <c r="AE511" s="2">
        <f>(Table2[[#This Row],[Close Price]]/Table2[[#This Row],[Current Week Low]])-1</f>
        <v>3.8279890628882818E-3</v>
      </c>
      <c r="AF511" s="2">
        <f>(Table2[[#This Row],[Current Week High]]/Table2[[#This Row],[Close Price]])-1</f>
        <v>4.3977812995245724E-2</v>
      </c>
      <c r="AG511" s="2">
        <f>(Table2[[#This Row],[Close Price]]/Table2[[#This Row],[Current Month Low]])-1</f>
        <v>1.4673366834170753E-2</v>
      </c>
      <c r="AH511" s="2">
        <f>(Table2[[#This Row],[Current Month High]]/Table2[[#This Row],[Close Price]])-1</f>
        <v>8.1368858954041334E-2</v>
      </c>
      <c r="AI511">
        <v>14.1045958795562</v>
      </c>
      <c r="AJ511">
        <v>61.0849621061029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-0.08</v>
      </c>
      <c r="AM511" t="s">
        <v>10435</v>
      </c>
      <c r="AN511">
        <v>-1.35</v>
      </c>
      <c r="AO511" t="s">
        <v>10435</v>
      </c>
      <c r="AP511">
        <v>-9.8148781426489994E-3</v>
      </c>
      <c r="AQ511">
        <f>(Table2[[#This Row],[Sharpe Ratio]]-AVERAGE(Table2[Sharpe Ratio]))/_xlfn.STDEV.P(Table2[Sharpe Ratio])</f>
        <v>-0.7900108168196357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-2.8293989335745815</v>
      </c>
      <c r="AS511">
        <f>_xlfn.RANK.AVG(Table2[[#This Row],[1Y Return vs Nifty Z-Score]],Table2[1Y Return vs Nifty Z-Score])</f>
        <v>357</v>
      </c>
      <c r="AT511">
        <f>_xlfn.RANK.AVG(Table2[[#This Row],[6M Return vs Nifty Z-Score]],Table2[6M Return vs Nifty Z-Score])</f>
        <v>479</v>
      </c>
      <c r="AU511">
        <f>_xlfn.RANK.AVG(Table2[[#This Row],[Sharpe Ratio Z-Score]],Table2[Sharpe Ratio Z-Score])</f>
        <v>594</v>
      </c>
      <c r="AV511">
        <f>(Table2[[#This Row],[Rank 1Y]]+Table2[[#This Row],[Rank 6M]]+Table2[[#This Row],[Rank Sharpe]])/3</f>
        <v>476.66666666666669</v>
      </c>
    </row>
    <row r="512" spans="1:48" x14ac:dyDescent="0.3">
      <c r="A512" t="s">
        <v>759</v>
      </c>
      <c r="B512" t="s">
        <v>760</v>
      </c>
      <c r="C512" t="s">
        <v>10391</v>
      </c>
      <c r="D512" t="s">
        <v>564</v>
      </c>
      <c r="E512">
        <v>22885.254410699999</v>
      </c>
      <c r="F512">
        <v>2539</v>
      </c>
      <c r="G512">
        <v>3.9898019004081302</v>
      </c>
      <c r="H512">
        <f>(Table2[[#This Row],[1Y Return vs Nifty]]-AVERAGE(Table2[1Y Return vs Nifty]))/_xlfn.STDEV.P(Table2[1Y Return vs Nifty])</f>
        <v>-0.32141325648840158</v>
      </c>
      <c r="I512">
        <v>-5.3597313838584197</v>
      </c>
      <c r="J512">
        <f>(Table2[[#This Row],[1M Return vs Nifty]]-AVERAGE(Table2[1M Return vs Nifty]))/_xlfn.STDEV.P(Table2[1M Return vs Nifty])</f>
        <v>-0.25720725574272368</v>
      </c>
      <c r="K512">
        <v>-24.407854603892702</v>
      </c>
      <c r="L512">
        <f>(Table2[[#This Row],[6M Return vs Nifty]]-AVERAGE(Table2[6M Return vs Nifty]))/_xlfn.STDEV.P(Table2[6M Return vs Nifty])</f>
        <v>-1.0950983435903228</v>
      </c>
      <c r="M512">
        <v>-0.73785695469413004</v>
      </c>
      <c r="N512">
        <f>(Table2[[#This Row],[1W Return vs Nifty]]-AVERAGE(Table2[1W Return vs Nifty]))/_xlfn.STDEV.P(Table2[1W Return vs Nifty])</f>
        <v>0.26618555970029062</v>
      </c>
      <c r="O512">
        <v>2522.35</v>
      </c>
      <c r="P512">
        <v>2465.41137178487</v>
      </c>
      <c r="Q512">
        <v>2504.8122548933402</v>
      </c>
      <c r="R512">
        <v>49.5621288180145</v>
      </c>
      <c r="S512" s="2">
        <f>(Table2[[#This Row],[Close Price]]-Table2[[#This Row],[20D EMA]])/Table2[[#This Row],[20D EMA]]</f>
        <v>6.6009871746585888E-3</v>
      </c>
      <c r="T512" s="2">
        <f>(Table2[[#This Row],[Close Price]]-Table2[[#This Row],[50D EMA]])/Table2[[#This Row],[50D EMA]]</f>
        <v>2.984841761391507E-2</v>
      </c>
      <c r="U512" s="2">
        <f>(Table2[[#This Row],[Close Price]]-Table2[[#This Row],[200D EMA]])/Table2[[#This Row],[200D EMA]]</f>
        <v>1.3648825391951615E-2</v>
      </c>
      <c r="V512">
        <v>0.75950275568927395</v>
      </c>
      <c r="W512">
        <v>2530</v>
      </c>
      <c r="X512">
        <v>2595</v>
      </c>
      <c r="Y512">
        <v>2530</v>
      </c>
      <c r="Z512">
        <v>2647.65</v>
      </c>
      <c r="AA512">
        <v>2315.15</v>
      </c>
      <c r="AB512">
        <v>2694</v>
      </c>
      <c r="AC512" s="2">
        <f>(Table2[[#This Row],[Close Price]]/Table2[[#This Row],[Day Low]])-1</f>
        <v>3.5573122529644063E-3</v>
      </c>
      <c r="AD512" s="2">
        <f>(Table2[[#This Row],[Day High]]/Table2[[#This Row],[Close Price]])-1</f>
        <v>2.2055927530523878E-2</v>
      </c>
      <c r="AE512" s="2">
        <f>(Table2[[#This Row],[Close Price]]/Table2[[#This Row],[Current Week Low]])-1</f>
        <v>3.5573122529644063E-3</v>
      </c>
      <c r="AF512" s="2">
        <f>(Table2[[#This Row],[Current Week High]]/Table2[[#This Row],[Close Price]])-1</f>
        <v>4.2792437967703822E-2</v>
      </c>
      <c r="AG512" s="2">
        <f>(Table2[[#This Row],[Close Price]]/Table2[[#This Row],[Current Month Low]])-1</f>
        <v>9.6689199403926285E-2</v>
      </c>
      <c r="AH512" s="2">
        <f>(Table2[[#This Row],[Current Month High]]/Table2[[#This Row],[Close Price]])-1</f>
        <v>6.1047656557699836E-2</v>
      </c>
      <c r="AI512">
        <v>53.446238676644299</v>
      </c>
      <c r="AJ512">
        <v>39.195745730654302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0.03</v>
      </c>
      <c r="AM512" t="s">
        <v>10436</v>
      </c>
      <c r="AN512">
        <v>3.39</v>
      </c>
      <c r="AO512" t="s">
        <v>10436</v>
      </c>
      <c r="AP512">
        <v>5.6239139634432E-2</v>
      </c>
      <c r="AQ512">
        <f>(Table2[[#This Row],[Sharpe Ratio]]-AVERAGE(Table2[Sharpe Ratio]))/_xlfn.STDEV.P(Table2[Sharpe Ratio])</f>
        <v>-2.3886264351017858E-2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401</v>
      </c>
      <c r="AT512">
        <f>_xlfn.RANK.AVG(Table2[[#This Row],[6M Return vs Nifty Z-Score]],Table2[6M Return vs Nifty Z-Score])</f>
        <v>686</v>
      </c>
      <c r="AU512">
        <f>_xlfn.RANK.AVG(Table2[[#This Row],[Sharpe Ratio Z-Score]],Table2[Sharpe Ratio Z-Score])</f>
        <v>351</v>
      </c>
      <c r="AV512">
        <f>(Table2[[#This Row],[Rank 1Y]]+Table2[[#This Row],[Rank 6M]]+Table2[[#This Row],[Rank Sharpe]])/3</f>
        <v>479.33333333333331</v>
      </c>
    </row>
    <row r="513" spans="1:48" x14ac:dyDescent="0.3">
      <c r="A513" t="s">
        <v>1872</v>
      </c>
      <c r="B513" t="s">
        <v>1873</v>
      </c>
      <c r="C513" t="s">
        <v>10402</v>
      </c>
      <c r="D513" t="s">
        <v>138</v>
      </c>
      <c r="E513">
        <v>4082.9308170300001</v>
      </c>
      <c r="F513">
        <v>620.1</v>
      </c>
      <c r="G513">
        <v>-21.685987526003501</v>
      </c>
      <c r="H513">
        <f>(Table2[[#This Row],[1Y Return vs Nifty]]-AVERAGE(Table2[1Y Return vs Nifty]))/_xlfn.STDEV.P(Table2[1Y Return vs Nifty])</f>
        <v>-0.73999390869242543</v>
      </c>
      <c r="I513">
        <v>15.7034118778469</v>
      </c>
      <c r="J513">
        <f>(Table2[[#This Row],[1M Return vs Nifty]]-AVERAGE(Table2[1M Return vs Nifty]))/_xlfn.STDEV.P(Table2[1M Return vs Nifty])</f>
        <v>1.7802804594676849</v>
      </c>
      <c r="K513">
        <v>10.981655804337301</v>
      </c>
      <c r="L513">
        <f>(Table2[[#This Row],[6M Return vs Nifty]]-AVERAGE(Table2[6M Return vs Nifty]))/_xlfn.STDEV.P(Table2[6M Return vs Nifty])</f>
        <v>-4.9749244135413893E-2</v>
      </c>
      <c r="M513">
        <v>2.7795303936746101</v>
      </c>
      <c r="N513">
        <f>(Table2[[#This Row],[1W Return vs Nifty]]-AVERAGE(Table2[1W Return vs Nifty]))/_xlfn.STDEV.P(Table2[1W Return vs Nifty])</f>
        <v>0.96457820797704819</v>
      </c>
      <c r="O513">
        <v>558.25</v>
      </c>
      <c r="P513">
        <v>534.60677168749896</v>
      </c>
      <c r="Q513">
        <v>518.18237158219097</v>
      </c>
      <c r="R513">
        <v>71.455502971696205</v>
      </c>
      <c r="S513" s="2">
        <f>(Table2[[#This Row],[Close Price]]-Table2[[#This Row],[20D EMA]])/Table2[[#This Row],[20D EMA]]</f>
        <v>0.11079265562024186</v>
      </c>
      <c r="T513" s="2">
        <f>(Table2[[#This Row],[Close Price]]-Table2[[#This Row],[50D EMA]])/Table2[[#This Row],[50D EMA]]</f>
        <v>0.15991796744855971</v>
      </c>
      <c r="U513" s="2">
        <f>(Table2[[#This Row],[Close Price]]-Table2[[#This Row],[200D EMA]])/Table2[[#This Row],[200D EMA]]</f>
        <v>0.19668293251007188</v>
      </c>
      <c r="V513">
        <v>3.1972569986832098</v>
      </c>
      <c r="W513">
        <v>612.6</v>
      </c>
      <c r="X513">
        <v>663.05</v>
      </c>
      <c r="Y513">
        <v>562.04999999999995</v>
      </c>
      <c r="Z513">
        <v>667</v>
      </c>
      <c r="AA513">
        <v>489.85</v>
      </c>
      <c r="AB513">
        <v>667</v>
      </c>
      <c r="AC513" s="2">
        <f>(Table2[[#This Row],[Close Price]]/Table2[[#This Row],[Day Low]])-1</f>
        <v>1.2242899118511286E-2</v>
      </c>
      <c r="AD513" s="2">
        <f>(Table2[[#This Row],[Day High]]/Table2[[#This Row],[Close Price]])-1</f>
        <v>6.9263022093210669E-2</v>
      </c>
      <c r="AE513" s="2">
        <f>(Table2[[#This Row],[Close Price]]/Table2[[#This Row],[Current Week Low]])-1</f>
        <v>0.10328262610088079</v>
      </c>
      <c r="AF513" s="2">
        <f>(Table2[[#This Row],[Current Week High]]/Table2[[#This Row],[Close Price]])-1</f>
        <v>7.5632962425415284E-2</v>
      </c>
      <c r="AG513" s="2">
        <f>(Table2[[#This Row],[Close Price]]/Table2[[#This Row],[Current Month Low]])-1</f>
        <v>0.26589772379299781</v>
      </c>
      <c r="AH513" s="2">
        <f>(Table2[[#This Row],[Current Month High]]/Table2[[#This Row],[Close Price]])-1</f>
        <v>7.5632962425415284E-2</v>
      </c>
      <c r="AI513">
        <v>7.5632962425415204</v>
      </c>
      <c r="AJ513">
        <v>45.905882352941099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0.01</v>
      </c>
      <c r="AM513" t="s">
        <v>10436</v>
      </c>
      <c r="AN513">
        <v>23.55</v>
      </c>
      <c r="AO513" t="s">
        <v>10436</v>
      </c>
      <c r="AQ513">
        <f>(Table2[[#This Row],[Sharpe Ratio]]-AVERAGE(Table2[Sharpe Ratio]))/_xlfn.STDEV.P(Table2[Sharpe Ratio])</f>
        <v>-0.67617339439443958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1.278942120222454</v>
      </c>
      <c r="AS513">
        <f>_xlfn.RANK.AVG(Table2[[#This Row],[1Y Return vs Nifty Z-Score]],Table2[1Y Return vs Nifty Z-Score])</f>
        <v>583</v>
      </c>
      <c r="AT513">
        <f>_xlfn.RANK.AVG(Table2[[#This Row],[6M Return vs Nifty Z-Score]],Table2[6M Return vs Nifty Z-Score])</f>
        <v>326</v>
      </c>
      <c r="AU513">
        <f>_xlfn.RANK.AVG(Table2[[#This Row],[Sharpe Ratio Z-Score]],Table2[Sharpe Ratio Z-Score])</f>
        <v>529</v>
      </c>
      <c r="AV513">
        <f>(Table2[[#This Row],[Rank 1Y]]+Table2[[#This Row],[Rank 6M]]+Table2[[#This Row],[Rank Sharpe]])/3</f>
        <v>479.33333333333331</v>
      </c>
    </row>
    <row r="514" spans="1:48" x14ac:dyDescent="0.3">
      <c r="A514" t="s">
        <v>30</v>
      </c>
      <c r="B514" t="s">
        <v>31</v>
      </c>
      <c r="C514" t="s">
        <v>10390</v>
      </c>
      <c r="D514" t="s">
        <v>21</v>
      </c>
      <c r="E514">
        <v>785014.36480664997</v>
      </c>
      <c r="F514">
        <v>1895.3</v>
      </c>
      <c r="G514">
        <v>-3.602505043516</v>
      </c>
      <c r="H514">
        <f>(Table2[[#This Row],[1Y Return vs Nifty]]-AVERAGE(Table2[1Y Return vs Nifty]))/_xlfn.STDEV.P(Table2[1Y Return vs Nifty])</f>
        <v>-0.44518716425584226</v>
      </c>
      <c r="I514">
        <v>-3.33671548517116</v>
      </c>
      <c r="J514">
        <f>(Table2[[#This Row],[1M Return vs Nifty]]-AVERAGE(Table2[1M Return vs Nifty]))/_xlfn.STDEV.P(Table2[1M Return vs Nifty])</f>
        <v>-6.1516138323199417E-2</v>
      </c>
      <c r="K514">
        <v>9.2923699000449407</v>
      </c>
      <c r="L514">
        <f>(Table2[[#This Row],[6M Return vs Nifty]]-AVERAGE(Table2[6M Return vs Nifty]))/_xlfn.STDEV.P(Table2[6M Return vs Nifty])</f>
        <v>-9.9648027091259E-2</v>
      </c>
      <c r="M514">
        <v>-3.71998917330068</v>
      </c>
      <c r="N514">
        <f>(Table2[[#This Row],[1W Return vs Nifty]]-AVERAGE(Table2[1W Return vs Nifty]))/_xlfn.STDEV.P(Table2[1W Return vs Nifty])</f>
        <v>-0.32592984056404628</v>
      </c>
      <c r="O514">
        <v>1904.93</v>
      </c>
      <c r="P514">
        <v>1844.22283088583</v>
      </c>
      <c r="Q514">
        <v>1655.2795054498199</v>
      </c>
      <c r="R514">
        <v>41.697921281103497</v>
      </c>
      <c r="S514" s="2">
        <f>(Table2[[#This Row],[Close Price]]-Table2[[#This Row],[20D EMA]])/Table2[[#This Row],[20D EMA]]</f>
        <v>-5.0553038694335795E-3</v>
      </c>
      <c r="T514" s="2">
        <f>(Table2[[#This Row],[Close Price]]-Table2[[#This Row],[50D EMA]])/Table2[[#This Row],[50D EMA]]</f>
        <v>2.7695768786050748E-2</v>
      </c>
      <c r="U514" s="2">
        <f>(Table2[[#This Row],[Close Price]]-Table2[[#This Row],[200D EMA]])/Table2[[#This Row],[200D EMA]]</f>
        <v>0.14500300025460341</v>
      </c>
      <c r="V514">
        <v>0.87164445836926197</v>
      </c>
      <c r="W514">
        <v>1876.8</v>
      </c>
      <c r="X514">
        <v>1901.6</v>
      </c>
      <c r="Y514">
        <v>1871.4</v>
      </c>
      <c r="Z514">
        <v>1918.9</v>
      </c>
      <c r="AA514">
        <v>1867.4</v>
      </c>
      <c r="AB514">
        <v>1975.75</v>
      </c>
      <c r="AC514" s="2">
        <f>(Table2[[#This Row],[Close Price]]/Table2[[#This Row],[Day Low]])-1</f>
        <v>9.8572037510655797E-3</v>
      </c>
      <c r="AD514" s="2">
        <f>(Table2[[#This Row],[Day High]]/Table2[[#This Row],[Close Price]])-1</f>
        <v>3.3240120297577391E-3</v>
      </c>
      <c r="AE514" s="2">
        <f>(Table2[[#This Row],[Close Price]]/Table2[[#This Row],[Current Week Low]])-1</f>
        <v>1.2771187346371615E-2</v>
      </c>
      <c r="AF514" s="2">
        <f>(Table2[[#This Row],[Current Week High]]/Table2[[#This Row],[Close Price]])-1</f>
        <v>1.2451854587664402E-2</v>
      </c>
      <c r="AG514" s="2">
        <f>(Table2[[#This Row],[Close Price]]/Table2[[#This Row],[Current Month Low]])-1</f>
        <v>1.494055906608116E-2</v>
      </c>
      <c r="AH514" s="2">
        <f>(Table2[[#This Row],[Current Month High]]/Table2[[#This Row],[Close Price]])-1</f>
        <v>4.2447105999050327E-2</v>
      </c>
      <c r="AI514">
        <v>4.2447105999050301</v>
      </c>
      <c r="AJ514">
        <v>40.221211112344101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0.03</v>
      </c>
      <c r="AM514" t="s">
        <v>10436</v>
      </c>
      <c r="AN514">
        <v>0.03</v>
      </c>
      <c r="AO514" t="s">
        <v>10436</v>
      </c>
      <c r="AP514">
        <v>-3.7156903137084002E-2</v>
      </c>
      <c r="AQ514">
        <f>(Table2[[#This Row],[Sharpe Ratio]]-AVERAGE(Table2[Sharpe Ratio]))/_xlfn.STDEV.P(Table2[Sharpe Ratio])</f>
        <v>-1.1071360632072289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-2.0394172334415757</v>
      </c>
      <c r="AS514">
        <f>_xlfn.RANK.AVG(Table2[[#This Row],[1Y Return vs Nifty Z-Score]],Table2[1Y Return vs Nifty Z-Score])</f>
        <v>451</v>
      </c>
      <c r="AT514">
        <f>_xlfn.RANK.AVG(Table2[[#This Row],[6M Return vs Nifty Z-Score]],Table2[6M Return vs Nifty Z-Score])</f>
        <v>344</v>
      </c>
      <c r="AU514">
        <f>_xlfn.RANK.AVG(Table2[[#This Row],[Sharpe Ratio Z-Score]],Table2[Sharpe Ratio Z-Score])</f>
        <v>650</v>
      </c>
      <c r="AV514">
        <f>(Table2[[#This Row],[Rank 1Y]]+Table2[[#This Row],[Rank 6M]]+Table2[[#This Row],[Rank Sharpe]])/3</f>
        <v>481.66666666666669</v>
      </c>
    </row>
    <row r="515" spans="1:48" x14ac:dyDescent="0.3">
      <c r="A515" t="s">
        <v>506</v>
      </c>
      <c r="B515" t="s">
        <v>507</v>
      </c>
      <c r="C515" t="s">
        <v>10402</v>
      </c>
      <c r="D515" t="s">
        <v>138</v>
      </c>
      <c r="E515">
        <v>43801.125980074998</v>
      </c>
      <c r="F515">
        <v>49540.25</v>
      </c>
      <c r="G515">
        <v>-10.2028621615134</v>
      </c>
      <c r="H515">
        <f>(Table2[[#This Row],[1Y Return vs Nifty]]-AVERAGE(Table2[1Y Return vs Nifty]))/_xlfn.STDEV.P(Table2[1Y Return vs Nifty])</f>
        <v>-0.55278976767916144</v>
      </c>
      <c r="I515">
        <v>-10.4476783344238</v>
      </c>
      <c r="J515">
        <f>(Table2[[#This Row],[1M Return vs Nifty]]-AVERAGE(Table2[1M Return vs Nifty]))/_xlfn.STDEV.P(Table2[1M Return vs Nifty])</f>
        <v>-0.74937641010947398</v>
      </c>
      <c r="K515">
        <v>14.2716501432438</v>
      </c>
      <c r="L515">
        <f>(Table2[[#This Row],[6M Return vs Nifty]]-AVERAGE(Table2[6M Return vs Nifty]))/_xlfn.STDEV.P(Table2[6M Return vs Nifty])</f>
        <v>4.7431886084117393E-2</v>
      </c>
      <c r="M515">
        <v>-2.8480394821317199</v>
      </c>
      <c r="N515">
        <f>(Table2[[#This Row],[1W Return vs Nifty]]-AVERAGE(Table2[1W Return vs Nifty]))/_xlfn.STDEV.P(Table2[1W Return vs Nifty])</f>
        <v>-0.15280041418397755</v>
      </c>
      <c r="O515">
        <v>50245.55</v>
      </c>
      <c r="P515">
        <v>51231.086893386899</v>
      </c>
      <c r="Q515">
        <v>47545.506560349</v>
      </c>
      <c r="R515">
        <v>40.691886199204298</v>
      </c>
      <c r="S515" s="2">
        <f>(Table2[[#This Row],[Close Price]]-Table2[[#This Row],[20D EMA]])/Table2[[#This Row],[20D EMA]]</f>
        <v>-1.403706397880017E-2</v>
      </c>
      <c r="T515" s="2">
        <f>(Table2[[#This Row],[Close Price]]-Table2[[#This Row],[50D EMA]])/Table2[[#This Row],[50D EMA]]</f>
        <v>-3.300411909873336E-2</v>
      </c>
      <c r="U515" s="2">
        <f>(Table2[[#This Row],[Close Price]]-Table2[[#This Row],[200D EMA]])/Table2[[#This Row],[200D EMA]]</f>
        <v>4.1954405031295508E-2</v>
      </c>
      <c r="V515">
        <v>0.959363767717898</v>
      </c>
      <c r="W515">
        <v>49425</v>
      </c>
      <c r="X515">
        <v>50300</v>
      </c>
      <c r="Y515">
        <v>49175.15</v>
      </c>
      <c r="Z515">
        <v>50400</v>
      </c>
      <c r="AA515">
        <v>48826.7</v>
      </c>
      <c r="AB515">
        <v>51600</v>
      </c>
      <c r="AC515" s="2">
        <f>(Table2[[#This Row],[Close Price]]/Table2[[#This Row],[Day Low]])-1</f>
        <v>2.3318158826504121E-3</v>
      </c>
      <c r="AD515" s="2">
        <f>(Table2[[#This Row],[Day High]]/Table2[[#This Row],[Close Price]])-1</f>
        <v>1.533601465475054E-2</v>
      </c>
      <c r="AE515" s="2">
        <f>(Table2[[#This Row],[Close Price]]/Table2[[#This Row],[Current Week Low]])-1</f>
        <v>7.4244816741788622E-3</v>
      </c>
      <c r="AF515" s="2">
        <f>(Table2[[#This Row],[Current Week High]]/Table2[[#This Row],[Close Price]])-1</f>
        <v>1.7354575320068122E-2</v>
      </c>
      <c r="AG515" s="2">
        <f>(Table2[[#This Row],[Close Price]]/Table2[[#This Row],[Current Month Low]])-1</f>
        <v>1.4613930492947569E-2</v>
      </c>
      <c r="AH515" s="2">
        <f>(Table2[[#This Row],[Current Month High]]/Table2[[#This Row],[Close Price]])-1</f>
        <v>4.1577303303879098E-2</v>
      </c>
      <c r="AI515">
        <v>21.101528555063801</v>
      </c>
      <c r="AJ515">
        <v>41.633812400472301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-0.25</v>
      </c>
      <c r="AM515" t="s">
        <v>10435</v>
      </c>
      <c r="AN515">
        <v>0.11</v>
      </c>
      <c r="AO515" t="s">
        <v>10436</v>
      </c>
      <c r="AP515">
        <v>-3.7174773313966999E-2</v>
      </c>
      <c r="AQ515">
        <f>(Table2[[#This Row],[Sharpe Ratio]]-AVERAGE(Table2[Sharpe Ratio]))/_xlfn.STDEV.P(Table2[Sharpe Ratio])</f>
        <v>-1.1073433296495705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500</v>
      </c>
      <c r="AT515">
        <f>_xlfn.RANK.AVG(Table2[[#This Row],[6M Return vs Nifty Z-Score]],Table2[6M Return vs Nifty Z-Score])</f>
        <v>296</v>
      </c>
      <c r="AU515">
        <f>_xlfn.RANK.AVG(Table2[[#This Row],[Sharpe Ratio Z-Score]],Table2[Sharpe Ratio Z-Score])</f>
        <v>651</v>
      </c>
      <c r="AV515">
        <f>(Table2[[#This Row],[Rank 1Y]]+Table2[[#This Row],[Rank 6M]]+Table2[[#This Row],[Rank Sharpe]])/3</f>
        <v>482.33333333333331</v>
      </c>
    </row>
    <row r="516" spans="1:48" x14ac:dyDescent="0.3">
      <c r="A516" t="s">
        <v>1520</v>
      </c>
      <c r="B516" t="s">
        <v>1521</v>
      </c>
      <c r="C516" t="s">
        <v>592</v>
      </c>
      <c r="D516" t="s">
        <v>592</v>
      </c>
      <c r="E516">
        <v>6868.8263020000004</v>
      </c>
      <c r="F516">
        <v>342.55</v>
      </c>
      <c r="G516">
        <v>-36.393515664554499</v>
      </c>
      <c r="H516">
        <f>(Table2[[#This Row],[1Y Return vs Nifty]]-AVERAGE(Table2[1Y Return vs Nifty]))/_xlfn.STDEV.P(Table2[1Y Return vs Nifty])</f>
        <v>-0.97976401345154107</v>
      </c>
      <c r="I516">
        <v>-11.9731844379051</v>
      </c>
      <c r="J516">
        <f>(Table2[[#This Row],[1M Return vs Nifty]]-AVERAGE(Table2[1M Return vs Nifty]))/_xlfn.STDEV.P(Table2[1M Return vs Nifty])</f>
        <v>-0.89694222717214545</v>
      </c>
      <c r="K516">
        <v>-13.6120512414968</v>
      </c>
      <c r="L516">
        <f>(Table2[[#This Row],[6M Return vs Nifty]]-AVERAGE(Table2[6M Return vs Nifty]))/_xlfn.STDEV.P(Table2[6M Return vs Nifty])</f>
        <v>-0.77620771208420392</v>
      </c>
      <c r="M516">
        <v>-3.6665455483027301</v>
      </c>
      <c r="N516">
        <f>(Table2[[#This Row],[1W Return vs Nifty]]-AVERAGE(Table2[1W Return vs Nifty]))/_xlfn.STDEV.P(Table2[1W Return vs Nifty])</f>
        <v>-0.31531837497918874</v>
      </c>
      <c r="O516">
        <v>357.41</v>
      </c>
      <c r="P516">
        <v>359.43656833289702</v>
      </c>
      <c r="Q516">
        <v>349.892739894393</v>
      </c>
      <c r="R516">
        <v>34.853267581890101</v>
      </c>
      <c r="S516" s="2">
        <f>(Table2[[#This Row],[Close Price]]-Table2[[#This Row],[20D EMA]])/Table2[[#This Row],[20D EMA]]</f>
        <v>-4.1576900478442161E-2</v>
      </c>
      <c r="T516" s="2">
        <f>(Table2[[#This Row],[Close Price]]-Table2[[#This Row],[50D EMA]])/Table2[[#This Row],[50D EMA]]</f>
        <v>-4.6980663128458569E-2</v>
      </c>
      <c r="U516" s="2">
        <f>(Table2[[#This Row],[Close Price]]-Table2[[#This Row],[200D EMA]])/Table2[[#This Row],[200D EMA]]</f>
        <v>-2.0985688061459142E-2</v>
      </c>
      <c r="V516">
        <v>1.2455473817061899</v>
      </c>
      <c r="W516">
        <v>340</v>
      </c>
      <c r="X516">
        <v>355.6</v>
      </c>
      <c r="Y516">
        <v>340</v>
      </c>
      <c r="Z516">
        <v>363.15</v>
      </c>
      <c r="AA516">
        <v>340</v>
      </c>
      <c r="AB516">
        <v>397.6</v>
      </c>
      <c r="AC516" s="2">
        <f>(Table2[[#This Row],[Close Price]]/Table2[[#This Row],[Day Low]])-1</f>
        <v>7.5000000000000622E-3</v>
      </c>
      <c r="AD516" s="2">
        <f>(Table2[[#This Row],[Day High]]/Table2[[#This Row],[Close Price]])-1</f>
        <v>3.8096628229455476E-2</v>
      </c>
      <c r="AE516" s="2">
        <f>(Table2[[#This Row],[Close Price]]/Table2[[#This Row],[Current Week Low]])-1</f>
        <v>7.5000000000000622E-3</v>
      </c>
      <c r="AF516" s="2">
        <f>(Table2[[#This Row],[Current Week High]]/Table2[[#This Row],[Close Price]])-1</f>
        <v>6.0137206247263153E-2</v>
      </c>
      <c r="AG516" s="2">
        <f>(Table2[[#This Row],[Close Price]]/Table2[[#This Row],[Current Month Low]])-1</f>
        <v>7.5000000000000622E-3</v>
      </c>
      <c r="AH516" s="2">
        <f>(Table2[[#This Row],[Current Month High]]/Table2[[#This Row],[Close Price]])-1</f>
        <v>0.1607064662093125</v>
      </c>
      <c r="AI516">
        <v>27.558020726901098</v>
      </c>
      <c r="AJ516">
        <v>27.936507936507901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-0.13</v>
      </c>
      <c r="AM516" t="s">
        <v>10435</v>
      </c>
      <c r="AN516">
        <v>-5.65</v>
      </c>
      <c r="AO516" t="s">
        <v>10435</v>
      </c>
      <c r="AP516">
        <v>0.11389860961085101</v>
      </c>
      <c r="AQ516">
        <f>(Table2[[#This Row],[Sharpe Ratio]]-AVERAGE(Table2[Sharpe Ratio]))/_xlfn.STDEV.P(Table2[Sharpe Ratio])</f>
        <v>0.64487450324288087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666</v>
      </c>
      <c r="AT516">
        <f>_xlfn.RANK.AVG(Table2[[#This Row],[6M Return vs Nifty Z-Score]],Table2[6M Return vs Nifty Z-Score])</f>
        <v>594</v>
      </c>
      <c r="AU516">
        <f>_xlfn.RANK.AVG(Table2[[#This Row],[Sharpe Ratio Z-Score]],Table2[Sharpe Ratio Z-Score])</f>
        <v>188</v>
      </c>
      <c r="AV516">
        <f>(Table2[[#This Row],[Rank 1Y]]+Table2[[#This Row],[Rank 6M]]+Table2[[#This Row],[Rank Sharpe]])/3</f>
        <v>482.66666666666669</v>
      </c>
    </row>
    <row r="517" spans="1:48" x14ac:dyDescent="0.3">
      <c r="A517" t="s">
        <v>2119</v>
      </c>
      <c r="B517" t="s">
        <v>2120</v>
      </c>
      <c r="C517" t="s">
        <v>10391</v>
      </c>
      <c r="D517" t="s">
        <v>564</v>
      </c>
      <c r="E517">
        <v>2971.611178866</v>
      </c>
      <c r="F517">
        <v>51.81</v>
      </c>
      <c r="G517">
        <v>-10.978528455163801</v>
      </c>
      <c r="H517">
        <f>(Table2[[#This Row],[1Y Return vs Nifty]]-AVERAGE(Table2[1Y Return vs Nifty]))/_xlfn.STDEV.P(Table2[1Y Return vs Nifty])</f>
        <v>-0.56543510051379198</v>
      </c>
      <c r="I517">
        <v>-12.3237932222489</v>
      </c>
      <c r="J517">
        <f>(Table2[[#This Row],[1M Return vs Nifty]]-AVERAGE(Table2[1M Return vs Nifty]))/_xlfn.STDEV.P(Table2[1M Return vs Nifty])</f>
        <v>-0.93085744495657363</v>
      </c>
      <c r="K517">
        <v>15.8477843863543</v>
      </c>
      <c r="L517">
        <f>(Table2[[#This Row],[6M Return vs Nifty]]-AVERAGE(Table2[6M Return vs Nifty]))/_xlfn.STDEV.P(Table2[6M Return vs Nifty])</f>
        <v>9.3988351337517623E-2</v>
      </c>
      <c r="M517">
        <v>-0.20569684430608501</v>
      </c>
      <c r="N517">
        <f>(Table2[[#This Row],[1W Return vs Nifty]]-AVERAGE(Table2[1W Return vs Nifty]))/_xlfn.STDEV.P(Table2[1W Return vs Nifty])</f>
        <v>0.37184827807377935</v>
      </c>
      <c r="O517">
        <v>52.84</v>
      </c>
      <c r="P517">
        <v>53.252251910052202</v>
      </c>
      <c r="Q517">
        <v>48.492943871362399</v>
      </c>
      <c r="R517">
        <v>45.718892603846697</v>
      </c>
      <c r="S517" s="2">
        <f>(Table2[[#This Row],[Close Price]]-Table2[[#This Row],[20D EMA]])/Table2[[#This Row],[20D EMA]]</f>
        <v>-1.9492808478425456E-2</v>
      </c>
      <c r="T517" s="2">
        <f>(Table2[[#This Row],[Close Price]]-Table2[[#This Row],[50D EMA]])/Table2[[#This Row],[50D EMA]]</f>
        <v>-2.7083397571398323E-2</v>
      </c>
      <c r="U517" s="2">
        <f>(Table2[[#This Row],[Close Price]]-Table2[[#This Row],[200D EMA]])/Table2[[#This Row],[200D EMA]]</f>
        <v>6.8402861608830814E-2</v>
      </c>
      <c r="V517">
        <v>0.47772716628986001</v>
      </c>
      <c r="W517">
        <v>51.62</v>
      </c>
      <c r="X517">
        <v>52.97</v>
      </c>
      <c r="Y517">
        <v>51.01</v>
      </c>
      <c r="Z517">
        <v>53.79</v>
      </c>
      <c r="AA517">
        <v>48.41</v>
      </c>
      <c r="AB517">
        <v>57.9</v>
      </c>
      <c r="AC517" s="2">
        <f>(Table2[[#This Row],[Close Price]]/Table2[[#This Row],[Day Low]])-1</f>
        <v>3.6807438977142226E-3</v>
      </c>
      <c r="AD517" s="2">
        <f>(Table2[[#This Row],[Day High]]/Table2[[#This Row],[Close Price]])-1</f>
        <v>2.2389500096506421E-2</v>
      </c>
      <c r="AE517" s="2">
        <f>(Table2[[#This Row],[Close Price]]/Table2[[#This Row],[Current Week Low]])-1</f>
        <v>1.5683199372672041E-2</v>
      </c>
      <c r="AF517" s="2">
        <f>(Table2[[#This Row],[Current Week High]]/Table2[[#This Row],[Close Price]])-1</f>
        <v>3.8216560509554132E-2</v>
      </c>
      <c r="AG517" s="2">
        <f>(Table2[[#This Row],[Close Price]]/Table2[[#This Row],[Current Month Low]])-1</f>
        <v>7.0233422846519344E-2</v>
      </c>
      <c r="AH517" s="2">
        <f>(Table2[[#This Row],[Current Month High]]/Table2[[#This Row],[Close Price]])-1</f>
        <v>0.11754487550665882</v>
      </c>
      <c r="AI517">
        <v>21.598147075854001</v>
      </c>
      <c r="AJ517">
        <v>55.819548872180398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-0.11</v>
      </c>
      <c r="AM517" t="s">
        <v>10435</v>
      </c>
      <c r="AN517">
        <v>-2.61</v>
      </c>
      <c r="AO517" t="s">
        <v>10435</v>
      </c>
      <c r="AP517">
        <v>-5.4549544131073997E-2</v>
      </c>
      <c r="AQ517">
        <f>(Table2[[#This Row],[Sharpe Ratio]]-AVERAGE(Table2[Sharpe Ratio]))/_xlfn.STDEV.P(Table2[Sharpe Ratio])</f>
        <v>-1.3088638270313293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510</v>
      </c>
      <c r="AT517">
        <f>_xlfn.RANK.AVG(Table2[[#This Row],[6M Return vs Nifty Z-Score]],Table2[6M Return vs Nifty Z-Score])</f>
        <v>273</v>
      </c>
      <c r="AU517">
        <f>_xlfn.RANK.AVG(Table2[[#This Row],[Sharpe Ratio Z-Score]],Table2[Sharpe Ratio Z-Score])</f>
        <v>669</v>
      </c>
      <c r="AV517">
        <f>(Table2[[#This Row],[Rank 1Y]]+Table2[[#This Row],[Rank 6M]]+Table2[[#This Row],[Rank Sharpe]])/3</f>
        <v>484</v>
      </c>
    </row>
    <row r="518" spans="1:48" x14ac:dyDescent="0.3">
      <c r="A518" t="s">
        <v>58</v>
      </c>
      <c r="B518" t="s">
        <v>59</v>
      </c>
      <c r="C518" t="s">
        <v>10397</v>
      </c>
      <c r="D518" t="s">
        <v>60</v>
      </c>
      <c r="E518">
        <v>401973.12293622002</v>
      </c>
      <c r="F518">
        <v>12785.3</v>
      </c>
      <c r="G518">
        <v>-11.4210528542218</v>
      </c>
      <c r="H518">
        <f>(Table2[[#This Row],[1Y Return vs Nifty]]-AVERAGE(Table2[1Y Return vs Nifty]))/_xlfn.STDEV.P(Table2[1Y Return vs Nifty])</f>
        <v>-0.57264937340323041</v>
      </c>
      <c r="I518">
        <v>-0.99313089528878296</v>
      </c>
      <c r="J518">
        <f>(Table2[[#This Row],[1M Return vs Nifty]]-AVERAGE(Table2[1M Return vs Nifty]))/_xlfn.STDEV.P(Table2[1M Return vs Nifty])</f>
        <v>0.16518434754982741</v>
      </c>
      <c r="K518">
        <v>-13.318033310784999</v>
      </c>
      <c r="L518">
        <f>(Table2[[#This Row],[6M Return vs Nifty]]-AVERAGE(Table2[6M Return vs Nifty]))/_xlfn.STDEV.P(Table2[6M Return vs Nifty])</f>
        <v>-0.76752289628574344</v>
      </c>
      <c r="M518">
        <v>1.6533316627290999</v>
      </c>
      <c r="N518">
        <f>(Table2[[#This Row],[1W Return vs Nifty]]-AVERAGE(Table2[1W Return vs Nifty]))/_xlfn.STDEV.P(Table2[1W Return vs Nifty])</f>
        <v>0.74096652228774607</v>
      </c>
      <c r="O518">
        <v>12440.17</v>
      </c>
      <c r="P518">
        <v>12409.7064185906</v>
      </c>
      <c r="Q518">
        <v>11860.893849722899</v>
      </c>
      <c r="R518">
        <v>77.389670109195507</v>
      </c>
      <c r="S518" s="2">
        <f>(Table2[[#This Row],[Close Price]]-Table2[[#This Row],[20D EMA]])/Table2[[#This Row],[20D EMA]]</f>
        <v>2.7743190004638135E-2</v>
      </c>
      <c r="T518" s="2">
        <f>(Table2[[#This Row],[Close Price]]-Table2[[#This Row],[50D EMA]])/Table2[[#This Row],[50D EMA]]</f>
        <v>3.0266113374506097E-2</v>
      </c>
      <c r="U518" s="2">
        <f>(Table2[[#This Row],[Close Price]]-Table2[[#This Row],[200D EMA]])/Table2[[#This Row],[200D EMA]]</f>
        <v>7.7937309109186281E-2</v>
      </c>
      <c r="V518">
        <v>0.67319398877734804</v>
      </c>
      <c r="W518">
        <v>12611</v>
      </c>
      <c r="X518">
        <v>12816.2</v>
      </c>
      <c r="Y518">
        <v>12583.1</v>
      </c>
      <c r="Z518">
        <v>12816.2</v>
      </c>
      <c r="AA518">
        <v>12094.7</v>
      </c>
      <c r="AB518">
        <v>12816.2</v>
      </c>
      <c r="AC518" s="2">
        <f>(Table2[[#This Row],[Close Price]]/Table2[[#This Row],[Day Low]])-1</f>
        <v>1.3821267147728022E-2</v>
      </c>
      <c r="AD518" s="2">
        <f>(Table2[[#This Row],[Day High]]/Table2[[#This Row],[Close Price]])-1</f>
        <v>2.4168380874911577E-3</v>
      </c>
      <c r="AE518" s="2">
        <f>(Table2[[#This Row],[Close Price]]/Table2[[#This Row],[Current Week Low]])-1</f>
        <v>1.6069172143589272E-2</v>
      </c>
      <c r="AF518" s="2">
        <f>(Table2[[#This Row],[Current Week High]]/Table2[[#This Row],[Close Price]])-1</f>
        <v>2.4168380874911577E-3</v>
      </c>
      <c r="AG518" s="2">
        <f>(Table2[[#This Row],[Close Price]]/Table2[[#This Row],[Current Month Low]])-1</f>
        <v>5.7099390642181946E-2</v>
      </c>
      <c r="AH518" s="2">
        <f>(Table2[[#This Row],[Current Month High]]/Table2[[#This Row],[Close Price]])-1</f>
        <v>2.4168380874911577E-3</v>
      </c>
      <c r="AI518">
        <v>6.9978803782468901</v>
      </c>
      <c r="AJ518">
        <v>31.297592334906199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0</v>
      </c>
      <c r="AM518" t="s">
        <v>10437</v>
      </c>
      <c r="AN518">
        <v>5.27</v>
      </c>
      <c r="AO518" t="s">
        <v>10436</v>
      </c>
      <c r="AP518">
        <v>5.6896744856286E-2</v>
      </c>
      <c r="AQ518">
        <f>(Table2[[#This Row],[Sharpe Ratio]]-AVERAGE(Table2[Sharpe Ratio]))/_xlfn.STDEV.P(Table2[Sharpe Ratio])</f>
        <v>-1.6259059780446998E-2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-0.45028045963184737</v>
      </c>
      <c r="AS518">
        <f>_xlfn.RANK.AVG(Table2[[#This Row],[1Y Return vs Nifty Z-Score]],Table2[1Y Return vs Nifty Z-Score])</f>
        <v>515</v>
      </c>
      <c r="AT518">
        <f>_xlfn.RANK.AVG(Table2[[#This Row],[6M Return vs Nifty Z-Score]],Table2[6M Return vs Nifty Z-Score])</f>
        <v>588</v>
      </c>
      <c r="AU518">
        <f>_xlfn.RANK.AVG(Table2[[#This Row],[Sharpe Ratio Z-Score]],Table2[Sharpe Ratio Z-Score])</f>
        <v>350</v>
      </c>
      <c r="AV518">
        <f>(Table2[[#This Row],[Rank 1Y]]+Table2[[#This Row],[Rank 6M]]+Table2[[#This Row],[Rank Sharpe]])/3</f>
        <v>484.33333333333331</v>
      </c>
    </row>
    <row r="519" spans="1:48" x14ac:dyDescent="0.3">
      <c r="A519" t="s">
        <v>776</v>
      </c>
      <c r="B519" t="s">
        <v>777</v>
      </c>
      <c r="C519" t="s">
        <v>10390</v>
      </c>
      <c r="D519" t="s">
        <v>294</v>
      </c>
      <c r="E519">
        <v>22015.634715224998</v>
      </c>
      <c r="F519">
        <v>2001.15</v>
      </c>
      <c r="G519">
        <v>-10.5025642628773</v>
      </c>
      <c r="H519">
        <f>(Table2[[#This Row],[1Y Return vs Nifty]]-AVERAGE(Table2[1Y Return vs Nifty]))/_xlfn.STDEV.P(Table2[1Y Return vs Nifty])</f>
        <v>-0.55767567396902884</v>
      </c>
      <c r="I519">
        <v>-6.8683763480542099</v>
      </c>
      <c r="J519">
        <f>(Table2[[#This Row],[1M Return vs Nifty]]-AVERAGE(Table2[1M Return vs Nifty]))/_xlfn.STDEV.P(Table2[1M Return vs Nifty])</f>
        <v>-0.40314205488314903</v>
      </c>
      <c r="K519">
        <v>-14.6134311054662</v>
      </c>
      <c r="L519">
        <f>(Table2[[#This Row],[6M Return vs Nifty]]-AVERAGE(Table2[6M Return vs Nifty]))/_xlfn.STDEV.P(Table2[6M Return vs Nifty])</f>
        <v>-0.80578685932126926</v>
      </c>
      <c r="M519">
        <v>-8.5558630107484994</v>
      </c>
      <c r="N519">
        <f>(Table2[[#This Row],[1W Return vs Nifty]]-AVERAGE(Table2[1W Return vs Nifty]))/_xlfn.STDEV.P(Table2[1W Return vs Nifty])</f>
        <v>-1.2861137502587743</v>
      </c>
      <c r="O519">
        <v>2022.58</v>
      </c>
      <c r="P519">
        <v>1951.8832910241899</v>
      </c>
      <c r="Q519">
        <v>1868.3891380839</v>
      </c>
      <c r="R519">
        <v>39.437480368930402</v>
      </c>
      <c r="S519" s="2">
        <f>(Table2[[#This Row],[Close Price]]-Table2[[#This Row],[20D EMA]])/Table2[[#This Row],[20D EMA]]</f>
        <v>-1.0595378180343836E-2</v>
      </c>
      <c r="T519" s="2">
        <f>(Table2[[#This Row],[Close Price]]-Table2[[#This Row],[50D EMA]])/Table2[[#This Row],[50D EMA]]</f>
        <v>2.5240601834323296E-2</v>
      </c>
      <c r="U519" s="2">
        <f>(Table2[[#This Row],[Close Price]]-Table2[[#This Row],[200D EMA]])/Table2[[#This Row],[200D EMA]]</f>
        <v>7.1056322909397313E-2</v>
      </c>
      <c r="V519">
        <v>0.63464794045272099</v>
      </c>
      <c r="W519">
        <v>1984.5</v>
      </c>
      <c r="X519">
        <v>2011.45</v>
      </c>
      <c r="Y519">
        <v>1981.2</v>
      </c>
      <c r="Z519">
        <v>2084.3000000000002</v>
      </c>
      <c r="AA519">
        <v>1925</v>
      </c>
      <c r="AB519">
        <v>2157.4499999999998</v>
      </c>
      <c r="AC519" s="2">
        <f>(Table2[[#This Row],[Close Price]]/Table2[[#This Row],[Day Low]])-1</f>
        <v>8.3900226757369634E-3</v>
      </c>
      <c r="AD519" s="2">
        <f>(Table2[[#This Row],[Day High]]/Table2[[#This Row],[Close Price]])-1</f>
        <v>5.1470404517401924E-3</v>
      </c>
      <c r="AE519" s="2">
        <f>(Table2[[#This Row],[Close Price]]/Table2[[#This Row],[Current Week Low]])-1</f>
        <v>1.0069654754694124E-2</v>
      </c>
      <c r="AF519" s="2">
        <f>(Table2[[#This Row],[Current Week High]]/Table2[[#This Row],[Close Price]])-1</f>
        <v>4.1551108112835244E-2</v>
      </c>
      <c r="AG519" s="2">
        <f>(Table2[[#This Row],[Close Price]]/Table2[[#This Row],[Current Month Low]])-1</f>
        <v>3.9558441558441571E-2</v>
      </c>
      <c r="AH519" s="2">
        <f>(Table2[[#This Row],[Current Month High]]/Table2[[#This Row],[Close Price]])-1</f>
        <v>7.8105089573495157E-2</v>
      </c>
      <c r="AI519">
        <v>22.876845813657098</v>
      </c>
      <c r="AJ519">
        <v>29.7678490370274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0</v>
      </c>
      <c r="AM519" t="s">
        <v>10437</v>
      </c>
      <c r="AN519">
        <v>2.11</v>
      </c>
      <c r="AO519" t="s">
        <v>10436</v>
      </c>
      <c r="AP519">
        <v>6.0865482942778999E-2</v>
      </c>
      <c r="AQ519">
        <f>(Table2[[#This Row],[Sharpe Ratio]]-AVERAGE(Table2[Sharpe Ratio]))/_xlfn.STDEV.P(Table2[Sharpe Ratio])</f>
        <v>2.9772170305220825E-2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-3.0229461681270005</v>
      </c>
      <c r="AS519">
        <f>_xlfn.RANK.AVG(Table2[[#This Row],[1Y Return vs Nifty Z-Score]],Table2[1Y Return vs Nifty Z-Score])</f>
        <v>507</v>
      </c>
      <c r="AT519">
        <f>_xlfn.RANK.AVG(Table2[[#This Row],[6M Return vs Nifty Z-Score]],Table2[6M Return vs Nifty Z-Score])</f>
        <v>608</v>
      </c>
      <c r="AU519">
        <f>_xlfn.RANK.AVG(Table2[[#This Row],[Sharpe Ratio Z-Score]],Table2[Sharpe Ratio Z-Score])</f>
        <v>339</v>
      </c>
      <c r="AV519">
        <f>(Table2[[#This Row],[Rank 1Y]]+Table2[[#This Row],[Rank 6M]]+Table2[[#This Row],[Rank Sharpe]])/3</f>
        <v>484.66666666666669</v>
      </c>
    </row>
    <row r="520" spans="1:48" x14ac:dyDescent="0.3">
      <c r="A520" t="s">
        <v>1077</v>
      </c>
      <c r="B520" t="s">
        <v>1078</v>
      </c>
      <c r="C520" t="s">
        <v>10393</v>
      </c>
      <c r="D520" t="s">
        <v>114</v>
      </c>
      <c r="E520">
        <v>12653.888155839901</v>
      </c>
      <c r="F520">
        <v>1988.6</v>
      </c>
      <c r="G520">
        <v>-5.5655390516238201</v>
      </c>
      <c r="H520">
        <f>(Table2[[#This Row],[1Y Return vs Nifty]]-AVERAGE(Table2[1Y Return vs Nifty]))/_xlfn.STDEV.P(Table2[1Y Return vs Nifty])</f>
        <v>-0.47718960989699605</v>
      </c>
      <c r="I520">
        <v>-16.047766412141598</v>
      </c>
      <c r="J520">
        <f>(Table2[[#This Row],[1M Return vs Nifty]]-AVERAGE(Table2[1M Return vs Nifty]))/_xlfn.STDEV.P(Table2[1M Return vs Nifty])</f>
        <v>-1.2910861882122935</v>
      </c>
      <c r="K520">
        <v>15.703850548016</v>
      </c>
      <c r="L520">
        <f>(Table2[[#This Row],[6M Return vs Nifty]]-AVERAGE(Table2[6M Return vs Nifty]))/_xlfn.STDEV.P(Table2[6M Return vs Nifty])</f>
        <v>8.9736777734141626E-2</v>
      </c>
      <c r="M520">
        <v>-8.4802432038698505</v>
      </c>
      <c r="N520">
        <f>(Table2[[#This Row],[1W Return vs Nifty]]-AVERAGE(Table2[1W Return vs Nifty]))/_xlfn.STDEV.P(Table2[1W Return vs Nifty])</f>
        <v>-1.2710991067300628</v>
      </c>
      <c r="O520">
        <v>2157.12</v>
      </c>
      <c r="P520">
        <v>2164.2923665399098</v>
      </c>
      <c r="Q520">
        <v>1902.3827773359401</v>
      </c>
      <c r="R520">
        <v>12.8588231502141</v>
      </c>
      <c r="S520" s="2">
        <f>(Table2[[#This Row],[Close Price]]-Table2[[#This Row],[20D EMA]])/Table2[[#This Row],[20D EMA]]</f>
        <v>-7.8122682094644708E-2</v>
      </c>
      <c r="T520" s="2">
        <f>(Table2[[#This Row],[Close Price]]-Table2[[#This Row],[50D EMA]])/Table2[[#This Row],[50D EMA]]</f>
        <v>-8.1177741628684033E-2</v>
      </c>
      <c r="U520" s="2">
        <f>(Table2[[#This Row],[Close Price]]-Table2[[#This Row],[200D EMA]])/Table2[[#This Row],[200D EMA]]</f>
        <v>4.5320649288465881E-2</v>
      </c>
      <c r="V520">
        <v>0.63350675529705403</v>
      </c>
      <c r="W520">
        <v>1961.25</v>
      </c>
      <c r="X520">
        <v>2023.55</v>
      </c>
      <c r="Y520">
        <v>1961.25</v>
      </c>
      <c r="Z520">
        <v>2124.35</v>
      </c>
      <c r="AA520">
        <v>1961.25</v>
      </c>
      <c r="AB520">
        <v>2321</v>
      </c>
      <c r="AC520" s="2">
        <f>(Table2[[#This Row],[Close Price]]/Table2[[#This Row],[Day Low]])-1</f>
        <v>1.3945188017845611E-2</v>
      </c>
      <c r="AD520" s="2">
        <f>(Table2[[#This Row],[Day High]]/Table2[[#This Row],[Close Price]])-1</f>
        <v>1.7575178517549972E-2</v>
      </c>
      <c r="AE520" s="2">
        <f>(Table2[[#This Row],[Close Price]]/Table2[[#This Row],[Current Week Low]])-1</f>
        <v>1.3945188017845611E-2</v>
      </c>
      <c r="AF520" s="2">
        <f>(Table2[[#This Row],[Current Week High]]/Table2[[#This Row],[Close Price]])-1</f>
        <v>6.8264105400784425E-2</v>
      </c>
      <c r="AG520" s="2">
        <f>(Table2[[#This Row],[Close Price]]/Table2[[#This Row],[Current Month Low]])-1</f>
        <v>1.3945188017845611E-2</v>
      </c>
      <c r="AH520" s="2">
        <f>(Table2[[#This Row],[Current Month High]]/Table2[[#This Row],[Close Price]])-1</f>
        <v>0.1671527707935232</v>
      </c>
      <c r="AI520">
        <v>24.911998390827701</v>
      </c>
      <c r="AJ520">
        <v>38.082838593201998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-0.14000000000000001</v>
      </c>
      <c r="AM520" t="s">
        <v>10435</v>
      </c>
      <c r="AN520">
        <v>-11.14</v>
      </c>
      <c r="AO520" t="s">
        <v>10435</v>
      </c>
      <c r="AP520">
        <v>-8.4325059787140999E-2</v>
      </c>
      <c r="AQ520">
        <f>(Table2[[#This Row],[Sharpe Ratio]]-AVERAGE(Table2[Sharpe Ratio]))/_xlfn.STDEV.P(Table2[Sharpe Ratio])</f>
        <v>-1.6542138053401694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475</v>
      </c>
      <c r="AT520">
        <f>_xlfn.RANK.AVG(Table2[[#This Row],[6M Return vs Nifty Z-Score]],Table2[6M Return vs Nifty Z-Score])</f>
        <v>276</v>
      </c>
      <c r="AU520">
        <f>_xlfn.RANK.AVG(Table2[[#This Row],[Sharpe Ratio Z-Score]],Table2[Sharpe Ratio Z-Score])</f>
        <v>706</v>
      </c>
      <c r="AV520">
        <f>(Table2[[#This Row],[Rank 1Y]]+Table2[[#This Row],[Rank 6M]]+Table2[[#This Row],[Rank Sharpe]])/3</f>
        <v>485.66666666666669</v>
      </c>
    </row>
    <row r="521" spans="1:48" x14ac:dyDescent="0.3">
      <c r="A521" t="s">
        <v>1309</v>
      </c>
      <c r="B521" t="s">
        <v>1310</v>
      </c>
      <c r="C521" t="s">
        <v>10395</v>
      </c>
      <c r="D521" t="s">
        <v>276</v>
      </c>
      <c r="E521">
        <v>9016.9671755500003</v>
      </c>
      <c r="F521">
        <v>1375.25</v>
      </c>
      <c r="G521">
        <v>-4.5972994085212804</v>
      </c>
      <c r="H521">
        <f>(Table2[[#This Row],[1Y Return vs Nifty]]-AVERAGE(Table2[1Y Return vs Nifty]))/_xlfn.STDEV.P(Table2[1Y Return vs Nifty])</f>
        <v>-0.46140484181961222</v>
      </c>
      <c r="I521">
        <v>-1.1369337559804</v>
      </c>
      <c r="J521">
        <f>(Table2[[#This Row],[1M Return vs Nifty]]-AVERAGE(Table2[1M Return vs Nifty]))/_xlfn.STDEV.P(Table2[1M Return vs Nifty])</f>
        <v>0.15127395637834554</v>
      </c>
      <c r="K521">
        <v>-1.6723458612831501</v>
      </c>
      <c r="L521">
        <f>(Table2[[#This Row],[6M Return vs Nifty]]-AVERAGE(Table2[6M Return vs Nifty]))/_xlfn.STDEV.P(Table2[6M Return vs Nifty])</f>
        <v>-0.4235280586222358</v>
      </c>
      <c r="M521">
        <v>-1.34112724832903</v>
      </c>
      <c r="N521">
        <f>(Table2[[#This Row],[1W Return vs Nifty]]-AVERAGE(Table2[1W Return vs Nifty]))/_xlfn.STDEV.P(Table2[1W Return vs Nifty])</f>
        <v>0.14640360330195124</v>
      </c>
      <c r="O521">
        <v>1358.93</v>
      </c>
      <c r="P521">
        <v>1334.33085212025</v>
      </c>
      <c r="Q521">
        <v>1236.3146238322699</v>
      </c>
      <c r="R521">
        <v>55.4339188421147</v>
      </c>
      <c r="S521" s="2">
        <f>(Table2[[#This Row],[Close Price]]-Table2[[#This Row],[20D EMA]])/Table2[[#This Row],[20D EMA]]</f>
        <v>1.2009448610303647E-2</v>
      </c>
      <c r="T521" s="2">
        <f>(Table2[[#This Row],[Close Price]]-Table2[[#This Row],[50D EMA]])/Table2[[#This Row],[50D EMA]]</f>
        <v>3.066641816362823E-2</v>
      </c>
      <c r="U521" s="2">
        <f>(Table2[[#This Row],[Close Price]]-Table2[[#This Row],[200D EMA]])/Table2[[#This Row],[200D EMA]]</f>
        <v>0.11237865628173573</v>
      </c>
      <c r="V521">
        <v>2.3103780361336801</v>
      </c>
      <c r="W521">
        <v>1365.85</v>
      </c>
      <c r="X521">
        <v>1404.1</v>
      </c>
      <c r="Y521">
        <v>1361.7</v>
      </c>
      <c r="Z521">
        <v>1433</v>
      </c>
      <c r="AA521">
        <v>1263.2</v>
      </c>
      <c r="AB521">
        <v>1433</v>
      </c>
      <c r="AC521" s="2">
        <f>(Table2[[#This Row],[Close Price]]/Table2[[#This Row],[Day Low]])-1</f>
        <v>6.8821612915035413E-3</v>
      </c>
      <c r="AD521" s="2">
        <f>(Table2[[#This Row],[Day High]]/Table2[[#This Row],[Close Price]])-1</f>
        <v>2.0978003999272854E-2</v>
      </c>
      <c r="AE521" s="2">
        <f>(Table2[[#This Row],[Close Price]]/Table2[[#This Row],[Current Week Low]])-1</f>
        <v>9.950796798120054E-3</v>
      </c>
      <c r="AF521" s="2">
        <f>(Table2[[#This Row],[Current Week High]]/Table2[[#This Row],[Close Price]])-1</f>
        <v>4.1992365024541067E-2</v>
      </c>
      <c r="AG521" s="2">
        <f>(Table2[[#This Row],[Close Price]]/Table2[[#This Row],[Current Month Low]])-1</f>
        <v>8.8703293223559188E-2</v>
      </c>
      <c r="AH521" s="2">
        <f>(Table2[[#This Row],[Current Month High]]/Table2[[#This Row],[Close Price]])-1</f>
        <v>4.1992365024541067E-2</v>
      </c>
      <c r="AI521">
        <v>20.265406289765401</v>
      </c>
      <c r="AJ521">
        <v>40.776947486948501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-0.08</v>
      </c>
      <c r="AM521" t="s">
        <v>10435</v>
      </c>
      <c r="AN521">
        <v>2.65</v>
      </c>
      <c r="AO521" t="s">
        <v>10436</v>
      </c>
      <c r="AQ521">
        <f>(Table2[[#This Row],[Sharpe Ratio]]-AVERAGE(Table2[Sharpe Ratio]))/_xlfn.STDEV.P(Table2[Sharpe Ratio])</f>
        <v>-0.67617339439443958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-1.263428735155991</v>
      </c>
      <c r="AS521">
        <f>_xlfn.RANK.AVG(Table2[[#This Row],[1Y Return vs Nifty Z-Score]],Table2[1Y Return vs Nifty Z-Score])</f>
        <v>461</v>
      </c>
      <c r="AT521">
        <f>_xlfn.RANK.AVG(Table2[[#This Row],[6M Return vs Nifty Z-Score]],Table2[6M Return vs Nifty Z-Score])</f>
        <v>467</v>
      </c>
      <c r="AU521">
        <f>_xlfn.RANK.AVG(Table2[[#This Row],[Sharpe Ratio Z-Score]],Table2[Sharpe Ratio Z-Score])</f>
        <v>529</v>
      </c>
      <c r="AV521">
        <f>(Table2[[#This Row],[Rank 1Y]]+Table2[[#This Row],[Rank 6M]]+Table2[[#This Row],[Rank Sharpe]])/3</f>
        <v>485.66666666666669</v>
      </c>
    </row>
    <row r="522" spans="1:48" x14ac:dyDescent="0.3">
      <c r="A522" t="s">
        <v>131</v>
      </c>
      <c r="B522" t="s">
        <v>132</v>
      </c>
      <c r="C522" t="s">
        <v>10391</v>
      </c>
      <c r="D522" t="s">
        <v>51</v>
      </c>
      <c r="E522">
        <v>224143.86615264</v>
      </c>
      <c r="F522">
        <v>352.8</v>
      </c>
      <c r="G522">
        <v>21.386704540273598</v>
      </c>
      <c r="H522">
        <f>(Table2[[#This Row],[1Y Return vs Nifty]]-AVERAGE(Table2[1Y Return vs Nifty]))/_xlfn.STDEV.P(Table2[1Y Return vs Nifty])</f>
        <v>-3.7799509218995608E-2</v>
      </c>
      <c r="I522">
        <v>1.0831851847295</v>
      </c>
      <c r="J522">
        <f>(Table2[[#This Row],[1M Return vs Nifty]]-AVERAGE(Table2[1M Return vs Nifty]))/_xlfn.STDEV.P(Table2[1M Return vs Nifty])</f>
        <v>0.36603131769898145</v>
      </c>
      <c r="K522">
        <v>-15.7620109916699</v>
      </c>
      <c r="L522">
        <f>(Table2[[#This Row],[6M Return vs Nifty]]-AVERAGE(Table2[6M Return vs Nifty]))/_xlfn.STDEV.P(Table2[6M Return vs Nifty])</f>
        <v>-0.83971405796982246</v>
      </c>
      <c r="M522">
        <v>-2.0988993184068501</v>
      </c>
      <c r="N522">
        <f>(Table2[[#This Row],[1W Return vs Nifty]]-AVERAGE(Table2[1W Return vs Nifty]))/_xlfn.STDEV.P(Table2[1W Return vs Nifty])</f>
        <v>-4.0553568285692796E-3</v>
      </c>
      <c r="O522">
        <v>346.06</v>
      </c>
      <c r="P522">
        <v>341.86390090614299</v>
      </c>
      <c r="Q522">
        <v>311.62415378855502</v>
      </c>
      <c r="R522">
        <v>60.116961429280302</v>
      </c>
      <c r="S522" s="2">
        <f>(Table2[[#This Row],[Close Price]]-Table2[[#This Row],[20D EMA]])/Table2[[#This Row],[20D EMA]]</f>
        <v>1.947639137721785E-2</v>
      </c>
      <c r="T522" s="2">
        <f>(Table2[[#This Row],[Close Price]]-Table2[[#This Row],[50D EMA]])/Table2[[#This Row],[50D EMA]]</f>
        <v>3.1989628225939759E-2</v>
      </c>
      <c r="U522" s="2">
        <f>(Table2[[#This Row],[Close Price]]-Table2[[#This Row],[200D EMA]])/Table2[[#This Row],[200D EMA]]</f>
        <v>0.13213303818350314</v>
      </c>
      <c r="V522">
        <v>1.04853991403859</v>
      </c>
      <c r="W522">
        <v>349</v>
      </c>
      <c r="X522">
        <v>355</v>
      </c>
      <c r="Y522">
        <v>349</v>
      </c>
      <c r="Z522">
        <v>361.2</v>
      </c>
      <c r="AA522">
        <v>323.14999999999998</v>
      </c>
      <c r="AB522">
        <v>361.2</v>
      </c>
      <c r="AC522" s="2">
        <f>(Table2[[#This Row],[Close Price]]/Table2[[#This Row],[Day Low]])-1</f>
        <v>1.0888252148997246E-2</v>
      </c>
      <c r="AD522" s="2">
        <f>(Table2[[#This Row],[Day High]]/Table2[[#This Row],[Close Price]])-1</f>
        <v>6.2358276643990074E-3</v>
      </c>
      <c r="AE522" s="2">
        <f>(Table2[[#This Row],[Close Price]]/Table2[[#This Row],[Current Week Low]])-1</f>
        <v>1.0888252148997246E-2</v>
      </c>
      <c r="AF522" s="2">
        <f>(Table2[[#This Row],[Current Week High]]/Table2[[#This Row],[Close Price]])-1</f>
        <v>2.3809523809523725E-2</v>
      </c>
      <c r="AG522" s="2">
        <f>(Table2[[#This Row],[Close Price]]/Table2[[#This Row],[Current Month Low]])-1</f>
        <v>9.1753055856413468E-2</v>
      </c>
      <c r="AH522" s="2">
        <f>(Table2[[#This Row],[Current Month High]]/Table2[[#This Row],[Close Price]])-1</f>
        <v>2.3809523809523725E-2</v>
      </c>
      <c r="AI522">
        <v>11.87641723356</v>
      </c>
      <c r="AJ522">
        <v>72.729498164014601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-0.04</v>
      </c>
      <c r="AM522" t="s">
        <v>10435</v>
      </c>
      <c r="AN522">
        <v>3.25</v>
      </c>
      <c r="AO522" t="s">
        <v>10436</v>
      </c>
      <c r="AQ522">
        <f>(Table2[[#This Row],[Sharpe Ratio]]-AVERAGE(Table2[Sharpe Ratio]))/_xlfn.STDEV.P(Table2[Sharpe Ratio])</f>
        <v>-0.67617339439443958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-1.1917110007128455</v>
      </c>
      <c r="AS522">
        <f>_xlfn.RANK.AVG(Table2[[#This Row],[1Y Return vs Nifty Z-Score]],Table2[1Y Return vs Nifty Z-Score])</f>
        <v>308</v>
      </c>
      <c r="AT522">
        <f>_xlfn.RANK.AVG(Table2[[#This Row],[6M Return vs Nifty Z-Score]],Table2[6M Return vs Nifty Z-Score])</f>
        <v>623</v>
      </c>
      <c r="AU522">
        <f>_xlfn.RANK.AVG(Table2[[#This Row],[Sharpe Ratio Z-Score]],Table2[Sharpe Ratio Z-Score])</f>
        <v>529</v>
      </c>
      <c r="AV522">
        <f>(Table2[[#This Row],[Rank 1Y]]+Table2[[#This Row],[Rank 6M]]+Table2[[#This Row],[Rank Sharpe]])/3</f>
        <v>486.66666666666669</v>
      </c>
    </row>
    <row r="523" spans="1:48" x14ac:dyDescent="0.3">
      <c r="A523" t="s">
        <v>1323</v>
      </c>
      <c r="B523" t="s">
        <v>1324</v>
      </c>
      <c r="C523" t="s">
        <v>10391</v>
      </c>
      <c r="D523" t="s">
        <v>24</v>
      </c>
      <c r="E523">
        <v>8894.8477544489997</v>
      </c>
      <c r="F523">
        <v>235.53</v>
      </c>
      <c r="G523">
        <v>-39.058247420495697</v>
      </c>
      <c r="H523">
        <f>(Table2[[#This Row],[1Y Return vs Nifty]]-AVERAGE(Table2[1Y Return vs Nifty]))/_xlfn.STDEV.P(Table2[1Y Return vs Nifty])</f>
        <v>-1.0232059165543634</v>
      </c>
      <c r="I523">
        <v>1.3336697629451799</v>
      </c>
      <c r="J523">
        <f>(Table2[[#This Row],[1M Return vs Nifty]]-AVERAGE(Table2[1M Return vs Nifty]))/_xlfn.STDEV.P(Table2[1M Return vs Nifty])</f>
        <v>0.39026128397813542</v>
      </c>
      <c r="K523">
        <v>-15.389983839576599</v>
      </c>
      <c r="L523">
        <f>(Table2[[#This Row],[6M Return vs Nifty]]-AVERAGE(Table2[6M Return vs Nifty]))/_xlfn.STDEV.P(Table2[6M Return vs Nifty])</f>
        <v>-0.82872497550082436</v>
      </c>
      <c r="M523">
        <v>-0.31567368412071301</v>
      </c>
      <c r="N523">
        <f>(Table2[[#This Row],[1W Return vs Nifty]]-AVERAGE(Table2[1W Return vs Nifty]))/_xlfn.STDEV.P(Table2[1W Return vs Nifty])</f>
        <v>0.35001189532711718</v>
      </c>
      <c r="O523">
        <v>230.03</v>
      </c>
      <c r="P523">
        <v>226.863525270054</v>
      </c>
      <c r="Q523">
        <v>223.26260881676899</v>
      </c>
      <c r="R523">
        <v>59.257649870384398</v>
      </c>
      <c r="S523" s="2">
        <f>(Table2[[#This Row],[Close Price]]-Table2[[#This Row],[20D EMA]])/Table2[[#This Row],[20D EMA]]</f>
        <v>2.390992479241838E-2</v>
      </c>
      <c r="T523" s="2">
        <f>(Table2[[#This Row],[Close Price]]-Table2[[#This Row],[50D EMA]])/Table2[[#This Row],[50D EMA]]</f>
        <v>3.8201269770579457E-2</v>
      </c>
      <c r="U523" s="2">
        <f>(Table2[[#This Row],[Close Price]]-Table2[[#This Row],[200D EMA]])/Table2[[#This Row],[200D EMA]]</f>
        <v>5.4946017374986542E-2</v>
      </c>
      <c r="V523">
        <v>0.98573976136419905</v>
      </c>
      <c r="W523">
        <v>234.7</v>
      </c>
      <c r="X523">
        <v>238.85</v>
      </c>
      <c r="Y523">
        <v>234.61</v>
      </c>
      <c r="Z523">
        <v>243.2</v>
      </c>
      <c r="AA523">
        <v>216</v>
      </c>
      <c r="AB523">
        <v>243.2</v>
      </c>
      <c r="AC523" s="2">
        <f>(Table2[[#This Row],[Close Price]]/Table2[[#This Row],[Day Low]])-1</f>
        <v>3.5364294844482114E-3</v>
      </c>
      <c r="AD523" s="2">
        <f>(Table2[[#This Row],[Day High]]/Table2[[#This Row],[Close Price]])-1</f>
        <v>1.4095868891436325E-2</v>
      </c>
      <c r="AE523" s="2">
        <f>(Table2[[#This Row],[Close Price]]/Table2[[#This Row],[Current Week Low]])-1</f>
        <v>3.9214014747879222E-3</v>
      </c>
      <c r="AF523" s="2">
        <f>(Table2[[#This Row],[Current Week High]]/Table2[[#This Row],[Close Price]])-1</f>
        <v>3.2564853734131427E-2</v>
      </c>
      <c r="AG523" s="2">
        <f>(Table2[[#This Row],[Close Price]]/Table2[[#This Row],[Current Month Low]])-1</f>
        <v>9.041666666666659E-2</v>
      </c>
      <c r="AH523" s="2">
        <f>(Table2[[#This Row],[Current Month High]]/Table2[[#This Row],[Close Price]])-1</f>
        <v>3.2564853734131427E-2</v>
      </c>
      <c r="AI523">
        <v>21.661784061478301</v>
      </c>
      <c r="AJ523">
        <v>22.671875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0.03</v>
      </c>
      <c r="AM523" t="s">
        <v>10436</v>
      </c>
      <c r="AN523">
        <v>4.9400000000000004</v>
      </c>
      <c r="AO523" t="s">
        <v>10436</v>
      </c>
      <c r="AP523">
        <v>0.123529509556852</v>
      </c>
      <c r="AQ523">
        <f>(Table2[[#This Row],[Sharpe Ratio]]-AVERAGE(Table2[Sharpe Ratio]))/_xlfn.STDEV.P(Table2[Sharpe Ratio])</f>
        <v>0.75657806283407625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-0.35507964991585894</v>
      </c>
      <c r="AS523">
        <f>_xlfn.RANK.AVG(Table2[[#This Row],[1Y Return vs Nifty Z-Score]],Table2[1Y Return vs Nifty Z-Score])</f>
        <v>679</v>
      </c>
      <c r="AT523">
        <f>_xlfn.RANK.AVG(Table2[[#This Row],[6M Return vs Nifty Z-Score]],Table2[6M Return vs Nifty Z-Score])</f>
        <v>619</v>
      </c>
      <c r="AU523">
        <f>_xlfn.RANK.AVG(Table2[[#This Row],[Sharpe Ratio Z-Score]],Table2[Sharpe Ratio Z-Score])</f>
        <v>163</v>
      </c>
      <c r="AV523">
        <f>(Table2[[#This Row],[Rank 1Y]]+Table2[[#This Row],[Rank 6M]]+Table2[[#This Row],[Rank Sharpe]])/3</f>
        <v>487</v>
      </c>
    </row>
    <row r="524" spans="1:48" x14ac:dyDescent="0.3">
      <c r="A524" t="s">
        <v>551</v>
      </c>
      <c r="B524" t="s">
        <v>552</v>
      </c>
      <c r="C524" t="s">
        <v>10389</v>
      </c>
      <c r="D524" t="s">
        <v>182</v>
      </c>
      <c r="E524">
        <v>38468.543963999997</v>
      </c>
      <c r="F524">
        <v>549.54999999999995</v>
      </c>
      <c r="G524">
        <v>-11.4045622243467</v>
      </c>
      <c r="H524">
        <f>(Table2[[#This Row],[1Y Return vs Nifty]]-AVERAGE(Table2[1Y Return vs Nifty]))/_xlfn.STDEV.P(Table2[1Y Return vs Nifty])</f>
        <v>-0.57238053420636137</v>
      </c>
      <c r="I524">
        <v>-0.16640090325962401</v>
      </c>
      <c r="J524">
        <f>(Table2[[#This Row],[1M Return vs Nifty]]-AVERAGE(Table2[1M Return vs Nifty]))/_xlfn.STDEV.P(Table2[1M Return vs Nifty])</f>
        <v>0.24515589698223791</v>
      </c>
      <c r="K524">
        <v>13.6153871928031</v>
      </c>
      <c r="L524">
        <f>(Table2[[#This Row],[6M Return vs Nifty]]-AVERAGE(Table2[6M Return vs Nifty]))/_xlfn.STDEV.P(Table2[6M Return vs Nifty])</f>
        <v>2.8046936240638646E-2</v>
      </c>
      <c r="M524">
        <v>-1.7920138482941299</v>
      </c>
      <c r="N524">
        <f>(Table2[[#This Row],[1W Return vs Nifty]]-AVERAGE(Table2[1W Return vs Nifty]))/_xlfn.STDEV.P(Table2[1W Return vs Nifty])</f>
        <v>5.6878096033561101E-2</v>
      </c>
      <c r="O524">
        <v>540.80999999999995</v>
      </c>
      <c r="P524">
        <v>532.98291827246601</v>
      </c>
      <c r="Q524">
        <v>487.24342744166</v>
      </c>
      <c r="R524">
        <v>58.706282426597603</v>
      </c>
      <c r="S524" s="2">
        <f>(Table2[[#This Row],[Close Price]]-Table2[[#This Row],[20D EMA]])/Table2[[#This Row],[20D EMA]]</f>
        <v>1.6160943769530908E-2</v>
      </c>
      <c r="T524" s="2">
        <f>(Table2[[#This Row],[Close Price]]-Table2[[#This Row],[50D EMA]])/Table2[[#This Row],[50D EMA]]</f>
        <v>3.1083701108531012E-2</v>
      </c>
      <c r="U524" s="2">
        <f>(Table2[[#This Row],[Close Price]]-Table2[[#This Row],[200D EMA]])/Table2[[#This Row],[200D EMA]]</f>
        <v>0.12787565526638164</v>
      </c>
      <c r="V524">
        <v>1.38103172584221</v>
      </c>
      <c r="W524">
        <v>546.15</v>
      </c>
      <c r="X524">
        <v>558.5</v>
      </c>
      <c r="Y524">
        <v>534</v>
      </c>
      <c r="Z524">
        <v>558.5</v>
      </c>
      <c r="AA524">
        <v>516.04999999999995</v>
      </c>
      <c r="AB524">
        <v>570.35</v>
      </c>
      <c r="AC524" s="2">
        <f>(Table2[[#This Row],[Close Price]]/Table2[[#This Row],[Day Low]])-1</f>
        <v>6.2253959534925851E-3</v>
      </c>
      <c r="AD524" s="2">
        <f>(Table2[[#This Row],[Day High]]/Table2[[#This Row],[Close Price]])-1</f>
        <v>1.6286052224547376E-2</v>
      </c>
      <c r="AE524" s="2">
        <f>(Table2[[#This Row],[Close Price]]/Table2[[#This Row],[Current Week Low]])-1</f>
        <v>2.9119850187265817E-2</v>
      </c>
      <c r="AF524" s="2">
        <f>(Table2[[#This Row],[Current Week High]]/Table2[[#This Row],[Close Price]])-1</f>
        <v>1.6286052224547376E-2</v>
      </c>
      <c r="AG524" s="2">
        <f>(Table2[[#This Row],[Close Price]]/Table2[[#This Row],[Current Month Low]])-1</f>
        <v>6.491619029163842E-2</v>
      </c>
      <c r="AH524" s="2">
        <f>(Table2[[#This Row],[Current Month High]]/Table2[[#This Row],[Close Price]])-1</f>
        <v>3.7849149303976093E-2</v>
      </c>
      <c r="AI524">
        <v>3.7849149303976</v>
      </c>
      <c r="AJ524">
        <v>46.273622571200399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0.01</v>
      </c>
      <c r="AM524" t="s">
        <v>10436</v>
      </c>
      <c r="AN524">
        <v>3.29</v>
      </c>
      <c r="AO524" t="s">
        <v>10436</v>
      </c>
      <c r="AP524">
        <v>-3.6068478577749002E-2</v>
      </c>
      <c r="AQ524">
        <f>(Table2[[#This Row],[Sharpe Ratio]]-AVERAGE(Table2[Sharpe Ratio]))/_xlfn.STDEV.P(Table2[Sharpe Ratio])</f>
        <v>-1.0945120199396337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-1.3368116248895576</v>
      </c>
      <c r="AS524">
        <f>_xlfn.RANK.AVG(Table2[[#This Row],[1Y Return vs Nifty Z-Score]],Table2[1Y Return vs Nifty Z-Score])</f>
        <v>514</v>
      </c>
      <c r="AT524">
        <f>_xlfn.RANK.AVG(Table2[[#This Row],[6M Return vs Nifty Z-Score]],Table2[6M Return vs Nifty Z-Score])</f>
        <v>302</v>
      </c>
      <c r="AU524">
        <f>_xlfn.RANK.AVG(Table2[[#This Row],[Sharpe Ratio Z-Score]],Table2[Sharpe Ratio Z-Score])</f>
        <v>646</v>
      </c>
      <c r="AV524">
        <f>(Table2[[#This Row],[Rank 1Y]]+Table2[[#This Row],[Rank 6M]]+Table2[[#This Row],[Rank Sharpe]])/3</f>
        <v>487.33333333333331</v>
      </c>
    </row>
    <row r="525" spans="1:48" x14ac:dyDescent="0.3">
      <c r="A525" t="s">
        <v>871</v>
      </c>
      <c r="B525" t="s">
        <v>872</v>
      </c>
      <c r="C525" t="s">
        <v>10391</v>
      </c>
      <c r="D525" t="s">
        <v>573</v>
      </c>
      <c r="E525">
        <v>18383.113886374998</v>
      </c>
      <c r="F525">
        <v>368.05</v>
      </c>
      <c r="G525">
        <v>-2.0035179846905802</v>
      </c>
      <c r="H525">
        <f>(Table2[[#This Row],[1Y Return vs Nifty]]-AVERAGE(Table2[1Y Return vs Nifty]))/_xlfn.STDEV.P(Table2[1Y Return vs Nifty])</f>
        <v>-0.41911960953207383</v>
      </c>
      <c r="I525">
        <v>12.8750769303475</v>
      </c>
      <c r="J525">
        <f>(Table2[[#This Row],[1M Return vs Nifty]]-AVERAGE(Table2[1M Return vs Nifty]))/_xlfn.STDEV.P(Table2[1M Return vs Nifty])</f>
        <v>1.5066889238440633</v>
      </c>
      <c r="K525">
        <v>0.64188468182842495</v>
      </c>
      <c r="L525">
        <f>(Table2[[#This Row],[6M Return vs Nifty]]-AVERAGE(Table2[6M Return vs Nifty]))/_xlfn.STDEV.P(Table2[6M Return vs Nifty])</f>
        <v>-0.35516941827184151</v>
      </c>
      <c r="M525">
        <v>5.9078518723329196</v>
      </c>
      <c r="N525">
        <f>(Table2[[#This Row],[1W Return vs Nifty]]-AVERAGE(Table2[1W Return vs Nifty]))/_xlfn.STDEV.P(Table2[1W Return vs Nifty])</f>
        <v>1.5857201254728519</v>
      </c>
      <c r="O525">
        <v>339.66</v>
      </c>
      <c r="P525">
        <v>328.991475022283</v>
      </c>
      <c r="Q525">
        <v>320.88018849352301</v>
      </c>
      <c r="R525">
        <v>75.351339461334504</v>
      </c>
      <c r="S525" s="2">
        <f>(Table2[[#This Row],[Close Price]]-Table2[[#This Row],[20D EMA]])/Table2[[#This Row],[20D EMA]]</f>
        <v>8.3583583583583532E-2</v>
      </c>
      <c r="T525" s="2">
        <f>(Table2[[#This Row],[Close Price]]-Table2[[#This Row],[50D EMA]])/Table2[[#This Row],[50D EMA]]</f>
        <v>0.11872199720394436</v>
      </c>
      <c r="U525" s="2">
        <f>(Table2[[#This Row],[Close Price]]-Table2[[#This Row],[200D EMA]])/Table2[[#This Row],[200D EMA]]</f>
        <v>0.14700132073572728</v>
      </c>
      <c r="V525">
        <v>1.8367124205569001</v>
      </c>
      <c r="W525">
        <v>360.6</v>
      </c>
      <c r="X525">
        <v>369.45</v>
      </c>
      <c r="Y525">
        <v>359.2</v>
      </c>
      <c r="Z525">
        <v>378.8</v>
      </c>
      <c r="AA525">
        <v>312.05</v>
      </c>
      <c r="AB525">
        <v>378.8</v>
      </c>
      <c r="AC525" s="2">
        <f>(Table2[[#This Row],[Close Price]]/Table2[[#This Row],[Day Low]])-1</f>
        <v>2.0660011092623387E-2</v>
      </c>
      <c r="AD525" s="2">
        <f>(Table2[[#This Row],[Day High]]/Table2[[#This Row],[Close Price]])-1</f>
        <v>3.8038310012225018E-3</v>
      </c>
      <c r="AE525" s="2">
        <f>(Table2[[#This Row],[Close Price]]/Table2[[#This Row],[Current Week Low]])-1</f>
        <v>2.463808463251671E-2</v>
      </c>
      <c r="AF525" s="2">
        <f>(Table2[[#This Row],[Current Week High]]/Table2[[#This Row],[Close Price]])-1</f>
        <v>2.9207988045102606E-2</v>
      </c>
      <c r="AG525" s="2">
        <f>(Table2[[#This Row],[Close Price]]/Table2[[#This Row],[Current Month Low]])-1</f>
        <v>0.17945842012498003</v>
      </c>
      <c r="AH525" s="2">
        <f>(Table2[[#This Row],[Current Month High]]/Table2[[#This Row],[Close Price]])-1</f>
        <v>2.9207988045102606E-2</v>
      </c>
      <c r="AI525">
        <v>6.5072680342344702</v>
      </c>
      <c r="AJ525">
        <v>32.606737524770303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0.04</v>
      </c>
      <c r="AM525" t="s">
        <v>10436</v>
      </c>
      <c r="AN525">
        <v>16.399999999999999</v>
      </c>
      <c r="AO525" t="s">
        <v>10436</v>
      </c>
      <c r="AP525">
        <v>-7.0839092932709997E-3</v>
      </c>
      <c r="AQ525">
        <f>(Table2[[#This Row],[Sharpe Ratio]]-AVERAGE(Table2[Sharpe Ratio]))/_xlfn.STDEV.P(Table2[Sharpe Ratio])</f>
        <v>-0.75833579752563274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1.5597842239873672</v>
      </c>
      <c r="AS525">
        <f>_xlfn.RANK.AVG(Table2[[#This Row],[1Y Return vs Nifty Z-Score]],Table2[1Y Return vs Nifty Z-Score])</f>
        <v>442</v>
      </c>
      <c r="AT525">
        <f>_xlfn.RANK.AVG(Table2[[#This Row],[6M Return vs Nifty Z-Score]],Table2[6M Return vs Nifty Z-Score])</f>
        <v>441</v>
      </c>
      <c r="AU525">
        <f>_xlfn.RANK.AVG(Table2[[#This Row],[Sharpe Ratio Z-Score]],Table2[Sharpe Ratio Z-Score])</f>
        <v>581</v>
      </c>
      <c r="AV525">
        <f>(Table2[[#This Row],[Rank 1Y]]+Table2[[#This Row],[Rank 6M]]+Table2[[#This Row],[Rank Sharpe]])/3</f>
        <v>488</v>
      </c>
    </row>
    <row r="526" spans="1:48" x14ac:dyDescent="0.3">
      <c r="A526" t="s">
        <v>508</v>
      </c>
      <c r="B526" t="s">
        <v>509</v>
      </c>
      <c r="C526" t="s">
        <v>10391</v>
      </c>
      <c r="D526" t="s">
        <v>510</v>
      </c>
      <c r="E526">
        <v>43765.772459475003</v>
      </c>
      <c r="F526">
        <v>687.45</v>
      </c>
      <c r="G526">
        <v>-51.147290273670798</v>
      </c>
      <c r="H526">
        <f>(Table2[[#This Row],[1Y Return vs Nifty]]-AVERAGE(Table2[1Y Return vs Nifty]))/_xlfn.STDEV.P(Table2[1Y Return vs Nifty])</f>
        <v>-1.2202880532694731</v>
      </c>
      <c r="I526">
        <v>16.623806019467899</v>
      </c>
      <c r="J526">
        <f>(Table2[[#This Row],[1M Return vs Nifty]]-AVERAGE(Table2[1M Return vs Nifty]))/_xlfn.STDEV.P(Table2[1M Return vs Nifty])</f>
        <v>1.8693123638422739</v>
      </c>
      <c r="K526">
        <v>54.847914400468298</v>
      </c>
      <c r="L526">
        <f>(Table2[[#This Row],[6M Return vs Nifty]]-AVERAGE(Table2[6M Return vs Nifty]))/_xlfn.STDEV.P(Table2[6M Return vs Nifty])</f>
        <v>1.2459893346401141</v>
      </c>
      <c r="M526">
        <v>-0.185972161892142</v>
      </c>
      <c r="N526">
        <f>(Table2[[#This Row],[1W Return vs Nifty]]-AVERAGE(Table2[1W Return vs Nifty]))/_xlfn.STDEV.P(Table2[1W Return vs Nifty])</f>
        <v>0.37576470007202201</v>
      </c>
      <c r="O526">
        <v>639.61</v>
      </c>
      <c r="P526">
        <v>576.64108555175903</v>
      </c>
      <c r="Q526">
        <v>540.755153871159</v>
      </c>
      <c r="R526">
        <v>66.606728802289297</v>
      </c>
      <c r="S526" s="2">
        <f>(Table2[[#This Row],[Close Price]]-Table2[[#This Row],[20D EMA]])/Table2[[#This Row],[20D EMA]]</f>
        <v>7.4795578555682418E-2</v>
      </c>
      <c r="T526" s="2">
        <f>(Table2[[#This Row],[Close Price]]-Table2[[#This Row],[50D EMA]])/Table2[[#This Row],[50D EMA]]</f>
        <v>0.1921627113028436</v>
      </c>
      <c r="U526" s="2">
        <f>(Table2[[#This Row],[Close Price]]-Table2[[#This Row],[200D EMA]])/Table2[[#This Row],[200D EMA]]</f>
        <v>0.27127775866523274</v>
      </c>
      <c r="V526">
        <v>1.19016905240386</v>
      </c>
      <c r="W526">
        <v>676.8</v>
      </c>
      <c r="X526">
        <v>695</v>
      </c>
      <c r="Y526">
        <v>648</v>
      </c>
      <c r="Z526">
        <v>695</v>
      </c>
      <c r="AA526">
        <v>583.6</v>
      </c>
      <c r="AB526">
        <v>703.25</v>
      </c>
      <c r="AC526" s="2">
        <f>(Table2[[#This Row],[Close Price]]/Table2[[#This Row],[Day Low]])-1</f>
        <v>1.57358156028371E-2</v>
      </c>
      <c r="AD526" s="2">
        <f>(Table2[[#This Row],[Day High]]/Table2[[#This Row],[Close Price]])-1</f>
        <v>1.0982616917593946E-2</v>
      </c>
      <c r="AE526" s="2">
        <f>(Table2[[#This Row],[Close Price]]/Table2[[#This Row],[Current Week Low]])-1</f>
        <v>6.0879629629629672E-2</v>
      </c>
      <c r="AF526" s="2">
        <f>(Table2[[#This Row],[Current Week High]]/Table2[[#This Row],[Close Price]])-1</f>
        <v>1.0982616917593946E-2</v>
      </c>
      <c r="AG526" s="2">
        <f>(Table2[[#This Row],[Close Price]]/Table2[[#This Row],[Current Month Low]])-1</f>
        <v>0.17794722412611375</v>
      </c>
      <c r="AH526" s="2">
        <f>(Table2[[#This Row],[Current Month High]]/Table2[[#This Row],[Close Price]])-1</f>
        <v>2.2983489708342297E-2</v>
      </c>
      <c r="AI526">
        <v>45.2178340242926</v>
      </c>
      <c r="AJ526">
        <v>121.758064516129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0.31</v>
      </c>
      <c r="AM526" t="s">
        <v>10436</v>
      </c>
      <c r="AN526">
        <v>9.5299999999999994</v>
      </c>
      <c r="AO526" t="s">
        <v>10436</v>
      </c>
      <c r="AP526">
        <v>-5.7549460977802003E-2</v>
      </c>
      <c r="AQ526">
        <f>(Table2[[#This Row],[Sharpe Ratio]]-AVERAGE(Table2[Sharpe Ratio]))/_xlfn.STDEV.P(Table2[Sharpe Ratio])</f>
        <v>-1.3436582275687636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0.92712011771617331</v>
      </c>
      <c r="AS526">
        <f>_xlfn.RANK.AVG(Table2[[#This Row],[1Y Return vs Nifty Z-Score]],Table2[1Y Return vs Nifty Z-Score])</f>
        <v>712</v>
      </c>
      <c r="AT526">
        <f>_xlfn.RANK.AVG(Table2[[#This Row],[6M Return vs Nifty Z-Score]],Table2[6M Return vs Nifty Z-Score])</f>
        <v>81</v>
      </c>
      <c r="AU526">
        <f>_xlfn.RANK.AVG(Table2[[#This Row],[Sharpe Ratio Z-Score]],Table2[Sharpe Ratio Z-Score])</f>
        <v>672</v>
      </c>
      <c r="AV526">
        <f>(Table2[[#This Row],[Rank 1Y]]+Table2[[#This Row],[Rank 6M]]+Table2[[#This Row],[Rank Sharpe]])/3</f>
        <v>488.33333333333331</v>
      </c>
    </row>
    <row r="527" spans="1:48" x14ac:dyDescent="0.3">
      <c r="A527" t="s">
        <v>1091</v>
      </c>
      <c r="B527" t="s">
        <v>1092</v>
      </c>
      <c r="C527" t="s">
        <v>10391</v>
      </c>
      <c r="D527" t="s">
        <v>24</v>
      </c>
      <c r="E527">
        <v>12372.924156319999</v>
      </c>
      <c r="F527">
        <v>167.05</v>
      </c>
      <c r="G527">
        <v>-3.0756840179502598</v>
      </c>
      <c r="H527">
        <f>(Table2[[#This Row],[1Y Return vs Nifty]]-AVERAGE(Table2[1Y Return vs Nifty]))/_xlfn.STDEV.P(Table2[1Y Return vs Nifty])</f>
        <v>-0.43659864201748549</v>
      </c>
      <c r="I527">
        <v>-4.8353603781675298</v>
      </c>
      <c r="J527">
        <f>(Table2[[#This Row],[1M Return vs Nifty]]-AVERAGE(Table2[1M Return vs Nifty]))/_xlfn.STDEV.P(Table2[1M Return vs Nifty])</f>
        <v>-0.20648360690109224</v>
      </c>
      <c r="K527">
        <v>5.2833637283362904</v>
      </c>
      <c r="L527">
        <f>(Table2[[#This Row],[6M Return vs Nifty]]-AVERAGE(Table2[6M Return vs Nifty]))/_xlfn.STDEV.P(Table2[6M Return vs Nifty])</f>
        <v>-0.21806760800555772</v>
      </c>
      <c r="M527">
        <v>-4.1338173608053603</v>
      </c>
      <c r="N527">
        <f>(Table2[[#This Row],[1W Return vs Nifty]]-AVERAGE(Table2[1W Return vs Nifty]))/_xlfn.STDEV.P(Table2[1W Return vs Nifty])</f>
        <v>-0.40809723789007601</v>
      </c>
      <c r="O527">
        <v>167.98</v>
      </c>
      <c r="P527">
        <v>165.94974878487301</v>
      </c>
      <c r="Q527">
        <v>155.223068630992</v>
      </c>
      <c r="R527">
        <v>45.306767869964801</v>
      </c>
      <c r="S527" s="2">
        <f>(Table2[[#This Row],[Close Price]]-Table2[[#This Row],[20D EMA]])/Table2[[#This Row],[20D EMA]]</f>
        <v>-5.536373377782941E-3</v>
      </c>
      <c r="T527" s="2">
        <f>(Table2[[#This Row],[Close Price]]-Table2[[#This Row],[50D EMA]])/Table2[[#This Row],[50D EMA]]</f>
        <v>6.6300263976494488E-3</v>
      </c>
      <c r="U527" s="2">
        <f>(Table2[[#This Row],[Close Price]]-Table2[[#This Row],[200D EMA]])/Table2[[#This Row],[200D EMA]]</f>
        <v>7.6193129496259879E-2</v>
      </c>
      <c r="V527">
        <v>0.61475505304653399</v>
      </c>
      <c r="W527">
        <v>166.13</v>
      </c>
      <c r="X527">
        <v>168.8</v>
      </c>
      <c r="Y527">
        <v>166.13</v>
      </c>
      <c r="Z527">
        <v>171.43</v>
      </c>
      <c r="AA527">
        <v>163.02000000000001</v>
      </c>
      <c r="AB527">
        <v>174.33</v>
      </c>
      <c r="AC527" s="2">
        <f>(Table2[[#This Row],[Close Price]]/Table2[[#This Row],[Day Low]])-1</f>
        <v>5.5378318184555742E-3</v>
      </c>
      <c r="AD527" s="2">
        <f>(Table2[[#This Row],[Day High]]/Table2[[#This Row],[Close Price]])-1</f>
        <v>1.0475905417539622E-2</v>
      </c>
      <c r="AE527" s="2">
        <f>(Table2[[#This Row],[Close Price]]/Table2[[#This Row],[Current Week Low]])-1</f>
        <v>5.5378318184555742E-3</v>
      </c>
      <c r="AF527" s="2">
        <f>(Table2[[#This Row],[Current Week High]]/Table2[[#This Row],[Close Price]])-1</f>
        <v>2.6219694702184881E-2</v>
      </c>
      <c r="AG527" s="2">
        <f>(Table2[[#This Row],[Close Price]]/Table2[[#This Row],[Current Month Low]])-1</f>
        <v>2.472089314194581E-2</v>
      </c>
      <c r="AH527" s="2">
        <f>(Table2[[#This Row],[Current Month High]]/Table2[[#This Row],[Close Price]])-1</f>
        <v>4.3579766536965048E-2</v>
      </c>
      <c r="AI527">
        <v>5.8485483388206898</v>
      </c>
      <c r="AJ527">
        <v>34.554973821989499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-0.02</v>
      </c>
      <c r="AM527" t="s">
        <v>10435</v>
      </c>
      <c r="AN527">
        <v>-0.28000000000000003</v>
      </c>
      <c r="AO527" t="s">
        <v>10435</v>
      </c>
      <c r="AP527">
        <v>-2.9307005444151001E-2</v>
      </c>
      <c r="AQ527">
        <f>(Table2[[#This Row],[Sharpe Ratio]]-AVERAGE(Table2[Sharpe Ratio]))/_xlfn.STDEV.P(Table2[Sharpe Ratio])</f>
        <v>-1.0160893780953746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-2.2853364729095862</v>
      </c>
      <c r="AS527">
        <f>_xlfn.RANK.AVG(Table2[[#This Row],[1Y Return vs Nifty Z-Score]],Table2[1Y Return vs Nifty Z-Score])</f>
        <v>445</v>
      </c>
      <c r="AT527">
        <f>_xlfn.RANK.AVG(Table2[[#This Row],[6M Return vs Nifty Z-Score]],Table2[6M Return vs Nifty Z-Score])</f>
        <v>384</v>
      </c>
      <c r="AU527">
        <f>_xlfn.RANK.AVG(Table2[[#This Row],[Sharpe Ratio Z-Score]],Table2[Sharpe Ratio Z-Score])</f>
        <v>636</v>
      </c>
      <c r="AV527">
        <f>(Table2[[#This Row],[Rank 1Y]]+Table2[[#This Row],[Rank 6M]]+Table2[[#This Row],[Rank Sharpe]])/3</f>
        <v>488.33333333333331</v>
      </c>
    </row>
    <row r="528" spans="1:48" x14ac:dyDescent="0.3">
      <c r="A528" t="s">
        <v>358</v>
      </c>
      <c r="B528" t="s">
        <v>359</v>
      </c>
      <c r="C528" t="s">
        <v>10391</v>
      </c>
      <c r="D528" t="s">
        <v>24</v>
      </c>
      <c r="E528">
        <v>71439.551507540004</v>
      </c>
      <c r="F528">
        <v>22.79</v>
      </c>
      <c r="G528">
        <v>-1.5697917135964701</v>
      </c>
      <c r="H528">
        <f>(Table2[[#This Row],[1Y Return vs Nifty]]-AVERAGE(Table2[1Y Return vs Nifty]))/_xlfn.STDEV.P(Table2[1Y Return vs Nifty])</f>
        <v>-0.41204876849900951</v>
      </c>
      <c r="I528">
        <v>-11.0841862683562</v>
      </c>
      <c r="J528">
        <f>(Table2[[#This Row],[1M Return vs Nifty]]-AVERAGE(Table2[1M Return vs Nifty]))/_xlfn.STDEV.P(Table2[1M Return vs Nifty])</f>
        <v>-0.81094732950682069</v>
      </c>
      <c r="K528">
        <v>-20.910319669503998</v>
      </c>
      <c r="L528">
        <f>(Table2[[#This Row],[6M Return vs Nifty]]-AVERAGE(Table2[6M Return vs Nifty]))/_xlfn.STDEV.P(Table2[6M Return vs Nifty])</f>
        <v>-0.99178679867770769</v>
      </c>
      <c r="M528">
        <v>-4.7679620531650597</v>
      </c>
      <c r="N528">
        <f>(Table2[[#This Row],[1W Return vs Nifty]]-AVERAGE(Table2[1W Return vs Nifty]))/_xlfn.STDEV.P(Table2[1W Return vs Nifty])</f>
        <v>-0.53400944124553973</v>
      </c>
      <c r="O528">
        <v>23.34</v>
      </c>
      <c r="P528">
        <v>23.7870368830839</v>
      </c>
      <c r="Q528">
        <v>23.1407361835068</v>
      </c>
      <c r="R528">
        <v>31.5092931554423</v>
      </c>
      <c r="S528" s="2">
        <f>(Table2[[#This Row],[Close Price]]-Table2[[#This Row],[20D EMA]])/Table2[[#This Row],[20D EMA]]</f>
        <v>-2.3564695801199687E-2</v>
      </c>
      <c r="T528" s="2">
        <f>(Table2[[#This Row],[Close Price]]-Table2[[#This Row],[50D EMA]])/Table2[[#This Row],[50D EMA]]</f>
        <v>-4.1915135877766317E-2</v>
      </c>
      <c r="U528" s="2">
        <f>(Table2[[#This Row],[Close Price]]-Table2[[#This Row],[200D EMA]])/Table2[[#This Row],[200D EMA]]</f>
        <v>-1.515665624141993E-2</v>
      </c>
      <c r="V528">
        <v>0.55226384800345996</v>
      </c>
      <c r="W528">
        <v>22.7</v>
      </c>
      <c r="X528">
        <v>22.99</v>
      </c>
      <c r="Y528">
        <v>22.7</v>
      </c>
      <c r="Z528">
        <v>23.19</v>
      </c>
      <c r="AA528">
        <v>22.51</v>
      </c>
      <c r="AB528">
        <v>24.41</v>
      </c>
      <c r="AC528" s="2">
        <f>(Table2[[#This Row],[Close Price]]/Table2[[#This Row],[Day Low]])-1</f>
        <v>3.9647577092511987E-3</v>
      </c>
      <c r="AD528" s="2">
        <f>(Table2[[#This Row],[Day High]]/Table2[[#This Row],[Close Price]])-1</f>
        <v>8.7757788503728396E-3</v>
      </c>
      <c r="AE528" s="2">
        <f>(Table2[[#This Row],[Close Price]]/Table2[[#This Row],[Current Week Low]])-1</f>
        <v>3.9647577092511987E-3</v>
      </c>
      <c r="AF528" s="2">
        <f>(Table2[[#This Row],[Current Week High]]/Table2[[#This Row],[Close Price]])-1</f>
        <v>1.7551557700746123E-2</v>
      </c>
      <c r="AG528" s="2">
        <f>(Table2[[#This Row],[Close Price]]/Table2[[#This Row],[Current Month Low]])-1</f>
        <v>1.2438916037316616E-2</v>
      </c>
      <c r="AH528" s="2">
        <f>(Table2[[#This Row],[Current Month High]]/Table2[[#This Row],[Close Price]])-1</f>
        <v>7.1083808688021E-2</v>
      </c>
      <c r="AI528">
        <v>44.142167617376003</v>
      </c>
      <c r="AJ528">
        <v>45.159235668789798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-0.14000000000000001</v>
      </c>
      <c r="AM528" t="s">
        <v>10435</v>
      </c>
      <c r="AN528">
        <v>-0.44</v>
      </c>
      <c r="AO528" t="s">
        <v>10435</v>
      </c>
      <c r="AP528">
        <v>5.0612230571730997E-2</v>
      </c>
      <c r="AQ528">
        <f>(Table2[[#This Row],[Sharpe Ratio]]-AVERAGE(Table2[Sharpe Ratio]))/_xlfn.STDEV.P(Table2[Sharpe Ratio])</f>
        <v>-8.914971587930913E-2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434</v>
      </c>
      <c r="AT528">
        <f>_xlfn.RANK.AVG(Table2[[#This Row],[6M Return vs Nifty Z-Score]],Table2[6M Return vs Nifty Z-Score])</f>
        <v>665</v>
      </c>
      <c r="AU528">
        <f>_xlfn.RANK.AVG(Table2[[#This Row],[Sharpe Ratio Z-Score]],Table2[Sharpe Ratio Z-Score])</f>
        <v>367</v>
      </c>
      <c r="AV528">
        <f>(Table2[[#This Row],[Rank 1Y]]+Table2[[#This Row],[Rank 6M]]+Table2[[#This Row],[Rank Sharpe]])/3</f>
        <v>488.66666666666669</v>
      </c>
    </row>
    <row r="529" spans="1:48" x14ac:dyDescent="0.3">
      <c r="A529" t="s">
        <v>642</v>
      </c>
      <c r="B529" t="s">
        <v>643</v>
      </c>
      <c r="C529" t="s">
        <v>10397</v>
      </c>
      <c r="D529" t="s">
        <v>190</v>
      </c>
      <c r="E529">
        <v>30405.60617952</v>
      </c>
      <c r="F529">
        <v>16030.3</v>
      </c>
      <c r="G529">
        <v>-27.657203215987298</v>
      </c>
      <c r="H529">
        <f>(Table2[[#This Row],[1Y Return vs Nifty]]-AVERAGE(Table2[1Y Return vs Nifty]))/_xlfn.STDEV.P(Table2[1Y Return vs Nifty])</f>
        <v>-0.83733990715248652</v>
      </c>
      <c r="I529">
        <v>1.65281633364433</v>
      </c>
      <c r="J529">
        <f>(Table2[[#This Row],[1M Return vs Nifty]]-AVERAGE(Table2[1M Return vs Nifty]))/_xlfn.STDEV.P(Table2[1M Return vs Nifty])</f>
        <v>0.42113308734915811</v>
      </c>
      <c r="K529">
        <v>-10.565249147957401</v>
      </c>
      <c r="L529">
        <f>(Table2[[#This Row],[6M Return vs Nifty]]-AVERAGE(Table2[6M Return vs Nifty]))/_xlfn.STDEV.P(Table2[6M Return vs Nifty])</f>
        <v>-0.68621008883485657</v>
      </c>
      <c r="M529">
        <v>-2.2962043247233299</v>
      </c>
      <c r="N529">
        <f>(Table2[[#This Row],[1W Return vs Nifty]]-AVERAGE(Table2[1W Return vs Nifty]))/_xlfn.STDEV.P(Table2[1W Return vs Nifty])</f>
        <v>-4.3231129136823761E-2</v>
      </c>
      <c r="O529">
        <v>16243.76</v>
      </c>
      <c r="P529">
        <v>15986.803232427499</v>
      </c>
      <c r="Q529">
        <v>15243.294551848499</v>
      </c>
      <c r="R529">
        <v>41.4397633915545</v>
      </c>
      <c r="S529" s="2">
        <f>(Table2[[#This Row],[Close Price]]-Table2[[#This Row],[20D EMA]])/Table2[[#This Row],[20D EMA]]</f>
        <v>-1.314104616172616E-2</v>
      </c>
      <c r="T529" s="2">
        <f>(Table2[[#This Row],[Close Price]]-Table2[[#This Row],[50D EMA]])/Table2[[#This Row],[50D EMA]]</f>
        <v>2.72079207707215E-3</v>
      </c>
      <c r="U529" s="2">
        <f>(Table2[[#This Row],[Close Price]]-Table2[[#This Row],[200D EMA]])/Table2[[#This Row],[200D EMA]]</f>
        <v>5.1629616253532448E-2</v>
      </c>
      <c r="V529">
        <v>0.62377626100623895</v>
      </c>
      <c r="W529">
        <v>15766</v>
      </c>
      <c r="X529">
        <v>16453.400000000001</v>
      </c>
      <c r="Y529">
        <v>15766</v>
      </c>
      <c r="Z529">
        <v>16500.650000000001</v>
      </c>
      <c r="AA529">
        <v>15075</v>
      </c>
      <c r="AB529">
        <v>17300</v>
      </c>
      <c r="AC529" s="2">
        <f>(Table2[[#This Row],[Close Price]]/Table2[[#This Row],[Day Low]])-1</f>
        <v>1.6763922364581907E-2</v>
      </c>
      <c r="AD529" s="2">
        <f>(Table2[[#This Row],[Day High]]/Table2[[#This Row],[Close Price]])-1</f>
        <v>2.639376680411476E-2</v>
      </c>
      <c r="AE529" s="2">
        <f>(Table2[[#This Row],[Close Price]]/Table2[[#This Row],[Current Week Low]])-1</f>
        <v>1.6763922364581907E-2</v>
      </c>
      <c r="AF529" s="2">
        <f>(Table2[[#This Row],[Current Week High]]/Table2[[#This Row],[Close Price]])-1</f>
        <v>2.9341309894387546E-2</v>
      </c>
      <c r="AG529" s="2">
        <f>(Table2[[#This Row],[Close Price]]/Table2[[#This Row],[Current Month Low]])-1</f>
        <v>6.3369817578772691E-2</v>
      </c>
      <c r="AH529" s="2">
        <f>(Table2[[#This Row],[Current Month High]]/Table2[[#This Row],[Close Price]])-1</f>
        <v>7.9206253158081941E-2</v>
      </c>
      <c r="AI529">
        <v>13.846902428525899</v>
      </c>
      <c r="AJ529">
        <v>23.547591522157902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-0.04</v>
      </c>
      <c r="AM529" t="s">
        <v>10435</v>
      </c>
      <c r="AN529">
        <v>-1.94</v>
      </c>
      <c r="AO529" t="s">
        <v>10435</v>
      </c>
      <c r="AP529">
        <v>7.6125974305452995E-2</v>
      </c>
      <c r="AQ529">
        <f>(Table2[[#This Row],[Sharpe Ratio]]-AVERAGE(Table2[Sharpe Ratio]))/_xlfn.STDEV.P(Table2[Sharpe Ratio])</f>
        <v>0.20677029258653409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-0.93887774518847467</v>
      </c>
      <c r="AS529">
        <f>_xlfn.RANK.AVG(Table2[[#This Row],[1Y Return vs Nifty Z-Score]],Table2[1Y Return vs Nifty Z-Score])</f>
        <v>613</v>
      </c>
      <c r="AT529">
        <f>_xlfn.RANK.AVG(Table2[[#This Row],[6M Return vs Nifty Z-Score]],Table2[6M Return vs Nifty Z-Score])</f>
        <v>565</v>
      </c>
      <c r="AU529">
        <f>_xlfn.RANK.AVG(Table2[[#This Row],[Sharpe Ratio Z-Score]],Table2[Sharpe Ratio Z-Score])</f>
        <v>293</v>
      </c>
      <c r="AV529">
        <f>(Table2[[#This Row],[Rank 1Y]]+Table2[[#This Row],[Rank 6M]]+Table2[[#This Row],[Rank Sharpe]])/3</f>
        <v>490.33333333333331</v>
      </c>
    </row>
    <row r="530" spans="1:48" x14ac:dyDescent="0.3">
      <c r="A530" t="s">
        <v>418</v>
      </c>
      <c r="B530" t="s">
        <v>419</v>
      </c>
      <c r="C530" t="s">
        <v>10399</v>
      </c>
      <c r="D530" t="s">
        <v>420</v>
      </c>
      <c r="E530">
        <v>56647.185787893002</v>
      </c>
      <c r="F530">
        <v>198.21</v>
      </c>
      <c r="G530">
        <v>6.8744378785940601</v>
      </c>
      <c r="H530">
        <f>(Table2[[#This Row],[1Y Return vs Nifty]]-AVERAGE(Table2[1Y Return vs Nifty]))/_xlfn.STDEV.P(Table2[1Y Return vs Nifty])</f>
        <v>-0.27438635542345502</v>
      </c>
      <c r="I530">
        <v>-16.891191587466299</v>
      </c>
      <c r="J530">
        <f>(Table2[[#This Row],[1M Return vs Nifty]]-AVERAGE(Table2[1M Return vs Nifty]))/_xlfn.STDEV.P(Table2[1M Return vs Nifty])</f>
        <v>-1.3726727022511356</v>
      </c>
      <c r="K530">
        <v>4.7064829792126401</v>
      </c>
      <c r="L530">
        <f>(Table2[[#This Row],[6M Return vs Nifty]]-AVERAGE(Table2[6M Return vs Nifty]))/_xlfn.STDEV.P(Table2[6M Return vs Nifty])</f>
        <v>-0.23510773556406278</v>
      </c>
      <c r="M530">
        <v>-4.2868393186521603</v>
      </c>
      <c r="N530">
        <f>(Table2[[#This Row],[1W Return vs Nifty]]-AVERAGE(Table2[1W Return vs Nifty]))/_xlfn.STDEV.P(Table2[1W Return vs Nifty])</f>
        <v>-0.43848041716508074</v>
      </c>
      <c r="O530">
        <v>203.82</v>
      </c>
      <c r="P530">
        <v>198.878066868753</v>
      </c>
      <c r="Q530">
        <v>179.30004248011801</v>
      </c>
      <c r="R530">
        <v>36.617524023629002</v>
      </c>
      <c r="S530" s="2">
        <f>(Table2[[#This Row],[Close Price]]-Table2[[#This Row],[20D EMA]])/Table2[[#This Row],[20D EMA]]</f>
        <v>-2.7524286134824775E-2</v>
      </c>
      <c r="T530" s="2">
        <f>(Table2[[#This Row],[Close Price]]-Table2[[#This Row],[50D EMA]])/Table2[[#This Row],[50D EMA]]</f>
        <v>-3.3591782104050189E-3</v>
      </c>
      <c r="U530" s="2">
        <f>(Table2[[#This Row],[Close Price]]-Table2[[#This Row],[200D EMA]])/Table2[[#This Row],[200D EMA]]</f>
        <v>0.10546543803512407</v>
      </c>
      <c r="V530">
        <v>0.58839155717397995</v>
      </c>
      <c r="W530">
        <v>195.22</v>
      </c>
      <c r="X530">
        <v>199.33</v>
      </c>
      <c r="Y530">
        <v>195.22</v>
      </c>
      <c r="Z530">
        <v>202.83</v>
      </c>
      <c r="AA530">
        <v>194.34</v>
      </c>
      <c r="AB530">
        <v>220.8</v>
      </c>
      <c r="AC530" s="2">
        <f>(Table2[[#This Row],[Close Price]]/Table2[[#This Row],[Day Low]])-1</f>
        <v>1.5316053683024355E-2</v>
      </c>
      <c r="AD530" s="2">
        <f>(Table2[[#This Row],[Day High]]/Table2[[#This Row],[Close Price]])-1</f>
        <v>5.6505726249937993E-3</v>
      </c>
      <c r="AE530" s="2">
        <f>(Table2[[#This Row],[Close Price]]/Table2[[#This Row],[Current Week Low]])-1</f>
        <v>1.5316053683024355E-2</v>
      </c>
      <c r="AF530" s="2">
        <f>(Table2[[#This Row],[Current Week High]]/Table2[[#This Row],[Close Price]])-1</f>
        <v>2.3308612078098978E-2</v>
      </c>
      <c r="AG530" s="2">
        <f>(Table2[[#This Row],[Close Price]]/Table2[[#This Row],[Current Month Low]])-1</f>
        <v>1.9913553565915398E-2</v>
      </c>
      <c r="AH530" s="2">
        <f>(Table2[[#This Row],[Current Month High]]/Table2[[#This Row],[Close Price]])-1</f>
        <v>0.11397003178447096</v>
      </c>
      <c r="AI530">
        <v>15.9376418949598</v>
      </c>
      <c r="AJ530">
        <v>45.208791208791197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0.01</v>
      </c>
      <c r="AM530" t="s">
        <v>10436</v>
      </c>
      <c r="AN530">
        <v>-9.02</v>
      </c>
      <c r="AO530" t="s">
        <v>10435</v>
      </c>
      <c r="AP530">
        <v>-7.7846880906152993E-2</v>
      </c>
      <c r="AQ530">
        <f>(Table2[[#This Row],[Sharpe Ratio]]-AVERAGE(Table2[Sharpe Ratio]))/_xlfn.STDEV.P(Table2[Sharpe Ratio])</f>
        <v>-1.5790769391353303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-3.8997241495390647</v>
      </c>
      <c r="AS530">
        <f>_xlfn.RANK.AVG(Table2[[#This Row],[1Y Return vs Nifty Z-Score]],Table2[1Y Return vs Nifty Z-Score])</f>
        <v>381</v>
      </c>
      <c r="AT530">
        <f>_xlfn.RANK.AVG(Table2[[#This Row],[6M Return vs Nifty Z-Score]],Table2[6M Return vs Nifty Z-Score])</f>
        <v>393</v>
      </c>
      <c r="AU530">
        <f>_xlfn.RANK.AVG(Table2[[#This Row],[Sharpe Ratio Z-Score]],Table2[Sharpe Ratio Z-Score])</f>
        <v>700</v>
      </c>
      <c r="AV530">
        <f>(Table2[[#This Row],[Rank 1Y]]+Table2[[#This Row],[Rank 6M]]+Table2[[#This Row],[Rank Sharpe]])/3</f>
        <v>491.33333333333331</v>
      </c>
    </row>
    <row r="531" spans="1:48" x14ac:dyDescent="0.3">
      <c r="A531" t="s">
        <v>1162</v>
      </c>
      <c r="B531" t="s">
        <v>1163</v>
      </c>
      <c r="C531" t="s">
        <v>10390</v>
      </c>
      <c r="D531" t="s">
        <v>294</v>
      </c>
      <c r="E531">
        <v>11252.81228692</v>
      </c>
      <c r="F531">
        <v>2068.4</v>
      </c>
      <c r="G531">
        <v>-11.1522908311474</v>
      </c>
      <c r="H531">
        <f>(Table2[[#This Row],[1Y Return vs Nifty]]-AVERAGE(Table2[1Y Return vs Nifty]))/_xlfn.STDEV.P(Table2[1Y Return vs Nifty])</f>
        <v>-0.56826786905928095</v>
      </c>
      <c r="I531">
        <v>-9.0231792891048492</v>
      </c>
      <c r="J531">
        <f>(Table2[[#This Row],[1M Return vs Nifty]]-AVERAGE(Table2[1M Return vs Nifty]))/_xlfn.STDEV.P(Table2[1M Return vs Nifty])</f>
        <v>-0.61158124491952159</v>
      </c>
      <c r="K531">
        <v>-5.5534711531397898</v>
      </c>
      <c r="L531">
        <f>(Table2[[#This Row],[6M Return vs Nifty]]-AVERAGE(Table2[6M Return vs Nifty]))/_xlfn.STDEV.P(Table2[6M Return vs Nifty])</f>
        <v>-0.53817024445395911</v>
      </c>
      <c r="M531">
        <v>-4.0905400498809996</v>
      </c>
      <c r="N531">
        <f>(Table2[[#This Row],[1W Return vs Nifty]]-AVERAGE(Table2[1W Return vs Nifty]))/_xlfn.STDEV.P(Table2[1W Return vs Nifty])</f>
        <v>-0.39950433844703392</v>
      </c>
      <c r="O531">
        <v>2084.64</v>
      </c>
      <c r="P531">
        <v>2131.5997384457</v>
      </c>
      <c r="Q531">
        <v>2028.39804920437</v>
      </c>
      <c r="R531">
        <v>47.914732789595298</v>
      </c>
      <c r="S531" s="2">
        <f>(Table2[[#This Row],[Close Price]]-Table2[[#This Row],[20D EMA]])/Table2[[#This Row],[20D EMA]]</f>
        <v>-7.7903139151123376E-3</v>
      </c>
      <c r="T531" s="2">
        <f>(Table2[[#This Row],[Close Price]]-Table2[[#This Row],[50D EMA]])/Table2[[#This Row],[50D EMA]]</f>
        <v>-2.9648970820283241E-2</v>
      </c>
      <c r="U531" s="2">
        <f>(Table2[[#This Row],[Close Price]]-Table2[[#This Row],[200D EMA]])/Table2[[#This Row],[200D EMA]]</f>
        <v>1.9720957043574718E-2</v>
      </c>
      <c r="V531">
        <v>0.68271543391258005</v>
      </c>
      <c r="W531">
        <v>2032.95</v>
      </c>
      <c r="X531">
        <v>2131</v>
      </c>
      <c r="Y531">
        <v>2032.95</v>
      </c>
      <c r="Z531">
        <v>2136</v>
      </c>
      <c r="AA531">
        <v>1980</v>
      </c>
      <c r="AB531">
        <v>2136</v>
      </c>
      <c r="AC531" s="2">
        <f>(Table2[[#This Row],[Close Price]]/Table2[[#This Row],[Day Low]])-1</f>
        <v>1.7437713667330712E-2</v>
      </c>
      <c r="AD531" s="2">
        <f>(Table2[[#This Row],[Day High]]/Table2[[#This Row],[Close Price]])-1</f>
        <v>3.0264939083349374E-2</v>
      </c>
      <c r="AE531" s="2">
        <f>(Table2[[#This Row],[Close Price]]/Table2[[#This Row],[Current Week Low]])-1</f>
        <v>1.7437713667330712E-2</v>
      </c>
      <c r="AF531" s="2">
        <f>(Table2[[#This Row],[Current Week High]]/Table2[[#This Row],[Close Price]])-1</f>
        <v>3.2682266486172784E-2</v>
      </c>
      <c r="AG531" s="2">
        <f>(Table2[[#This Row],[Close Price]]/Table2[[#This Row],[Current Month Low]])-1</f>
        <v>4.4646464646464601E-2</v>
      </c>
      <c r="AH531" s="2">
        <f>(Table2[[#This Row],[Current Month High]]/Table2[[#This Row],[Close Price]])-1</f>
        <v>3.2682266486172784E-2</v>
      </c>
      <c r="AI531">
        <v>32.849062076967698</v>
      </c>
      <c r="AJ531">
        <v>29.274999999999999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-0.23</v>
      </c>
      <c r="AM531" t="s">
        <v>10435</v>
      </c>
      <c r="AN531">
        <v>3.19</v>
      </c>
      <c r="AO531" t="s">
        <v>10436</v>
      </c>
      <c r="AP531">
        <v>2.2022583194209001E-2</v>
      </c>
      <c r="AQ531">
        <f>(Table2[[#This Row],[Sharpe Ratio]]-AVERAGE(Table2[Sharpe Ratio]))/_xlfn.STDEV.P(Table2[Sharpe Ratio])</f>
        <v>-0.42074545432868893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513</v>
      </c>
      <c r="AT531">
        <f>_xlfn.RANK.AVG(Table2[[#This Row],[6M Return vs Nifty Z-Score]],Table2[6M Return vs Nifty Z-Score])</f>
        <v>512</v>
      </c>
      <c r="AU531">
        <f>_xlfn.RANK.AVG(Table2[[#This Row],[Sharpe Ratio Z-Score]],Table2[Sharpe Ratio Z-Score])</f>
        <v>450</v>
      </c>
      <c r="AV531">
        <f>(Table2[[#This Row],[Rank 1Y]]+Table2[[#This Row],[Rank 6M]]+Table2[[#This Row],[Rank Sharpe]])/3</f>
        <v>491.66666666666669</v>
      </c>
    </row>
    <row r="532" spans="1:48" x14ac:dyDescent="0.3">
      <c r="A532" t="s">
        <v>1198</v>
      </c>
      <c r="B532" t="s">
        <v>1199</v>
      </c>
      <c r="C532" t="s">
        <v>10393</v>
      </c>
      <c r="D532" t="s">
        <v>1003</v>
      </c>
      <c r="E532">
        <v>10416.828949061901</v>
      </c>
      <c r="F532">
        <v>48.94</v>
      </c>
      <c r="G532">
        <v>-43.911817493810901</v>
      </c>
      <c r="H532">
        <f>(Table2[[#This Row],[1Y Return vs Nifty]]-AVERAGE(Table2[1Y Return vs Nifty]))/_xlfn.STDEV.P(Table2[1Y Return vs Nifty])</f>
        <v>-1.1023314496807712</v>
      </c>
      <c r="I532">
        <v>-4.1658146077071798</v>
      </c>
      <c r="J532">
        <f>(Table2[[#This Row],[1M Return vs Nifty]]-AVERAGE(Table2[1M Return vs Nifty]))/_xlfn.STDEV.P(Table2[1M Return vs Nifty])</f>
        <v>-0.14171685935851283</v>
      </c>
      <c r="K532">
        <v>2.5625567970030199</v>
      </c>
      <c r="L532">
        <f>(Table2[[#This Row],[6M Return vs Nifty]]-AVERAGE(Table2[6M Return vs Nifty]))/_xlfn.STDEV.P(Table2[6M Return vs Nifty])</f>
        <v>-0.29843585957646612</v>
      </c>
      <c r="M532">
        <v>-1.77084656097462</v>
      </c>
      <c r="N532">
        <f>(Table2[[#This Row],[1W Return vs Nifty]]-AVERAGE(Table2[1W Return vs Nifty]))/_xlfn.STDEV.P(Table2[1W Return vs Nifty])</f>
        <v>6.1080953547893009E-2</v>
      </c>
      <c r="O532">
        <v>47.66</v>
      </c>
      <c r="P532">
        <v>47.565876770155597</v>
      </c>
      <c r="Q532">
        <v>46.880760393894903</v>
      </c>
      <c r="R532">
        <v>65.905403583225294</v>
      </c>
      <c r="S532" s="2">
        <f>(Table2[[#This Row],[Close Price]]-Table2[[#This Row],[20D EMA]])/Table2[[#This Row],[20D EMA]]</f>
        <v>2.6856903063365533E-2</v>
      </c>
      <c r="T532" s="2">
        <f>(Table2[[#This Row],[Close Price]]-Table2[[#This Row],[50D EMA]])/Table2[[#This Row],[50D EMA]]</f>
        <v>2.8888844759118803E-2</v>
      </c>
      <c r="U532" s="2">
        <f>(Table2[[#This Row],[Close Price]]-Table2[[#This Row],[200D EMA]])/Table2[[#This Row],[200D EMA]]</f>
        <v>4.3925047051354173E-2</v>
      </c>
      <c r="V532">
        <v>0.63012920874291201</v>
      </c>
      <c r="W532">
        <v>47.5</v>
      </c>
      <c r="X532">
        <v>49.95</v>
      </c>
      <c r="Y532">
        <v>47.5</v>
      </c>
      <c r="Z532">
        <v>49.95</v>
      </c>
      <c r="AA532">
        <v>46.1</v>
      </c>
      <c r="AB532">
        <v>50.55</v>
      </c>
      <c r="AC532" s="2">
        <f>(Table2[[#This Row],[Close Price]]/Table2[[#This Row],[Day Low]])-1</f>
        <v>3.0315789473684074E-2</v>
      </c>
      <c r="AD532" s="2">
        <f>(Table2[[#This Row],[Day High]]/Table2[[#This Row],[Close Price]])-1</f>
        <v>2.0637515324887667E-2</v>
      </c>
      <c r="AE532" s="2">
        <f>(Table2[[#This Row],[Close Price]]/Table2[[#This Row],[Current Week Low]])-1</f>
        <v>3.0315789473684074E-2</v>
      </c>
      <c r="AF532" s="2">
        <f>(Table2[[#This Row],[Current Week High]]/Table2[[#This Row],[Close Price]])-1</f>
        <v>2.0637515324887667E-2</v>
      </c>
      <c r="AG532" s="2">
        <f>(Table2[[#This Row],[Close Price]]/Table2[[#This Row],[Current Month Low]])-1</f>
        <v>6.1605206073752639E-2</v>
      </c>
      <c r="AH532" s="2">
        <f>(Table2[[#This Row],[Current Month High]]/Table2[[#This Row],[Close Price]])-1</f>
        <v>3.2897425418880299E-2</v>
      </c>
      <c r="AI532">
        <v>16.9799754801798</v>
      </c>
      <c r="AJ532">
        <v>33.8987688098495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-0.1</v>
      </c>
      <c r="AM532" t="s">
        <v>10435</v>
      </c>
      <c r="AN532">
        <v>4.53</v>
      </c>
      <c r="AO532" t="s">
        <v>10436</v>
      </c>
      <c r="AP532">
        <v>5.0015770354107002E-2</v>
      </c>
      <c r="AQ532">
        <f>(Table2[[#This Row],[Sharpe Ratio]]-AVERAGE(Table2[Sharpe Ratio]))/_xlfn.STDEV.P(Table2[Sharpe Ratio])</f>
        <v>-9.606773287011014E-2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-1.5774709479379672</v>
      </c>
      <c r="AS532">
        <f>_xlfn.RANK.AVG(Table2[[#This Row],[1Y Return vs Nifty Z-Score]],Table2[1Y Return vs Nifty Z-Score])</f>
        <v>687</v>
      </c>
      <c r="AT532">
        <f>_xlfn.RANK.AVG(Table2[[#This Row],[6M Return vs Nifty Z-Score]],Table2[6M Return vs Nifty Z-Score])</f>
        <v>421</v>
      </c>
      <c r="AU532">
        <f>_xlfn.RANK.AVG(Table2[[#This Row],[Sharpe Ratio Z-Score]],Table2[Sharpe Ratio Z-Score])</f>
        <v>370</v>
      </c>
      <c r="AV532">
        <f>(Table2[[#This Row],[Rank 1Y]]+Table2[[#This Row],[Rank 6M]]+Table2[[#This Row],[Rank Sharpe]])/3</f>
        <v>492.66666666666669</v>
      </c>
    </row>
    <row r="533" spans="1:48" x14ac:dyDescent="0.3">
      <c r="A533" t="s">
        <v>992</v>
      </c>
      <c r="B533" t="s">
        <v>993</v>
      </c>
      <c r="C533" t="s">
        <v>10391</v>
      </c>
      <c r="D533" t="s">
        <v>573</v>
      </c>
      <c r="E533">
        <v>14943.908843499999</v>
      </c>
      <c r="F533">
        <v>1888.25</v>
      </c>
      <c r="G533">
        <v>-20.803182984438902</v>
      </c>
      <c r="H533">
        <f>(Table2[[#This Row],[1Y Return vs Nifty]]-AVERAGE(Table2[1Y Return vs Nifty]))/_xlfn.STDEV.P(Table2[1Y Return vs Nifty])</f>
        <v>-0.72560195000169603</v>
      </c>
      <c r="I533">
        <v>7.5671332014972004</v>
      </c>
      <c r="J533">
        <f>(Table2[[#This Row],[1M Return vs Nifty]]-AVERAGE(Table2[1M Return vs Nifty]))/_xlfn.STDEV.P(Table2[1M Return vs Nifty])</f>
        <v>0.9932389602660715</v>
      </c>
      <c r="K533">
        <v>24.8101591962863</v>
      </c>
      <c r="L533">
        <f>(Table2[[#This Row],[6M Return vs Nifty]]-AVERAGE(Table2[6M Return vs Nifty]))/_xlfn.STDEV.P(Table2[6M Return vs Nifty])</f>
        <v>0.3587224583784846</v>
      </c>
      <c r="M533">
        <v>0.37159720646497002</v>
      </c>
      <c r="N533">
        <f>(Table2[[#This Row],[1W Return vs Nifty]]-AVERAGE(Table2[1W Return vs Nifty]))/_xlfn.STDEV.P(Table2[1W Return vs Nifty])</f>
        <v>0.48647253779297006</v>
      </c>
      <c r="O533">
        <v>1820.63</v>
      </c>
      <c r="P533">
        <v>1771.6086171439599</v>
      </c>
      <c r="Q533">
        <v>1669.7108186002699</v>
      </c>
      <c r="R533">
        <v>65.796229911358594</v>
      </c>
      <c r="S533" s="2">
        <f>(Table2[[#This Row],[Close Price]]-Table2[[#This Row],[20D EMA]])/Table2[[#This Row],[20D EMA]]</f>
        <v>3.714098965742621E-2</v>
      </c>
      <c r="T533" s="2">
        <f>(Table2[[#This Row],[Close Price]]-Table2[[#This Row],[50D EMA]])/Table2[[#This Row],[50D EMA]]</f>
        <v>6.5839250118392187E-2</v>
      </c>
      <c r="U533" s="2">
        <f>(Table2[[#This Row],[Close Price]]-Table2[[#This Row],[200D EMA]])/Table2[[#This Row],[200D EMA]]</f>
        <v>0.1308844495497328</v>
      </c>
      <c r="V533">
        <v>0.95454261650944805</v>
      </c>
      <c r="W533">
        <v>1863</v>
      </c>
      <c r="X533">
        <v>1901.4</v>
      </c>
      <c r="Y533">
        <v>1863</v>
      </c>
      <c r="Z533">
        <v>1939.95</v>
      </c>
      <c r="AA533">
        <v>1704.45</v>
      </c>
      <c r="AB533">
        <v>1939.95</v>
      </c>
      <c r="AC533" s="2">
        <f>(Table2[[#This Row],[Close Price]]/Table2[[#This Row],[Day Low]])-1</f>
        <v>1.3553408480944773E-2</v>
      </c>
      <c r="AD533" s="2">
        <f>(Table2[[#This Row],[Day High]]/Table2[[#This Row],[Close Price]])-1</f>
        <v>6.9641202171322192E-3</v>
      </c>
      <c r="AE533" s="2">
        <f>(Table2[[#This Row],[Close Price]]/Table2[[#This Row],[Current Week Low]])-1</f>
        <v>1.3553408480944773E-2</v>
      </c>
      <c r="AF533" s="2">
        <f>(Table2[[#This Row],[Current Week High]]/Table2[[#This Row],[Close Price]])-1</f>
        <v>2.7379849066596185E-2</v>
      </c>
      <c r="AG533" s="2">
        <f>(Table2[[#This Row],[Close Price]]/Table2[[#This Row],[Current Month Low]])-1</f>
        <v>0.1078353721141716</v>
      </c>
      <c r="AH533" s="2">
        <f>(Table2[[#This Row],[Current Month High]]/Table2[[#This Row],[Close Price]])-1</f>
        <v>2.7379849066596185E-2</v>
      </c>
      <c r="AI533">
        <v>4.8033893817026296</v>
      </c>
      <c r="AJ533">
        <v>44.472073450650299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-0.01</v>
      </c>
      <c r="AM533" t="s">
        <v>10435</v>
      </c>
      <c r="AN533">
        <v>2.65</v>
      </c>
      <c r="AO533" t="s">
        <v>10436</v>
      </c>
      <c r="AP533">
        <v>-7.6583171792877006E-2</v>
      </c>
      <c r="AQ533">
        <f>(Table2[[#This Row],[Sharpe Ratio]]-AVERAGE(Table2[Sharpe Ratio]))/_xlfn.STDEV.P(Table2[Sharpe Ratio])</f>
        <v>-1.5644198658574198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-0.45158785942158963</v>
      </c>
      <c r="AS533">
        <f>_xlfn.RANK.AVG(Table2[[#This Row],[1Y Return vs Nifty Z-Score]],Table2[1Y Return vs Nifty Z-Score])</f>
        <v>577</v>
      </c>
      <c r="AT533">
        <f>_xlfn.RANK.AVG(Table2[[#This Row],[6M Return vs Nifty Z-Score]],Table2[6M Return vs Nifty Z-Score])</f>
        <v>205</v>
      </c>
      <c r="AU533">
        <f>_xlfn.RANK.AVG(Table2[[#This Row],[Sharpe Ratio Z-Score]],Table2[Sharpe Ratio Z-Score])</f>
        <v>697</v>
      </c>
      <c r="AV533">
        <f>(Table2[[#This Row],[Rank 1Y]]+Table2[[#This Row],[Rank 6M]]+Table2[[#This Row],[Rank Sharpe]])/3</f>
        <v>493</v>
      </c>
    </row>
    <row r="534" spans="1:48" x14ac:dyDescent="0.3">
      <c r="A534" t="s">
        <v>1187</v>
      </c>
      <c r="B534" t="s">
        <v>1188</v>
      </c>
      <c r="C534" t="s">
        <v>10400</v>
      </c>
      <c r="D534" t="s">
        <v>729</v>
      </c>
      <c r="E534">
        <v>10653.691304525</v>
      </c>
      <c r="F534">
        <v>8260.25</v>
      </c>
      <c r="G534">
        <v>-37.473195022875103</v>
      </c>
      <c r="H534">
        <f>(Table2[[#This Row],[1Y Return vs Nifty]]-AVERAGE(Table2[1Y Return vs Nifty]))/_xlfn.STDEV.P(Table2[1Y Return vs Nifty])</f>
        <v>-0.99736553223920399</v>
      </c>
      <c r="I534">
        <v>-19.291571380674501</v>
      </c>
      <c r="J534">
        <f>(Table2[[#This Row],[1M Return vs Nifty]]-AVERAGE(Table2[1M Return vs Nifty]))/_xlfn.STDEV.P(Table2[1M Return vs Nifty])</f>
        <v>-1.6048671226058995</v>
      </c>
      <c r="K534">
        <v>3.6305590039390001</v>
      </c>
      <c r="L534">
        <f>(Table2[[#This Row],[6M Return vs Nifty]]-AVERAGE(Table2[6M Return vs Nifty]))/_xlfn.STDEV.P(Table2[6M Return vs Nifty])</f>
        <v>-0.26688879570477292</v>
      </c>
      <c r="M534">
        <v>-3.1759729300258299</v>
      </c>
      <c r="N534">
        <f>(Table2[[#This Row],[1W Return vs Nifty]]-AVERAGE(Table2[1W Return vs Nifty]))/_xlfn.STDEV.P(Table2[1W Return vs Nifty])</f>
        <v>-0.21791303512960961</v>
      </c>
      <c r="O534">
        <v>8651.4699999999993</v>
      </c>
      <c r="P534">
        <v>8859.07804577969</v>
      </c>
      <c r="Q534">
        <v>8281.8517689357905</v>
      </c>
      <c r="R534">
        <v>27.966598263941201</v>
      </c>
      <c r="S534" s="2">
        <f>(Table2[[#This Row],[Close Price]]-Table2[[#This Row],[20D EMA]])/Table2[[#This Row],[20D EMA]]</f>
        <v>-4.5220060868268561E-2</v>
      </c>
      <c r="T534" s="2">
        <f>(Table2[[#This Row],[Close Price]]-Table2[[#This Row],[50D EMA]])/Table2[[#This Row],[50D EMA]]</f>
        <v>-6.7594849338183813E-2</v>
      </c>
      <c r="U534" s="2">
        <f>(Table2[[#This Row],[Close Price]]-Table2[[#This Row],[200D EMA]])/Table2[[#This Row],[200D EMA]]</f>
        <v>-2.6083259563780222E-3</v>
      </c>
      <c r="V534">
        <v>0.49583430737230599</v>
      </c>
      <c r="W534">
        <v>8215.15</v>
      </c>
      <c r="X534">
        <v>8375</v>
      </c>
      <c r="Y534">
        <v>8154</v>
      </c>
      <c r="Z534">
        <v>8375</v>
      </c>
      <c r="AA534">
        <v>8109.05</v>
      </c>
      <c r="AB534">
        <v>9401.2000000000007</v>
      </c>
      <c r="AC534" s="2">
        <f>(Table2[[#This Row],[Close Price]]/Table2[[#This Row],[Day Low]])-1</f>
        <v>5.4898571541603935E-3</v>
      </c>
      <c r="AD534" s="2">
        <f>(Table2[[#This Row],[Day High]]/Table2[[#This Row],[Close Price]])-1</f>
        <v>1.3891831361036333E-2</v>
      </c>
      <c r="AE534" s="2">
        <f>(Table2[[#This Row],[Close Price]]/Table2[[#This Row],[Current Week Low]])-1</f>
        <v>1.3030414520480704E-2</v>
      </c>
      <c r="AF534" s="2">
        <f>(Table2[[#This Row],[Current Week High]]/Table2[[#This Row],[Close Price]])-1</f>
        <v>1.3891831361036333E-2</v>
      </c>
      <c r="AG534" s="2">
        <f>(Table2[[#This Row],[Close Price]]/Table2[[#This Row],[Current Month Low]])-1</f>
        <v>1.8645833975619919E-2</v>
      </c>
      <c r="AH534" s="2">
        <f>(Table2[[#This Row],[Current Month High]]/Table2[[#This Row],[Close Price]])-1</f>
        <v>0.13812535940195514</v>
      </c>
      <c r="AI534">
        <v>30.624981084107599</v>
      </c>
      <c r="AJ534">
        <v>25.3223995630537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-0.12</v>
      </c>
      <c r="AM534" t="s">
        <v>10435</v>
      </c>
      <c r="AN534">
        <v>-6.17</v>
      </c>
      <c r="AO534" t="s">
        <v>10435</v>
      </c>
      <c r="AP534">
        <v>3.317923858829E-2</v>
      </c>
      <c r="AQ534">
        <f>(Table2[[#This Row],[Sharpe Ratio]]-AVERAGE(Table2[Sharpe Ratio]))/_xlfn.STDEV.P(Table2[Sharpe Ratio])</f>
        <v>-0.29134548883858641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671</v>
      </c>
      <c r="AT534">
        <f>_xlfn.RANK.AVG(Table2[[#This Row],[6M Return vs Nifty Z-Score]],Table2[6M Return vs Nifty Z-Score])</f>
        <v>410</v>
      </c>
      <c r="AU534">
        <f>_xlfn.RANK.AVG(Table2[[#This Row],[Sharpe Ratio Z-Score]],Table2[Sharpe Ratio Z-Score])</f>
        <v>408</v>
      </c>
      <c r="AV534">
        <f>(Table2[[#This Row],[Rank 1Y]]+Table2[[#This Row],[Rank 6M]]+Table2[[#This Row],[Rank Sharpe]])/3</f>
        <v>496.33333333333331</v>
      </c>
    </row>
    <row r="535" spans="1:48" x14ac:dyDescent="0.3">
      <c r="A535" t="s">
        <v>1255</v>
      </c>
      <c r="B535" t="s">
        <v>1256</v>
      </c>
      <c r="C535" t="s">
        <v>10399</v>
      </c>
      <c r="D535" t="s">
        <v>281</v>
      </c>
      <c r="E535">
        <v>9690.8771984970008</v>
      </c>
      <c r="F535">
        <v>122.39</v>
      </c>
      <c r="G535">
        <v>-23.5734629964861</v>
      </c>
      <c r="H535">
        <f>(Table2[[#This Row],[1Y Return vs Nifty]]-AVERAGE(Table2[1Y Return vs Nifty]))/_xlfn.STDEV.P(Table2[1Y Return vs Nifty])</f>
        <v>-0.77076455805135025</v>
      </c>
      <c r="I535">
        <v>-12.2555998887494</v>
      </c>
      <c r="J535">
        <f>(Table2[[#This Row],[1M Return vs Nifty]]-AVERAGE(Table2[1M Return vs Nifty]))/_xlfn.STDEV.P(Table2[1M Return vs Nifty])</f>
        <v>-0.92426094235778589</v>
      </c>
      <c r="K535">
        <v>-25.243566409422201</v>
      </c>
      <c r="L535">
        <f>(Table2[[#This Row],[6M Return vs Nifty]]-AVERAGE(Table2[6M Return vs Nifty]))/_xlfn.STDEV.P(Table2[6M Return vs Nifty])</f>
        <v>-1.119783923391702</v>
      </c>
      <c r="M535">
        <v>-7.5837499264241996</v>
      </c>
      <c r="N535">
        <f>(Table2[[#This Row],[1W Return vs Nifty]]-AVERAGE(Table2[1W Return vs Nifty]))/_xlfn.STDEV.P(Table2[1W Return vs Nifty])</f>
        <v>-1.0930964439047852</v>
      </c>
      <c r="O535">
        <v>128.69999999999999</v>
      </c>
      <c r="P535">
        <v>132.65441763326299</v>
      </c>
      <c r="Q535">
        <v>132.07107641645501</v>
      </c>
      <c r="R535">
        <v>20.453292874355999</v>
      </c>
      <c r="S535" s="2">
        <f>(Table2[[#This Row],[Close Price]]-Table2[[#This Row],[20D EMA]])/Table2[[#This Row],[20D EMA]]</f>
        <v>-4.9028749028748937E-2</v>
      </c>
      <c r="T535" s="2">
        <f>(Table2[[#This Row],[Close Price]]-Table2[[#This Row],[50D EMA]])/Table2[[#This Row],[50D EMA]]</f>
        <v>-7.737712634373059E-2</v>
      </c>
      <c r="U535" s="2">
        <f>(Table2[[#This Row],[Close Price]]-Table2[[#This Row],[200D EMA]])/Table2[[#This Row],[200D EMA]]</f>
        <v>-7.3302017967416422E-2</v>
      </c>
      <c r="V535">
        <v>0.75478475402039003</v>
      </c>
      <c r="W535">
        <v>121.4</v>
      </c>
      <c r="X535">
        <v>125.85</v>
      </c>
      <c r="Y535">
        <v>121.4</v>
      </c>
      <c r="Z535">
        <v>127.3</v>
      </c>
      <c r="AA535">
        <v>121.4</v>
      </c>
      <c r="AB535">
        <v>135.35</v>
      </c>
      <c r="AC535" s="2">
        <f>(Table2[[#This Row],[Close Price]]/Table2[[#This Row],[Day Low]])-1</f>
        <v>8.1548599670511202E-3</v>
      </c>
      <c r="AD535" s="2">
        <f>(Table2[[#This Row],[Day High]]/Table2[[#This Row],[Close Price]])-1</f>
        <v>2.8270283519895356E-2</v>
      </c>
      <c r="AE535" s="2">
        <f>(Table2[[#This Row],[Close Price]]/Table2[[#This Row],[Current Week Low]])-1</f>
        <v>8.1548599670511202E-3</v>
      </c>
      <c r="AF535" s="2">
        <f>(Table2[[#This Row],[Current Week High]]/Table2[[#This Row],[Close Price]])-1</f>
        <v>4.0117656671296631E-2</v>
      </c>
      <c r="AG535" s="2">
        <f>(Table2[[#This Row],[Close Price]]/Table2[[#This Row],[Current Month Low]])-1</f>
        <v>8.1548599670511202E-3</v>
      </c>
      <c r="AH535" s="2">
        <f>(Table2[[#This Row],[Current Month High]]/Table2[[#This Row],[Close Price]])-1</f>
        <v>0.10589100416700714</v>
      </c>
      <c r="AI535">
        <v>29.095514339406801</v>
      </c>
      <c r="AJ535">
        <v>21.478908188585599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-0.24</v>
      </c>
      <c r="AM535" t="s">
        <v>10435</v>
      </c>
      <c r="AN535">
        <v>-5.42</v>
      </c>
      <c r="AO535" t="s">
        <v>10435</v>
      </c>
      <c r="AP535">
        <v>0.10643463886034001</v>
      </c>
      <c r="AQ535">
        <f>(Table2[[#This Row],[Sharpe Ratio]]-AVERAGE(Table2[Sharpe Ratio]))/_xlfn.STDEV.P(Table2[Sharpe Ratio])</f>
        <v>0.55830397440431256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594</v>
      </c>
      <c r="AT535">
        <f>_xlfn.RANK.AVG(Table2[[#This Row],[6M Return vs Nifty Z-Score]],Table2[6M Return vs Nifty Z-Score])</f>
        <v>689</v>
      </c>
      <c r="AU535">
        <f>_xlfn.RANK.AVG(Table2[[#This Row],[Sharpe Ratio Z-Score]],Table2[Sharpe Ratio Z-Score])</f>
        <v>206</v>
      </c>
      <c r="AV535">
        <f>(Table2[[#This Row],[Rank 1Y]]+Table2[[#This Row],[Rank 6M]]+Table2[[#This Row],[Rank Sharpe]])/3</f>
        <v>496.33333333333331</v>
      </c>
    </row>
    <row r="536" spans="1:48" x14ac:dyDescent="0.3">
      <c r="A536" t="s">
        <v>1317</v>
      </c>
      <c r="B536" t="s">
        <v>1318</v>
      </c>
      <c r="C536" t="s">
        <v>10403</v>
      </c>
      <c r="D536" t="s">
        <v>130</v>
      </c>
      <c r="E536">
        <v>8931.7267908600006</v>
      </c>
      <c r="F536">
        <v>575.45000000000005</v>
      </c>
      <c r="G536">
        <v>-25.980331726952802</v>
      </c>
      <c r="H536">
        <f>(Table2[[#This Row],[1Y Return vs Nifty]]-AVERAGE(Table2[1Y Return vs Nifty]))/_xlfn.STDEV.P(Table2[1Y Return vs Nifty])</f>
        <v>-0.81000263818344087</v>
      </c>
      <c r="I536">
        <v>-10.6273518433907</v>
      </c>
      <c r="J536">
        <f>(Table2[[#This Row],[1M Return vs Nifty]]-AVERAGE(Table2[1M Return vs Nifty]))/_xlfn.STDEV.P(Table2[1M Return vs Nifty])</f>
        <v>-0.7667566540132591</v>
      </c>
      <c r="K536">
        <v>-13.6798902406726</v>
      </c>
      <c r="L536">
        <f>(Table2[[#This Row],[6M Return vs Nifty]]-AVERAGE(Table2[6M Return vs Nifty]))/_xlfn.STDEV.P(Table2[6M Return vs Nifty])</f>
        <v>-0.77821156678234216</v>
      </c>
      <c r="M536">
        <v>-1.4997614045971699</v>
      </c>
      <c r="N536">
        <f>(Table2[[#This Row],[1W Return vs Nifty]]-AVERAGE(Table2[1W Return vs Nifty]))/_xlfn.STDEV.P(Table2[1W Return vs Nifty])</f>
        <v>0.11490609747432726</v>
      </c>
      <c r="O536">
        <v>554.21</v>
      </c>
      <c r="P536">
        <v>569.71541525161797</v>
      </c>
      <c r="Q536">
        <v>570.90792049966205</v>
      </c>
      <c r="R536">
        <v>71.225351098267097</v>
      </c>
      <c r="S536" s="2">
        <f>(Table2[[#This Row],[Close Price]]-Table2[[#This Row],[20D EMA]])/Table2[[#This Row],[20D EMA]]</f>
        <v>3.8324822720629377E-2</v>
      </c>
      <c r="T536" s="2">
        <f>(Table2[[#This Row],[Close Price]]-Table2[[#This Row],[50D EMA]])/Table2[[#This Row],[50D EMA]]</f>
        <v>1.0065700514439065E-2</v>
      </c>
      <c r="U536" s="2">
        <f>(Table2[[#This Row],[Close Price]]-Table2[[#This Row],[200D EMA]])/Table2[[#This Row],[200D EMA]]</f>
        <v>7.9558880464694476E-3</v>
      </c>
      <c r="V536">
        <v>1.0979720790691101</v>
      </c>
      <c r="W536">
        <v>546.1</v>
      </c>
      <c r="X536">
        <v>579</v>
      </c>
      <c r="Y536">
        <v>537</v>
      </c>
      <c r="Z536">
        <v>579</v>
      </c>
      <c r="AA536">
        <v>528</v>
      </c>
      <c r="AB536">
        <v>579</v>
      </c>
      <c r="AC536" s="2">
        <f>(Table2[[#This Row],[Close Price]]/Table2[[#This Row],[Day Low]])-1</f>
        <v>5.3744735396447529E-2</v>
      </c>
      <c r="AD536" s="2">
        <f>(Table2[[#This Row],[Day High]]/Table2[[#This Row],[Close Price]])-1</f>
        <v>6.1690850638629335E-3</v>
      </c>
      <c r="AE536" s="2">
        <f>(Table2[[#This Row],[Close Price]]/Table2[[#This Row],[Current Week Low]])-1</f>
        <v>7.1601489757914472E-2</v>
      </c>
      <c r="AF536" s="2">
        <f>(Table2[[#This Row],[Current Week High]]/Table2[[#This Row],[Close Price]])-1</f>
        <v>6.1690850638629335E-3</v>
      </c>
      <c r="AG536" s="2">
        <f>(Table2[[#This Row],[Close Price]]/Table2[[#This Row],[Current Month Low]])-1</f>
        <v>8.9867424242424221E-2</v>
      </c>
      <c r="AH536" s="2">
        <f>(Table2[[#This Row],[Current Month High]]/Table2[[#This Row],[Close Price]])-1</f>
        <v>6.1690850638629335E-3</v>
      </c>
      <c r="AI536">
        <v>17.959857502823802</v>
      </c>
      <c r="AJ536">
        <v>21.147368421052601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-7.0000000000000007E-2</v>
      </c>
      <c r="AM536" t="s">
        <v>10435</v>
      </c>
      <c r="AN536">
        <v>5.34</v>
      </c>
      <c r="AO536" t="s">
        <v>10436</v>
      </c>
      <c r="AP536">
        <v>7.8153996260974995E-2</v>
      </c>
      <c r="AQ536">
        <f>(Table2[[#This Row],[Sharpe Ratio]]-AVERAGE(Table2[Sharpe Ratio]))/_xlfn.STDEV.P(Table2[Sharpe Ratio])</f>
        <v>0.23029221396782398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608</v>
      </c>
      <c r="AT536">
        <f>_xlfn.RANK.AVG(Table2[[#This Row],[6M Return vs Nifty Z-Score]],Table2[6M Return vs Nifty Z-Score])</f>
        <v>595</v>
      </c>
      <c r="AU536">
        <f>_xlfn.RANK.AVG(Table2[[#This Row],[Sharpe Ratio Z-Score]],Table2[Sharpe Ratio Z-Score])</f>
        <v>287</v>
      </c>
      <c r="AV536">
        <f>(Table2[[#This Row],[Rank 1Y]]+Table2[[#This Row],[Rank 6M]]+Table2[[#This Row],[Rank Sharpe]])/3</f>
        <v>496.66666666666669</v>
      </c>
    </row>
    <row r="537" spans="1:48" x14ac:dyDescent="0.3">
      <c r="A537" t="s">
        <v>1923</v>
      </c>
      <c r="B537" t="s">
        <v>1924</v>
      </c>
      <c r="C537" t="s">
        <v>10402</v>
      </c>
      <c r="D537" t="s">
        <v>555</v>
      </c>
      <c r="E537">
        <v>3811.6435319399998</v>
      </c>
      <c r="F537">
        <v>342.2</v>
      </c>
      <c r="G537">
        <v>-20.687555869766499</v>
      </c>
      <c r="H537">
        <f>(Table2[[#This Row],[1Y Return vs Nifty]]-AVERAGE(Table2[1Y Return vs Nifty]))/_xlfn.STDEV.P(Table2[1Y Return vs Nifty])</f>
        <v>-0.7237169340332188</v>
      </c>
      <c r="I537">
        <v>-3.74888372628677</v>
      </c>
      <c r="J537">
        <f>(Table2[[#This Row],[1M Return vs Nifty]]-AVERAGE(Table2[1M Return vs Nifty]))/_xlfn.STDEV.P(Table2[1M Return vs Nifty])</f>
        <v>-0.10138614810468091</v>
      </c>
      <c r="K537">
        <v>4.9472095346391001</v>
      </c>
      <c r="L537">
        <f>(Table2[[#This Row],[6M Return vs Nifty]]-AVERAGE(Table2[6M Return vs Nifty]))/_xlfn.STDEV.P(Table2[6M Return vs Nifty])</f>
        <v>-0.22799706110072204</v>
      </c>
      <c r="M537">
        <v>-1.97456602390696</v>
      </c>
      <c r="N537">
        <f>(Table2[[#This Row],[1W Return vs Nifty]]-AVERAGE(Table2[1W Return vs Nifty]))/_xlfn.STDEV.P(Table2[1W Return vs Nifty])</f>
        <v>2.0631562812232586E-2</v>
      </c>
      <c r="O537">
        <v>341.18</v>
      </c>
      <c r="P537">
        <v>347.46923969062698</v>
      </c>
      <c r="Q537">
        <v>333.65502386855098</v>
      </c>
      <c r="R537">
        <v>52.404848278265497</v>
      </c>
      <c r="S537" s="2">
        <f>(Table2[[#This Row],[Close Price]]-Table2[[#This Row],[20D EMA]])/Table2[[#This Row],[20D EMA]]</f>
        <v>2.9896242452663751E-3</v>
      </c>
      <c r="T537" s="2">
        <f>(Table2[[#This Row],[Close Price]]-Table2[[#This Row],[50D EMA]])/Table2[[#This Row],[50D EMA]]</f>
        <v>-1.5164622040553903E-2</v>
      </c>
      <c r="U537" s="2">
        <f>(Table2[[#This Row],[Close Price]]-Table2[[#This Row],[200D EMA]])/Table2[[#This Row],[200D EMA]]</f>
        <v>2.5610212705250445E-2</v>
      </c>
      <c r="V537">
        <v>0.24531692278105899</v>
      </c>
      <c r="W537">
        <v>341</v>
      </c>
      <c r="X537">
        <v>354.5</v>
      </c>
      <c r="Y537">
        <v>340.5</v>
      </c>
      <c r="Z537">
        <v>354.5</v>
      </c>
      <c r="AA537">
        <v>320.25</v>
      </c>
      <c r="AB537">
        <v>355</v>
      </c>
      <c r="AC537" s="2">
        <f>(Table2[[#This Row],[Close Price]]/Table2[[#This Row],[Day Low]])-1</f>
        <v>3.5190615835776207E-3</v>
      </c>
      <c r="AD537" s="2">
        <f>(Table2[[#This Row],[Day High]]/Table2[[#This Row],[Close Price]])-1</f>
        <v>3.594389246054952E-2</v>
      </c>
      <c r="AE537" s="2">
        <f>(Table2[[#This Row],[Close Price]]/Table2[[#This Row],[Current Week Low]])-1</f>
        <v>4.9926578560939294E-3</v>
      </c>
      <c r="AF537" s="2">
        <f>(Table2[[#This Row],[Current Week High]]/Table2[[#This Row],[Close Price]])-1</f>
        <v>3.594389246054952E-2</v>
      </c>
      <c r="AG537" s="2">
        <f>(Table2[[#This Row],[Close Price]]/Table2[[#This Row],[Current Month Low]])-1</f>
        <v>6.8540202966432373E-2</v>
      </c>
      <c r="AH537" s="2">
        <f>(Table2[[#This Row],[Current Month High]]/Table2[[#This Row],[Close Price]])-1</f>
        <v>3.7405026300409094E-2</v>
      </c>
      <c r="AI537">
        <v>32.057276446522501</v>
      </c>
      <c r="AJ537">
        <v>45.431364215894597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-0.3</v>
      </c>
      <c r="AM537" t="s">
        <v>10435</v>
      </c>
      <c r="AN537">
        <v>4.5</v>
      </c>
      <c r="AO537" t="s">
        <v>10436</v>
      </c>
      <c r="AQ537">
        <f>(Table2[[#This Row],[Sharpe Ratio]]-AVERAGE(Table2[Sharpe Ratio]))/_xlfn.STDEV.P(Table2[Sharpe Ratio])</f>
        <v>-0.67617339439443958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575</v>
      </c>
      <c r="AT537">
        <f>_xlfn.RANK.AVG(Table2[[#This Row],[6M Return vs Nifty Z-Score]],Table2[6M Return vs Nifty Z-Score])</f>
        <v>387</v>
      </c>
      <c r="AU537">
        <f>_xlfn.RANK.AVG(Table2[[#This Row],[Sharpe Ratio Z-Score]],Table2[Sharpe Ratio Z-Score])</f>
        <v>529</v>
      </c>
      <c r="AV537">
        <f>(Table2[[#This Row],[Rank 1Y]]+Table2[[#This Row],[Rank 6M]]+Table2[[#This Row],[Rank Sharpe]])/3</f>
        <v>497</v>
      </c>
    </row>
    <row r="538" spans="1:48" x14ac:dyDescent="0.3">
      <c r="A538" t="s">
        <v>1859</v>
      </c>
      <c r="B538" t="s">
        <v>1860</v>
      </c>
      <c r="C538" t="s">
        <v>10408</v>
      </c>
      <c r="D538" t="s">
        <v>646</v>
      </c>
      <c r="E538">
        <v>4175.9422082999999</v>
      </c>
      <c r="F538">
        <v>632.25</v>
      </c>
      <c r="G538">
        <v>-42.120236164117202</v>
      </c>
      <c r="H538">
        <f>(Table2[[#This Row],[1Y Return vs Nifty]]-AVERAGE(Table2[1Y Return vs Nifty]))/_xlfn.STDEV.P(Table2[1Y Return vs Nifty])</f>
        <v>-1.0731241186419707</v>
      </c>
      <c r="I538">
        <v>-8.27150758912118</v>
      </c>
      <c r="J538">
        <f>(Table2[[#This Row],[1M Return vs Nifty]]-AVERAGE(Table2[1M Return vs Nifty]))/_xlfn.STDEV.P(Table2[1M Return vs Nifty])</f>
        <v>-0.53887026177900932</v>
      </c>
      <c r="K538">
        <v>-9.9652799168801902</v>
      </c>
      <c r="L538">
        <f>(Table2[[#This Row],[6M Return vs Nifty]]-AVERAGE(Table2[6M Return vs Nifty]))/_xlfn.STDEV.P(Table2[6M Return vs Nifty])</f>
        <v>-0.66848796473162619</v>
      </c>
      <c r="M538">
        <v>-1.42829849697397</v>
      </c>
      <c r="N538">
        <f>(Table2[[#This Row],[1W Return vs Nifty]]-AVERAGE(Table2[1W Return vs Nifty]))/_xlfn.STDEV.P(Table2[1W Return vs Nifty])</f>
        <v>0.12909537046743966</v>
      </c>
      <c r="O538">
        <v>615.66</v>
      </c>
      <c r="P538">
        <v>620.27436676032005</v>
      </c>
      <c r="Q538">
        <v>632.98231710444395</v>
      </c>
      <c r="R538">
        <v>68.618219899989299</v>
      </c>
      <c r="S538" s="2">
        <f>(Table2[[#This Row],[Close Price]]-Table2[[#This Row],[20D EMA]])/Table2[[#This Row],[20D EMA]]</f>
        <v>2.6946691355618415E-2</v>
      </c>
      <c r="T538" s="2">
        <f>(Table2[[#This Row],[Close Price]]-Table2[[#This Row],[50D EMA]])/Table2[[#This Row],[50D EMA]]</f>
        <v>1.9306993616757744E-2</v>
      </c>
      <c r="U538" s="2">
        <f>(Table2[[#This Row],[Close Price]]-Table2[[#This Row],[200D EMA]])/Table2[[#This Row],[200D EMA]]</f>
        <v>-1.1569313781053319E-3</v>
      </c>
      <c r="V538">
        <v>0.83637488149713801</v>
      </c>
      <c r="W538">
        <v>605.95000000000005</v>
      </c>
      <c r="X538">
        <v>636.6</v>
      </c>
      <c r="Y538">
        <v>605.95000000000005</v>
      </c>
      <c r="Z538">
        <v>636.6</v>
      </c>
      <c r="AA538">
        <v>589.75</v>
      </c>
      <c r="AB538">
        <v>637.6</v>
      </c>
      <c r="AC538" s="2">
        <f>(Table2[[#This Row],[Close Price]]/Table2[[#This Row],[Day Low]])-1</f>
        <v>4.3402921033088404E-2</v>
      </c>
      <c r="AD538" s="2">
        <f>(Table2[[#This Row],[Day High]]/Table2[[#This Row],[Close Price]])-1</f>
        <v>6.8801897983392646E-3</v>
      </c>
      <c r="AE538" s="2">
        <f>(Table2[[#This Row],[Close Price]]/Table2[[#This Row],[Current Week Low]])-1</f>
        <v>4.3402921033088404E-2</v>
      </c>
      <c r="AF538" s="2">
        <f>(Table2[[#This Row],[Current Week High]]/Table2[[#This Row],[Close Price]])-1</f>
        <v>6.8801897983392646E-3</v>
      </c>
      <c r="AG538" s="2">
        <f>(Table2[[#This Row],[Close Price]]/Table2[[#This Row],[Current Month Low]])-1</f>
        <v>7.2064434082238282E-2</v>
      </c>
      <c r="AH538" s="2">
        <f>(Table2[[#This Row],[Current Month High]]/Table2[[#This Row],[Close Price]])-1</f>
        <v>8.4618426255438361E-3</v>
      </c>
      <c r="AI538">
        <v>28.904705417160901</v>
      </c>
      <c r="AJ538">
        <v>14.6211022480057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-0.2</v>
      </c>
      <c r="AM538" t="s">
        <v>10435</v>
      </c>
      <c r="AN538">
        <v>4.51</v>
      </c>
      <c r="AO538" t="s">
        <v>10436</v>
      </c>
      <c r="AP538">
        <v>9.0736366717301994E-2</v>
      </c>
      <c r="AQ538">
        <f>(Table2[[#This Row],[Sharpe Ratio]]-AVERAGE(Table2[Sharpe Ratio]))/_xlfn.STDEV.P(Table2[Sharpe Ratio])</f>
        <v>0.37622827144399146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685</v>
      </c>
      <c r="AT538">
        <f>_xlfn.RANK.AVG(Table2[[#This Row],[6M Return vs Nifty Z-Score]],Table2[6M Return vs Nifty Z-Score])</f>
        <v>560</v>
      </c>
      <c r="AU538">
        <f>_xlfn.RANK.AVG(Table2[[#This Row],[Sharpe Ratio Z-Score]],Table2[Sharpe Ratio Z-Score])</f>
        <v>249</v>
      </c>
      <c r="AV538">
        <f>(Table2[[#This Row],[Rank 1Y]]+Table2[[#This Row],[Rank 6M]]+Table2[[#This Row],[Rank Sharpe]])/3</f>
        <v>498</v>
      </c>
    </row>
    <row r="539" spans="1:48" x14ac:dyDescent="0.3">
      <c r="A539" t="s">
        <v>35</v>
      </c>
      <c r="B539" t="s">
        <v>36</v>
      </c>
      <c r="C539" t="s">
        <v>10393</v>
      </c>
      <c r="D539" t="s">
        <v>37</v>
      </c>
      <c r="E539">
        <v>692882.71520749002</v>
      </c>
      <c r="F539">
        <v>2948.95</v>
      </c>
      <c r="G539">
        <v>-13.062921941859299</v>
      </c>
      <c r="H539">
        <f>(Table2[[#This Row],[1Y Return vs Nifty]]-AVERAGE(Table2[1Y Return vs Nifty]))/_xlfn.STDEV.P(Table2[1Y Return vs Nifty])</f>
        <v>-0.59941601423063873</v>
      </c>
      <c r="I539">
        <v>0.16198021615950101</v>
      </c>
      <c r="J539">
        <f>(Table2[[#This Row],[1M Return vs Nifty]]-AVERAGE(Table2[1M Return vs Nifty]))/_xlfn.STDEV.P(Table2[1M Return vs Nifty])</f>
        <v>0.27692098011396321</v>
      </c>
      <c r="K539">
        <v>13.9664101227313</v>
      </c>
      <c r="L539">
        <f>(Table2[[#This Row],[6M Return vs Nifty]]-AVERAGE(Table2[6M Return vs Nifty]))/_xlfn.STDEV.P(Table2[6M Return vs Nifty])</f>
        <v>3.8415587839817994E-2</v>
      </c>
      <c r="M539">
        <v>0.123030385247168</v>
      </c>
      <c r="N539">
        <f>(Table2[[#This Row],[1W Return vs Nifty]]-AVERAGE(Table2[1W Return vs Nifty]))/_xlfn.STDEV.P(Table2[1W Return vs Nifty])</f>
        <v>0.43711850784101003</v>
      </c>
      <c r="O539">
        <v>2893.12</v>
      </c>
      <c r="P539">
        <v>2793.0790769574501</v>
      </c>
      <c r="Q539">
        <v>2589.0297702860998</v>
      </c>
      <c r="R539">
        <v>57.295923234692403</v>
      </c>
      <c r="S539" s="2">
        <f>(Table2[[#This Row],[Close Price]]-Table2[[#This Row],[20D EMA]])/Table2[[#This Row],[20D EMA]]</f>
        <v>1.9297505806879747E-2</v>
      </c>
      <c r="T539" s="2">
        <f>(Table2[[#This Row],[Close Price]]-Table2[[#This Row],[50D EMA]])/Table2[[#This Row],[50D EMA]]</f>
        <v>5.5806126052235755E-2</v>
      </c>
      <c r="U539" s="2">
        <f>(Table2[[#This Row],[Close Price]]-Table2[[#This Row],[200D EMA]])/Table2[[#This Row],[200D EMA]]</f>
        <v>0.13901741642550797</v>
      </c>
      <c r="V539">
        <v>0.89585473220116196</v>
      </c>
      <c r="W539">
        <v>2905.1</v>
      </c>
      <c r="X539">
        <v>2960.35</v>
      </c>
      <c r="Y539">
        <v>2905.1</v>
      </c>
      <c r="Z539">
        <v>3035</v>
      </c>
      <c r="AA539">
        <v>2771.65</v>
      </c>
      <c r="AB539">
        <v>3035</v>
      </c>
      <c r="AC539" s="2">
        <f>(Table2[[#This Row],[Close Price]]/Table2[[#This Row],[Day Low]])-1</f>
        <v>1.5094144779869811E-2</v>
      </c>
      <c r="AD539" s="2">
        <f>(Table2[[#This Row],[Day High]]/Table2[[#This Row],[Close Price]])-1</f>
        <v>3.8657827362282848E-3</v>
      </c>
      <c r="AE539" s="2">
        <f>(Table2[[#This Row],[Close Price]]/Table2[[#This Row],[Current Week Low]])-1</f>
        <v>1.5094144779869811E-2</v>
      </c>
      <c r="AF539" s="2">
        <f>(Table2[[#This Row],[Current Week High]]/Table2[[#This Row],[Close Price]])-1</f>
        <v>2.9179877583546787E-2</v>
      </c>
      <c r="AG539" s="2">
        <f>(Table2[[#This Row],[Close Price]]/Table2[[#This Row],[Current Month Low]])-1</f>
        <v>6.3969115869608295E-2</v>
      </c>
      <c r="AH539" s="2">
        <f>(Table2[[#This Row],[Current Month High]]/Table2[[#This Row],[Close Price]])-1</f>
        <v>2.9179877583546787E-2</v>
      </c>
      <c r="AI539">
        <v>2.9179877583546698</v>
      </c>
      <c r="AJ539">
        <v>35.768053221610899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0.02</v>
      </c>
      <c r="AM539" t="s">
        <v>10436</v>
      </c>
      <c r="AN539">
        <v>0.93</v>
      </c>
      <c r="AO539" t="s">
        <v>10436</v>
      </c>
      <c r="AP539">
        <v>-5.7035558448923003E-2</v>
      </c>
      <c r="AQ539">
        <f>(Table2[[#This Row],[Sharpe Ratio]]-AVERAGE(Table2[Sharpe Ratio]))/_xlfn.STDEV.P(Table2[Sharpe Ratio])</f>
        <v>-1.3376977522154154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-1.1846586906512631</v>
      </c>
      <c r="AS539">
        <f>_xlfn.RANK.AVG(Table2[[#This Row],[1Y Return vs Nifty Z-Score]],Table2[1Y Return vs Nifty Z-Score])</f>
        <v>523</v>
      </c>
      <c r="AT539">
        <f>_xlfn.RANK.AVG(Table2[[#This Row],[6M Return vs Nifty Z-Score]],Table2[6M Return vs Nifty Z-Score])</f>
        <v>301</v>
      </c>
      <c r="AU539">
        <f>_xlfn.RANK.AVG(Table2[[#This Row],[Sharpe Ratio Z-Score]],Table2[Sharpe Ratio Z-Score])</f>
        <v>671</v>
      </c>
      <c r="AV539">
        <f>(Table2[[#This Row],[Rank 1Y]]+Table2[[#This Row],[Rank 6M]]+Table2[[#This Row],[Rank Sharpe]])/3</f>
        <v>498.33333333333331</v>
      </c>
    </row>
    <row r="540" spans="1:48" x14ac:dyDescent="0.3">
      <c r="A540" t="s">
        <v>1487</v>
      </c>
      <c r="B540" t="s">
        <v>1488</v>
      </c>
      <c r="C540" t="s">
        <v>10399</v>
      </c>
      <c r="D540" t="s">
        <v>1489</v>
      </c>
      <c r="E540">
        <v>7174.551106725</v>
      </c>
      <c r="F540">
        <v>526.65</v>
      </c>
      <c r="G540">
        <v>-0.541918309454683</v>
      </c>
      <c r="H540">
        <f>(Table2[[#This Row],[1Y Return vs Nifty]]-AVERAGE(Table2[1Y Return vs Nifty]))/_xlfn.STDEV.P(Table2[1Y Return vs Nifty])</f>
        <v>-0.39529181848888589</v>
      </c>
      <c r="I540">
        <v>6.9055460070903303</v>
      </c>
      <c r="J540">
        <f>(Table2[[#This Row],[1M Return vs Nifty]]-AVERAGE(Table2[1M Return vs Nifty]))/_xlfn.STDEV.P(Table2[1M Return vs Nifty])</f>
        <v>0.92924206462726822</v>
      </c>
      <c r="K540">
        <v>-8.0329248353305704</v>
      </c>
      <c r="L540">
        <f>(Table2[[#This Row],[6M Return vs Nifty]]-AVERAGE(Table2[6M Return vs Nifty]))/_xlfn.STDEV.P(Table2[6M Return vs Nifty])</f>
        <v>-0.6114093100392104</v>
      </c>
      <c r="M540">
        <v>-0.57193826653817204</v>
      </c>
      <c r="N540">
        <f>(Table2[[#This Row],[1W Return vs Nifty]]-AVERAGE(Table2[1W Return vs Nifty]))/_xlfn.STDEV.P(Table2[1W Return vs Nifty])</f>
        <v>0.29912944120756479</v>
      </c>
      <c r="O540">
        <v>510.72</v>
      </c>
      <c r="P540">
        <v>492.98778745623599</v>
      </c>
      <c r="Q540">
        <v>461.50353778823398</v>
      </c>
      <c r="R540">
        <v>58.860210797255696</v>
      </c>
      <c r="S540" s="2">
        <f>(Table2[[#This Row],[Close Price]]-Table2[[#This Row],[20D EMA]])/Table2[[#This Row],[20D EMA]]</f>
        <v>3.1191259398496141E-2</v>
      </c>
      <c r="T540" s="2">
        <f>(Table2[[#This Row],[Close Price]]-Table2[[#This Row],[50D EMA]])/Table2[[#This Row],[50D EMA]]</f>
        <v>6.8282041462847151E-2</v>
      </c>
      <c r="U540" s="2">
        <f>(Table2[[#This Row],[Close Price]]-Table2[[#This Row],[200D EMA]])/Table2[[#This Row],[200D EMA]]</f>
        <v>0.14116134954020476</v>
      </c>
      <c r="V540">
        <v>0.69439954270530102</v>
      </c>
      <c r="W540">
        <v>521.1</v>
      </c>
      <c r="X540">
        <v>538.95000000000005</v>
      </c>
      <c r="Y540">
        <v>514.54999999999995</v>
      </c>
      <c r="Z540">
        <v>541.5</v>
      </c>
      <c r="AA540">
        <v>487.25</v>
      </c>
      <c r="AB540">
        <v>541.5</v>
      </c>
      <c r="AC540" s="2">
        <f>(Table2[[#This Row],[Close Price]]/Table2[[#This Row],[Day Low]])-1</f>
        <v>1.0650546919976911E-2</v>
      </c>
      <c r="AD540" s="2">
        <f>(Table2[[#This Row],[Day High]]/Table2[[#This Row],[Close Price]])-1</f>
        <v>2.3355169467388359E-2</v>
      </c>
      <c r="AE540" s="2">
        <f>(Table2[[#This Row],[Close Price]]/Table2[[#This Row],[Current Week Low]])-1</f>
        <v>2.3515693324263953E-2</v>
      </c>
      <c r="AF540" s="2">
        <f>(Table2[[#This Row],[Current Week High]]/Table2[[#This Row],[Close Price]])-1</f>
        <v>2.8197094844773618E-2</v>
      </c>
      <c r="AG540" s="2">
        <f>(Table2[[#This Row],[Close Price]]/Table2[[#This Row],[Current Month Low]])-1</f>
        <v>8.0861980502821895E-2</v>
      </c>
      <c r="AH540" s="2">
        <f>(Table2[[#This Row],[Current Month High]]/Table2[[#This Row],[Close Price]])-1</f>
        <v>2.8197094844773618E-2</v>
      </c>
      <c r="AI540">
        <v>9.5414411848476295</v>
      </c>
      <c r="AJ540">
        <v>53.856266432953497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0.03</v>
      </c>
      <c r="AM540" t="s">
        <v>10436</v>
      </c>
      <c r="AN540">
        <v>4.1500000000000004</v>
      </c>
      <c r="AO540" t="s">
        <v>10436</v>
      </c>
      <c r="AQ540">
        <f>(Table2[[#This Row],[Sharpe Ratio]]-AVERAGE(Table2[Sharpe Ratio]))/_xlfn.STDEV.P(Table2[Sharpe Ratio])</f>
        <v>-0.67617339439443958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-0.45450301708770291</v>
      </c>
      <c r="AS540">
        <f>_xlfn.RANK.AVG(Table2[[#This Row],[1Y Return vs Nifty Z-Score]],Table2[1Y Return vs Nifty Z-Score])</f>
        <v>424</v>
      </c>
      <c r="AT540">
        <f>_xlfn.RANK.AVG(Table2[[#This Row],[6M Return vs Nifty Z-Score]],Table2[6M Return vs Nifty Z-Score])</f>
        <v>542</v>
      </c>
      <c r="AU540">
        <f>_xlfn.RANK.AVG(Table2[[#This Row],[Sharpe Ratio Z-Score]],Table2[Sharpe Ratio Z-Score])</f>
        <v>529</v>
      </c>
      <c r="AV540">
        <f>(Table2[[#This Row],[Rank 1Y]]+Table2[[#This Row],[Rank 6M]]+Table2[[#This Row],[Rank Sharpe]])/3</f>
        <v>498.33333333333331</v>
      </c>
    </row>
    <row r="541" spans="1:48" x14ac:dyDescent="0.3">
      <c r="A541" t="s">
        <v>1315</v>
      </c>
      <c r="B541" t="s">
        <v>1316</v>
      </c>
      <c r="C541" t="s">
        <v>10401</v>
      </c>
      <c r="D541" t="s">
        <v>438</v>
      </c>
      <c r="E541">
        <v>8948.7668187899999</v>
      </c>
      <c r="F541">
        <v>203.13</v>
      </c>
      <c r="G541">
        <v>-35.649771780869401</v>
      </c>
      <c r="H541">
        <f>(Table2[[#This Row],[1Y Return vs Nifty]]-AVERAGE(Table2[1Y Return vs Nifty]))/_xlfn.STDEV.P(Table2[1Y Return vs Nifty])</f>
        <v>-0.96763909706687001</v>
      </c>
      <c r="I541">
        <v>-0.34867401834343897</v>
      </c>
      <c r="J541">
        <f>(Table2[[#This Row],[1M Return vs Nifty]]-AVERAGE(Table2[1M Return vs Nifty]))/_xlfn.STDEV.P(Table2[1M Return vs Nifty])</f>
        <v>0.22752418702413268</v>
      </c>
      <c r="K541">
        <v>12.821193204049299</v>
      </c>
      <c r="L541">
        <f>(Table2[[#This Row],[6M Return vs Nifty]]-AVERAGE(Table2[6M Return vs Nifty]))/_xlfn.STDEV.P(Table2[6M Return vs Nifty])</f>
        <v>4.5877258316916461E-3</v>
      </c>
      <c r="M541">
        <v>-2.8837860808526501</v>
      </c>
      <c r="N541">
        <f>(Table2[[#This Row],[1W Return vs Nifty]]-AVERAGE(Table2[1W Return vs Nifty]))/_xlfn.STDEV.P(Table2[1W Return vs Nifty])</f>
        <v>-0.15989805776854754</v>
      </c>
      <c r="O541">
        <v>202.12</v>
      </c>
      <c r="P541">
        <v>196.174452074893</v>
      </c>
      <c r="Q541">
        <v>193.12793946775301</v>
      </c>
      <c r="R541">
        <v>49.645430355307802</v>
      </c>
      <c r="S541" s="2">
        <f>(Table2[[#This Row],[Close Price]]-Table2[[#This Row],[20D EMA]])/Table2[[#This Row],[20D EMA]]</f>
        <v>4.997031466455526E-3</v>
      </c>
      <c r="T541" s="2">
        <f>(Table2[[#This Row],[Close Price]]-Table2[[#This Row],[50D EMA]])/Table2[[#This Row],[50D EMA]]</f>
        <v>3.5455931450500994E-2</v>
      </c>
      <c r="U541" s="2">
        <f>(Table2[[#This Row],[Close Price]]-Table2[[#This Row],[200D EMA]])/Table2[[#This Row],[200D EMA]]</f>
        <v>5.178981642848756E-2</v>
      </c>
      <c r="V541">
        <v>0.95707263740429405</v>
      </c>
      <c r="W541">
        <v>201.35</v>
      </c>
      <c r="X541">
        <v>206.64</v>
      </c>
      <c r="Y541">
        <v>201.35</v>
      </c>
      <c r="Z541">
        <v>213</v>
      </c>
      <c r="AA541">
        <v>191.75</v>
      </c>
      <c r="AB541">
        <v>217.58</v>
      </c>
      <c r="AC541" s="2">
        <f>(Table2[[#This Row],[Close Price]]/Table2[[#This Row],[Day Low]])-1</f>
        <v>8.8403277874349317E-3</v>
      </c>
      <c r="AD541" s="2">
        <f>(Table2[[#This Row],[Day High]]/Table2[[#This Row],[Close Price]])-1</f>
        <v>1.7279574656623886E-2</v>
      </c>
      <c r="AE541" s="2">
        <f>(Table2[[#This Row],[Close Price]]/Table2[[#This Row],[Current Week Low]])-1</f>
        <v>8.8403277874349317E-3</v>
      </c>
      <c r="AF541" s="2">
        <f>(Table2[[#This Row],[Current Week High]]/Table2[[#This Row],[Close Price]])-1</f>
        <v>4.8589573179737222E-2</v>
      </c>
      <c r="AG541" s="2">
        <f>(Table2[[#This Row],[Close Price]]/Table2[[#This Row],[Current Month Low]])-1</f>
        <v>5.9348109517600944E-2</v>
      </c>
      <c r="AH541" s="2">
        <f>(Table2[[#This Row],[Current Month High]]/Table2[[#This Row],[Close Price]])-1</f>
        <v>7.1136710480972809E-2</v>
      </c>
      <c r="AI541">
        <v>13.794121990843299</v>
      </c>
      <c r="AJ541">
        <v>40.0896551724137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0.02</v>
      </c>
      <c r="AM541" t="s">
        <v>10436</v>
      </c>
      <c r="AN541">
        <v>-0.4</v>
      </c>
      <c r="AO541" t="s">
        <v>10435</v>
      </c>
      <c r="AQ541">
        <f>(Table2[[#This Row],[Sharpe Ratio]]-AVERAGE(Table2[Sharpe Ratio]))/_xlfn.STDEV.P(Table2[Sharpe Ratio])</f>
        <v>-0.67617339439443958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-1.5715986363740329</v>
      </c>
      <c r="AS541">
        <f>_xlfn.RANK.AVG(Table2[[#This Row],[1Y Return vs Nifty Z-Score]],Table2[1Y Return vs Nifty Z-Score])</f>
        <v>664</v>
      </c>
      <c r="AT541">
        <f>_xlfn.RANK.AVG(Table2[[#This Row],[6M Return vs Nifty Z-Score]],Table2[6M Return vs Nifty Z-Score])</f>
        <v>304</v>
      </c>
      <c r="AU541">
        <f>_xlfn.RANK.AVG(Table2[[#This Row],[Sharpe Ratio Z-Score]],Table2[Sharpe Ratio Z-Score])</f>
        <v>529</v>
      </c>
      <c r="AV541">
        <f>(Table2[[#This Row],[Rank 1Y]]+Table2[[#This Row],[Rank 6M]]+Table2[[#This Row],[Rank Sharpe]])/3</f>
        <v>499</v>
      </c>
    </row>
    <row r="542" spans="1:48" x14ac:dyDescent="0.3">
      <c r="A542" t="s">
        <v>531</v>
      </c>
      <c r="B542" t="s">
        <v>532</v>
      </c>
      <c r="C542" t="s">
        <v>10391</v>
      </c>
      <c r="D542" t="s">
        <v>43</v>
      </c>
      <c r="E542">
        <v>40709.738387159901</v>
      </c>
      <c r="F542">
        <v>1179.5999999999999</v>
      </c>
      <c r="G542">
        <v>-3.4504284145778898</v>
      </c>
      <c r="H542">
        <f>(Table2[[#This Row],[1Y Return vs Nifty]]-AVERAGE(Table2[1Y Return vs Nifty]))/_xlfn.STDEV.P(Table2[1Y Return vs Nifty])</f>
        <v>-0.44270792852646584</v>
      </c>
      <c r="I542">
        <v>6.1307313192321597</v>
      </c>
      <c r="J542">
        <f>(Table2[[#This Row],[1M Return vs Nifty]]-AVERAGE(Table2[1M Return vs Nifty]))/_xlfn.STDEV.P(Table2[1M Return vs Nifty])</f>
        <v>0.85429240547806706</v>
      </c>
      <c r="K542">
        <v>1.73978745487149</v>
      </c>
      <c r="L542">
        <f>(Table2[[#This Row],[6M Return vs Nifty]]-AVERAGE(Table2[6M Return vs Nifty]))/_xlfn.STDEV.P(Table2[6M Return vs Nifty])</f>
        <v>-0.32273913986870451</v>
      </c>
      <c r="M542">
        <v>-0.18612536734131299</v>
      </c>
      <c r="N542">
        <f>(Table2[[#This Row],[1W Return vs Nifty]]-AVERAGE(Table2[1W Return vs Nifty]))/_xlfn.STDEV.P(Table2[1W Return vs Nifty])</f>
        <v>0.37573428045974167</v>
      </c>
      <c r="O542">
        <v>1138.55</v>
      </c>
      <c r="P542">
        <v>1096.76047494615</v>
      </c>
      <c r="Q542">
        <v>1006.98004249056</v>
      </c>
      <c r="R542">
        <v>66.799483917657696</v>
      </c>
      <c r="S542" s="2">
        <f>(Table2[[#This Row],[Close Price]]-Table2[[#This Row],[20D EMA]])/Table2[[#This Row],[20D EMA]]</f>
        <v>3.6054630890167277E-2</v>
      </c>
      <c r="T542" s="2">
        <f>(Table2[[#This Row],[Close Price]]-Table2[[#This Row],[50D EMA]])/Table2[[#This Row],[50D EMA]]</f>
        <v>7.5531099949528419E-2</v>
      </c>
      <c r="U542" s="2">
        <f>(Table2[[#This Row],[Close Price]]-Table2[[#This Row],[200D EMA]])/Table2[[#This Row],[200D EMA]]</f>
        <v>0.17142341479032655</v>
      </c>
      <c r="V542">
        <v>0.58669425272352405</v>
      </c>
      <c r="W542">
        <v>1170.2</v>
      </c>
      <c r="X542">
        <v>1191.4000000000001</v>
      </c>
      <c r="Y542">
        <v>1161</v>
      </c>
      <c r="Z542">
        <v>1201.8499999999999</v>
      </c>
      <c r="AA542">
        <v>1076</v>
      </c>
      <c r="AB542">
        <v>1201.8499999999999</v>
      </c>
      <c r="AC542" s="2">
        <f>(Table2[[#This Row],[Close Price]]/Table2[[#This Row],[Day Low]])-1</f>
        <v>8.0328149034352148E-3</v>
      </c>
      <c r="AD542" s="2">
        <f>(Table2[[#This Row],[Day High]]/Table2[[#This Row],[Close Price]])-1</f>
        <v>1.0003390979993476E-2</v>
      </c>
      <c r="AE542" s="2">
        <f>(Table2[[#This Row],[Close Price]]/Table2[[#This Row],[Current Week Low]])-1</f>
        <v>1.6020671834625189E-2</v>
      </c>
      <c r="AF542" s="2">
        <f>(Table2[[#This Row],[Current Week High]]/Table2[[#This Row],[Close Price]])-1</f>
        <v>1.8862326212275349E-2</v>
      </c>
      <c r="AG542" s="2">
        <f>(Table2[[#This Row],[Close Price]]/Table2[[#This Row],[Current Month Low]])-1</f>
        <v>9.6282527881040858E-2</v>
      </c>
      <c r="AH542" s="2">
        <f>(Table2[[#This Row],[Current Month High]]/Table2[[#This Row],[Close Price]])-1</f>
        <v>1.8862326212275349E-2</v>
      </c>
      <c r="AI542">
        <v>1.88623262122753</v>
      </c>
      <c r="AJ542">
        <v>38.086040386303701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0.12</v>
      </c>
      <c r="AM542" t="s">
        <v>10436</v>
      </c>
      <c r="AN542">
        <v>5.08</v>
      </c>
      <c r="AO542" t="s">
        <v>10436</v>
      </c>
      <c r="AP542">
        <v>-2.1143014913188998E-2</v>
      </c>
      <c r="AQ542">
        <f>(Table2[[#This Row],[Sharpe Ratio]]-AVERAGE(Table2[Sharpe Ratio]))/_xlfn.STDEV.P(Table2[Sharpe Ratio])</f>
        <v>-0.92139970133718818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-0.45682008379454986</v>
      </c>
      <c r="AS542">
        <f>_xlfn.RANK.AVG(Table2[[#This Row],[1Y Return vs Nifty Z-Score]],Table2[1Y Return vs Nifty Z-Score])</f>
        <v>449</v>
      </c>
      <c r="AT542">
        <f>_xlfn.RANK.AVG(Table2[[#This Row],[6M Return vs Nifty Z-Score]],Table2[6M Return vs Nifty Z-Score])</f>
        <v>431</v>
      </c>
      <c r="AU542">
        <f>_xlfn.RANK.AVG(Table2[[#This Row],[Sharpe Ratio Z-Score]],Table2[Sharpe Ratio Z-Score])</f>
        <v>619</v>
      </c>
      <c r="AV542">
        <f>(Table2[[#This Row],[Rank 1Y]]+Table2[[#This Row],[Rank 6M]]+Table2[[#This Row],[Rank Sharpe]])/3</f>
        <v>499.66666666666669</v>
      </c>
    </row>
    <row r="543" spans="1:48" x14ac:dyDescent="0.3">
      <c r="A543" t="s">
        <v>937</v>
      </c>
      <c r="B543" t="s">
        <v>938</v>
      </c>
      <c r="C543" t="s">
        <v>10392</v>
      </c>
      <c r="D543" t="s">
        <v>27</v>
      </c>
      <c r="E543">
        <v>16681.398294490999</v>
      </c>
      <c r="F543">
        <v>85.33</v>
      </c>
      <c r="G543">
        <v>-45.233151257712699</v>
      </c>
      <c r="H543">
        <f>(Table2[[#This Row],[1Y Return vs Nifty]]-AVERAGE(Table2[1Y Return vs Nifty]))/_xlfn.STDEV.P(Table2[1Y Return vs Nifty])</f>
        <v>-1.123872549722053</v>
      </c>
      <c r="I543">
        <v>-12.855423987673401</v>
      </c>
      <c r="J543">
        <f>(Table2[[#This Row],[1M Return vs Nifty]]-AVERAGE(Table2[1M Return vs Nifty]))/_xlfn.STDEV.P(Table2[1M Return vs Nifty])</f>
        <v>-0.98228334754489555</v>
      </c>
      <c r="K543">
        <v>-6.3589425354552098</v>
      </c>
      <c r="L543">
        <f>(Table2[[#This Row],[6M Return vs Nifty]]-AVERAGE(Table2[6M Return vs Nifty]))/_xlfn.STDEV.P(Table2[6M Return vs Nifty])</f>
        <v>-0.5619625708927084</v>
      </c>
      <c r="M543">
        <v>-6.2840375156006703</v>
      </c>
      <c r="N543">
        <f>(Table2[[#This Row],[1W Return vs Nifty]]-AVERAGE(Table2[1W Return vs Nifty]))/_xlfn.STDEV.P(Table2[1W Return vs Nifty])</f>
        <v>-0.83503285787005899</v>
      </c>
      <c r="O543">
        <v>90</v>
      </c>
      <c r="P543">
        <v>90.077589597545</v>
      </c>
      <c r="Q543">
        <v>86.559641801134106</v>
      </c>
      <c r="R543">
        <v>22.242471730286699</v>
      </c>
      <c r="S543" s="2">
        <f>(Table2[[#This Row],[Close Price]]-Table2[[#This Row],[20D EMA]])/Table2[[#This Row],[20D EMA]]</f>
        <v>-5.1888888888888908E-2</v>
      </c>
      <c r="T543" s="2">
        <f>(Table2[[#This Row],[Close Price]]-Table2[[#This Row],[50D EMA]])/Table2[[#This Row],[50D EMA]]</f>
        <v>-5.2705557717037242E-2</v>
      </c>
      <c r="U543" s="2">
        <f>(Table2[[#This Row],[Close Price]]-Table2[[#This Row],[200D EMA]])/Table2[[#This Row],[200D EMA]]</f>
        <v>-1.4205717301362454E-2</v>
      </c>
      <c r="V543">
        <v>0.19836628963325101</v>
      </c>
      <c r="W543">
        <v>85</v>
      </c>
      <c r="X543">
        <v>87.17</v>
      </c>
      <c r="Y543">
        <v>85</v>
      </c>
      <c r="Z543">
        <v>89.33</v>
      </c>
      <c r="AA543">
        <v>85</v>
      </c>
      <c r="AB543">
        <v>98.8</v>
      </c>
      <c r="AC543" s="2">
        <f>(Table2[[#This Row],[Close Price]]/Table2[[#This Row],[Day Low]])-1</f>
        <v>3.8823529411764479E-3</v>
      </c>
      <c r="AD543" s="2">
        <f>(Table2[[#This Row],[Day High]]/Table2[[#This Row],[Close Price]])-1</f>
        <v>2.1563342318059231E-2</v>
      </c>
      <c r="AE543" s="2">
        <f>(Table2[[#This Row],[Close Price]]/Table2[[#This Row],[Current Week Low]])-1</f>
        <v>3.8823529411764479E-3</v>
      </c>
      <c r="AF543" s="2">
        <f>(Table2[[#This Row],[Current Week High]]/Table2[[#This Row],[Close Price]])-1</f>
        <v>4.6876831126215768E-2</v>
      </c>
      <c r="AG543" s="2">
        <f>(Table2[[#This Row],[Close Price]]/Table2[[#This Row],[Current Month Low]])-1</f>
        <v>3.8823529411764479E-3</v>
      </c>
      <c r="AH543" s="2">
        <f>(Table2[[#This Row],[Current Month High]]/Table2[[#This Row],[Close Price]])-1</f>
        <v>0.15785772881753202</v>
      </c>
      <c r="AI543">
        <v>30.551974686511201</v>
      </c>
      <c r="AJ543">
        <v>31.176018447348099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0.03</v>
      </c>
      <c r="AM543" t="s">
        <v>10436</v>
      </c>
      <c r="AN543">
        <v>-6.48</v>
      </c>
      <c r="AO543" t="s">
        <v>10435</v>
      </c>
      <c r="AP543">
        <v>7.8142166594167006E-2</v>
      </c>
      <c r="AQ543">
        <f>(Table2[[#This Row],[Sharpe Ratio]]-AVERAGE(Table2[Sharpe Ratio]))/_xlfn.STDEV.P(Table2[Sharpe Ratio])</f>
        <v>0.2301550081097381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692</v>
      </c>
      <c r="AT543">
        <f>_xlfn.RANK.AVG(Table2[[#This Row],[6M Return vs Nifty Z-Score]],Table2[6M Return vs Nifty Z-Score])</f>
        <v>520</v>
      </c>
      <c r="AU543">
        <f>_xlfn.RANK.AVG(Table2[[#This Row],[Sharpe Ratio Z-Score]],Table2[Sharpe Ratio Z-Score])</f>
        <v>288</v>
      </c>
      <c r="AV543">
        <f>(Table2[[#This Row],[Rank 1Y]]+Table2[[#This Row],[Rank 6M]]+Table2[[#This Row],[Rank Sharpe]])/3</f>
        <v>500</v>
      </c>
    </row>
    <row r="544" spans="1:48" x14ac:dyDescent="0.3">
      <c r="A544" t="s">
        <v>1174</v>
      </c>
      <c r="B544" t="s">
        <v>1175</v>
      </c>
      <c r="C544" t="s">
        <v>10404</v>
      </c>
      <c r="D544" t="s">
        <v>471</v>
      </c>
      <c r="E544">
        <v>10833.908568639999</v>
      </c>
      <c r="F544">
        <v>3055.7</v>
      </c>
      <c r="G544">
        <v>-14.8386383543791</v>
      </c>
      <c r="H544">
        <f>(Table2[[#This Row],[1Y Return vs Nifty]]-AVERAGE(Table2[1Y Return vs Nifty]))/_xlfn.STDEV.P(Table2[1Y Return vs Nifty])</f>
        <v>-0.62836470678056855</v>
      </c>
      <c r="I544">
        <v>1.6247033323061799</v>
      </c>
      <c r="J544">
        <f>(Table2[[#This Row],[1M Return vs Nifty]]-AVERAGE(Table2[1M Return vs Nifty]))/_xlfn.STDEV.P(Table2[1M Return vs Nifty])</f>
        <v>0.41841365017150217</v>
      </c>
      <c r="K544">
        <v>15.0983278935875</v>
      </c>
      <c r="L544">
        <f>(Table2[[#This Row],[6M Return vs Nifty]]-AVERAGE(Table2[6M Return vs Nifty]))/_xlfn.STDEV.P(Table2[6M Return vs Nifty])</f>
        <v>7.1850614455681153E-2</v>
      </c>
      <c r="M544">
        <v>-8.9545395980397409</v>
      </c>
      <c r="N544">
        <f>(Table2[[#This Row],[1W Return vs Nifty]]-AVERAGE(Table2[1W Return vs Nifty]))/_xlfn.STDEV.P(Table2[1W Return vs Nifty])</f>
        <v>-1.3652727310669015</v>
      </c>
      <c r="O544">
        <v>3077.48</v>
      </c>
      <c r="P544">
        <v>2967.4497996735399</v>
      </c>
      <c r="Q544">
        <v>2764.2911179532798</v>
      </c>
      <c r="R544">
        <v>42.926770560636598</v>
      </c>
      <c r="S544" s="2">
        <f>(Table2[[#This Row],[Close Price]]-Table2[[#This Row],[20D EMA]])/Table2[[#This Row],[20D EMA]]</f>
        <v>-7.0772190233568373E-3</v>
      </c>
      <c r="T544" s="2">
        <f>(Table2[[#This Row],[Close Price]]-Table2[[#This Row],[50D EMA]])/Table2[[#This Row],[50D EMA]]</f>
        <v>2.9739408004869575E-2</v>
      </c>
      <c r="U544" s="2">
        <f>(Table2[[#This Row],[Close Price]]-Table2[[#This Row],[200D EMA]])/Table2[[#This Row],[200D EMA]]</f>
        <v>0.10541902774063944</v>
      </c>
      <c r="V544">
        <v>1.8701851926528701</v>
      </c>
      <c r="W544">
        <v>3022.35</v>
      </c>
      <c r="X544">
        <v>3143.4</v>
      </c>
      <c r="Y544">
        <v>2985.3</v>
      </c>
      <c r="Z544">
        <v>3220.8</v>
      </c>
      <c r="AA544">
        <v>2840.35</v>
      </c>
      <c r="AB544">
        <v>3370</v>
      </c>
      <c r="AC544" s="2">
        <f>(Table2[[#This Row],[Close Price]]/Table2[[#This Row],[Day Low]])-1</f>
        <v>1.1034459940112873E-2</v>
      </c>
      <c r="AD544" s="2">
        <f>(Table2[[#This Row],[Day High]]/Table2[[#This Row],[Close Price]])-1</f>
        <v>2.8700461432732416E-2</v>
      </c>
      <c r="AE544" s="2">
        <f>(Table2[[#This Row],[Close Price]]/Table2[[#This Row],[Current Week Low]])-1</f>
        <v>2.3582219542424454E-2</v>
      </c>
      <c r="AF544" s="2">
        <f>(Table2[[#This Row],[Current Week High]]/Table2[[#This Row],[Close Price]])-1</f>
        <v>5.4030173119089087E-2</v>
      </c>
      <c r="AG544" s="2">
        <f>(Table2[[#This Row],[Close Price]]/Table2[[#This Row],[Current Month Low]])-1</f>
        <v>7.5818121006214101E-2</v>
      </c>
      <c r="AH544" s="2">
        <f>(Table2[[#This Row],[Current Month High]]/Table2[[#This Row],[Close Price]])-1</f>
        <v>0.10285695585299615</v>
      </c>
      <c r="AI544">
        <v>10.285695585299599</v>
      </c>
      <c r="AJ544">
        <v>35.990209167779199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-0.1</v>
      </c>
      <c r="AM544" t="s">
        <v>10435</v>
      </c>
      <c r="AN544">
        <v>-0.08</v>
      </c>
      <c r="AO544" t="s">
        <v>10435</v>
      </c>
      <c r="AP544">
        <v>-7.5532566577070998E-2</v>
      </c>
      <c r="AQ544">
        <f>(Table2[[#This Row],[Sharpe Ratio]]-AVERAGE(Table2[Sharpe Ratio]))/_xlfn.STDEV.P(Table2[Sharpe Ratio])</f>
        <v>-1.5522344685437102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-3.0556076417639968</v>
      </c>
      <c r="AS544">
        <f>_xlfn.RANK.AVG(Table2[[#This Row],[1Y Return vs Nifty Z-Score]],Table2[1Y Return vs Nifty Z-Score])</f>
        <v>535</v>
      </c>
      <c r="AT544">
        <f>_xlfn.RANK.AVG(Table2[[#This Row],[6M Return vs Nifty Z-Score]],Table2[6M Return vs Nifty Z-Score])</f>
        <v>281</v>
      </c>
      <c r="AU544">
        <f>_xlfn.RANK.AVG(Table2[[#This Row],[Sharpe Ratio Z-Score]],Table2[Sharpe Ratio Z-Score])</f>
        <v>693</v>
      </c>
      <c r="AV544">
        <f>(Table2[[#This Row],[Rank 1Y]]+Table2[[#This Row],[Rank 6M]]+Table2[[#This Row],[Rank Sharpe]])/3</f>
        <v>503</v>
      </c>
    </row>
    <row r="545" spans="1:48" x14ac:dyDescent="0.3">
      <c r="A545" t="s">
        <v>540</v>
      </c>
      <c r="B545" t="s">
        <v>541</v>
      </c>
      <c r="C545" t="s">
        <v>10406</v>
      </c>
      <c r="D545" t="s">
        <v>542</v>
      </c>
      <c r="E545">
        <v>39671.23948805</v>
      </c>
      <c r="F545">
        <v>35216.15</v>
      </c>
      <c r="G545">
        <v>-21.0555442118754</v>
      </c>
      <c r="H545">
        <f>(Table2[[#This Row],[1Y Return vs Nifty]]-AVERAGE(Table2[1Y Return vs Nifty]))/_xlfn.STDEV.P(Table2[1Y Return vs Nifty])</f>
        <v>-0.72971607967525987</v>
      </c>
      <c r="I545">
        <v>-4.3503021993081799</v>
      </c>
      <c r="J545">
        <f>(Table2[[#This Row],[1M Return vs Nifty]]-AVERAGE(Table2[1M Return vs Nifty]))/_xlfn.STDEV.P(Table2[1M Return vs Nifty])</f>
        <v>-0.15956278087295253</v>
      </c>
      <c r="K545">
        <v>-2.1716902626827701</v>
      </c>
      <c r="L545">
        <f>(Table2[[#This Row],[6M Return vs Nifty]]-AVERAGE(Table2[6M Return vs Nifty]))/_xlfn.STDEV.P(Table2[6M Return vs Nifty])</f>
        <v>-0.43827788743590462</v>
      </c>
      <c r="M545">
        <v>-3.8542771173854402</v>
      </c>
      <c r="N545">
        <f>(Table2[[#This Row],[1W Return vs Nifty]]-AVERAGE(Table2[1W Return vs Nifty]))/_xlfn.STDEV.P(Table2[1W Return vs Nifty])</f>
        <v>-0.35259329943629469</v>
      </c>
      <c r="O545">
        <v>35447.019999999997</v>
      </c>
      <c r="P545">
        <v>35851.065335808198</v>
      </c>
      <c r="Q545">
        <v>33765.606255971303</v>
      </c>
      <c r="R545">
        <v>46.679646809372599</v>
      </c>
      <c r="S545" s="2">
        <f>(Table2[[#This Row],[Close Price]]-Table2[[#This Row],[20D EMA]])/Table2[[#This Row],[20D EMA]]</f>
        <v>-6.513100396027518E-3</v>
      </c>
      <c r="T545" s="2">
        <f>(Table2[[#This Row],[Close Price]]-Table2[[#This Row],[50D EMA]])/Table2[[#This Row],[50D EMA]]</f>
        <v>-1.77098038750341E-2</v>
      </c>
      <c r="U545" s="2">
        <f>(Table2[[#This Row],[Close Price]]-Table2[[#This Row],[200D EMA]])/Table2[[#This Row],[200D EMA]]</f>
        <v>4.2959209232980272E-2</v>
      </c>
      <c r="V545">
        <v>0.65320110737369297</v>
      </c>
      <c r="W545">
        <v>34935</v>
      </c>
      <c r="X545">
        <v>35500</v>
      </c>
      <c r="Y545">
        <v>34900</v>
      </c>
      <c r="Z545">
        <v>35878</v>
      </c>
      <c r="AA545">
        <v>34465.550000000003</v>
      </c>
      <c r="AB545">
        <v>36244</v>
      </c>
      <c r="AC545" s="2">
        <f>(Table2[[#This Row],[Close Price]]/Table2[[#This Row],[Day Low]])-1</f>
        <v>8.0478030628310382E-3</v>
      </c>
      <c r="AD545" s="2">
        <f>(Table2[[#This Row],[Day High]]/Table2[[#This Row],[Close Price]])-1</f>
        <v>8.0602223695662722E-3</v>
      </c>
      <c r="AE545" s="2">
        <f>(Table2[[#This Row],[Close Price]]/Table2[[#This Row],[Current Week Low]])-1</f>
        <v>9.0587392550143253E-3</v>
      </c>
      <c r="AF545" s="2">
        <f>(Table2[[#This Row],[Current Week High]]/Table2[[#This Row],[Close Price]])-1</f>
        <v>1.8793934033106918E-2</v>
      </c>
      <c r="AG545" s="2">
        <f>(Table2[[#This Row],[Close Price]]/Table2[[#This Row],[Current Month Low]])-1</f>
        <v>2.1778268444867299E-2</v>
      </c>
      <c r="AH545" s="2">
        <f>(Table2[[#This Row],[Current Month High]]/Table2[[#This Row],[Close Price]])-1</f>
        <v>2.9186892945424203E-2</v>
      </c>
      <c r="AI545">
        <v>16.016373169696202</v>
      </c>
      <c r="AJ545">
        <v>23.569991175113401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0</v>
      </c>
      <c r="AM545">
        <v>0</v>
      </c>
      <c r="AN545">
        <v>0.83</v>
      </c>
      <c r="AO545" t="s">
        <v>10436</v>
      </c>
      <c r="AP545">
        <v>2.0617061059752001E-2</v>
      </c>
      <c r="AQ545">
        <f>(Table2[[#This Row],[Sharpe Ratio]]-AVERAGE(Table2[Sharpe Ratio]))/_xlfn.STDEV.P(Table2[Sharpe Ratio])</f>
        <v>-0.43704733955056302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579</v>
      </c>
      <c r="AT545">
        <f>_xlfn.RANK.AVG(Table2[[#This Row],[6M Return vs Nifty Z-Score]],Table2[6M Return vs Nifty Z-Score])</f>
        <v>474</v>
      </c>
      <c r="AU545">
        <f>_xlfn.RANK.AVG(Table2[[#This Row],[Sharpe Ratio Z-Score]],Table2[Sharpe Ratio Z-Score])</f>
        <v>458</v>
      </c>
      <c r="AV545">
        <f>(Table2[[#This Row],[Rank 1Y]]+Table2[[#This Row],[Rank 6M]]+Table2[[#This Row],[Rank Sharpe]])/3</f>
        <v>503.66666666666669</v>
      </c>
    </row>
    <row r="546" spans="1:48" x14ac:dyDescent="0.3">
      <c r="A546" t="s">
        <v>416</v>
      </c>
      <c r="B546" t="s">
        <v>417</v>
      </c>
      <c r="C546" t="s">
        <v>10390</v>
      </c>
      <c r="D546" t="s">
        <v>21</v>
      </c>
      <c r="E546">
        <v>57115.146318550003</v>
      </c>
      <c r="F546">
        <v>3018.5</v>
      </c>
      <c r="G546">
        <v>-11.111913574334601</v>
      </c>
      <c r="H546">
        <f>(Table2[[#This Row],[1Y Return vs Nifty]]-AVERAGE(Table2[1Y Return vs Nifty]))/_xlfn.STDEV.P(Table2[1Y Return vs Nifty])</f>
        <v>-0.56760961710798841</v>
      </c>
      <c r="I546">
        <v>-3.7499292053469002</v>
      </c>
      <c r="J546">
        <f>(Table2[[#This Row],[1M Return vs Nifty]]-AVERAGE(Table2[1M Return vs Nifty]))/_xlfn.STDEV.P(Table2[1M Return vs Nifty])</f>
        <v>-0.10148727976936449</v>
      </c>
      <c r="K546">
        <v>9.2832904707105399</v>
      </c>
      <c r="L546">
        <f>(Table2[[#This Row],[6M Return vs Nifty]]-AVERAGE(Table2[6M Return vs Nifty]))/_xlfn.STDEV.P(Table2[6M Return vs Nifty])</f>
        <v>-9.9916218800293582E-2</v>
      </c>
      <c r="M546">
        <v>-4.6283815305233</v>
      </c>
      <c r="N546">
        <f>(Table2[[#This Row],[1W Return vs Nifty]]-AVERAGE(Table2[1W Return vs Nifty]))/_xlfn.STDEV.P(Table2[1W Return vs Nifty])</f>
        <v>-0.50629511774322722</v>
      </c>
      <c r="O546">
        <v>3042.2</v>
      </c>
      <c r="P546">
        <v>2931.7225717586598</v>
      </c>
      <c r="Q546">
        <v>2628.70962422404</v>
      </c>
      <c r="R546">
        <v>44.2853758529468</v>
      </c>
      <c r="S546" s="2">
        <f>(Table2[[#This Row],[Close Price]]-Table2[[#This Row],[20D EMA]])/Table2[[#This Row],[20D EMA]]</f>
        <v>-7.7904148313719737E-3</v>
      </c>
      <c r="T546" s="2">
        <f>(Table2[[#This Row],[Close Price]]-Table2[[#This Row],[50D EMA]])/Table2[[#This Row],[50D EMA]]</f>
        <v>2.95994679296291E-2</v>
      </c>
      <c r="U546" s="2">
        <f>(Table2[[#This Row],[Close Price]]-Table2[[#This Row],[200D EMA]])/Table2[[#This Row],[200D EMA]]</f>
        <v>0.14828202102810079</v>
      </c>
      <c r="V546">
        <v>0.73763101803309505</v>
      </c>
      <c r="W546">
        <v>2993.45</v>
      </c>
      <c r="X546">
        <v>3087.8</v>
      </c>
      <c r="Y546">
        <v>2993.45</v>
      </c>
      <c r="Z546">
        <v>3095</v>
      </c>
      <c r="AA546">
        <v>2918.55</v>
      </c>
      <c r="AB546">
        <v>3187.8</v>
      </c>
      <c r="AC546" s="2">
        <f>(Table2[[#This Row],[Close Price]]/Table2[[#This Row],[Day Low]])-1</f>
        <v>8.3682707244150389E-3</v>
      </c>
      <c r="AD546" s="2">
        <f>(Table2[[#This Row],[Day High]]/Table2[[#This Row],[Close Price]])-1</f>
        <v>2.2958423057810151E-2</v>
      </c>
      <c r="AE546" s="2">
        <f>(Table2[[#This Row],[Close Price]]/Table2[[#This Row],[Current Week Low]])-1</f>
        <v>8.3682707244150389E-3</v>
      </c>
      <c r="AF546" s="2">
        <f>(Table2[[#This Row],[Current Week High]]/Table2[[#This Row],[Close Price]])-1</f>
        <v>2.5343713765115128E-2</v>
      </c>
      <c r="AG546" s="2">
        <f>(Table2[[#This Row],[Close Price]]/Table2[[#This Row],[Current Month Low]])-1</f>
        <v>3.42464580014048E-2</v>
      </c>
      <c r="AH546" s="2">
        <f>(Table2[[#This Row],[Current Month High]]/Table2[[#This Row],[Close Price]])-1</f>
        <v>5.608746065926784E-2</v>
      </c>
      <c r="AI546">
        <v>5.6087460659267796</v>
      </c>
      <c r="AJ546">
        <v>45.884684162196102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0.04</v>
      </c>
      <c r="AM546" t="s">
        <v>10436</v>
      </c>
      <c r="AN546">
        <v>0.83</v>
      </c>
      <c r="AO546" t="s">
        <v>10436</v>
      </c>
      <c r="AP546">
        <v>-4.3572977079729999E-2</v>
      </c>
      <c r="AQ546">
        <f>(Table2[[#This Row],[Sharpe Ratio]]-AVERAGE(Table2[Sharpe Ratio]))/_xlfn.STDEV.P(Table2[Sharpe Ratio])</f>
        <v>-1.1815526080797012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-2.4568608415005748</v>
      </c>
      <c r="AS546">
        <f>_xlfn.RANK.AVG(Table2[[#This Row],[1Y Return vs Nifty Z-Score]],Table2[1Y Return vs Nifty Z-Score])</f>
        <v>512</v>
      </c>
      <c r="AT546">
        <f>_xlfn.RANK.AVG(Table2[[#This Row],[6M Return vs Nifty Z-Score]],Table2[6M Return vs Nifty Z-Score])</f>
        <v>345</v>
      </c>
      <c r="AU546">
        <f>_xlfn.RANK.AVG(Table2[[#This Row],[Sharpe Ratio Z-Score]],Table2[Sharpe Ratio Z-Score])</f>
        <v>659</v>
      </c>
      <c r="AV546">
        <f>(Table2[[#This Row],[Rank 1Y]]+Table2[[#This Row],[Rank 6M]]+Table2[[#This Row],[Rank Sharpe]])/3</f>
        <v>505.33333333333331</v>
      </c>
    </row>
    <row r="547" spans="1:48" x14ac:dyDescent="0.3">
      <c r="A547" t="s">
        <v>1680</v>
      </c>
      <c r="B547" t="s">
        <v>1681</v>
      </c>
      <c r="C547" t="s">
        <v>10404</v>
      </c>
      <c r="D547" t="s">
        <v>471</v>
      </c>
      <c r="E547">
        <v>5206.0372865600002</v>
      </c>
      <c r="F547">
        <v>941.6</v>
      </c>
      <c r="G547">
        <v>-17.558888429410199</v>
      </c>
      <c r="H547">
        <f>(Table2[[#This Row],[1Y Return vs Nifty]]-AVERAGE(Table2[1Y Return vs Nifty]))/_xlfn.STDEV.P(Table2[1Y Return vs Nifty])</f>
        <v>-0.67271169964822641</v>
      </c>
      <c r="I547">
        <v>-2.98659734077656</v>
      </c>
      <c r="J547">
        <f>(Table2[[#This Row],[1M Return vs Nifty]]-AVERAGE(Table2[1M Return vs Nifty]))/_xlfn.STDEV.P(Table2[1M Return vs Nifty])</f>
        <v>-2.7648381302659352E-2</v>
      </c>
      <c r="K547">
        <v>21.483276888281701</v>
      </c>
      <c r="L547">
        <f>(Table2[[#This Row],[6M Return vs Nifty]]-AVERAGE(Table2[6M Return vs Nifty]))/_xlfn.STDEV.P(Table2[6M Return vs Nifty])</f>
        <v>0.26045171700489644</v>
      </c>
      <c r="M547">
        <v>-1.13577814511908</v>
      </c>
      <c r="N547">
        <f>(Table2[[#This Row],[1W Return vs Nifty]]-AVERAGE(Table2[1W Return vs Nifty]))/_xlfn.STDEV.P(Table2[1W Return vs Nifty])</f>
        <v>0.18717656624518964</v>
      </c>
      <c r="O547">
        <v>911.65</v>
      </c>
      <c r="P547">
        <v>883.28723509068595</v>
      </c>
      <c r="Q547">
        <v>811.90228821374399</v>
      </c>
      <c r="R547">
        <v>71.601502156751295</v>
      </c>
      <c r="S547" s="2">
        <f>(Table2[[#This Row],[Close Price]]-Table2[[#This Row],[20D EMA]])/Table2[[#This Row],[20D EMA]]</f>
        <v>3.285252015576158E-2</v>
      </c>
      <c r="T547" s="2">
        <f>(Table2[[#This Row],[Close Price]]-Table2[[#This Row],[50D EMA]])/Table2[[#This Row],[50D EMA]]</f>
        <v>6.6017896096197029E-2</v>
      </c>
      <c r="U547" s="2">
        <f>(Table2[[#This Row],[Close Price]]-Table2[[#This Row],[200D EMA]])/Table2[[#This Row],[200D EMA]]</f>
        <v>0.15974546896721076</v>
      </c>
      <c r="V547">
        <v>0.791574355716408</v>
      </c>
      <c r="W547">
        <v>934.55</v>
      </c>
      <c r="X547">
        <v>947</v>
      </c>
      <c r="Y547">
        <v>904.6</v>
      </c>
      <c r="Z547">
        <v>972.7</v>
      </c>
      <c r="AA547">
        <v>858.9</v>
      </c>
      <c r="AB547">
        <v>972.7</v>
      </c>
      <c r="AC547" s="2">
        <f>(Table2[[#This Row],[Close Price]]/Table2[[#This Row],[Day Low]])-1</f>
        <v>7.543737627735414E-3</v>
      </c>
      <c r="AD547" s="2">
        <f>(Table2[[#This Row],[Day High]]/Table2[[#This Row],[Close Price]])-1</f>
        <v>5.734919286321194E-3</v>
      </c>
      <c r="AE547" s="2">
        <f>(Table2[[#This Row],[Close Price]]/Table2[[#This Row],[Current Week Low]])-1</f>
        <v>4.0902056157417599E-2</v>
      </c>
      <c r="AF547" s="2">
        <f>(Table2[[#This Row],[Current Week High]]/Table2[[#This Row],[Close Price]])-1</f>
        <v>3.3028887000849716E-2</v>
      </c>
      <c r="AG547" s="2">
        <f>(Table2[[#This Row],[Close Price]]/Table2[[#This Row],[Current Month Low]])-1</f>
        <v>9.6285947141693029E-2</v>
      </c>
      <c r="AH547" s="2">
        <f>(Table2[[#This Row],[Current Month High]]/Table2[[#This Row],[Close Price]])-1</f>
        <v>3.3028887000849716E-2</v>
      </c>
      <c r="AI547">
        <v>3.3028887000849698</v>
      </c>
      <c r="AJ547">
        <v>43.329020473399702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0.13</v>
      </c>
      <c r="AM547" t="s">
        <v>10436</v>
      </c>
      <c r="AN547">
        <v>7.48</v>
      </c>
      <c r="AO547" t="s">
        <v>10436</v>
      </c>
      <c r="AP547">
        <v>-0.128012559500226</v>
      </c>
      <c r="AQ547">
        <f>(Table2[[#This Row],[Sharpe Ratio]]-AVERAGE(Table2[Sharpe Ratio]))/_xlfn.STDEV.P(Table2[Sharpe Ratio])</f>
        <v>-2.1609213046343809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-2.4136531023351804</v>
      </c>
      <c r="AS547">
        <f>_xlfn.RANK.AVG(Table2[[#This Row],[1Y Return vs Nifty Z-Score]],Table2[1Y Return vs Nifty Z-Score])</f>
        <v>552</v>
      </c>
      <c r="AT547">
        <f>_xlfn.RANK.AVG(Table2[[#This Row],[6M Return vs Nifty Z-Score]],Table2[6M Return vs Nifty Z-Score])</f>
        <v>228</v>
      </c>
      <c r="AU547">
        <f>_xlfn.RANK.AVG(Table2[[#This Row],[Sharpe Ratio Z-Score]],Table2[Sharpe Ratio Z-Score])</f>
        <v>738</v>
      </c>
      <c r="AV547">
        <f>(Table2[[#This Row],[Rank 1Y]]+Table2[[#This Row],[Rank 6M]]+Table2[[#This Row],[Rank Sharpe]])/3</f>
        <v>506</v>
      </c>
    </row>
    <row r="548" spans="1:48" x14ac:dyDescent="0.3">
      <c r="A548" t="s">
        <v>2202</v>
      </c>
      <c r="B548" t="s">
        <v>2203</v>
      </c>
      <c r="C548" t="s">
        <v>10390</v>
      </c>
      <c r="D548" t="s">
        <v>294</v>
      </c>
      <c r="E548">
        <v>2749.9396953349901</v>
      </c>
      <c r="F548">
        <v>1842.35</v>
      </c>
      <c r="G548">
        <v>-14.8766742142901</v>
      </c>
      <c r="H548">
        <f>(Table2[[#This Row],[1Y Return vs Nifty]]-AVERAGE(Table2[1Y Return vs Nifty]))/_xlfn.STDEV.P(Table2[1Y Return vs Nifty])</f>
        <v>-0.62898478800900826</v>
      </c>
      <c r="I548">
        <v>-2.3090028292562099</v>
      </c>
      <c r="J548">
        <f>(Table2[[#This Row],[1M Return vs Nifty]]-AVERAGE(Table2[1M Return vs Nifty]))/_xlfn.STDEV.P(Table2[1M Return vs Nifty])</f>
        <v>3.7896940018244743E-2</v>
      </c>
      <c r="K548">
        <v>-7.7478867133091898</v>
      </c>
      <c r="L548">
        <f>(Table2[[#This Row],[6M Return vs Nifty]]-AVERAGE(Table2[6M Return vs Nifty]))/_xlfn.STDEV.P(Table2[6M Return vs Nifty])</f>
        <v>-0.602989743316522</v>
      </c>
      <c r="M548">
        <v>1.3669265741497001</v>
      </c>
      <c r="N548">
        <f>(Table2[[#This Row],[1W Return vs Nifty]]-AVERAGE(Table2[1W Return vs Nifty]))/_xlfn.STDEV.P(Table2[1W Return vs Nifty])</f>
        <v>0.68409953879055718</v>
      </c>
      <c r="O548">
        <v>1799.97</v>
      </c>
      <c r="P548">
        <v>1784.4900854395501</v>
      </c>
      <c r="Q548">
        <v>1707.0623379014401</v>
      </c>
      <c r="R548">
        <v>60.620410455924898</v>
      </c>
      <c r="S548" s="2">
        <f>(Table2[[#This Row],[Close Price]]-Table2[[#This Row],[20D EMA]])/Table2[[#This Row],[20D EMA]]</f>
        <v>2.3544836858392017E-2</v>
      </c>
      <c r="T548" s="2">
        <f>(Table2[[#This Row],[Close Price]]-Table2[[#This Row],[50D EMA]])/Table2[[#This Row],[50D EMA]]</f>
        <v>3.2423780346304346E-2</v>
      </c>
      <c r="U548" s="2">
        <f>(Table2[[#This Row],[Close Price]]-Table2[[#This Row],[200D EMA]])/Table2[[#This Row],[200D EMA]]</f>
        <v>7.9251740897098327E-2</v>
      </c>
      <c r="V548">
        <v>0.79024263672321904</v>
      </c>
      <c r="W548">
        <v>1826.1</v>
      </c>
      <c r="X548">
        <v>1863</v>
      </c>
      <c r="Y548">
        <v>1799.85</v>
      </c>
      <c r="Z548">
        <v>1875</v>
      </c>
      <c r="AA548">
        <v>1731.6</v>
      </c>
      <c r="AB548">
        <v>1878</v>
      </c>
      <c r="AC548" s="2">
        <f>(Table2[[#This Row],[Close Price]]/Table2[[#This Row],[Day Low]])-1</f>
        <v>8.898745961338328E-3</v>
      </c>
      <c r="AD548" s="2">
        <f>(Table2[[#This Row],[Day High]]/Table2[[#This Row],[Close Price]])-1</f>
        <v>1.1208510869270327E-2</v>
      </c>
      <c r="AE548" s="2">
        <f>(Table2[[#This Row],[Close Price]]/Table2[[#This Row],[Current Week Low]])-1</f>
        <v>2.3613078867683379E-2</v>
      </c>
      <c r="AF548" s="2">
        <f>(Table2[[#This Row],[Current Week High]]/Table2[[#This Row],[Close Price]])-1</f>
        <v>1.7721931229136789E-2</v>
      </c>
      <c r="AG548" s="2">
        <f>(Table2[[#This Row],[Close Price]]/Table2[[#This Row],[Current Month Low]])-1</f>
        <v>6.3958188958189055E-2</v>
      </c>
      <c r="AH548" s="2">
        <f>(Table2[[#This Row],[Current Month High]]/Table2[[#This Row],[Close Price]])-1</f>
        <v>1.9350286319103294E-2</v>
      </c>
      <c r="AI548">
        <v>15.472087279832801</v>
      </c>
      <c r="AJ548">
        <v>40.637404580152598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-0.11</v>
      </c>
      <c r="AM548" t="s">
        <v>10435</v>
      </c>
      <c r="AN548">
        <v>4.37</v>
      </c>
      <c r="AO548" t="s">
        <v>10436</v>
      </c>
      <c r="AP548">
        <v>2.5487640282214001E-2</v>
      </c>
      <c r="AQ548">
        <f>(Table2[[#This Row],[Sharpe Ratio]]-AVERAGE(Table2[Sharpe Ratio]))/_xlfn.STDEV.P(Table2[Sharpe Ratio])</f>
        <v>-0.38055614563614271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-0.89053419815287083</v>
      </c>
      <c r="AS548">
        <f>_xlfn.RANK.AVG(Table2[[#This Row],[1Y Return vs Nifty Z-Score]],Table2[1Y Return vs Nifty Z-Score])</f>
        <v>536</v>
      </c>
      <c r="AT548">
        <f>_xlfn.RANK.AVG(Table2[[#This Row],[6M Return vs Nifty Z-Score]],Table2[6M Return vs Nifty Z-Score])</f>
        <v>538</v>
      </c>
      <c r="AU548">
        <f>_xlfn.RANK.AVG(Table2[[#This Row],[Sharpe Ratio Z-Score]],Table2[Sharpe Ratio Z-Score])</f>
        <v>444</v>
      </c>
      <c r="AV548">
        <f>(Table2[[#This Row],[Rank 1Y]]+Table2[[#This Row],[Rank 6M]]+Table2[[#This Row],[Rank Sharpe]])/3</f>
        <v>506</v>
      </c>
    </row>
    <row r="549" spans="1:48" x14ac:dyDescent="0.3">
      <c r="A549" t="s">
        <v>1028</v>
      </c>
      <c r="B549" t="s">
        <v>1029</v>
      </c>
      <c r="C549" t="s">
        <v>10390</v>
      </c>
      <c r="D549" t="s">
        <v>294</v>
      </c>
      <c r="E549">
        <v>13989.342390079901</v>
      </c>
      <c r="F549">
        <v>1012.4</v>
      </c>
      <c r="G549">
        <v>6.7989763913725199</v>
      </c>
      <c r="H549">
        <f>(Table2[[#This Row],[1Y Return vs Nifty]]-AVERAGE(Table2[1Y Return vs Nifty]))/_xlfn.STDEV.P(Table2[1Y Return vs Nifty])</f>
        <v>-0.27561656953733876</v>
      </c>
      <c r="I549">
        <v>-3.9091708076264799</v>
      </c>
      <c r="J549">
        <f>(Table2[[#This Row],[1M Return vs Nifty]]-AVERAGE(Table2[1M Return vs Nifty]))/_xlfn.STDEV.P(Table2[1M Return vs Nifty])</f>
        <v>-0.11689109696624743</v>
      </c>
      <c r="K549">
        <v>-25.705311160153499</v>
      </c>
      <c r="L549">
        <f>(Table2[[#This Row],[6M Return vs Nifty]]-AVERAGE(Table2[6M Return vs Nifty]))/_xlfn.STDEV.P(Table2[6M Return vs Nifty])</f>
        <v>-1.1334231191247615</v>
      </c>
      <c r="M549">
        <v>-1.82902277324602</v>
      </c>
      <c r="N549">
        <f>(Table2[[#This Row],[1W Return vs Nifty]]-AVERAGE(Table2[1W Return vs Nifty]))/_xlfn.STDEV.P(Table2[1W Return vs Nifty])</f>
        <v>4.9529812052550796E-2</v>
      </c>
      <c r="O549">
        <v>989.11</v>
      </c>
      <c r="P549">
        <v>990.13924196831499</v>
      </c>
      <c r="Q549">
        <v>939.43441311824301</v>
      </c>
      <c r="R549">
        <v>68.706204661412499</v>
      </c>
      <c r="S549" s="2">
        <f>(Table2[[#This Row],[Close Price]]-Table2[[#This Row],[20D EMA]])/Table2[[#This Row],[20D EMA]]</f>
        <v>2.3546420519456848E-2</v>
      </c>
      <c r="T549" s="2">
        <f>(Table2[[#This Row],[Close Price]]-Table2[[#This Row],[50D EMA]])/Table2[[#This Row],[50D EMA]]</f>
        <v>2.2482452051322033E-2</v>
      </c>
      <c r="U549" s="2">
        <f>(Table2[[#This Row],[Close Price]]-Table2[[#This Row],[200D EMA]])/Table2[[#This Row],[200D EMA]]</f>
        <v>7.7669697706265597E-2</v>
      </c>
      <c r="V549">
        <v>0.800733123195015</v>
      </c>
      <c r="W549">
        <v>992.7</v>
      </c>
      <c r="X549">
        <v>1025</v>
      </c>
      <c r="Y549">
        <v>972.5</v>
      </c>
      <c r="Z549">
        <v>1025</v>
      </c>
      <c r="AA549">
        <v>972.5</v>
      </c>
      <c r="AB549">
        <v>1040.5</v>
      </c>
      <c r="AC549" s="2">
        <f>(Table2[[#This Row],[Close Price]]/Table2[[#This Row],[Day Low]])-1</f>
        <v>1.9844867532990751E-2</v>
      </c>
      <c r="AD549" s="2">
        <f>(Table2[[#This Row],[Day High]]/Table2[[#This Row],[Close Price]])-1</f>
        <v>1.2445673646779953E-2</v>
      </c>
      <c r="AE549" s="2">
        <f>(Table2[[#This Row],[Close Price]]/Table2[[#This Row],[Current Week Low]])-1</f>
        <v>4.1028277634961308E-2</v>
      </c>
      <c r="AF549" s="2">
        <f>(Table2[[#This Row],[Current Week High]]/Table2[[#This Row],[Close Price]])-1</f>
        <v>1.2445673646779953E-2</v>
      </c>
      <c r="AG549" s="2">
        <f>(Table2[[#This Row],[Close Price]]/Table2[[#This Row],[Current Month Low]])-1</f>
        <v>4.1028277634961308E-2</v>
      </c>
      <c r="AH549" s="2">
        <f>(Table2[[#This Row],[Current Month High]]/Table2[[#This Row],[Close Price]])-1</f>
        <v>2.7755827736072769E-2</v>
      </c>
      <c r="AI549">
        <v>18.431450019755001</v>
      </c>
      <c r="AJ549">
        <v>61.983999999999902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-0.16</v>
      </c>
      <c r="AM549" t="s">
        <v>10435</v>
      </c>
      <c r="AN549">
        <v>2.85</v>
      </c>
      <c r="AO549" t="s">
        <v>10436</v>
      </c>
      <c r="AP549">
        <v>2.6354471870471002E-2</v>
      </c>
      <c r="AQ549">
        <f>(Table2[[#This Row],[Sharpe Ratio]]-AVERAGE(Table2[Sharpe Ratio]))/_xlfn.STDEV.P(Table2[Sharpe Ratio])</f>
        <v>-0.37050223847094549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383</v>
      </c>
      <c r="AT549">
        <f>_xlfn.RANK.AVG(Table2[[#This Row],[6M Return vs Nifty Z-Score]],Table2[6M Return vs Nifty Z-Score])</f>
        <v>694</v>
      </c>
      <c r="AU549">
        <f>_xlfn.RANK.AVG(Table2[[#This Row],[Sharpe Ratio Z-Score]],Table2[Sharpe Ratio Z-Score])</f>
        <v>443</v>
      </c>
      <c r="AV549">
        <f>(Table2[[#This Row],[Rank 1Y]]+Table2[[#This Row],[Rank 6M]]+Table2[[#This Row],[Rank Sharpe]])/3</f>
        <v>506.66666666666669</v>
      </c>
    </row>
    <row r="550" spans="1:48" x14ac:dyDescent="0.3">
      <c r="A550" t="s">
        <v>1467</v>
      </c>
      <c r="B550" t="s">
        <v>1468</v>
      </c>
      <c r="C550" t="s">
        <v>10402</v>
      </c>
      <c r="D550" t="s">
        <v>149</v>
      </c>
      <c r="E550">
        <v>7366.2088000000003</v>
      </c>
      <c r="F550">
        <v>393.2</v>
      </c>
      <c r="G550">
        <v>-34.675850112891098</v>
      </c>
      <c r="H550">
        <f>(Table2[[#This Row],[1Y Return vs Nifty]]-AVERAGE(Table2[1Y Return vs Nifty]))/_xlfn.STDEV.P(Table2[1Y Return vs Nifty])</f>
        <v>-0.951761697536609</v>
      </c>
      <c r="I550">
        <v>-9.9310970674833605</v>
      </c>
      <c r="J550">
        <f>(Table2[[#This Row],[1M Return vs Nifty]]-AVERAGE(Table2[1M Return vs Nifty]))/_xlfn.STDEV.P(Table2[1M Return vs Nifty])</f>
        <v>-0.69940628113957026</v>
      </c>
      <c r="K550">
        <v>-8.9141254680609698</v>
      </c>
      <c r="L550">
        <f>(Table2[[#This Row],[6M Return vs Nifty]]-AVERAGE(Table2[6M Return vs Nifty]))/_xlfn.STDEV.P(Table2[6M Return vs Nifty])</f>
        <v>-0.63743855648082259</v>
      </c>
      <c r="M550">
        <v>-2.05255000407726</v>
      </c>
      <c r="N550">
        <f>(Table2[[#This Row],[1W Return vs Nifty]]-AVERAGE(Table2[1W Return vs Nifty]))/_xlfn.STDEV.P(Table2[1W Return vs Nifty])</f>
        <v>5.1475023320706661E-3</v>
      </c>
      <c r="O550">
        <v>401.46</v>
      </c>
      <c r="P550">
        <v>420.91432702388403</v>
      </c>
      <c r="Q550">
        <v>419.932600749713</v>
      </c>
      <c r="R550">
        <v>43.807233083943302</v>
      </c>
      <c r="S550" s="2">
        <f>(Table2[[#This Row],[Close Price]]-Table2[[#This Row],[20D EMA]])/Table2[[#This Row],[20D EMA]]</f>
        <v>-2.0574901609126665E-2</v>
      </c>
      <c r="T550" s="2">
        <f>(Table2[[#This Row],[Close Price]]-Table2[[#This Row],[50D EMA]])/Table2[[#This Row],[50D EMA]]</f>
        <v>-6.5843154401136458E-2</v>
      </c>
      <c r="U550" s="2">
        <f>(Table2[[#This Row],[Close Price]]-Table2[[#This Row],[200D EMA]])/Table2[[#This Row],[200D EMA]]</f>
        <v>-6.3659265086794495E-2</v>
      </c>
      <c r="V550">
        <v>0.26449299218664701</v>
      </c>
      <c r="W550">
        <v>389.1</v>
      </c>
      <c r="X550">
        <v>404.65</v>
      </c>
      <c r="Y550">
        <v>389.1</v>
      </c>
      <c r="Z550">
        <v>405.5</v>
      </c>
      <c r="AA550">
        <v>377.6</v>
      </c>
      <c r="AB550">
        <v>418.3</v>
      </c>
      <c r="AC550" s="2">
        <f>(Table2[[#This Row],[Close Price]]/Table2[[#This Row],[Day Low]])-1</f>
        <v>1.0537136982780693E-2</v>
      </c>
      <c r="AD550" s="2">
        <f>(Table2[[#This Row],[Day High]]/Table2[[#This Row],[Close Price]])-1</f>
        <v>2.9120040691759996E-2</v>
      </c>
      <c r="AE550" s="2">
        <f>(Table2[[#This Row],[Close Price]]/Table2[[#This Row],[Current Week Low]])-1</f>
        <v>1.0537136982780693E-2</v>
      </c>
      <c r="AF550" s="2">
        <f>(Table2[[#This Row],[Current Week High]]/Table2[[#This Row],[Close Price]])-1</f>
        <v>3.1281790437436507E-2</v>
      </c>
      <c r="AG550" s="2">
        <f>(Table2[[#This Row],[Close Price]]/Table2[[#This Row],[Current Month Low]])-1</f>
        <v>4.1313559322033733E-2</v>
      </c>
      <c r="AH550" s="2">
        <f>(Table2[[#This Row],[Current Month High]]/Table2[[#This Row],[Close Price]])-1</f>
        <v>6.383519837232976E-2</v>
      </c>
      <c r="AI550">
        <v>39.242115971515702</v>
      </c>
      <c r="AJ550">
        <v>13.9710144927536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-0.24</v>
      </c>
      <c r="AM550" t="s">
        <v>10435</v>
      </c>
      <c r="AN550">
        <v>0.31</v>
      </c>
      <c r="AO550" t="s">
        <v>10436</v>
      </c>
      <c r="AP550">
        <v>7.0233878663659002E-2</v>
      </c>
      <c r="AQ550">
        <f>(Table2[[#This Row],[Sharpe Ratio]]-AVERAGE(Table2[Sharpe Ratio]))/_xlfn.STDEV.P(Table2[Sharpe Ratio])</f>
        <v>0.13843108645518529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660</v>
      </c>
      <c r="AT550">
        <f>_xlfn.RANK.AVG(Table2[[#This Row],[6M Return vs Nifty Z-Score]],Table2[6M Return vs Nifty Z-Score])</f>
        <v>550</v>
      </c>
      <c r="AU550">
        <f>_xlfn.RANK.AVG(Table2[[#This Row],[Sharpe Ratio Z-Score]],Table2[Sharpe Ratio Z-Score])</f>
        <v>314</v>
      </c>
      <c r="AV550">
        <f>(Table2[[#This Row],[Rank 1Y]]+Table2[[#This Row],[Rank 6M]]+Table2[[#This Row],[Rank Sharpe]])/3</f>
        <v>508</v>
      </c>
    </row>
    <row r="551" spans="1:48" x14ac:dyDescent="0.3">
      <c r="A551" t="s">
        <v>1977</v>
      </c>
      <c r="B551" t="s">
        <v>1978</v>
      </c>
      <c r="C551" t="s">
        <v>10402</v>
      </c>
      <c r="D551" t="s">
        <v>263</v>
      </c>
      <c r="E551">
        <v>3582.0368765099902</v>
      </c>
      <c r="F551">
        <v>1141.05</v>
      </c>
      <c r="G551">
        <v>-32.742267272405599</v>
      </c>
      <c r="H551">
        <f>(Table2[[#This Row],[1Y Return vs Nifty]]-AVERAGE(Table2[1Y Return vs Nifty]))/_xlfn.STDEV.P(Table2[1Y Return vs Nifty])</f>
        <v>-0.92023938081171897</v>
      </c>
      <c r="I551">
        <v>-19.908949593403701</v>
      </c>
      <c r="J551">
        <f>(Table2[[#This Row],[1M Return vs Nifty]]-AVERAGE(Table2[1M Return vs Nifty]))/_xlfn.STDEV.P(Table2[1M Return vs Nifty])</f>
        <v>-1.6645875787811788</v>
      </c>
      <c r="K551">
        <v>25.108747428539601</v>
      </c>
      <c r="L551">
        <f>(Table2[[#This Row],[6M Return vs Nifty]]-AVERAGE(Table2[6M Return vs Nifty]))/_xlfn.STDEV.P(Table2[6M Return vs Nifty])</f>
        <v>0.36754227351843172</v>
      </c>
      <c r="M551">
        <v>-6.8065600381231999</v>
      </c>
      <c r="N551">
        <f>(Table2[[#This Row],[1W Return vs Nifty]]-AVERAGE(Table2[1W Return vs Nifty]))/_xlfn.STDEV.P(Table2[1W Return vs Nifty])</f>
        <v>-0.93878199100377624</v>
      </c>
      <c r="O551">
        <v>1197.44</v>
      </c>
      <c r="P551">
        <v>1165.9608226328</v>
      </c>
      <c r="Q551">
        <v>1075.8829826948099</v>
      </c>
      <c r="R551">
        <v>26.0878636586183</v>
      </c>
      <c r="S551" s="2">
        <f>(Table2[[#This Row],[Close Price]]-Table2[[#This Row],[20D EMA]])/Table2[[#This Row],[20D EMA]]</f>
        <v>-4.7092129877071169E-2</v>
      </c>
      <c r="T551" s="2">
        <f>(Table2[[#This Row],[Close Price]]-Table2[[#This Row],[50D EMA]])/Table2[[#This Row],[50D EMA]]</f>
        <v>-2.1365059742359235E-2</v>
      </c>
      <c r="U551" s="2">
        <f>(Table2[[#This Row],[Close Price]]-Table2[[#This Row],[200D EMA]])/Table2[[#This Row],[200D EMA]]</f>
        <v>6.0570729673559316E-2</v>
      </c>
      <c r="V551">
        <v>0.36485470202872</v>
      </c>
      <c r="W551">
        <v>1136.2</v>
      </c>
      <c r="X551">
        <v>1172</v>
      </c>
      <c r="Y551">
        <v>1136.2</v>
      </c>
      <c r="Z551">
        <v>1187.7</v>
      </c>
      <c r="AA551">
        <v>1136.2</v>
      </c>
      <c r="AB551">
        <v>1264</v>
      </c>
      <c r="AC551" s="2">
        <f>(Table2[[#This Row],[Close Price]]/Table2[[#This Row],[Day Low]])-1</f>
        <v>4.2686146805139824E-3</v>
      </c>
      <c r="AD551" s="2">
        <f>(Table2[[#This Row],[Day High]]/Table2[[#This Row],[Close Price]])-1</f>
        <v>2.7124140046448586E-2</v>
      </c>
      <c r="AE551" s="2">
        <f>(Table2[[#This Row],[Close Price]]/Table2[[#This Row],[Current Week Low]])-1</f>
        <v>4.2686146805139824E-3</v>
      </c>
      <c r="AF551" s="2">
        <f>(Table2[[#This Row],[Current Week High]]/Table2[[#This Row],[Close Price]])-1</f>
        <v>4.0883396871302935E-2</v>
      </c>
      <c r="AG551" s="2">
        <f>(Table2[[#This Row],[Close Price]]/Table2[[#This Row],[Current Month Low]])-1</f>
        <v>4.2686146805139824E-3</v>
      </c>
      <c r="AH551" s="2">
        <f>(Table2[[#This Row],[Current Month High]]/Table2[[#This Row],[Close Price]])-1</f>
        <v>0.10775163226852458</v>
      </c>
      <c r="AI551">
        <v>20.5030454406029</v>
      </c>
      <c r="AJ551">
        <v>51.806026741169397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-0.05</v>
      </c>
      <c r="AM551" t="s">
        <v>10435</v>
      </c>
      <c r="AN551">
        <v>-5.48</v>
      </c>
      <c r="AO551" t="s">
        <v>10435</v>
      </c>
      <c r="AP551">
        <v>-6.3504522992708007E-2</v>
      </c>
      <c r="AQ551">
        <f>(Table2[[#This Row],[Sharpe Ratio]]-AVERAGE(Table2[Sharpe Ratio]))/_xlfn.STDEV.P(Table2[Sharpe Ratio])</f>
        <v>-1.4127277463448906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-4.5687944234231326</v>
      </c>
      <c r="AS551">
        <f>_xlfn.RANK.AVG(Table2[[#This Row],[1Y Return vs Nifty Z-Score]],Table2[1Y Return vs Nifty Z-Score])</f>
        <v>645</v>
      </c>
      <c r="AT551">
        <f>_xlfn.RANK.AVG(Table2[[#This Row],[6M Return vs Nifty Z-Score]],Table2[6M Return vs Nifty Z-Score])</f>
        <v>204</v>
      </c>
      <c r="AU551">
        <f>_xlfn.RANK.AVG(Table2[[#This Row],[Sharpe Ratio Z-Score]],Table2[Sharpe Ratio Z-Score])</f>
        <v>681</v>
      </c>
      <c r="AV551">
        <f>(Table2[[#This Row],[Rank 1Y]]+Table2[[#This Row],[Rank 6M]]+Table2[[#This Row],[Rank Sharpe]])/3</f>
        <v>510</v>
      </c>
    </row>
    <row r="552" spans="1:48" x14ac:dyDescent="0.3">
      <c r="A552" t="s">
        <v>491</v>
      </c>
      <c r="B552" t="s">
        <v>492</v>
      </c>
      <c r="C552" t="s">
        <v>10397</v>
      </c>
      <c r="D552" t="s">
        <v>190</v>
      </c>
      <c r="E552">
        <v>45354.727845449997</v>
      </c>
      <c r="F552">
        <v>730.05</v>
      </c>
      <c r="G552">
        <v>-3.9576015330112702</v>
      </c>
      <c r="H552">
        <f>(Table2[[#This Row],[1Y Return vs Nifty]]-AVERAGE(Table2[1Y Return vs Nifty]))/_xlfn.STDEV.P(Table2[1Y Return vs Nifty])</f>
        <v>-0.45097613992080832</v>
      </c>
      <c r="I552">
        <v>0.40847510487473199</v>
      </c>
      <c r="J552">
        <f>(Table2[[#This Row],[1M Return vs Nifty]]-AVERAGE(Table2[1M Return vs Nifty]))/_xlfn.STDEV.P(Table2[1M Return vs Nifty])</f>
        <v>0.30076501428205149</v>
      </c>
      <c r="K552">
        <v>-13.3306563131912</v>
      </c>
      <c r="L552">
        <f>(Table2[[#This Row],[6M Return vs Nifty]]-AVERAGE(Table2[6M Return vs Nifty]))/_xlfn.STDEV.P(Table2[6M Return vs Nifty])</f>
        <v>-0.76789575943206911</v>
      </c>
      <c r="M552">
        <v>-3.30457839665752</v>
      </c>
      <c r="N552">
        <f>(Table2[[#This Row],[1W Return vs Nifty]]-AVERAGE(Table2[1W Return vs Nifty]))/_xlfn.STDEV.P(Table2[1W Return vs Nifty])</f>
        <v>-0.24344821323998425</v>
      </c>
      <c r="O552">
        <v>723.52</v>
      </c>
      <c r="P552">
        <v>703.63281011934498</v>
      </c>
      <c r="Q552">
        <v>652.85706634518203</v>
      </c>
      <c r="R552">
        <v>50.775297490912699</v>
      </c>
      <c r="S552" s="2">
        <f>(Table2[[#This Row],[Close Price]]-Table2[[#This Row],[20D EMA]])/Table2[[#This Row],[20D EMA]]</f>
        <v>9.025320654577583E-3</v>
      </c>
      <c r="T552" s="2">
        <f>(Table2[[#This Row],[Close Price]]-Table2[[#This Row],[50D EMA]])/Table2[[#This Row],[50D EMA]]</f>
        <v>3.7543999513289163E-2</v>
      </c>
      <c r="U552" s="2">
        <f>(Table2[[#This Row],[Close Price]]-Table2[[#This Row],[200D EMA]])/Table2[[#This Row],[200D EMA]]</f>
        <v>0.11823864308761892</v>
      </c>
      <c r="V552">
        <v>1.13877421338979</v>
      </c>
      <c r="W552">
        <v>714.05</v>
      </c>
      <c r="X552">
        <v>736.45</v>
      </c>
      <c r="Y552">
        <v>714.05</v>
      </c>
      <c r="Z552">
        <v>768.65</v>
      </c>
      <c r="AA552">
        <v>682.5</v>
      </c>
      <c r="AB552">
        <v>768.65</v>
      </c>
      <c r="AC552" s="2">
        <f>(Table2[[#This Row],[Close Price]]/Table2[[#This Row],[Day Low]])-1</f>
        <v>2.2407394440165262E-2</v>
      </c>
      <c r="AD552" s="2">
        <f>(Table2[[#This Row],[Day High]]/Table2[[#This Row],[Close Price]])-1</f>
        <v>8.7665228409015139E-3</v>
      </c>
      <c r="AE552" s="2">
        <f>(Table2[[#This Row],[Close Price]]/Table2[[#This Row],[Current Week Low]])-1</f>
        <v>2.2407394440165262E-2</v>
      </c>
      <c r="AF552" s="2">
        <f>(Table2[[#This Row],[Current Week High]]/Table2[[#This Row],[Close Price]])-1</f>
        <v>5.2873090884186125E-2</v>
      </c>
      <c r="AG552" s="2">
        <f>(Table2[[#This Row],[Close Price]]/Table2[[#This Row],[Current Month Low]])-1</f>
        <v>6.96703296703296E-2</v>
      </c>
      <c r="AH552" s="2">
        <f>(Table2[[#This Row],[Current Month High]]/Table2[[#This Row],[Close Price]])-1</f>
        <v>5.2873090884186125E-2</v>
      </c>
      <c r="AI552">
        <v>5.2873090884186098</v>
      </c>
      <c r="AJ552">
        <v>49.569760295021403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0.02</v>
      </c>
      <c r="AM552" t="s">
        <v>10436</v>
      </c>
      <c r="AN552">
        <v>4.2699999999999996</v>
      </c>
      <c r="AO552" t="s">
        <v>10436</v>
      </c>
      <c r="AP552">
        <v>6.8147248508579998E-3</v>
      </c>
      <c r="AQ552">
        <f>(Table2[[#This Row],[Sharpe Ratio]]-AVERAGE(Table2[Sharpe Ratio]))/_xlfn.STDEV.P(Table2[Sharpe Ratio])</f>
        <v>-0.59713311490409982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-1.75868821321491</v>
      </c>
      <c r="AS552">
        <f>_xlfn.RANK.AVG(Table2[[#This Row],[1Y Return vs Nifty Z-Score]],Table2[1Y Return vs Nifty Z-Score])</f>
        <v>454</v>
      </c>
      <c r="AT552">
        <f>_xlfn.RANK.AVG(Table2[[#This Row],[6M Return vs Nifty Z-Score]],Table2[6M Return vs Nifty Z-Score])</f>
        <v>589</v>
      </c>
      <c r="AU552">
        <f>_xlfn.RANK.AVG(Table2[[#This Row],[Sharpe Ratio Z-Score]],Table2[Sharpe Ratio Z-Score])</f>
        <v>489</v>
      </c>
      <c r="AV552">
        <f>(Table2[[#This Row],[Rank 1Y]]+Table2[[#This Row],[Rank 6M]]+Table2[[#This Row],[Rank Sharpe]])/3</f>
        <v>510.66666666666669</v>
      </c>
    </row>
    <row r="553" spans="1:48" x14ac:dyDescent="0.3">
      <c r="A553" t="s">
        <v>87</v>
      </c>
      <c r="B553" t="s">
        <v>88</v>
      </c>
      <c r="C553" t="s">
        <v>10400</v>
      </c>
      <c r="D553" t="s">
        <v>89</v>
      </c>
      <c r="E553">
        <v>331517.081511</v>
      </c>
      <c r="F553">
        <v>3737.25</v>
      </c>
      <c r="G553">
        <v>-18.368012076060001</v>
      </c>
      <c r="H553">
        <f>(Table2[[#This Row],[1Y Return vs Nifty]]-AVERAGE(Table2[1Y Return vs Nifty]))/_xlfn.STDEV.P(Table2[1Y Return vs Nifty])</f>
        <v>-0.68590247240709568</v>
      </c>
      <c r="I553">
        <v>0.61261160446773499</v>
      </c>
      <c r="J553">
        <f>(Table2[[#This Row],[1M Return vs Nifty]]-AVERAGE(Table2[1M Return vs Nifty]))/_xlfn.STDEV.P(Table2[1M Return vs Nifty])</f>
        <v>0.32051162118582682</v>
      </c>
      <c r="K553">
        <v>-16.627224352920798</v>
      </c>
      <c r="L553">
        <f>(Table2[[#This Row],[6M Return vs Nifty]]-AVERAGE(Table2[6M Return vs Nifty]))/_xlfn.STDEV.P(Table2[6M Return vs Nifty])</f>
        <v>-0.86527106617894556</v>
      </c>
      <c r="M553">
        <v>-2.03392506475996</v>
      </c>
      <c r="N553">
        <f>(Table2[[#This Row],[1W Return vs Nifty]]-AVERAGE(Table2[1W Return vs Nifty]))/_xlfn.STDEV.P(Table2[1W Return vs Nifty])</f>
        <v>8.8455655265708387E-3</v>
      </c>
      <c r="O553">
        <v>3705.2</v>
      </c>
      <c r="P553">
        <v>3589.9361202238001</v>
      </c>
      <c r="Q553">
        <v>3457.6779989495199</v>
      </c>
      <c r="R553">
        <v>50.077966372552702</v>
      </c>
      <c r="S553" s="2">
        <f>(Table2[[#This Row],[Close Price]]-Table2[[#This Row],[20D EMA]])/Table2[[#This Row],[20D EMA]]</f>
        <v>8.6500053978193301E-3</v>
      </c>
      <c r="T553" s="2">
        <f>(Table2[[#This Row],[Close Price]]-Table2[[#This Row],[50D EMA]])/Table2[[#This Row],[50D EMA]]</f>
        <v>4.1035237074640817E-2</v>
      </c>
      <c r="U553" s="2">
        <f>(Table2[[#This Row],[Close Price]]-Table2[[#This Row],[200D EMA]])/Table2[[#This Row],[200D EMA]]</f>
        <v>8.0855418328547993E-2</v>
      </c>
      <c r="V553">
        <v>0.65239858293060804</v>
      </c>
      <c r="W553">
        <v>3710.05</v>
      </c>
      <c r="X553">
        <v>3803.55</v>
      </c>
      <c r="Y553">
        <v>3710.05</v>
      </c>
      <c r="Z553">
        <v>3839.9</v>
      </c>
      <c r="AA553">
        <v>3552</v>
      </c>
      <c r="AB553">
        <v>3839.9</v>
      </c>
      <c r="AC553" s="2">
        <f>(Table2[[#This Row],[Close Price]]/Table2[[#This Row],[Day Low]])-1</f>
        <v>7.3314375817037369E-3</v>
      </c>
      <c r="AD553" s="2">
        <f>(Table2[[#This Row],[Day High]]/Table2[[#This Row],[Close Price]])-1</f>
        <v>1.7740317078065448E-2</v>
      </c>
      <c r="AE553" s="2">
        <f>(Table2[[#This Row],[Close Price]]/Table2[[#This Row],[Current Week Low]])-1</f>
        <v>7.3314375817037369E-3</v>
      </c>
      <c r="AF553" s="2">
        <f>(Table2[[#This Row],[Current Week High]]/Table2[[#This Row],[Close Price]])-1</f>
        <v>2.7466720181952065E-2</v>
      </c>
      <c r="AG553" s="2">
        <f>(Table2[[#This Row],[Close Price]]/Table2[[#This Row],[Current Month Low]])-1</f>
        <v>5.2153716216216228E-2</v>
      </c>
      <c r="AH553" s="2">
        <f>(Table2[[#This Row],[Current Month High]]/Table2[[#This Row],[Close Price]])-1</f>
        <v>2.7466720181952065E-2</v>
      </c>
      <c r="AI553">
        <v>4.0056191049568399</v>
      </c>
      <c r="AJ553">
        <v>22.306219625938802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0.03</v>
      </c>
      <c r="AM553" t="s">
        <v>10436</v>
      </c>
      <c r="AN553">
        <v>1.43</v>
      </c>
      <c r="AO553" t="s">
        <v>10436</v>
      </c>
      <c r="AP553">
        <v>5.7283989574747E-2</v>
      </c>
      <c r="AQ553">
        <f>(Table2[[#This Row],[Sharpe Ratio]]-AVERAGE(Table2[Sharpe Ratio]))/_xlfn.STDEV.P(Table2[Sharpe Ratio])</f>
        <v>-1.1767619341078152E-2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-1.2335839712147216</v>
      </c>
      <c r="AS553">
        <f>_xlfn.RANK.AVG(Table2[[#This Row],[1Y Return vs Nifty Z-Score]],Table2[1Y Return vs Nifty Z-Score])</f>
        <v>557</v>
      </c>
      <c r="AT553">
        <f>_xlfn.RANK.AVG(Table2[[#This Row],[6M Return vs Nifty Z-Score]],Table2[6M Return vs Nifty Z-Score])</f>
        <v>630</v>
      </c>
      <c r="AU553">
        <f>_xlfn.RANK.AVG(Table2[[#This Row],[Sharpe Ratio Z-Score]],Table2[Sharpe Ratio Z-Score])</f>
        <v>347</v>
      </c>
      <c r="AV553">
        <f>(Table2[[#This Row],[Rank 1Y]]+Table2[[#This Row],[Rank 6M]]+Table2[[#This Row],[Rank Sharpe]])/3</f>
        <v>511.33333333333331</v>
      </c>
    </row>
    <row r="554" spans="1:48" x14ac:dyDescent="0.3">
      <c r="A554" t="s">
        <v>628</v>
      </c>
      <c r="B554" t="s">
        <v>629</v>
      </c>
      <c r="C554" t="s">
        <v>10397</v>
      </c>
      <c r="D554" t="s">
        <v>555</v>
      </c>
      <c r="E554">
        <v>31487.130691703998</v>
      </c>
      <c r="F554">
        <v>71.22</v>
      </c>
      <c r="G554">
        <v>-20.628832759385599</v>
      </c>
      <c r="H554">
        <f>(Table2[[#This Row],[1Y Return vs Nifty]]-AVERAGE(Table2[1Y Return vs Nifty]))/_xlfn.STDEV.P(Table2[1Y Return vs Nifty])</f>
        <v>-0.72275959802167633</v>
      </c>
      <c r="I554">
        <v>-6.0668478566684296</v>
      </c>
      <c r="J554">
        <f>(Table2[[#This Row],[1M Return vs Nifty]]-AVERAGE(Table2[1M Return vs Nifty]))/_xlfn.STDEV.P(Table2[1M Return vs Nifty])</f>
        <v>-0.3256083062731403</v>
      </c>
      <c r="K554">
        <v>-7.7757360412898002</v>
      </c>
      <c r="L554">
        <f>(Table2[[#This Row],[6M Return vs Nifty]]-AVERAGE(Table2[6M Return vs Nifty]))/_xlfn.STDEV.P(Table2[6M Return vs Nifty])</f>
        <v>-0.60381236757973267</v>
      </c>
      <c r="M554">
        <v>-0.79024793992465103</v>
      </c>
      <c r="N554">
        <f>(Table2[[#This Row],[1W Return vs Nifty]]-AVERAGE(Table2[1W Return vs Nifty]))/_xlfn.STDEV.P(Table2[1W Return vs Nifty])</f>
        <v>0.25578310034706042</v>
      </c>
      <c r="O554">
        <v>70.2</v>
      </c>
      <c r="P554">
        <v>70.780129738481094</v>
      </c>
      <c r="Q554">
        <v>68.461139017985204</v>
      </c>
      <c r="R554">
        <v>66.967749811319493</v>
      </c>
      <c r="S554" s="2">
        <f>(Table2[[#This Row],[Close Price]]-Table2[[#This Row],[20D EMA]])/Table2[[#This Row],[20D EMA]]</f>
        <v>1.4529914529914473E-2</v>
      </c>
      <c r="T554" s="2">
        <f>(Table2[[#This Row],[Close Price]]-Table2[[#This Row],[50D EMA]])/Table2[[#This Row],[50D EMA]]</f>
        <v>6.2146009500708864E-3</v>
      </c>
      <c r="U554" s="2">
        <f>(Table2[[#This Row],[Close Price]]-Table2[[#This Row],[200D EMA]])/Table2[[#This Row],[200D EMA]]</f>
        <v>4.029820452286112E-2</v>
      </c>
      <c r="V554">
        <v>0.69051177967827104</v>
      </c>
      <c r="W554">
        <v>70.069999999999993</v>
      </c>
      <c r="X554">
        <v>71.63</v>
      </c>
      <c r="Y554">
        <v>69.180000000000007</v>
      </c>
      <c r="Z554">
        <v>72.48</v>
      </c>
      <c r="AA554">
        <v>68.56</v>
      </c>
      <c r="AB554">
        <v>72.48</v>
      </c>
      <c r="AC554" s="2">
        <f>(Table2[[#This Row],[Close Price]]/Table2[[#This Row],[Day Low]])-1</f>
        <v>1.6412159269302284E-2</v>
      </c>
      <c r="AD554" s="2">
        <f>(Table2[[#This Row],[Day High]]/Table2[[#This Row],[Close Price]])-1</f>
        <v>5.7568098848637117E-3</v>
      </c>
      <c r="AE554" s="2">
        <f>(Table2[[#This Row],[Close Price]]/Table2[[#This Row],[Current Week Low]])-1</f>
        <v>2.9488291413703349E-2</v>
      </c>
      <c r="AF554" s="2">
        <f>(Table2[[#This Row],[Current Week High]]/Table2[[#This Row],[Close Price]])-1</f>
        <v>1.7691659646166924E-2</v>
      </c>
      <c r="AG554" s="2">
        <f>(Table2[[#This Row],[Close Price]]/Table2[[#This Row],[Current Month Low]])-1</f>
        <v>3.8798133022170278E-2</v>
      </c>
      <c r="AH554" s="2">
        <f>(Table2[[#This Row],[Current Month High]]/Table2[[#This Row],[Close Price]])-1</f>
        <v>1.7691659646166924E-2</v>
      </c>
      <c r="AI554">
        <v>12.32799775344</v>
      </c>
      <c r="AJ554">
        <v>23.111495246326601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0</v>
      </c>
      <c r="AM554" t="s">
        <v>10437</v>
      </c>
      <c r="AN554">
        <v>2.67</v>
      </c>
      <c r="AO554" t="s">
        <v>10436</v>
      </c>
      <c r="AP554">
        <v>3.1549431083336001E-2</v>
      </c>
      <c r="AQ554">
        <f>(Table2[[#This Row],[Sharpe Ratio]]-AVERAGE(Table2[Sharpe Ratio]))/_xlfn.STDEV.P(Table2[Sharpe Ratio])</f>
        <v>-0.31024873783635021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574</v>
      </c>
      <c r="AT554">
        <f>_xlfn.RANK.AVG(Table2[[#This Row],[6M Return vs Nifty Z-Score]],Table2[6M Return vs Nifty Z-Score])</f>
        <v>539</v>
      </c>
      <c r="AU554">
        <f>_xlfn.RANK.AVG(Table2[[#This Row],[Sharpe Ratio Z-Score]],Table2[Sharpe Ratio Z-Score])</f>
        <v>421</v>
      </c>
      <c r="AV554">
        <f>(Table2[[#This Row],[Rank 1Y]]+Table2[[#This Row],[Rank 6M]]+Table2[[#This Row],[Rank Sharpe]])/3</f>
        <v>511.33333333333331</v>
      </c>
    </row>
    <row r="555" spans="1:48" x14ac:dyDescent="0.3">
      <c r="A555" t="s">
        <v>1032</v>
      </c>
      <c r="B555" t="s">
        <v>1033</v>
      </c>
      <c r="C555" t="s">
        <v>10399</v>
      </c>
      <c r="D555" t="s">
        <v>478</v>
      </c>
      <c r="E555">
        <v>13893.54258517</v>
      </c>
      <c r="F555">
        <v>893.95</v>
      </c>
      <c r="G555">
        <v>-40.914875549932198</v>
      </c>
      <c r="H555">
        <f>(Table2[[#This Row],[1Y Return vs Nifty]]-AVERAGE(Table2[1Y Return vs Nifty]))/_xlfn.STDEV.P(Table2[1Y Return vs Nifty])</f>
        <v>-1.0534736758202361</v>
      </c>
      <c r="I555">
        <v>-2.3919413703970398</v>
      </c>
      <c r="J555">
        <f>(Table2[[#This Row],[1M Return vs Nifty]]-AVERAGE(Table2[1M Return vs Nifty]))/_xlfn.STDEV.P(Table2[1M Return vs Nifty])</f>
        <v>2.9874098574672259E-2</v>
      </c>
      <c r="K555">
        <v>0.61898055050877998</v>
      </c>
      <c r="L555">
        <f>(Table2[[#This Row],[6M Return vs Nifty]]-AVERAGE(Table2[6M Return vs Nifty]))/_xlfn.STDEV.P(Table2[6M Return vs Nifty])</f>
        <v>-0.35584596939596275</v>
      </c>
      <c r="M555">
        <v>2.8577935074365799</v>
      </c>
      <c r="N555">
        <f>(Table2[[#This Row],[1W Return vs Nifty]]-AVERAGE(Table2[1W Return vs Nifty]))/_xlfn.STDEV.P(Table2[1W Return vs Nifty])</f>
        <v>0.98011769165317975</v>
      </c>
      <c r="O555">
        <v>849.89</v>
      </c>
      <c r="P555">
        <v>837.45193957973299</v>
      </c>
      <c r="Q555">
        <v>828.69506234583002</v>
      </c>
      <c r="R555">
        <v>77.469202611904294</v>
      </c>
      <c r="S555" s="2">
        <f>(Table2[[#This Row],[Close Price]]-Table2[[#This Row],[20D EMA]])/Table2[[#This Row],[20D EMA]]</f>
        <v>5.1842003082751956E-2</v>
      </c>
      <c r="T555" s="2">
        <f>(Table2[[#This Row],[Close Price]]-Table2[[#This Row],[50D EMA]])/Table2[[#This Row],[50D EMA]]</f>
        <v>6.7464242125488474E-2</v>
      </c>
      <c r="U555" s="2">
        <f>(Table2[[#This Row],[Close Price]]-Table2[[#This Row],[200D EMA]])/Table2[[#This Row],[200D EMA]]</f>
        <v>7.8744209564190579E-2</v>
      </c>
      <c r="V555">
        <v>1.4433310548731799</v>
      </c>
      <c r="W555">
        <v>874</v>
      </c>
      <c r="X555">
        <v>916.05</v>
      </c>
      <c r="Y555">
        <v>868</v>
      </c>
      <c r="Z555">
        <v>916.05</v>
      </c>
      <c r="AA555">
        <v>789</v>
      </c>
      <c r="AB555">
        <v>916.05</v>
      </c>
      <c r="AC555" s="2">
        <f>(Table2[[#This Row],[Close Price]]/Table2[[#This Row],[Day Low]])-1</f>
        <v>2.2826086956521774E-2</v>
      </c>
      <c r="AD555" s="2">
        <f>(Table2[[#This Row],[Day High]]/Table2[[#This Row],[Close Price]])-1</f>
        <v>2.4721740589518371E-2</v>
      </c>
      <c r="AE555" s="2">
        <f>(Table2[[#This Row],[Close Price]]/Table2[[#This Row],[Current Week Low]])-1</f>
        <v>2.9896313364055294E-2</v>
      </c>
      <c r="AF555" s="2">
        <f>(Table2[[#This Row],[Current Week High]]/Table2[[#This Row],[Close Price]])-1</f>
        <v>2.4721740589518371E-2</v>
      </c>
      <c r="AG555" s="2">
        <f>(Table2[[#This Row],[Close Price]]/Table2[[#This Row],[Current Month Low]])-1</f>
        <v>0.1330164765525983</v>
      </c>
      <c r="AH555" s="2">
        <f>(Table2[[#This Row],[Current Month High]]/Table2[[#This Row],[Close Price]])-1</f>
        <v>2.4721740589518371E-2</v>
      </c>
      <c r="AI555">
        <v>11.8630795905811</v>
      </c>
      <c r="AJ555">
        <v>26.094929120530299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-0.03</v>
      </c>
      <c r="AM555" t="s">
        <v>10435</v>
      </c>
      <c r="AN555">
        <v>11.83</v>
      </c>
      <c r="AO555" t="s">
        <v>10436</v>
      </c>
      <c r="AP555">
        <v>3.2376536480475997E-2</v>
      </c>
      <c r="AQ555">
        <f>(Table2[[#This Row],[Sharpe Ratio]]-AVERAGE(Table2[Sharpe Ratio]))/_xlfn.STDEV.P(Table2[Sharpe Ratio])</f>
        <v>-0.30065559311097179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-0.69998344809931878</v>
      </c>
      <c r="AS555">
        <f>_xlfn.RANK.AVG(Table2[[#This Row],[1Y Return vs Nifty Z-Score]],Table2[1Y Return vs Nifty Z-Score])</f>
        <v>681</v>
      </c>
      <c r="AT555">
        <f>_xlfn.RANK.AVG(Table2[[#This Row],[6M Return vs Nifty Z-Score]],Table2[6M Return vs Nifty Z-Score])</f>
        <v>442</v>
      </c>
      <c r="AU555">
        <f>_xlfn.RANK.AVG(Table2[[#This Row],[Sharpe Ratio Z-Score]],Table2[Sharpe Ratio Z-Score])</f>
        <v>411</v>
      </c>
      <c r="AV555">
        <f>(Table2[[#This Row],[Rank 1Y]]+Table2[[#This Row],[Rank 6M]]+Table2[[#This Row],[Rank Sharpe]])/3</f>
        <v>511.33333333333331</v>
      </c>
    </row>
    <row r="556" spans="1:48" x14ac:dyDescent="0.3">
      <c r="A556" t="s">
        <v>401</v>
      </c>
      <c r="B556" t="s">
        <v>402</v>
      </c>
      <c r="C556" t="s">
        <v>10392</v>
      </c>
      <c r="D556" t="s">
        <v>27</v>
      </c>
      <c r="E556">
        <v>60639.45</v>
      </c>
      <c r="F556">
        <v>2127.6999999999998</v>
      </c>
      <c r="G556">
        <v>-17.572636594658601</v>
      </c>
      <c r="H556">
        <f>(Table2[[#This Row],[1Y Return vs Nifty]]-AVERAGE(Table2[1Y Return vs Nifty]))/_xlfn.STDEV.P(Table2[1Y Return vs Nifty])</f>
        <v>-0.67293582969855181</v>
      </c>
      <c r="I556">
        <v>0.57963508303834699</v>
      </c>
      <c r="J556">
        <f>(Table2[[#This Row],[1M Return vs Nifty]]-AVERAGE(Table2[1M Return vs Nifty]))/_xlfn.STDEV.P(Table2[1M Return vs Nifty])</f>
        <v>0.3173217241952429</v>
      </c>
      <c r="K556">
        <v>-8.4358647467050201</v>
      </c>
      <c r="L556">
        <f>(Table2[[#This Row],[6M Return vs Nifty]]-AVERAGE(Table2[6M Return vs Nifty]))/_xlfn.STDEV.P(Table2[6M Return vs Nifty])</f>
        <v>-0.62331150559464166</v>
      </c>
      <c r="M556">
        <v>-2.3775771654545399</v>
      </c>
      <c r="N556">
        <f>(Table2[[#This Row],[1W Return vs Nifty]]-AVERAGE(Table2[1W Return vs Nifty]))/_xlfn.STDEV.P(Table2[1W Return vs Nifty])</f>
        <v>-5.9388062709246119E-2</v>
      </c>
      <c r="O556">
        <v>1995.34</v>
      </c>
      <c r="P556">
        <v>1943.8312106769299</v>
      </c>
      <c r="Q556">
        <v>1838.4103602032201</v>
      </c>
      <c r="R556">
        <v>75.658064562944602</v>
      </c>
      <c r="S556" s="2">
        <f>(Table2[[#This Row],[Close Price]]-Table2[[#This Row],[20D EMA]])/Table2[[#This Row],[20D EMA]]</f>
        <v>6.6334559523690148E-2</v>
      </c>
      <c r="T556" s="2">
        <f>(Table2[[#This Row],[Close Price]]-Table2[[#This Row],[50D EMA]])/Table2[[#This Row],[50D EMA]]</f>
        <v>9.4590923488175951E-2</v>
      </c>
      <c r="U556" s="2">
        <f>(Table2[[#This Row],[Close Price]]-Table2[[#This Row],[200D EMA]])/Table2[[#This Row],[200D EMA]]</f>
        <v>0.15735857785570861</v>
      </c>
      <c r="V556">
        <v>1.4864514359093399</v>
      </c>
      <c r="W556">
        <v>2012.1</v>
      </c>
      <c r="X556">
        <v>2134.35</v>
      </c>
      <c r="Y556">
        <v>1978.05</v>
      </c>
      <c r="Z556">
        <v>2134.35</v>
      </c>
      <c r="AA556">
        <v>1909.4</v>
      </c>
      <c r="AB556">
        <v>2134.35</v>
      </c>
      <c r="AC556" s="2">
        <f>(Table2[[#This Row],[Close Price]]/Table2[[#This Row],[Day Low]])-1</f>
        <v>5.745241290194314E-2</v>
      </c>
      <c r="AD556" s="2">
        <f>(Table2[[#This Row],[Day High]]/Table2[[#This Row],[Close Price]])-1</f>
        <v>3.1254406166283388E-3</v>
      </c>
      <c r="AE556" s="2">
        <f>(Table2[[#This Row],[Close Price]]/Table2[[#This Row],[Current Week Low]])-1</f>
        <v>7.565531710522988E-2</v>
      </c>
      <c r="AF556" s="2">
        <f>(Table2[[#This Row],[Current Week High]]/Table2[[#This Row],[Close Price]])-1</f>
        <v>3.1254406166283388E-3</v>
      </c>
      <c r="AG556" s="2">
        <f>(Table2[[#This Row],[Close Price]]/Table2[[#This Row],[Current Month Low]])-1</f>
        <v>0.11432910862050893</v>
      </c>
      <c r="AH556" s="2">
        <f>(Table2[[#This Row],[Current Month High]]/Table2[[#This Row],[Close Price]])-1</f>
        <v>3.1254406166283388E-3</v>
      </c>
      <c r="AI556">
        <v>0.31254406166283299</v>
      </c>
      <c r="AJ556">
        <v>37.8579758973694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0.05</v>
      </c>
      <c r="AM556" t="s">
        <v>10436</v>
      </c>
      <c r="AN556">
        <v>10.48</v>
      </c>
      <c r="AO556" t="s">
        <v>10436</v>
      </c>
      <c r="AP556">
        <v>2.7540432642693999E-2</v>
      </c>
      <c r="AQ556">
        <f>(Table2[[#This Row],[Sharpe Ratio]]-AVERAGE(Table2[Sharpe Ratio]))/_xlfn.STDEV.P(Table2[Sharpe Ratio])</f>
        <v>-0.35674692582772372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-1.3950605996349204</v>
      </c>
      <c r="AS556">
        <f>_xlfn.RANK.AVG(Table2[[#This Row],[1Y Return vs Nifty Z-Score]],Table2[1Y Return vs Nifty Z-Score])</f>
        <v>553</v>
      </c>
      <c r="AT556">
        <f>_xlfn.RANK.AVG(Table2[[#This Row],[6M Return vs Nifty Z-Score]],Table2[6M Return vs Nifty Z-Score])</f>
        <v>545</v>
      </c>
      <c r="AU556">
        <f>_xlfn.RANK.AVG(Table2[[#This Row],[Sharpe Ratio Z-Score]],Table2[Sharpe Ratio Z-Score])</f>
        <v>441</v>
      </c>
      <c r="AV556">
        <f>(Table2[[#This Row],[Rank 1Y]]+Table2[[#This Row],[Rank 6M]]+Table2[[#This Row],[Rank Sharpe]])/3</f>
        <v>513</v>
      </c>
    </row>
    <row r="557" spans="1:48" x14ac:dyDescent="0.3">
      <c r="A557" t="s">
        <v>1143</v>
      </c>
      <c r="B557" t="s">
        <v>1144</v>
      </c>
      <c r="C557" t="s">
        <v>10391</v>
      </c>
      <c r="D557" t="s">
        <v>573</v>
      </c>
      <c r="E557">
        <v>11558.443820625</v>
      </c>
      <c r="F557">
        <v>868.05</v>
      </c>
      <c r="G557">
        <v>-19.693376800517001</v>
      </c>
      <c r="H557">
        <f>(Table2[[#This Row],[1Y Return vs Nifty]]-AVERAGE(Table2[1Y Return vs Nifty]))/_xlfn.STDEV.P(Table2[1Y Return vs Nifty])</f>
        <v>-0.70750928735474994</v>
      </c>
      <c r="I557">
        <v>-4.2266408927338404</v>
      </c>
      <c r="J557">
        <f>(Table2[[#This Row],[1M Return vs Nifty]]-AVERAGE(Table2[1M Return vs Nifty]))/_xlfn.STDEV.P(Table2[1M Return vs Nifty])</f>
        <v>-0.14760072991685577</v>
      </c>
      <c r="K557">
        <v>-2.6258169194374901</v>
      </c>
      <c r="L557">
        <f>(Table2[[#This Row],[6M Return vs Nifty]]-AVERAGE(Table2[6M Return vs Nifty]))/_xlfn.STDEV.P(Table2[6M Return vs Nifty])</f>
        <v>-0.45169205695113529</v>
      </c>
      <c r="M557">
        <v>-5.0752508871244801</v>
      </c>
      <c r="N557">
        <f>(Table2[[#This Row],[1W Return vs Nifty]]-AVERAGE(Table2[1W Return vs Nifty]))/_xlfn.STDEV.P(Table2[1W Return vs Nifty])</f>
        <v>-0.59502298376434293</v>
      </c>
      <c r="O557">
        <v>871.26</v>
      </c>
      <c r="P557">
        <v>858.06824868167303</v>
      </c>
      <c r="Q557">
        <v>807.56411456926298</v>
      </c>
      <c r="R557">
        <v>47.509783458601397</v>
      </c>
      <c r="S557" s="2">
        <f>(Table2[[#This Row],[Close Price]]-Table2[[#This Row],[20D EMA]])/Table2[[#This Row],[20D EMA]]</f>
        <v>-3.6843192617588738E-3</v>
      </c>
      <c r="T557" s="2">
        <f>(Table2[[#This Row],[Close Price]]-Table2[[#This Row],[50D EMA]])/Table2[[#This Row],[50D EMA]]</f>
        <v>1.1632817475373067E-2</v>
      </c>
      <c r="U557" s="2">
        <f>(Table2[[#This Row],[Close Price]]-Table2[[#This Row],[200D EMA]])/Table2[[#This Row],[200D EMA]]</f>
        <v>7.4899174368339552E-2</v>
      </c>
      <c r="V557">
        <v>1.23649487182573</v>
      </c>
      <c r="W557">
        <v>857.65</v>
      </c>
      <c r="X557">
        <v>871.8</v>
      </c>
      <c r="Y557">
        <v>857.65</v>
      </c>
      <c r="Z557">
        <v>888.65</v>
      </c>
      <c r="AA557">
        <v>836.15</v>
      </c>
      <c r="AB557">
        <v>951.75</v>
      </c>
      <c r="AC557" s="2">
        <f>(Table2[[#This Row],[Close Price]]/Table2[[#This Row],[Day Low]])-1</f>
        <v>1.2126158689442113E-2</v>
      </c>
      <c r="AD557" s="2">
        <f>(Table2[[#This Row],[Day High]]/Table2[[#This Row],[Close Price]])-1</f>
        <v>4.3200276481769606E-3</v>
      </c>
      <c r="AE557" s="2">
        <f>(Table2[[#This Row],[Close Price]]/Table2[[#This Row],[Current Week Low]])-1</f>
        <v>1.2126158689442113E-2</v>
      </c>
      <c r="AF557" s="2">
        <f>(Table2[[#This Row],[Current Week High]]/Table2[[#This Row],[Close Price]])-1</f>
        <v>2.3731351880652118E-2</v>
      </c>
      <c r="AG557" s="2">
        <f>(Table2[[#This Row],[Close Price]]/Table2[[#This Row],[Current Month Low]])-1</f>
        <v>3.8151049452849417E-2</v>
      </c>
      <c r="AH557" s="2">
        <f>(Table2[[#This Row],[Current Month High]]/Table2[[#This Row],[Close Price]])-1</f>
        <v>9.6423017107309494E-2</v>
      </c>
      <c r="AI557">
        <v>9.6423017107309494</v>
      </c>
      <c r="AJ557">
        <v>27.654411764705799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-7.0000000000000007E-2</v>
      </c>
      <c r="AM557" t="s">
        <v>10435</v>
      </c>
      <c r="AN557">
        <v>-0.14000000000000001</v>
      </c>
      <c r="AO557" t="s">
        <v>10435</v>
      </c>
      <c r="AP557">
        <v>4.0022710241350004E-3</v>
      </c>
      <c r="AQ557">
        <f>(Table2[[#This Row],[Sharpe Ratio]]-AVERAGE(Table2[Sharpe Ratio]))/_xlfn.STDEV.P(Table2[Sharpe Ratio])</f>
        <v>-0.62975323404065942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-2.5315782920277434</v>
      </c>
      <c r="AS557">
        <f>_xlfn.RANK.AVG(Table2[[#This Row],[1Y Return vs Nifty Z-Score]],Table2[1Y Return vs Nifty Z-Score])</f>
        <v>563</v>
      </c>
      <c r="AT557">
        <f>_xlfn.RANK.AVG(Table2[[#This Row],[6M Return vs Nifty Z-Score]],Table2[6M Return vs Nifty Z-Score])</f>
        <v>480</v>
      </c>
      <c r="AU557">
        <f>_xlfn.RANK.AVG(Table2[[#This Row],[Sharpe Ratio Z-Score]],Table2[Sharpe Ratio Z-Score])</f>
        <v>496</v>
      </c>
      <c r="AV557">
        <f>(Table2[[#This Row],[Rank 1Y]]+Table2[[#This Row],[Rank 6M]]+Table2[[#This Row],[Rank Sharpe]])/3</f>
        <v>513</v>
      </c>
    </row>
    <row r="558" spans="1:48" x14ac:dyDescent="0.3">
      <c r="A558" t="s">
        <v>1552</v>
      </c>
      <c r="B558" t="s">
        <v>1553</v>
      </c>
      <c r="C558" t="s">
        <v>10402</v>
      </c>
      <c r="D558" t="s">
        <v>1554</v>
      </c>
      <c r="E558">
        <v>6558.6207408</v>
      </c>
      <c r="F558">
        <v>502.4</v>
      </c>
      <c r="G558">
        <v>-9.6648052297631306</v>
      </c>
      <c r="H558">
        <f>(Table2[[#This Row],[1Y Return vs Nifty]]-AVERAGE(Table2[1Y Return vs Nifty]))/_xlfn.STDEV.P(Table2[1Y Return vs Nifty])</f>
        <v>-0.54401807160101678</v>
      </c>
      <c r="I558">
        <v>-8.3197249563151399</v>
      </c>
      <c r="J558">
        <f>(Table2[[#This Row],[1M Return vs Nifty]]-AVERAGE(Table2[1M Return vs Nifty]))/_xlfn.STDEV.P(Table2[1M Return vs Nifty])</f>
        <v>-0.54353444186347444</v>
      </c>
      <c r="K558">
        <v>-20.3565258586158</v>
      </c>
      <c r="L558">
        <f>(Table2[[#This Row],[6M Return vs Nifty]]-AVERAGE(Table2[6M Return vs Nifty]))/_xlfn.STDEV.P(Table2[6M Return vs Nifty])</f>
        <v>-0.97542862206498304</v>
      </c>
      <c r="M558">
        <v>-3.5049680521575901</v>
      </c>
      <c r="N558">
        <f>(Table2[[#This Row],[1W Return vs Nifty]]-AVERAGE(Table2[1W Return vs Nifty]))/_xlfn.STDEV.P(Table2[1W Return vs Nifty])</f>
        <v>-0.28323645614046156</v>
      </c>
      <c r="O558">
        <v>503.69</v>
      </c>
      <c r="P558">
        <v>507.52429676714797</v>
      </c>
      <c r="Q558">
        <v>504.44160209785099</v>
      </c>
      <c r="R558">
        <v>50.552575103443402</v>
      </c>
      <c r="S558" s="2">
        <f>(Table2[[#This Row],[Close Price]]-Table2[[#This Row],[20D EMA]])/Table2[[#This Row],[20D EMA]]</f>
        <v>-2.5610990887252488E-3</v>
      </c>
      <c r="T558" s="2">
        <f>(Table2[[#This Row],[Close Price]]-Table2[[#This Row],[50D EMA]])/Table2[[#This Row],[50D EMA]]</f>
        <v>-1.0096653105652244E-2</v>
      </c>
      <c r="U558" s="2">
        <f>(Table2[[#This Row],[Close Price]]-Table2[[#This Row],[200D EMA]])/Table2[[#This Row],[200D EMA]]</f>
        <v>-4.047251633014567E-3</v>
      </c>
      <c r="V558">
        <v>0.36889358831740798</v>
      </c>
      <c r="W558">
        <v>494.55</v>
      </c>
      <c r="X558">
        <v>507</v>
      </c>
      <c r="Y558">
        <v>493.2</v>
      </c>
      <c r="Z558">
        <v>507</v>
      </c>
      <c r="AA558">
        <v>486.25</v>
      </c>
      <c r="AB558">
        <v>524.4</v>
      </c>
      <c r="AC558" s="2">
        <f>(Table2[[#This Row],[Close Price]]/Table2[[#This Row],[Day Low]])-1</f>
        <v>1.5873015873015817E-2</v>
      </c>
      <c r="AD558" s="2">
        <f>(Table2[[#This Row],[Day High]]/Table2[[#This Row],[Close Price]])-1</f>
        <v>9.1560509554140523E-3</v>
      </c>
      <c r="AE558" s="2">
        <f>(Table2[[#This Row],[Close Price]]/Table2[[#This Row],[Current Week Low]])-1</f>
        <v>1.8653690186536842E-2</v>
      </c>
      <c r="AF558" s="2">
        <f>(Table2[[#This Row],[Current Week High]]/Table2[[#This Row],[Close Price]])-1</f>
        <v>9.1560509554140523E-3</v>
      </c>
      <c r="AG558" s="2">
        <f>(Table2[[#This Row],[Close Price]]/Table2[[#This Row],[Current Month Low]])-1</f>
        <v>3.3213367609254529E-2</v>
      </c>
      <c r="AH558" s="2">
        <f>(Table2[[#This Row],[Current Month High]]/Table2[[#This Row],[Close Price]])-1</f>
        <v>4.3789808917197526E-2</v>
      </c>
      <c r="AI558">
        <v>33.2304936305732</v>
      </c>
      <c r="AJ558">
        <v>28.474619613860099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-0.08</v>
      </c>
      <c r="AM558" t="s">
        <v>10435</v>
      </c>
      <c r="AN558">
        <v>1.46</v>
      </c>
      <c r="AO558" t="s">
        <v>10436</v>
      </c>
      <c r="AP558">
        <v>4.1316431744403997E-2</v>
      </c>
      <c r="AQ558">
        <f>(Table2[[#This Row],[Sharpe Ratio]]-AVERAGE(Table2[Sharpe Ratio]))/_xlfn.STDEV.P(Table2[Sharpe Ratio])</f>
        <v>-0.19696662022657591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496</v>
      </c>
      <c r="AT558">
        <f>_xlfn.RANK.AVG(Table2[[#This Row],[6M Return vs Nifty Z-Score]],Table2[6M Return vs Nifty Z-Score])</f>
        <v>657</v>
      </c>
      <c r="AU558">
        <f>_xlfn.RANK.AVG(Table2[[#This Row],[Sharpe Ratio Z-Score]],Table2[Sharpe Ratio Z-Score])</f>
        <v>388</v>
      </c>
      <c r="AV558">
        <f>(Table2[[#This Row],[Rank 1Y]]+Table2[[#This Row],[Rank 6M]]+Table2[[#This Row],[Rank Sharpe]])/3</f>
        <v>513.66666666666663</v>
      </c>
    </row>
    <row r="559" spans="1:48" x14ac:dyDescent="0.3">
      <c r="A559" t="s">
        <v>2111</v>
      </c>
      <c r="B559" t="s">
        <v>2112</v>
      </c>
      <c r="C559" t="s">
        <v>10393</v>
      </c>
      <c r="D559" t="s">
        <v>393</v>
      </c>
      <c r="E559">
        <v>2993.9815200799999</v>
      </c>
      <c r="F559">
        <v>2125.3000000000002</v>
      </c>
      <c r="G559">
        <v>-23.5438594929551</v>
      </c>
      <c r="H559">
        <f>(Table2[[#This Row],[1Y Return vs Nifty]]-AVERAGE(Table2[1Y Return vs Nifty]))/_xlfn.STDEV.P(Table2[1Y Return vs Nifty])</f>
        <v>-0.77028194567243824</v>
      </c>
      <c r="I559">
        <v>-9.9888797316562794</v>
      </c>
      <c r="J559">
        <f>(Table2[[#This Row],[1M Return vs Nifty]]-AVERAGE(Table2[1M Return vs Nifty]))/_xlfn.STDEV.P(Table2[1M Return vs Nifty])</f>
        <v>-0.70499573504688406</v>
      </c>
      <c r="K559">
        <v>17.1495290334598</v>
      </c>
      <c r="L559">
        <f>(Table2[[#This Row],[6M Return vs Nifty]]-AVERAGE(Table2[6M Return vs Nifty]))/_xlfn.STDEV.P(Table2[6M Return vs Nifty])</f>
        <v>0.13243979016430418</v>
      </c>
      <c r="M559">
        <v>-8.2739360398559203</v>
      </c>
      <c r="N559">
        <f>(Table2[[#This Row],[1W Return vs Nifty]]-AVERAGE(Table2[1W Return vs Nifty]))/_xlfn.STDEV.P(Table2[1W Return vs Nifty])</f>
        <v>-1.2301359166222181</v>
      </c>
      <c r="O559">
        <v>2252.09</v>
      </c>
      <c r="P559">
        <v>2189.0229826099799</v>
      </c>
      <c r="Q559">
        <v>1991.0161862215</v>
      </c>
      <c r="R559">
        <v>23.049162136958699</v>
      </c>
      <c r="S559" s="2">
        <f>(Table2[[#This Row],[Close Price]]-Table2[[#This Row],[20D EMA]])/Table2[[#This Row],[20D EMA]]</f>
        <v>-5.6298815766687813E-2</v>
      </c>
      <c r="T559" s="2">
        <f>(Table2[[#This Row],[Close Price]]-Table2[[#This Row],[50D EMA]])/Table2[[#This Row],[50D EMA]]</f>
        <v>-2.9110239187165838E-2</v>
      </c>
      <c r="U559" s="2">
        <f>(Table2[[#This Row],[Close Price]]-Table2[[#This Row],[200D EMA]])/Table2[[#This Row],[200D EMA]]</f>
        <v>6.7444862933706537E-2</v>
      </c>
      <c r="V559">
        <v>0.38609504205600398</v>
      </c>
      <c r="W559">
        <v>2111</v>
      </c>
      <c r="X559">
        <v>2168.9499999999998</v>
      </c>
      <c r="Y559">
        <v>2111</v>
      </c>
      <c r="Z559">
        <v>2238</v>
      </c>
      <c r="AA559">
        <v>2111</v>
      </c>
      <c r="AB559">
        <v>2559.9499999999998</v>
      </c>
      <c r="AC559" s="2">
        <f>(Table2[[#This Row],[Close Price]]/Table2[[#This Row],[Day Low]])-1</f>
        <v>6.7740407389862423E-3</v>
      </c>
      <c r="AD559" s="2">
        <f>(Table2[[#This Row],[Day High]]/Table2[[#This Row],[Close Price]])-1</f>
        <v>2.0538276949136458E-2</v>
      </c>
      <c r="AE559" s="2">
        <f>(Table2[[#This Row],[Close Price]]/Table2[[#This Row],[Current Week Low]])-1</f>
        <v>6.7740407389862423E-3</v>
      </c>
      <c r="AF559" s="2">
        <f>(Table2[[#This Row],[Current Week High]]/Table2[[#This Row],[Close Price]])-1</f>
        <v>5.3027807838893271E-2</v>
      </c>
      <c r="AG559" s="2">
        <f>(Table2[[#This Row],[Close Price]]/Table2[[#This Row],[Current Month Low]])-1</f>
        <v>6.7740407389862423E-3</v>
      </c>
      <c r="AH559" s="2">
        <f>(Table2[[#This Row],[Current Month High]]/Table2[[#This Row],[Close Price]])-1</f>
        <v>0.20451230414529697</v>
      </c>
      <c r="AI559">
        <v>20.451230414529601</v>
      </c>
      <c r="AJ559">
        <v>38.817766165904601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-0.02</v>
      </c>
      <c r="AM559" t="s">
        <v>10435</v>
      </c>
      <c r="AN559">
        <v>-9.59</v>
      </c>
      <c r="AO559" t="s">
        <v>10435</v>
      </c>
      <c r="AP559">
        <v>-6.9799819453350995E-2</v>
      </c>
      <c r="AQ559">
        <f>(Table2[[#This Row],[Sharpe Ratio]]-AVERAGE(Table2[Sharpe Ratio]))/_xlfn.STDEV.P(Table2[Sharpe Ratio])</f>
        <v>-1.4857434590278646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-4.0587172662051003</v>
      </c>
      <c r="AS559">
        <f>_xlfn.RANK.AVG(Table2[[#This Row],[1Y Return vs Nifty Z-Score]],Table2[1Y Return vs Nifty Z-Score])</f>
        <v>593</v>
      </c>
      <c r="AT559">
        <f>_xlfn.RANK.AVG(Table2[[#This Row],[6M Return vs Nifty Z-Score]],Table2[6M Return vs Nifty Z-Score])</f>
        <v>260</v>
      </c>
      <c r="AU559">
        <f>_xlfn.RANK.AVG(Table2[[#This Row],[Sharpe Ratio Z-Score]],Table2[Sharpe Ratio Z-Score])</f>
        <v>689</v>
      </c>
      <c r="AV559">
        <f>(Table2[[#This Row],[Rank 1Y]]+Table2[[#This Row],[Rank 6M]]+Table2[[#This Row],[Rank Sharpe]])/3</f>
        <v>514</v>
      </c>
    </row>
    <row r="560" spans="1:48" x14ac:dyDescent="0.3">
      <c r="A560" t="s">
        <v>1116</v>
      </c>
      <c r="B560" t="s">
        <v>1117</v>
      </c>
      <c r="C560" t="s">
        <v>10391</v>
      </c>
      <c r="D560" t="s">
        <v>24</v>
      </c>
      <c r="E560">
        <v>12006.192394088999</v>
      </c>
      <c r="F560">
        <v>109.03</v>
      </c>
      <c r="G560">
        <v>-31.0773987184437</v>
      </c>
      <c r="H560">
        <f>(Table2[[#This Row],[1Y Return vs Nifty]]-AVERAGE(Table2[1Y Return vs Nifty]))/_xlfn.STDEV.P(Table2[1Y Return vs Nifty])</f>
        <v>-0.89309779020362312</v>
      </c>
      <c r="I560">
        <v>-6.5234214218770896</v>
      </c>
      <c r="J560">
        <f>(Table2[[#This Row],[1M Return vs Nifty]]-AVERAGE(Table2[1M Return vs Nifty]))/_xlfn.STDEV.P(Table2[1M Return vs Nifty])</f>
        <v>-0.36977374818483089</v>
      </c>
      <c r="K560">
        <v>-33.229231752337697</v>
      </c>
      <c r="L560">
        <f>(Table2[[#This Row],[6M Return vs Nifty]]-AVERAGE(Table2[6M Return vs Nifty]))/_xlfn.STDEV.P(Table2[6M Return vs Nifty])</f>
        <v>-1.3556676069598044</v>
      </c>
      <c r="M560">
        <v>2.6296837022704702</v>
      </c>
      <c r="N560">
        <f>(Table2[[#This Row],[1W Return vs Nifty]]-AVERAGE(Table2[1W Return vs Nifty]))/_xlfn.STDEV.P(Table2[1W Return vs Nifty])</f>
        <v>0.93482549174754859</v>
      </c>
      <c r="O560">
        <v>107.39</v>
      </c>
      <c r="P560">
        <v>109.93216688911799</v>
      </c>
      <c r="Q560">
        <v>114.209354130926</v>
      </c>
      <c r="R560">
        <v>63.014276920556803</v>
      </c>
      <c r="S560" s="2">
        <f>(Table2[[#This Row],[Close Price]]-Table2[[#This Row],[20D EMA]])/Table2[[#This Row],[20D EMA]]</f>
        <v>1.5271440543812279E-2</v>
      </c>
      <c r="T560" s="2">
        <f>(Table2[[#This Row],[Close Price]]-Table2[[#This Row],[50D EMA]])/Table2[[#This Row],[50D EMA]]</f>
        <v>-8.2065778802300395E-3</v>
      </c>
      <c r="U560" s="2">
        <f>(Table2[[#This Row],[Close Price]]-Table2[[#This Row],[200D EMA]])/Table2[[#This Row],[200D EMA]]</f>
        <v>-4.5349649075053455E-2</v>
      </c>
      <c r="V560">
        <v>0.69361263216669999</v>
      </c>
      <c r="W560">
        <v>108.21</v>
      </c>
      <c r="X560">
        <v>109.6</v>
      </c>
      <c r="Y560">
        <v>104.9</v>
      </c>
      <c r="Z560">
        <v>109.6</v>
      </c>
      <c r="AA560">
        <v>102.6</v>
      </c>
      <c r="AB560">
        <v>110.6</v>
      </c>
      <c r="AC560" s="2">
        <f>(Table2[[#This Row],[Close Price]]/Table2[[#This Row],[Day Low]])-1</f>
        <v>7.5778578689584819E-3</v>
      </c>
      <c r="AD560" s="2">
        <f>(Table2[[#This Row],[Day High]]/Table2[[#This Row],[Close Price]])-1</f>
        <v>5.227918921397734E-3</v>
      </c>
      <c r="AE560" s="2">
        <f>(Table2[[#This Row],[Close Price]]/Table2[[#This Row],[Current Week Low]])-1</f>
        <v>3.9370829361296433E-2</v>
      </c>
      <c r="AF560" s="2">
        <f>(Table2[[#This Row],[Current Week High]]/Table2[[#This Row],[Close Price]])-1</f>
        <v>5.227918921397734E-3</v>
      </c>
      <c r="AG560" s="2">
        <f>(Table2[[#This Row],[Close Price]]/Table2[[#This Row],[Current Month Low]])-1</f>
        <v>6.267056530214421E-2</v>
      </c>
      <c r="AH560" s="2">
        <f>(Table2[[#This Row],[Current Month High]]/Table2[[#This Row],[Close Price]])-1</f>
        <v>1.4399706502797427E-2</v>
      </c>
      <c r="AI560">
        <v>39.869760616344102</v>
      </c>
      <c r="AJ560">
        <v>15.2536997885835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0</v>
      </c>
      <c r="AM560" t="s">
        <v>10437</v>
      </c>
      <c r="AN560">
        <v>4.2</v>
      </c>
      <c r="AO560" t="s">
        <v>10436</v>
      </c>
      <c r="AP560">
        <v>0.11005737324871501</v>
      </c>
      <c r="AQ560">
        <f>(Table2[[#This Row],[Sharpe Ratio]]-AVERAGE(Table2[Sharpe Ratio]))/_xlfn.STDEV.P(Table2[Sharpe Ratio])</f>
        <v>0.60032209616903409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632</v>
      </c>
      <c r="AT560">
        <f>_xlfn.RANK.AVG(Table2[[#This Row],[6M Return vs Nifty Z-Score]],Table2[6M Return vs Nifty Z-Score])</f>
        <v>720</v>
      </c>
      <c r="AU560">
        <f>_xlfn.RANK.AVG(Table2[[#This Row],[Sharpe Ratio Z-Score]],Table2[Sharpe Ratio Z-Score])</f>
        <v>193</v>
      </c>
      <c r="AV560">
        <f>(Table2[[#This Row],[Rank 1Y]]+Table2[[#This Row],[Rank 6M]]+Table2[[#This Row],[Rank Sharpe]])/3</f>
        <v>515</v>
      </c>
    </row>
    <row r="561" spans="1:48" x14ac:dyDescent="0.3">
      <c r="A561" t="s">
        <v>434</v>
      </c>
      <c r="B561" t="s">
        <v>435</v>
      </c>
      <c r="C561" t="s">
        <v>10391</v>
      </c>
      <c r="D561" t="s">
        <v>51</v>
      </c>
      <c r="E561">
        <v>54373.984404119998</v>
      </c>
      <c r="F561">
        <v>731.4</v>
      </c>
      <c r="G561">
        <v>-33.646556375034201</v>
      </c>
      <c r="H561">
        <f>(Table2[[#This Row],[1Y Return vs Nifty]]-AVERAGE(Table2[1Y Return vs Nifty]))/_xlfn.STDEV.P(Table2[1Y Return vs Nifty])</f>
        <v>-0.93498159247551726</v>
      </c>
      <c r="I561">
        <v>11.9142936307349</v>
      </c>
      <c r="J561">
        <f>(Table2[[#This Row],[1M Return vs Nifty]]-AVERAGE(Table2[1M Return vs Nifty]))/_xlfn.STDEV.P(Table2[1M Return vs Nifty])</f>
        <v>1.4137500805946295</v>
      </c>
      <c r="K561">
        <v>12.2280466045887</v>
      </c>
      <c r="L561">
        <f>(Table2[[#This Row],[6M Return vs Nifty]]-AVERAGE(Table2[6M Return vs Nifty]))/_xlfn.STDEV.P(Table2[6M Return vs Nifty])</f>
        <v>-1.2932868729760228E-2</v>
      </c>
      <c r="M561">
        <v>-0.162274346712561</v>
      </c>
      <c r="N561">
        <f>(Table2[[#This Row],[1W Return vs Nifty]]-AVERAGE(Table2[1W Return vs Nifty]))/_xlfn.STDEV.P(Table2[1W Return vs Nifty])</f>
        <v>0.38047000496524519</v>
      </c>
      <c r="O561">
        <v>709.82</v>
      </c>
      <c r="P561">
        <v>680.25639705327001</v>
      </c>
      <c r="Q561">
        <v>662.58406829358796</v>
      </c>
      <c r="R561">
        <v>61.0642097184938</v>
      </c>
      <c r="S561" s="2">
        <f>(Table2[[#This Row],[Close Price]]-Table2[[#This Row],[20D EMA]])/Table2[[#This Row],[20D EMA]]</f>
        <v>3.04020737651798E-2</v>
      </c>
      <c r="T561" s="2">
        <f>(Table2[[#This Row],[Close Price]]-Table2[[#This Row],[50D EMA]])/Table2[[#This Row],[50D EMA]]</f>
        <v>7.5182832779336559E-2</v>
      </c>
      <c r="U561" s="2">
        <f>(Table2[[#This Row],[Close Price]]-Table2[[#This Row],[200D EMA]])/Table2[[#This Row],[200D EMA]]</f>
        <v>0.10385992510148914</v>
      </c>
      <c r="V561">
        <v>0.71789476618992298</v>
      </c>
      <c r="W561">
        <v>727.65</v>
      </c>
      <c r="X561">
        <v>741.9</v>
      </c>
      <c r="Y561">
        <v>723.85</v>
      </c>
      <c r="Z561">
        <v>741.9</v>
      </c>
      <c r="AA561">
        <v>671.1</v>
      </c>
      <c r="AB561">
        <v>755.4</v>
      </c>
      <c r="AC561" s="2">
        <f>(Table2[[#This Row],[Close Price]]/Table2[[#This Row],[Day Low]])-1</f>
        <v>5.1535765821479895E-3</v>
      </c>
      <c r="AD561" s="2">
        <f>(Table2[[#This Row],[Day High]]/Table2[[#This Row],[Close Price]])-1</f>
        <v>1.4356029532403669E-2</v>
      </c>
      <c r="AE561" s="2">
        <f>(Table2[[#This Row],[Close Price]]/Table2[[#This Row],[Current Week Low]])-1</f>
        <v>1.0430337777163734E-2</v>
      </c>
      <c r="AF561" s="2">
        <f>(Table2[[#This Row],[Current Week High]]/Table2[[#This Row],[Close Price]])-1</f>
        <v>1.4356029532403669E-2</v>
      </c>
      <c r="AG561" s="2">
        <f>(Table2[[#This Row],[Close Price]]/Table2[[#This Row],[Current Month Low]])-1</f>
        <v>8.9852481001341022E-2</v>
      </c>
      <c r="AH561" s="2">
        <f>(Table2[[#This Row],[Current Month High]]/Table2[[#This Row],[Close Price]])-1</f>
        <v>3.2813781788351148E-2</v>
      </c>
      <c r="AI561">
        <v>11.2113754443532</v>
      </c>
      <c r="AJ561">
        <v>32.093191258804303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0.1</v>
      </c>
      <c r="AM561" t="s">
        <v>10436</v>
      </c>
      <c r="AN561">
        <v>2.41</v>
      </c>
      <c r="AO561" t="s">
        <v>10436</v>
      </c>
      <c r="AP561">
        <v>-7.5506694872959999E-3</v>
      </c>
      <c r="AQ561">
        <f>(Table2[[#This Row],[Sharpe Ratio]]-AVERAGE(Table2[Sharpe Ratio]))/_xlfn.STDEV.P(Table2[Sharpe Ratio])</f>
        <v>-0.76374949462978747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8.255612972480969E-2</v>
      </c>
      <c r="AS561">
        <f>_xlfn.RANK.AVG(Table2[[#This Row],[1Y Return vs Nifty Z-Score]],Table2[1Y Return vs Nifty Z-Score])</f>
        <v>651</v>
      </c>
      <c r="AT561">
        <f>_xlfn.RANK.AVG(Table2[[#This Row],[6M Return vs Nifty Z-Score]],Table2[6M Return vs Nifty Z-Score])</f>
        <v>311</v>
      </c>
      <c r="AU561">
        <f>_xlfn.RANK.AVG(Table2[[#This Row],[Sharpe Ratio Z-Score]],Table2[Sharpe Ratio Z-Score])</f>
        <v>584</v>
      </c>
      <c r="AV561">
        <f>(Table2[[#This Row],[Rank 1Y]]+Table2[[#This Row],[Rank 6M]]+Table2[[#This Row],[Rank Sharpe]])/3</f>
        <v>515.33333333333337</v>
      </c>
    </row>
    <row r="562" spans="1:48" x14ac:dyDescent="0.3">
      <c r="A562" t="s">
        <v>630</v>
      </c>
      <c r="B562" t="s">
        <v>631</v>
      </c>
      <c r="C562" t="s">
        <v>10391</v>
      </c>
      <c r="D562" t="s">
        <v>51</v>
      </c>
      <c r="E562">
        <v>31428.527549400002</v>
      </c>
      <c r="F562">
        <v>404.1</v>
      </c>
      <c r="G562">
        <v>-23.2496780272071</v>
      </c>
      <c r="H562">
        <f>(Table2[[#This Row],[1Y Return vs Nifty]]-AVERAGE(Table2[1Y Return vs Nifty]))/_xlfn.STDEV.P(Table2[1Y Return vs Nifty])</f>
        <v>-0.76548603978015561</v>
      </c>
      <c r="I562">
        <v>-5.7663729661985004</v>
      </c>
      <c r="J562">
        <f>(Table2[[#This Row],[1M Return vs Nifty]]-AVERAGE(Table2[1M Return vs Nifty]))/_xlfn.STDEV.P(Table2[1M Return vs Nifty])</f>
        <v>-0.29654265873634866</v>
      </c>
      <c r="K562">
        <v>-33.196419635190999</v>
      </c>
      <c r="L562">
        <f>(Table2[[#This Row],[6M Return vs Nifty]]-AVERAGE(Table2[6M Return vs Nifty]))/_xlfn.STDEV.P(Table2[6M Return vs Nifty])</f>
        <v>-1.3546983899032572</v>
      </c>
      <c r="M562">
        <v>-3.6992307627466499</v>
      </c>
      <c r="N562">
        <f>(Table2[[#This Row],[1W Return vs Nifty]]-AVERAGE(Table2[1W Return vs Nifty]))/_xlfn.STDEV.P(Table2[1W Return vs Nifty])</f>
        <v>-0.32180816732053252</v>
      </c>
      <c r="O562">
        <v>395.24</v>
      </c>
      <c r="P562">
        <v>395.83194841890003</v>
      </c>
      <c r="Q562">
        <v>414.38119562393399</v>
      </c>
      <c r="R562">
        <v>60.879898440855897</v>
      </c>
      <c r="S562" s="2">
        <f>(Table2[[#This Row],[Close Price]]-Table2[[#This Row],[20D EMA]])/Table2[[#This Row],[20D EMA]]</f>
        <v>2.2416759437303951E-2</v>
      </c>
      <c r="T562" s="2">
        <f>(Table2[[#This Row],[Close Price]]-Table2[[#This Row],[50D EMA]])/Table2[[#This Row],[50D EMA]]</f>
        <v>2.0887782338251545E-2</v>
      </c>
      <c r="U562" s="2">
        <f>(Table2[[#This Row],[Close Price]]-Table2[[#This Row],[200D EMA]])/Table2[[#This Row],[200D EMA]]</f>
        <v>-2.4810960855628512E-2</v>
      </c>
      <c r="V562">
        <v>0.66650801148646799</v>
      </c>
      <c r="W562">
        <v>392.65</v>
      </c>
      <c r="X562">
        <v>406.8</v>
      </c>
      <c r="Y562">
        <v>392.65</v>
      </c>
      <c r="Z562">
        <v>409</v>
      </c>
      <c r="AA562">
        <v>373.6</v>
      </c>
      <c r="AB562">
        <v>409</v>
      </c>
      <c r="AC562" s="2">
        <f>(Table2[[#This Row],[Close Price]]/Table2[[#This Row],[Day Low]])-1</f>
        <v>2.9160830255953174E-2</v>
      </c>
      <c r="AD562" s="2">
        <f>(Table2[[#This Row],[Day High]]/Table2[[#This Row],[Close Price]])-1</f>
        <v>6.6815144766145806E-3</v>
      </c>
      <c r="AE562" s="2">
        <f>(Table2[[#This Row],[Close Price]]/Table2[[#This Row],[Current Week Low]])-1</f>
        <v>2.9160830255953174E-2</v>
      </c>
      <c r="AF562" s="2">
        <f>(Table2[[#This Row],[Current Week High]]/Table2[[#This Row],[Close Price]])-1</f>
        <v>1.2125711457559918E-2</v>
      </c>
      <c r="AG562" s="2">
        <f>(Table2[[#This Row],[Close Price]]/Table2[[#This Row],[Current Month Low]])-1</f>
        <v>8.1638115631691655E-2</v>
      </c>
      <c r="AH562" s="2">
        <f>(Table2[[#This Row],[Current Month High]]/Table2[[#This Row],[Close Price]])-1</f>
        <v>1.2125711457559918E-2</v>
      </c>
      <c r="AI562">
        <v>28.606780499876201</v>
      </c>
      <c r="AJ562">
        <v>20.160570918822401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-0.1</v>
      </c>
      <c r="AM562" t="s">
        <v>10435</v>
      </c>
      <c r="AN562">
        <v>6.27</v>
      </c>
      <c r="AO562" t="s">
        <v>10436</v>
      </c>
      <c r="AP562">
        <v>9.3357383896808005E-2</v>
      </c>
      <c r="AQ562">
        <f>(Table2[[#This Row],[Sharpe Ratio]]-AVERAGE(Table2[Sharpe Ratio]))/_xlfn.STDEV.P(Table2[Sharpe Ratio])</f>
        <v>0.40662802124328878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591</v>
      </c>
      <c r="AT562">
        <f>_xlfn.RANK.AVG(Table2[[#This Row],[6M Return vs Nifty Z-Score]],Table2[6M Return vs Nifty Z-Score])</f>
        <v>719</v>
      </c>
      <c r="AU562">
        <f>_xlfn.RANK.AVG(Table2[[#This Row],[Sharpe Ratio Z-Score]],Table2[Sharpe Ratio Z-Score])</f>
        <v>236</v>
      </c>
      <c r="AV562">
        <f>(Table2[[#This Row],[Rank 1Y]]+Table2[[#This Row],[Rank 6M]]+Table2[[#This Row],[Rank Sharpe]])/3</f>
        <v>515.33333333333337</v>
      </c>
    </row>
    <row r="563" spans="1:48" x14ac:dyDescent="0.3">
      <c r="A563" t="s">
        <v>741</v>
      </c>
      <c r="B563" t="s">
        <v>742</v>
      </c>
      <c r="C563" t="s">
        <v>10391</v>
      </c>
      <c r="D563" t="s">
        <v>51</v>
      </c>
      <c r="E563">
        <v>23632.091100000001</v>
      </c>
      <c r="F563">
        <v>808</v>
      </c>
      <c r="G563">
        <v>-16.412198590387298</v>
      </c>
      <c r="H563">
        <f>(Table2[[#This Row],[1Y Return vs Nifty]]-AVERAGE(Table2[1Y Return vs Nifty]))/_xlfn.STDEV.P(Table2[1Y Return vs Nifty])</f>
        <v>-0.65401773964089782</v>
      </c>
      <c r="I563">
        <v>-0.372816793872287</v>
      </c>
      <c r="J563">
        <f>(Table2[[#This Row],[1M Return vs Nifty]]-AVERAGE(Table2[1M Return vs Nifty]))/_xlfn.STDEV.P(Table2[1M Return vs Nifty])</f>
        <v>0.22518879918861706</v>
      </c>
      <c r="K563">
        <v>-1.8823552007574</v>
      </c>
      <c r="L563">
        <f>(Table2[[#This Row],[6M Return vs Nifty]]-AVERAGE(Table2[6M Return vs Nifty]))/_xlfn.STDEV.P(Table2[6M Return vs Nifty])</f>
        <v>-0.42973139603391913</v>
      </c>
      <c r="M563">
        <v>-1.0911587225468999</v>
      </c>
      <c r="N563">
        <f>(Table2[[#This Row],[1W Return vs Nifty]]-AVERAGE(Table2[1W Return vs Nifty]))/_xlfn.STDEV.P(Table2[1W Return vs Nifty])</f>
        <v>0.19603594782828895</v>
      </c>
      <c r="O563">
        <v>765.88</v>
      </c>
      <c r="P563">
        <v>757.28387308003505</v>
      </c>
      <c r="Q563">
        <v>737.98386196458102</v>
      </c>
      <c r="R563">
        <v>68.606460003586506</v>
      </c>
      <c r="S563" s="2">
        <f>(Table2[[#This Row],[Close Price]]-Table2[[#This Row],[20D EMA]])/Table2[[#This Row],[20D EMA]]</f>
        <v>5.4995560662244744E-2</v>
      </c>
      <c r="T563" s="2">
        <f>(Table2[[#This Row],[Close Price]]-Table2[[#This Row],[50D EMA]])/Table2[[#This Row],[50D EMA]]</f>
        <v>6.6971090660747398E-2</v>
      </c>
      <c r="U563" s="2">
        <f>(Table2[[#This Row],[Close Price]]-Table2[[#This Row],[200D EMA]])/Table2[[#This Row],[200D EMA]]</f>
        <v>9.4874890419730268E-2</v>
      </c>
      <c r="V563">
        <v>2.9804710232278202</v>
      </c>
      <c r="W563">
        <v>777</v>
      </c>
      <c r="X563">
        <v>836.15</v>
      </c>
      <c r="Y563">
        <v>766.45</v>
      </c>
      <c r="Z563">
        <v>836.15</v>
      </c>
      <c r="AA563">
        <v>732.05</v>
      </c>
      <c r="AB563">
        <v>836.15</v>
      </c>
      <c r="AC563" s="2">
        <f>(Table2[[#This Row],[Close Price]]/Table2[[#This Row],[Day Low]])-1</f>
        <v>3.9897039897039965E-2</v>
      </c>
      <c r="AD563" s="2">
        <f>(Table2[[#This Row],[Day High]]/Table2[[#This Row],[Close Price]])-1</f>
        <v>3.4839108910891037E-2</v>
      </c>
      <c r="AE563" s="2">
        <f>(Table2[[#This Row],[Close Price]]/Table2[[#This Row],[Current Week Low]])-1</f>
        <v>5.4210972666188129E-2</v>
      </c>
      <c r="AF563" s="2">
        <f>(Table2[[#This Row],[Current Week High]]/Table2[[#This Row],[Close Price]])-1</f>
        <v>3.4839108910891037E-2</v>
      </c>
      <c r="AG563" s="2">
        <f>(Table2[[#This Row],[Close Price]]/Table2[[#This Row],[Current Month Low]])-1</f>
        <v>0.10374974386995439</v>
      </c>
      <c r="AH563" s="2">
        <f>(Table2[[#This Row],[Current Month High]]/Table2[[#This Row],[Close Price]])-1</f>
        <v>3.4839108910891037E-2</v>
      </c>
      <c r="AI563">
        <v>6.7759900990099098</v>
      </c>
      <c r="AJ563">
        <v>34.655445379551701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-0.02</v>
      </c>
      <c r="AM563" t="s">
        <v>10435</v>
      </c>
      <c r="AN563">
        <v>9.69</v>
      </c>
      <c r="AO563" t="s">
        <v>10436</v>
      </c>
      <c r="AQ563">
        <f>(Table2[[#This Row],[Sharpe Ratio]]-AVERAGE(Table2[Sharpe Ratio]))/_xlfn.STDEV.P(Table2[Sharpe Ratio])</f>
        <v>-0.67617339439443958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-1.3386977830523505</v>
      </c>
      <c r="AS563">
        <f>_xlfn.RANK.AVG(Table2[[#This Row],[1Y Return vs Nifty Z-Score]],Table2[1Y Return vs Nifty Z-Score])</f>
        <v>546</v>
      </c>
      <c r="AT563">
        <f>_xlfn.RANK.AVG(Table2[[#This Row],[6M Return vs Nifty Z-Score]],Table2[6M Return vs Nifty Z-Score])</f>
        <v>471</v>
      </c>
      <c r="AU563">
        <f>_xlfn.RANK.AVG(Table2[[#This Row],[Sharpe Ratio Z-Score]],Table2[Sharpe Ratio Z-Score])</f>
        <v>529</v>
      </c>
      <c r="AV563">
        <f>(Table2[[#This Row],[Rank 1Y]]+Table2[[#This Row],[Rank 6M]]+Table2[[#This Row],[Rank Sharpe]])/3</f>
        <v>515.33333333333337</v>
      </c>
    </row>
    <row r="564" spans="1:48" x14ac:dyDescent="0.3">
      <c r="A564" t="s">
        <v>425</v>
      </c>
      <c r="B564" t="s">
        <v>426</v>
      </c>
      <c r="C564" t="s">
        <v>10398</v>
      </c>
      <c r="D564" t="s">
        <v>127</v>
      </c>
      <c r="E564">
        <v>55444.040954247001</v>
      </c>
      <c r="F564">
        <v>134.22999999999999</v>
      </c>
      <c r="G564">
        <v>12.006791988803201</v>
      </c>
      <c r="H564">
        <f>(Table2[[#This Row],[1Y Return vs Nifty]]-AVERAGE(Table2[1Y Return vs Nifty]))/_xlfn.STDEV.P(Table2[1Y Return vs Nifty])</f>
        <v>-0.19071593364536268</v>
      </c>
      <c r="I564">
        <v>-4.2622345481695803</v>
      </c>
      <c r="J564">
        <f>(Table2[[#This Row],[1M Return vs Nifty]]-AVERAGE(Table2[1M Return vs Nifty]))/_xlfn.STDEV.P(Table2[1M Return vs Nifty])</f>
        <v>-0.15104378847600269</v>
      </c>
      <c r="K564">
        <v>-14.9036641225103</v>
      </c>
      <c r="L564">
        <f>(Table2[[#This Row],[6M Return vs Nifty]]-AVERAGE(Table2[6M Return vs Nifty]))/_xlfn.STDEV.P(Table2[6M Return vs Nifty])</f>
        <v>-0.81435987487020933</v>
      </c>
      <c r="M564">
        <v>-0.76750102570248901</v>
      </c>
      <c r="N564">
        <f>(Table2[[#This Row],[1W Return vs Nifty]]-AVERAGE(Table2[1W Return vs Nifty]))/_xlfn.STDEV.P(Table2[1W Return vs Nifty])</f>
        <v>0.26029959969453986</v>
      </c>
      <c r="O564">
        <v>131.44999999999999</v>
      </c>
      <c r="P564">
        <v>135.66023354412599</v>
      </c>
      <c r="Q564">
        <v>133.06192071616999</v>
      </c>
      <c r="R564">
        <v>62.426628600820699</v>
      </c>
      <c r="S564" s="2">
        <f>(Table2[[#This Row],[Close Price]]-Table2[[#This Row],[20D EMA]])/Table2[[#This Row],[20D EMA]]</f>
        <v>2.1148725751236223E-2</v>
      </c>
      <c r="T564" s="2">
        <f>(Table2[[#This Row],[Close Price]]-Table2[[#This Row],[50D EMA]])/Table2[[#This Row],[50D EMA]]</f>
        <v>-1.0542761918958272E-2</v>
      </c>
      <c r="U564" s="2">
        <f>(Table2[[#This Row],[Close Price]]-Table2[[#This Row],[200D EMA]])/Table2[[#This Row],[200D EMA]]</f>
        <v>8.7784640229385241E-3</v>
      </c>
      <c r="V564">
        <v>0.774271537193577</v>
      </c>
      <c r="W564">
        <v>134</v>
      </c>
      <c r="X564">
        <v>137.15</v>
      </c>
      <c r="Y564">
        <v>126.5</v>
      </c>
      <c r="Z564">
        <v>137.15</v>
      </c>
      <c r="AA564">
        <v>123.8</v>
      </c>
      <c r="AB564">
        <v>137.15</v>
      </c>
      <c r="AC564" s="2">
        <f>(Table2[[#This Row],[Close Price]]/Table2[[#This Row],[Day Low]])-1</f>
        <v>1.7164179104476318E-3</v>
      </c>
      <c r="AD564" s="2">
        <f>(Table2[[#This Row],[Day High]]/Table2[[#This Row],[Close Price]])-1</f>
        <v>2.175370632496465E-2</v>
      </c>
      <c r="AE564" s="2">
        <f>(Table2[[#This Row],[Close Price]]/Table2[[#This Row],[Current Week Low]])-1</f>
        <v>6.1106719367588935E-2</v>
      </c>
      <c r="AF564" s="2">
        <f>(Table2[[#This Row],[Current Week High]]/Table2[[#This Row],[Close Price]])-1</f>
        <v>2.175370632496465E-2</v>
      </c>
      <c r="AG564" s="2">
        <f>(Table2[[#This Row],[Close Price]]/Table2[[#This Row],[Current Month Low]])-1</f>
        <v>8.4248788368336047E-2</v>
      </c>
      <c r="AH564" s="2">
        <f>(Table2[[#This Row],[Current Month High]]/Table2[[#This Row],[Close Price]])-1</f>
        <v>2.175370632496465E-2</v>
      </c>
      <c r="AI564">
        <v>30.633986441183001</v>
      </c>
      <c r="AJ564">
        <v>64.0953545232273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-0.13</v>
      </c>
      <c r="AM564" t="s">
        <v>10435</v>
      </c>
      <c r="AN564">
        <v>4.9400000000000004</v>
      </c>
      <c r="AO564" t="s">
        <v>10436</v>
      </c>
      <c r="AP564">
        <v>-7.3411684759620002E-3</v>
      </c>
      <c r="AQ564">
        <f>(Table2[[#This Row],[Sharpe Ratio]]-AVERAGE(Table2[Sharpe Ratio]))/_xlfn.STDEV.P(Table2[Sharpe Ratio])</f>
        <v>-0.76131960657828923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354</v>
      </c>
      <c r="AT564">
        <f>_xlfn.RANK.AVG(Table2[[#This Row],[6M Return vs Nifty Z-Score]],Table2[6M Return vs Nifty Z-Score])</f>
        <v>613</v>
      </c>
      <c r="AU564">
        <f>_xlfn.RANK.AVG(Table2[[#This Row],[Sharpe Ratio Z-Score]],Table2[Sharpe Ratio Z-Score])</f>
        <v>583</v>
      </c>
      <c r="AV564">
        <f>(Table2[[#This Row],[Rank 1Y]]+Table2[[#This Row],[Rank 6M]]+Table2[[#This Row],[Rank Sharpe]])/3</f>
        <v>516.66666666666663</v>
      </c>
    </row>
    <row r="565" spans="1:48" x14ac:dyDescent="0.3">
      <c r="A565" t="s">
        <v>900</v>
      </c>
      <c r="B565" t="s">
        <v>901</v>
      </c>
      <c r="C565" t="s">
        <v>10391</v>
      </c>
      <c r="D565" t="s">
        <v>400</v>
      </c>
      <c r="E565">
        <v>17579.028998332</v>
      </c>
      <c r="F565">
        <v>109.87</v>
      </c>
      <c r="G565">
        <v>-45.761758650195198</v>
      </c>
      <c r="H565">
        <f>(Table2[[#This Row],[1Y Return vs Nifty]]-AVERAGE(Table2[1Y Return vs Nifty]))/_xlfn.STDEV.P(Table2[1Y Return vs Nifty])</f>
        <v>-1.1324901942832593</v>
      </c>
      <c r="I565">
        <v>-6.7560640034453101</v>
      </c>
      <c r="J565">
        <f>(Table2[[#This Row],[1M Return vs Nifty]]-AVERAGE(Table2[1M Return vs Nifty]))/_xlfn.STDEV.P(Table2[1M Return vs Nifty])</f>
        <v>-0.39227781588691357</v>
      </c>
      <c r="K565">
        <v>-17.937342268488401</v>
      </c>
      <c r="L565">
        <f>(Table2[[#This Row],[6M Return vs Nifty]]-AVERAGE(Table2[6M Return vs Nifty]))/_xlfn.STDEV.P(Table2[6M Return vs Nifty])</f>
        <v>-0.90396983786073304</v>
      </c>
      <c r="M565">
        <v>-2.1250643983256698</v>
      </c>
      <c r="N565">
        <f>(Table2[[#This Row],[1W Return vs Nifty]]-AVERAGE(Table2[1W Return vs Nifty]))/_xlfn.STDEV.P(Table2[1W Return vs Nifty])</f>
        <v>-9.2505479312359404E-3</v>
      </c>
      <c r="O565">
        <v>110.75</v>
      </c>
      <c r="P565">
        <v>111.72957363246201</v>
      </c>
      <c r="Q565">
        <v>113.786423444623</v>
      </c>
      <c r="R565">
        <v>44.049094578984402</v>
      </c>
      <c r="S565" s="2">
        <f>(Table2[[#This Row],[Close Price]]-Table2[[#This Row],[20D EMA]])/Table2[[#This Row],[20D EMA]]</f>
        <v>-7.9458239277651957E-3</v>
      </c>
      <c r="T565" s="2">
        <f>(Table2[[#This Row],[Close Price]]-Table2[[#This Row],[50D EMA]])/Table2[[#This Row],[50D EMA]]</f>
        <v>-1.6643522140155378E-2</v>
      </c>
      <c r="U565" s="2">
        <f>(Table2[[#This Row],[Close Price]]-Table2[[#This Row],[200D EMA]])/Table2[[#This Row],[200D EMA]]</f>
        <v>-3.4419075018462267E-2</v>
      </c>
      <c r="V565">
        <v>1.09647741577322</v>
      </c>
      <c r="W565">
        <v>109.12</v>
      </c>
      <c r="X565">
        <v>111.48</v>
      </c>
      <c r="Y565">
        <v>109.12</v>
      </c>
      <c r="Z565">
        <v>111.97</v>
      </c>
      <c r="AA565">
        <v>106.61</v>
      </c>
      <c r="AB565">
        <v>114.7</v>
      </c>
      <c r="AC565" s="2">
        <f>(Table2[[#This Row],[Close Price]]/Table2[[#This Row],[Day Low]])-1</f>
        <v>6.8731671554251861E-3</v>
      </c>
      <c r="AD565" s="2">
        <f>(Table2[[#This Row],[Day High]]/Table2[[#This Row],[Close Price]])-1</f>
        <v>1.4653681623737036E-2</v>
      </c>
      <c r="AE565" s="2">
        <f>(Table2[[#This Row],[Close Price]]/Table2[[#This Row],[Current Week Low]])-1</f>
        <v>6.8731671554251861E-3</v>
      </c>
      <c r="AF565" s="2">
        <f>(Table2[[#This Row],[Current Week High]]/Table2[[#This Row],[Close Price]])-1</f>
        <v>1.9113497770091969E-2</v>
      </c>
      <c r="AG565" s="2">
        <f>(Table2[[#This Row],[Close Price]]/Table2[[#This Row],[Current Month Low]])-1</f>
        <v>3.0578744958259074E-2</v>
      </c>
      <c r="AH565" s="2">
        <f>(Table2[[#This Row],[Current Month High]]/Table2[[#This Row],[Close Price]])-1</f>
        <v>4.396104487121133E-2</v>
      </c>
      <c r="AI565">
        <v>24.692818785837801</v>
      </c>
      <c r="AJ565">
        <v>5.13875598086124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-0.13</v>
      </c>
      <c r="AM565" t="s">
        <v>10435</v>
      </c>
      <c r="AN565">
        <v>-0.77</v>
      </c>
      <c r="AO565" t="s">
        <v>10435</v>
      </c>
      <c r="AP565">
        <v>0.10079303909056</v>
      </c>
      <c r="AQ565">
        <f>(Table2[[#This Row],[Sharpe Ratio]]-AVERAGE(Table2[Sharpe Ratio]))/_xlfn.STDEV.P(Table2[Sharpe Ratio])</f>
        <v>0.49287013337111135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694</v>
      </c>
      <c r="AT565">
        <f>_xlfn.RANK.AVG(Table2[[#This Row],[6M Return vs Nifty Z-Score]],Table2[6M Return vs Nifty Z-Score])</f>
        <v>643</v>
      </c>
      <c r="AU565">
        <f>_xlfn.RANK.AVG(Table2[[#This Row],[Sharpe Ratio Z-Score]],Table2[Sharpe Ratio Z-Score])</f>
        <v>220</v>
      </c>
      <c r="AV565">
        <f>(Table2[[#This Row],[Rank 1Y]]+Table2[[#This Row],[Rank 6M]]+Table2[[#This Row],[Rank Sharpe]])/3</f>
        <v>519</v>
      </c>
    </row>
    <row r="566" spans="1:48" x14ac:dyDescent="0.3">
      <c r="A566" t="s">
        <v>2161</v>
      </c>
      <c r="B566" t="s">
        <v>2162</v>
      </c>
      <c r="C566" t="s">
        <v>10395</v>
      </c>
      <c r="D566" t="s">
        <v>263</v>
      </c>
      <c r="E566">
        <v>2887.7236433799999</v>
      </c>
      <c r="F566">
        <v>491.9</v>
      </c>
      <c r="G566">
        <v>-27.053442741627901</v>
      </c>
      <c r="H566">
        <f>(Table2[[#This Row],[1Y Return vs Nifty]]-AVERAGE(Table2[1Y Return vs Nifty]))/_xlfn.STDEV.P(Table2[1Y Return vs Nifty])</f>
        <v>-0.82749707626868119</v>
      </c>
      <c r="I566">
        <v>6.3121321364942098</v>
      </c>
      <c r="J566">
        <f>(Table2[[#This Row],[1M Return vs Nifty]]-AVERAGE(Table2[1M Return vs Nifty]))/_xlfn.STDEV.P(Table2[1M Return vs Nifty])</f>
        <v>0.87183973600268649</v>
      </c>
      <c r="K566">
        <v>12.5524933000451</v>
      </c>
      <c r="L566">
        <f>(Table2[[#This Row],[6M Return vs Nifty]]-AVERAGE(Table2[6M Return vs Nifty]))/_xlfn.STDEV.P(Table2[6M Return vs Nifty])</f>
        <v>-3.3492362634123594E-3</v>
      </c>
      <c r="M566">
        <v>0.40829480320917799</v>
      </c>
      <c r="N566">
        <f>(Table2[[#This Row],[1W Return vs Nifty]]-AVERAGE(Table2[1W Return vs Nifty]))/_xlfn.STDEV.P(Table2[1W Return vs Nifty])</f>
        <v>0.49375900619613472</v>
      </c>
      <c r="O566">
        <v>480.42</v>
      </c>
      <c r="P566">
        <v>453.31078102154402</v>
      </c>
      <c r="Q566">
        <v>422.38454847520597</v>
      </c>
      <c r="R566">
        <v>52.387888810688402</v>
      </c>
      <c r="S566" s="2">
        <f>(Table2[[#This Row],[Close Price]]-Table2[[#This Row],[20D EMA]])/Table2[[#This Row],[20D EMA]]</f>
        <v>2.389575787852288E-2</v>
      </c>
      <c r="T566" s="2">
        <f>(Table2[[#This Row],[Close Price]]-Table2[[#This Row],[50D EMA]])/Table2[[#This Row],[50D EMA]]</f>
        <v>8.5127512060256899E-2</v>
      </c>
      <c r="U566" s="2">
        <f>(Table2[[#This Row],[Close Price]]-Table2[[#This Row],[200D EMA]])/Table2[[#This Row],[200D EMA]]</f>
        <v>0.16457858549926233</v>
      </c>
      <c r="V566">
        <v>2.2236978382866801</v>
      </c>
      <c r="W566">
        <v>489.2</v>
      </c>
      <c r="X566">
        <v>508.9</v>
      </c>
      <c r="Y566">
        <v>488.05</v>
      </c>
      <c r="Z566">
        <v>514.45000000000005</v>
      </c>
      <c r="AA566">
        <v>428.55</v>
      </c>
      <c r="AB566">
        <v>537.70000000000005</v>
      </c>
      <c r="AC566" s="2">
        <f>(Table2[[#This Row],[Close Price]]/Table2[[#This Row],[Day Low]])-1</f>
        <v>5.5192150449714372E-3</v>
      </c>
      <c r="AD566" s="2">
        <f>(Table2[[#This Row],[Day High]]/Table2[[#This Row],[Close Price]])-1</f>
        <v>3.4559869892254458E-2</v>
      </c>
      <c r="AE566" s="2">
        <f>(Table2[[#This Row],[Close Price]]/Table2[[#This Row],[Current Week Low]])-1</f>
        <v>7.8885360106546454E-3</v>
      </c>
      <c r="AF566" s="2">
        <f>(Table2[[#This Row],[Current Week High]]/Table2[[#This Row],[Close Price]])-1</f>
        <v>4.5842650945314256E-2</v>
      </c>
      <c r="AG566" s="2">
        <f>(Table2[[#This Row],[Close Price]]/Table2[[#This Row],[Current Month Low]])-1</f>
        <v>0.14782405786955999</v>
      </c>
      <c r="AH566" s="2">
        <f>(Table2[[#This Row],[Current Month High]]/Table2[[#This Row],[Close Price]])-1</f>
        <v>9.310835535677997E-2</v>
      </c>
      <c r="AI566">
        <v>9.3108355356779899</v>
      </c>
      <c r="AJ566">
        <v>48.677648481184796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-0.02</v>
      </c>
      <c r="AM566" t="s">
        <v>10435</v>
      </c>
      <c r="AN566">
        <v>2.4700000000000002</v>
      </c>
      <c r="AO566" t="s">
        <v>10436</v>
      </c>
      <c r="AP566">
        <v>-3.2954475601958001E-2</v>
      </c>
      <c r="AQ566">
        <f>(Table2[[#This Row],[Sharpe Ratio]]-AVERAGE(Table2[Sharpe Ratio]))/_xlfn.STDEV.P(Table2[Sharpe Ratio])</f>
        <v>-1.0583943965686355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-0.52364196690190812</v>
      </c>
      <c r="AS566">
        <f>_xlfn.RANK.AVG(Table2[[#This Row],[1Y Return vs Nifty Z-Score]],Table2[1Y Return vs Nifty Z-Score])</f>
        <v>609</v>
      </c>
      <c r="AT566">
        <f>_xlfn.RANK.AVG(Table2[[#This Row],[6M Return vs Nifty Z-Score]],Table2[6M Return vs Nifty Z-Score])</f>
        <v>309</v>
      </c>
      <c r="AU566">
        <f>_xlfn.RANK.AVG(Table2[[#This Row],[Sharpe Ratio Z-Score]],Table2[Sharpe Ratio Z-Score])</f>
        <v>639</v>
      </c>
      <c r="AV566">
        <f>(Table2[[#This Row],[Rank 1Y]]+Table2[[#This Row],[Rank 6M]]+Table2[[#This Row],[Rank Sharpe]])/3</f>
        <v>519</v>
      </c>
    </row>
    <row r="567" spans="1:48" x14ac:dyDescent="0.3">
      <c r="A567" t="s">
        <v>162</v>
      </c>
      <c r="B567" t="s">
        <v>163</v>
      </c>
      <c r="C567" t="s">
        <v>10404</v>
      </c>
      <c r="D567" t="s">
        <v>164</v>
      </c>
      <c r="E567">
        <v>165640.16017335001</v>
      </c>
      <c r="F567">
        <v>3256.7</v>
      </c>
      <c r="G567">
        <v>-1.6162894240322101</v>
      </c>
      <c r="H567">
        <f>(Table2[[#This Row],[1Y Return vs Nifty]]-AVERAGE(Table2[1Y Return vs Nifty]))/_xlfn.STDEV.P(Table2[1Y Return vs Nifty])</f>
        <v>-0.41280679940652915</v>
      </c>
      <c r="I567">
        <v>1.0443534171226301</v>
      </c>
      <c r="J567">
        <f>(Table2[[#This Row],[1M Return vs Nifty]]-AVERAGE(Table2[1M Return vs Nifty]))/_xlfn.STDEV.P(Table2[1M Return vs Nifty])</f>
        <v>0.36227502888321156</v>
      </c>
      <c r="K567">
        <v>-9.1843428090383608</v>
      </c>
      <c r="L567">
        <f>(Table2[[#This Row],[6M Return vs Nifty]]-AVERAGE(Table2[6M Return vs Nifty]))/_xlfn.STDEV.P(Table2[6M Return vs Nifty])</f>
        <v>-0.64542034121843028</v>
      </c>
      <c r="M567">
        <v>-2.6128533547426498</v>
      </c>
      <c r="N567">
        <f>(Table2[[#This Row],[1W Return vs Nifty]]-AVERAGE(Table2[1W Return vs Nifty]))/_xlfn.STDEV.P(Table2[1W Return vs Nifty])</f>
        <v>-0.10610317953867103</v>
      </c>
      <c r="O567">
        <v>3231.11</v>
      </c>
      <c r="P567">
        <v>3174.9921766697598</v>
      </c>
      <c r="Q567">
        <v>2969.5992730313201</v>
      </c>
      <c r="R567">
        <v>52.318299227490201</v>
      </c>
      <c r="S567" s="2">
        <f>(Table2[[#This Row],[Close Price]]-Table2[[#This Row],[20D EMA]])/Table2[[#This Row],[20D EMA]]</f>
        <v>7.919878927055932E-3</v>
      </c>
      <c r="T567" s="2">
        <f>(Table2[[#This Row],[Close Price]]-Table2[[#This Row],[50D EMA]])/Table2[[#This Row],[50D EMA]]</f>
        <v>2.5734810917217153E-2</v>
      </c>
      <c r="U567" s="2">
        <f>(Table2[[#This Row],[Close Price]]-Table2[[#This Row],[200D EMA]])/Table2[[#This Row],[200D EMA]]</f>
        <v>9.6679955971167728E-2</v>
      </c>
      <c r="V567">
        <v>0.96298726644282495</v>
      </c>
      <c r="W567">
        <v>3217</v>
      </c>
      <c r="X567">
        <v>3270</v>
      </c>
      <c r="Y567">
        <v>3217</v>
      </c>
      <c r="Z567">
        <v>3327.85</v>
      </c>
      <c r="AA567">
        <v>3135.6</v>
      </c>
      <c r="AB567">
        <v>3331</v>
      </c>
      <c r="AC567" s="2">
        <f>(Table2[[#This Row],[Close Price]]/Table2[[#This Row],[Day Low]])-1</f>
        <v>1.2340690083929129E-2</v>
      </c>
      <c r="AD567" s="2">
        <f>(Table2[[#This Row],[Day High]]/Table2[[#This Row],[Close Price]])-1</f>
        <v>4.0838885988885298E-3</v>
      </c>
      <c r="AE567" s="2">
        <f>(Table2[[#This Row],[Close Price]]/Table2[[#This Row],[Current Week Low]])-1</f>
        <v>1.2340690083929129E-2</v>
      </c>
      <c r="AF567" s="2">
        <f>(Table2[[#This Row],[Current Week High]]/Table2[[#This Row],[Close Price]])-1</f>
        <v>2.1847268707587464E-2</v>
      </c>
      <c r="AG567" s="2">
        <f>(Table2[[#This Row],[Close Price]]/Table2[[#This Row],[Current Month Low]])-1</f>
        <v>3.8620997576221505E-2</v>
      </c>
      <c r="AH567" s="2">
        <f>(Table2[[#This Row],[Current Month High]]/Table2[[#This Row],[Close Price]])-1</f>
        <v>2.2814505481008496E-2</v>
      </c>
      <c r="AI567">
        <v>2.2814505481008398</v>
      </c>
      <c r="AJ567">
        <v>42.0557894048112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0.03</v>
      </c>
      <c r="AM567" t="s">
        <v>10436</v>
      </c>
      <c r="AN567">
        <v>-0.53</v>
      </c>
      <c r="AO567" t="s">
        <v>10435</v>
      </c>
      <c r="AP567">
        <v>-5.3533458467450003E-3</v>
      </c>
      <c r="AQ567">
        <f>(Table2[[#This Row],[Sharpe Ratio]]-AVERAGE(Table2[Sharpe Ratio]))/_xlfn.STDEV.P(Table2[Sharpe Ratio])</f>
        <v>-0.73826393527400291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-1.5403192265544219</v>
      </c>
      <c r="AS567">
        <f>_xlfn.RANK.AVG(Table2[[#This Row],[1Y Return vs Nifty Z-Score]],Table2[1Y Return vs Nifty Z-Score])</f>
        <v>435</v>
      </c>
      <c r="AT567">
        <f>_xlfn.RANK.AVG(Table2[[#This Row],[6M Return vs Nifty Z-Score]],Table2[6M Return vs Nifty Z-Score])</f>
        <v>551</v>
      </c>
      <c r="AU567">
        <f>_xlfn.RANK.AVG(Table2[[#This Row],[Sharpe Ratio Z-Score]],Table2[Sharpe Ratio Z-Score])</f>
        <v>572</v>
      </c>
      <c r="AV567">
        <f>(Table2[[#This Row],[Rank 1Y]]+Table2[[#This Row],[Rank 6M]]+Table2[[#This Row],[Rank Sharpe]])/3</f>
        <v>519.33333333333337</v>
      </c>
    </row>
    <row r="568" spans="1:48" x14ac:dyDescent="0.3">
      <c r="A568" t="s">
        <v>1239</v>
      </c>
      <c r="B568" t="s">
        <v>1240</v>
      </c>
      <c r="C568" t="s">
        <v>10404</v>
      </c>
      <c r="D568" t="s">
        <v>388</v>
      </c>
      <c r="E568">
        <v>9776.6983434049998</v>
      </c>
      <c r="F568">
        <v>665.35</v>
      </c>
      <c r="G568">
        <v>-21.877271375456701</v>
      </c>
      <c r="H568">
        <f>(Table2[[#This Row],[1Y Return vs Nifty]]-AVERAGE(Table2[1Y Return vs Nifty]))/_xlfn.STDEV.P(Table2[1Y Return vs Nifty])</f>
        <v>-0.74311232180644848</v>
      </c>
      <c r="I568">
        <v>-6.0057055781082003</v>
      </c>
      <c r="J568">
        <f>(Table2[[#This Row],[1M Return vs Nifty]]-AVERAGE(Table2[1M Return vs Nifty]))/_xlfn.STDEV.P(Table2[1M Return vs Nifty])</f>
        <v>-0.31969386891217283</v>
      </c>
      <c r="K568">
        <v>-11.6090103279319</v>
      </c>
      <c r="L568">
        <f>(Table2[[#This Row],[6M Return vs Nifty]]-AVERAGE(Table2[6M Return vs Nifty]))/_xlfn.STDEV.P(Table2[6M Return vs Nifty])</f>
        <v>-0.71704111183987085</v>
      </c>
      <c r="M568">
        <v>-0.62265116585665603</v>
      </c>
      <c r="N568">
        <f>(Table2[[#This Row],[1W Return vs Nifty]]-AVERAGE(Table2[1W Return vs Nifty]))/_xlfn.STDEV.P(Table2[1W Return vs Nifty])</f>
        <v>0.28906017315460092</v>
      </c>
      <c r="O568">
        <v>664.3</v>
      </c>
      <c r="P568">
        <v>670.65048476231095</v>
      </c>
      <c r="Q568">
        <v>670.77589025115401</v>
      </c>
      <c r="R568">
        <v>53.990598564869401</v>
      </c>
      <c r="S568" s="2">
        <f>(Table2[[#This Row],[Close Price]]-Table2[[#This Row],[20D EMA]])/Table2[[#This Row],[20D EMA]]</f>
        <v>1.5806111696523683E-3</v>
      </c>
      <c r="T568" s="2">
        <f>(Table2[[#This Row],[Close Price]]-Table2[[#This Row],[50D EMA]])/Table2[[#This Row],[50D EMA]]</f>
        <v>-7.9034979959635831E-3</v>
      </c>
      <c r="U568" s="2">
        <f>(Table2[[#This Row],[Close Price]]-Table2[[#This Row],[200D EMA]])/Table2[[#This Row],[200D EMA]]</f>
        <v>-8.0889762587060317E-3</v>
      </c>
      <c r="V568">
        <v>0.47985295620493701</v>
      </c>
      <c r="W568">
        <v>661.55</v>
      </c>
      <c r="X568">
        <v>681.8</v>
      </c>
      <c r="Y568">
        <v>642.29999999999995</v>
      </c>
      <c r="Z568">
        <v>681.8</v>
      </c>
      <c r="AA568">
        <v>638.6</v>
      </c>
      <c r="AB568">
        <v>707.7</v>
      </c>
      <c r="AC568" s="2">
        <f>(Table2[[#This Row],[Close Price]]/Table2[[#This Row],[Day Low]])-1</f>
        <v>5.7440858589676846E-3</v>
      </c>
      <c r="AD568" s="2">
        <f>(Table2[[#This Row],[Day High]]/Table2[[#This Row],[Close Price]])-1</f>
        <v>2.4723829563387589E-2</v>
      </c>
      <c r="AE568" s="2">
        <f>(Table2[[#This Row],[Close Price]]/Table2[[#This Row],[Current Week Low]])-1</f>
        <v>3.5886657325237437E-2</v>
      </c>
      <c r="AF568" s="2">
        <f>(Table2[[#This Row],[Current Week High]]/Table2[[#This Row],[Close Price]])-1</f>
        <v>2.4723829563387589E-2</v>
      </c>
      <c r="AG568" s="2">
        <f>(Table2[[#This Row],[Close Price]]/Table2[[#This Row],[Current Month Low]])-1</f>
        <v>4.1888506107109258E-2</v>
      </c>
      <c r="AH568" s="2">
        <f>(Table2[[#This Row],[Current Month High]]/Table2[[#This Row],[Close Price]])-1</f>
        <v>6.3650710152551415E-2</v>
      </c>
      <c r="AI568">
        <v>22.476891861426299</v>
      </c>
      <c r="AJ568">
        <v>12.7234222786954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-0.1</v>
      </c>
      <c r="AM568" t="s">
        <v>10435</v>
      </c>
      <c r="AN568">
        <v>-1.06</v>
      </c>
      <c r="AO568" t="s">
        <v>10435</v>
      </c>
      <c r="AP568">
        <v>3.6478110304541997E-2</v>
      </c>
      <c r="AQ568">
        <f>(Table2[[#This Row],[Sharpe Ratio]]-AVERAGE(Table2[Sharpe Ratio]))/_xlfn.STDEV.P(Table2[Sharpe Ratio])</f>
        <v>-0.25308367370125101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585</v>
      </c>
      <c r="AT568">
        <f>_xlfn.RANK.AVG(Table2[[#This Row],[6M Return vs Nifty Z-Score]],Table2[6M Return vs Nifty Z-Score])</f>
        <v>572</v>
      </c>
      <c r="AU568">
        <f>_xlfn.RANK.AVG(Table2[[#This Row],[Sharpe Ratio Z-Score]],Table2[Sharpe Ratio Z-Score])</f>
        <v>401</v>
      </c>
      <c r="AV568">
        <f>(Table2[[#This Row],[Rank 1Y]]+Table2[[#This Row],[Rank 6M]]+Table2[[#This Row],[Rank Sharpe]])/3</f>
        <v>519.33333333333337</v>
      </c>
    </row>
    <row r="569" spans="1:48" x14ac:dyDescent="0.3">
      <c r="A569" t="s">
        <v>102</v>
      </c>
      <c r="B569" t="s">
        <v>103</v>
      </c>
      <c r="C569" t="s">
        <v>10391</v>
      </c>
      <c r="D569" t="s">
        <v>43</v>
      </c>
      <c r="E569">
        <v>307338.04975195002</v>
      </c>
      <c r="F569">
        <v>1928.5</v>
      </c>
      <c r="G569">
        <v>-9.9133645945804894</v>
      </c>
      <c r="H569">
        <f>(Table2[[#This Row],[1Y Return vs Nifty]]-AVERAGE(Table2[1Y Return vs Nifty]))/_xlfn.STDEV.P(Table2[1Y Return vs Nifty])</f>
        <v>-0.5480702212470816</v>
      </c>
      <c r="I569">
        <v>10.675677677222</v>
      </c>
      <c r="J569">
        <f>(Table2[[#This Row],[1M Return vs Nifty]]-AVERAGE(Table2[1M Return vs Nifty]))/_xlfn.STDEV.P(Table2[1M Return vs Nifty])</f>
        <v>1.2939358269578323</v>
      </c>
      <c r="K569">
        <v>3.30939058731507</v>
      </c>
      <c r="L569">
        <f>(Table2[[#This Row],[6M Return vs Nifty]]-AVERAGE(Table2[6M Return vs Nifty]))/_xlfn.STDEV.P(Table2[6M Return vs Nifty])</f>
        <v>-0.27637559309807924</v>
      </c>
      <c r="M569">
        <v>0.60194214999067697</v>
      </c>
      <c r="N569">
        <f>(Table2[[#This Row],[1W Return vs Nifty]]-AVERAGE(Table2[1W Return vs Nifty]))/_xlfn.STDEV.P(Table2[1W Return vs Nifty])</f>
        <v>0.53220853419970249</v>
      </c>
      <c r="O569">
        <v>1846.15</v>
      </c>
      <c r="P569">
        <v>1750.73877267065</v>
      </c>
      <c r="Q569">
        <v>1642.4793034102099</v>
      </c>
      <c r="R569">
        <v>71.591923814872501</v>
      </c>
      <c r="S569" s="2">
        <f>(Table2[[#This Row],[Close Price]]-Table2[[#This Row],[20D EMA]])/Table2[[#This Row],[20D EMA]]</f>
        <v>4.4606342929881054E-2</v>
      </c>
      <c r="T569" s="2">
        <f>(Table2[[#This Row],[Close Price]]-Table2[[#This Row],[50D EMA]])/Table2[[#This Row],[50D EMA]]</f>
        <v>0.10153498060603619</v>
      </c>
      <c r="U569" s="2">
        <f>(Table2[[#This Row],[Close Price]]-Table2[[#This Row],[200D EMA]])/Table2[[#This Row],[200D EMA]]</f>
        <v>0.17413960467930248</v>
      </c>
      <c r="V569">
        <v>1.04251907582778</v>
      </c>
      <c r="W569">
        <v>1896.05</v>
      </c>
      <c r="X569">
        <v>1938.8</v>
      </c>
      <c r="Y569">
        <v>1896.05</v>
      </c>
      <c r="Z569">
        <v>1938.8</v>
      </c>
      <c r="AA569">
        <v>1787.8</v>
      </c>
      <c r="AB569">
        <v>1938.8</v>
      </c>
      <c r="AC569" s="2">
        <f>(Table2[[#This Row],[Close Price]]/Table2[[#This Row],[Day Low]])-1</f>
        <v>1.711452757047538E-2</v>
      </c>
      <c r="AD569" s="2">
        <f>(Table2[[#This Row],[Day High]]/Table2[[#This Row],[Close Price]])-1</f>
        <v>5.3409385532796616E-3</v>
      </c>
      <c r="AE569" s="2">
        <f>(Table2[[#This Row],[Close Price]]/Table2[[#This Row],[Current Week Low]])-1</f>
        <v>1.711452757047538E-2</v>
      </c>
      <c r="AF569" s="2">
        <f>(Table2[[#This Row],[Current Week High]]/Table2[[#This Row],[Close Price]])-1</f>
        <v>5.3409385532796616E-3</v>
      </c>
      <c r="AG569" s="2">
        <f>(Table2[[#This Row],[Close Price]]/Table2[[#This Row],[Current Month Low]])-1</f>
        <v>7.8700078308535648E-2</v>
      </c>
      <c r="AH569" s="2">
        <f>(Table2[[#This Row],[Current Month High]]/Table2[[#This Row],[Close Price]])-1</f>
        <v>5.3409385532796616E-3</v>
      </c>
      <c r="AI569">
        <v>0.53409385532796605</v>
      </c>
      <c r="AJ569">
        <v>35.900778689968597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0.16</v>
      </c>
      <c r="AM569" t="s">
        <v>10436</v>
      </c>
      <c r="AN569">
        <v>3.66</v>
      </c>
      <c r="AO569" t="s">
        <v>10436</v>
      </c>
      <c r="AP569">
        <v>-3.6426270624731999E-2</v>
      </c>
      <c r="AQ569">
        <f>(Table2[[#This Row],[Sharpe Ratio]]-AVERAGE(Table2[Sharpe Ratio]))/_xlfn.STDEV.P(Table2[Sharpe Ratio])</f>
        <v>-1.0986618548943636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-9.6963308081989719E-2</v>
      </c>
      <c r="AS569">
        <f>_xlfn.RANK.AVG(Table2[[#This Row],[1Y Return vs Nifty Z-Score]],Table2[1Y Return vs Nifty Z-Score])</f>
        <v>497</v>
      </c>
      <c r="AT569">
        <f>_xlfn.RANK.AVG(Table2[[#This Row],[6M Return vs Nifty Z-Score]],Table2[6M Return vs Nifty Z-Score])</f>
        <v>415</v>
      </c>
      <c r="AU569">
        <f>_xlfn.RANK.AVG(Table2[[#This Row],[Sharpe Ratio Z-Score]],Table2[Sharpe Ratio Z-Score])</f>
        <v>648</v>
      </c>
      <c r="AV569">
        <f>(Table2[[#This Row],[Rank 1Y]]+Table2[[#This Row],[Rank 6M]]+Table2[[#This Row],[Rank Sharpe]])/3</f>
        <v>520</v>
      </c>
    </row>
    <row r="570" spans="1:48" x14ac:dyDescent="0.3">
      <c r="A570" t="s">
        <v>661</v>
      </c>
      <c r="B570" t="s">
        <v>662</v>
      </c>
      <c r="C570" t="s">
        <v>10395</v>
      </c>
      <c r="D570" t="s">
        <v>276</v>
      </c>
      <c r="E570">
        <v>28844.674300620001</v>
      </c>
      <c r="F570">
        <v>1074.0999999999999</v>
      </c>
      <c r="G570">
        <v>21.9870825583764</v>
      </c>
      <c r="H570">
        <f>(Table2[[#This Row],[1Y Return vs Nifty]]-AVERAGE(Table2[1Y Return vs Nifty]))/_xlfn.STDEV.P(Table2[1Y Return vs Nifty])</f>
        <v>-2.8011820972576148E-2</v>
      </c>
      <c r="I570">
        <v>-3.5117084583345699</v>
      </c>
      <c r="J570">
        <f>(Table2[[#This Row],[1M Return vs Nifty]]-AVERAGE(Table2[1M Return vs Nifty]))/_xlfn.STDEV.P(Table2[1M Return vs Nifty])</f>
        <v>-7.8443622917430178E-2</v>
      </c>
      <c r="K570">
        <v>-34.432484636109997</v>
      </c>
      <c r="L570">
        <f>(Table2[[#This Row],[6M Return vs Nifty]]-AVERAGE(Table2[6M Return vs Nifty]))/_xlfn.STDEV.P(Table2[6M Return vs Nifty])</f>
        <v>-1.3912097578389355</v>
      </c>
      <c r="M570">
        <v>-5.30504515849863</v>
      </c>
      <c r="N570">
        <f>(Table2[[#This Row],[1W Return vs Nifty]]-AVERAGE(Table2[1W Return vs Nifty]))/_xlfn.STDEV.P(Table2[1W Return vs Nifty])</f>
        <v>-0.64064964180592865</v>
      </c>
      <c r="O570">
        <v>1111.8</v>
      </c>
      <c r="P570">
        <v>1143.6815062076801</v>
      </c>
      <c r="Q570">
        <v>1133.8919442034201</v>
      </c>
      <c r="R570">
        <v>30.401367885451801</v>
      </c>
      <c r="S570" s="2">
        <f>(Table2[[#This Row],[Close Price]]-Table2[[#This Row],[20D EMA]])/Table2[[#This Row],[20D EMA]]</f>
        <v>-3.3908976434610584E-2</v>
      </c>
      <c r="T570" s="2">
        <f>(Table2[[#This Row],[Close Price]]-Table2[[#This Row],[50D EMA]])/Table2[[#This Row],[50D EMA]]</f>
        <v>-6.0839932997084685E-2</v>
      </c>
      <c r="U570" s="2">
        <f>(Table2[[#This Row],[Close Price]]-Table2[[#This Row],[200D EMA]])/Table2[[#This Row],[200D EMA]]</f>
        <v>-5.2731606842330185E-2</v>
      </c>
      <c r="V570">
        <v>1.1846520937704399</v>
      </c>
      <c r="W570">
        <v>1064.55</v>
      </c>
      <c r="X570">
        <v>1092.45</v>
      </c>
      <c r="Y570">
        <v>1064.55</v>
      </c>
      <c r="Z570">
        <v>1136</v>
      </c>
      <c r="AA570">
        <v>1064.55</v>
      </c>
      <c r="AB570">
        <v>1199</v>
      </c>
      <c r="AC570" s="2">
        <f>(Table2[[#This Row],[Close Price]]/Table2[[#This Row],[Day Low]])-1</f>
        <v>8.9709266826358824E-3</v>
      </c>
      <c r="AD570" s="2">
        <f>(Table2[[#This Row],[Day High]]/Table2[[#This Row],[Close Price]])-1</f>
        <v>1.7084070384508099E-2</v>
      </c>
      <c r="AE570" s="2">
        <f>(Table2[[#This Row],[Close Price]]/Table2[[#This Row],[Current Week Low]])-1</f>
        <v>8.9709266826358824E-3</v>
      </c>
      <c r="AF570" s="2">
        <f>(Table2[[#This Row],[Current Week High]]/Table2[[#This Row],[Close Price]])-1</f>
        <v>5.7629643422400179E-2</v>
      </c>
      <c r="AG570" s="2">
        <f>(Table2[[#This Row],[Close Price]]/Table2[[#This Row],[Current Month Low]])-1</f>
        <v>8.9709266826358824E-3</v>
      </c>
      <c r="AH570" s="2">
        <f>(Table2[[#This Row],[Current Month High]]/Table2[[#This Row],[Close Price]])-1</f>
        <v>0.1162834000558608</v>
      </c>
      <c r="AI570">
        <v>40.945908202215797</v>
      </c>
      <c r="AJ570">
        <v>57.043643541194498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-0.25</v>
      </c>
      <c r="AM570" t="s">
        <v>10435</v>
      </c>
      <c r="AN570">
        <v>-2.57</v>
      </c>
      <c r="AO570" t="s">
        <v>10435</v>
      </c>
      <c r="AQ570">
        <f>(Table2[[#This Row],[Sharpe Ratio]]-AVERAGE(Table2[Sharpe Ratio]))/_xlfn.STDEV.P(Table2[Sharpe Ratio])</f>
        <v>-0.67617339439443958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307</v>
      </c>
      <c r="AT570">
        <f>_xlfn.RANK.AVG(Table2[[#This Row],[6M Return vs Nifty Z-Score]],Table2[6M Return vs Nifty Z-Score])</f>
        <v>726</v>
      </c>
      <c r="AU570">
        <f>_xlfn.RANK.AVG(Table2[[#This Row],[Sharpe Ratio Z-Score]],Table2[Sharpe Ratio Z-Score])</f>
        <v>529</v>
      </c>
      <c r="AV570">
        <f>(Table2[[#This Row],[Rank 1Y]]+Table2[[#This Row],[Rank 6M]]+Table2[[#This Row],[Rank Sharpe]])/3</f>
        <v>520.66666666666663</v>
      </c>
    </row>
    <row r="571" spans="1:48" x14ac:dyDescent="0.3">
      <c r="A571" t="s">
        <v>671</v>
      </c>
      <c r="B571" t="s">
        <v>672</v>
      </c>
      <c r="C571" t="s">
        <v>10404</v>
      </c>
      <c r="D571" t="s">
        <v>388</v>
      </c>
      <c r="E571">
        <v>28090.60518368</v>
      </c>
      <c r="F571">
        <v>6250.4</v>
      </c>
      <c r="G571">
        <v>-15.865524792698301</v>
      </c>
      <c r="H571">
        <f>(Table2[[#This Row],[1Y Return vs Nifty]]-AVERAGE(Table2[1Y Return vs Nifty]))/_xlfn.STDEV.P(Table2[1Y Return vs Nifty])</f>
        <v>-0.64510556673827502</v>
      </c>
      <c r="I571">
        <v>-6.5420558048772799</v>
      </c>
      <c r="J571">
        <f>(Table2[[#This Row],[1M Return vs Nifty]]-AVERAGE(Table2[1M Return vs Nifty]))/_xlfn.STDEV.P(Table2[1M Return vs Nifty])</f>
        <v>-0.37157629616979576</v>
      </c>
      <c r="K571">
        <v>4.8352821432739104</v>
      </c>
      <c r="L571">
        <f>(Table2[[#This Row],[6M Return vs Nifty]]-AVERAGE(Table2[6M Return vs Nifty]))/_xlfn.STDEV.P(Table2[6M Return vs Nifty])</f>
        <v>-0.23130321584596339</v>
      </c>
      <c r="M571">
        <v>-6.6805720225388603</v>
      </c>
      <c r="N571">
        <f>(Table2[[#This Row],[1W Return vs Nifty]]-AVERAGE(Table2[1W Return vs Nifty]))/_xlfn.STDEV.P(Table2[1W Return vs Nifty])</f>
        <v>-0.9137665192514578</v>
      </c>
      <c r="O571">
        <v>6369.08</v>
      </c>
      <c r="P571">
        <v>6375.2047288260901</v>
      </c>
      <c r="Q571">
        <v>5922.4837242071299</v>
      </c>
      <c r="R571">
        <v>35.896104045918598</v>
      </c>
      <c r="S571" s="2">
        <f>(Table2[[#This Row],[Close Price]]-Table2[[#This Row],[20D EMA]])/Table2[[#This Row],[20D EMA]]</f>
        <v>-1.8633774422679616E-2</v>
      </c>
      <c r="T571" s="2">
        <f>(Table2[[#This Row],[Close Price]]-Table2[[#This Row],[50D EMA]])/Table2[[#This Row],[50D EMA]]</f>
        <v>-1.9576583676093429E-2</v>
      </c>
      <c r="U571" s="2">
        <f>(Table2[[#This Row],[Close Price]]-Table2[[#This Row],[200D EMA]])/Table2[[#This Row],[200D EMA]]</f>
        <v>5.5368033254792851E-2</v>
      </c>
      <c r="V571">
        <v>0.54365422670365804</v>
      </c>
      <c r="W571">
        <v>6183.45</v>
      </c>
      <c r="X571">
        <v>6259.95</v>
      </c>
      <c r="Y571">
        <v>6151</v>
      </c>
      <c r="Z571">
        <v>6288.65</v>
      </c>
      <c r="AA571">
        <v>6151</v>
      </c>
      <c r="AB571">
        <v>6597</v>
      </c>
      <c r="AC571" s="2">
        <f>(Table2[[#This Row],[Close Price]]/Table2[[#This Row],[Day Low]])-1</f>
        <v>1.082728897298435E-2</v>
      </c>
      <c r="AD571" s="2">
        <f>(Table2[[#This Row],[Day High]]/Table2[[#This Row],[Close Price]])-1</f>
        <v>1.5279022142582477E-3</v>
      </c>
      <c r="AE571" s="2">
        <f>(Table2[[#This Row],[Close Price]]/Table2[[#This Row],[Current Week Low]])-1</f>
        <v>1.6159973987969423E-2</v>
      </c>
      <c r="AF571" s="2">
        <f>(Table2[[#This Row],[Current Week High]]/Table2[[#This Row],[Close Price]])-1</f>
        <v>6.1196083450658634E-3</v>
      </c>
      <c r="AG571" s="2">
        <f>(Table2[[#This Row],[Close Price]]/Table2[[#This Row],[Current Month Low]])-1</f>
        <v>1.6159973987969423E-2</v>
      </c>
      <c r="AH571" s="2">
        <f>(Table2[[#This Row],[Current Month High]]/Table2[[#This Row],[Close Price]])-1</f>
        <v>5.5452451043133344E-2</v>
      </c>
      <c r="AI571">
        <v>15.1422308972225</v>
      </c>
      <c r="AJ571">
        <v>29.8676473643749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-0.09</v>
      </c>
      <c r="AM571" t="s">
        <v>10435</v>
      </c>
      <c r="AN571">
        <v>-0.39</v>
      </c>
      <c r="AO571" t="s">
        <v>10435</v>
      </c>
      <c r="AP571">
        <v>-2.6691623256350001E-2</v>
      </c>
      <c r="AQ571">
        <f>(Table2[[#This Row],[Sharpe Ratio]]-AVERAGE(Table2[Sharpe Ratio]))/_xlfn.STDEV.P(Table2[Sharpe Ratio])</f>
        <v>-0.9857549854937685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543</v>
      </c>
      <c r="AT571">
        <f>_xlfn.RANK.AVG(Table2[[#This Row],[6M Return vs Nifty Z-Score]],Table2[6M Return vs Nifty Z-Score])</f>
        <v>389</v>
      </c>
      <c r="AU571">
        <f>_xlfn.RANK.AVG(Table2[[#This Row],[Sharpe Ratio Z-Score]],Table2[Sharpe Ratio Z-Score])</f>
        <v>630</v>
      </c>
      <c r="AV571">
        <f>(Table2[[#This Row],[Rank 1Y]]+Table2[[#This Row],[Rank 6M]]+Table2[[#This Row],[Rank Sharpe]])/3</f>
        <v>520.66666666666663</v>
      </c>
    </row>
    <row r="572" spans="1:48" x14ac:dyDescent="0.3">
      <c r="A572" t="s">
        <v>1562</v>
      </c>
      <c r="B572" t="s">
        <v>1563</v>
      </c>
      <c r="C572" t="s">
        <v>10391</v>
      </c>
      <c r="D572" t="s">
        <v>24</v>
      </c>
      <c r="E572">
        <v>6501.4221903750004</v>
      </c>
      <c r="F572">
        <v>24.85</v>
      </c>
      <c r="G572">
        <v>-28.9192844481998</v>
      </c>
      <c r="H572">
        <f>(Table2[[#This Row],[1Y Return vs Nifty]]-AVERAGE(Table2[1Y Return vs Nifty]))/_xlfn.STDEV.P(Table2[1Y Return vs Nifty])</f>
        <v>-0.85791504026876553</v>
      </c>
      <c r="I572">
        <v>-10.5356012754466</v>
      </c>
      <c r="J572">
        <f>(Table2[[#This Row],[1M Return vs Nifty]]-AVERAGE(Table2[1M Return vs Nifty]))/_xlfn.STDEV.P(Table2[1M Return vs Nifty])</f>
        <v>-0.75788140435431783</v>
      </c>
      <c r="K572">
        <v>-30.183143448697201</v>
      </c>
      <c r="L572">
        <f>(Table2[[#This Row],[6M Return vs Nifty]]-AVERAGE(Table2[6M Return vs Nifty]))/_xlfn.STDEV.P(Table2[6M Return vs Nifty])</f>
        <v>-1.2656910679136406</v>
      </c>
      <c r="M572">
        <v>-2.58920755531391</v>
      </c>
      <c r="N572">
        <f>(Table2[[#This Row],[1W Return vs Nifty]]-AVERAGE(Table2[1W Return vs Nifty]))/_xlfn.STDEV.P(Table2[1W Return vs Nifty])</f>
        <v>-0.10140820260037126</v>
      </c>
      <c r="O572">
        <v>25.09</v>
      </c>
      <c r="P572">
        <v>25.6093053303346</v>
      </c>
      <c r="Q572">
        <v>25.930690471573001</v>
      </c>
      <c r="R572">
        <v>45.0260392548929</v>
      </c>
      <c r="S572" s="2">
        <f>(Table2[[#This Row],[Close Price]]-Table2[[#This Row],[20D EMA]])/Table2[[#This Row],[20D EMA]]</f>
        <v>-9.5655639697089859E-3</v>
      </c>
      <c r="T572" s="2">
        <f>(Table2[[#This Row],[Close Price]]-Table2[[#This Row],[50D EMA]])/Table2[[#This Row],[50D EMA]]</f>
        <v>-2.9649587153587877E-2</v>
      </c>
      <c r="U572" s="2">
        <f>(Table2[[#This Row],[Close Price]]-Table2[[#This Row],[200D EMA]])/Table2[[#This Row],[200D EMA]]</f>
        <v>-4.1676116289989532E-2</v>
      </c>
      <c r="V572">
        <v>0.609711203173808</v>
      </c>
      <c r="W572">
        <v>24.75</v>
      </c>
      <c r="X572">
        <v>24.98</v>
      </c>
      <c r="Y572">
        <v>24.5</v>
      </c>
      <c r="Z572">
        <v>25.45</v>
      </c>
      <c r="AA572">
        <v>24.42</v>
      </c>
      <c r="AB572">
        <v>25.7</v>
      </c>
      <c r="AC572" s="2">
        <f>(Table2[[#This Row],[Close Price]]/Table2[[#This Row],[Day Low]])-1</f>
        <v>4.0404040404040664E-3</v>
      </c>
      <c r="AD572" s="2">
        <f>(Table2[[#This Row],[Day High]]/Table2[[#This Row],[Close Price]])-1</f>
        <v>5.2313883299799357E-3</v>
      </c>
      <c r="AE572" s="2">
        <f>(Table2[[#This Row],[Close Price]]/Table2[[#This Row],[Current Week Low]])-1</f>
        <v>1.4285714285714235E-2</v>
      </c>
      <c r="AF572" s="2">
        <f>(Table2[[#This Row],[Current Week High]]/Table2[[#This Row],[Close Price]])-1</f>
        <v>2.4144869215291687E-2</v>
      </c>
      <c r="AG572" s="2">
        <f>(Table2[[#This Row],[Close Price]]/Table2[[#This Row],[Current Month Low]])-1</f>
        <v>1.7608517608517671E-2</v>
      </c>
      <c r="AH572" s="2">
        <f>(Table2[[#This Row],[Current Month High]]/Table2[[#This Row],[Close Price]])-1</f>
        <v>3.4205231388329871E-2</v>
      </c>
      <c r="AI572">
        <v>48.417404697728102</v>
      </c>
      <c r="AJ572">
        <v>17.3626174981923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-0.1</v>
      </c>
      <c r="AM572" t="s">
        <v>10435</v>
      </c>
      <c r="AN572">
        <v>0.4</v>
      </c>
      <c r="AO572" t="s">
        <v>10436</v>
      </c>
      <c r="AP572">
        <v>9.6261162730241004E-2</v>
      </c>
      <c r="AQ572">
        <f>(Table2[[#This Row],[Sharpe Ratio]]-AVERAGE(Table2[Sharpe Ratio]))/_xlfn.STDEV.P(Table2[Sharpe Ratio])</f>
        <v>0.4403073693601508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622</v>
      </c>
      <c r="AT572">
        <f>_xlfn.RANK.AVG(Table2[[#This Row],[6M Return vs Nifty Z-Score]],Table2[6M Return vs Nifty Z-Score])</f>
        <v>709</v>
      </c>
      <c r="AU572">
        <f>_xlfn.RANK.AVG(Table2[[#This Row],[Sharpe Ratio Z-Score]],Table2[Sharpe Ratio Z-Score])</f>
        <v>232</v>
      </c>
      <c r="AV572">
        <f>(Table2[[#This Row],[Rank 1Y]]+Table2[[#This Row],[Rank 6M]]+Table2[[#This Row],[Rank Sharpe]])/3</f>
        <v>521</v>
      </c>
    </row>
    <row r="573" spans="1:48" x14ac:dyDescent="0.3">
      <c r="A573" t="s">
        <v>1971</v>
      </c>
      <c r="B573" t="s">
        <v>1972</v>
      </c>
      <c r="C573" t="s">
        <v>10401</v>
      </c>
      <c r="D573" t="s">
        <v>438</v>
      </c>
      <c r="E573">
        <v>3607.5605738699901</v>
      </c>
      <c r="F573">
        <v>500.7</v>
      </c>
      <c r="G573">
        <v>-4.53959656004242</v>
      </c>
      <c r="H573">
        <f>(Table2[[#This Row],[1Y Return vs Nifty]]-AVERAGE(Table2[1Y Return vs Nifty]))/_xlfn.STDEV.P(Table2[1Y Return vs Nifty])</f>
        <v>-0.46046413867124214</v>
      </c>
      <c r="I573">
        <v>-7.8159080832957901</v>
      </c>
      <c r="J573">
        <f>(Table2[[#This Row],[1M Return vs Nifty]]-AVERAGE(Table2[1M Return vs Nifty]))/_xlfn.STDEV.P(Table2[1M Return vs Nifty])</f>
        <v>-0.49479904293757182</v>
      </c>
      <c r="K573">
        <v>4.5431472872969296</v>
      </c>
      <c r="L573">
        <f>(Table2[[#This Row],[6M Return vs Nifty]]-AVERAGE(Table2[6M Return vs Nifty]))/_xlfn.STDEV.P(Table2[6M Return vs Nifty])</f>
        <v>-0.2399324086517477</v>
      </c>
      <c r="M573">
        <v>3.5400190024903502</v>
      </c>
      <c r="N573">
        <f>(Table2[[#This Row],[1W Return vs Nifty]]-AVERAGE(Table2[1W Return vs Nifty]))/_xlfn.STDEV.P(Table2[1W Return vs Nifty])</f>
        <v>1.1155765487601439</v>
      </c>
      <c r="O573">
        <v>487.03</v>
      </c>
      <c r="P573">
        <v>488.59024370519199</v>
      </c>
      <c r="Q573">
        <v>459.25782124200998</v>
      </c>
      <c r="R573">
        <v>63.989163646332401</v>
      </c>
      <c r="S573" s="2">
        <f>(Table2[[#This Row],[Close Price]]-Table2[[#This Row],[20D EMA]])/Table2[[#This Row],[20D EMA]]</f>
        <v>2.8068086154857026E-2</v>
      </c>
      <c r="T573" s="2">
        <f>(Table2[[#This Row],[Close Price]]-Table2[[#This Row],[50D EMA]])/Table2[[#This Row],[50D EMA]]</f>
        <v>2.4785096409159654E-2</v>
      </c>
      <c r="U573" s="2">
        <f>(Table2[[#This Row],[Close Price]]-Table2[[#This Row],[200D EMA]])/Table2[[#This Row],[200D EMA]]</f>
        <v>9.0237284682304159E-2</v>
      </c>
      <c r="V573">
        <v>0.53922329120618295</v>
      </c>
      <c r="W573">
        <v>491.65</v>
      </c>
      <c r="X573">
        <v>512.65</v>
      </c>
      <c r="Y573">
        <v>491.65</v>
      </c>
      <c r="Z573">
        <v>513.95000000000005</v>
      </c>
      <c r="AA573">
        <v>457.65</v>
      </c>
      <c r="AB573">
        <v>513.95000000000005</v>
      </c>
      <c r="AC573" s="2">
        <f>(Table2[[#This Row],[Close Price]]/Table2[[#This Row],[Day Low]])-1</f>
        <v>1.8407403640801512E-2</v>
      </c>
      <c r="AD573" s="2">
        <f>(Table2[[#This Row],[Day High]]/Table2[[#This Row],[Close Price]])-1</f>
        <v>2.3866586778510168E-2</v>
      </c>
      <c r="AE573" s="2">
        <f>(Table2[[#This Row],[Close Price]]/Table2[[#This Row],[Current Week Low]])-1</f>
        <v>1.8407403640801512E-2</v>
      </c>
      <c r="AF573" s="2">
        <f>(Table2[[#This Row],[Current Week High]]/Table2[[#This Row],[Close Price]])-1</f>
        <v>2.6462951867385787E-2</v>
      </c>
      <c r="AG573" s="2">
        <f>(Table2[[#This Row],[Close Price]]/Table2[[#This Row],[Current Month Low]])-1</f>
        <v>9.4067518846279841E-2</v>
      </c>
      <c r="AH573" s="2">
        <f>(Table2[[#This Row],[Current Month High]]/Table2[[#This Row],[Close Price]])-1</f>
        <v>2.6462951867385787E-2</v>
      </c>
      <c r="AI573">
        <v>10.7849011384062</v>
      </c>
      <c r="AJ573">
        <v>43.858640999856298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-0.08</v>
      </c>
      <c r="AM573" t="s">
        <v>10435</v>
      </c>
      <c r="AN573">
        <v>8.8000000000000007</v>
      </c>
      <c r="AO573" t="s">
        <v>10436</v>
      </c>
      <c r="AP573">
        <v>-8.6767877094530002E-2</v>
      </c>
      <c r="AQ573">
        <f>(Table2[[#This Row],[Sharpe Ratio]]-AVERAGE(Table2[Sharpe Ratio]))/_xlfn.STDEV.P(Table2[Sharpe Ratio])</f>
        <v>-1.6825467119424888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460</v>
      </c>
      <c r="AT573">
        <f>_xlfn.RANK.AVG(Table2[[#This Row],[6M Return vs Nifty Z-Score]],Table2[6M Return vs Nifty Z-Score])</f>
        <v>396</v>
      </c>
      <c r="AU573">
        <f>_xlfn.RANK.AVG(Table2[[#This Row],[Sharpe Ratio Z-Score]],Table2[Sharpe Ratio Z-Score])</f>
        <v>708</v>
      </c>
      <c r="AV573">
        <f>(Table2[[#This Row],[Rank 1Y]]+Table2[[#This Row],[Rank 6M]]+Table2[[#This Row],[Rank Sharpe]])/3</f>
        <v>521.33333333333337</v>
      </c>
    </row>
    <row r="574" spans="1:48" x14ac:dyDescent="0.3">
      <c r="A574" t="s">
        <v>1222</v>
      </c>
      <c r="B574" t="s">
        <v>1223</v>
      </c>
      <c r="C574" t="s">
        <v>10391</v>
      </c>
      <c r="D574" t="s">
        <v>144</v>
      </c>
      <c r="E574">
        <v>10050.189850250001</v>
      </c>
      <c r="F574">
        <v>93.5</v>
      </c>
      <c r="G574">
        <v>-20.463028235079602</v>
      </c>
      <c r="H574">
        <f>(Table2[[#This Row],[1Y Return vs Nifty]]-AVERAGE(Table2[1Y Return vs Nifty]))/_xlfn.STDEV.P(Table2[1Y Return vs Nifty])</f>
        <v>-0.72005656269256624</v>
      </c>
      <c r="I574">
        <v>9.2702838083822598</v>
      </c>
      <c r="J574">
        <f>(Table2[[#This Row],[1M Return vs Nifty]]-AVERAGE(Table2[1M Return vs Nifty]))/_xlfn.STDEV.P(Table2[1M Return vs Nifty])</f>
        <v>1.1579887507206854</v>
      </c>
      <c r="K574">
        <v>-1.60617262312302</v>
      </c>
      <c r="L574">
        <f>(Table2[[#This Row],[6M Return vs Nifty]]-AVERAGE(Table2[6M Return vs Nifty]))/_xlfn.STDEV.P(Table2[6M Return vs Nifty])</f>
        <v>-0.42157340781975911</v>
      </c>
      <c r="M574">
        <v>9.6146509657631594</v>
      </c>
      <c r="N574">
        <f>(Table2[[#This Row],[1W Return vs Nifty]]-AVERAGE(Table2[1W Return vs Nifty]))/_xlfn.STDEV.P(Table2[1W Return vs Nifty])</f>
        <v>2.3217213044988809</v>
      </c>
      <c r="O574">
        <v>88.77</v>
      </c>
      <c r="P574">
        <v>85.993553099988503</v>
      </c>
      <c r="Q574">
        <v>85.321209970915803</v>
      </c>
      <c r="R574">
        <v>56.690370716305999</v>
      </c>
      <c r="S574" s="2">
        <f>(Table2[[#This Row],[Close Price]]-Table2[[#This Row],[20D EMA]])/Table2[[#This Row],[20D EMA]]</f>
        <v>5.3283767038413928E-2</v>
      </c>
      <c r="T574" s="2">
        <f>(Table2[[#This Row],[Close Price]]-Table2[[#This Row],[50D EMA]])/Table2[[#This Row],[50D EMA]]</f>
        <v>8.7290809943431677E-2</v>
      </c>
      <c r="U574" s="2">
        <f>(Table2[[#This Row],[Close Price]]-Table2[[#This Row],[200D EMA]])/Table2[[#This Row],[200D EMA]]</f>
        <v>9.5858814377716567E-2</v>
      </c>
      <c r="V574">
        <v>3.9559359702666899</v>
      </c>
      <c r="W574">
        <v>92.34</v>
      </c>
      <c r="X574">
        <v>99.6</v>
      </c>
      <c r="Y574">
        <v>92.34</v>
      </c>
      <c r="Z574">
        <v>105.81</v>
      </c>
      <c r="AA574">
        <v>81.11</v>
      </c>
      <c r="AB574">
        <v>105.81</v>
      </c>
      <c r="AC574" s="2">
        <f>(Table2[[#This Row],[Close Price]]/Table2[[#This Row],[Day Low]])-1</f>
        <v>1.2562269872211429E-2</v>
      </c>
      <c r="AD574" s="2">
        <f>(Table2[[#This Row],[Day High]]/Table2[[#This Row],[Close Price]])-1</f>
        <v>6.5240641711229896E-2</v>
      </c>
      <c r="AE574" s="2">
        <f>(Table2[[#This Row],[Close Price]]/Table2[[#This Row],[Current Week Low]])-1</f>
        <v>1.2562269872211429E-2</v>
      </c>
      <c r="AF574" s="2">
        <f>(Table2[[#This Row],[Current Week High]]/Table2[[#This Row],[Close Price]])-1</f>
        <v>0.13165775401069513</v>
      </c>
      <c r="AG574" s="2">
        <f>(Table2[[#This Row],[Close Price]]/Table2[[#This Row],[Current Month Low]])-1</f>
        <v>0.15275551719886571</v>
      </c>
      <c r="AH574" s="2">
        <f>(Table2[[#This Row],[Current Month High]]/Table2[[#This Row],[Close Price]])-1</f>
        <v>0.13165775401069513</v>
      </c>
      <c r="AI574">
        <v>13.165775401069499</v>
      </c>
      <c r="AJ574">
        <v>29.1436464088397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0.05</v>
      </c>
      <c r="AM574" t="s">
        <v>10436</v>
      </c>
      <c r="AN574">
        <v>13.36</v>
      </c>
      <c r="AO574" t="s">
        <v>10436</v>
      </c>
      <c r="AQ574">
        <f>(Table2[[#This Row],[Sharpe Ratio]]-AVERAGE(Table2[Sharpe Ratio]))/_xlfn.STDEV.P(Table2[Sharpe Ratio])</f>
        <v>-0.67617339439443958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1.6619066903128015</v>
      </c>
      <c r="AS574">
        <f>_xlfn.RANK.AVG(Table2[[#This Row],[1Y Return vs Nifty Z-Score]],Table2[1Y Return vs Nifty Z-Score])</f>
        <v>571</v>
      </c>
      <c r="AT574">
        <f>_xlfn.RANK.AVG(Table2[[#This Row],[6M Return vs Nifty Z-Score]],Table2[6M Return vs Nifty Z-Score])</f>
        <v>465</v>
      </c>
      <c r="AU574">
        <f>_xlfn.RANK.AVG(Table2[[#This Row],[Sharpe Ratio Z-Score]],Table2[Sharpe Ratio Z-Score])</f>
        <v>529</v>
      </c>
      <c r="AV574">
        <f>(Table2[[#This Row],[Rank 1Y]]+Table2[[#This Row],[Rank 6M]]+Table2[[#This Row],[Rank Sharpe]])/3</f>
        <v>521.66666666666663</v>
      </c>
    </row>
    <row r="575" spans="1:48" x14ac:dyDescent="0.3">
      <c r="A575" t="s">
        <v>1042</v>
      </c>
      <c r="B575" t="s">
        <v>1043</v>
      </c>
      <c r="C575" t="s">
        <v>592</v>
      </c>
      <c r="D575" t="s">
        <v>592</v>
      </c>
      <c r="E575">
        <v>13573.865111999999</v>
      </c>
      <c r="F575">
        <v>469.4</v>
      </c>
      <c r="G575">
        <v>-12.1970700167355</v>
      </c>
      <c r="H575">
        <f>(Table2[[#This Row],[1Y Return vs Nifty]]-AVERAGE(Table2[1Y Return vs Nifty]))/_xlfn.STDEV.P(Table2[1Y Return vs Nifty])</f>
        <v>-0.58530042629246948</v>
      </c>
      <c r="I575">
        <v>-9.1713380715993402</v>
      </c>
      <c r="J575">
        <f>(Table2[[#This Row],[1M Return vs Nifty]]-AVERAGE(Table2[1M Return vs Nifty]))/_xlfn.STDEV.P(Table2[1M Return vs Nifty])</f>
        <v>-0.6259129947197466</v>
      </c>
      <c r="K575">
        <v>-11.3396907980402</v>
      </c>
      <c r="L575">
        <f>(Table2[[#This Row],[6M Return vs Nifty]]-AVERAGE(Table2[6M Return vs Nifty]))/_xlfn.STDEV.P(Table2[6M Return vs Nifty])</f>
        <v>-0.70908584699471411</v>
      </c>
      <c r="M575">
        <v>-6.0217430573997897</v>
      </c>
      <c r="N575">
        <f>(Table2[[#This Row],[1W Return vs Nifty]]-AVERAGE(Table2[1W Return vs Nifty]))/_xlfn.STDEV.P(Table2[1W Return vs Nifty])</f>
        <v>-0.78295314553010698</v>
      </c>
      <c r="O575">
        <v>488.57</v>
      </c>
      <c r="P575">
        <v>494.68541460763498</v>
      </c>
      <c r="Q575">
        <v>460.18665897271001</v>
      </c>
      <c r="R575">
        <v>27.289999881255699</v>
      </c>
      <c r="S575" s="2">
        <f>(Table2[[#This Row],[Close Price]]-Table2[[#This Row],[20D EMA]])/Table2[[#This Row],[20D EMA]]</f>
        <v>-3.9236956833207146E-2</v>
      </c>
      <c r="T575" s="2">
        <f>(Table2[[#This Row],[Close Price]]-Table2[[#This Row],[50D EMA]])/Table2[[#This Row],[50D EMA]]</f>
        <v>-5.1114130032902633E-2</v>
      </c>
      <c r="U575" s="2">
        <f>(Table2[[#This Row],[Close Price]]-Table2[[#This Row],[200D EMA]])/Table2[[#This Row],[200D EMA]]</f>
        <v>2.0020878153784855E-2</v>
      </c>
      <c r="V575">
        <v>0.34372463787415097</v>
      </c>
      <c r="W575">
        <v>468</v>
      </c>
      <c r="X575">
        <v>478.2</v>
      </c>
      <c r="Y575">
        <v>468</v>
      </c>
      <c r="Z575">
        <v>482.65</v>
      </c>
      <c r="AA575">
        <v>468</v>
      </c>
      <c r="AB575">
        <v>515</v>
      </c>
      <c r="AC575" s="2">
        <f>(Table2[[#This Row],[Close Price]]/Table2[[#This Row],[Day Low]])-1</f>
        <v>2.9914529914529808E-3</v>
      </c>
      <c r="AD575" s="2">
        <f>(Table2[[#This Row],[Day High]]/Table2[[#This Row],[Close Price]])-1</f>
        <v>1.874733702599074E-2</v>
      </c>
      <c r="AE575" s="2">
        <f>(Table2[[#This Row],[Close Price]]/Table2[[#This Row],[Current Week Low]])-1</f>
        <v>2.9914529914529808E-3</v>
      </c>
      <c r="AF575" s="2">
        <f>(Table2[[#This Row],[Current Week High]]/Table2[[#This Row],[Close Price]])-1</f>
        <v>2.8227524499360834E-2</v>
      </c>
      <c r="AG575" s="2">
        <f>(Table2[[#This Row],[Close Price]]/Table2[[#This Row],[Current Month Low]])-1</f>
        <v>2.9914529914529808E-3</v>
      </c>
      <c r="AH575" s="2">
        <f>(Table2[[#This Row],[Current Month High]]/Table2[[#This Row],[Close Price]])-1</f>
        <v>9.7145291861951533E-2</v>
      </c>
      <c r="AI575">
        <v>26.118449083936898</v>
      </c>
      <c r="AJ575">
        <v>38.6706056129985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-0.21</v>
      </c>
      <c r="AM575" t="s">
        <v>10435</v>
      </c>
      <c r="AN575">
        <v>-4.88</v>
      </c>
      <c r="AO575" t="s">
        <v>10435</v>
      </c>
      <c r="AP575">
        <v>1.0753703215084001E-2</v>
      </c>
      <c r="AQ575">
        <f>(Table2[[#This Row],[Sharpe Ratio]]-AVERAGE(Table2[Sharpe Ratio]))/_xlfn.STDEV.P(Table2[Sharpe Ratio])</f>
        <v>-0.55144705161782848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519</v>
      </c>
      <c r="AT575">
        <f>_xlfn.RANK.AVG(Table2[[#This Row],[6M Return vs Nifty Z-Score]],Table2[6M Return vs Nifty Z-Score])</f>
        <v>569</v>
      </c>
      <c r="AU575">
        <f>_xlfn.RANK.AVG(Table2[[#This Row],[Sharpe Ratio Z-Score]],Table2[Sharpe Ratio Z-Score])</f>
        <v>478</v>
      </c>
      <c r="AV575">
        <f>(Table2[[#This Row],[Rank 1Y]]+Table2[[#This Row],[Rank 6M]]+Table2[[#This Row],[Rank Sharpe]])/3</f>
        <v>522</v>
      </c>
    </row>
    <row r="576" spans="1:48" x14ac:dyDescent="0.3">
      <c r="A576" t="s">
        <v>1610</v>
      </c>
      <c r="B576" t="s">
        <v>1611</v>
      </c>
      <c r="C576" t="s">
        <v>10404</v>
      </c>
      <c r="D576" t="s">
        <v>263</v>
      </c>
      <c r="E576">
        <v>5955.36767616</v>
      </c>
      <c r="F576">
        <v>810.95</v>
      </c>
      <c r="G576">
        <v>-16.610413654446301</v>
      </c>
      <c r="H576">
        <f>(Table2[[#This Row],[1Y Return vs Nifty]]-AVERAGE(Table2[1Y Return vs Nifty]))/_xlfn.STDEV.P(Table2[1Y Return vs Nifty])</f>
        <v>-0.65724914917665023</v>
      </c>
      <c r="I576">
        <v>0.27407598486781898</v>
      </c>
      <c r="J576">
        <f>(Table2[[#This Row],[1M Return vs Nifty]]-AVERAGE(Table2[1M Return vs Nifty]))/_xlfn.STDEV.P(Table2[1M Return vs Nifty])</f>
        <v>0.28776426921058657</v>
      </c>
      <c r="K576">
        <v>0.20463093711468899</v>
      </c>
      <c r="L576">
        <f>(Table2[[#This Row],[6M Return vs Nifty]]-AVERAGE(Table2[6M Return vs Nifty]))/_xlfn.STDEV.P(Table2[6M Return vs Nifty])</f>
        <v>-0.36808518915980198</v>
      </c>
      <c r="M576">
        <v>-6.8776692671009698</v>
      </c>
      <c r="N576">
        <f>(Table2[[#This Row],[1W Return vs Nifty]]-AVERAGE(Table2[1W Return vs Nifty]))/_xlfn.STDEV.P(Table2[1W Return vs Nifty])</f>
        <v>-0.9529010395543247</v>
      </c>
      <c r="O576">
        <v>807.85</v>
      </c>
      <c r="P576">
        <v>791.83880140439101</v>
      </c>
      <c r="Q576">
        <v>770.01764665048199</v>
      </c>
      <c r="R576">
        <v>54.405585950355402</v>
      </c>
      <c r="S576" s="2">
        <f>(Table2[[#This Row],[Close Price]]-Table2[[#This Row],[20D EMA]])/Table2[[#This Row],[20D EMA]]</f>
        <v>3.8373460419632638E-3</v>
      </c>
      <c r="T576" s="2">
        <f>(Table2[[#This Row],[Close Price]]-Table2[[#This Row],[50D EMA]])/Table2[[#This Row],[50D EMA]]</f>
        <v>2.4135213583514427E-2</v>
      </c>
      <c r="U576" s="2">
        <f>(Table2[[#This Row],[Close Price]]-Table2[[#This Row],[200D EMA]])/Table2[[#This Row],[200D EMA]]</f>
        <v>5.3157682200623148E-2</v>
      </c>
      <c r="V576">
        <v>1.35163623752192</v>
      </c>
      <c r="W576">
        <v>807.4</v>
      </c>
      <c r="X576">
        <v>819</v>
      </c>
      <c r="Y576">
        <v>797.5</v>
      </c>
      <c r="Z576">
        <v>821.25</v>
      </c>
      <c r="AA576">
        <v>768.55</v>
      </c>
      <c r="AB576">
        <v>869.3</v>
      </c>
      <c r="AC576" s="2">
        <f>(Table2[[#This Row],[Close Price]]/Table2[[#This Row],[Day Low]])-1</f>
        <v>4.3968293287095506E-3</v>
      </c>
      <c r="AD576" s="2">
        <f>(Table2[[#This Row],[Day High]]/Table2[[#This Row],[Close Price]])-1</f>
        <v>9.9266292619766272E-3</v>
      </c>
      <c r="AE576" s="2">
        <f>(Table2[[#This Row],[Close Price]]/Table2[[#This Row],[Current Week Low]])-1</f>
        <v>1.6865203761755598E-2</v>
      </c>
      <c r="AF576" s="2">
        <f>(Table2[[#This Row],[Current Week High]]/Table2[[#This Row],[Close Price]])-1</f>
        <v>1.2701152968740415E-2</v>
      </c>
      <c r="AG576" s="2">
        <f>(Table2[[#This Row],[Close Price]]/Table2[[#This Row],[Current Month Low]])-1</f>
        <v>5.516882440960269E-2</v>
      </c>
      <c r="AH576" s="2">
        <f>(Table2[[#This Row],[Current Month High]]/Table2[[#This Row],[Close Price]])-1</f>
        <v>7.1952648128737806E-2</v>
      </c>
      <c r="AI576">
        <v>7.1952648128737797</v>
      </c>
      <c r="AJ576">
        <v>25.728682170542601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0</v>
      </c>
      <c r="AM576" t="s">
        <v>10437</v>
      </c>
      <c r="AN576">
        <v>-0.88</v>
      </c>
      <c r="AO576" t="s">
        <v>10435</v>
      </c>
      <c r="AP576">
        <v>-6.8810366258539998E-3</v>
      </c>
      <c r="AQ576">
        <f>(Table2[[#This Row],[Sharpe Ratio]]-AVERAGE(Table2[Sharpe Ratio]))/_xlfn.STDEV.P(Table2[Sharpe Ratio])</f>
        <v>-0.75598278802275143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-2.4464538967029421</v>
      </c>
      <c r="AS576">
        <f>_xlfn.RANK.AVG(Table2[[#This Row],[1Y Return vs Nifty Z-Score]],Table2[1Y Return vs Nifty Z-Score])</f>
        <v>547</v>
      </c>
      <c r="AT576">
        <f>_xlfn.RANK.AVG(Table2[[#This Row],[6M Return vs Nifty Z-Score]],Table2[6M Return vs Nifty Z-Score])</f>
        <v>446</v>
      </c>
      <c r="AU576">
        <f>_xlfn.RANK.AVG(Table2[[#This Row],[Sharpe Ratio Z-Score]],Table2[Sharpe Ratio Z-Score])</f>
        <v>579</v>
      </c>
      <c r="AV576">
        <f>(Table2[[#This Row],[Rank 1Y]]+Table2[[#This Row],[Rank 6M]]+Table2[[#This Row],[Rank Sharpe]])/3</f>
        <v>524</v>
      </c>
    </row>
    <row r="577" spans="1:48" x14ac:dyDescent="0.3">
      <c r="A577" t="s">
        <v>1788</v>
      </c>
      <c r="B577" t="s">
        <v>1789</v>
      </c>
      <c r="C577" t="s">
        <v>10399</v>
      </c>
      <c r="D577" t="s">
        <v>281</v>
      </c>
      <c r="E577">
        <v>4546.5075123959996</v>
      </c>
      <c r="F577">
        <v>206.61</v>
      </c>
      <c r="G577">
        <v>4.8377729083244301</v>
      </c>
      <c r="H577">
        <f>(Table2[[#This Row],[1Y Return vs Nifty]]-AVERAGE(Table2[1Y Return vs Nifty]))/_xlfn.STDEV.P(Table2[1Y Return vs Nifty])</f>
        <v>-0.30758917296563393</v>
      </c>
      <c r="I577">
        <v>-5.7294499201549298</v>
      </c>
      <c r="J577">
        <f>(Table2[[#This Row],[1M Return vs Nifty]]-AVERAGE(Table2[1M Return vs Nifty]))/_xlfn.STDEV.P(Table2[1M Return vs Nifty])</f>
        <v>-0.29297100507634161</v>
      </c>
      <c r="K577">
        <v>-18.39914537085</v>
      </c>
      <c r="L577">
        <f>(Table2[[#This Row],[6M Return vs Nifty]]-AVERAGE(Table2[6M Return vs Nifty]))/_xlfn.STDEV.P(Table2[6M Return vs Nifty])</f>
        <v>-0.9176107572069051</v>
      </c>
      <c r="M577">
        <v>-3.5018952571145401</v>
      </c>
      <c r="N577">
        <f>(Table2[[#This Row],[1W Return vs Nifty]]-AVERAGE(Table2[1W Return vs Nifty]))/_xlfn.STDEV.P(Table2[1W Return vs Nifty])</f>
        <v>-0.28262633923971059</v>
      </c>
      <c r="O577">
        <v>207.94</v>
      </c>
      <c r="P577">
        <v>201.99161118870501</v>
      </c>
      <c r="Q577">
        <v>189.80223766577501</v>
      </c>
      <c r="R577">
        <v>43.342581807878702</v>
      </c>
      <c r="S577" s="2">
        <f>(Table2[[#This Row],[Close Price]]-Table2[[#This Row],[20D EMA]])/Table2[[#This Row],[20D EMA]]</f>
        <v>-6.3960757910935086E-3</v>
      </c>
      <c r="T577" s="2">
        <f>(Table2[[#This Row],[Close Price]]-Table2[[#This Row],[50D EMA]])/Table2[[#This Row],[50D EMA]]</f>
        <v>2.2864260471591593E-2</v>
      </c>
      <c r="U577" s="2">
        <f>(Table2[[#This Row],[Close Price]]-Table2[[#This Row],[200D EMA]])/Table2[[#This Row],[200D EMA]]</f>
        <v>8.8554078924095669E-2</v>
      </c>
      <c r="V577">
        <v>0.52435174905426496</v>
      </c>
      <c r="W577">
        <v>205.88</v>
      </c>
      <c r="X577">
        <v>208.95</v>
      </c>
      <c r="Y577">
        <v>205.88</v>
      </c>
      <c r="Z577">
        <v>214</v>
      </c>
      <c r="AA577">
        <v>203</v>
      </c>
      <c r="AB577">
        <v>225.48</v>
      </c>
      <c r="AC577" s="2">
        <f>(Table2[[#This Row],[Close Price]]/Table2[[#This Row],[Day Low]])-1</f>
        <v>3.5457548086264001E-3</v>
      </c>
      <c r="AD577" s="2">
        <f>(Table2[[#This Row],[Day High]]/Table2[[#This Row],[Close Price]])-1</f>
        <v>1.1325686075214003E-2</v>
      </c>
      <c r="AE577" s="2">
        <f>(Table2[[#This Row],[Close Price]]/Table2[[#This Row],[Current Week Low]])-1</f>
        <v>3.5457548086264001E-3</v>
      </c>
      <c r="AF577" s="2">
        <f>(Table2[[#This Row],[Current Week High]]/Table2[[#This Row],[Close Price]])-1</f>
        <v>3.576787183582586E-2</v>
      </c>
      <c r="AG577" s="2">
        <f>(Table2[[#This Row],[Close Price]]/Table2[[#This Row],[Current Month Low]])-1</f>
        <v>1.7783251231527242E-2</v>
      </c>
      <c r="AH577" s="2">
        <f>(Table2[[#This Row],[Current Month High]]/Table2[[#This Row],[Close Price]])-1</f>
        <v>9.1331494119355261E-2</v>
      </c>
      <c r="AI577">
        <v>15.1202749140893</v>
      </c>
      <c r="AJ577">
        <v>50.810218978102199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0</v>
      </c>
      <c r="AM577" t="s">
        <v>10437</v>
      </c>
      <c r="AN577">
        <v>-2.6</v>
      </c>
      <c r="AO577" t="s">
        <v>10435</v>
      </c>
      <c r="AQ577">
        <f>(Table2[[#This Row],[Sharpe Ratio]]-AVERAGE(Table2[Sharpe Ratio]))/_xlfn.STDEV.P(Table2[Sharpe Ratio])</f>
        <v>-0.67617339439443958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-2.4769706688830309</v>
      </c>
      <c r="AS577">
        <f>_xlfn.RANK.AVG(Table2[[#This Row],[1Y Return vs Nifty Z-Score]],Table2[1Y Return vs Nifty Z-Score])</f>
        <v>397</v>
      </c>
      <c r="AT577">
        <f>_xlfn.RANK.AVG(Table2[[#This Row],[6M Return vs Nifty Z-Score]],Table2[6M Return vs Nifty Z-Score])</f>
        <v>647</v>
      </c>
      <c r="AU577">
        <f>_xlfn.RANK.AVG(Table2[[#This Row],[Sharpe Ratio Z-Score]],Table2[Sharpe Ratio Z-Score])</f>
        <v>529</v>
      </c>
      <c r="AV577">
        <f>(Table2[[#This Row],[Rank 1Y]]+Table2[[#This Row],[Rank 6M]]+Table2[[#This Row],[Rank Sharpe]])/3</f>
        <v>524.33333333333337</v>
      </c>
    </row>
    <row r="578" spans="1:48" x14ac:dyDescent="0.3">
      <c r="A578" t="s">
        <v>523</v>
      </c>
      <c r="B578" t="s">
        <v>524</v>
      </c>
      <c r="C578" t="s">
        <v>10389</v>
      </c>
      <c r="D578" t="s">
        <v>182</v>
      </c>
      <c r="E578">
        <v>41668.254266249998</v>
      </c>
      <c r="F578">
        <v>605.29999999999995</v>
      </c>
      <c r="G578">
        <v>6.2460514028965397</v>
      </c>
      <c r="H578">
        <f>(Table2[[#This Row],[1Y Return vs Nifty]]-AVERAGE(Table2[1Y Return vs Nifty]))/_xlfn.STDEV.P(Table2[1Y Return vs Nifty])</f>
        <v>-0.28463065274438132</v>
      </c>
      <c r="I578">
        <v>-2.0206898262061799</v>
      </c>
      <c r="J578">
        <f>(Table2[[#This Row],[1M Return vs Nifty]]-AVERAGE(Table2[1M Return vs Nifty]))/_xlfn.STDEV.P(Table2[1M Return vs Nifty])</f>
        <v>6.5786139391344256E-2</v>
      </c>
      <c r="K578">
        <v>-7.4883500753129004</v>
      </c>
      <c r="L578">
        <f>(Table2[[#This Row],[6M Return vs Nifty]]-AVERAGE(Table2[6M Return vs Nifty]))/_xlfn.STDEV.P(Table2[6M Return vs Nifty])</f>
        <v>-0.59532344933066672</v>
      </c>
      <c r="M578">
        <v>-4.2588386052581901</v>
      </c>
      <c r="N578">
        <f>(Table2[[#This Row],[1W Return vs Nifty]]-AVERAGE(Table2[1W Return vs Nifty]))/_xlfn.STDEV.P(Table2[1W Return vs Nifty])</f>
        <v>-0.43292075300414534</v>
      </c>
      <c r="O578">
        <v>625.77</v>
      </c>
      <c r="P578">
        <v>624.70016317538</v>
      </c>
      <c r="Q578">
        <v>577.49388798073903</v>
      </c>
      <c r="R578">
        <v>28.647193534467299</v>
      </c>
      <c r="S578" s="2">
        <f>(Table2[[#This Row],[Close Price]]-Table2[[#This Row],[20D EMA]])/Table2[[#This Row],[20D EMA]]</f>
        <v>-3.2711699186602154E-2</v>
      </c>
      <c r="T578" s="2">
        <f>(Table2[[#This Row],[Close Price]]-Table2[[#This Row],[50D EMA]])/Table2[[#This Row],[50D EMA]]</f>
        <v>-3.1055159449243797E-2</v>
      </c>
      <c r="U578" s="2">
        <f>(Table2[[#This Row],[Close Price]]-Table2[[#This Row],[200D EMA]])/Table2[[#This Row],[200D EMA]]</f>
        <v>4.8149621317184109E-2</v>
      </c>
      <c r="V578">
        <v>0.42274195363346501</v>
      </c>
      <c r="W578">
        <v>604.04999999999995</v>
      </c>
      <c r="X578">
        <v>615.75</v>
      </c>
      <c r="Y578">
        <v>604.04999999999995</v>
      </c>
      <c r="Z578">
        <v>623.70000000000005</v>
      </c>
      <c r="AA578">
        <v>604.04999999999995</v>
      </c>
      <c r="AB578">
        <v>689.95</v>
      </c>
      <c r="AC578" s="2">
        <f>(Table2[[#This Row],[Close Price]]/Table2[[#This Row],[Day Low]])-1</f>
        <v>2.0693651187815298E-3</v>
      </c>
      <c r="AD578" s="2">
        <f>(Table2[[#This Row],[Day High]]/Table2[[#This Row],[Close Price]])-1</f>
        <v>1.7264166528993874E-2</v>
      </c>
      <c r="AE578" s="2">
        <f>(Table2[[#This Row],[Close Price]]/Table2[[#This Row],[Current Week Low]])-1</f>
        <v>2.0693651187815298E-3</v>
      </c>
      <c r="AF578" s="2">
        <f>(Table2[[#This Row],[Current Week High]]/Table2[[#This Row],[Close Price]])-1</f>
        <v>3.039814967784582E-2</v>
      </c>
      <c r="AG578" s="2">
        <f>(Table2[[#This Row],[Close Price]]/Table2[[#This Row],[Current Month Low]])-1</f>
        <v>2.0693651187815298E-3</v>
      </c>
      <c r="AH578" s="2">
        <f>(Table2[[#This Row],[Current Month High]]/Table2[[#This Row],[Close Price]])-1</f>
        <v>0.13984800925161101</v>
      </c>
      <c r="AI578">
        <v>13.9848009251611</v>
      </c>
      <c r="AJ578">
        <v>52.4493136884523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-0.1</v>
      </c>
      <c r="AM578" t="s">
        <v>10435</v>
      </c>
      <c r="AN578">
        <v>-7.41</v>
      </c>
      <c r="AO578" t="s">
        <v>10435</v>
      </c>
      <c r="AP578">
        <v>-4.2945302129755003E-2</v>
      </c>
      <c r="AQ578">
        <f>(Table2[[#This Row],[Sharpe Ratio]]-AVERAGE(Table2[Sharpe Ratio]))/_xlfn.STDEV.P(Table2[Sharpe Ratio])</f>
        <v>-1.1742725484205263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-2.4213612641083753</v>
      </c>
      <c r="AS578">
        <f>_xlfn.RANK.AVG(Table2[[#This Row],[1Y Return vs Nifty Z-Score]],Table2[1Y Return vs Nifty Z-Score])</f>
        <v>387</v>
      </c>
      <c r="AT578">
        <f>_xlfn.RANK.AVG(Table2[[#This Row],[6M Return vs Nifty Z-Score]],Table2[6M Return vs Nifty Z-Score])</f>
        <v>535</v>
      </c>
      <c r="AU578">
        <f>_xlfn.RANK.AVG(Table2[[#This Row],[Sharpe Ratio Z-Score]],Table2[Sharpe Ratio Z-Score])</f>
        <v>657</v>
      </c>
      <c r="AV578">
        <f>(Table2[[#This Row],[Rank 1Y]]+Table2[[#This Row],[Rank 6M]]+Table2[[#This Row],[Rank Sharpe]])/3</f>
        <v>526.33333333333337</v>
      </c>
    </row>
    <row r="579" spans="1:48" x14ac:dyDescent="0.3">
      <c r="A579" t="s">
        <v>892</v>
      </c>
      <c r="B579" t="s">
        <v>893</v>
      </c>
      <c r="C579" t="s">
        <v>10390</v>
      </c>
      <c r="D579" t="s">
        <v>21</v>
      </c>
      <c r="E579">
        <v>17699.183407379998</v>
      </c>
      <c r="F579">
        <v>637.54999999999995</v>
      </c>
      <c r="G579">
        <v>-15.216684036734099</v>
      </c>
      <c r="H579">
        <f>(Table2[[#This Row],[1Y Return vs Nifty]]-AVERAGE(Table2[1Y Return vs Nifty]))/_xlfn.STDEV.P(Table2[1Y Return vs Nifty])</f>
        <v>-0.63452781264092017</v>
      </c>
      <c r="I579">
        <v>-1.64068907513447</v>
      </c>
      <c r="J579">
        <f>(Table2[[#This Row],[1M Return vs Nifty]]-AVERAGE(Table2[1M Return vs Nifty]))/_xlfn.STDEV.P(Table2[1M Return vs Nifty])</f>
        <v>0.10254451170356166</v>
      </c>
      <c r="K579">
        <v>-32.403582185989798</v>
      </c>
      <c r="L579">
        <f>(Table2[[#This Row],[6M Return vs Nifty]]-AVERAGE(Table2[6M Return vs Nifty]))/_xlfn.STDEV.P(Table2[6M Return vs Nifty])</f>
        <v>-1.3312792494863313</v>
      </c>
      <c r="M579">
        <v>-6.4200243787816698</v>
      </c>
      <c r="N579">
        <f>(Table2[[#This Row],[1W Return vs Nifty]]-AVERAGE(Table2[1W Return vs Nifty]))/_xlfn.STDEV.P(Table2[1W Return vs Nifty])</f>
        <v>-0.86203364456245224</v>
      </c>
      <c r="O579">
        <v>654.38</v>
      </c>
      <c r="P579">
        <v>649.39632293506702</v>
      </c>
      <c r="Q579">
        <v>639.60556838124103</v>
      </c>
      <c r="R579">
        <v>32.359459654998801</v>
      </c>
      <c r="S579" s="2">
        <f>(Table2[[#This Row],[Close Price]]-Table2[[#This Row],[20D EMA]])/Table2[[#This Row],[20D EMA]]</f>
        <v>-2.5719001191968033E-2</v>
      </c>
      <c r="T579" s="2">
        <f>(Table2[[#This Row],[Close Price]]-Table2[[#This Row],[50D EMA]])/Table2[[#This Row],[50D EMA]]</f>
        <v>-1.8242054222797895E-2</v>
      </c>
      <c r="U579" s="2">
        <f>(Table2[[#This Row],[Close Price]]-Table2[[#This Row],[200D EMA]])/Table2[[#This Row],[200D EMA]]</f>
        <v>-3.2138062625743724E-3</v>
      </c>
      <c r="V579">
        <v>0.397404759630962</v>
      </c>
      <c r="W579">
        <v>628.75</v>
      </c>
      <c r="X579">
        <v>655</v>
      </c>
      <c r="Y579">
        <v>628.75</v>
      </c>
      <c r="Z579">
        <v>655</v>
      </c>
      <c r="AA579">
        <v>628.75</v>
      </c>
      <c r="AB579">
        <v>697.2</v>
      </c>
      <c r="AC579" s="2">
        <f>(Table2[[#This Row],[Close Price]]/Table2[[#This Row],[Day Low]])-1</f>
        <v>1.399602385685883E-2</v>
      </c>
      <c r="AD579" s="2">
        <f>(Table2[[#This Row],[Day High]]/Table2[[#This Row],[Close Price]])-1</f>
        <v>2.7370402321386544E-2</v>
      </c>
      <c r="AE579" s="2">
        <f>(Table2[[#This Row],[Close Price]]/Table2[[#This Row],[Current Week Low]])-1</f>
        <v>1.399602385685883E-2</v>
      </c>
      <c r="AF579" s="2">
        <f>(Table2[[#This Row],[Current Week High]]/Table2[[#This Row],[Close Price]])-1</f>
        <v>2.7370402321386544E-2</v>
      </c>
      <c r="AG579" s="2">
        <f>(Table2[[#This Row],[Close Price]]/Table2[[#This Row],[Current Month Low]])-1</f>
        <v>1.399602385685883E-2</v>
      </c>
      <c r="AH579" s="2">
        <f>(Table2[[#This Row],[Current Month High]]/Table2[[#This Row],[Close Price]])-1</f>
        <v>9.3561289310642559E-2</v>
      </c>
      <c r="AI579">
        <v>36.459885499176501</v>
      </c>
      <c r="AJ579">
        <v>35.764480408858503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-0.09</v>
      </c>
      <c r="AM579" t="s">
        <v>10435</v>
      </c>
      <c r="AN579">
        <v>-3.47</v>
      </c>
      <c r="AO579" t="s">
        <v>10435</v>
      </c>
      <c r="AP579">
        <v>6.4276743377187001E-2</v>
      </c>
      <c r="AQ579">
        <f>(Table2[[#This Row],[Sharpe Ratio]]-AVERAGE(Table2[Sharpe Ratio]))/_xlfn.STDEV.P(Table2[Sharpe Ratio])</f>
        <v>6.9337520932106267E-2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-2.6559586740540357</v>
      </c>
      <c r="AS579">
        <f>_xlfn.RANK.AVG(Table2[[#This Row],[1Y Return vs Nifty Z-Score]],Table2[1Y Return vs Nifty Z-Score])</f>
        <v>538</v>
      </c>
      <c r="AT579">
        <f>_xlfn.RANK.AVG(Table2[[#This Row],[6M Return vs Nifty Z-Score]],Table2[6M Return vs Nifty Z-Score])</f>
        <v>714</v>
      </c>
      <c r="AU579">
        <f>_xlfn.RANK.AVG(Table2[[#This Row],[Sharpe Ratio Z-Score]],Table2[Sharpe Ratio Z-Score])</f>
        <v>330</v>
      </c>
      <c r="AV579">
        <f>(Table2[[#This Row],[Rank 1Y]]+Table2[[#This Row],[Rank 6M]]+Table2[[#This Row],[Rank Sharpe]])/3</f>
        <v>527.33333333333337</v>
      </c>
    </row>
    <row r="580" spans="1:48" x14ac:dyDescent="0.3">
      <c r="A580" t="s">
        <v>1066</v>
      </c>
      <c r="B580" t="s">
        <v>1067</v>
      </c>
      <c r="C580" t="s">
        <v>10402</v>
      </c>
      <c r="D580" t="s">
        <v>83</v>
      </c>
      <c r="E580">
        <v>12932.151803250001</v>
      </c>
      <c r="F580">
        <v>626.25</v>
      </c>
      <c r="G580">
        <v>-46.401463660739203</v>
      </c>
      <c r="H580">
        <f>(Table2[[#This Row],[1Y Return vs Nifty]]-AVERAGE(Table2[1Y Return vs Nifty]))/_xlfn.STDEV.P(Table2[1Y Return vs Nifty])</f>
        <v>-1.1429190125012592</v>
      </c>
      <c r="I580">
        <v>-6.6316714041428204</v>
      </c>
      <c r="J580">
        <f>(Table2[[#This Row],[1M Return vs Nifty]]-AVERAGE(Table2[1M Return vs Nifty]))/_xlfn.STDEV.P(Table2[1M Return vs Nifty])</f>
        <v>-0.38024502525386955</v>
      </c>
      <c r="K580">
        <v>-5.6326871953423998</v>
      </c>
      <c r="L580">
        <f>(Table2[[#This Row],[6M Return vs Nifty]]-AVERAGE(Table2[6M Return vs Nifty]))/_xlfn.STDEV.P(Table2[6M Return vs Nifty])</f>
        <v>-0.54051015866649432</v>
      </c>
      <c r="M580">
        <v>2.9356081358586699</v>
      </c>
      <c r="N580">
        <f>(Table2[[#This Row],[1W Return vs Nifty]]-AVERAGE(Table2[1W Return vs Nifty]))/_xlfn.STDEV.P(Table2[1W Return vs Nifty])</f>
        <v>0.9955681266027393</v>
      </c>
      <c r="O580">
        <v>601.75</v>
      </c>
      <c r="P580">
        <v>607.33624047065905</v>
      </c>
      <c r="Q580">
        <v>637.13403500446998</v>
      </c>
      <c r="R580">
        <v>76.016047913743193</v>
      </c>
      <c r="S580" s="2">
        <f>(Table2[[#This Row],[Close Price]]-Table2[[#This Row],[20D EMA]])/Table2[[#This Row],[20D EMA]]</f>
        <v>4.0714582467802241E-2</v>
      </c>
      <c r="T580" s="2">
        <f>(Table2[[#This Row],[Close Price]]-Table2[[#This Row],[50D EMA]])/Table2[[#This Row],[50D EMA]]</f>
        <v>3.1142155315288963E-2</v>
      </c>
      <c r="U580" s="2">
        <f>(Table2[[#This Row],[Close Price]]-Table2[[#This Row],[200D EMA]])/Table2[[#This Row],[200D EMA]]</f>
        <v>-1.7082802685927177E-2</v>
      </c>
      <c r="V580">
        <v>0.67599424639450101</v>
      </c>
      <c r="W580">
        <v>616.04999999999995</v>
      </c>
      <c r="X580">
        <v>637.9</v>
      </c>
      <c r="Y580">
        <v>589.29999999999995</v>
      </c>
      <c r="Z580">
        <v>637.9</v>
      </c>
      <c r="AA580">
        <v>572.04999999999995</v>
      </c>
      <c r="AB580">
        <v>637.9</v>
      </c>
      <c r="AC580" s="2">
        <f>(Table2[[#This Row],[Close Price]]/Table2[[#This Row],[Day Low]])-1</f>
        <v>1.6557097638178808E-2</v>
      </c>
      <c r="AD580" s="2">
        <f>(Table2[[#This Row],[Day High]]/Table2[[#This Row],[Close Price]])-1</f>
        <v>1.8602794411177515E-2</v>
      </c>
      <c r="AE580" s="2">
        <f>(Table2[[#This Row],[Close Price]]/Table2[[#This Row],[Current Week Low]])-1</f>
        <v>6.2701510266417904E-2</v>
      </c>
      <c r="AF580" s="2">
        <f>(Table2[[#This Row],[Current Week High]]/Table2[[#This Row],[Close Price]])-1</f>
        <v>1.8602794411177515E-2</v>
      </c>
      <c r="AG580" s="2">
        <f>(Table2[[#This Row],[Close Price]]/Table2[[#This Row],[Current Month Low]])-1</f>
        <v>9.4746962678087687E-2</v>
      </c>
      <c r="AH580" s="2">
        <f>(Table2[[#This Row],[Current Month High]]/Table2[[#This Row],[Close Price]])-1</f>
        <v>1.8602794411177515E-2</v>
      </c>
      <c r="AI580">
        <v>31.5768463073852</v>
      </c>
      <c r="AJ580">
        <v>24.194348041645998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-0.02</v>
      </c>
      <c r="AM580" t="s">
        <v>10435</v>
      </c>
      <c r="AN580">
        <v>7.06</v>
      </c>
      <c r="AO580" t="s">
        <v>10436</v>
      </c>
      <c r="AP580">
        <v>4.6548080080527E-2</v>
      </c>
      <c r="AQ580">
        <f>(Table2[[#This Row],[Sharpe Ratio]]-AVERAGE(Table2[Sharpe Ratio]))/_xlfn.STDEV.P(Table2[Sharpe Ratio])</f>
        <v>-0.13628758244704317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696</v>
      </c>
      <c r="AT580">
        <f>_xlfn.RANK.AVG(Table2[[#This Row],[6M Return vs Nifty Z-Score]],Table2[6M Return vs Nifty Z-Score])</f>
        <v>513</v>
      </c>
      <c r="AU580">
        <f>_xlfn.RANK.AVG(Table2[[#This Row],[Sharpe Ratio Z-Score]],Table2[Sharpe Ratio Z-Score])</f>
        <v>376</v>
      </c>
      <c r="AV580">
        <f>(Table2[[#This Row],[Rank 1Y]]+Table2[[#This Row],[Rank 6M]]+Table2[[#This Row],[Rank Sharpe]])/3</f>
        <v>528.33333333333337</v>
      </c>
    </row>
    <row r="581" spans="1:48" x14ac:dyDescent="0.3">
      <c r="A581" t="s">
        <v>1345</v>
      </c>
      <c r="B581" t="s">
        <v>1346</v>
      </c>
      <c r="C581" t="s">
        <v>10407</v>
      </c>
      <c r="D581" t="s">
        <v>1126</v>
      </c>
      <c r="E581">
        <v>8539.9590694830003</v>
      </c>
      <c r="F581">
        <v>81.569999999999993</v>
      </c>
      <c r="G581">
        <v>-8.4869013586127906</v>
      </c>
      <c r="H581">
        <f>(Table2[[#This Row],[1Y Return vs Nifty]]-AVERAGE(Table2[1Y Return vs Nifty]))/_xlfn.STDEV.P(Table2[1Y Return vs Nifty])</f>
        <v>-0.52481524350364284</v>
      </c>
      <c r="I581">
        <v>-20.431443659398099</v>
      </c>
      <c r="J581">
        <f>(Table2[[#This Row],[1M Return vs Nifty]]-AVERAGE(Table2[1M Return vs Nifty]))/_xlfn.STDEV.P(Table2[1M Return vs Nifty])</f>
        <v>-1.715129666802268</v>
      </c>
      <c r="K581">
        <v>-27.996502437152401</v>
      </c>
      <c r="L581">
        <f>(Table2[[#This Row],[6M Return vs Nifty]]-AVERAGE(Table2[6M Return vs Nifty]))/_xlfn.STDEV.P(Table2[6M Return vs Nifty])</f>
        <v>-1.2011012166870481</v>
      </c>
      <c r="M581">
        <v>-11.449155824350401</v>
      </c>
      <c r="N581">
        <f>(Table2[[#This Row],[1W Return vs Nifty]]-AVERAGE(Table2[1W Return vs Nifty]))/_xlfn.STDEV.P(Table2[1W Return vs Nifty])</f>
        <v>-1.8605896979443945</v>
      </c>
      <c r="O581">
        <v>88.26</v>
      </c>
      <c r="P581">
        <v>89.624000940567498</v>
      </c>
      <c r="Q581">
        <v>87.557542828721495</v>
      </c>
      <c r="R581">
        <v>22.764667231405799</v>
      </c>
      <c r="S581" s="2">
        <f>(Table2[[#This Row],[Close Price]]-Table2[[#This Row],[20D EMA]])/Table2[[#This Row],[20D EMA]]</f>
        <v>-7.5798776342624191E-2</v>
      </c>
      <c r="T581" s="2">
        <f>(Table2[[#This Row],[Close Price]]-Table2[[#This Row],[50D EMA]])/Table2[[#This Row],[50D EMA]]</f>
        <v>-8.986433160809644E-2</v>
      </c>
      <c r="U581" s="2">
        <f>(Table2[[#This Row],[Close Price]]-Table2[[#This Row],[200D EMA]])/Table2[[#This Row],[200D EMA]]</f>
        <v>-6.8384089311805216E-2</v>
      </c>
      <c r="V581">
        <v>0.50610582196392495</v>
      </c>
      <c r="W581">
        <v>80.8</v>
      </c>
      <c r="X581">
        <v>82.5</v>
      </c>
      <c r="Y581">
        <v>80.8</v>
      </c>
      <c r="Z581">
        <v>85.44</v>
      </c>
      <c r="AA581">
        <v>80.8</v>
      </c>
      <c r="AB581">
        <v>95.46</v>
      </c>
      <c r="AC581" s="2">
        <f>(Table2[[#This Row],[Close Price]]/Table2[[#This Row],[Day Low]])-1</f>
        <v>9.5297029702969827E-3</v>
      </c>
      <c r="AD581" s="2">
        <f>(Table2[[#This Row],[Day High]]/Table2[[#This Row],[Close Price]])-1</f>
        <v>1.1401250459727841E-2</v>
      </c>
      <c r="AE581" s="2">
        <f>(Table2[[#This Row],[Close Price]]/Table2[[#This Row],[Current Week Low]])-1</f>
        <v>9.5297029702969827E-3</v>
      </c>
      <c r="AF581" s="2">
        <f>(Table2[[#This Row],[Current Week High]]/Table2[[#This Row],[Close Price]])-1</f>
        <v>4.7443913203383703E-2</v>
      </c>
      <c r="AG581" s="2">
        <f>(Table2[[#This Row],[Close Price]]/Table2[[#This Row],[Current Month Low]])-1</f>
        <v>9.5297029702969827E-3</v>
      </c>
      <c r="AH581" s="2">
        <f>(Table2[[#This Row],[Current Month High]]/Table2[[#This Row],[Close Price]])-1</f>
        <v>0.17028319235012868</v>
      </c>
      <c r="AI581">
        <v>66.360181439254603</v>
      </c>
      <c r="AJ581">
        <v>29.888535031847098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-0.08</v>
      </c>
      <c r="AM581" t="s">
        <v>10435</v>
      </c>
      <c r="AN581">
        <v>-8.6999999999999993</v>
      </c>
      <c r="AO581" t="s">
        <v>10435</v>
      </c>
      <c r="AP581">
        <v>3.9842274837246998E-2</v>
      </c>
      <c r="AQ581">
        <f>(Table2[[#This Row],[Sharpe Ratio]]-AVERAGE(Table2[Sharpe Ratio]))/_xlfn.STDEV.P(Table2[Sharpe Ratio])</f>
        <v>-0.21406456277074684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491</v>
      </c>
      <c r="AT581">
        <f>_xlfn.RANK.AVG(Table2[[#This Row],[6M Return vs Nifty Z-Score]],Table2[6M Return vs Nifty Z-Score])</f>
        <v>701</v>
      </c>
      <c r="AU581">
        <f>_xlfn.RANK.AVG(Table2[[#This Row],[Sharpe Ratio Z-Score]],Table2[Sharpe Ratio Z-Score])</f>
        <v>393</v>
      </c>
      <c r="AV581">
        <f>(Table2[[#This Row],[Rank 1Y]]+Table2[[#This Row],[Rank 6M]]+Table2[[#This Row],[Rank Sharpe]])/3</f>
        <v>528.33333333333337</v>
      </c>
    </row>
    <row r="582" spans="1:48" x14ac:dyDescent="0.3">
      <c r="A582" t="s">
        <v>1085</v>
      </c>
      <c r="B582" t="s">
        <v>1086</v>
      </c>
      <c r="C582" t="s">
        <v>592</v>
      </c>
      <c r="D582" t="s">
        <v>592</v>
      </c>
      <c r="E582">
        <v>12527.301531723</v>
      </c>
      <c r="F582">
        <v>25.23</v>
      </c>
      <c r="G582">
        <v>3.8392707598548199</v>
      </c>
      <c r="H582">
        <f>(Table2[[#This Row],[1Y Return vs Nifty]]-AVERAGE(Table2[1Y Return vs Nifty]))/_xlfn.STDEV.P(Table2[1Y Return vs Nifty])</f>
        <v>-0.32386729682746918</v>
      </c>
      <c r="I582">
        <v>-15.024884910682299</v>
      </c>
      <c r="J582">
        <f>(Table2[[#This Row],[1M Return vs Nifty]]-AVERAGE(Table2[1M Return vs Nifty]))/_xlfn.STDEV.P(Table2[1M Return vs Nifty])</f>
        <v>-1.1921404388792205</v>
      </c>
      <c r="K582">
        <v>-23.011473655076099</v>
      </c>
      <c r="L582">
        <f>(Table2[[#This Row],[6M Return vs Nifty]]-AVERAGE(Table2[6M Return vs Nifty]))/_xlfn.STDEV.P(Table2[6M Return vs Nifty])</f>
        <v>-1.0538515009382707</v>
      </c>
      <c r="M582">
        <v>-3.5543827962818799</v>
      </c>
      <c r="N582">
        <f>(Table2[[#This Row],[1W Return vs Nifty]]-AVERAGE(Table2[1W Return vs Nifty]))/_xlfn.STDEV.P(Table2[1W Return vs Nifty])</f>
        <v>-0.29304796979956599</v>
      </c>
      <c r="O582">
        <v>26.13</v>
      </c>
      <c r="P582">
        <v>26.504147393527301</v>
      </c>
      <c r="Q582">
        <v>25.785031024838599</v>
      </c>
      <c r="R582">
        <v>32.116411622171398</v>
      </c>
      <c r="S582" s="2">
        <f>(Table2[[#This Row],[Close Price]]-Table2[[#This Row],[20D EMA]])/Table2[[#This Row],[20D EMA]]</f>
        <v>-3.4443168771526929E-2</v>
      </c>
      <c r="T582" s="2">
        <f>(Table2[[#This Row],[Close Price]]-Table2[[#This Row],[50D EMA]])/Table2[[#This Row],[50D EMA]]</f>
        <v>-4.8073509953331532E-2</v>
      </c>
      <c r="U582" s="2">
        <f>(Table2[[#This Row],[Close Price]]-Table2[[#This Row],[200D EMA]])/Table2[[#This Row],[200D EMA]]</f>
        <v>-2.152531925611955E-2</v>
      </c>
      <c r="V582">
        <v>0.54159108585896398</v>
      </c>
      <c r="W582">
        <v>25.17</v>
      </c>
      <c r="X582">
        <v>25.59</v>
      </c>
      <c r="Y582">
        <v>25.17</v>
      </c>
      <c r="Z582">
        <v>26.33</v>
      </c>
      <c r="AA582">
        <v>24.94</v>
      </c>
      <c r="AB582">
        <v>28.3</v>
      </c>
      <c r="AC582" s="2">
        <f>(Table2[[#This Row],[Close Price]]/Table2[[#This Row],[Day Low]])-1</f>
        <v>2.3837902264600697E-3</v>
      </c>
      <c r="AD582" s="2">
        <f>(Table2[[#This Row],[Day High]]/Table2[[#This Row],[Close Price]])-1</f>
        <v>1.4268727705113005E-2</v>
      </c>
      <c r="AE582" s="2">
        <f>(Table2[[#This Row],[Close Price]]/Table2[[#This Row],[Current Week Low]])-1</f>
        <v>2.3837902264600697E-3</v>
      </c>
      <c r="AF582" s="2">
        <f>(Table2[[#This Row],[Current Week High]]/Table2[[#This Row],[Close Price]])-1</f>
        <v>4.3598890210067243E-2</v>
      </c>
      <c r="AG582" s="2">
        <f>(Table2[[#This Row],[Close Price]]/Table2[[#This Row],[Current Month Low]])-1</f>
        <v>1.1627906976744207E-2</v>
      </c>
      <c r="AH582" s="2">
        <f>(Table2[[#This Row],[Current Month High]]/Table2[[#This Row],[Close Price]])-1</f>
        <v>0.12168053904082443</v>
      </c>
      <c r="AI582">
        <v>54.776060245739103</v>
      </c>
      <c r="AJ582">
        <v>56.708074534161398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-0.21</v>
      </c>
      <c r="AM582" t="s">
        <v>10435</v>
      </c>
      <c r="AN582">
        <v>-5.47</v>
      </c>
      <c r="AO582" t="s">
        <v>10435</v>
      </c>
      <c r="AP582">
        <v>2.021254916421E-3</v>
      </c>
      <c r="AQ582">
        <f>(Table2[[#This Row],[Sharpe Ratio]]-AVERAGE(Table2[Sharpe Ratio]))/_xlfn.STDEV.P(Table2[Sharpe Ratio])</f>
        <v>-0.65272996021161633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403</v>
      </c>
      <c r="AT582">
        <f>_xlfn.RANK.AVG(Table2[[#This Row],[6M Return vs Nifty Z-Score]],Table2[6M Return vs Nifty Z-Score])</f>
        <v>683</v>
      </c>
      <c r="AU582">
        <f>_xlfn.RANK.AVG(Table2[[#This Row],[Sharpe Ratio Z-Score]],Table2[Sharpe Ratio Z-Score])</f>
        <v>500</v>
      </c>
      <c r="AV582">
        <f>(Table2[[#This Row],[Rank 1Y]]+Table2[[#This Row],[Rank 6M]]+Table2[[#This Row],[Rank Sharpe]])/3</f>
        <v>528.66666666666663</v>
      </c>
    </row>
    <row r="583" spans="1:48" x14ac:dyDescent="0.3">
      <c r="A583" t="s">
        <v>155</v>
      </c>
      <c r="B583" t="s">
        <v>156</v>
      </c>
      <c r="C583" t="s">
        <v>10390</v>
      </c>
      <c r="D583" t="s">
        <v>21</v>
      </c>
      <c r="E583">
        <v>180685.97921150501</v>
      </c>
      <c r="F583">
        <v>6102.55</v>
      </c>
      <c r="G583">
        <v>-18.680037812421901</v>
      </c>
      <c r="H583">
        <f>(Table2[[#This Row],[1Y Return vs Nifty]]-AVERAGE(Table2[1Y Return vs Nifty]))/_xlfn.STDEV.P(Table2[1Y Return vs Nifty])</f>
        <v>-0.69098928528212467</v>
      </c>
      <c r="I583">
        <v>7.21022291783855</v>
      </c>
      <c r="J583">
        <f>(Table2[[#This Row],[1M Return vs Nifty]]-AVERAGE(Table2[1M Return vs Nifty]))/_xlfn.STDEV.P(Table2[1M Return vs Nifty])</f>
        <v>0.95871418353396454</v>
      </c>
      <c r="K583">
        <v>4.9762471285660101</v>
      </c>
      <c r="L583">
        <f>(Table2[[#This Row],[6M Return vs Nifty]]-AVERAGE(Table2[6M Return vs Nifty]))/_xlfn.STDEV.P(Table2[6M Return vs Nifty])</f>
        <v>-0.22713933737661046</v>
      </c>
      <c r="M583">
        <v>-2.5171645416382402</v>
      </c>
      <c r="N583">
        <f>(Table2[[#This Row],[1W Return vs Nifty]]-AVERAGE(Table2[1W Return vs Nifty]))/_xlfn.STDEV.P(Table2[1W Return vs Nifty])</f>
        <v>-8.7103747012298491E-2</v>
      </c>
      <c r="O583">
        <v>6210.78</v>
      </c>
      <c r="P583">
        <v>5924.1402770006498</v>
      </c>
      <c r="Q583">
        <v>5454.0030434615801</v>
      </c>
      <c r="R583">
        <v>31.520956727708899</v>
      </c>
      <c r="S583" s="2">
        <f>(Table2[[#This Row],[Close Price]]-Table2[[#This Row],[20D EMA]])/Table2[[#This Row],[20D EMA]]</f>
        <v>-1.7426152592749957E-2</v>
      </c>
      <c r="T583" s="2">
        <f>(Table2[[#This Row],[Close Price]]-Table2[[#This Row],[50D EMA]])/Table2[[#This Row],[50D EMA]]</f>
        <v>3.0115715472166023E-2</v>
      </c>
      <c r="U583" s="2">
        <f>(Table2[[#This Row],[Close Price]]-Table2[[#This Row],[200D EMA]])/Table2[[#This Row],[200D EMA]]</f>
        <v>0.11891210022625809</v>
      </c>
      <c r="V583">
        <v>0.84563584797509095</v>
      </c>
      <c r="W583">
        <v>6090.55</v>
      </c>
      <c r="X583">
        <v>6344.1</v>
      </c>
      <c r="Y583">
        <v>6090.55</v>
      </c>
      <c r="Z583">
        <v>6410</v>
      </c>
      <c r="AA583">
        <v>5989.75</v>
      </c>
      <c r="AB583">
        <v>6574.95</v>
      </c>
      <c r="AC583" s="2">
        <f>(Table2[[#This Row],[Close Price]]/Table2[[#This Row],[Day Low]])-1</f>
        <v>1.970265411169736E-3</v>
      </c>
      <c r="AD583" s="2">
        <f>(Table2[[#This Row],[Day High]]/Table2[[#This Row],[Close Price]])-1</f>
        <v>3.9581814159654671E-2</v>
      </c>
      <c r="AE583" s="2">
        <f>(Table2[[#This Row],[Close Price]]/Table2[[#This Row],[Current Week Low]])-1</f>
        <v>1.970265411169736E-3</v>
      </c>
      <c r="AF583" s="2">
        <f>(Table2[[#This Row],[Current Week High]]/Table2[[#This Row],[Close Price]])-1</f>
        <v>5.0380578610580873E-2</v>
      </c>
      <c r="AG583" s="2">
        <f>(Table2[[#This Row],[Close Price]]/Table2[[#This Row],[Current Month Low]])-1</f>
        <v>1.8832171626528726E-2</v>
      </c>
      <c r="AH583" s="2">
        <f>(Table2[[#This Row],[Current Month High]]/Table2[[#This Row],[Close Price]])-1</f>
        <v>7.7410262922876338E-2</v>
      </c>
      <c r="AI583">
        <v>7.7410262922876303</v>
      </c>
      <c r="AJ583">
        <v>35.205104629393702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0.02</v>
      </c>
      <c r="AM583" t="s">
        <v>10436</v>
      </c>
      <c r="AN583">
        <v>-0.72</v>
      </c>
      <c r="AO583" t="s">
        <v>10435</v>
      </c>
      <c r="AP583">
        <v>-3.4394101005839998E-2</v>
      </c>
      <c r="AQ583">
        <f>(Table2[[#This Row],[Sharpe Ratio]]-AVERAGE(Table2[Sharpe Ratio]))/_xlfn.STDEV.P(Table2[Sharpe Ratio])</f>
        <v>-1.0750918270261398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-1.1216100131632087</v>
      </c>
      <c r="AS583">
        <f>_xlfn.RANK.AVG(Table2[[#This Row],[1Y Return vs Nifty Z-Score]],Table2[1Y Return vs Nifty Z-Score])</f>
        <v>559</v>
      </c>
      <c r="AT583">
        <f>_xlfn.RANK.AVG(Table2[[#This Row],[6M Return vs Nifty Z-Score]],Table2[6M Return vs Nifty Z-Score])</f>
        <v>386</v>
      </c>
      <c r="AU583">
        <f>_xlfn.RANK.AVG(Table2[[#This Row],[Sharpe Ratio Z-Score]],Table2[Sharpe Ratio Z-Score])</f>
        <v>642</v>
      </c>
      <c r="AV583">
        <f>(Table2[[#This Row],[Rank 1Y]]+Table2[[#This Row],[Rank 6M]]+Table2[[#This Row],[Rank Sharpe]])/3</f>
        <v>529</v>
      </c>
    </row>
    <row r="584" spans="1:48" x14ac:dyDescent="0.3">
      <c r="A584" t="s">
        <v>926</v>
      </c>
      <c r="B584" t="s">
        <v>927</v>
      </c>
      <c r="C584" t="s">
        <v>10407</v>
      </c>
      <c r="D584" t="s">
        <v>928</v>
      </c>
      <c r="E584">
        <v>16838.61339816</v>
      </c>
      <c r="F584">
        <v>1715.85</v>
      </c>
      <c r="G584">
        <v>-32.1481934144375</v>
      </c>
      <c r="H584">
        <f>(Table2[[#This Row],[1Y Return vs Nifty]]-AVERAGE(Table2[1Y Return vs Nifty]))/_xlfn.STDEV.P(Table2[1Y Return vs Nifty])</f>
        <v>-0.91055446640476978</v>
      </c>
      <c r="I584">
        <v>9.4596234970158601</v>
      </c>
      <c r="J584">
        <f>(Table2[[#This Row],[1M Return vs Nifty]]-AVERAGE(Table2[1M Return vs Nifty]))/_xlfn.STDEV.P(Table2[1M Return vs Nifty])</f>
        <v>1.1763040270685465</v>
      </c>
      <c r="K584">
        <v>12.0205378575239</v>
      </c>
      <c r="L584">
        <f>(Table2[[#This Row],[6M Return vs Nifty]]-AVERAGE(Table2[6M Return vs Nifty]))/_xlfn.STDEV.P(Table2[6M Return vs Nifty])</f>
        <v>-1.9062342671924731E-2</v>
      </c>
      <c r="M584">
        <v>-0.62306792616278295</v>
      </c>
      <c r="N584">
        <f>(Table2[[#This Row],[1W Return vs Nifty]]-AVERAGE(Table2[1W Return vs Nifty]))/_xlfn.STDEV.P(Table2[1W Return vs Nifty])</f>
        <v>0.288977423572293</v>
      </c>
      <c r="O584">
        <v>1625.84</v>
      </c>
      <c r="P584">
        <v>1551.8771102384401</v>
      </c>
      <c r="Q584">
        <v>1493.4065457346701</v>
      </c>
      <c r="R584">
        <v>76.7946392004296</v>
      </c>
      <c r="S584" s="2">
        <f>(Table2[[#This Row],[Close Price]]-Table2[[#This Row],[20D EMA]])/Table2[[#This Row],[20D EMA]]</f>
        <v>5.5362151257196276E-2</v>
      </c>
      <c r="T584" s="2">
        <f>(Table2[[#This Row],[Close Price]]-Table2[[#This Row],[50D EMA]])/Table2[[#This Row],[50D EMA]]</f>
        <v>0.10566100155724702</v>
      </c>
      <c r="U584" s="2">
        <f>(Table2[[#This Row],[Close Price]]-Table2[[#This Row],[200D EMA]])/Table2[[#This Row],[200D EMA]]</f>
        <v>0.14895036780215828</v>
      </c>
      <c r="V584">
        <v>0.96560828210671101</v>
      </c>
      <c r="W584">
        <v>1689.15</v>
      </c>
      <c r="X584">
        <v>1733.7</v>
      </c>
      <c r="Y584">
        <v>1652.1</v>
      </c>
      <c r="Z584">
        <v>1733.7</v>
      </c>
      <c r="AA584">
        <v>1502</v>
      </c>
      <c r="AB584">
        <v>1733.7</v>
      </c>
      <c r="AC584" s="2">
        <f>(Table2[[#This Row],[Close Price]]/Table2[[#This Row],[Day Low]])-1</f>
        <v>1.5806766716987664E-2</v>
      </c>
      <c r="AD584" s="2">
        <f>(Table2[[#This Row],[Day High]]/Table2[[#This Row],[Close Price]])-1</f>
        <v>1.0403007255879171E-2</v>
      </c>
      <c r="AE584" s="2">
        <f>(Table2[[#This Row],[Close Price]]/Table2[[#This Row],[Current Week Low]])-1</f>
        <v>3.8587252587615861E-2</v>
      </c>
      <c r="AF584" s="2">
        <f>(Table2[[#This Row],[Current Week High]]/Table2[[#This Row],[Close Price]])-1</f>
        <v>1.0403007255879171E-2</v>
      </c>
      <c r="AG584" s="2">
        <f>(Table2[[#This Row],[Close Price]]/Table2[[#This Row],[Current Month Low]])-1</f>
        <v>0.14237683089214381</v>
      </c>
      <c r="AH584" s="2">
        <f>(Table2[[#This Row],[Current Month High]]/Table2[[#This Row],[Close Price]])-1</f>
        <v>1.0403007255879171E-2</v>
      </c>
      <c r="AI584">
        <v>6.6759914910977196</v>
      </c>
      <c r="AJ584">
        <v>42.488789237668101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0.12</v>
      </c>
      <c r="AM584" t="s">
        <v>10436</v>
      </c>
      <c r="AN584">
        <v>9.5399999999999991</v>
      </c>
      <c r="AO584" t="s">
        <v>10436</v>
      </c>
      <c r="AP584">
        <v>-2.9596466048730001E-2</v>
      </c>
      <c r="AQ584">
        <f>(Table2[[#This Row],[Sharpe Ratio]]-AVERAGE(Table2[Sharpe Ratio]))/_xlfn.STDEV.P(Table2[Sharpe Ratio])</f>
        <v>-1.0194466738905945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-0.48378203232644951</v>
      </c>
      <c r="AS584">
        <f>_xlfn.RANK.AVG(Table2[[#This Row],[1Y Return vs Nifty Z-Score]],Table2[1Y Return vs Nifty Z-Score])</f>
        <v>640</v>
      </c>
      <c r="AT584">
        <f>_xlfn.RANK.AVG(Table2[[#This Row],[6M Return vs Nifty Z-Score]],Table2[6M Return vs Nifty Z-Score])</f>
        <v>314</v>
      </c>
      <c r="AU584">
        <f>_xlfn.RANK.AVG(Table2[[#This Row],[Sharpe Ratio Z-Score]],Table2[Sharpe Ratio Z-Score])</f>
        <v>637</v>
      </c>
      <c r="AV584">
        <f>(Table2[[#This Row],[Rank 1Y]]+Table2[[#This Row],[Rank 6M]]+Table2[[#This Row],[Rank Sharpe]])/3</f>
        <v>530.33333333333337</v>
      </c>
    </row>
    <row r="585" spans="1:48" x14ac:dyDescent="0.3">
      <c r="A585" t="s">
        <v>2008</v>
      </c>
      <c r="B585" t="s">
        <v>2009</v>
      </c>
      <c r="C585" t="s">
        <v>10398</v>
      </c>
      <c r="D585" t="s">
        <v>127</v>
      </c>
      <c r="E585">
        <v>3451.4653680000001</v>
      </c>
      <c r="F585">
        <v>1185.5999999999999</v>
      </c>
      <c r="G585">
        <v>-19.898783638576901</v>
      </c>
      <c r="H585">
        <f>(Table2[[#This Row],[1Y Return vs Nifty]]-AVERAGE(Table2[1Y Return vs Nifty]))/_xlfn.STDEV.P(Table2[1Y Return vs Nifty])</f>
        <v>-0.71085794109288336</v>
      </c>
      <c r="I585">
        <v>3.7836543718190998</v>
      </c>
      <c r="J585">
        <f>(Table2[[#This Row],[1M Return vs Nifty]]-AVERAGE(Table2[1M Return vs Nifty]))/_xlfn.STDEV.P(Table2[1M Return vs Nifty])</f>
        <v>0.6272540955928555</v>
      </c>
      <c r="K585">
        <v>3.5438504163334499</v>
      </c>
      <c r="L585">
        <f>(Table2[[#This Row],[6M Return vs Nifty]]-AVERAGE(Table2[6M Return vs Nifty]))/_xlfn.STDEV.P(Table2[6M Return vs Nifty])</f>
        <v>-0.26945002763262094</v>
      </c>
      <c r="M585">
        <v>3.57842373281518</v>
      </c>
      <c r="N585">
        <f>(Table2[[#This Row],[1W Return vs Nifty]]-AVERAGE(Table2[1W Return vs Nifty]))/_xlfn.STDEV.P(Table2[1W Return vs Nifty])</f>
        <v>1.1232019760052698</v>
      </c>
      <c r="O585">
        <v>1139.6600000000001</v>
      </c>
      <c r="P585">
        <v>1131.3784249385101</v>
      </c>
      <c r="Q585">
        <v>1126.65394955802</v>
      </c>
      <c r="R585">
        <v>64.105271423412205</v>
      </c>
      <c r="S585" s="2">
        <f>(Table2[[#This Row],[Close Price]]-Table2[[#This Row],[20D EMA]])/Table2[[#This Row],[20D EMA]]</f>
        <v>4.0310267974658955E-2</v>
      </c>
      <c r="T585" s="2">
        <f>(Table2[[#This Row],[Close Price]]-Table2[[#This Row],[50D EMA]])/Table2[[#This Row],[50D EMA]]</f>
        <v>4.7925233384609356E-2</v>
      </c>
      <c r="U585" s="2">
        <f>(Table2[[#This Row],[Close Price]]-Table2[[#This Row],[200D EMA]])/Table2[[#This Row],[200D EMA]]</f>
        <v>5.2319570232815568E-2</v>
      </c>
      <c r="V585">
        <v>1.5204767033806099</v>
      </c>
      <c r="W585">
        <v>1180</v>
      </c>
      <c r="X585">
        <v>1224.9000000000001</v>
      </c>
      <c r="Y585">
        <v>1180</v>
      </c>
      <c r="Z585">
        <v>1237</v>
      </c>
      <c r="AA585">
        <v>1060</v>
      </c>
      <c r="AB585">
        <v>1240</v>
      </c>
      <c r="AC585" s="2">
        <f>(Table2[[#This Row],[Close Price]]/Table2[[#This Row],[Day Low]])-1</f>
        <v>4.745762711864332E-3</v>
      </c>
      <c r="AD585" s="2">
        <f>(Table2[[#This Row],[Day High]]/Table2[[#This Row],[Close Price]])-1</f>
        <v>3.3147773279352366E-2</v>
      </c>
      <c r="AE585" s="2">
        <f>(Table2[[#This Row],[Close Price]]/Table2[[#This Row],[Current Week Low]])-1</f>
        <v>4.745762711864332E-3</v>
      </c>
      <c r="AF585" s="2">
        <f>(Table2[[#This Row],[Current Week High]]/Table2[[#This Row],[Close Price]])-1</f>
        <v>4.3353576248313264E-2</v>
      </c>
      <c r="AG585" s="2">
        <f>(Table2[[#This Row],[Close Price]]/Table2[[#This Row],[Current Month Low]])-1</f>
        <v>0.11849056603773578</v>
      </c>
      <c r="AH585" s="2">
        <f>(Table2[[#This Row],[Current Month High]]/Table2[[#This Row],[Close Price]])-1</f>
        <v>4.5883940620782715E-2</v>
      </c>
      <c r="AI585">
        <v>14.6255060728744</v>
      </c>
      <c r="AJ585">
        <v>24.146596858638699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-0.03</v>
      </c>
      <c r="AM585" t="s">
        <v>10435</v>
      </c>
      <c r="AN585">
        <v>10.14</v>
      </c>
      <c r="AO585" t="s">
        <v>10436</v>
      </c>
      <c r="AP585">
        <v>-2.0651176726207001E-2</v>
      </c>
      <c r="AQ585">
        <f>(Table2[[#This Row],[Sharpe Ratio]]-AVERAGE(Table2[Sharpe Ratio]))/_xlfn.STDEV.P(Table2[Sharpe Ratio])</f>
        <v>-0.91569513826034077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-0.14554703538771974</v>
      </c>
      <c r="AS585">
        <f>_xlfn.RANK.AVG(Table2[[#This Row],[1Y Return vs Nifty Z-Score]],Table2[1Y Return vs Nifty Z-Score])</f>
        <v>566</v>
      </c>
      <c r="AT585">
        <f>_xlfn.RANK.AVG(Table2[[#This Row],[6M Return vs Nifty Z-Score]],Table2[6M Return vs Nifty Z-Score])</f>
        <v>412</v>
      </c>
      <c r="AU585">
        <f>_xlfn.RANK.AVG(Table2[[#This Row],[Sharpe Ratio Z-Score]],Table2[Sharpe Ratio Z-Score])</f>
        <v>617</v>
      </c>
      <c r="AV585">
        <f>(Table2[[#This Row],[Rank 1Y]]+Table2[[#This Row],[Rank 6M]]+Table2[[#This Row],[Rank Sharpe]])/3</f>
        <v>531.66666666666663</v>
      </c>
    </row>
    <row r="586" spans="1:48" x14ac:dyDescent="0.3">
      <c r="A586" t="s">
        <v>22</v>
      </c>
      <c r="B586" t="s">
        <v>23</v>
      </c>
      <c r="C586" t="s">
        <v>10391</v>
      </c>
      <c r="D586" t="s">
        <v>24</v>
      </c>
      <c r="E586">
        <v>1357209.98156641</v>
      </c>
      <c r="F586">
        <v>1779.1</v>
      </c>
      <c r="G586">
        <v>-15.9664162019639</v>
      </c>
      <c r="H586">
        <f>(Table2[[#This Row],[1Y Return vs Nifty]]-AVERAGE(Table2[1Y Return vs Nifty]))/_xlfn.STDEV.P(Table2[1Y Return vs Nifty])</f>
        <v>-0.64675035324087571</v>
      </c>
      <c r="I586">
        <v>3.5157146246688402</v>
      </c>
      <c r="J586">
        <f>(Table2[[#This Row],[1M Return vs Nifty]]-AVERAGE(Table2[1M Return vs Nifty]))/_xlfn.STDEV.P(Table2[1M Return vs Nifty])</f>
        <v>0.60133564949712137</v>
      </c>
      <c r="K586">
        <v>7.1309438250504904</v>
      </c>
      <c r="L586">
        <f>(Table2[[#This Row],[6M Return vs Nifty]]-AVERAGE(Table2[6M Return vs Nifty]))/_xlfn.STDEV.P(Table2[6M Return vs Nifty])</f>
        <v>-0.16349306973158786</v>
      </c>
      <c r="M586">
        <v>3.1397049358473601</v>
      </c>
      <c r="N586">
        <f>(Table2[[#This Row],[1W Return vs Nifty]]-AVERAGE(Table2[1W Return vs Nifty]))/_xlfn.STDEV.P(Table2[1W Return vs Nifty])</f>
        <v>1.0360924392619688</v>
      </c>
      <c r="O586">
        <v>1692.59</v>
      </c>
      <c r="P586">
        <v>1656.3252803576499</v>
      </c>
      <c r="Q586">
        <v>1590.69983802616</v>
      </c>
      <c r="R586">
        <v>92.705282450584804</v>
      </c>
      <c r="S586" s="2">
        <f>(Table2[[#This Row],[Close Price]]-Table2[[#This Row],[20D EMA]])/Table2[[#This Row],[20D EMA]]</f>
        <v>5.1111019207250426E-2</v>
      </c>
      <c r="T586" s="2">
        <f>(Table2[[#This Row],[Close Price]]-Table2[[#This Row],[50D EMA]])/Table2[[#This Row],[50D EMA]]</f>
        <v>7.4124763473898833E-2</v>
      </c>
      <c r="U586" s="2">
        <f>(Table2[[#This Row],[Close Price]]-Table2[[#This Row],[200D EMA]])/Table2[[#This Row],[200D EMA]]</f>
        <v>0.11843853722121366</v>
      </c>
      <c r="V586">
        <v>0.68205015945175895</v>
      </c>
      <c r="W586">
        <v>1760.15</v>
      </c>
      <c r="X586">
        <v>1788</v>
      </c>
      <c r="Y586">
        <v>1740.25</v>
      </c>
      <c r="Z586">
        <v>1788</v>
      </c>
      <c r="AA586">
        <v>1623.2</v>
      </c>
      <c r="AB586">
        <v>1788</v>
      </c>
      <c r="AC586" s="2">
        <f>(Table2[[#This Row],[Close Price]]/Table2[[#This Row],[Day Low]])-1</f>
        <v>1.0766127886827626E-2</v>
      </c>
      <c r="AD586" s="2">
        <f>(Table2[[#This Row],[Day High]]/Table2[[#This Row],[Close Price]])-1</f>
        <v>5.0025293687820938E-3</v>
      </c>
      <c r="AE586" s="2">
        <f>(Table2[[#This Row],[Close Price]]/Table2[[#This Row],[Current Week Low]])-1</f>
        <v>2.2324378681223944E-2</v>
      </c>
      <c r="AF586" s="2">
        <f>(Table2[[#This Row],[Current Week High]]/Table2[[#This Row],[Close Price]])-1</f>
        <v>5.0025293687820938E-3</v>
      </c>
      <c r="AG586" s="2">
        <f>(Table2[[#This Row],[Close Price]]/Table2[[#This Row],[Current Month Low]])-1</f>
        <v>9.6044849679645106E-2</v>
      </c>
      <c r="AH586" s="2">
        <f>(Table2[[#This Row],[Current Month High]]/Table2[[#This Row],[Close Price]])-1</f>
        <v>5.0025293687820938E-3</v>
      </c>
      <c r="AI586">
        <v>0.83750210780733003</v>
      </c>
      <c r="AJ586">
        <v>30.475596787796501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0.05</v>
      </c>
      <c r="AM586" t="s">
        <v>10436</v>
      </c>
      <c r="AN586">
        <v>8.0500000000000007</v>
      </c>
      <c r="AO586" t="s">
        <v>10436</v>
      </c>
      <c r="AP586">
        <v>-6.8763791278679001E-2</v>
      </c>
      <c r="AQ586">
        <f>(Table2[[#This Row],[Sharpe Ratio]]-AVERAGE(Table2[Sharpe Ratio]))/_xlfn.STDEV.P(Table2[Sharpe Ratio])</f>
        <v>-1.473727132869717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-0.6465424670830906</v>
      </c>
      <c r="AS586">
        <f>_xlfn.RANK.AVG(Table2[[#This Row],[1Y Return vs Nifty Z-Score]],Table2[1Y Return vs Nifty Z-Score])</f>
        <v>544</v>
      </c>
      <c r="AT586">
        <f>_xlfn.RANK.AVG(Table2[[#This Row],[6M Return vs Nifty Z-Score]],Table2[6M Return vs Nifty Z-Score])</f>
        <v>365</v>
      </c>
      <c r="AU586">
        <f>_xlfn.RANK.AVG(Table2[[#This Row],[Sharpe Ratio Z-Score]],Table2[Sharpe Ratio Z-Score])</f>
        <v>687</v>
      </c>
      <c r="AV586">
        <f>(Table2[[#This Row],[Rank 1Y]]+Table2[[#This Row],[Rank 6M]]+Table2[[#This Row],[Rank Sharpe]])/3</f>
        <v>532</v>
      </c>
    </row>
    <row r="587" spans="1:48" x14ac:dyDescent="0.3">
      <c r="A587" t="s">
        <v>846</v>
      </c>
      <c r="B587" t="s">
        <v>847</v>
      </c>
      <c r="C587" t="s">
        <v>10400</v>
      </c>
      <c r="D587" t="s">
        <v>37</v>
      </c>
      <c r="E587">
        <v>19366.095355950001</v>
      </c>
      <c r="F587">
        <v>876.75</v>
      </c>
      <c r="G587">
        <v>-21.428805341012399</v>
      </c>
      <c r="H587">
        <f>(Table2[[#This Row],[1Y Return vs Nifty]]-AVERAGE(Table2[1Y Return vs Nifty]))/_xlfn.STDEV.P(Table2[1Y Return vs Nifty])</f>
        <v>-0.73580118515271253</v>
      </c>
      <c r="I587">
        <v>-8.2038664575050504</v>
      </c>
      <c r="J587">
        <f>(Table2[[#This Row],[1M Return vs Nifty]]-AVERAGE(Table2[1M Return vs Nifty]))/_xlfn.STDEV.P(Table2[1M Return vs Nifty])</f>
        <v>-0.53232717497575144</v>
      </c>
      <c r="K587">
        <v>-3.28465701863457</v>
      </c>
      <c r="L587">
        <f>(Table2[[#This Row],[6M Return vs Nifty]]-AVERAGE(Table2[6M Return vs Nifty]))/_xlfn.STDEV.P(Table2[6M Return vs Nifty])</f>
        <v>-0.47115313161523364</v>
      </c>
      <c r="M587">
        <v>-2.4803873424654999</v>
      </c>
      <c r="N587">
        <f>(Table2[[#This Row],[1W Return vs Nifty]]-AVERAGE(Table2[1W Return vs Nifty]))/_xlfn.STDEV.P(Table2[1W Return vs Nifty])</f>
        <v>-7.9801473198649886E-2</v>
      </c>
      <c r="O587">
        <v>893.83</v>
      </c>
      <c r="P587">
        <v>903.377669725386</v>
      </c>
      <c r="Q587">
        <v>865.63431855520298</v>
      </c>
      <c r="R587">
        <v>39.559299897869202</v>
      </c>
      <c r="S587" s="2">
        <f>(Table2[[#This Row],[Close Price]]-Table2[[#This Row],[20D EMA]])/Table2[[#This Row],[20D EMA]]</f>
        <v>-1.9108779074320664E-2</v>
      </c>
      <c r="T587" s="2">
        <f>(Table2[[#This Row],[Close Price]]-Table2[[#This Row],[50D EMA]])/Table2[[#This Row],[50D EMA]]</f>
        <v>-2.9475678465110206E-2</v>
      </c>
      <c r="U587" s="2">
        <f>(Table2[[#This Row],[Close Price]]-Table2[[#This Row],[200D EMA]])/Table2[[#This Row],[200D EMA]]</f>
        <v>1.2841082205878547E-2</v>
      </c>
      <c r="V587">
        <v>0.59030125283119805</v>
      </c>
      <c r="W587">
        <v>870.05</v>
      </c>
      <c r="X587">
        <v>884</v>
      </c>
      <c r="Y587">
        <v>870.05</v>
      </c>
      <c r="Z587">
        <v>890</v>
      </c>
      <c r="AA587">
        <v>865</v>
      </c>
      <c r="AB587">
        <v>927</v>
      </c>
      <c r="AC587" s="2">
        <f>(Table2[[#This Row],[Close Price]]/Table2[[#This Row],[Day Low]])-1</f>
        <v>7.7007068559278302E-3</v>
      </c>
      <c r="AD587" s="2">
        <f>(Table2[[#This Row],[Day High]]/Table2[[#This Row],[Close Price]])-1</f>
        <v>8.2691759338466841E-3</v>
      </c>
      <c r="AE587" s="2">
        <f>(Table2[[#This Row],[Close Price]]/Table2[[#This Row],[Current Week Low]])-1</f>
        <v>7.7007068559278302E-3</v>
      </c>
      <c r="AF587" s="2">
        <f>(Table2[[#This Row],[Current Week High]]/Table2[[#This Row],[Close Price]])-1</f>
        <v>1.5112631879098837E-2</v>
      </c>
      <c r="AG587" s="2">
        <f>(Table2[[#This Row],[Close Price]]/Table2[[#This Row],[Current Month Low]])-1</f>
        <v>1.3583815028901824E-2</v>
      </c>
      <c r="AH587" s="2">
        <f>(Table2[[#This Row],[Current Month High]]/Table2[[#This Row],[Close Price]])-1</f>
        <v>5.7313943541488444E-2</v>
      </c>
      <c r="AI587">
        <v>16.909039064727601</v>
      </c>
      <c r="AJ587">
        <v>23.2775590551181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-0.18</v>
      </c>
      <c r="AM587" t="s">
        <v>10435</v>
      </c>
      <c r="AN587">
        <v>-1.51</v>
      </c>
      <c r="AO587" t="s">
        <v>10435</v>
      </c>
      <c r="AQ587">
        <f>(Table2[[#This Row],[Sharpe Ratio]]-AVERAGE(Table2[Sharpe Ratio]))/_xlfn.STDEV.P(Table2[Sharpe Ratio])</f>
        <v>-0.67617339439443958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580</v>
      </c>
      <c r="AT587">
        <f>_xlfn.RANK.AVG(Table2[[#This Row],[6M Return vs Nifty Z-Score]],Table2[6M Return vs Nifty Z-Score])</f>
        <v>488</v>
      </c>
      <c r="AU587">
        <f>_xlfn.RANK.AVG(Table2[[#This Row],[Sharpe Ratio Z-Score]],Table2[Sharpe Ratio Z-Score])</f>
        <v>529</v>
      </c>
      <c r="AV587">
        <f>(Table2[[#This Row],[Rank 1Y]]+Table2[[#This Row],[Rank 6M]]+Table2[[#This Row],[Rank Sharpe]])/3</f>
        <v>532.33333333333337</v>
      </c>
    </row>
    <row r="588" spans="1:48" x14ac:dyDescent="0.3">
      <c r="A588" t="s">
        <v>1768</v>
      </c>
      <c r="B588" t="s">
        <v>1769</v>
      </c>
      <c r="C588" t="s">
        <v>10400</v>
      </c>
      <c r="D588" t="s">
        <v>831</v>
      </c>
      <c r="E588">
        <v>4651.2570923499998</v>
      </c>
      <c r="F588">
        <v>379.3</v>
      </c>
      <c r="G588">
        <v>-31.827595567388801</v>
      </c>
      <c r="H588">
        <f>(Table2[[#This Row],[1Y Return vs Nifty]]-AVERAGE(Table2[1Y Return vs Nifty]))/_xlfn.STDEV.P(Table2[1Y Return vs Nifty])</f>
        <v>-0.90532790632966631</v>
      </c>
      <c r="I588">
        <v>-6.5630849326407397</v>
      </c>
      <c r="J588">
        <f>(Table2[[#This Row],[1M Return vs Nifty]]-AVERAGE(Table2[1M Return vs Nifty]))/_xlfn.STDEV.P(Table2[1M Return vs Nifty])</f>
        <v>-0.37361049348532832</v>
      </c>
      <c r="K588">
        <v>4.7111772999313901</v>
      </c>
      <c r="L588">
        <f>(Table2[[#This Row],[6M Return vs Nifty]]-AVERAGE(Table2[6M Return vs Nifty]))/_xlfn.STDEV.P(Table2[6M Return vs Nifty])</f>
        <v>-0.23496907289596447</v>
      </c>
      <c r="M588">
        <v>-9.3771277326083098</v>
      </c>
      <c r="N588">
        <f>(Table2[[#This Row],[1W Return vs Nifty]]-AVERAGE(Table2[1W Return vs Nifty]))/_xlfn.STDEV.P(Table2[1W Return vs Nifty])</f>
        <v>-1.4491794542114398</v>
      </c>
      <c r="O588">
        <v>386.01</v>
      </c>
      <c r="P588">
        <v>370.83923417772701</v>
      </c>
      <c r="Q588">
        <v>349.65690381661801</v>
      </c>
      <c r="R588">
        <v>41.358035128937303</v>
      </c>
      <c r="S588" s="2">
        <f>(Table2[[#This Row],[Close Price]]-Table2[[#This Row],[20D EMA]])/Table2[[#This Row],[20D EMA]]</f>
        <v>-1.7382969353125513E-2</v>
      </c>
      <c r="T588" s="2">
        <f>(Table2[[#This Row],[Close Price]]-Table2[[#This Row],[50D EMA]])/Table2[[#This Row],[50D EMA]]</f>
        <v>2.2815185240669895E-2</v>
      </c>
      <c r="U588" s="2">
        <f>(Table2[[#This Row],[Close Price]]-Table2[[#This Row],[200D EMA]])/Table2[[#This Row],[200D EMA]]</f>
        <v>8.4777665934285956E-2</v>
      </c>
      <c r="V588">
        <v>0.56885811074616499</v>
      </c>
      <c r="W588">
        <v>371.85</v>
      </c>
      <c r="X588">
        <v>382.9</v>
      </c>
      <c r="Y588">
        <v>371.85</v>
      </c>
      <c r="Z588">
        <v>396.5</v>
      </c>
      <c r="AA588">
        <v>371.85</v>
      </c>
      <c r="AB588">
        <v>415.8</v>
      </c>
      <c r="AC588" s="2">
        <f>(Table2[[#This Row],[Close Price]]/Table2[[#This Row],[Day Low]])-1</f>
        <v>2.0034960333467744E-2</v>
      </c>
      <c r="AD588" s="2">
        <f>(Table2[[#This Row],[Day High]]/Table2[[#This Row],[Close Price]])-1</f>
        <v>9.4911679409437344E-3</v>
      </c>
      <c r="AE588" s="2">
        <f>(Table2[[#This Row],[Close Price]]/Table2[[#This Row],[Current Week Low]])-1</f>
        <v>2.0034960333467744E-2</v>
      </c>
      <c r="AF588" s="2">
        <f>(Table2[[#This Row],[Current Week High]]/Table2[[#This Row],[Close Price]])-1</f>
        <v>4.534669127339841E-2</v>
      </c>
      <c r="AG588" s="2">
        <f>(Table2[[#This Row],[Close Price]]/Table2[[#This Row],[Current Month Low]])-1</f>
        <v>2.0034960333467744E-2</v>
      </c>
      <c r="AH588" s="2">
        <f>(Table2[[#This Row],[Current Month High]]/Table2[[#This Row],[Close Price]])-1</f>
        <v>9.6229897179013868E-2</v>
      </c>
      <c r="AI588">
        <v>18.6132349064065</v>
      </c>
      <c r="AJ588">
        <v>41.556260496361197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0.12</v>
      </c>
      <c r="AM588" t="s">
        <v>10436</v>
      </c>
      <c r="AN588">
        <v>-3.15</v>
      </c>
      <c r="AO588" t="s">
        <v>10435</v>
      </c>
      <c r="AP588">
        <v>-4.9462291691389996E-3</v>
      </c>
      <c r="AQ588">
        <f>(Table2[[#This Row],[Sharpe Ratio]]-AVERAGE(Table2[Sharpe Ratio]))/_xlfn.STDEV.P(Table2[Sharpe Ratio])</f>
        <v>-0.7335420108108156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-3.6966289377332142</v>
      </c>
      <c r="AS588">
        <f>_xlfn.RANK.AVG(Table2[[#This Row],[1Y Return vs Nifty Z-Score]],Table2[1Y Return vs Nifty Z-Score])</f>
        <v>637</v>
      </c>
      <c r="AT588">
        <f>_xlfn.RANK.AVG(Table2[[#This Row],[6M Return vs Nifty Z-Score]],Table2[6M Return vs Nifty Z-Score])</f>
        <v>392</v>
      </c>
      <c r="AU588">
        <f>_xlfn.RANK.AVG(Table2[[#This Row],[Sharpe Ratio Z-Score]],Table2[Sharpe Ratio Z-Score])</f>
        <v>568</v>
      </c>
      <c r="AV588">
        <f>(Table2[[#This Row],[Rank 1Y]]+Table2[[#This Row],[Rank 6M]]+Table2[[#This Row],[Rank Sharpe]])/3</f>
        <v>532.33333333333337</v>
      </c>
    </row>
    <row r="589" spans="1:48" x14ac:dyDescent="0.3">
      <c r="A589" t="s">
        <v>1118</v>
      </c>
      <c r="B589" t="s">
        <v>1119</v>
      </c>
      <c r="C589" t="s">
        <v>10400</v>
      </c>
      <c r="D589" t="s">
        <v>327</v>
      </c>
      <c r="E589">
        <v>11875.389802109999</v>
      </c>
      <c r="F589">
        <v>867.15</v>
      </c>
      <c r="G589">
        <v>-21.875148662512501</v>
      </c>
      <c r="H589">
        <f>(Table2[[#This Row],[1Y Return vs Nifty]]-AVERAGE(Table2[1Y Return vs Nifty]))/_xlfn.STDEV.P(Table2[1Y Return vs Nifty])</f>
        <v>-0.74307771618814134</v>
      </c>
      <c r="I589">
        <v>-12.1123788003081</v>
      </c>
      <c r="J589">
        <f>(Table2[[#This Row],[1M Return vs Nifty]]-AVERAGE(Table2[1M Return vs Nifty]))/_xlfn.STDEV.P(Table2[1M Return vs Nifty])</f>
        <v>-0.91040682739343726</v>
      </c>
      <c r="K589">
        <v>9.2602030598666794</v>
      </c>
      <c r="L589">
        <f>(Table2[[#This Row],[6M Return vs Nifty]]-AVERAGE(Table2[6M Return vs Nifty]))/_xlfn.STDEV.P(Table2[6M Return vs Nifty])</f>
        <v>-0.10059818370616475</v>
      </c>
      <c r="M589">
        <v>-5.3090473865136403</v>
      </c>
      <c r="N589">
        <f>(Table2[[#This Row],[1W Return vs Nifty]]-AVERAGE(Table2[1W Return vs Nifty]))/_xlfn.STDEV.P(Table2[1W Return vs Nifty])</f>
        <v>-0.64144430168997779</v>
      </c>
      <c r="O589">
        <v>907.3</v>
      </c>
      <c r="P589">
        <v>904.12261157276998</v>
      </c>
      <c r="Q589">
        <v>824.52583739274405</v>
      </c>
      <c r="R589">
        <v>28.4885593172441</v>
      </c>
      <c r="S589" s="2">
        <f>(Table2[[#This Row],[Close Price]]-Table2[[#This Row],[20D EMA]])/Table2[[#This Row],[20D EMA]]</f>
        <v>-4.4252176788272875E-2</v>
      </c>
      <c r="T589" s="2">
        <f>(Table2[[#This Row],[Close Price]]-Table2[[#This Row],[50D EMA]])/Table2[[#This Row],[50D EMA]]</f>
        <v>-4.0893360147750489E-2</v>
      </c>
      <c r="U589" s="2">
        <f>(Table2[[#This Row],[Close Price]]-Table2[[#This Row],[200D EMA]])/Table2[[#This Row],[200D EMA]]</f>
        <v>5.1695363170230019E-2</v>
      </c>
      <c r="V589">
        <v>0.45794065885867902</v>
      </c>
      <c r="W589">
        <v>860</v>
      </c>
      <c r="X589">
        <v>888.05</v>
      </c>
      <c r="Y589">
        <v>860</v>
      </c>
      <c r="Z589">
        <v>903.05</v>
      </c>
      <c r="AA589">
        <v>860</v>
      </c>
      <c r="AB589">
        <v>964</v>
      </c>
      <c r="AC589" s="2">
        <f>(Table2[[#This Row],[Close Price]]/Table2[[#This Row],[Day Low]])-1</f>
        <v>8.3139534883720501E-3</v>
      </c>
      <c r="AD589" s="2">
        <f>(Table2[[#This Row],[Day High]]/Table2[[#This Row],[Close Price]])-1</f>
        <v>2.4101943147091021E-2</v>
      </c>
      <c r="AE589" s="2">
        <f>(Table2[[#This Row],[Close Price]]/Table2[[#This Row],[Current Week Low]])-1</f>
        <v>8.3139534883720501E-3</v>
      </c>
      <c r="AF589" s="2">
        <f>(Table2[[#This Row],[Current Week High]]/Table2[[#This Row],[Close Price]])-1</f>
        <v>4.1399988467969662E-2</v>
      </c>
      <c r="AG589" s="2">
        <f>(Table2[[#This Row],[Close Price]]/Table2[[#This Row],[Current Month Low]])-1</f>
        <v>8.3139534883720501E-3</v>
      </c>
      <c r="AH589" s="2">
        <f>(Table2[[#This Row],[Current Month High]]/Table2[[#This Row],[Close Price]])-1</f>
        <v>0.11168771262180699</v>
      </c>
      <c r="AI589">
        <v>18.203309692671301</v>
      </c>
      <c r="AJ589">
        <v>33.995209765896597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-0.14000000000000001</v>
      </c>
      <c r="AM589" t="s">
        <v>10435</v>
      </c>
      <c r="AN589">
        <v>-3.59</v>
      </c>
      <c r="AO589" t="s">
        <v>10435</v>
      </c>
      <c r="AP589">
        <v>-5.6743034227767997E-2</v>
      </c>
      <c r="AQ589">
        <f>(Table2[[#This Row],[Sharpe Ratio]]-AVERAGE(Table2[Sharpe Ratio]))/_xlfn.STDEV.P(Table2[Sharpe Ratio])</f>
        <v>-1.3343049232012147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-3.729831952178936</v>
      </c>
      <c r="AS589">
        <f>_xlfn.RANK.AVG(Table2[[#This Row],[1Y Return vs Nifty Z-Score]],Table2[1Y Return vs Nifty Z-Score])</f>
        <v>584</v>
      </c>
      <c r="AT589">
        <f>_xlfn.RANK.AVG(Table2[[#This Row],[6M Return vs Nifty Z-Score]],Table2[6M Return vs Nifty Z-Score])</f>
        <v>346</v>
      </c>
      <c r="AU589">
        <f>_xlfn.RANK.AVG(Table2[[#This Row],[Sharpe Ratio Z-Score]],Table2[Sharpe Ratio Z-Score])</f>
        <v>670</v>
      </c>
      <c r="AV589">
        <f>(Table2[[#This Row],[Rank 1Y]]+Table2[[#This Row],[Rank 6M]]+Table2[[#This Row],[Rank Sharpe]])/3</f>
        <v>533.33333333333337</v>
      </c>
    </row>
    <row r="590" spans="1:48" x14ac:dyDescent="0.3">
      <c r="A590" t="s">
        <v>915</v>
      </c>
      <c r="B590" t="s">
        <v>916</v>
      </c>
      <c r="C590" t="s">
        <v>10390</v>
      </c>
      <c r="D590" t="s">
        <v>21</v>
      </c>
      <c r="E590">
        <v>17119.884502679899</v>
      </c>
      <c r="F590">
        <v>619.70000000000005</v>
      </c>
      <c r="G590">
        <v>-5.28780902760231</v>
      </c>
      <c r="H590">
        <f>(Table2[[#This Row],[1Y Return vs Nifty]]-AVERAGE(Table2[1Y Return vs Nifty]))/_xlfn.STDEV.P(Table2[1Y Return vs Nifty])</f>
        <v>-0.47266190433511845</v>
      </c>
      <c r="I590">
        <v>-1.93445168572649</v>
      </c>
      <c r="J590">
        <f>(Table2[[#This Row],[1M Return vs Nifty]]-AVERAGE(Table2[1M Return vs Nifty]))/_xlfn.STDEV.P(Table2[1M Return vs Nifty])</f>
        <v>7.4128158890846632E-2</v>
      </c>
      <c r="K590">
        <v>-34.490768633285697</v>
      </c>
      <c r="L590">
        <f>(Table2[[#This Row],[6M Return vs Nifty]]-AVERAGE(Table2[6M Return vs Nifty]))/_xlfn.STDEV.P(Table2[6M Return vs Nifty])</f>
        <v>-1.3929313731779849</v>
      </c>
      <c r="M590">
        <v>-4.6517740171521096</v>
      </c>
      <c r="N590">
        <f>(Table2[[#This Row],[1W Return vs Nifty]]-AVERAGE(Table2[1W Return vs Nifty]))/_xlfn.STDEV.P(Table2[1W Return vs Nifty])</f>
        <v>-0.51093979831673575</v>
      </c>
      <c r="O590">
        <v>636.21</v>
      </c>
      <c r="P590">
        <v>644.41945416570798</v>
      </c>
      <c r="Q590">
        <v>645.84785057548697</v>
      </c>
      <c r="R590">
        <v>38.906157834734898</v>
      </c>
      <c r="S590" s="2">
        <f>(Table2[[#This Row],[Close Price]]-Table2[[#This Row],[20D EMA]])/Table2[[#This Row],[20D EMA]]</f>
        <v>-2.5950550918721789E-2</v>
      </c>
      <c r="T590" s="2">
        <f>(Table2[[#This Row],[Close Price]]-Table2[[#This Row],[50D EMA]])/Table2[[#This Row],[50D EMA]]</f>
        <v>-3.8359261201558165E-2</v>
      </c>
      <c r="U590" s="2">
        <f>(Table2[[#This Row],[Close Price]]-Table2[[#This Row],[200D EMA]])/Table2[[#This Row],[200D EMA]]</f>
        <v>-4.0486084380690769E-2</v>
      </c>
      <c r="V590">
        <v>0.81090691957655503</v>
      </c>
      <c r="W590">
        <v>617.45000000000005</v>
      </c>
      <c r="X590">
        <v>632.70000000000005</v>
      </c>
      <c r="Y590">
        <v>617.45000000000005</v>
      </c>
      <c r="Z590">
        <v>638</v>
      </c>
      <c r="AA590">
        <v>605</v>
      </c>
      <c r="AB590">
        <v>678.95</v>
      </c>
      <c r="AC590" s="2">
        <f>(Table2[[#This Row],[Close Price]]/Table2[[#This Row],[Day Low]])-1</f>
        <v>3.644019758684891E-3</v>
      </c>
      <c r="AD590" s="2">
        <f>(Table2[[#This Row],[Day High]]/Table2[[#This Row],[Close Price]])-1</f>
        <v>2.0977892528642794E-2</v>
      </c>
      <c r="AE590" s="2">
        <f>(Table2[[#This Row],[Close Price]]/Table2[[#This Row],[Current Week Low]])-1</f>
        <v>3.644019758684891E-3</v>
      </c>
      <c r="AF590" s="2">
        <f>(Table2[[#This Row],[Current Week High]]/Table2[[#This Row],[Close Price]])-1</f>
        <v>2.9530417944166443E-2</v>
      </c>
      <c r="AG590" s="2">
        <f>(Table2[[#This Row],[Close Price]]/Table2[[#This Row],[Current Month Low]])-1</f>
        <v>2.429752066115709E-2</v>
      </c>
      <c r="AH590" s="2">
        <f>(Table2[[#This Row],[Current Month High]]/Table2[[#This Row],[Close Price]])-1</f>
        <v>9.5610779409391666E-2</v>
      </c>
      <c r="AI590">
        <v>39.075359044698999</v>
      </c>
      <c r="AJ590">
        <v>31.1812023708721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-0.21</v>
      </c>
      <c r="AM590" t="s">
        <v>10435</v>
      </c>
      <c r="AN590">
        <v>-0.86</v>
      </c>
      <c r="AO590" t="s">
        <v>10435</v>
      </c>
      <c r="AP590">
        <v>3.5748508550495002E-2</v>
      </c>
      <c r="AQ590">
        <f>(Table2[[#This Row],[Sharpe Ratio]]-AVERAGE(Table2[Sharpe Ratio]))/_xlfn.STDEV.P(Table2[Sharpe Ratio])</f>
        <v>-0.26154592681030442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470</v>
      </c>
      <c r="AT590">
        <f>_xlfn.RANK.AVG(Table2[[#This Row],[6M Return vs Nifty Z-Score]],Table2[6M Return vs Nifty Z-Score])</f>
        <v>727</v>
      </c>
      <c r="AU590">
        <f>_xlfn.RANK.AVG(Table2[[#This Row],[Sharpe Ratio Z-Score]],Table2[Sharpe Ratio Z-Score])</f>
        <v>404</v>
      </c>
      <c r="AV590">
        <f>(Table2[[#This Row],[Rank 1Y]]+Table2[[#This Row],[Rank 6M]]+Table2[[#This Row],[Rank Sharpe]])/3</f>
        <v>533.66666666666663</v>
      </c>
    </row>
    <row r="591" spans="1:48" x14ac:dyDescent="0.3">
      <c r="A591" t="s">
        <v>913</v>
      </c>
      <c r="B591" t="s">
        <v>914</v>
      </c>
      <c r="C591" t="s">
        <v>10391</v>
      </c>
      <c r="D591" t="s">
        <v>51</v>
      </c>
      <c r="E591">
        <v>17174.425277068</v>
      </c>
      <c r="F591">
        <v>208.19</v>
      </c>
      <c r="G591">
        <v>-23.192907234015699</v>
      </c>
      <c r="H591">
        <f>(Table2[[#This Row],[1Y Return vs Nifty]]-AVERAGE(Table2[1Y Return vs Nifty]))/_xlfn.STDEV.P(Table2[1Y Return vs Nifty])</f>
        <v>-0.76456053150286185</v>
      </c>
      <c r="I591">
        <v>-9.2352675964098303</v>
      </c>
      <c r="J591">
        <f>(Table2[[#This Row],[1M Return vs Nifty]]-AVERAGE(Table2[1M Return vs Nifty]))/_xlfn.STDEV.P(Table2[1M Return vs Nifty])</f>
        <v>-0.63209704900937524</v>
      </c>
      <c r="K591">
        <v>-15.000036173728001</v>
      </c>
      <c r="L591">
        <f>(Table2[[#This Row],[6M Return vs Nifty]]-AVERAGE(Table2[6M Return vs Nifty]))/_xlfn.STDEV.P(Table2[6M Return vs Nifty])</f>
        <v>-0.81720654993835651</v>
      </c>
      <c r="M591">
        <v>-7.2132975249640401</v>
      </c>
      <c r="N591">
        <f>(Table2[[#This Row],[1W Return vs Nifty]]-AVERAGE(Table2[1W Return vs Nifty]))/_xlfn.STDEV.P(Table2[1W Return vs Nifty])</f>
        <v>-1.0195414986877813</v>
      </c>
      <c r="O591">
        <v>210.28</v>
      </c>
      <c r="P591">
        <v>211.56931513692601</v>
      </c>
      <c r="Q591">
        <v>211.853910883239</v>
      </c>
      <c r="R591">
        <v>43.151153608680403</v>
      </c>
      <c r="S591" s="2">
        <f>(Table2[[#This Row],[Close Price]]-Table2[[#This Row],[20D EMA]])/Table2[[#This Row],[20D EMA]]</f>
        <v>-9.9391287806734046E-3</v>
      </c>
      <c r="T591" s="2">
        <f>(Table2[[#This Row],[Close Price]]-Table2[[#This Row],[50D EMA]])/Table2[[#This Row],[50D EMA]]</f>
        <v>-1.5972614623906797E-2</v>
      </c>
      <c r="U591" s="2">
        <f>(Table2[[#This Row],[Close Price]]-Table2[[#This Row],[200D EMA]])/Table2[[#This Row],[200D EMA]]</f>
        <v>-1.7294516150132923E-2</v>
      </c>
      <c r="V591">
        <v>0.273096252126248</v>
      </c>
      <c r="W591">
        <v>204.55</v>
      </c>
      <c r="X591">
        <v>210.85</v>
      </c>
      <c r="Y591">
        <v>204.5</v>
      </c>
      <c r="Z591">
        <v>210.85</v>
      </c>
      <c r="AA591">
        <v>204.5</v>
      </c>
      <c r="AB591">
        <v>221.95</v>
      </c>
      <c r="AC591" s="2">
        <f>(Table2[[#This Row],[Close Price]]/Table2[[#This Row],[Day Low]])-1</f>
        <v>1.7795160107552999E-2</v>
      </c>
      <c r="AD591" s="2">
        <f>(Table2[[#This Row],[Day High]]/Table2[[#This Row],[Close Price]])-1</f>
        <v>1.2776790431817009E-2</v>
      </c>
      <c r="AE591" s="2">
        <f>(Table2[[#This Row],[Close Price]]/Table2[[#This Row],[Current Week Low]])-1</f>
        <v>1.804400977995102E-2</v>
      </c>
      <c r="AF591" s="2">
        <f>(Table2[[#This Row],[Current Week High]]/Table2[[#This Row],[Close Price]])-1</f>
        <v>1.2776790431817009E-2</v>
      </c>
      <c r="AG591" s="2">
        <f>(Table2[[#This Row],[Close Price]]/Table2[[#This Row],[Current Month Low]])-1</f>
        <v>1.804400977995102E-2</v>
      </c>
      <c r="AH591" s="2">
        <f>(Table2[[#This Row],[Current Month High]]/Table2[[#This Row],[Close Price]])-1</f>
        <v>6.6093472308948575E-2</v>
      </c>
      <c r="AI591">
        <v>38.935587684326798</v>
      </c>
      <c r="AJ591">
        <v>13.749487774894099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-7.0000000000000007E-2</v>
      </c>
      <c r="AM591" t="s">
        <v>10435</v>
      </c>
      <c r="AN591">
        <v>-2.63</v>
      </c>
      <c r="AO591" t="s">
        <v>10435</v>
      </c>
      <c r="AP591">
        <v>3.7137085308232003E-2</v>
      </c>
      <c r="AQ591">
        <f>(Table2[[#This Row],[Sharpe Ratio]]-AVERAGE(Table2[Sharpe Ratio]))/_xlfn.STDEV.P(Table2[Sharpe Ratio])</f>
        <v>-0.24544058177770137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590</v>
      </c>
      <c r="AT591">
        <f>_xlfn.RANK.AVG(Table2[[#This Row],[6M Return vs Nifty Z-Score]],Table2[6M Return vs Nifty Z-Score])</f>
        <v>615</v>
      </c>
      <c r="AU591">
        <f>_xlfn.RANK.AVG(Table2[[#This Row],[Sharpe Ratio Z-Score]],Table2[Sharpe Ratio Z-Score])</f>
        <v>398</v>
      </c>
      <c r="AV591">
        <f>(Table2[[#This Row],[Rank 1Y]]+Table2[[#This Row],[Rank 6M]]+Table2[[#This Row],[Rank Sharpe]])/3</f>
        <v>534.33333333333337</v>
      </c>
    </row>
    <row r="592" spans="1:48" x14ac:dyDescent="0.3">
      <c r="A592" t="s">
        <v>931</v>
      </c>
      <c r="B592" t="s">
        <v>932</v>
      </c>
      <c r="C592" t="s">
        <v>10406</v>
      </c>
      <c r="D592" t="s">
        <v>164</v>
      </c>
      <c r="E592">
        <v>16787.153315399999</v>
      </c>
      <c r="F592">
        <v>1086</v>
      </c>
      <c r="G592">
        <v>-29.935690718317598</v>
      </c>
      <c r="H592">
        <f>(Table2[[#This Row],[1Y Return vs Nifty]]-AVERAGE(Table2[1Y Return vs Nifty]))/_xlfn.STDEV.P(Table2[1Y Return vs Nifty])</f>
        <v>-0.87448504683738637</v>
      </c>
      <c r="I592">
        <v>-14.045817056948801</v>
      </c>
      <c r="J592">
        <f>(Table2[[#This Row],[1M Return vs Nifty]]-AVERAGE(Table2[1M Return vs Nifty]))/_xlfn.STDEV.P(Table2[1M Return vs Nifty])</f>
        <v>-1.0974328874205443</v>
      </c>
      <c r="K592">
        <v>7.6631169391144196</v>
      </c>
      <c r="L592">
        <f>(Table2[[#This Row],[6M Return vs Nifty]]-AVERAGE(Table2[6M Return vs Nifty]))/_xlfn.STDEV.P(Table2[6M Return vs Nifty])</f>
        <v>-0.14777353365652901</v>
      </c>
      <c r="M592">
        <v>-3.4707732214361799</v>
      </c>
      <c r="N592">
        <f>(Table2[[#This Row],[1W Return vs Nifty]]-AVERAGE(Table2[1W Return vs Nifty]))/_xlfn.STDEV.P(Table2[1W Return vs Nifty])</f>
        <v>-0.27644692288192618</v>
      </c>
      <c r="O592">
        <v>1099.31</v>
      </c>
      <c r="P592">
        <v>1087.4505928326901</v>
      </c>
      <c r="Q592">
        <v>1018.85646998634</v>
      </c>
      <c r="R592">
        <v>43.960084806268597</v>
      </c>
      <c r="S592" s="2">
        <f>(Table2[[#This Row],[Close Price]]-Table2[[#This Row],[20D EMA]])/Table2[[#This Row],[20D EMA]]</f>
        <v>-1.2107594763988271E-2</v>
      </c>
      <c r="T592" s="2">
        <f>(Table2[[#This Row],[Close Price]]-Table2[[#This Row],[50D EMA]])/Table2[[#This Row],[50D EMA]]</f>
        <v>-1.3339390701985155E-3</v>
      </c>
      <c r="U592" s="2">
        <f>(Table2[[#This Row],[Close Price]]-Table2[[#This Row],[200D EMA]])/Table2[[#This Row],[200D EMA]]</f>
        <v>6.5900872195040566E-2</v>
      </c>
      <c r="V592">
        <v>0.57552464746981302</v>
      </c>
      <c r="W592">
        <v>1056.7</v>
      </c>
      <c r="X592">
        <v>1089.9000000000001</v>
      </c>
      <c r="Y592">
        <v>1056.7</v>
      </c>
      <c r="Z592">
        <v>1124.8499999999999</v>
      </c>
      <c r="AA592">
        <v>1056.7</v>
      </c>
      <c r="AB592">
        <v>1210</v>
      </c>
      <c r="AC592" s="2">
        <f>(Table2[[#This Row],[Close Price]]/Table2[[#This Row],[Day Low]])-1</f>
        <v>2.7727831929592162E-2</v>
      </c>
      <c r="AD592" s="2">
        <f>(Table2[[#This Row],[Day High]]/Table2[[#This Row],[Close Price]])-1</f>
        <v>3.5911602209945936E-3</v>
      </c>
      <c r="AE592" s="2">
        <f>(Table2[[#This Row],[Close Price]]/Table2[[#This Row],[Current Week Low]])-1</f>
        <v>2.7727831929592162E-2</v>
      </c>
      <c r="AF592" s="2">
        <f>(Table2[[#This Row],[Current Week High]]/Table2[[#This Row],[Close Price]])-1</f>
        <v>3.5773480662983248E-2</v>
      </c>
      <c r="AG592" s="2">
        <f>(Table2[[#This Row],[Close Price]]/Table2[[#This Row],[Current Month Low]])-1</f>
        <v>2.7727831929592162E-2</v>
      </c>
      <c r="AH592" s="2">
        <f>(Table2[[#This Row],[Current Month High]]/Table2[[#This Row],[Close Price]])-1</f>
        <v>0.11418047882136273</v>
      </c>
      <c r="AI592">
        <v>11.4180478821362</v>
      </c>
      <c r="AJ592">
        <v>30.466122056703501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0</v>
      </c>
      <c r="AM592">
        <v>0</v>
      </c>
      <c r="AN592">
        <v>-3.83</v>
      </c>
      <c r="AO592" t="s">
        <v>10435</v>
      </c>
      <c r="AP592">
        <v>-2.1588525425521001E-2</v>
      </c>
      <c r="AQ592">
        <f>(Table2[[#This Row],[Sharpe Ratio]]-AVERAGE(Table2[Sharpe Ratio]))/_xlfn.STDEV.P(Table2[Sharpe Ratio])</f>
        <v>-0.926566934964555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-3.3227053257609409</v>
      </c>
      <c r="AS592">
        <f>_xlfn.RANK.AVG(Table2[[#This Row],[1Y Return vs Nifty Z-Score]],Table2[1Y Return vs Nifty Z-Score])</f>
        <v>625</v>
      </c>
      <c r="AT592">
        <f>_xlfn.RANK.AVG(Table2[[#This Row],[6M Return vs Nifty Z-Score]],Table2[6M Return vs Nifty Z-Score])</f>
        <v>359</v>
      </c>
      <c r="AU592">
        <f>_xlfn.RANK.AVG(Table2[[#This Row],[Sharpe Ratio Z-Score]],Table2[Sharpe Ratio Z-Score])</f>
        <v>622</v>
      </c>
      <c r="AV592">
        <f>(Table2[[#This Row],[Rank 1Y]]+Table2[[#This Row],[Rank 6M]]+Table2[[#This Row],[Rank Sharpe]])/3</f>
        <v>535.33333333333337</v>
      </c>
    </row>
    <row r="593" spans="1:48" x14ac:dyDescent="0.3">
      <c r="A593" t="s">
        <v>247</v>
      </c>
      <c r="B593" t="s">
        <v>248</v>
      </c>
      <c r="C593" t="s">
        <v>10395</v>
      </c>
      <c r="D593" t="s">
        <v>54</v>
      </c>
      <c r="E593">
        <v>111474.626739639</v>
      </c>
      <c r="F593">
        <v>6691.45</v>
      </c>
      <c r="G593">
        <v>-9.1386449034899098</v>
      </c>
      <c r="H593">
        <f>(Table2[[#This Row],[1Y Return vs Nifty]]-AVERAGE(Table2[1Y Return vs Nifty]))/_xlfn.STDEV.P(Table2[1Y Return vs Nifty])</f>
        <v>-0.53544032044105538</v>
      </c>
      <c r="I593">
        <v>-8.5493648185645696</v>
      </c>
      <c r="J593">
        <f>(Table2[[#This Row],[1M Return vs Nifty]]-AVERAGE(Table2[1M Return vs Nifty]))/_xlfn.STDEV.P(Table2[1M Return vs Nifty])</f>
        <v>-0.56574804941683932</v>
      </c>
      <c r="K593">
        <v>-8.6103869835839699</v>
      </c>
      <c r="L593">
        <f>(Table2[[#This Row],[6M Return vs Nifty]]-AVERAGE(Table2[6M Return vs Nifty]))/_xlfn.STDEV.P(Table2[6M Return vs Nifty])</f>
        <v>-0.62846661119095537</v>
      </c>
      <c r="M593">
        <v>-2.3968826937769498</v>
      </c>
      <c r="N593">
        <f>(Table2[[#This Row],[1W Return vs Nifty]]-AVERAGE(Table2[1W Return vs Nifty]))/_xlfn.STDEV.P(Table2[1W Return vs Nifty])</f>
        <v>-6.3221259828614498E-2</v>
      </c>
      <c r="O593">
        <v>6688.64</v>
      </c>
      <c r="P593">
        <v>6684.7027748385599</v>
      </c>
      <c r="Q593">
        <v>6255.8871636817503</v>
      </c>
      <c r="R593">
        <v>54.924383543990899</v>
      </c>
      <c r="S593" s="2">
        <f>(Table2[[#This Row],[Close Price]]-Table2[[#This Row],[20D EMA]])/Table2[[#This Row],[20D EMA]]</f>
        <v>4.2011529997121842E-4</v>
      </c>
      <c r="T593" s="2">
        <f>(Table2[[#This Row],[Close Price]]-Table2[[#This Row],[50D EMA]])/Table2[[#This Row],[50D EMA]]</f>
        <v>1.0093530540859206E-3</v>
      </c>
      <c r="U593" s="2">
        <f>(Table2[[#This Row],[Close Price]]-Table2[[#This Row],[200D EMA]])/Table2[[#This Row],[200D EMA]]</f>
        <v>6.9624471305506988E-2</v>
      </c>
      <c r="V593">
        <v>0.93504937888887496</v>
      </c>
      <c r="W593">
        <v>6595.55</v>
      </c>
      <c r="X593">
        <v>6707.6</v>
      </c>
      <c r="Y593">
        <v>6580</v>
      </c>
      <c r="Z593">
        <v>6707.6</v>
      </c>
      <c r="AA593">
        <v>6482.5</v>
      </c>
      <c r="AB593">
        <v>7074.95</v>
      </c>
      <c r="AC593" s="2">
        <f>(Table2[[#This Row],[Close Price]]/Table2[[#This Row],[Day Low]])-1</f>
        <v>1.4540106587016988E-2</v>
      </c>
      <c r="AD593" s="2">
        <f>(Table2[[#This Row],[Day High]]/Table2[[#This Row],[Close Price]])-1</f>
        <v>2.4135277107353303E-3</v>
      </c>
      <c r="AE593" s="2">
        <f>(Table2[[#This Row],[Close Price]]/Table2[[#This Row],[Current Week Low]])-1</f>
        <v>1.6937689969604763E-2</v>
      </c>
      <c r="AF593" s="2">
        <f>(Table2[[#This Row],[Current Week High]]/Table2[[#This Row],[Close Price]])-1</f>
        <v>2.4135277107353303E-3</v>
      </c>
      <c r="AG593" s="2">
        <f>(Table2[[#This Row],[Close Price]]/Table2[[#This Row],[Current Month Low]])-1</f>
        <v>3.2232934824527604E-2</v>
      </c>
      <c r="AH593" s="2">
        <f>(Table2[[#This Row],[Current Month High]]/Table2[[#This Row],[Close Price]])-1</f>
        <v>5.7311942852446007E-2</v>
      </c>
      <c r="AI593">
        <v>6.2168887161975404</v>
      </c>
      <c r="AJ593">
        <v>28.544534199075901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-0.1</v>
      </c>
      <c r="AM593" t="s">
        <v>10435</v>
      </c>
      <c r="AN593">
        <v>0.53</v>
      </c>
      <c r="AO593" t="s">
        <v>10436</v>
      </c>
      <c r="AP593">
        <v>-5.0378949867610004E-3</v>
      </c>
      <c r="AQ593">
        <f>(Table2[[#This Row],[Sharpe Ratio]]-AVERAGE(Table2[Sharpe Ratio]))/_xlfn.STDEV.P(Table2[Sharpe Ratio])</f>
        <v>-0.73460519267114266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-2.5274814335486071</v>
      </c>
      <c r="AS593">
        <f>_xlfn.RANK.AVG(Table2[[#This Row],[1Y Return vs Nifty Z-Score]],Table2[1Y Return vs Nifty Z-Score])</f>
        <v>493</v>
      </c>
      <c r="AT593">
        <f>_xlfn.RANK.AVG(Table2[[#This Row],[6M Return vs Nifty Z-Score]],Table2[6M Return vs Nifty Z-Score])</f>
        <v>546</v>
      </c>
      <c r="AU593">
        <f>_xlfn.RANK.AVG(Table2[[#This Row],[Sharpe Ratio Z-Score]],Table2[Sharpe Ratio Z-Score])</f>
        <v>569</v>
      </c>
      <c r="AV593">
        <f>(Table2[[#This Row],[Rank 1Y]]+Table2[[#This Row],[Rank 6M]]+Table2[[#This Row],[Rank Sharpe]])/3</f>
        <v>536</v>
      </c>
    </row>
    <row r="594" spans="1:48" x14ac:dyDescent="0.3">
      <c r="A594" t="s">
        <v>145</v>
      </c>
      <c r="B594" t="s">
        <v>146</v>
      </c>
      <c r="C594" t="s">
        <v>10398</v>
      </c>
      <c r="D594" t="s">
        <v>127</v>
      </c>
      <c r="E594">
        <v>201808.77089180599</v>
      </c>
      <c r="F594">
        <v>161.66</v>
      </c>
      <c r="G594">
        <v>-5.2798311624816101</v>
      </c>
      <c r="H594">
        <f>(Table2[[#This Row],[1Y Return vs Nifty]]-AVERAGE(Table2[1Y Return vs Nifty]))/_xlfn.STDEV.P(Table2[1Y Return vs Nifty])</f>
        <v>-0.47253184484872995</v>
      </c>
      <c r="I594">
        <v>-0.88835769428668598</v>
      </c>
      <c r="J594">
        <f>(Table2[[#This Row],[1M Return vs Nifty]]-AVERAGE(Table2[1M Return vs Nifty]))/_xlfn.STDEV.P(Table2[1M Return vs Nifty])</f>
        <v>0.17531930733587031</v>
      </c>
      <c r="K594">
        <v>-11.6070279631329</v>
      </c>
      <c r="L594">
        <f>(Table2[[#This Row],[6M Return vs Nifty]]-AVERAGE(Table2[6M Return vs Nifty]))/_xlfn.STDEV.P(Table2[6M Return vs Nifty])</f>
        <v>-0.71698255597872673</v>
      </c>
      <c r="M594">
        <v>2.9416180507353098</v>
      </c>
      <c r="N594">
        <f>(Table2[[#This Row],[1W Return vs Nifty]]-AVERAGE(Table2[1W Return vs Nifty]))/_xlfn.STDEV.P(Table2[1W Return vs Nifty])</f>
        <v>0.99676142149775893</v>
      </c>
      <c r="O594">
        <v>153.88999999999999</v>
      </c>
      <c r="P594">
        <v>156.11842243481601</v>
      </c>
      <c r="Q594">
        <v>152.661705726674</v>
      </c>
      <c r="R594">
        <v>77.076746235945805</v>
      </c>
      <c r="S594" s="2">
        <f>(Table2[[#This Row],[Close Price]]-Table2[[#This Row],[20D EMA]])/Table2[[#This Row],[20D EMA]]</f>
        <v>5.0490610176099883E-2</v>
      </c>
      <c r="T594" s="2">
        <f>(Table2[[#This Row],[Close Price]]-Table2[[#This Row],[50D EMA]])/Table2[[#This Row],[50D EMA]]</f>
        <v>3.5495987461042627E-2</v>
      </c>
      <c r="U594" s="2">
        <f>(Table2[[#This Row],[Close Price]]-Table2[[#This Row],[200D EMA]])/Table2[[#This Row],[200D EMA]]</f>
        <v>5.8942707540793303E-2</v>
      </c>
      <c r="V594">
        <v>1.1519871922890399</v>
      </c>
      <c r="W594">
        <v>159.52000000000001</v>
      </c>
      <c r="X594">
        <v>162.69</v>
      </c>
      <c r="Y594">
        <v>152.80000000000001</v>
      </c>
      <c r="Z594">
        <v>162.69</v>
      </c>
      <c r="AA594">
        <v>147.62</v>
      </c>
      <c r="AB594">
        <v>162.69</v>
      </c>
      <c r="AC594" s="2">
        <f>(Table2[[#This Row],[Close Price]]/Table2[[#This Row],[Day Low]])-1</f>
        <v>1.3415245737211645E-2</v>
      </c>
      <c r="AD594" s="2">
        <f>(Table2[[#This Row],[Day High]]/Table2[[#This Row],[Close Price]])-1</f>
        <v>6.3713967586291886E-3</v>
      </c>
      <c r="AE594" s="2">
        <f>(Table2[[#This Row],[Close Price]]/Table2[[#This Row],[Current Week Low]])-1</f>
        <v>5.7984293193717118E-2</v>
      </c>
      <c r="AF594" s="2">
        <f>(Table2[[#This Row],[Current Week High]]/Table2[[#This Row],[Close Price]])-1</f>
        <v>6.3713967586291886E-3</v>
      </c>
      <c r="AG594" s="2">
        <f>(Table2[[#This Row],[Close Price]]/Table2[[#This Row],[Current Month Low]])-1</f>
        <v>9.5109063812491401E-2</v>
      </c>
      <c r="AH594" s="2">
        <f>(Table2[[#This Row],[Current Month High]]/Table2[[#This Row],[Close Price]])-1</f>
        <v>6.3713967586291886E-3</v>
      </c>
      <c r="AI594">
        <v>14.1902758876654</v>
      </c>
      <c r="AJ594">
        <v>41.064572425828899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-0.05</v>
      </c>
      <c r="AM594" t="s">
        <v>10435</v>
      </c>
      <c r="AN594">
        <v>8.16</v>
      </c>
      <c r="AO594" t="s">
        <v>10436</v>
      </c>
      <c r="AP594">
        <v>-5.2335156883009997E-3</v>
      </c>
      <c r="AQ594">
        <f>(Table2[[#This Row],[Sharpe Ratio]]-AVERAGE(Table2[Sharpe Ratio]))/_xlfn.STDEV.P(Table2[Sharpe Ratio])</f>
        <v>-0.73687409057416975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469</v>
      </c>
      <c r="AT594">
        <f>_xlfn.RANK.AVG(Table2[[#This Row],[6M Return vs Nifty Z-Score]],Table2[6M Return vs Nifty Z-Score])</f>
        <v>571</v>
      </c>
      <c r="AU594">
        <f>_xlfn.RANK.AVG(Table2[[#This Row],[Sharpe Ratio Z-Score]],Table2[Sharpe Ratio Z-Score])</f>
        <v>570</v>
      </c>
      <c r="AV594">
        <f>(Table2[[#This Row],[Rank 1Y]]+Table2[[#This Row],[Rank 6M]]+Table2[[#This Row],[Rank Sharpe]])/3</f>
        <v>536.66666666666663</v>
      </c>
    </row>
    <row r="595" spans="1:48" x14ac:dyDescent="0.3">
      <c r="A595" t="s">
        <v>466</v>
      </c>
      <c r="B595" t="s">
        <v>467</v>
      </c>
      <c r="C595" t="s">
        <v>592</v>
      </c>
      <c r="D595" t="s">
        <v>468</v>
      </c>
      <c r="E595">
        <v>46757.095577369997</v>
      </c>
      <c r="F595">
        <v>41920.050000000003</v>
      </c>
      <c r="G595">
        <v>-25.8681231288252</v>
      </c>
      <c r="H595">
        <f>(Table2[[#This Row],[1Y Return vs Nifty]]-AVERAGE(Table2[1Y Return vs Nifty]))/_xlfn.STDEV.P(Table2[1Y Return vs Nifty])</f>
        <v>-0.80817335272673607</v>
      </c>
      <c r="I595">
        <v>-4.1664595868699497</v>
      </c>
      <c r="J595">
        <f>(Table2[[#This Row],[1M Return vs Nifty]]-AVERAGE(Table2[1M Return vs Nifty]))/_xlfn.STDEV.P(Table2[1M Return vs Nifty])</f>
        <v>-0.14177924971993147</v>
      </c>
      <c r="K595">
        <v>3.4398141207562598</v>
      </c>
      <c r="L595">
        <f>(Table2[[#This Row],[6M Return vs Nifty]]-AVERAGE(Table2[6M Return vs Nifty]))/_xlfn.STDEV.P(Table2[6M Return vs Nifty])</f>
        <v>-0.2725230921265267</v>
      </c>
      <c r="M595">
        <v>-6.0124448117857501</v>
      </c>
      <c r="N595">
        <f>(Table2[[#This Row],[1W Return vs Nifty]]-AVERAGE(Table2[1W Return vs Nifty]))/_xlfn.STDEV.P(Table2[1W Return vs Nifty])</f>
        <v>-0.78110693817915133</v>
      </c>
      <c r="O595">
        <v>42211.11</v>
      </c>
      <c r="P595">
        <v>41379.165166565799</v>
      </c>
      <c r="Q595">
        <v>39129.497424155401</v>
      </c>
      <c r="R595">
        <v>40.737050395648197</v>
      </c>
      <c r="S595" s="2">
        <f>(Table2[[#This Row],[Close Price]]-Table2[[#This Row],[20D EMA]])/Table2[[#This Row],[20D EMA]]</f>
        <v>-6.8953410606827836E-3</v>
      </c>
      <c r="T595" s="2">
        <f>(Table2[[#This Row],[Close Price]]-Table2[[#This Row],[50D EMA]])/Table2[[#This Row],[50D EMA]]</f>
        <v>1.3071429335438516E-2</v>
      </c>
      <c r="U595" s="2">
        <f>(Table2[[#This Row],[Close Price]]-Table2[[#This Row],[200D EMA]])/Table2[[#This Row],[200D EMA]]</f>
        <v>7.1315829733144986E-2</v>
      </c>
      <c r="V595">
        <v>1.57885831382758</v>
      </c>
      <c r="W595">
        <v>41220</v>
      </c>
      <c r="X595">
        <v>42099.95</v>
      </c>
      <c r="Y595">
        <v>41220</v>
      </c>
      <c r="Z595">
        <v>43437.35</v>
      </c>
      <c r="AA595">
        <v>40040</v>
      </c>
      <c r="AB595">
        <v>44100</v>
      </c>
      <c r="AC595" s="2">
        <f>(Table2[[#This Row],[Close Price]]/Table2[[#This Row],[Day Low]])-1</f>
        <v>1.6983260553129709E-2</v>
      </c>
      <c r="AD595" s="2">
        <f>(Table2[[#This Row],[Day High]]/Table2[[#This Row],[Close Price]])-1</f>
        <v>4.2915025149061758E-3</v>
      </c>
      <c r="AE595" s="2">
        <f>(Table2[[#This Row],[Close Price]]/Table2[[#This Row],[Current Week Low]])-1</f>
        <v>1.6983260553129709E-2</v>
      </c>
      <c r="AF595" s="2">
        <f>(Table2[[#This Row],[Current Week High]]/Table2[[#This Row],[Close Price]])-1</f>
        <v>3.6195090416161202E-2</v>
      </c>
      <c r="AG595" s="2">
        <f>(Table2[[#This Row],[Close Price]]/Table2[[#This Row],[Current Month Low]])-1</f>
        <v>4.6954295704295879E-2</v>
      </c>
      <c r="AH595" s="2">
        <f>(Table2[[#This Row],[Current Month High]]/Table2[[#This Row],[Close Price]])-1</f>
        <v>5.2002562019844767E-2</v>
      </c>
      <c r="AI595">
        <v>5.2002562019844696</v>
      </c>
      <c r="AJ595">
        <v>26.761374718211702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-7.0000000000000007E-2</v>
      </c>
      <c r="AM595" t="s">
        <v>10435</v>
      </c>
      <c r="AN595">
        <v>3.98</v>
      </c>
      <c r="AO595" t="s">
        <v>10436</v>
      </c>
      <c r="AP595">
        <v>-9.0795664082059992E-3</v>
      </c>
      <c r="AQ595">
        <f>(Table2[[#This Row],[Sharpe Ratio]]-AVERAGE(Table2[Sharpe Ratio]))/_xlfn.STDEV.P(Table2[Sharpe Ratio])</f>
        <v>-0.78148233675993317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-2.7850649695122787</v>
      </c>
      <c r="AS595">
        <f>_xlfn.RANK.AVG(Table2[[#This Row],[1Y Return vs Nifty Z-Score]],Table2[1Y Return vs Nifty Z-Score])</f>
        <v>607</v>
      </c>
      <c r="AT595">
        <f>_xlfn.RANK.AVG(Table2[[#This Row],[6M Return vs Nifty Z-Score]],Table2[6M Return vs Nifty Z-Score])</f>
        <v>413</v>
      </c>
      <c r="AU595">
        <f>_xlfn.RANK.AVG(Table2[[#This Row],[Sharpe Ratio Z-Score]],Table2[Sharpe Ratio Z-Score])</f>
        <v>591</v>
      </c>
      <c r="AV595">
        <f>(Table2[[#This Row],[Rank 1Y]]+Table2[[#This Row],[Rank 6M]]+Table2[[#This Row],[Rank Sharpe]])/3</f>
        <v>537</v>
      </c>
    </row>
    <row r="596" spans="1:48" x14ac:dyDescent="0.3">
      <c r="A596" t="s">
        <v>1695</v>
      </c>
      <c r="B596" t="s">
        <v>1696</v>
      </c>
      <c r="C596" t="s">
        <v>5595</v>
      </c>
      <c r="D596" t="s">
        <v>83</v>
      </c>
      <c r="E596">
        <v>5140.2653102280001</v>
      </c>
      <c r="F596">
        <v>226.83</v>
      </c>
      <c r="G596">
        <v>-5.4154337947912001</v>
      </c>
      <c r="H596">
        <f>(Table2[[#This Row],[1Y Return vs Nifty]]-AVERAGE(Table2[1Y Return vs Nifty]))/_xlfn.STDEV.P(Table2[1Y Return vs Nifty])</f>
        <v>-0.47474251254544908</v>
      </c>
      <c r="I596">
        <v>-9.1994272098722298</v>
      </c>
      <c r="J596">
        <f>(Table2[[#This Row],[1M Return vs Nifty]]-AVERAGE(Table2[1M Return vs Nifty]))/_xlfn.STDEV.P(Table2[1M Return vs Nifty])</f>
        <v>-0.62863012356660353</v>
      </c>
      <c r="K596">
        <v>0.27317480403289401</v>
      </c>
      <c r="L596">
        <f>(Table2[[#This Row],[6M Return vs Nifty]]-AVERAGE(Table2[6M Return vs Nifty]))/_xlfn.STDEV.P(Table2[6M Return vs Nifty])</f>
        <v>-0.36606051380460297</v>
      </c>
      <c r="M596">
        <v>-5.9824491492396703</v>
      </c>
      <c r="N596">
        <f>(Table2[[#This Row],[1W Return vs Nifty]]-AVERAGE(Table2[1W Return vs Nifty]))/_xlfn.STDEV.P(Table2[1W Return vs Nifty])</f>
        <v>-0.77515116813520435</v>
      </c>
      <c r="O596">
        <v>228.15</v>
      </c>
      <c r="P596">
        <v>226.57811600935401</v>
      </c>
      <c r="Q596">
        <v>214.64378899638001</v>
      </c>
      <c r="R596">
        <v>47.036544842489</v>
      </c>
      <c r="S596" s="2">
        <f>(Table2[[#This Row],[Close Price]]-Table2[[#This Row],[20D EMA]])/Table2[[#This Row],[20D EMA]]</f>
        <v>-5.7856673241288327E-3</v>
      </c>
      <c r="T596" s="2">
        <f>(Table2[[#This Row],[Close Price]]-Table2[[#This Row],[50D EMA]])/Table2[[#This Row],[50D EMA]]</f>
        <v>1.1116871968147558E-3</v>
      </c>
      <c r="U596" s="2">
        <f>(Table2[[#This Row],[Close Price]]-Table2[[#This Row],[200D EMA]])/Table2[[#This Row],[200D EMA]]</f>
        <v>5.6774114269039132E-2</v>
      </c>
      <c r="V596">
        <v>1.06549491563753</v>
      </c>
      <c r="W596">
        <v>221.17</v>
      </c>
      <c r="X596">
        <v>227.65</v>
      </c>
      <c r="Y596">
        <v>221.12</v>
      </c>
      <c r="Z596">
        <v>227.65</v>
      </c>
      <c r="AA596">
        <v>221.12</v>
      </c>
      <c r="AB596">
        <v>239.89</v>
      </c>
      <c r="AC596" s="2">
        <f>(Table2[[#This Row],[Close Price]]/Table2[[#This Row],[Day Low]])-1</f>
        <v>2.5591174209883993E-2</v>
      </c>
      <c r="AD596" s="2">
        <f>(Table2[[#This Row],[Day High]]/Table2[[#This Row],[Close Price]])-1</f>
        <v>3.6150421020146872E-3</v>
      </c>
      <c r="AE596" s="2">
        <f>(Table2[[#This Row],[Close Price]]/Table2[[#This Row],[Current Week Low]])-1</f>
        <v>2.582308248914611E-2</v>
      </c>
      <c r="AF596" s="2">
        <f>(Table2[[#This Row],[Current Week High]]/Table2[[#This Row],[Close Price]])-1</f>
        <v>3.6150421020146872E-3</v>
      </c>
      <c r="AG596" s="2">
        <f>(Table2[[#This Row],[Close Price]]/Table2[[#This Row],[Current Month Low]])-1</f>
        <v>2.582308248914611E-2</v>
      </c>
      <c r="AH596" s="2">
        <f>(Table2[[#This Row],[Current Month High]]/Table2[[#This Row],[Close Price]])-1</f>
        <v>5.7576158356478224E-2</v>
      </c>
      <c r="AI596">
        <v>8.8921218533703605</v>
      </c>
      <c r="AJ596">
        <v>28.770933863184698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-0.04</v>
      </c>
      <c r="AM596" t="s">
        <v>10435</v>
      </c>
      <c r="AN596">
        <v>-7.0000000000000007E-2</v>
      </c>
      <c r="AO596" t="s">
        <v>10435</v>
      </c>
      <c r="AP596">
        <v>-8.7268998359621E-2</v>
      </c>
      <c r="AQ596">
        <f>(Table2[[#This Row],[Sharpe Ratio]]-AVERAGE(Table2[Sharpe Ratio]))/_xlfn.STDEV.P(Table2[Sharpe Ratio])</f>
        <v>-1.6883589443830045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-3.9329432624348639</v>
      </c>
      <c r="AS596">
        <f>_xlfn.RANK.AVG(Table2[[#This Row],[1Y Return vs Nifty Z-Score]],Table2[1Y Return vs Nifty Z-Score])</f>
        <v>471</v>
      </c>
      <c r="AT596">
        <f>_xlfn.RANK.AVG(Table2[[#This Row],[6M Return vs Nifty Z-Score]],Table2[6M Return vs Nifty Z-Score])</f>
        <v>445</v>
      </c>
      <c r="AU596">
        <f>_xlfn.RANK.AVG(Table2[[#This Row],[Sharpe Ratio Z-Score]],Table2[Sharpe Ratio Z-Score])</f>
        <v>709</v>
      </c>
      <c r="AV596">
        <f>(Table2[[#This Row],[Rank 1Y]]+Table2[[#This Row],[Rank 6M]]+Table2[[#This Row],[Rank Sharpe]])/3</f>
        <v>541.66666666666663</v>
      </c>
    </row>
    <row r="597" spans="1:48" x14ac:dyDescent="0.3">
      <c r="A597" t="s">
        <v>1351</v>
      </c>
      <c r="B597" t="s">
        <v>1352</v>
      </c>
      <c r="C597" t="s">
        <v>10404</v>
      </c>
      <c r="D597" t="s">
        <v>263</v>
      </c>
      <c r="E597">
        <v>8488.4774975100008</v>
      </c>
      <c r="F597">
        <v>687.9</v>
      </c>
      <c r="G597">
        <v>-15.2413732264495</v>
      </c>
      <c r="H597">
        <f>(Table2[[#This Row],[1Y Return vs Nifty]]-AVERAGE(Table2[1Y Return vs Nifty]))/_xlfn.STDEV.P(Table2[1Y Return vs Nifty])</f>
        <v>-0.63493030920925664</v>
      </c>
      <c r="I597">
        <v>-17.531897050339101</v>
      </c>
      <c r="J597">
        <f>(Table2[[#This Row],[1M Return vs Nifty]]-AVERAGE(Table2[1M Return vs Nifty]))/_xlfn.STDEV.P(Table2[1M Return vs Nifty])</f>
        <v>-1.4346496585606394</v>
      </c>
      <c r="K597">
        <v>-9.5822555725284406</v>
      </c>
      <c r="L597">
        <f>(Table2[[#This Row],[6M Return vs Nifty]]-AVERAGE(Table2[6M Return vs Nifty]))/_xlfn.STDEV.P(Table2[6M Return vs Nifty])</f>
        <v>-0.65717404292771509</v>
      </c>
      <c r="M597">
        <v>-2.5540612165240399</v>
      </c>
      <c r="N597">
        <f>(Table2[[#This Row],[1W Return vs Nifty]]-AVERAGE(Table2[1W Return vs Nifty]))/_xlfn.STDEV.P(Table2[1W Return vs Nifty])</f>
        <v>-9.442974325153862E-2</v>
      </c>
      <c r="O597">
        <v>711.74</v>
      </c>
      <c r="P597">
        <v>716.72042908024798</v>
      </c>
      <c r="Q597">
        <v>674.82399396884205</v>
      </c>
      <c r="R597">
        <v>35.7701379898011</v>
      </c>
      <c r="S597" s="2">
        <f>(Table2[[#This Row],[Close Price]]-Table2[[#This Row],[20D EMA]])/Table2[[#This Row],[20D EMA]]</f>
        <v>-3.3495377525500927E-2</v>
      </c>
      <c r="T597" s="2">
        <f>(Table2[[#This Row],[Close Price]]-Table2[[#This Row],[50D EMA]])/Table2[[#This Row],[50D EMA]]</f>
        <v>-4.021153564330885E-2</v>
      </c>
      <c r="U597" s="2">
        <f>(Table2[[#This Row],[Close Price]]-Table2[[#This Row],[200D EMA]])/Table2[[#This Row],[200D EMA]]</f>
        <v>1.9376913310764222E-2</v>
      </c>
      <c r="V597">
        <v>0.281388866715991</v>
      </c>
      <c r="W597">
        <v>685.15</v>
      </c>
      <c r="X597">
        <v>708.05</v>
      </c>
      <c r="Y597">
        <v>685.15</v>
      </c>
      <c r="Z597">
        <v>708.8</v>
      </c>
      <c r="AA597">
        <v>685.15</v>
      </c>
      <c r="AB597">
        <v>753.85</v>
      </c>
      <c r="AC597" s="2">
        <f>(Table2[[#This Row],[Close Price]]/Table2[[#This Row],[Day Low]])-1</f>
        <v>4.013719623440215E-3</v>
      </c>
      <c r="AD597" s="2">
        <f>(Table2[[#This Row],[Day High]]/Table2[[#This Row],[Close Price]])-1</f>
        <v>2.929204826282894E-2</v>
      </c>
      <c r="AE597" s="2">
        <f>(Table2[[#This Row],[Close Price]]/Table2[[#This Row],[Current Week Low]])-1</f>
        <v>4.013719623440215E-3</v>
      </c>
      <c r="AF597" s="2">
        <f>(Table2[[#This Row],[Current Week High]]/Table2[[#This Row],[Close Price]])-1</f>
        <v>3.0382323012065671E-2</v>
      </c>
      <c r="AG597" s="2">
        <f>(Table2[[#This Row],[Close Price]]/Table2[[#This Row],[Current Month Low]])-1</f>
        <v>4.013719623440215E-3</v>
      </c>
      <c r="AH597" s="2">
        <f>(Table2[[#This Row],[Current Month High]]/Table2[[#This Row],[Close Price]])-1</f>
        <v>9.5871492949556769E-2</v>
      </c>
      <c r="AI597">
        <v>21.776420991423102</v>
      </c>
      <c r="AJ597">
        <v>34.869130477404099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-0.08</v>
      </c>
      <c r="AM597" t="s">
        <v>10435</v>
      </c>
      <c r="AN597">
        <v>-1.84</v>
      </c>
      <c r="AO597" t="s">
        <v>10435</v>
      </c>
      <c r="AQ597">
        <f>(Table2[[#This Row],[Sharpe Ratio]]-AVERAGE(Table2[Sharpe Ratio]))/_xlfn.STDEV.P(Table2[Sharpe Ratio])</f>
        <v>-0.67617339439443958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541</v>
      </c>
      <c r="AT597">
        <f>_xlfn.RANK.AVG(Table2[[#This Row],[6M Return vs Nifty Z-Score]],Table2[6M Return vs Nifty Z-Score])</f>
        <v>557</v>
      </c>
      <c r="AU597">
        <f>_xlfn.RANK.AVG(Table2[[#This Row],[Sharpe Ratio Z-Score]],Table2[Sharpe Ratio Z-Score])</f>
        <v>529</v>
      </c>
      <c r="AV597">
        <f>(Table2[[#This Row],[Rank 1Y]]+Table2[[#This Row],[Rank 6M]]+Table2[[#This Row],[Rank Sharpe]])/3</f>
        <v>542.33333333333337</v>
      </c>
    </row>
    <row r="598" spans="1:48" x14ac:dyDescent="0.3">
      <c r="A598" t="s">
        <v>396</v>
      </c>
      <c r="B598" t="s">
        <v>397</v>
      </c>
      <c r="C598" t="s">
        <v>10395</v>
      </c>
      <c r="D598" t="s">
        <v>54</v>
      </c>
      <c r="E598">
        <v>60808.171314809901</v>
      </c>
      <c r="F598">
        <v>28616.55</v>
      </c>
      <c r="G598">
        <v>-5.8327524209297703</v>
      </c>
      <c r="H598">
        <f>(Table2[[#This Row],[1Y Return vs Nifty]]-AVERAGE(Table2[1Y Return vs Nifty]))/_xlfn.STDEV.P(Table2[1Y Return vs Nifty])</f>
        <v>-0.48154586724683485</v>
      </c>
      <c r="I598">
        <v>-6.8181302117028899</v>
      </c>
      <c r="J598">
        <f>(Table2[[#This Row],[1M Return vs Nifty]]-AVERAGE(Table2[1M Return vs Nifty]))/_xlfn.STDEV.P(Table2[1M Return vs Nifty])</f>
        <v>-0.39828162715493187</v>
      </c>
      <c r="K598">
        <v>-10.5092682640134</v>
      </c>
      <c r="L598">
        <f>(Table2[[#This Row],[6M Return vs Nifty]]-AVERAGE(Table2[6M Return vs Nifty]))/_xlfn.STDEV.P(Table2[6M Return vs Nifty])</f>
        <v>-0.68455650374869659</v>
      </c>
      <c r="M598">
        <v>-4.9233173569469502</v>
      </c>
      <c r="N598">
        <f>(Table2[[#This Row],[1W Return vs Nifty]]-AVERAGE(Table2[1W Return vs Nifty]))/_xlfn.STDEV.P(Table2[1W Return vs Nifty])</f>
        <v>-0.5648559165654653</v>
      </c>
      <c r="O598">
        <v>28819.39</v>
      </c>
      <c r="P598">
        <v>28581.298984036501</v>
      </c>
      <c r="Q598">
        <v>26927.328900100802</v>
      </c>
      <c r="R598">
        <v>46.382775282705197</v>
      </c>
      <c r="S598" s="2">
        <f>(Table2[[#This Row],[Close Price]]-Table2[[#This Row],[20D EMA]])/Table2[[#This Row],[20D EMA]]</f>
        <v>-7.0383169109408681E-3</v>
      </c>
      <c r="T598" s="2">
        <f>(Table2[[#This Row],[Close Price]]-Table2[[#This Row],[50D EMA]])/Table2[[#This Row],[50D EMA]]</f>
        <v>1.2333594768798729E-3</v>
      </c>
      <c r="U598" s="2">
        <f>(Table2[[#This Row],[Close Price]]-Table2[[#This Row],[200D EMA]])/Table2[[#This Row],[200D EMA]]</f>
        <v>6.2732590602140051E-2</v>
      </c>
      <c r="V598">
        <v>0.82374473102179402</v>
      </c>
      <c r="W598">
        <v>28157.8</v>
      </c>
      <c r="X598">
        <v>28686.35</v>
      </c>
      <c r="Y598">
        <v>28125.1</v>
      </c>
      <c r="Z598">
        <v>28686.35</v>
      </c>
      <c r="AA598">
        <v>27502.75</v>
      </c>
      <c r="AB598">
        <v>30380.9</v>
      </c>
      <c r="AC598" s="2">
        <f>(Table2[[#This Row],[Close Price]]/Table2[[#This Row],[Day Low]])-1</f>
        <v>1.6292110889345013E-2</v>
      </c>
      <c r="AD598" s="2">
        <f>(Table2[[#This Row],[Day High]]/Table2[[#This Row],[Close Price]])-1</f>
        <v>2.4391479755596635E-3</v>
      </c>
      <c r="AE598" s="2">
        <f>(Table2[[#This Row],[Close Price]]/Table2[[#This Row],[Current Week Low]])-1</f>
        <v>1.7473715649011012E-2</v>
      </c>
      <c r="AF598" s="2">
        <f>(Table2[[#This Row],[Current Week High]]/Table2[[#This Row],[Close Price]])-1</f>
        <v>2.4391479755596635E-3</v>
      </c>
      <c r="AG598" s="2">
        <f>(Table2[[#This Row],[Close Price]]/Table2[[#This Row],[Current Month Low]])-1</f>
        <v>4.0497768404977652E-2</v>
      </c>
      <c r="AH598" s="2">
        <f>(Table2[[#This Row],[Current Month High]]/Table2[[#This Row],[Close Price]])-1</f>
        <v>6.1654881528346417E-2</v>
      </c>
      <c r="AI598">
        <v>6.6550649886167204</v>
      </c>
      <c r="AJ598">
        <v>30.075227272727201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-0.1</v>
      </c>
      <c r="AM598" t="s">
        <v>10435</v>
      </c>
      <c r="AN598">
        <v>-4.29</v>
      </c>
      <c r="AO598" t="s">
        <v>10435</v>
      </c>
      <c r="AP598">
        <v>-8.4687082336969994E-3</v>
      </c>
      <c r="AQ598">
        <f>(Table2[[#This Row],[Sharpe Ratio]]-AVERAGE(Table2[Sharpe Ratio]))/_xlfn.STDEV.P(Table2[Sharpe Ratio])</f>
        <v>-0.7743973257141723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-2.903637240430101</v>
      </c>
      <c r="AS598">
        <f>_xlfn.RANK.AVG(Table2[[#This Row],[1Y Return vs Nifty Z-Score]],Table2[1Y Return vs Nifty Z-Score])</f>
        <v>477</v>
      </c>
      <c r="AT598">
        <f>_xlfn.RANK.AVG(Table2[[#This Row],[6M Return vs Nifty Z-Score]],Table2[6M Return vs Nifty Z-Score])</f>
        <v>563</v>
      </c>
      <c r="AU598">
        <f>_xlfn.RANK.AVG(Table2[[#This Row],[Sharpe Ratio Z-Score]],Table2[Sharpe Ratio Z-Score])</f>
        <v>588</v>
      </c>
      <c r="AV598">
        <f>(Table2[[#This Row],[Rank 1Y]]+Table2[[#This Row],[Rank 6M]]+Table2[[#This Row],[Rank Sharpe]])/3</f>
        <v>542.66666666666663</v>
      </c>
    </row>
    <row r="599" spans="1:48" x14ac:dyDescent="0.3">
      <c r="A599" t="s">
        <v>600</v>
      </c>
      <c r="B599" t="s">
        <v>601</v>
      </c>
      <c r="C599" t="s">
        <v>10391</v>
      </c>
      <c r="D599" t="s">
        <v>443</v>
      </c>
      <c r="E599">
        <v>33249.126668999997</v>
      </c>
      <c r="F599">
        <v>4546.6000000000004</v>
      </c>
      <c r="G599">
        <v>-15.2352181204809</v>
      </c>
      <c r="H599">
        <f>(Table2[[#This Row],[1Y Return vs Nifty]]-AVERAGE(Table2[1Y Return vs Nifty]))/_xlfn.STDEV.P(Table2[1Y Return vs Nifty])</f>
        <v>-0.63482996533168645</v>
      </c>
      <c r="I599">
        <v>-2.7910051215519598</v>
      </c>
      <c r="J599">
        <f>(Table2[[#This Row],[1M Return vs Nifty]]-AVERAGE(Table2[1M Return vs Nifty]))/_xlfn.STDEV.P(Table2[1M Return vs Nifty])</f>
        <v>-8.7282828677119305E-3</v>
      </c>
      <c r="K599">
        <v>-28.876291417796601</v>
      </c>
      <c r="L599">
        <f>(Table2[[#This Row],[6M Return vs Nifty]]-AVERAGE(Table2[6M Return vs Nifty]))/_xlfn.STDEV.P(Table2[6M Return vs Nifty])</f>
        <v>-1.2270887652012226</v>
      </c>
      <c r="M599">
        <v>-4.4733398082621498</v>
      </c>
      <c r="N599">
        <f>(Table2[[#This Row],[1W Return vs Nifty]]-AVERAGE(Table2[1W Return vs Nifty]))/_xlfn.STDEV.P(Table2[1W Return vs Nifty])</f>
        <v>-0.47551090540631435</v>
      </c>
      <c r="O599">
        <v>4609.66</v>
      </c>
      <c r="P599">
        <v>4520.9550354440898</v>
      </c>
      <c r="Q599">
        <v>4362.7884340946002</v>
      </c>
      <c r="R599">
        <v>33.513433446757098</v>
      </c>
      <c r="S599" s="2">
        <f>(Table2[[#This Row],[Close Price]]-Table2[[#This Row],[20D EMA]])/Table2[[#This Row],[20D EMA]]</f>
        <v>-1.3679967719961883E-2</v>
      </c>
      <c r="T599" s="2">
        <f>(Table2[[#This Row],[Close Price]]-Table2[[#This Row],[50D EMA]])/Table2[[#This Row],[50D EMA]]</f>
        <v>5.6724661835508465E-3</v>
      </c>
      <c r="U599" s="2">
        <f>(Table2[[#This Row],[Close Price]]-Table2[[#This Row],[200D EMA]])/Table2[[#This Row],[200D EMA]]</f>
        <v>4.213167076105219E-2</v>
      </c>
      <c r="V599">
        <v>0.54953767909484597</v>
      </c>
      <c r="W599">
        <v>4526.5</v>
      </c>
      <c r="X599">
        <v>4650</v>
      </c>
      <c r="Y599">
        <v>4526.5</v>
      </c>
      <c r="Z599">
        <v>4716.95</v>
      </c>
      <c r="AA599">
        <v>4456.3500000000004</v>
      </c>
      <c r="AB599">
        <v>4770.1000000000004</v>
      </c>
      <c r="AC599" s="2">
        <f>(Table2[[#This Row],[Close Price]]/Table2[[#This Row],[Day Low]])-1</f>
        <v>4.4405169557053537E-3</v>
      </c>
      <c r="AD599" s="2">
        <f>(Table2[[#This Row],[Day High]]/Table2[[#This Row],[Close Price]])-1</f>
        <v>2.2742268948225064E-2</v>
      </c>
      <c r="AE599" s="2">
        <f>(Table2[[#This Row],[Close Price]]/Table2[[#This Row],[Current Week Low]])-1</f>
        <v>4.4405169557053537E-3</v>
      </c>
      <c r="AF599" s="2">
        <f>(Table2[[#This Row],[Current Week High]]/Table2[[#This Row],[Close Price]])-1</f>
        <v>3.7467558175339644E-2</v>
      </c>
      <c r="AG599" s="2">
        <f>(Table2[[#This Row],[Close Price]]/Table2[[#This Row],[Current Month Low]])-1</f>
        <v>2.0251999955120281E-2</v>
      </c>
      <c r="AH599" s="2">
        <f>(Table2[[#This Row],[Current Month High]]/Table2[[#This Row],[Close Price]])-1</f>
        <v>4.915761228170501E-2</v>
      </c>
      <c r="AI599">
        <v>15.8777987947037</v>
      </c>
      <c r="AJ599">
        <v>24.200289562105599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0.01</v>
      </c>
      <c r="AM599" t="s">
        <v>10436</v>
      </c>
      <c r="AN599">
        <v>-0.4</v>
      </c>
      <c r="AO599" t="s">
        <v>10435</v>
      </c>
      <c r="AP599">
        <v>4.0229156331788002E-2</v>
      </c>
      <c r="AQ599">
        <f>(Table2[[#This Row],[Sharpe Ratio]]-AVERAGE(Table2[Sharpe Ratio]))/_xlfn.STDEV.P(Table2[Sharpe Ratio])</f>
        <v>-0.20957733516766744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-2.5557352539746025</v>
      </c>
      <c r="AS599">
        <f>_xlfn.RANK.AVG(Table2[[#This Row],[1Y Return vs Nifty Z-Score]],Table2[1Y Return vs Nifty Z-Score])</f>
        <v>539</v>
      </c>
      <c r="AT599">
        <f>_xlfn.RANK.AVG(Table2[[#This Row],[6M Return vs Nifty Z-Score]],Table2[6M Return vs Nifty Z-Score])</f>
        <v>707</v>
      </c>
      <c r="AU599">
        <f>_xlfn.RANK.AVG(Table2[[#This Row],[Sharpe Ratio Z-Score]],Table2[Sharpe Ratio Z-Score])</f>
        <v>391</v>
      </c>
      <c r="AV599">
        <f>(Table2[[#This Row],[Rank 1Y]]+Table2[[#This Row],[Rank 6M]]+Table2[[#This Row],[Rank Sharpe]])/3</f>
        <v>545.66666666666663</v>
      </c>
    </row>
    <row r="600" spans="1:48" x14ac:dyDescent="0.3">
      <c r="A600" t="s">
        <v>2088</v>
      </c>
      <c r="B600" t="s">
        <v>2089</v>
      </c>
      <c r="C600" t="s">
        <v>10391</v>
      </c>
      <c r="D600" t="s">
        <v>443</v>
      </c>
      <c r="E600">
        <v>3091.2887285950001</v>
      </c>
      <c r="F600">
        <v>1033.8499999999999</v>
      </c>
      <c r="G600">
        <v>-11.844462494171999</v>
      </c>
      <c r="H600">
        <f>(Table2[[#This Row],[1Y Return vs Nifty]]-AVERAGE(Table2[1Y Return vs Nifty]))/_xlfn.STDEV.P(Table2[1Y Return vs Nifty])</f>
        <v>-0.57955202711706388</v>
      </c>
      <c r="I600">
        <v>-1.09289146265985</v>
      </c>
      <c r="J600">
        <f>(Table2[[#This Row],[1M Return vs Nifty]]-AVERAGE(Table2[1M Return vs Nifty]))/_xlfn.STDEV.P(Table2[1M Return vs Nifty])</f>
        <v>0.15553427168244649</v>
      </c>
      <c r="K600">
        <v>-25.0484048617163</v>
      </c>
      <c r="L600">
        <f>(Table2[[#This Row],[6M Return vs Nifty]]-AVERAGE(Table2[6M Return vs Nifty]))/_xlfn.STDEV.P(Table2[6M Return vs Nifty])</f>
        <v>-1.1140191658183634</v>
      </c>
      <c r="M600">
        <v>0.916149156658422</v>
      </c>
      <c r="N600">
        <f>(Table2[[#This Row],[1W Return vs Nifty]]-AVERAGE(Table2[1W Return vs Nifty]))/_xlfn.STDEV.P(Table2[1W Return vs Nifty])</f>
        <v>0.59459571018007018</v>
      </c>
      <c r="O600">
        <v>1004.49</v>
      </c>
      <c r="P600">
        <v>1008.19224339845</v>
      </c>
      <c r="Q600">
        <v>1006.4432508719</v>
      </c>
      <c r="R600">
        <v>64.6983106206321</v>
      </c>
      <c r="S600" s="2">
        <f>(Table2[[#This Row],[Close Price]]-Table2[[#This Row],[20D EMA]])/Table2[[#This Row],[20D EMA]]</f>
        <v>2.9228762854781928E-2</v>
      </c>
      <c r="T600" s="2">
        <f>(Table2[[#This Row],[Close Price]]-Table2[[#This Row],[50D EMA]])/Table2[[#This Row],[50D EMA]]</f>
        <v>2.5449269987499398E-2</v>
      </c>
      <c r="U600" s="2">
        <f>(Table2[[#This Row],[Close Price]]-Table2[[#This Row],[200D EMA]])/Table2[[#This Row],[200D EMA]]</f>
        <v>2.7231291088053867E-2</v>
      </c>
      <c r="V600">
        <v>0.94818258556300195</v>
      </c>
      <c r="W600">
        <v>1008</v>
      </c>
      <c r="X600">
        <v>1040</v>
      </c>
      <c r="Y600">
        <v>993.15</v>
      </c>
      <c r="Z600">
        <v>1050</v>
      </c>
      <c r="AA600">
        <v>960</v>
      </c>
      <c r="AB600">
        <v>1050</v>
      </c>
      <c r="AC600" s="2">
        <f>(Table2[[#This Row],[Close Price]]/Table2[[#This Row],[Day Low]])-1</f>
        <v>2.5644841269841123E-2</v>
      </c>
      <c r="AD600" s="2">
        <f>(Table2[[#This Row],[Day High]]/Table2[[#This Row],[Close Price]])-1</f>
        <v>5.9486385839340183E-3</v>
      </c>
      <c r="AE600" s="2">
        <f>(Table2[[#This Row],[Close Price]]/Table2[[#This Row],[Current Week Low]])-1</f>
        <v>4.0980717917736387E-2</v>
      </c>
      <c r="AF600" s="2">
        <f>(Table2[[#This Row],[Current Week High]]/Table2[[#This Row],[Close Price]])-1</f>
        <v>1.562122164724089E-2</v>
      </c>
      <c r="AG600" s="2">
        <f>(Table2[[#This Row],[Close Price]]/Table2[[#This Row],[Current Month Low]])-1</f>
        <v>7.6927083333333313E-2</v>
      </c>
      <c r="AH600" s="2">
        <f>(Table2[[#This Row],[Current Month High]]/Table2[[#This Row],[Close Price]])-1</f>
        <v>1.562122164724089E-2</v>
      </c>
      <c r="AI600">
        <v>22.256613628669498</v>
      </c>
      <c r="AJ600">
        <v>24.3804138594802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-0.09</v>
      </c>
      <c r="AM600" t="s">
        <v>10435</v>
      </c>
      <c r="AN600">
        <v>5.81</v>
      </c>
      <c r="AO600" t="s">
        <v>10436</v>
      </c>
      <c r="AP600">
        <v>3.0002257411193001E-2</v>
      </c>
      <c r="AQ600">
        <f>(Table2[[#This Row],[Sharpe Ratio]]-AVERAGE(Table2[Sharpe Ratio]))/_xlfn.STDEV.P(Table2[Sharpe Ratio])</f>
        <v>-0.32819356204313843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518</v>
      </c>
      <c r="AT600">
        <f>_xlfn.RANK.AVG(Table2[[#This Row],[6M Return vs Nifty Z-Score]],Table2[6M Return vs Nifty Z-Score])</f>
        <v>688</v>
      </c>
      <c r="AU600">
        <f>_xlfn.RANK.AVG(Table2[[#This Row],[Sharpe Ratio Z-Score]],Table2[Sharpe Ratio Z-Score])</f>
        <v>432</v>
      </c>
      <c r="AV600">
        <f>(Table2[[#This Row],[Rank 1Y]]+Table2[[#This Row],[Rank 6M]]+Table2[[#This Row],[Rank Sharpe]])/3</f>
        <v>546</v>
      </c>
    </row>
    <row r="601" spans="1:48" x14ac:dyDescent="0.3">
      <c r="A601" t="s">
        <v>519</v>
      </c>
      <c r="B601" t="s">
        <v>520</v>
      </c>
      <c r="C601" t="s">
        <v>10402</v>
      </c>
      <c r="D601" t="s">
        <v>433</v>
      </c>
      <c r="E601">
        <v>42007.505629859901</v>
      </c>
      <c r="F601">
        <v>1513.65</v>
      </c>
      <c r="G601">
        <v>-34.054573075043102</v>
      </c>
      <c r="H601">
        <f>(Table2[[#This Row],[1Y Return vs Nifty]]-AVERAGE(Table2[1Y Return vs Nifty]))/_xlfn.STDEV.P(Table2[1Y Return vs Nifty])</f>
        <v>-0.94163330212944429</v>
      </c>
      <c r="I601">
        <v>-1.7159235101361201</v>
      </c>
      <c r="J601">
        <f>(Table2[[#This Row],[1M Return vs Nifty]]-AVERAGE(Table2[1M Return vs Nifty]))/_xlfn.STDEV.P(Table2[1M Return vs Nifty])</f>
        <v>9.5266906686491321E-2</v>
      </c>
      <c r="K601">
        <v>-16.099303980222899</v>
      </c>
      <c r="L601">
        <f>(Table2[[#This Row],[6M Return vs Nifty]]-AVERAGE(Table2[6M Return vs Nifty]))/_xlfn.STDEV.P(Table2[6M Return vs Nifty])</f>
        <v>-0.84967714922960824</v>
      </c>
      <c r="M601">
        <v>-0.6259525663994</v>
      </c>
      <c r="N601">
        <f>(Table2[[#This Row],[1W Return vs Nifty]]-AVERAGE(Table2[1W Return vs Nifty]))/_xlfn.STDEV.P(Table2[1W Return vs Nifty])</f>
        <v>0.28840466563162687</v>
      </c>
      <c r="O601">
        <v>1446.17</v>
      </c>
      <c r="P601">
        <v>1459.7735005653799</v>
      </c>
      <c r="Q601">
        <v>1498.2199325691499</v>
      </c>
      <c r="R601">
        <v>72.148225795237806</v>
      </c>
      <c r="S601" s="2">
        <f>(Table2[[#This Row],[Close Price]]-Table2[[#This Row],[20D EMA]])/Table2[[#This Row],[20D EMA]]</f>
        <v>4.666118091234088E-2</v>
      </c>
      <c r="T601" s="2">
        <f>(Table2[[#This Row],[Close Price]]-Table2[[#This Row],[50D EMA]])/Table2[[#This Row],[50D EMA]]</f>
        <v>3.6907437635875347E-2</v>
      </c>
      <c r="U601" s="2">
        <f>(Table2[[#This Row],[Close Price]]-Table2[[#This Row],[200D EMA]])/Table2[[#This Row],[200D EMA]]</f>
        <v>1.0298933484612405E-2</v>
      </c>
      <c r="V601">
        <v>0.79706841418716501</v>
      </c>
      <c r="W601">
        <v>1478.95</v>
      </c>
      <c r="X601">
        <v>1519</v>
      </c>
      <c r="Y601">
        <v>1407.4</v>
      </c>
      <c r="Z601">
        <v>1519</v>
      </c>
      <c r="AA601">
        <v>1382.45</v>
      </c>
      <c r="AB601">
        <v>1519</v>
      </c>
      <c r="AC601" s="2">
        <f>(Table2[[#This Row],[Close Price]]/Table2[[#This Row],[Day Low]])-1</f>
        <v>2.3462591703573565E-2</v>
      </c>
      <c r="AD601" s="2">
        <f>(Table2[[#This Row],[Day High]]/Table2[[#This Row],[Close Price]])-1</f>
        <v>3.534502692167818E-3</v>
      </c>
      <c r="AE601" s="2">
        <f>(Table2[[#This Row],[Close Price]]/Table2[[#This Row],[Current Week Low]])-1</f>
        <v>7.5493818388517875E-2</v>
      </c>
      <c r="AF601" s="2">
        <f>(Table2[[#This Row],[Current Week High]]/Table2[[#This Row],[Close Price]])-1</f>
        <v>3.534502692167818E-3</v>
      </c>
      <c r="AG601" s="2">
        <f>(Table2[[#This Row],[Close Price]]/Table2[[#This Row],[Current Month Low]])-1</f>
        <v>9.4903974827299287E-2</v>
      </c>
      <c r="AH601" s="2">
        <f>(Table2[[#This Row],[Current Month High]]/Table2[[#This Row],[Close Price]])-1</f>
        <v>3.534502692167818E-3</v>
      </c>
      <c r="AI601">
        <v>18.148184851187501</v>
      </c>
      <c r="AJ601">
        <v>15.9885057471264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-0.01</v>
      </c>
      <c r="AM601" t="s">
        <v>10435</v>
      </c>
      <c r="AN601">
        <v>8.23</v>
      </c>
      <c r="AO601" t="s">
        <v>10436</v>
      </c>
      <c r="AP601">
        <v>5.2877460494772002E-2</v>
      </c>
      <c r="AQ601">
        <f>(Table2[[#This Row],[Sharpe Ratio]]-AVERAGE(Table2[Sharpe Ratio]))/_xlfn.STDEV.P(Table2[Sharpe Ratio])</f>
        <v>-6.2876548562143059E-2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654</v>
      </c>
      <c r="AT601">
        <f>_xlfn.RANK.AVG(Table2[[#This Row],[6M Return vs Nifty Z-Score]],Table2[6M Return vs Nifty Z-Score])</f>
        <v>626</v>
      </c>
      <c r="AU601">
        <f>_xlfn.RANK.AVG(Table2[[#This Row],[Sharpe Ratio Z-Score]],Table2[Sharpe Ratio Z-Score])</f>
        <v>361</v>
      </c>
      <c r="AV601">
        <f>(Table2[[#This Row],[Rank 1Y]]+Table2[[#This Row],[Rank 6M]]+Table2[[#This Row],[Rank Sharpe]])/3</f>
        <v>547</v>
      </c>
    </row>
    <row r="602" spans="1:48" x14ac:dyDescent="0.3">
      <c r="A602" t="s">
        <v>1678</v>
      </c>
      <c r="B602" t="s">
        <v>1679</v>
      </c>
      <c r="C602" t="s">
        <v>10400</v>
      </c>
      <c r="D602" t="s">
        <v>327</v>
      </c>
      <c r="E602">
        <v>5224.2640370150002</v>
      </c>
      <c r="F602">
        <v>244.85</v>
      </c>
      <c r="G602">
        <v>-20.009348749141999</v>
      </c>
      <c r="H602">
        <f>(Table2[[#This Row],[1Y Return vs Nifty]]-AVERAGE(Table2[1Y Return vs Nifty]))/_xlfn.STDEV.P(Table2[1Y Return vs Nifty])</f>
        <v>-0.71266043352350539</v>
      </c>
      <c r="I602">
        <v>-13.570340021892999</v>
      </c>
      <c r="J602">
        <f>(Table2[[#This Row],[1M Return vs Nifty]]-AVERAGE(Table2[1M Return vs Nifty]))/_xlfn.STDEV.P(Table2[1M Return vs Nifty])</f>
        <v>-1.0514388681161135</v>
      </c>
      <c r="K602">
        <v>8.0421453831384699</v>
      </c>
      <c r="L602">
        <f>(Table2[[#This Row],[6M Return vs Nifty]]-AVERAGE(Table2[6M Return vs Nifty]))/_xlfn.STDEV.P(Table2[6M Return vs Nifty])</f>
        <v>-0.13657764430802324</v>
      </c>
      <c r="M602">
        <v>-4.1977027758893302</v>
      </c>
      <c r="N602">
        <f>(Table2[[#This Row],[1W Return vs Nifty]]-AVERAGE(Table2[1W Return vs Nifty]))/_xlfn.STDEV.P(Table2[1W Return vs Nifty])</f>
        <v>-0.4207819665843569</v>
      </c>
      <c r="O602">
        <v>255.77</v>
      </c>
      <c r="P602">
        <v>259.06829916874199</v>
      </c>
      <c r="Q602">
        <v>243.76003121115701</v>
      </c>
      <c r="R602">
        <v>30.6839651880308</v>
      </c>
      <c r="S602" s="2">
        <f>(Table2[[#This Row],[Close Price]]-Table2[[#This Row],[20D EMA]])/Table2[[#This Row],[20D EMA]]</f>
        <v>-4.2694608437267918E-2</v>
      </c>
      <c r="T602" s="2">
        <f>(Table2[[#This Row],[Close Price]]-Table2[[#This Row],[50D EMA]])/Table2[[#This Row],[50D EMA]]</f>
        <v>-5.4882435305143307E-2</v>
      </c>
      <c r="U602" s="2">
        <f>(Table2[[#This Row],[Close Price]]-Table2[[#This Row],[200D EMA]])/Table2[[#This Row],[200D EMA]]</f>
        <v>4.4714828080194818E-3</v>
      </c>
      <c r="V602">
        <v>0.59983828099820802</v>
      </c>
      <c r="W602">
        <v>239</v>
      </c>
      <c r="X602">
        <v>249.75</v>
      </c>
      <c r="Y602">
        <v>239</v>
      </c>
      <c r="Z602">
        <v>254.5</v>
      </c>
      <c r="AA602">
        <v>239</v>
      </c>
      <c r="AB602">
        <v>270</v>
      </c>
      <c r="AC602" s="2">
        <f>(Table2[[#This Row],[Close Price]]/Table2[[#This Row],[Day Low]])-1</f>
        <v>2.4476987447698662E-2</v>
      </c>
      <c r="AD602" s="2">
        <f>(Table2[[#This Row],[Day High]]/Table2[[#This Row],[Close Price]])-1</f>
        <v>2.0012252399428165E-2</v>
      </c>
      <c r="AE602" s="2">
        <f>(Table2[[#This Row],[Close Price]]/Table2[[#This Row],[Current Week Low]])-1</f>
        <v>2.4476987447698662E-2</v>
      </c>
      <c r="AF602" s="2">
        <f>(Table2[[#This Row],[Current Week High]]/Table2[[#This Row],[Close Price]])-1</f>
        <v>3.9411884827445398E-2</v>
      </c>
      <c r="AG602" s="2">
        <f>(Table2[[#This Row],[Close Price]]/Table2[[#This Row],[Current Month Low]])-1</f>
        <v>2.4476987447698662E-2</v>
      </c>
      <c r="AH602" s="2">
        <f>(Table2[[#This Row],[Current Month High]]/Table2[[#This Row],[Close Price]])-1</f>
        <v>0.1027159485399225</v>
      </c>
      <c r="AI602">
        <v>21.339595670818799</v>
      </c>
      <c r="AJ602">
        <v>29.550264550264501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-0.2</v>
      </c>
      <c r="AM602" t="s">
        <v>10435</v>
      </c>
      <c r="AN602">
        <v>-7.9</v>
      </c>
      <c r="AO602" t="s">
        <v>10435</v>
      </c>
      <c r="AP602">
        <v>-0.10393949489589201</v>
      </c>
      <c r="AQ602">
        <f>(Table2[[#This Row],[Sharpe Ratio]]-AVERAGE(Table2[Sharpe Ratio]))/_xlfn.STDEV.P(Table2[Sharpe Ratio])</f>
        <v>-1.8817109482139009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567</v>
      </c>
      <c r="AT602">
        <f>_xlfn.RANK.AVG(Table2[[#This Row],[6M Return vs Nifty Z-Score]],Table2[6M Return vs Nifty Z-Score])</f>
        <v>355</v>
      </c>
      <c r="AU602">
        <f>_xlfn.RANK.AVG(Table2[[#This Row],[Sharpe Ratio Z-Score]],Table2[Sharpe Ratio Z-Score])</f>
        <v>722</v>
      </c>
      <c r="AV602">
        <f>(Table2[[#This Row],[Rank 1Y]]+Table2[[#This Row],[Rank 6M]]+Table2[[#This Row],[Rank Sharpe]])/3</f>
        <v>548</v>
      </c>
    </row>
    <row r="603" spans="1:48" x14ac:dyDescent="0.3">
      <c r="A603" t="s">
        <v>1756</v>
      </c>
      <c r="B603" t="s">
        <v>1757</v>
      </c>
      <c r="C603" t="s">
        <v>10404</v>
      </c>
      <c r="D603" t="s">
        <v>263</v>
      </c>
      <c r="E603">
        <v>4704.4217736250002</v>
      </c>
      <c r="F603">
        <v>282.25</v>
      </c>
      <c r="G603">
        <v>-10.459566107509399</v>
      </c>
      <c r="H603">
        <f>(Table2[[#This Row],[1Y Return vs Nifty]]-AVERAGE(Table2[1Y Return vs Nifty]))/_xlfn.STDEV.P(Table2[1Y Return vs Nifty])</f>
        <v>-0.5569746947072598</v>
      </c>
      <c r="I603">
        <v>-12.1269787066683</v>
      </c>
      <c r="J603">
        <f>(Table2[[#This Row],[1M Return vs Nifty]]-AVERAGE(Table2[1M Return vs Nifty]))/_xlfn.STDEV.P(Table2[1M Return vs Nifty])</f>
        <v>-0.91181911090129386</v>
      </c>
      <c r="K603">
        <v>-3.1103811186789398</v>
      </c>
      <c r="L603">
        <f>(Table2[[#This Row],[6M Return vs Nifty]]-AVERAGE(Table2[6M Return vs Nifty]))/_xlfn.STDEV.P(Table2[6M Return vs Nifty])</f>
        <v>-0.46600530241460858</v>
      </c>
      <c r="M603">
        <v>-7.2939045758287104</v>
      </c>
      <c r="N603">
        <f>(Table2[[#This Row],[1W Return vs Nifty]]-AVERAGE(Table2[1W Return vs Nifty]))/_xlfn.STDEV.P(Table2[1W Return vs Nifty])</f>
        <v>-1.0355463813315038</v>
      </c>
      <c r="O603">
        <v>282.82</v>
      </c>
      <c r="P603">
        <v>286.31658519017702</v>
      </c>
      <c r="Q603">
        <v>272.31849076065203</v>
      </c>
      <c r="R603">
        <v>52.642186498334603</v>
      </c>
      <c r="S603" s="2">
        <f>(Table2[[#This Row],[Close Price]]-Table2[[#This Row],[20D EMA]])/Table2[[#This Row],[20D EMA]]</f>
        <v>-2.015416165759116E-3</v>
      </c>
      <c r="T603" s="2">
        <f>(Table2[[#This Row],[Close Price]]-Table2[[#This Row],[50D EMA]])/Table2[[#This Row],[50D EMA]]</f>
        <v>-1.4203107331263809E-2</v>
      </c>
      <c r="U603" s="2">
        <f>(Table2[[#This Row],[Close Price]]-Table2[[#This Row],[200D EMA]])/Table2[[#This Row],[200D EMA]]</f>
        <v>3.6470197861360222E-2</v>
      </c>
      <c r="V603">
        <v>0.37442469490993902</v>
      </c>
      <c r="W603">
        <v>269.39999999999998</v>
      </c>
      <c r="X603">
        <v>285.85000000000002</v>
      </c>
      <c r="Y603">
        <v>266.89999999999998</v>
      </c>
      <c r="Z603">
        <v>285.85000000000002</v>
      </c>
      <c r="AA603">
        <v>266.89999999999998</v>
      </c>
      <c r="AB603">
        <v>301.7</v>
      </c>
      <c r="AC603" s="2">
        <f>(Table2[[#This Row],[Close Price]]/Table2[[#This Row],[Day Low]])-1</f>
        <v>4.7698589458055052E-2</v>
      </c>
      <c r="AD603" s="2">
        <f>(Table2[[#This Row],[Day High]]/Table2[[#This Row],[Close Price]])-1</f>
        <v>1.2754650132861034E-2</v>
      </c>
      <c r="AE603" s="2">
        <f>(Table2[[#This Row],[Close Price]]/Table2[[#This Row],[Current Week Low]])-1</f>
        <v>5.7512176845260443E-2</v>
      </c>
      <c r="AF603" s="2">
        <f>(Table2[[#This Row],[Current Week High]]/Table2[[#This Row],[Close Price]])-1</f>
        <v>1.2754650132861034E-2</v>
      </c>
      <c r="AG603" s="2">
        <f>(Table2[[#This Row],[Close Price]]/Table2[[#This Row],[Current Month Low]])-1</f>
        <v>5.7512176845260443E-2</v>
      </c>
      <c r="AH603" s="2">
        <f>(Table2[[#This Row],[Current Month High]]/Table2[[#This Row],[Close Price]])-1</f>
        <v>6.8910540301151402E-2</v>
      </c>
      <c r="AI603">
        <v>19.043401240035401</v>
      </c>
      <c r="AJ603">
        <v>34.2130290061816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-0.09</v>
      </c>
      <c r="AM603" t="s">
        <v>10435</v>
      </c>
      <c r="AN603">
        <v>-1.72</v>
      </c>
      <c r="AO603" t="s">
        <v>10435</v>
      </c>
      <c r="AP603">
        <v>-3.9964954564282999E-2</v>
      </c>
      <c r="AQ603">
        <f>(Table2[[#This Row],[Sharpe Ratio]]-AVERAGE(Table2[Sharpe Ratio]))/_xlfn.STDEV.P(Table2[Sharpe Ratio])</f>
        <v>-1.1397051213110367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505</v>
      </c>
      <c r="AT603">
        <f>_xlfn.RANK.AVG(Table2[[#This Row],[6M Return vs Nifty Z-Score]],Table2[6M Return vs Nifty Z-Score])</f>
        <v>486</v>
      </c>
      <c r="AU603">
        <f>_xlfn.RANK.AVG(Table2[[#This Row],[Sharpe Ratio Z-Score]],Table2[Sharpe Ratio Z-Score])</f>
        <v>653</v>
      </c>
      <c r="AV603">
        <f>(Table2[[#This Row],[Rank 1Y]]+Table2[[#This Row],[Rank 6M]]+Table2[[#This Row],[Rank Sharpe]])/3</f>
        <v>548</v>
      </c>
    </row>
    <row r="604" spans="1:48" x14ac:dyDescent="0.3">
      <c r="A604" t="s">
        <v>1458</v>
      </c>
      <c r="B604" t="s">
        <v>1459</v>
      </c>
      <c r="C604" t="s">
        <v>10400</v>
      </c>
      <c r="D604" t="s">
        <v>1460</v>
      </c>
      <c r="E604">
        <v>7467.7053174399998</v>
      </c>
      <c r="F604">
        <v>280.10000000000002</v>
      </c>
      <c r="G604">
        <v>-48.044765153682903</v>
      </c>
      <c r="H604">
        <f>(Table2[[#This Row],[1Y Return vs Nifty]]-AVERAGE(Table2[1Y Return vs Nifty]))/_xlfn.STDEV.P(Table2[1Y Return vs Nifty])</f>
        <v>-1.1697090051772643</v>
      </c>
      <c r="I604">
        <v>-1.18886867386279</v>
      </c>
      <c r="J604">
        <f>(Table2[[#This Row],[1M Return vs Nifty]]-AVERAGE(Table2[1M Return vs Nifty]))/_xlfn.STDEV.P(Table2[1M Return vs Nifty])</f>
        <v>0.14625016881439656</v>
      </c>
      <c r="K604">
        <v>-18.760311027718899</v>
      </c>
      <c r="L604">
        <f>(Table2[[#This Row],[6M Return vs Nifty]]-AVERAGE(Table2[6M Return vs Nifty]))/_xlfn.STDEV.P(Table2[6M Return vs Nifty])</f>
        <v>-0.92827900861267032</v>
      </c>
      <c r="M604">
        <v>-8.7598928068780495</v>
      </c>
      <c r="N604">
        <f>(Table2[[#This Row],[1W Return vs Nifty]]-AVERAGE(Table2[1W Return vs Nifty]))/_xlfn.STDEV.P(Table2[1W Return vs Nifty])</f>
        <v>-1.3266247590085976</v>
      </c>
      <c r="O604">
        <v>279.92</v>
      </c>
      <c r="P604">
        <v>281.69853589098801</v>
      </c>
      <c r="Q604">
        <v>284.08185312446898</v>
      </c>
      <c r="R604">
        <v>48.240400796601101</v>
      </c>
      <c r="S604" s="2">
        <f>(Table2[[#This Row],[Close Price]]-Table2[[#This Row],[20D EMA]])/Table2[[#This Row],[20D EMA]]</f>
        <v>6.4304086881968709E-4</v>
      </c>
      <c r="T604" s="2">
        <f>(Table2[[#This Row],[Close Price]]-Table2[[#This Row],[50D EMA]])/Table2[[#This Row],[50D EMA]]</f>
        <v>-5.6746332952422309E-3</v>
      </c>
      <c r="U604" s="2">
        <f>(Table2[[#This Row],[Close Price]]-Table2[[#This Row],[200D EMA]])/Table2[[#This Row],[200D EMA]]</f>
        <v>-1.4016569804352575E-2</v>
      </c>
      <c r="V604">
        <v>0.75012537757724096</v>
      </c>
      <c r="W604">
        <v>276</v>
      </c>
      <c r="X604">
        <v>281.7</v>
      </c>
      <c r="Y604">
        <v>276</v>
      </c>
      <c r="Z604">
        <v>289.95</v>
      </c>
      <c r="AA604">
        <v>259.5</v>
      </c>
      <c r="AB604">
        <v>300</v>
      </c>
      <c r="AC604" s="2">
        <f>(Table2[[#This Row],[Close Price]]/Table2[[#This Row],[Day Low]])-1</f>
        <v>1.485507246376816E-2</v>
      </c>
      <c r="AD604" s="2">
        <f>(Table2[[#This Row],[Day High]]/Table2[[#This Row],[Close Price]])-1</f>
        <v>5.7122456265619181E-3</v>
      </c>
      <c r="AE604" s="2">
        <f>(Table2[[#This Row],[Close Price]]/Table2[[#This Row],[Current Week Low]])-1</f>
        <v>1.485507246376816E-2</v>
      </c>
      <c r="AF604" s="2">
        <f>(Table2[[#This Row],[Current Week High]]/Table2[[#This Row],[Close Price]])-1</f>
        <v>3.5166012138521774E-2</v>
      </c>
      <c r="AG604" s="2">
        <f>(Table2[[#This Row],[Close Price]]/Table2[[#This Row],[Current Month Low]])-1</f>
        <v>7.9383429672447159E-2</v>
      </c>
      <c r="AH604" s="2">
        <f>(Table2[[#This Row],[Current Month High]]/Table2[[#This Row],[Close Price]])-1</f>
        <v>7.1046054980363982E-2</v>
      </c>
      <c r="AI604">
        <v>30.2927525883612</v>
      </c>
      <c r="AJ604">
        <v>12.0175964807038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-0.19</v>
      </c>
      <c r="AM604" t="s">
        <v>10435</v>
      </c>
      <c r="AN604">
        <v>2.17</v>
      </c>
      <c r="AO604" t="s">
        <v>10436</v>
      </c>
      <c r="AP604">
        <v>7.5687501522946996E-2</v>
      </c>
      <c r="AQ604">
        <f>(Table2[[#This Row],[Sharpe Ratio]]-AVERAGE(Table2[Sharpe Ratio]))/_xlfn.STDEV.P(Table2[Sharpe Ratio])</f>
        <v>0.2016846857518256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702</v>
      </c>
      <c r="AT604">
        <f>_xlfn.RANK.AVG(Table2[[#This Row],[6M Return vs Nifty Z-Score]],Table2[6M Return vs Nifty Z-Score])</f>
        <v>649</v>
      </c>
      <c r="AU604">
        <f>_xlfn.RANK.AVG(Table2[[#This Row],[Sharpe Ratio Z-Score]],Table2[Sharpe Ratio Z-Score])</f>
        <v>297</v>
      </c>
      <c r="AV604">
        <f>(Table2[[#This Row],[Rank 1Y]]+Table2[[#This Row],[Rank 6M]]+Table2[[#This Row],[Rank Sharpe]])/3</f>
        <v>549.33333333333337</v>
      </c>
    </row>
    <row r="605" spans="1:48" x14ac:dyDescent="0.3">
      <c r="A605" t="s">
        <v>774</v>
      </c>
      <c r="B605" t="s">
        <v>775</v>
      </c>
      <c r="C605" t="s">
        <v>10404</v>
      </c>
      <c r="D605" t="s">
        <v>164</v>
      </c>
      <c r="E605">
        <v>22108.844290925001</v>
      </c>
      <c r="F605">
        <v>7509.35</v>
      </c>
      <c r="G605">
        <v>-25.3300795959453</v>
      </c>
      <c r="H605">
        <f>(Table2[[#This Row],[1Y Return vs Nifty]]-AVERAGE(Table2[1Y Return vs Nifty]))/_xlfn.STDEV.P(Table2[1Y Return vs Nifty])</f>
        <v>-0.79940187508424709</v>
      </c>
      <c r="I605">
        <v>-7.7683476534687896</v>
      </c>
      <c r="J605">
        <f>(Table2[[#This Row],[1M Return vs Nifty]]-AVERAGE(Table2[1M Return vs Nifty]))/_xlfn.STDEV.P(Table2[1M Return vs Nifty])</f>
        <v>-0.49019840995992792</v>
      </c>
      <c r="K605">
        <v>11.779479818663599</v>
      </c>
      <c r="L605">
        <f>(Table2[[#This Row],[6M Return vs Nifty]]-AVERAGE(Table2[6M Return vs Nifty]))/_xlfn.STDEV.P(Table2[6M Return vs Nifty])</f>
        <v>-2.6182808621642423E-2</v>
      </c>
      <c r="M605">
        <v>-4.6516447436489603</v>
      </c>
      <c r="N605">
        <f>(Table2[[#This Row],[1W Return vs Nifty]]-AVERAGE(Table2[1W Return vs Nifty]))/_xlfn.STDEV.P(Table2[1W Return vs Nifty])</f>
        <v>-0.51091413049705181</v>
      </c>
      <c r="O605">
        <v>7762.39</v>
      </c>
      <c r="P605">
        <v>7595.3803906978901</v>
      </c>
      <c r="Q605">
        <v>6951.2284295334202</v>
      </c>
      <c r="R605">
        <v>22.0848027976207</v>
      </c>
      <c r="S605" s="2">
        <f>(Table2[[#This Row],[Close Price]]-Table2[[#This Row],[20D EMA]])/Table2[[#This Row],[20D EMA]]</f>
        <v>-3.2598207510831062E-2</v>
      </c>
      <c r="T605" s="2">
        <f>(Table2[[#This Row],[Close Price]]-Table2[[#This Row],[50D EMA]])/Table2[[#This Row],[50D EMA]]</f>
        <v>-1.1326673092403865E-2</v>
      </c>
      <c r="U605" s="2">
        <f>(Table2[[#This Row],[Close Price]]-Table2[[#This Row],[200D EMA]])/Table2[[#This Row],[200D EMA]]</f>
        <v>8.0291070294181421E-2</v>
      </c>
      <c r="V605">
        <v>0.73051523897227899</v>
      </c>
      <c r="W605">
        <v>7458</v>
      </c>
      <c r="X605">
        <v>7574.95</v>
      </c>
      <c r="Y605">
        <v>7458</v>
      </c>
      <c r="Z605">
        <v>7721.9</v>
      </c>
      <c r="AA605">
        <v>7458</v>
      </c>
      <c r="AB605">
        <v>8109.95</v>
      </c>
      <c r="AC605" s="2">
        <f>(Table2[[#This Row],[Close Price]]/Table2[[#This Row],[Day Low]])-1</f>
        <v>6.8852239206222965E-3</v>
      </c>
      <c r="AD605" s="2">
        <f>(Table2[[#This Row],[Day High]]/Table2[[#This Row],[Close Price]])-1</f>
        <v>8.7357760658377526E-3</v>
      </c>
      <c r="AE605" s="2">
        <f>(Table2[[#This Row],[Close Price]]/Table2[[#This Row],[Current Week Low]])-1</f>
        <v>6.8852239206222965E-3</v>
      </c>
      <c r="AF605" s="2">
        <f>(Table2[[#This Row],[Current Week High]]/Table2[[#This Row],[Close Price]])-1</f>
        <v>2.8304713457223185E-2</v>
      </c>
      <c r="AG605" s="2">
        <f>(Table2[[#This Row],[Close Price]]/Table2[[#This Row],[Current Month Low]])-1</f>
        <v>6.8852239206222965E-3</v>
      </c>
      <c r="AH605" s="2">
        <f>(Table2[[#This Row],[Current Month High]]/Table2[[#This Row],[Close Price]])-1</f>
        <v>7.9980291236924517E-2</v>
      </c>
      <c r="AI605">
        <v>8.3369399481978999</v>
      </c>
      <c r="AJ605">
        <v>45.112418717450701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7.0000000000000007E-2</v>
      </c>
      <c r="AM605" t="s">
        <v>10436</v>
      </c>
      <c r="AN605">
        <v>-5.56</v>
      </c>
      <c r="AO605" t="s">
        <v>10435</v>
      </c>
      <c r="AP605">
        <v>-0.10849707949982999</v>
      </c>
      <c r="AQ605">
        <f>(Table2[[#This Row],[Sharpe Ratio]]-AVERAGE(Table2[Sharpe Ratio]))/_xlfn.STDEV.P(Table2[Sharpe Ratio])</f>
        <v>-1.9345718881314935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-3.7612691122943631</v>
      </c>
      <c r="AS605">
        <f>_xlfn.RANK.AVG(Table2[[#This Row],[1Y Return vs Nifty Z-Score]],Table2[1Y Return vs Nifty Z-Score])</f>
        <v>603</v>
      </c>
      <c r="AT605">
        <f>_xlfn.RANK.AVG(Table2[[#This Row],[6M Return vs Nifty Z-Score]],Table2[6M Return vs Nifty Z-Score])</f>
        <v>317</v>
      </c>
      <c r="AU605">
        <f>_xlfn.RANK.AVG(Table2[[#This Row],[Sharpe Ratio Z-Score]],Table2[Sharpe Ratio Z-Score])</f>
        <v>729</v>
      </c>
      <c r="AV605">
        <f>(Table2[[#This Row],[Rank 1Y]]+Table2[[#This Row],[Rank 6M]]+Table2[[#This Row],[Rank Sharpe]])/3</f>
        <v>549.66666666666663</v>
      </c>
    </row>
    <row r="606" spans="1:48" x14ac:dyDescent="0.3">
      <c r="A606" t="s">
        <v>1376</v>
      </c>
      <c r="B606" t="s">
        <v>1377</v>
      </c>
      <c r="C606" t="s">
        <v>10404</v>
      </c>
      <c r="D606" t="s">
        <v>433</v>
      </c>
      <c r="E606">
        <v>8222.4883958699993</v>
      </c>
      <c r="F606">
        <v>520.04999999999995</v>
      </c>
      <c r="G606">
        <v>-23.737399151504299</v>
      </c>
      <c r="H606">
        <f>(Table2[[#This Row],[1Y Return vs Nifty]]-AVERAGE(Table2[1Y Return vs Nifty]))/_xlfn.STDEV.P(Table2[1Y Return vs Nifty])</f>
        <v>-0.77343713421045968</v>
      </c>
      <c r="I606">
        <v>0.53324237753958403</v>
      </c>
      <c r="J606">
        <f>(Table2[[#This Row],[1M Return vs Nifty]]-AVERAGE(Table2[1M Return vs Nifty]))/_xlfn.STDEV.P(Table2[1M Return vs Nifty])</f>
        <v>0.31283404795648523</v>
      </c>
      <c r="K606">
        <v>1.04973326363154</v>
      </c>
      <c r="L606">
        <f>(Table2[[#This Row],[6M Return vs Nifty]]-AVERAGE(Table2[6M Return vs Nifty]))/_xlfn.STDEV.P(Table2[6M Return vs Nifty])</f>
        <v>-0.343122228503353</v>
      </c>
      <c r="M606">
        <v>-2.4402236594827502</v>
      </c>
      <c r="N606">
        <f>(Table2[[#This Row],[1W Return vs Nifty]]-AVERAGE(Table2[1W Return vs Nifty]))/_xlfn.STDEV.P(Table2[1W Return vs Nifty])</f>
        <v>-7.1826798207031625E-2</v>
      </c>
      <c r="O606">
        <v>511.03</v>
      </c>
      <c r="P606">
        <v>512.37572456678595</v>
      </c>
      <c r="Q606">
        <v>497.74831744954503</v>
      </c>
      <c r="R606">
        <v>62.1766161533331</v>
      </c>
      <c r="S606" s="2">
        <f>(Table2[[#This Row],[Close Price]]-Table2[[#This Row],[20D EMA]])/Table2[[#This Row],[20D EMA]]</f>
        <v>1.7650627164745674E-2</v>
      </c>
      <c r="T606" s="2">
        <f>(Table2[[#This Row],[Close Price]]-Table2[[#This Row],[50D EMA]])/Table2[[#This Row],[50D EMA]]</f>
        <v>1.4977827920521825E-2</v>
      </c>
      <c r="U606" s="2">
        <f>(Table2[[#This Row],[Close Price]]-Table2[[#This Row],[200D EMA]])/Table2[[#This Row],[200D EMA]]</f>
        <v>4.4805139000224883E-2</v>
      </c>
      <c r="V606">
        <v>0.56343569196222898</v>
      </c>
      <c r="W606">
        <v>512.65</v>
      </c>
      <c r="X606">
        <v>522</v>
      </c>
      <c r="Y606">
        <v>512.65</v>
      </c>
      <c r="Z606">
        <v>525</v>
      </c>
      <c r="AA606">
        <v>487.45</v>
      </c>
      <c r="AB606">
        <v>535</v>
      </c>
      <c r="AC606" s="2">
        <f>(Table2[[#This Row],[Close Price]]/Table2[[#This Row],[Day Low]])-1</f>
        <v>1.443479957085736E-2</v>
      </c>
      <c r="AD606" s="2">
        <f>(Table2[[#This Row],[Day High]]/Table2[[#This Row],[Close Price]])-1</f>
        <v>3.7496394577445358E-3</v>
      </c>
      <c r="AE606" s="2">
        <f>(Table2[[#This Row],[Close Price]]/Table2[[#This Row],[Current Week Low]])-1</f>
        <v>1.443479957085736E-2</v>
      </c>
      <c r="AF606" s="2">
        <f>(Table2[[#This Row],[Current Week High]]/Table2[[#This Row],[Close Price]])-1</f>
        <v>9.5183155465821123E-3</v>
      </c>
      <c r="AG606" s="2">
        <f>(Table2[[#This Row],[Close Price]]/Table2[[#This Row],[Current Month Low]])-1</f>
        <v>6.6878654220945633E-2</v>
      </c>
      <c r="AH606" s="2">
        <f>(Table2[[#This Row],[Current Month High]]/Table2[[#This Row],[Close Price]])-1</f>
        <v>2.8747235842707441E-2</v>
      </c>
      <c r="AI606">
        <v>21.8921257571387</v>
      </c>
      <c r="AJ606">
        <v>29.108738828202501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-7.0000000000000007E-2</v>
      </c>
      <c r="AM606" t="s">
        <v>10435</v>
      </c>
      <c r="AN606">
        <v>3.51</v>
      </c>
      <c r="AO606" t="s">
        <v>10436</v>
      </c>
      <c r="AP606">
        <v>-2.7365562347922E-2</v>
      </c>
      <c r="AQ606">
        <f>(Table2[[#This Row],[Sharpe Ratio]]-AVERAGE(Table2[Sharpe Ratio]))/_xlfn.STDEV.P(Table2[Sharpe Ratio])</f>
        <v>-0.99357163771716839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595</v>
      </c>
      <c r="AT606">
        <f>_xlfn.RANK.AVG(Table2[[#This Row],[6M Return vs Nifty Z-Score]],Table2[6M Return vs Nifty Z-Score])</f>
        <v>438</v>
      </c>
      <c r="AU606">
        <f>_xlfn.RANK.AVG(Table2[[#This Row],[Sharpe Ratio Z-Score]],Table2[Sharpe Ratio Z-Score])</f>
        <v>631</v>
      </c>
      <c r="AV606">
        <f>(Table2[[#This Row],[Rank 1Y]]+Table2[[#This Row],[Rank 6M]]+Table2[[#This Row],[Rank Sharpe]])/3</f>
        <v>554.66666666666663</v>
      </c>
    </row>
    <row r="607" spans="1:48" x14ac:dyDescent="0.3">
      <c r="A607" t="s">
        <v>16</v>
      </c>
      <c r="B607" t="s">
        <v>17</v>
      </c>
      <c r="C607" t="s">
        <v>10389</v>
      </c>
      <c r="D607" t="s">
        <v>18</v>
      </c>
      <c r="E607">
        <v>2021681.5670930599</v>
      </c>
      <c r="F607">
        <v>2987.9</v>
      </c>
      <c r="G607">
        <v>-4.5080273931773398</v>
      </c>
      <c r="H607">
        <f>(Table2[[#This Row],[1Y Return vs Nifty]]-AVERAGE(Table2[1Y Return vs Nifty]))/_xlfn.STDEV.P(Table2[1Y Return vs Nifty])</f>
        <v>-0.45994948098198996</v>
      </c>
      <c r="I607">
        <v>-5.8943964460217098</v>
      </c>
      <c r="J607">
        <f>(Table2[[#This Row],[1M Return vs Nifty]]-AVERAGE(Table2[1M Return vs Nifty]))/_xlfn.STDEV.P(Table2[1M Return vs Nifty])</f>
        <v>-0.30892667303836024</v>
      </c>
      <c r="K607">
        <v>-14.049964460437799</v>
      </c>
      <c r="L607">
        <f>(Table2[[#This Row],[6M Return vs Nifty]]-AVERAGE(Table2[6M Return vs Nifty]))/_xlfn.STDEV.P(Table2[6M Return vs Nifty])</f>
        <v>-0.78914296277794949</v>
      </c>
      <c r="M607">
        <v>-1.1355740322446699</v>
      </c>
      <c r="N607">
        <f>(Table2[[#This Row],[1W Return vs Nifty]]-AVERAGE(Table2[1W Return vs Nifty]))/_xlfn.STDEV.P(Table2[1W Return vs Nifty])</f>
        <v>0.18721709374949558</v>
      </c>
      <c r="O607">
        <v>2967.17</v>
      </c>
      <c r="P607">
        <v>2977.7649064119901</v>
      </c>
      <c r="Q607">
        <v>2862.09845281444</v>
      </c>
      <c r="R607">
        <v>60.651265646954499</v>
      </c>
      <c r="S607" s="2">
        <f>(Table2[[#This Row],[Close Price]]-Table2[[#This Row],[20D EMA]])/Table2[[#This Row],[20D EMA]]</f>
        <v>6.9864551070548762E-3</v>
      </c>
      <c r="T607" s="2">
        <f>(Table2[[#This Row],[Close Price]]-Table2[[#This Row],[50D EMA]])/Table2[[#This Row],[50D EMA]]</f>
        <v>3.4035909168605724E-3</v>
      </c>
      <c r="U607" s="2">
        <f>(Table2[[#This Row],[Close Price]]-Table2[[#This Row],[200D EMA]])/Table2[[#This Row],[200D EMA]]</f>
        <v>4.395430459838074E-2</v>
      </c>
      <c r="V607">
        <v>1.0364128041818099</v>
      </c>
      <c r="W607">
        <v>2960.4</v>
      </c>
      <c r="X607">
        <v>2993</v>
      </c>
      <c r="Y607">
        <v>2960.4</v>
      </c>
      <c r="Z607">
        <v>3003</v>
      </c>
      <c r="AA607">
        <v>2891.75</v>
      </c>
      <c r="AB607">
        <v>3053.6</v>
      </c>
      <c r="AC607" s="2">
        <f>(Table2[[#This Row],[Close Price]]/Table2[[#This Row],[Day Low]])-1</f>
        <v>9.2892852317254526E-3</v>
      </c>
      <c r="AD607" s="2">
        <f>(Table2[[#This Row],[Day High]]/Table2[[#This Row],[Close Price]])-1</f>
        <v>1.7068844338832267E-3</v>
      </c>
      <c r="AE607" s="2">
        <f>(Table2[[#This Row],[Close Price]]/Table2[[#This Row],[Current Week Low]])-1</f>
        <v>9.2892852317254526E-3</v>
      </c>
      <c r="AF607" s="2">
        <f>(Table2[[#This Row],[Current Week High]]/Table2[[#This Row],[Close Price]])-1</f>
        <v>5.0537166571840153E-3</v>
      </c>
      <c r="AG607" s="2">
        <f>(Table2[[#This Row],[Close Price]]/Table2[[#This Row],[Current Month Low]])-1</f>
        <v>3.3249762254690118E-2</v>
      </c>
      <c r="AH607" s="2">
        <f>(Table2[[#This Row],[Current Month High]]/Table2[[#This Row],[Close Price]])-1</f>
        <v>2.1988687707085175E-2</v>
      </c>
      <c r="AI607">
        <v>7.68767361692157</v>
      </c>
      <c r="AJ607">
        <v>34.571904697563397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-0.1</v>
      </c>
      <c r="AM607" t="s">
        <v>10435</v>
      </c>
      <c r="AN607">
        <v>2.15</v>
      </c>
      <c r="AO607" t="s">
        <v>10436</v>
      </c>
      <c r="AP607">
        <v>-1.7649939926338998E-2</v>
      </c>
      <c r="AQ607">
        <f>(Table2[[#This Row],[Sharpe Ratio]]-AVERAGE(Table2[Sharpe Ratio]))/_xlfn.STDEV.P(Table2[Sharpe Ratio])</f>
        <v>-0.88088542830581573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459</v>
      </c>
      <c r="AT607">
        <f>_xlfn.RANK.AVG(Table2[[#This Row],[6M Return vs Nifty Z-Score]],Table2[6M Return vs Nifty Z-Score])</f>
        <v>600</v>
      </c>
      <c r="AU607">
        <f>_xlfn.RANK.AVG(Table2[[#This Row],[Sharpe Ratio Z-Score]],Table2[Sharpe Ratio Z-Score])</f>
        <v>608</v>
      </c>
      <c r="AV607">
        <f>(Table2[[#This Row],[Rank 1Y]]+Table2[[#This Row],[Rank 6M]]+Table2[[#This Row],[Rank Sharpe]])/3</f>
        <v>555.66666666666663</v>
      </c>
    </row>
    <row r="608" spans="1:48" x14ac:dyDescent="0.3">
      <c r="A608" t="s">
        <v>446</v>
      </c>
      <c r="B608" t="s">
        <v>447</v>
      </c>
      <c r="C608" t="s">
        <v>10391</v>
      </c>
      <c r="D608" t="s">
        <v>34</v>
      </c>
      <c r="E608">
        <v>50325.190590764003</v>
      </c>
      <c r="F608">
        <v>110.54</v>
      </c>
      <c r="G608">
        <v>-28.426790122941899</v>
      </c>
      <c r="H608">
        <f>(Table2[[#This Row],[1Y Return vs Nifty]]-AVERAGE(Table2[1Y Return vs Nifty]))/_xlfn.STDEV.P(Table2[1Y Return vs Nifty])</f>
        <v>-0.8498861305262212</v>
      </c>
      <c r="I608">
        <v>-12.2516654057601</v>
      </c>
      <c r="J608">
        <f>(Table2[[#This Row],[1M Return vs Nifty]]-AVERAGE(Table2[1M Return vs Nifty]))/_xlfn.STDEV.P(Table2[1M Return vs Nifty])</f>
        <v>-0.92388035050324646</v>
      </c>
      <c r="K608">
        <v>-34.881645321356302</v>
      </c>
      <c r="L608">
        <f>(Table2[[#This Row],[6M Return vs Nifty]]-AVERAGE(Table2[6M Return vs Nifty]))/_xlfn.STDEV.P(Table2[6M Return vs Nifty])</f>
        <v>-1.4044772405595665</v>
      </c>
      <c r="M608">
        <v>-2.6919080206500801</v>
      </c>
      <c r="N608">
        <f>(Table2[[#This Row],[1W Return vs Nifty]]-AVERAGE(Table2[1W Return vs Nifty]))/_xlfn.STDEV.P(Table2[1W Return vs Nifty])</f>
        <v>-0.12179982935670425</v>
      </c>
      <c r="O608">
        <v>113.35</v>
      </c>
      <c r="P608">
        <v>116.908799444689</v>
      </c>
      <c r="Q608">
        <v>119.544041080548</v>
      </c>
      <c r="R608">
        <v>36.371690593434401</v>
      </c>
      <c r="S608" s="2">
        <f>(Table2[[#This Row],[Close Price]]-Table2[[#This Row],[20D EMA]])/Table2[[#This Row],[20D EMA]]</f>
        <v>-2.4790471989413216E-2</v>
      </c>
      <c r="T608" s="2">
        <f>(Table2[[#This Row],[Close Price]]-Table2[[#This Row],[50D EMA]])/Table2[[#This Row],[50D EMA]]</f>
        <v>-5.447664739472538E-2</v>
      </c>
      <c r="U608" s="2">
        <f>(Table2[[#This Row],[Close Price]]-Table2[[#This Row],[200D EMA]])/Table2[[#This Row],[200D EMA]]</f>
        <v>-7.5319865374813014E-2</v>
      </c>
      <c r="V608">
        <v>0.62967594062307197</v>
      </c>
      <c r="W608">
        <v>110.3</v>
      </c>
      <c r="X608">
        <v>112.28</v>
      </c>
      <c r="Y608">
        <v>110.3</v>
      </c>
      <c r="Z608">
        <v>113.59</v>
      </c>
      <c r="AA608">
        <v>109.51</v>
      </c>
      <c r="AB608">
        <v>119.39</v>
      </c>
      <c r="AC608" s="2">
        <f>(Table2[[#This Row],[Close Price]]/Table2[[#This Row],[Day Low]])-1</f>
        <v>2.1758839528558394E-3</v>
      </c>
      <c r="AD608" s="2">
        <f>(Table2[[#This Row],[Day High]]/Table2[[#This Row],[Close Price]])-1</f>
        <v>1.5740908268500053E-2</v>
      </c>
      <c r="AE608" s="2">
        <f>(Table2[[#This Row],[Close Price]]/Table2[[#This Row],[Current Week Low]])-1</f>
        <v>2.1758839528558394E-3</v>
      </c>
      <c r="AF608" s="2">
        <f>(Table2[[#This Row],[Current Week High]]/Table2[[#This Row],[Close Price]])-1</f>
        <v>2.7591821964899621E-2</v>
      </c>
      <c r="AG608" s="2">
        <f>(Table2[[#This Row],[Close Price]]/Table2[[#This Row],[Current Month Low]])-1</f>
        <v>9.4055337412108919E-3</v>
      </c>
      <c r="AH608" s="2">
        <f>(Table2[[#This Row],[Current Month High]]/Table2[[#This Row],[Close Price]])-1</f>
        <v>8.0061516193233206E-2</v>
      </c>
      <c r="AI608">
        <v>42.889451782160201</v>
      </c>
      <c r="AJ608">
        <v>27.939814814814799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-0.11</v>
      </c>
      <c r="AM608" t="s">
        <v>10435</v>
      </c>
      <c r="AN608">
        <v>-2.5499999999999998</v>
      </c>
      <c r="AO608" t="s">
        <v>10435</v>
      </c>
      <c r="AP608">
        <v>6.5807867785968005E-2</v>
      </c>
      <c r="AQ608">
        <f>(Table2[[#This Row],[Sharpe Ratio]]-AVERAGE(Table2[Sharpe Ratio]))/_xlfn.STDEV.P(Table2[Sharpe Ratio])</f>
        <v>8.7096198480077228E-2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619</v>
      </c>
      <c r="AT608">
        <f>_xlfn.RANK.AVG(Table2[[#This Row],[6M Return vs Nifty Z-Score]],Table2[6M Return vs Nifty Z-Score])</f>
        <v>728</v>
      </c>
      <c r="AU608">
        <f>_xlfn.RANK.AVG(Table2[[#This Row],[Sharpe Ratio Z-Score]],Table2[Sharpe Ratio Z-Score])</f>
        <v>325</v>
      </c>
      <c r="AV608">
        <f>(Table2[[#This Row],[Rank 1Y]]+Table2[[#This Row],[Rank 6M]]+Table2[[#This Row],[Rank Sharpe]])/3</f>
        <v>557.33333333333337</v>
      </c>
    </row>
    <row r="609" spans="1:48" x14ac:dyDescent="0.3">
      <c r="A609" t="s">
        <v>2024</v>
      </c>
      <c r="B609" t="s">
        <v>2025</v>
      </c>
      <c r="C609" t="s">
        <v>10407</v>
      </c>
      <c r="D609" t="s">
        <v>1557</v>
      </c>
      <c r="E609">
        <v>3414.235540833</v>
      </c>
      <c r="F609">
        <v>150.93</v>
      </c>
      <c r="G609">
        <v>-34.2286166867746</v>
      </c>
      <c r="H609">
        <f>(Table2[[#This Row],[1Y Return vs Nifty]]-AVERAGE(Table2[1Y Return vs Nifty]))/_xlfn.STDEV.P(Table2[1Y Return vs Nifty])</f>
        <v>-0.94447065553270804</v>
      </c>
      <c r="I609">
        <v>-11.1387853891963</v>
      </c>
      <c r="J609">
        <f>(Table2[[#This Row],[1M Return vs Nifty]]-AVERAGE(Table2[1M Return vs Nifty]))/_xlfn.STDEV.P(Table2[1M Return vs Nifty])</f>
        <v>-0.81622883173043448</v>
      </c>
      <c r="K609">
        <v>-7.9557715839207699</v>
      </c>
      <c r="L609">
        <f>(Table2[[#This Row],[6M Return vs Nifty]]-AVERAGE(Table2[6M Return vs Nifty]))/_xlfn.STDEV.P(Table2[6M Return vs Nifty])</f>
        <v>-0.60913032734205241</v>
      </c>
      <c r="M609">
        <v>-2.5155028894140399</v>
      </c>
      <c r="N609">
        <f>(Table2[[#This Row],[1W Return vs Nifty]]-AVERAGE(Table2[1W Return vs Nifty]))/_xlfn.STDEV.P(Table2[1W Return vs Nifty])</f>
        <v>-8.6773818692657365E-2</v>
      </c>
      <c r="O609">
        <v>153.03</v>
      </c>
      <c r="P609">
        <v>154.81246334068501</v>
      </c>
      <c r="Q609">
        <v>151.09641635386799</v>
      </c>
      <c r="R609">
        <v>43.121899018830199</v>
      </c>
      <c r="S609" s="2">
        <f>(Table2[[#This Row],[Close Price]]-Table2[[#This Row],[20D EMA]])/Table2[[#This Row],[20D EMA]]</f>
        <v>-1.3722799451087985E-2</v>
      </c>
      <c r="T609" s="2">
        <f>(Table2[[#This Row],[Close Price]]-Table2[[#This Row],[50D EMA]])/Table2[[#This Row],[50D EMA]]</f>
        <v>-2.5078493403603689E-2</v>
      </c>
      <c r="U609" s="2">
        <f>(Table2[[#This Row],[Close Price]]-Table2[[#This Row],[200D EMA]])/Table2[[#This Row],[200D EMA]]</f>
        <v>-1.1013917992485007E-3</v>
      </c>
      <c r="V609">
        <v>0.31454023193247699</v>
      </c>
      <c r="W609">
        <v>148.6</v>
      </c>
      <c r="X609">
        <v>151.4</v>
      </c>
      <c r="Y609">
        <v>148.6</v>
      </c>
      <c r="Z609">
        <v>155</v>
      </c>
      <c r="AA609">
        <v>144.16999999999999</v>
      </c>
      <c r="AB609">
        <v>162</v>
      </c>
      <c r="AC609" s="2">
        <f>(Table2[[#This Row],[Close Price]]/Table2[[#This Row],[Day Low]])-1</f>
        <v>1.5679676985195234E-2</v>
      </c>
      <c r="AD609" s="2">
        <f>(Table2[[#This Row],[Day High]]/Table2[[#This Row],[Close Price]])-1</f>
        <v>3.1140263698403725E-3</v>
      </c>
      <c r="AE609" s="2">
        <f>(Table2[[#This Row],[Close Price]]/Table2[[#This Row],[Current Week Low]])-1</f>
        <v>1.5679676985195234E-2</v>
      </c>
      <c r="AF609" s="2">
        <f>(Table2[[#This Row],[Current Week High]]/Table2[[#This Row],[Close Price]])-1</f>
        <v>2.696614324521307E-2</v>
      </c>
      <c r="AG609" s="2">
        <f>(Table2[[#This Row],[Close Price]]/Table2[[#This Row],[Current Month Low]])-1</f>
        <v>4.6889089269612327E-2</v>
      </c>
      <c r="AH609" s="2">
        <f>(Table2[[#This Row],[Current Month High]]/Table2[[#This Row],[Close Price]])-1</f>
        <v>7.3345259391770945E-2</v>
      </c>
      <c r="AI609">
        <v>18.657655866958201</v>
      </c>
      <c r="AJ609">
        <v>17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-7.0000000000000007E-2</v>
      </c>
      <c r="AM609" t="s">
        <v>10435</v>
      </c>
      <c r="AN609">
        <v>-1.1499999999999999</v>
      </c>
      <c r="AO609" t="s">
        <v>10435</v>
      </c>
      <c r="AP609">
        <v>1.0984787586802E-2</v>
      </c>
      <c r="AQ609">
        <f>(Table2[[#This Row],[Sharpe Ratio]]-AVERAGE(Table2[Sharpe Ratio]))/_xlfn.STDEV.P(Table2[Sharpe Ratio])</f>
        <v>-0.54876682993226178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656</v>
      </c>
      <c r="AT609">
        <f>_xlfn.RANK.AVG(Table2[[#This Row],[6M Return vs Nifty Z-Score]],Table2[6M Return vs Nifty Z-Score])</f>
        <v>541</v>
      </c>
      <c r="AU609">
        <f>_xlfn.RANK.AVG(Table2[[#This Row],[Sharpe Ratio Z-Score]],Table2[Sharpe Ratio Z-Score])</f>
        <v>477</v>
      </c>
      <c r="AV609">
        <f>(Table2[[#This Row],[Rank 1Y]]+Table2[[#This Row],[Rank 6M]]+Table2[[#This Row],[Rank Sharpe]])/3</f>
        <v>558</v>
      </c>
    </row>
    <row r="610" spans="1:48" x14ac:dyDescent="0.3">
      <c r="A610" t="s">
        <v>1697</v>
      </c>
      <c r="B610" t="s">
        <v>1698</v>
      </c>
      <c r="C610" t="s">
        <v>10401</v>
      </c>
      <c r="D610" t="s">
        <v>438</v>
      </c>
      <c r="E610">
        <v>5120.4056972999997</v>
      </c>
      <c r="F610">
        <v>585.4</v>
      </c>
      <c r="G610">
        <v>-48.471196355971003</v>
      </c>
      <c r="H610">
        <f>(Table2[[#This Row],[1Y Return vs Nifty]]-AVERAGE(Table2[1Y Return vs Nifty]))/_xlfn.STDEV.P(Table2[1Y Return vs Nifty])</f>
        <v>-1.1766609180399819</v>
      </c>
      <c r="I610">
        <v>6.4223500674410898</v>
      </c>
      <c r="J610">
        <f>(Table2[[#This Row],[1M Return vs Nifty]]-AVERAGE(Table2[1M Return vs Nifty]))/_xlfn.STDEV.P(Table2[1M Return vs Nifty])</f>
        <v>0.88250137740681922</v>
      </c>
      <c r="K610">
        <v>-11.938923795518001</v>
      </c>
      <c r="L610">
        <f>(Table2[[#This Row],[6M Return vs Nifty]]-AVERAGE(Table2[6M Return vs Nifty]))/_xlfn.STDEV.P(Table2[6M Return vs Nifty])</f>
        <v>-0.7267862239440207</v>
      </c>
      <c r="M610">
        <v>-7.7130139174768102</v>
      </c>
      <c r="N610">
        <f>(Table2[[#This Row],[1W Return vs Nifty]]-AVERAGE(Table2[1W Return vs Nifty]))/_xlfn.STDEV.P(Table2[1W Return vs Nifty])</f>
        <v>-1.118762374920294</v>
      </c>
      <c r="O610">
        <v>582.85</v>
      </c>
      <c r="P610">
        <v>571.63423864845697</v>
      </c>
      <c r="Q610">
        <v>592.87169875663005</v>
      </c>
      <c r="R610">
        <v>48.044210680796098</v>
      </c>
      <c r="S610" s="2">
        <f>(Table2[[#This Row],[Close Price]]-Table2[[#This Row],[20D EMA]])/Table2[[#This Row],[20D EMA]]</f>
        <v>4.3750536158530572E-3</v>
      </c>
      <c r="T610" s="2">
        <f>(Table2[[#This Row],[Close Price]]-Table2[[#This Row],[50D EMA]])/Table2[[#This Row],[50D EMA]]</f>
        <v>2.40814150392567E-2</v>
      </c>
      <c r="U610" s="2">
        <f>(Table2[[#This Row],[Close Price]]-Table2[[#This Row],[200D EMA]])/Table2[[#This Row],[200D EMA]]</f>
        <v>-1.2602555953167801E-2</v>
      </c>
      <c r="V610">
        <v>0.64859340955010902</v>
      </c>
      <c r="W610">
        <v>573.75</v>
      </c>
      <c r="X610">
        <v>588.9</v>
      </c>
      <c r="Y610">
        <v>573.75</v>
      </c>
      <c r="Z610">
        <v>610.45000000000005</v>
      </c>
      <c r="AA610">
        <v>527.04999999999995</v>
      </c>
      <c r="AB610">
        <v>625</v>
      </c>
      <c r="AC610" s="2">
        <f>(Table2[[#This Row],[Close Price]]/Table2[[#This Row],[Day Low]])-1</f>
        <v>2.03050108932461E-2</v>
      </c>
      <c r="AD610" s="2">
        <f>(Table2[[#This Row],[Day High]]/Table2[[#This Row],[Close Price]])-1</f>
        <v>5.9788179022890464E-3</v>
      </c>
      <c r="AE610" s="2">
        <f>(Table2[[#This Row],[Close Price]]/Table2[[#This Row],[Current Week Low]])-1</f>
        <v>2.03050108932461E-2</v>
      </c>
      <c r="AF610" s="2">
        <f>(Table2[[#This Row],[Current Week High]]/Table2[[#This Row],[Close Price]])-1</f>
        <v>4.2791253843526E-2</v>
      </c>
      <c r="AG610" s="2">
        <f>(Table2[[#This Row],[Close Price]]/Table2[[#This Row],[Current Month Low]])-1</f>
        <v>0.11071055877051528</v>
      </c>
      <c r="AH610" s="2">
        <f>(Table2[[#This Row],[Current Month High]]/Table2[[#This Row],[Close Price]])-1</f>
        <v>6.7646053980184639E-2</v>
      </c>
      <c r="AI610">
        <v>36.487871540826802</v>
      </c>
      <c r="AJ610">
        <v>14.5036674816625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-0.03</v>
      </c>
      <c r="AM610" t="s">
        <v>10435</v>
      </c>
      <c r="AN610">
        <v>-1.1200000000000001</v>
      </c>
      <c r="AO610" t="s">
        <v>10435</v>
      </c>
      <c r="AP610">
        <v>3.6695983907317001E-2</v>
      </c>
      <c r="AQ610">
        <f>(Table2[[#This Row],[Sharpe Ratio]]-AVERAGE(Table2[Sharpe Ratio]))/_xlfn.STDEV.P(Table2[Sharpe Ratio])</f>
        <v>-0.25055667652472735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704</v>
      </c>
      <c r="AT610">
        <f>_xlfn.RANK.AVG(Table2[[#This Row],[6M Return vs Nifty Z-Score]],Table2[6M Return vs Nifty Z-Score])</f>
        <v>574</v>
      </c>
      <c r="AU610">
        <f>_xlfn.RANK.AVG(Table2[[#This Row],[Sharpe Ratio Z-Score]],Table2[Sharpe Ratio Z-Score])</f>
        <v>400</v>
      </c>
      <c r="AV610">
        <f>(Table2[[#This Row],[Rank 1Y]]+Table2[[#This Row],[Rank 6M]]+Table2[[#This Row],[Rank Sharpe]])/3</f>
        <v>559.33333333333337</v>
      </c>
    </row>
    <row r="611" spans="1:48" x14ac:dyDescent="0.3">
      <c r="A611" t="s">
        <v>354</v>
      </c>
      <c r="B611" t="s">
        <v>355</v>
      </c>
      <c r="C611" t="s">
        <v>10399</v>
      </c>
      <c r="D611" t="s">
        <v>122</v>
      </c>
      <c r="E611">
        <v>72100</v>
      </c>
      <c r="F611">
        <v>901.25</v>
      </c>
      <c r="G611">
        <v>-1.4039543239565599</v>
      </c>
      <c r="H611">
        <f>(Table2[[#This Row],[1Y Return vs Nifty]]-AVERAGE(Table2[1Y Return vs Nifty]))/_xlfn.STDEV.P(Table2[1Y Return vs Nifty])</f>
        <v>-0.40934519738139152</v>
      </c>
      <c r="I611">
        <v>-6.3338188861663696</v>
      </c>
      <c r="J611">
        <f>(Table2[[#This Row],[1M Return vs Nifty]]-AVERAGE(Table2[1M Return vs Nifty]))/_xlfn.STDEV.P(Table2[1M Return vs Nifty])</f>
        <v>-0.35143304601690295</v>
      </c>
      <c r="K611">
        <v>-20.644112493111699</v>
      </c>
      <c r="L611">
        <f>(Table2[[#This Row],[6M Return vs Nifty]]-AVERAGE(Table2[6M Return vs Nifty]))/_xlfn.STDEV.P(Table2[6M Return vs Nifty])</f>
        <v>-0.98392346773867867</v>
      </c>
      <c r="M611">
        <v>-4.4210392087314903</v>
      </c>
      <c r="N611">
        <f>(Table2[[#This Row],[1W Return vs Nifty]]-AVERAGE(Table2[1W Return vs Nifty]))/_xlfn.STDEV.P(Table2[1W Return vs Nifty])</f>
        <v>-0.46512639252927246</v>
      </c>
      <c r="O611">
        <v>920.17</v>
      </c>
      <c r="P611">
        <v>941.36918816748596</v>
      </c>
      <c r="Q611">
        <v>924.89702687497095</v>
      </c>
      <c r="R611">
        <v>38.951304932308901</v>
      </c>
      <c r="S611" s="2">
        <f>(Table2[[#This Row],[Close Price]]-Table2[[#This Row],[20D EMA]])/Table2[[#This Row],[20D EMA]]</f>
        <v>-2.0561417998847996E-2</v>
      </c>
      <c r="T611" s="2">
        <f>(Table2[[#This Row],[Close Price]]-Table2[[#This Row],[50D EMA]])/Table2[[#This Row],[50D EMA]]</f>
        <v>-4.2617910881047508E-2</v>
      </c>
      <c r="U611" s="2">
        <f>(Table2[[#This Row],[Close Price]]-Table2[[#This Row],[200D EMA]])/Table2[[#This Row],[200D EMA]]</f>
        <v>-2.5567199577740226E-2</v>
      </c>
      <c r="V611">
        <v>0.82014339708617001</v>
      </c>
      <c r="W611">
        <v>897</v>
      </c>
      <c r="X611">
        <v>914</v>
      </c>
      <c r="Y611">
        <v>895.05</v>
      </c>
      <c r="Z611">
        <v>919.5</v>
      </c>
      <c r="AA611">
        <v>866.05</v>
      </c>
      <c r="AB611">
        <v>957.1</v>
      </c>
      <c r="AC611" s="2">
        <f>(Table2[[#This Row],[Close Price]]/Table2[[#This Row],[Day Low]])-1</f>
        <v>4.7380156075809143E-3</v>
      </c>
      <c r="AD611" s="2">
        <f>(Table2[[#This Row],[Day High]]/Table2[[#This Row],[Close Price]])-1</f>
        <v>1.4147018030513214E-2</v>
      </c>
      <c r="AE611" s="2">
        <f>(Table2[[#This Row],[Close Price]]/Table2[[#This Row],[Current Week Low]])-1</f>
        <v>6.9269873191442066E-3</v>
      </c>
      <c r="AF611" s="2">
        <f>(Table2[[#This Row],[Current Week High]]/Table2[[#This Row],[Close Price]])-1</f>
        <v>2.0249653259361899E-2</v>
      </c>
      <c r="AG611" s="2">
        <f>(Table2[[#This Row],[Close Price]]/Table2[[#This Row],[Current Month Low]])-1</f>
        <v>4.0644304601350933E-2</v>
      </c>
      <c r="AH611" s="2">
        <f>(Table2[[#This Row],[Current Month High]]/Table2[[#This Row],[Close Price]])-1</f>
        <v>6.1969486823855835E-2</v>
      </c>
      <c r="AI611">
        <v>26.368932038834899</v>
      </c>
      <c r="AJ611">
        <v>41.806309495712298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-0.21</v>
      </c>
      <c r="AM611" t="s">
        <v>10435</v>
      </c>
      <c r="AN611">
        <v>-2.78</v>
      </c>
      <c r="AO611" t="s">
        <v>10435</v>
      </c>
      <c r="AP611">
        <v>-9.0363309379109993E-3</v>
      </c>
      <c r="AQ611">
        <f>(Table2[[#This Row],[Sharpe Ratio]]-AVERAGE(Table2[Sharpe Ratio]))/_xlfn.STDEV.P(Table2[Sharpe Ratio])</f>
        <v>-0.78098087210350131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430</v>
      </c>
      <c r="AT611">
        <f>_xlfn.RANK.AVG(Table2[[#This Row],[6M Return vs Nifty Z-Score]],Table2[6M Return vs Nifty Z-Score])</f>
        <v>661</v>
      </c>
      <c r="AU611">
        <f>_xlfn.RANK.AVG(Table2[[#This Row],[Sharpe Ratio Z-Score]],Table2[Sharpe Ratio Z-Score])</f>
        <v>590</v>
      </c>
      <c r="AV611">
        <f>(Table2[[#This Row],[Rank 1Y]]+Table2[[#This Row],[Rank 6M]]+Table2[[#This Row],[Rank Sharpe]])/3</f>
        <v>560.33333333333337</v>
      </c>
    </row>
    <row r="612" spans="1:48" x14ac:dyDescent="0.3">
      <c r="A612" t="s">
        <v>107</v>
      </c>
      <c r="B612" t="s">
        <v>108</v>
      </c>
      <c r="C612" t="s">
        <v>10390</v>
      </c>
      <c r="D612" t="s">
        <v>21</v>
      </c>
      <c r="E612">
        <v>280184.76337334001</v>
      </c>
      <c r="F612">
        <v>536.20000000000005</v>
      </c>
      <c r="G612">
        <v>-2.6858794213259398</v>
      </c>
      <c r="H612">
        <f>(Table2[[#This Row],[1Y Return vs Nifty]]-AVERAGE(Table2[1Y Return vs Nifty]))/_xlfn.STDEV.P(Table2[1Y Return vs Nifty])</f>
        <v>-0.43024383595573717</v>
      </c>
      <c r="I612">
        <v>-0.36566571705745998</v>
      </c>
      <c r="J612">
        <f>(Table2[[#This Row],[1M Return vs Nifty]]-AVERAGE(Table2[1M Return vs Nifty]))/_xlfn.STDEV.P(Table2[1M Return vs Nifty])</f>
        <v>0.22588053977926412</v>
      </c>
      <c r="K612">
        <v>-5.93989034877014</v>
      </c>
      <c r="L612">
        <f>(Table2[[#This Row],[6M Return vs Nifty]]-AVERAGE(Table2[6M Return vs Nifty]))/_xlfn.STDEV.P(Table2[6M Return vs Nifty])</f>
        <v>-0.5495844446930882</v>
      </c>
      <c r="M612">
        <v>-4.0290457970074396</v>
      </c>
      <c r="N612">
        <f>(Table2[[#This Row],[1W Return vs Nifty]]-AVERAGE(Table2[1W Return vs Nifty]))/_xlfn.STDEV.P(Table2[1W Return vs Nifty])</f>
        <v>-0.38729438547211242</v>
      </c>
      <c r="O612">
        <v>532.82000000000005</v>
      </c>
      <c r="P612">
        <v>522.95588231489205</v>
      </c>
      <c r="Q612">
        <v>488.93646394398502</v>
      </c>
      <c r="R612">
        <v>51.153642287272199</v>
      </c>
      <c r="S612" s="2">
        <f>(Table2[[#This Row],[Close Price]]-Table2[[#This Row],[20D EMA]])/Table2[[#This Row],[20D EMA]]</f>
        <v>6.3436057205059782E-3</v>
      </c>
      <c r="T612" s="2">
        <f>(Table2[[#This Row],[Close Price]]-Table2[[#This Row],[50D EMA]])/Table2[[#This Row],[50D EMA]]</f>
        <v>2.5325497107867308E-2</v>
      </c>
      <c r="U612" s="2">
        <f>(Table2[[#This Row],[Close Price]]-Table2[[#This Row],[200D EMA]])/Table2[[#This Row],[200D EMA]]</f>
        <v>9.6666007838249052E-2</v>
      </c>
      <c r="V612">
        <v>0.86546207736936298</v>
      </c>
      <c r="W612">
        <v>530.75</v>
      </c>
      <c r="X612">
        <v>539.4</v>
      </c>
      <c r="Y612">
        <v>529.35</v>
      </c>
      <c r="Z612">
        <v>541.9</v>
      </c>
      <c r="AA612">
        <v>513.25</v>
      </c>
      <c r="AB612">
        <v>556.85</v>
      </c>
      <c r="AC612" s="2">
        <f>(Table2[[#This Row],[Close Price]]/Table2[[#This Row],[Day Low]])-1</f>
        <v>1.0268487988695396E-2</v>
      </c>
      <c r="AD612" s="2">
        <f>(Table2[[#This Row],[Day High]]/Table2[[#This Row],[Close Price]])-1</f>
        <v>5.9679224170083867E-3</v>
      </c>
      <c r="AE612" s="2">
        <f>(Table2[[#This Row],[Close Price]]/Table2[[#This Row],[Current Week Low]])-1</f>
        <v>1.2940398602059089E-2</v>
      </c>
      <c r="AF612" s="2">
        <f>(Table2[[#This Row],[Current Week High]]/Table2[[#This Row],[Close Price]])-1</f>
        <v>1.0630361805296307E-2</v>
      </c>
      <c r="AG612" s="2">
        <f>(Table2[[#This Row],[Close Price]]/Table2[[#This Row],[Current Month Low]])-1</f>
        <v>4.471505114466634E-2</v>
      </c>
      <c r="AH612" s="2">
        <f>(Table2[[#This Row],[Current Month High]]/Table2[[#This Row],[Close Price]])-1</f>
        <v>3.8511749347258428E-2</v>
      </c>
      <c r="AI612">
        <v>8.1499440507273295</v>
      </c>
      <c r="AJ612">
        <v>42.967604319423998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-0.11</v>
      </c>
      <c r="AM612" t="s">
        <v>10435</v>
      </c>
      <c r="AN612">
        <v>4.1500000000000004</v>
      </c>
      <c r="AO612" t="s">
        <v>10436</v>
      </c>
      <c r="AP612">
        <v>-0.105670414987714</v>
      </c>
      <c r="AQ612">
        <f>(Table2[[#This Row],[Sharpe Ratio]]-AVERAGE(Table2[Sharpe Ratio]))/_xlfn.STDEV.P(Table2[Sharpe Ratio])</f>
        <v>-1.901786946999946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-3.0430290733416192</v>
      </c>
      <c r="AS612">
        <f>_xlfn.RANK.AVG(Table2[[#This Row],[1Y Return vs Nifty Z-Score]],Table2[1Y Return vs Nifty Z-Score])</f>
        <v>443</v>
      </c>
      <c r="AT612">
        <f>_xlfn.RANK.AVG(Table2[[#This Row],[6M Return vs Nifty Z-Score]],Table2[6M Return vs Nifty Z-Score])</f>
        <v>515</v>
      </c>
      <c r="AU612">
        <f>_xlfn.RANK.AVG(Table2[[#This Row],[Sharpe Ratio Z-Score]],Table2[Sharpe Ratio Z-Score])</f>
        <v>724</v>
      </c>
      <c r="AV612">
        <f>(Table2[[#This Row],[Rank 1Y]]+Table2[[#This Row],[Rank 6M]]+Table2[[#This Row],[Rank Sharpe]])/3</f>
        <v>560.66666666666663</v>
      </c>
    </row>
    <row r="613" spans="1:48" x14ac:dyDescent="0.3">
      <c r="A613" t="s">
        <v>436</v>
      </c>
      <c r="B613" t="s">
        <v>437</v>
      </c>
      <c r="C613" t="s">
        <v>10401</v>
      </c>
      <c r="D613" t="s">
        <v>438</v>
      </c>
      <c r="E613">
        <v>54184.546367640003</v>
      </c>
      <c r="F613">
        <v>889.3</v>
      </c>
      <c r="G613">
        <v>-10.366278751326099</v>
      </c>
      <c r="H613">
        <f>(Table2[[#This Row],[1Y Return vs Nifty]]-AVERAGE(Table2[1Y Return vs Nifty]))/_xlfn.STDEV.P(Table2[1Y Return vs Nifty])</f>
        <v>-0.5554538736043485</v>
      </c>
      <c r="I613">
        <v>-14.753121422648601</v>
      </c>
      <c r="J613">
        <f>(Table2[[#This Row],[1M Return vs Nifty]]-AVERAGE(Table2[1M Return vs Nifty]))/_xlfn.STDEV.P(Table2[1M Return vs Nifty])</f>
        <v>-1.1658521132750315</v>
      </c>
      <c r="K613">
        <v>-15.235127781396899</v>
      </c>
      <c r="L613">
        <f>(Table2[[#This Row],[6M Return vs Nifty]]-AVERAGE(Table2[6M Return vs Nifty]))/_xlfn.STDEV.P(Table2[6M Return vs Nifty])</f>
        <v>-0.82415077712690044</v>
      </c>
      <c r="M613">
        <v>-8.0352389760737299</v>
      </c>
      <c r="N613">
        <f>(Table2[[#This Row],[1W Return vs Nifty]]-AVERAGE(Table2[1W Return vs Nifty]))/_xlfn.STDEV.P(Table2[1W Return vs Nifty])</f>
        <v>-1.1827415701940256</v>
      </c>
      <c r="O613">
        <v>933.41</v>
      </c>
      <c r="P613">
        <v>968.04590193296599</v>
      </c>
      <c r="Q613">
        <v>944.71927052255398</v>
      </c>
      <c r="R613">
        <v>22.699090481285499</v>
      </c>
      <c r="S613" s="2">
        <f>(Table2[[#This Row],[Close Price]]-Table2[[#This Row],[20D EMA]])/Table2[[#This Row],[20D EMA]]</f>
        <v>-4.7256832474475326E-2</v>
      </c>
      <c r="T613" s="2">
        <f>(Table2[[#This Row],[Close Price]]-Table2[[#This Row],[50D EMA]])/Table2[[#This Row],[50D EMA]]</f>
        <v>-8.1345214907401084E-2</v>
      </c>
      <c r="U613" s="2">
        <f>(Table2[[#This Row],[Close Price]]-Table2[[#This Row],[200D EMA]])/Table2[[#This Row],[200D EMA]]</f>
        <v>-5.8662157374962706E-2</v>
      </c>
      <c r="V613">
        <v>0.91668916051460803</v>
      </c>
      <c r="W613">
        <v>885.1</v>
      </c>
      <c r="X613">
        <v>893.95</v>
      </c>
      <c r="Y613">
        <v>876.4</v>
      </c>
      <c r="Z613">
        <v>900.7</v>
      </c>
      <c r="AA613">
        <v>876.4</v>
      </c>
      <c r="AB613">
        <v>979.5</v>
      </c>
      <c r="AC613" s="2">
        <f>(Table2[[#This Row],[Close Price]]/Table2[[#This Row],[Day Low]])-1</f>
        <v>4.7452265280758521E-3</v>
      </c>
      <c r="AD613" s="2">
        <f>(Table2[[#This Row],[Day High]]/Table2[[#This Row],[Close Price]])-1</f>
        <v>5.2288316653548161E-3</v>
      </c>
      <c r="AE613" s="2">
        <f>(Table2[[#This Row],[Close Price]]/Table2[[#This Row],[Current Week Low]])-1</f>
        <v>1.471930625285256E-2</v>
      </c>
      <c r="AF613" s="2">
        <f>(Table2[[#This Row],[Current Week High]]/Table2[[#This Row],[Close Price]])-1</f>
        <v>1.2819071179579478E-2</v>
      </c>
      <c r="AG613" s="2">
        <f>(Table2[[#This Row],[Close Price]]/Table2[[#This Row],[Current Month Low]])-1</f>
        <v>1.471930625285256E-2</v>
      </c>
      <c r="AH613" s="2">
        <f>(Table2[[#This Row],[Current Month High]]/Table2[[#This Row],[Close Price]])-1</f>
        <v>0.10142808950860238</v>
      </c>
      <c r="AI613">
        <v>32.688631507927603</v>
      </c>
      <c r="AJ613">
        <v>32.296935435882098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-0.18</v>
      </c>
      <c r="AM613" t="s">
        <v>10435</v>
      </c>
      <c r="AN613">
        <v>-6.09</v>
      </c>
      <c r="AO613" t="s">
        <v>10435</v>
      </c>
      <c r="AP613">
        <v>-2.686372741907E-3</v>
      </c>
      <c r="AQ613">
        <f>(Table2[[#This Row],[Sharpe Ratio]]-AVERAGE(Table2[Sharpe Ratio]))/_xlfn.STDEV.P(Table2[Sharpe Ratio])</f>
        <v>-0.70733116774295945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503</v>
      </c>
      <c r="AT613">
        <f>_xlfn.RANK.AVG(Table2[[#This Row],[6M Return vs Nifty Z-Score]],Table2[6M Return vs Nifty Z-Score])</f>
        <v>618</v>
      </c>
      <c r="AU613">
        <f>_xlfn.RANK.AVG(Table2[[#This Row],[Sharpe Ratio Z-Score]],Table2[Sharpe Ratio Z-Score])</f>
        <v>561</v>
      </c>
      <c r="AV613">
        <f>(Table2[[#This Row],[Rank 1Y]]+Table2[[#This Row],[Rank 6M]]+Table2[[#This Row],[Rank Sharpe]])/3</f>
        <v>560.66666666666663</v>
      </c>
    </row>
    <row r="614" spans="1:48" x14ac:dyDescent="0.3">
      <c r="A614" t="s">
        <v>249</v>
      </c>
      <c r="B614" t="s">
        <v>250</v>
      </c>
      <c r="C614" t="s">
        <v>10393</v>
      </c>
      <c r="D614" t="s">
        <v>187</v>
      </c>
      <c r="E614">
        <v>111123.9235887</v>
      </c>
      <c r="F614">
        <v>627</v>
      </c>
      <c r="G614">
        <v>-19.055869561854401</v>
      </c>
      <c r="H614">
        <f>(Table2[[#This Row],[1Y Return vs Nifty]]-AVERAGE(Table2[1Y Return vs Nifty]))/_xlfn.STDEV.P(Table2[1Y Return vs Nifty])</f>
        <v>-0.6971162984065824</v>
      </c>
      <c r="I614">
        <v>-3.07548511347566</v>
      </c>
      <c r="J614">
        <f>(Table2[[#This Row],[1M Return vs Nifty]]-AVERAGE(Table2[1M Return vs Nifty]))/_xlfn.STDEV.P(Table2[1M Return vs Nifty])</f>
        <v>-3.6246705999814187E-2</v>
      </c>
      <c r="K614">
        <v>2.63925148509668</v>
      </c>
      <c r="L614">
        <f>(Table2[[#This Row],[6M Return vs Nifty]]-AVERAGE(Table2[6M Return vs Nifty]))/_xlfn.STDEV.P(Table2[6M Return vs Nifty])</f>
        <v>-0.2961704221005908</v>
      </c>
      <c r="M614">
        <v>-2.7958591988171499</v>
      </c>
      <c r="N614">
        <f>(Table2[[#This Row],[1W Return vs Nifty]]-AVERAGE(Table2[1W Return vs Nifty]))/_xlfn.STDEV.P(Table2[1W Return vs Nifty])</f>
        <v>-0.14243979061808143</v>
      </c>
      <c r="O614">
        <v>651.79999999999995</v>
      </c>
      <c r="P614">
        <v>638.77761823740002</v>
      </c>
      <c r="Q614">
        <v>590.69276636069003</v>
      </c>
      <c r="R614">
        <v>25.033941035560701</v>
      </c>
      <c r="S614" s="2">
        <f>(Table2[[#This Row],[Close Price]]-Table2[[#This Row],[20D EMA]])/Table2[[#This Row],[20D EMA]]</f>
        <v>-3.8048481129180661E-2</v>
      </c>
      <c r="T614" s="2">
        <f>(Table2[[#This Row],[Close Price]]-Table2[[#This Row],[50D EMA]])/Table2[[#This Row],[50D EMA]]</f>
        <v>-1.8437744061694565E-2</v>
      </c>
      <c r="U614" s="2">
        <f>(Table2[[#This Row],[Close Price]]-Table2[[#This Row],[200D EMA]])/Table2[[#This Row],[200D EMA]]</f>
        <v>6.1465512542166416E-2</v>
      </c>
      <c r="V614">
        <v>0.896057859904272</v>
      </c>
      <c r="W614">
        <v>622.15</v>
      </c>
      <c r="X614">
        <v>653.95000000000005</v>
      </c>
      <c r="Y614">
        <v>622.15</v>
      </c>
      <c r="Z614">
        <v>671.5</v>
      </c>
      <c r="AA614">
        <v>622.15</v>
      </c>
      <c r="AB614">
        <v>672</v>
      </c>
      <c r="AC614" s="2">
        <f>(Table2[[#This Row],[Close Price]]/Table2[[#This Row],[Day Low]])-1</f>
        <v>7.7955476975006821E-3</v>
      </c>
      <c r="AD614" s="2">
        <f>(Table2[[#This Row],[Day High]]/Table2[[#This Row],[Close Price]])-1</f>
        <v>4.29824561403509E-2</v>
      </c>
      <c r="AE614" s="2">
        <f>(Table2[[#This Row],[Close Price]]/Table2[[#This Row],[Current Week Low]])-1</f>
        <v>7.7955476975006821E-3</v>
      </c>
      <c r="AF614" s="2">
        <f>(Table2[[#This Row],[Current Week High]]/Table2[[#This Row],[Close Price]])-1</f>
        <v>7.0972886762360465E-2</v>
      </c>
      <c r="AG614" s="2">
        <f>(Table2[[#This Row],[Close Price]]/Table2[[#This Row],[Current Month Low]])-1</f>
        <v>7.7955476975006821E-3</v>
      </c>
      <c r="AH614" s="2">
        <f>(Table2[[#This Row],[Current Month High]]/Table2[[#This Row],[Close Price]])-1</f>
        <v>7.1770334928229707E-2</v>
      </c>
      <c r="AI614">
        <v>7.1770334928229698</v>
      </c>
      <c r="AJ614">
        <v>28.168438266557601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-0.1</v>
      </c>
      <c r="AM614" t="s">
        <v>10435</v>
      </c>
      <c r="AN614">
        <v>-5.34</v>
      </c>
      <c r="AO614" t="s">
        <v>10435</v>
      </c>
      <c r="AP614">
        <v>-8.0986467000931997E-2</v>
      </c>
      <c r="AQ614">
        <f>(Table2[[#This Row],[Sharpe Ratio]]-AVERAGE(Table2[Sharpe Ratio]))/_xlfn.STDEV.P(Table2[Sharpe Ratio])</f>
        <v>-1.6154912871605589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-2.7874645042856283</v>
      </c>
      <c r="AS614">
        <f>_xlfn.RANK.AVG(Table2[[#This Row],[1Y Return vs Nifty Z-Score]],Table2[1Y Return vs Nifty Z-Score])</f>
        <v>560</v>
      </c>
      <c r="AT614">
        <f>_xlfn.RANK.AVG(Table2[[#This Row],[6M Return vs Nifty Z-Score]],Table2[6M Return vs Nifty Z-Score])</f>
        <v>420</v>
      </c>
      <c r="AU614">
        <f>_xlfn.RANK.AVG(Table2[[#This Row],[Sharpe Ratio Z-Score]],Table2[Sharpe Ratio Z-Score])</f>
        <v>703</v>
      </c>
      <c r="AV614">
        <f>(Table2[[#This Row],[Rank 1Y]]+Table2[[#This Row],[Rank 6M]]+Table2[[#This Row],[Rank Sharpe]])/3</f>
        <v>561</v>
      </c>
    </row>
    <row r="615" spans="1:48" x14ac:dyDescent="0.3">
      <c r="A615" t="s">
        <v>1403</v>
      </c>
      <c r="B615" t="s">
        <v>1404</v>
      </c>
      <c r="C615" t="s">
        <v>10400</v>
      </c>
      <c r="D615" t="s">
        <v>468</v>
      </c>
      <c r="E615">
        <v>8052.7060696099998</v>
      </c>
      <c r="F615">
        <v>567.1</v>
      </c>
      <c r="G615">
        <v>-45.578137877253198</v>
      </c>
      <c r="H615">
        <f>(Table2[[#This Row],[1Y Return vs Nifty]]-AVERAGE(Table2[1Y Return vs Nifty]))/_xlfn.STDEV.P(Table2[1Y Return vs Nifty])</f>
        <v>-1.1294967088008923</v>
      </c>
      <c r="I615">
        <v>20.715777954969699</v>
      </c>
      <c r="J615">
        <f>(Table2[[#This Row],[1M Return vs Nifty]]-AVERAGE(Table2[1M Return vs Nifty]))/_xlfn.STDEV.P(Table2[1M Return vs Nifty])</f>
        <v>2.2651384970067721</v>
      </c>
      <c r="K615">
        <v>6.0162785166207096</v>
      </c>
      <c r="L615">
        <f>(Table2[[#This Row],[6M Return vs Nifty]]-AVERAGE(Table2[6M Return vs Nifty]))/_xlfn.STDEV.P(Table2[6M Return vs Nifty])</f>
        <v>-0.19641848641352433</v>
      </c>
      <c r="M615">
        <v>13.596954587613601</v>
      </c>
      <c r="N615">
        <f>(Table2[[#This Row],[1W Return vs Nifty]]-AVERAGE(Table2[1W Return vs Nifty]))/_xlfn.STDEV.P(Table2[1W Return vs Nifty])</f>
        <v>3.1124251131073062</v>
      </c>
      <c r="O615">
        <v>510.82</v>
      </c>
      <c r="P615">
        <v>492.099331883601</v>
      </c>
      <c r="Q615">
        <v>519.67646336575797</v>
      </c>
      <c r="R615">
        <v>76.515174970049998</v>
      </c>
      <c r="S615" s="2">
        <f>(Table2[[#This Row],[Close Price]]-Table2[[#This Row],[20D EMA]])/Table2[[#This Row],[20D EMA]]</f>
        <v>0.11017579577933524</v>
      </c>
      <c r="T615" s="2">
        <f>(Table2[[#This Row],[Close Price]]-Table2[[#This Row],[50D EMA]])/Table2[[#This Row],[50D EMA]]</f>
        <v>0.1524096117532209</v>
      </c>
      <c r="U615" s="2">
        <f>(Table2[[#This Row],[Close Price]]-Table2[[#This Row],[200D EMA]])/Table2[[#This Row],[200D EMA]]</f>
        <v>9.125588703228317E-2</v>
      </c>
      <c r="V615">
        <v>2.9885625028548302</v>
      </c>
      <c r="W615">
        <v>562.5</v>
      </c>
      <c r="X615">
        <v>581.75</v>
      </c>
      <c r="Y615">
        <v>502.8</v>
      </c>
      <c r="Z615">
        <v>589.75</v>
      </c>
      <c r="AA615">
        <v>481.05</v>
      </c>
      <c r="AB615">
        <v>589.75</v>
      </c>
      <c r="AC615" s="2">
        <f>(Table2[[#This Row],[Close Price]]/Table2[[#This Row],[Day Low]])-1</f>
        <v>8.1777777777778393E-3</v>
      </c>
      <c r="AD615" s="2">
        <f>(Table2[[#This Row],[Day High]]/Table2[[#This Row],[Close Price]])-1</f>
        <v>2.5833186386880591E-2</v>
      </c>
      <c r="AE615" s="2">
        <f>(Table2[[#This Row],[Close Price]]/Table2[[#This Row],[Current Week Low]])-1</f>
        <v>0.12788385043754968</v>
      </c>
      <c r="AF615" s="2">
        <f>(Table2[[#This Row],[Current Week High]]/Table2[[#This Row],[Close Price]])-1</f>
        <v>3.994004584729316E-2</v>
      </c>
      <c r="AG615" s="2">
        <f>(Table2[[#This Row],[Close Price]]/Table2[[#This Row],[Current Month Low]])-1</f>
        <v>0.17887953435193849</v>
      </c>
      <c r="AH615" s="2">
        <f>(Table2[[#This Row],[Current Month High]]/Table2[[#This Row],[Close Price]])-1</f>
        <v>3.994004584729316E-2</v>
      </c>
      <c r="AI615">
        <v>22.976547346147001</v>
      </c>
      <c r="AJ615">
        <v>32.345390898482997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7.0000000000000007E-2</v>
      </c>
      <c r="AM615" t="s">
        <v>10436</v>
      </c>
      <c r="AN615">
        <v>12.65</v>
      </c>
      <c r="AO615" t="s">
        <v>10436</v>
      </c>
      <c r="AP615">
        <v>-1.7671294086110002E-2</v>
      </c>
      <c r="AQ615">
        <f>(Table2[[#This Row],[Sharpe Ratio]]-AVERAGE(Table2[Sharpe Ratio]))/_xlfn.STDEV.P(Table2[Sharpe Ratio])</f>
        <v>-0.88113310356688945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693</v>
      </c>
      <c r="AT615">
        <f>_xlfn.RANK.AVG(Table2[[#This Row],[6M Return vs Nifty Z-Score]],Table2[6M Return vs Nifty Z-Score])</f>
        <v>381</v>
      </c>
      <c r="AU615">
        <f>_xlfn.RANK.AVG(Table2[[#This Row],[Sharpe Ratio Z-Score]],Table2[Sharpe Ratio Z-Score])</f>
        <v>610</v>
      </c>
      <c r="AV615">
        <f>(Table2[[#This Row],[Rank 1Y]]+Table2[[#This Row],[Rank 6M]]+Table2[[#This Row],[Rank Sharpe]])/3</f>
        <v>561.33333333333337</v>
      </c>
    </row>
    <row r="616" spans="1:48" x14ac:dyDescent="0.3">
      <c r="A616" t="s">
        <v>112</v>
      </c>
      <c r="B616" t="s">
        <v>113</v>
      </c>
      <c r="C616" t="s">
        <v>10393</v>
      </c>
      <c r="D616" t="s">
        <v>114</v>
      </c>
      <c r="E616">
        <v>260066.9315526</v>
      </c>
      <c r="F616">
        <v>2697.35</v>
      </c>
      <c r="G616">
        <v>-13.024031478914999</v>
      </c>
      <c r="H616">
        <f>(Table2[[#This Row],[1Y Return vs Nifty]]-AVERAGE(Table2[1Y Return vs Nifty]))/_xlfn.STDEV.P(Table2[1Y Return vs Nifty])</f>
        <v>-0.59878200079979971</v>
      </c>
      <c r="I616">
        <v>1.8067833432167999</v>
      </c>
      <c r="J616">
        <f>(Table2[[#This Row],[1M Return vs Nifty]]-AVERAGE(Table2[1M Return vs Nifty]))/_xlfn.STDEV.P(Table2[1M Return vs Nifty])</f>
        <v>0.43602668070575534</v>
      </c>
      <c r="K616">
        <v>-13.381298972458801</v>
      </c>
      <c r="L616">
        <f>(Table2[[#This Row],[6M Return vs Nifty]]-AVERAGE(Table2[6M Return vs Nifty]))/_xlfn.STDEV.P(Table2[6M Return vs Nifty])</f>
        <v>-0.76939166196501518</v>
      </c>
      <c r="M616">
        <v>3.0279736970239202</v>
      </c>
      <c r="N616">
        <f>(Table2[[#This Row],[1W Return vs Nifty]]-AVERAGE(Table2[1W Return vs Nifty]))/_xlfn.STDEV.P(Table2[1W Return vs Nifty])</f>
        <v>1.0139077129157692</v>
      </c>
      <c r="O616">
        <v>2595.2399999999998</v>
      </c>
      <c r="P616">
        <v>2555.7320553999198</v>
      </c>
      <c r="Q616">
        <v>2492.7727417689598</v>
      </c>
      <c r="R616">
        <v>77.678555556336207</v>
      </c>
      <c r="S616" s="2">
        <f>(Table2[[#This Row],[Close Price]]-Table2[[#This Row],[20D EMA]])/Table2[[#This Row],[20D EMA]]</f>
        <v>3.9345108737534926E-2</v>
      </c>
      <c r="T616" s="2">
        <f>(Table2[[#This Row],[Close Price]]-Table2[[#This Row],[50D EMA]])/Table2[[#This Row],[50D EMA]]</f>
        <v>5.5411890421321899E-2</v>
      </c>
      <c r="U616" s="2">
        <f>(Table2[[#This Row],[Close Price]]-Table2[[#This Row],[200D EMA]])/Table2[[#This Row],[200D EMA]]</f>
        <v>8.2068154390145018E-2</v>
      </c>
      <c r="V616">
        <v>1.3469027741006601</v>
      </c>
      <c r="W616">
        <v>2659.05</v>
      </c>
      <c r="X616">
        <v>2704.6</v>
      </c>
      <c r="Y616">
        <v>2659.05</v>
      </c>
      <c r="Z616">
        <v>2766.8</v>
      </c>
      <c r="AA616">
        <v>2488</v>
      </c>
      <c r="AB616">
        <v>2766.8</v>
      </c>
      <c r="AC616" s="2">
        <f>(Table2[[#This Row],[Close Price]]/Table2[[#This Row],[Day Low]])-1</f>
        <v>1.4403640397886441E-2</v>
      </c>
      <c r="AD616" s="2">
        <f>(Table2[[#This Row],[Day High]]/Table2[[#This Row],[Close Price]])-1</f>
        <v>2.687823233914699E-3</v>
      </c>
      <c r="AE616" s="2">
        <f>(Table2[[#This Row],[Close Price]]/Table2[[#This Row],[Current Week Low]])-1</f>
        <v>1.4403640397886441E-2</v>
      </c>
      <c r="AF616" s="2">
        <f>(Table2[[#This Row],[Current Week High]]/Table2[[#This Row],[Close Price]])-1</f>
        <v>2.5747492909707681E-2</v>
      </c>
      <c r="AG616" s="2">
        <f>(Table2[[#This Row],[Close Price]]/Table2[[#This Row],[Current Month Low]])-1</f>
        <v>8.4143890675241195E-2</v>
      </c>
      <c r="AH616" s="2">
        <f>(Table2[[#This Row],[Current Month High]]/Table2[[#This Row],[Close Price]])-1</f>
        <v>2.5747492909707681E-2</v>
      </c>
      <c r="AI616">
        <v>2.6674328507609402</v>
      </c>
      <c r="AJ616">
        <v>21.201160180901901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-7.0000000000000007E-2</v>
      </c>
      <c r="AM616" t="s">
        <v>10435</v>
      </c>
      <c r="AN616">
        <v>7.18</v>
      </c>
      <c r="AO616" t="s">
        <v>10436</v>
      </c>
      <c r="AP616">
        <v>-6.8150176579379997E-3</v>
      </c>
      <c r="AQ616">
        <f>(Table2[[#This Row],[Sharpe Ratio]]-AVERAGE(Table2[Sharpe Ratio]))/_xlfn.STDEV.P(Table2[Sharpe Ratio])</f>
        <v>-0.75521706999451921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-0.67345633913780945</v>
      </c>
      <c r="AS616">
        <f>_xlfn.RANK.AVG(Table2[[#This Row],[1Y Return vs Nifty Z-Score]],Table2[1Y Return vs Nifty Z-Score])</f>
        <v>522</v>
      </c>
      <c r="AT616">
        <f>_xlfn.RANK.AVG(Table2[[#This Row],[6M Return vs Nifty Z-Score]],Table2[6M Return vs Nifty Z-Score])</f>
        <v>590</v>
      </c>
      <c r="AU616">
        <f>_xlfn.RANK.AVG(Table2[[#This Row],[Sharpe Ratio Z-Score]],Table2[Sharpe Ratio Z-Score])</f>
        <v>578</v>
      </c>
      <c r="AV616">
        <f>(Table2[[#This Row],[Rank 1Y]]+Table2[[#This Row],[Rank 6M]]+Table2[[#This Row],[Rank Sharpe]])/3</f>
        <v>563.33333333333337</v>
      </c>
    </row>
    <row r="617" spans="1:48" x14ac:dyDescent="0.3">
      <c r="A617" t="s">
        <v>719</v>
      </c>
      <c r="B617" t="s">
        <v>720</v>
      </c>
      <c r="C617" t="s">
        <v>10395</v>
      </c>
      <c r="D617" t="s">
        <v>54</v>
      </c>
      <c r="E617">
        <v>24879.506544529999</v>
      </c>
      <c r="F617">
        <v>461.45</v>
      </c>
      <c r="G617">
        <v>-13.4858113228268</v>
      </c>
      <c r="H617">
        <f>(Table2[[#This Row],[1Y Return vs Nifty]]-AVERAGE(Table2[1Y Return vs Nifty]))/_xlfn.STDEV.P(Table2[1Y Return vs Nifty])</f>
        <v>-0.60631018640021761</v>
      </c>
      <c r="I617">
        <v>6.8470068364811107E-2</v>
      </c>
      <c r="J617">
        <f>(Table2[[#This Row],[1M Return vs Nifty]]-AVERAGE(Table2[1M Return vs Nifty]))/_xlfn.STDEV.P(Table2[1M Return vs Nifty])</f>
        <v>0.26787552213022614</v>
      </c>
      <c r="K617">
        <v>-1.6388834210346901</v>
      </c>
      <c r="L617">
        <f>(Table2[[#This Row],[6M Return vs Nifty]]-AVERAGE(Table2[6M Return vs Nifty]))/_xlfn.STDEV.P(Table2[6M Return vs Nifty])</f>
        <v>-0.42253963206940176</v>
      </c>
      <c r="M617">
        <v>-8.5599751828957498</v>
      </c>
      <c r="N617">
        <f>(Table2[[#This Row],[1W Return vs Nifty]]-AVERAGE(Table2[1W Return vs Nifty]))/_xlfn.STDEV.P(Table2[1W Return vs Nifty])</f>
        <v>-1.286930240031338</v>
      </c>
      <c r="O617">
        <v>476.48</v>
      </c>
      <c r="P617">
        <v>464.30766584825</v>
      </c>
      <c r="Q617">
        <v>433.993650230865</v>
      </c>
      <c r="R617">
        <v>31.413832645749899</v>
      </c>
      <c r="S617" s="2">
        <f>(Table2[[#This Row],[Close Price]]-Table2[[#This Row],[20D EMA]])/Table2[[#This Row],[20D EMA]]</f>
        <v>-3.1543821356615237E-2</v>
      </c>
      <c r="T617" s="2">
        <f>(Table2[[#This Row],[Close Price]]-Table2[[#This Row],[50D EMA]])/Table2[[#This Row],[50D EMA]]</f>
        <v>-6.1546816011088237E-3</v>
      </c>
      <c r="U617" s="2">
        <f>(Table2[[#This Row],[Close Price]]-Table2[[#This Row],[200D EMA]])/Table2[[#This Row],[200D EMA]]</f>
        <v>6.3264404339854863E-2</v>
      </c>
      <c r="V617">
        <v>0.75303308410054304</v>
      </c>
      <c r="W617">
        <v>458.45</v>
      </c>
      <c r="X617">
        <v>470.95</v>
      </c>
      <c r="Y617">
        <v>458.45</v>
      </c>
      <c r="Z617">
        <v>476.25</v>
      </c>
      <c r="AA617">
        <v>458.45</v>
      </c>
      <c r="AB617">
        <v>518</v>
      </c>
      <c r="AC617" s="2">
        <f>(Table2[[#This Row],[Close Price]]/Table2[[#This Row],[Day Low]])-1</f>
        <v>6.5437888537462907E-3</v>
      </c>
      <c r="AD617" s="2">
        <f>(Table2[[#This Row],[Day High]]/Table2[[#This Row],[Close Price]])-1</f>
        <v>2.0587279228518884E-2</v>
      </c>
      <c r="AE617" s="2">
        <f>(Table2[[#This Row],[Close Price]]/Table2[[#This Row],[Current Week Low]])-1</f>
        <v>6.5437888537462907E-3</v>
      </c>
      <c r="AF617" s="2">
        <f>(Table2[[#This Row],[Current Week High]]/Table2[[#This Row],[Close Price]])-1</f>
        <v>3.207281395600825E-2</v>
      </c>
      <c r="AG617" s="2">
        <f>(Table2[[#This Row],[Close Price]]/Table2[[#This Row],[Current Month Low]])-1</f>
        <v>6.5437888537462907E-3</v>
      </c>
      <c r="AH617" s="2">
        <f>(Table2[[#This Row],[Current Month High]]/Table2[[#This Row],[Close Price]])-1</f>
        <v>0.12254848846028832</v>
      </c>
      <c r="AI617">
        <v>12.2548488460288</v>
      </c>
      <c r="AJ617">
        <v>32.069261591299302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-0.15</v>
      </c>
      <c r="AM617" t="s">
        <v>10435</v>
      </c>
      <c r="AN617">
        <v>-6.01</v>
      </c>
      <c r="AO617" t="s">
        <v>10435</v>
      </c>
      <c r="AP617">
        <v>-7.9532239487279E-2</v>
      </c>
      <c r="AQ617">
        <f>(Table2[[#This Row],[Sharpe Ratio]]-AVERAGE(Table2[Sharpe Ratio]))/_xlfn.STDEV.P(Table2[Sharpe Ratio])</f>
        <v>-1.5986244947900345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-3.6465290311607657</v>
      </c>
      <c r="AS617">
        <f>_xlfn.RANK.AVG(Table2[[#This Row],[1Y Return vs Nifty Z-Score]],Table2[1Y Return vs Nifty Z-Score])</f>
        <v>527</v>
      </c>
      <c r="AT617">
        <f>_xlfn.RANK.AVG(Table2[[#This Row],[6M Return vs Nifty Z-Score]],Table2[6M Return vs Nifty Z-Score])</f>
        <v>466</v>
      </c>
      <c r="AU617">
        <f>_xlfn.RANK.AVG(Table2[[#This Row],[Sharpe Ratio Z-Score]],Table2[Sharpe Ratio Z-Score])</f>
        <v>701</v>
      </c>
      <c r="AV617">
        <f>(Table2[[#This Row],[Rank 1Y]]+Table2[[#This Row],[Rank 6M]]+Table2[[#This Row],[Rank Sharpe]])/3</f>
        <v>564.66666666666663</v>
      </c>
    </row>
    <row r="618" spans="1:48" x14ac:dyDescent="0.3">
      <c r="A618" t="s">
        <v>1415</v>
      </c>
      <c r="B618" t="s">
        <v>1416</v>
      </c>
      <c r="C618" t="s">
        <v>10399</v>
      </c>
      <c r="D618" t="s">
        <v>281</v>
      </c>
      <c r="E618">
        <v>7944.0371332699997</v>
      </c>
      <c r="F618">
        <v>394.1</v>
      </c>
      <c r="G618">
        <v>-33.201144261379497</v>
      </c>
      <c r="H618">
        <f>(Table2[[#This Row],[1Y Return vs Nifty]]-AVERAGE(Table2[1Y Return vs Nifty]))/_xlfn.STDEV.P(Table2[1Y Return vs Nifty])</f>
        <v>-0.92772024249570406</v>
      </c>
      <c r="I618">
        <v>-8.1590162003290096</v>
      </c>
      <c r="J618">
        <f>(Table2[[#This Row],[1M Return vs Nifty]]-AVERAGE(Table2[1M Return vs Nifty]))/_xlfn.STDEV.P(Table2[1M Return vs Nifty])</f>
        <v>-0.52798870341503468</v>
      </c>
      <c r="K618">
        <v>-18.011924429981899</v>
      </c>
      <c r="L618">
        <f>(Table2[[#This Row],[6M Return vs Nifty]]-AVERAGE(Table2[6M Return vs Nifty]))/_xlfn.STDEV.P(Table2[6M Return vs Nifty])</f>
        <v>-0.90617287470564234</v>
      </c>
      <c r="M618">
        <v>-6.6964991696483596</v>
      </c>
      <c r="N618">
        <f>(Table2[[#This Row],[1W Return vs Nifty]]-AVERAGE(Table2[1W Return vs Nifty]))/_xlfn.STDEV.P(Table2[1W Return vs Nifty])</f>
        <v>-0.9169289239989632</v>
      </c>
      <c r="O618">
        <v>412.64</v>
      </c>
      <c r="P618">
        <v>420.41777835026397</v>
      </c>
      <c r="Q618">
        <v>410.294685570154</v>
      </c>
      <c r="R618">
        <v>17.488607334037798</v>
      </c>
      <c r="S618" s="2">
        <f>(Table2[[#This Row],[Close Price]]-Table2[[#This Row],[20D EMA]])/Table2[[#This Row],[20D EMA]]</f>
        <v>-4.4930205506009992E-2</v>
      </c>
      <c r="T618" s="2">
        <f>(Table2[[#This Row],[Close Price]]-Table2[[#This Row],[50D EMA]])/Table2[[#This Row],[50D EMA]]</f>
        <v>-6.2599109042286355E-2</v>
      </c>
      <c r="U618" s="2">
        <f>(Table2[[#This Row],[Close Price]]-Table2[[#This Row],[200D EMA]])/Table2[[#This Row],[200D EMA]]</f>
        <v>-3.9470863600510712E-2</v>
      </c>
      <c r="V618">
        <v>0.62401735302098404</v>
      </c>
      <c r="W618">
        <v>390.8</v>
      </c>
      <c r="X618">
        <v>400.8</v>
      </c>
      <c r="Y618">
        <v>390.8</v>
      </c>
      <c r="Z618">
        <v>405.95</v>
      </c>
      <c r="AA618">
        <v>390.8</v>
      </c>
      <c r="AB618">
        <v>443.15</v>
      </c>
      <c r="AC618" s="2">
        <f>(Table2[[#This Row],[Close Price]]/Table2[[#This Row],[Day Low]])-1</f>
        <v>8.4442169907881226E-3</v>
      </c>
      <c r="AD618" s="2">
        <f>(Table2[[#This Row],[Day High]]/Table2[[#This Row],[Close Price]])-1</f>
        <v>1.7000761228114669E-2</v>
      </c>
      <c r="AE618" s="2">
        <f>(Table2[[#This Row],[Close Price]]/Table2[[#This Row],[Current Week Low]])-1</f>
        <v>8.4442169907881226E-3</v>
      </c>
      <c r="AF618" s="2">
        <f>(Table2[[#This Row],[Current Week High]]/Table2[[#This Row],[Close Price]])-1</f>
        <v>3.0068510530322223E-2</v>
      </c>
      <c r="AG618" s="2">
        <f>(Table2[[#This Row],[Close Price]]/Table2[[#This Row],[Current Month Low]])-1</f>
        <v>8.4442169907881226E-3</v>
      </c>
      <c r="AH618" s="2">
        <f>(Table2[[#This Row],[Current Month High]]/Table2[[#This Row],[Close Price]])-1</f>
        <v>0.12446079675209321</v>
      </c>
      <c r="AI618">
        <v>28.140065973103201</v>
      </c>
      <c r="AJ618">
        <v>13.328540618260201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-0.18</v>
      </c>
      <c r="AM618" t="s">
        <v>10435</v>
      </c>
      <c r="AN618">
        <v>-8.6300000000000008</v>
      </c>
      <c r="AO618" t="s">
        <v>10435</v>
      </c>
      <c r="AP618">
        <v>3.6235648008292001E-2</v>
      </c>
      <c r="AQ618">
        <f>(Table2[[#This Row],[Sharpe Ratio]]-AVERAGE(Table2[Sharpe Ratio]))/_xlfn.STDEV.P(Table2[Sharpe Ratio])</f>
        <v>-0.25589586173244588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648</v>
      </c>
      <c r="AT618">
        <f>_xlfn.RANK.AVG(Table2[[#This Row],[6M Return vs Nifty Z-Score]],Table2[6M Return vs Nifty Z-Score])</f>
        <v>644</v>
      </c>
      <c r="AU618">
        <f>_xlfn.RANK.AVG(Table2[[#This Row],[Sharpe Ratio Z-Score]],Table2[Sharpe Ratio Z-Score])</f>
        <v>402</v>
      </c>
      <c r="AV618">
        <f>(Table2[[#This Row],[Rank 1Y]]+Table2[[#This Row],[Rank 6M]]+Table2[[#This Row],[Rank Sharpe]])/3</f>
        <v>564.66666666666663</v>
      </c>
    </row>
    <row r="619" spans="1:48" x14ac:dyDescent="0.3">
      <c r="A619" t="s">
        <v>734</v>
      </c>
      <c r="B619" t="s">
        <v>735</v>
      </c>
      <c r="C619" t="s">
        <v>10391</v>
      </c>
      <c r="D619" t="s">
        <v>400</v>
      </c>
      <c r="E619">
        <v>23989.64489064</v>
      </c>
      <c r="F619">
        <v>1069.2</v>
      </c>
      <c r="G619">
        <v>-31.6827891067929</v>
      </c>
      <c r="H619">
        <f>(Table2[[#This Row],[1Y Return vs Nifty]]-AVERAGE(Table2[1Y Return vs Nifty]))/_xlfn.STDEV.P(Table2[1Y Return vs Nifty])</f>
        <v>-0.90296719282976357</v>
      </c>
      <c r="I619">
        <v>-2.7585206664433999</v>
      </c>
      <c r="J619">
        <f>(Table2[[#This Row],[1M Return vs Nifty]]-AVERAGE(Table2[1M Return vs Nifty]))/_xlfn.STDEV.P(Table2[1M Return vs Nifty])</f>
        <v>-5.5859846173207783E-3</v>
      </c>
      <c r="K619">
        <v>6.8959418993948303</v>
      </c>
      <c r="L619">
        <f>(Table2[[#This Row],[6M Return vs Nifty]]-AVERAGE(Table2[6M Return vs Nifty]))/_xlfn.STDEV.P(Table2[6M Return vs Nifty])</f>
        <v>-0.17043464785800311</v>
      </c>
      <c r="M619">
        <v>-5.4715792601908202</v>
      </c>
      <c r="N619">
        <f>(Table2[[#This Row],[1W Return vs Nifty]]-AVERAGE(Table2[1W Return vs Nifty]))/_xlfn.STDEV.P(Table2[1W Return vs Nifty])</f>
        <v>-0.67371571636355132</v>
      </c>
      <c r="O619">
        <v>1061.54</v>
      </c>
      <c r="P619">
        <v>1022.57010700214</v>
      </c>
      <c r="Q619">
        <v>952.36775038886503</v>
      </c>
      <c r="R619">
        <v>50.927348670888698</v>
      </c>
      <c r="S619" s="2">
        <f>(Table2[[#This Row],[Close Price]]-Table2[[#This Row],[20D EMA]])/Table2[[#This Row],[20D EMA]]</f>
        <v>7.2159315711137423E-3</v>
      </c>
      <c r="T619" s="2">
        <f>(Table2[[#This Row],[Close Price]]-Table2[[#This Row],[50D EMA]])/Table2[[#This Row],[50D EMA]]</f>
        <v>4.560068075387462E-2</v>
      </c>
      <c r="U619" s="2">
        <f>(Table2[[#This Row],[Close Price]]-Table2[[#This Row],[200D EMA]])/Table2[[#This Row],[200D EMA]]</f>
        <v>0.1226755626315893</v>
      </c>
      <c r="V619">
        <v>0.64199913146989496</v>
      </c>
      <c r="W619">
        <v>1056</v>
      </c>
      <c r="X619">
        <v>1076.45</v>
      </c>
      <c r="Y619">
        <v>1049</v>
      </c>
      <c r="Z619">
        <v>1086.45</v>
      </c>
      <c r="AA619">
        <v>1031</v>
      </c>
      <c r="AB619">
        <v>1143.8</v>
      </c>
      <c r="AC619" s="2">
        <f>(Table2[[#This Row],[Close Price]]/Table2[[#This Row],[Day Low]])-1</f>
        <v>1.2499999999999956E-2</v>
      </c>
      <c r="AD619" s="2">
        <f>(Table2[[#This Row],[Day High]]/Table2[[#This Row],[Close Price]])-1</f>
        <v>6.7807706696596526E-3</v>
      </c>
      <c r="AE619" s="2">
        <f>(Table2[[#This Row],[Close Price]]/Table2[[#This Row],[Current Week Low]])-1</f>
        <v>1.9256434699714164E-2</v>
      </c>
      <c r="AF619" s="2">
        <f>(Table2[[#This Row],[Current Week High]]/Table2[[#This Row],[Close Price]])-1</f>
        <v>1.6133557800224407E-2</v>
      </c>
      <c r="AG619" s="2">
        <f>(Table2[[#This Row],[Close Price]]/Table2[[#This Row],[Current Month Low]])-1</f>
        <v>3.7051406401551912E-2</v>
      </c>
      <c r="AH619" s="2">
        <f>(Table2[[#This Row],[Current Month High]]/Table2[[#This Row],[Close Price]])-1</f>
        <v>6.9771791994014176E-2</v>
      </c>
      <c r="AI619">
        <v>6.9771791994014096</v>
      </c>
      <c r="AJ619">
        <v>45.153407548194401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0.09</v>
      </c>
      <c r="AM619" t="s">
        <v>10436</v>
      </c>
      <c r="AN619">
        <v>0.59</v>
      </c>
      <c r="AO619" t="s">
        <v>10436</v>
      </c>
      <c r="AP619">
        <v>-7.4400942228726993E-2</v>
      </c>
      <c r="AQ619">
        <f>(Table2[[#This Row],[Sharpe Ratio]]-AVERAGE(Table2[Sharpe Ratio]))/_xlfn.STDEV.P(Table2[Sharpe Ratio])</f>
        <v>-1.5391093744674731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-3.291812916136112</v>
      </c>
      <c r="AS619">
        <f>_xlfn.RANK.AVG(Table2[[#This Row],[1Y Return vs Nifty Z-Score]],Table2[1Y Return vs Nifty Z-Score])</f>
        <v>634</v>
      </c>
      <c r="AT619">
        <f>_xlfn.RANK.AVG(Table2[[#This Row],[6M Return vs Nifty Z-Score]],Table2[6M Return vs Nifty Z-Score])</f>
        <v>371</v>
      </c>
      <c r="AU619">
        <f>_xlfn.RANK.AVG(Table2[[#This Row],[Sharpe Ratio Z-Score]],Table2[Sharpe Ratio Z-Score])</f>
        <v>690</v>
      </c>
      <c r="AV619">
        <f>(Table2[[#This Row],[Rank 1Y]]+Table2[[#This Row],[Rank 6M]]+Table2[[#This Row],[Rank Sharpe]])/3</f>
        <v>565</v>
      </c>
    </row>
    <row r="620" spans="1:48" x14ac:dyDescent="0.3">
      <c r="A620" t="s">
        <v>1370</v>
      </c>
      <c r="B620" t="s">
        <v>1371</v>
      </c>
      <c r="C620" t="s">
        <v>10404</v>
      </c>
      <c r="D620" t="s">
        <v>471</v>
      </c>
      <c r="E620">
        <v>8248.5213894749995</v>
      </c>
      <c r="F620">
        <v>298.25</v>
      </c>
      <c r="G620">
        <v>-27.522388104286598</v>
      </c>
      <c r="H620">
        <f>(Table2[[#This Row],[1Y Return vs Nifty]]-AVERAGE(Table2[1Y Return vs Nifty]))/_xlfn.STDEV.P(Table2[1Y Return vs Nifty])</f>
        <v>-0.83514207804408191</v>
      </c>
      <c r="I620">
        <v>0.95411938782539896</v>
      </c>
      <c r="J620">
        <f>(Table2[[#This Row],[1M Return vs Nifty]]-AVERAGE(Table2[1M Return vs Nifty]))/_xlfn.STDEV.P(Table2[1M Return vs Nifty])</f>
        <v>0.35354647759802416</v>
      </c>
      <c r="K620">
        <v>8.4267931263556406</v>
      </c>
      <c r="L620">
        <f>(Table2[[#This Row],[6M Return vs Nifty]]-AVERAGE(Table2[6M Return vs Nifty]))/_xlfn.STDEV.P(Table2[6M Return vs Nifty])</f>
        <v>-0.12521576991809316</v>
      </c>
      <c r="M620">
        <v>-3.04762387514663</v>
      </c>
      <c r="N620">
        <f>(Table2[[#This Row],[1W Return vs Nifty]]-AVERAGE(Table2[1W Return vs Nifty]))/_xlfn.STDEV.P(Table2[1W Return vs Nifty])</f>
        <v>-0.19242876869461636</v>
      </c>
      <c r="O620">
        <v>296.64999999999998</v>
      </c>
      <c r="P620">
        <v>285.20248606252602</v>
      </c>
      <c r="Q620">
        <v>269.29408835847897</v>
      </c>
      <c r="R620">
        <v>50.192170972149903</v>
      </c>
      <c r="S620" s="2">
        <f>(Table2[[#This Row],[Close Price]]-Table2[[#This Row],[20D EMA]])/Table2[[#This Row],[20D EMA]]</f>
        <v>5.3935614360358097E-3</v>
      </c>
      <c r="T620" s="2">
        <f>(Table2[[#This Row],[Close Price]]-Table2[[#This Row],[50D EMA]])/Table2[[#This Row],[50D EMA]]</f>
        <v>4.5748247561255562E-2</v>
      </c>
      <c r="U620" s="2">
        <f>(Table2[[#This Row],[Close Price]]-Table2[[#This Row],[200D EMA]])/Table2[[#This Row],[200D EMA]]</f>
        <v>0.10752524059486775</v>
      </c>
      <c r="V620">
        <v>0.81110898342242099</v>
      </c>
      <c r="W620">
        <v>294.39999999999998</v>
      </c>
      <c r="X620">
        <v>303.2</v>
      </c>
      <c r="Y620">
        <v>286.5</v>
      </c>
      <c r="Z620">
        <v>308.60000000000002</v>
      </c>
      <c r="AA620">
        <v>282.7</v>
      </c>
      <c r="AB620">
        <v>325.5</v>
      </c>
      <c r="AC620" s="2">
        <f>(Table2[[#This Row],[Close Price]]/Table2[[#This Row],[Day Low]])-1</f>
        <v>1.3077445652174058E-2</v>
      </c>
      <c r="AD620" s="2">
        <f>(Table2[[#This Row],[Day High]]/Table2[[#This Row],[Close Price]])-1</f>
        <v>1.6596814752724232E-2</v>
      </c>
      <c r="AE620" s="2">
        <f>(Table2[[#This Row],[Close Price]]/Table2[[#This Row],[Current Week Low]])-1</f>
        <v>4.1012216404886503E-2</v>
      </c>
      <c r="AF620" s="2">
        <f>(Table2[[#This Row],[Current Week High]]/Table2[[#This Row],[Close Price]])-1</f>
        <v>3.4702430846605292E-2</v>
      </c>
      <c r="AG620" s="2">
        <f>(Table2[[#This Row],[Close Price]]/Table2[[#This Row],[Current Month Low]])-1</f>
        <v>5.500530597806863E-2</v>
      </c>
      <c r="AH620" s="2">
        <f>(Table2[[#This Row],[Current Month High]]/Table2[[#This Row],[Close Price]])-1</f>
        <v>9.1366303436714258E-2</v>
      </c>
      <c r="AI620">
        <v>9.1366303436714205</v>
      </c>
      <c r="AJ620">
        <v>35.568181818181799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0.05</v>
      </c>
      <c r="AM620" t="s">
        <v>10436</v>
      </c>
      <c r="AN620">
        <v>-4.7699999999999996</v>
      </c>
      <c r="AO620" t="s">
        <v>10435</v>
      </c>
      <c r="AP620">
        <v>-0.111838383514336</v>
      </c>
      <c r="AQ620">
        <f>(Table2[[#This Row],[Sharpe Ratio]]-AVERAGE(Table2[Sharpe Ratio]))/_xlfn.STDEV.P(Table2[Sharpe Ratio])</f>
        <v>-1.9733258523704895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-2.7725659914292571</v>
      </c>
      <c r="AS620">
        <f>_xlfn.RANK.AVG(Table2[[#This Row],[1Y Return vs Nifty Z-Score]],Table2[1Y Return vs Nifty Z-Score])</f>
        <v>612</v>
      </c>
      <c r="AT620">
        <f>_xlfn.RANK.AVG(Table2[[#This Row],[6M Return vs Nifty Z-Score]],Table2[6M Return vs Nifty Z-Score])</f>
        <v>351</v>
      </c>
      <c r="AU620">
        <f>_xlfn.RANK.AVG(Table2[[#This Row],[Sharpe Ratio Z-Score]],Table2[Sharpe Ratio Z-Score])</f>
        <v>732</v>
      </c>
      <c r="AV620">
        <f>(Table2[[#This Row],[Rank 1Y]]+Table2[[#This Row],[Rank 6M]]+Table2[[#This Row],[Rank Sharpe]])/3</f>
        <v>565</v>
      </c>
    </row>
    <row r="621" spans="1:48" x14ac:dyDescent="0.3">
      <c r="A621" t="s">
        <v>2060</v>
      </c>
      <c r="B621" t="s">
        <v>2061</v>
      </c>
      <c r="C621" t="s">
        <v>10393</v>
      </c>
      <c r="D621" t="s">
        <v>542</v>
      </c>
      <c r="E621">
        <v>3278.3232326900002</v>
      </c>
      <c r="F621">
        <v>311.05</v>
      </c>
      <c r="G621">
        <v>-63.187257196511503</v>
      </c>
      <c r="H621">
        <f>(Table2[[#This Row],[1Y Return vs Nifty]]-AVERAGE(Table2[1Y Return vs Nifty]))/_xlfn.STDEV.P(Table2[1Y Return vs Nifty])</f>
        <v>-1.4165701275372038</v>
      </c>
      <c r="I621">
        <v>-3.5510919495476201</v>
      </c>
      <c r="J621">
        <f>(Table2[[#This Row],[1M Return vs Nifty]]-AVERAGE(Table2[1M Return vs Nifty]))/_xlfn.STDEV.P(Table2[1M Return vs Nifty])</f>
        <v>-8.2253281263845013E-2</v>
      </c>
      <c r="K621">
        <v>1.5844945881126</v>
      </c>
      <c r="L621">
        <f>(Table2[[#This Row],[6M Return vs Nifty]]-AVERAGE(Table2[6M Return vs Nifty]))/_xlfn.STDEV.P(Table2[6M Return vs Nifty])</f>
        <v>-0.32732624086404422</v>
      </c>
      <c r="M621">
        <v>-5.4905389487776803</v>
      </c>
      <c r="N621">
        <f>(Table2[[#This Row],[1W Return vs Nifty]]-AVERAGE(Table2[1W Return vs Nifty]))/_xlfn.STDEV.P(Table2[1W Return vs Nifty])</f>
        <v>-0.67748024549021146</v>
      </c>
      <c r="O621">
        <v>313.25</v>
      </c>
      <c r="P621">
        <v>309.62458762868499</v>
      </c>
      <c r="Q621">
        <v>309.62674035942501</v>
      </c>
      <c r="R621">
        <v>42.545922633015699</v>
      </c>
      <c r="S621" s="2">
        <f>(Table2[[#This Row],[Close Price]]-Table2[[#This Row],[20D EMA]])/Table2[[#This Row],[20D EMA]]</f>
        <v>-7.0231444533120149E-3</v>
      </c>
      <c r="T621" s="2">
        <f>(Table2[[#This Row],[Close Price]]-Table2[[#This Row],[50D EMA]])/Table2[[#This Row],[50D EMA]]</f>
        <v>4.6036795147045449E-3</v>
      </c>
      <c r="U621" s="2">
        <f>(Table2[[#This Row],[Close Price]]-Table2[[#This Row],[200D EMA]])/Table2[[#This Row],[200D EMA]]</f>
        <v>4.5966948427090962E-3</v>
      </c>
      <c r="V621">
        <v>1.27541413287684</v>
      </c>
      <c r="W621">
        <v>306.35000000000002</v>
      </c>
      <c r="X621">
        <v>317</v>
      </c>
      <c r="Y621">
        <v>306.35000000000002</v>
      </c>
      <c r="Z621">
        <v>318.64999999999998</v>
      </c>
      <c r="AA621">
        <v>295.05</v>
      </c>
      <c r="AB621">
        <v>335</v>
      </c>
      <c r="AC621" s="2">
        <f>(Table2[[#This Row],[Close Price]]/Table2[[#This Row],[Day Low]])-1</f>
        <v>1.5341929165986645E-2</v>
      </c>
      <c r="AD621" s="2">
        <f>(Table2[[#This Row],[Day High]]/Table2[[#This Row],[Close Price]])-1</f>
        <v>1.9128757434496046E-2</v>
      </c>
      <c r="AE621" s="2">
        <f>(Table2[[#This Row],[Close Price]]/Table2[[#This Row],[Current Week Low]])-1</f>
        <v>1.5341929165986645E-2</v>
      </c>
      <c r="AF621" s="2">
        <f>(Table2[[#This Row],[Current Week High]]/Table2[[#This Row],[Close Price]])-1</f>
        <v>2.4433370840700741E-2</v>
      </c>
      <c r="AG621" s="2">
        <f>(Table2[[#This Row],[Close Price]]/Table2[[#This Row],[Current Month Low]])-1</f>
        <v>5.4228096932723346E-2</v>
      </c>
      <c r="AH621" s="2">
        <f>(Table2[[#This Row],[Current Month High]]/Table2[[#This Row],[Close Price]])-1</f>
        <v>7.6997267320366491E-2</v>
      </c>
      <c r="AI621">
        <v>65.3753415849541</v>
      </c>
      <c r="AJ621">
        <v>26.391710686712699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-0.14000000000000001</v>
      </c>
      <c r="AM621" t="s">
        <v>10435</v>
      </c>
      <c r="AN621">
        <v>3.65</v>
      </c>
      <c r="AO621" t="s">
        <v>10436</v>
      </c>
      <c r="AQ621">
        <f>(Table2[[#This Row],[Sharpe Ratio]]-AVERAGE(Table2[Sharpe Ratio]))/_xlfn.STDEV.P(Table2[Sharpe Ratio])</f>
        <v>-0.67617339439443958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733</v>
      </c>
      <c r="AT621">
        <f>_xlfn.RANK.AVG(Table2[[#This Row],[6M Return vs Nifty Z-Score]],Table2[6M Return vs Nifty Z-Score])</f>
        <v>433</v>
      </c>
      <c r="AU621">
        <f>_xlfn.RANK.AVG(Table2[[#This Row],[Sharpe Ratio Z-Score]],Table2[Sharpe Ratio Z-Score])</f>
        <v>529</v>
      </c>
      <c r="AV621">
        <f>(Table2[[#This Row],[Rank 1Y]]+Table2[[#This Row],[Rank 6M]]+Table2[[#This Row],[Rank Sharpe]])/3</f>
        <v>565</v>
      </c>
    </row>
    <row r="622" spans="1:48" x14ac:dyDescent="0.3">
      <c r="A622" t="s">
        <v>1874</v>
      </c>
      <c r="B622" t="s">
        <v>1875</v>
      </c>
      <c r="C622" t="s">
        <v>10400</v>
      </c>
      <c r="D622" t="s">
        <v>1554</v>
      </c>
      <c r="E622">
        <v>4071.48</v>
      </c>
      <c r="F622">
        <v>366.8</v>
      </c>
      <c r="G622">
        <v>-47.907784745441496</v>
      </c>
      <c r="H622">
        <f>(Table2[[#This Row],[1Y Return vs Nifty]]-AVERAGE(Table2[1Y Return vs Nifty]))/_xlfn.STDEV.P(Table2[1Y Return vs Nifty])</f>
        <v>-1.1674758762296542</v>
      </c>
      <c r="I622">
        <v>8.4487133729239492</v>
      </c>
      <c r="J622">
        <f>(Table2[[#This Row],[1M Return vs Nifty]]-AVERAGE(Table2[1M Return vs Nifty]))/_xlfn.STDEV.P(Table2[1M Return vs Nifty])</f>
        <v>1.0785162974107492</v>
      </c>
      <c r="K622">
        <v>1.8930586702921901</v>
      </c>
      <c r="L622">
        <f>(Table2[[#This Row],[6M Return vs Nifty]]-AVERAGE(Table2[6M Return vs Nifty]))/_xlfn.STDEV.P(Table2[6M Return vs Nifty])</f>
        <v>-0.31821175519555778</v>
      </c>
      <c r="M622">
        <v>-7.8819196172289896</v>
      </c>
      <c r="N622">
        <f>(Table2[[#This Row],[1W Return vs Nifty]]-AVERAGE(Table2[1W Return vs Nifty]))/_xlfn.STDEV.P(Table2[1W Return vs Nifty])</f>
        <v>-1.1522993406496076</v>
      </c>
      <c r="O622">
        <v>359.18</v>
      </c>
      <c r="P622">
        <v>342.50864738443198</v>
      </c>
      <c r="Q622">
        <v>344.09913124545301</v>
      </c>
      <c r="R622">
        <v>57.165017919206001</v>
      </c>
      <c r="S622" s="2">
        <f>(Table2[[#This Row],[Close Price]]-Table2[[#This Row],[20D EMA]])/Table2[[#This Row],[20D EMA]]</f>
        <v>2.1214989698758294E-2</v>
      </c>
      <c r="T622" s="2">
        <f>(Table2[[#This Row],[Close Price]]-Table2[[#This Row],[50D EMA]])/Table2[[#This Row],[50D EMA]]</f>
        <v>7.0921866647948875E-2</v>
      </c>
      <c r="U622" s="2">
        <f>(Table2[[#This Row],[Close Price]]-Table2[[#This Row],[200D EMA]])/Table2[[#This Row],[200D EMA]]</f>
        <v>6.5971886277021732E-2</v>
      </c>
      <c r="V622">
        <v>1.50497611036659</v>
      </c>
      <c r="W622">
        <v>356.7</v>
      </c>
      <c r="X622">
        <v>373.45</v>
      </c>
      <c r="Y622">
        <v>356.7</v>
      </c>
      <c r="Z622">
        <v>375</v>
      </c>
      <c r="AA622">
        <v>322.05</v>
      </c>
      <c r="AB622">
        <v>386</v>
      </c>
      <c r="AC622" s="2">
        <f>(Table2[[#This Row],[Close Price]]/Table2[[#This Row],[Day Low]])-1</f>
        <v>2.8315110737314297E-2</v>
      </c>
      <c r="AD622" s="2">
        <f>(Table2[[#This Row],[Day High]]/Table2[[#This Row],[Close Price]])-1</f>
        <v>1.8129770992366456E-2</v>
      </c>
      <c r="AE622" s="2">
        <f>(Table2[[#This Row],[Close Price]]/Table2[[#This Row],[Current Week Low]])-1</f>
        <v>2.8315110737314297E-2</v>
      </c>
      <c r="AF622" s="2">
        <f>(Table2[[#This Row],[Current Week High]]/Table2[[#This Row],[Close Price]])-1</f>
        <v>2.235550708833145E-2</v>
      </c>
      <c r="AG622" s="2">
        <f>(Table2[[#This Row],[Close Price]]/Table2[[#This Row],[Current Month Low]])-1</f>
        <v>0.13895357863685764</v>
      </c>
      <c r="AH622" s="2">
        <f>(Table2[[#This Row],[Current Month High]]/Table2[[#This Row],[Close Price]])-1</f>
        <v>5.2344601962922566E-2</v>
      </c>
      <c r="AI622">
        <v>27.235550708833099</v>
      </c>
      <c r="AJ622">
        <v>26.308539944903501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0.04</v>
      </c>
      <c r="AM622" t="s">
        <v>10436</v>
      </c>
      <c r="AN622">
        <v>2.17</v>
      </c>
      <c r="AO622" t="s">
        <v>10436</v>
      </c>
      <c r="AP622">
        <v>-4.8775221305209998E-3</v>
      </c>
      <c r="AQ622">
        <f>(Table2[[#This Row],[Sharpe Ratio]]-AVERAGE(Table2[Sharpe Ratio]))/_xlfn.STDEV.P(Table2[Sharpe Ratio])</f>
        <v>-0.73274511531552111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701</v>
      </c>
      <c r="AT622">
        <f>_xlfn.RANK.AVG(Table2[[#This Row],[6M Return vs Nifty Z-Score]],Table2[6M Return vs Nifty Z-Score])</f>
        <v>428</v>
      </c>
      <c r="AU622">
        <f>_xlfn.RANK.AVG(Table2[[#This Row],[Sharpe Ratio Z-Score]],Table2[Sharpe Ratio Z-Score])</f>
        <v>567</v>
      </c>
      <c r="AV622">
        <f>(Table2[[#This Row],[Rank 1Y]]+Table2[[#This Row],[Rank 6M]]+Table2[[#This Row],[Rank Sharpe]])/3</f>
        <v>565.33333333333337</v>
      </c>
    </row>
    <row r="623" spans="1:48" x14ac:dyDescent="0.3">
      <c r="A623" t="s">
        <v>1083</v>
      </c>
      <c r="B623" t="s">
        <v>1084</v>
      </c>
      <c r="C623" t="s">
        <v>10404</v>
      </c>
      <c r="D623" t="s">
        <v>471</v>
      </c>
      <c r="E623">
        <v>12575.73400954</v>
      </c>
      <c r="F623">
        <v>948.7</v>
      </c>
      <c r="G623">
        <v>-34.251296223788003</v>
      </c>
      <c r="H623">
        <f>(Table2[[#This Row],[1Y Return vs Nifty]]-AVERAGE(Table2[1Y Return vs Nifty]))/_xlfn.STDEV.P(Table2[1Y Return vs Nifty])</f>
        <v>-0.94484038965215789</v>
      </c>
      <c r="I623">
        <v>2.66808691814609</v>
      </c>
      <c r="J623">
        <f>(Table2[[#This Row],[1M Return vs Nifty]]-AVERAGE(Table2[1M Return vs Nifty]))/_xlfn.STDEV.P(Table2[1M Return vs Nifty])</f>
        <v>0.51934261466589671</v>
      </c>
      <c r="K623">
        <v>2.74082202477322</v>
      </c>
      <c r="L623">
        <f>(Table2[[#This Row],[6M Return vs Nifty]]-AVERAGE(Table2[6M Return vs Nifty]))/_xlfn.STDEV.P(Table2[6M Return vs Nifty])</f>
        <v>-0.29317019206188055</v>
      </c>
      <c r="M623">
        <v>-4.3136106491816699</v>
      </c>
      <c r="N623">
        <f>(Table2[[#This Row],[1W Return vs Nifty]]-AVERAGE(Table2[1W Return vs Nifty]))/_xlfn.STDEV.P(Table2[1W Return vs Nifty])</f>
        <v>-0.44379598197913733</v>
      </c>
      <c r="O623">
        <v>959.19</v>
      </c>
      <c r="P623">
        <v>928.97835061014496</v>
      </c>
      <c r="Q623">
        <v>891.80420880641805</v>
      </c>
      <c r="R623">
        <v>40.114802669254203</v>
      </c>
      <c r="S623" s="2">
        <f>(Table2[[#This Row],[Close Price]]-Table2[[#This Row],[20D EMA]])/Table2[[#This Row],[20D EMA]]</f>
        <v>-1.0936310845609325E-2</v>
      </c>
      <c r="T623" s="2">
        <f>(Table2[[#This Row],[Close Price]]-Table2[[#This Row],[50D EMA]])/Table2[[#This Row],[50D EMA]]</f>
        <v>2.1229396117683558E-2</v>
      </c>
      <c r="U623" s="2">
        <f>(Table2[[#This Row],[Close Price]]-Table2[[#This Row],[200D EMA]])/Table2[[#This Row],[200D EMA]]</f>
        <v>6.3798522850358336E-2</v>
      </c>
      <c r="V623">
        <v>0.86944100280668202</v>
      </c>
      <c r="W623">
        <v>943.4</v>
      </c>
      <c r="X623">
        <v>976.45</v>
      </c>
      <c r="Y623">
        <v>943.4</v>
      </c>
      <c r="Z623">
        <v>1014</v>
      </c>
      <c r="AA623">
        <v>875</v>
      </c>
      <c r="AB623">
        <v>1071</v>
      </c>
      <c r="AC623" s="2">
        <f>(Table2[[#This Row],[Close Price]]/Table2[[#This Row],[Day Low]])-1</f>
        <v>5.6179775280900124E-3</v>
      </c>
      <c r="AD623" s="2">
        <f>(Table2[[#This Row],[Day High]]/Table2[[#This Row],[Close Price]])-1</f>
        <v>2.9250553388847855E-2</v>
      </c>
      <c r="AE623" s="2">
        <f>(Table2[[#This Row],[Close Price]]/Table2[[#This Row],[Current Week Low]])-1</f>
        <v>5.6179775280900124E-3</v>
      </c>
      <c r="AF623" s="2">
        <f>(Table2[[#This Row],[Current Week High]]/Table2[[#This Row],[Close Price]])-1</f>
        <v>6.8831031938441978E-2</v>
      </c>
      <c r="AG623" s="2">
        <f>(Table2[[#This Row],[Close Price]]/Table2[[#This Row],[Current Month Low]])-1</f>
        <v>8.4228571428571541E-2</v>
      </c>
      <c r="AH623" s="2">
        <f>(Table2[[#This Row],[Current Month High]]/Table2[[#This Row],[Close Price]])-1</f>
        <v>0.12891324971012952</v>
      </c>
      <c r="AI623">
        <v>12.891324971012899</v>
      </c>
      <c r="AJ623">
        <v>24.574880178583101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0.01</v>
      </c>
      <c r="AM623" t="s">
        <v>10436</v>
      </c>
      <c r="AN623">
        <v>-2.65</v>
      </c>
      <c r="AO623" t="s">
        <v>10435</v>
      </c>
      <c r="AP623">
        <v>-2.2687812797403999E-2</v>
      </c>
      <c r="AQ623">
        <f>(Table2[[#This Row],[Sharpe Ratio]]-AVERAGE(Table2[Sharpe Ratio]))/_xlfn.STDEV.P(Table2[Sharpe Ratio])</f>
        <v>-0.93931697007461434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-2.1017809191018935</v>
      </c>
      <c r="AS623">
        <f>_xlfn.RANK.AVG(Table2[[#This Row],[1Y Return vs Nifty Z-Score]],Table2[1Y Return vs Nifty Z-Score])</f>
        <v>657</v>
      </c>
      <c r="AT623">
        <f>_xlfn.RANK.AVG(Table2[[#This Row],[6M Return vs Nifty Z-Score]],Table2[6M Return vs Nifty Z-Score])</f>
        <v>417</v>
      </c>
      <c r="AU623">
        <f>_xlfn.RANK.AVG(Table2[[#This Row],[Sharpe Ratio Z-Score]],Table2[Sharpe Ratio Z-Score])</f>
        <v>623</v>
      </c>
      <c r="AV623">
        <f>(Table2[[#This Row],[Rank 1Y]]+Table2[[#This Row],[Rank 6M]]+Table2[[#This Row],[Rank Sharpe]])/3</f>
        <v>565.66666666666663</v>
      </c>
    </row>
    <row r="624" spans="1:48" x14ac:dyDescent="0.3">
      <c r="A624" t="s">
        <v>1981</v>
      </c>
      <c r="B624" t="s">
        <v>1982</v>
      </c>
      <c r="C624" t="s">
        <v>10393</v>
      </c>
      <c r="D624" t="s">
        <v>187</v>
      </c>
      <c r="E624">
        <v>3564.1333228799999</v>
      </c>
      <c r="F624">
        <v>249.6</v>
      </c>
      <c r="G624">
        <v>-20.7180614806277</v>
      </c>
      <c r="H624">
        <f>(Table2[[#This Row],[1Y Return vs Nifty]]-AVERAGE(Table2[1Y Return vs Nifty]))/_xlfn.STDEV.P(Table2[1Y Return vs Nifty])</f>
        <v>-0.7242142530553568</v>
      </c>
      <c r="I624">
        <v>-12.6191179980574</v>
      </c>
      <c r="J624">
        <f>(Table2[[#This Row],[1M Return vs Nifty]]-AVERAGE(Table2[1M Return vs Nifty]))/_xlfn.STDEV.P(Table2[1M Return vs Nifty])</f>
        <v>-0.95942490970914296</v>
      </c>
      <c r="K624">
        <v>-1.2109082643761699</v>
      </c>
      <c r="L624">
        <f>(Table2[[#This Row],[6M Return vs Nifty]]-AVERAGE(Table2[6M Return vs Nifty]))/_xlfn.STDEV.P(Table2[6M Return vs Nifty])</f>
        <v>-0.40989793571810063</v>
      </c>
      <c r="M624">
        <v>-6.4782752814306397</v>
      </c>
      <c r="N624">
        <f>(Table2[[#This Row],[1W Return vs Nifty]]-AVERAGE(Table2[1W Return vs Nifty]))/_xlfn.STDEV.P(Table2[1W Return vs Nifty])</f>
        <v>-0.87359961615906723</v>
      </c>
      <c r="O624">
        <v>261.18</v>
      </c>
      <c r="P624">
        <v>264.21960093729803</v>
      </c>
      <c r="Q624">
        <v>246.79199769475201</v>
      </c>
      <c r="R624">
        <v>29.629162513344401</v>
      </c>
      <c r="S624" s="2">
        <f>(Table2[[#This Row],[Close Price]]-Table2[[#This Row],[20D EMA]])/Table2[[#This Row],[20D EMA]]</f>
        <v>-4.4337238685963752E-2</v>
      </c>
      <c r="T624" s="2">
        <f>(Table2[[#This Row],[Close Price]]-Table2[[#This Row],[50D EMA]])/Table2[[#This Row],[50D EMA]]</f>
        <v>-5.5331250540974854E-2</v>
      </c>
      <c r="U624" s="2">
        <f>(Table2[[#This Row],[Close Price]]-Table2[[#This Row],[200D EMA]])/Table2[[#This Row],[200D EMA]]</f>
        <v>1.1378011975579114E-2</v>
      </c>
      <c r="V624">
        <v>0.44147884204385202</v>
      </c>
      <c r="W624">
        <v>248.7</v>
      </c>
      <c r="X624">
        <v>252.7</v>
      </c>
      <c r="Y624">
        <v>248.7</v>
      </c>
      <c r="Z624">
        <v>258.10000000000002</v>
      </c>
      <c r="AA624">
        <v>247</v>
      </c>
      <c r="AB624">
        <v>288.95</v>
      </c>
      <c r="AC624" s="2">
        <f>(Table2[[#This Row],[Close Price]]/Table2[[#This Row],[Day Low]])-1</f>
        <v>3.6188178528346882E-3</v>
      </c>
      <c r="AD624" s="2">
        <f>(Table2[[#This Row],[Day High]]/Table2[[#This Row],[Close Price]])-1</f>
        <v>1.2419871794871806E-2</v>
      </c>
      <c r="AE624" s="2">
        <f>(Table2[[#This Row],[Close Price]]/Table2[[#This Row],[Current Week Low]])-1</f>
        <v>3.6188178528346882E-3</v>
      </c>
      <c r="AF624" s="2">
        <f>(Table2[[#This Row],[Current Week High]]/Table2[[#This Row],[Close Price]])-1</f>
        <v>3.4054487179487225E-2</v>
      </c>
      <c r="AG624" s="2">
        <f>(Table2[[#This Row],[Close Price]]/Table2[[#This Row],[Current Month Low]])-1</f>
        <v>1.0526315789473717E-2</v>
      </c>
      <c r="AH624" s="2">
        <f>(Table2[[#This Row],[Current Month High]]/Table2[[#This Row],[Close Price]])-1</f>
        <v>0.15765224358974361</v>
      </c>
      <c r="AI624">
        <v>15.765224358974301</v>
      </c>
      <c r="AJ624">
        <v>24.956195244054999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-0.18</v>
      </c>
      <c r="AM624" t="s">
        <v>10435</v>
      </c>
      <c r="AN624">
        <v>-5.7</v>
      </c>
      <c r="AO624" t="s">
        <v>10435</v>
      </c>
      <c r="AP624">
        <v>-4.8283414330507E-2</v>
      </c>
      <c r="AQ624">
        <f>(Table2[[#This Row],[Sharpe Ratio]]-AVERAGE(Table2[Sharpe Ratio]))/_xlfn.STDEV.P(Table2[Sharpe Ratio])</f>
        <v>-1.2361864025426201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576</v>
      </c>
      <c r="AT624">
        <f>_xlfn.RANK.AVG(Table2[[#This Row],[6M Return vs Nifty Z-Score]],Table2[6M Return vs Nifty Z-Score])</f>
        <v>459</v>
      </c>
      <c r="AU624">
        <f>_xlfn.RANK.AVG(Table2[[#This Row],[Sharpe Ratio Z-Score]],Table2[Sharpe Ratio Z-Score])</f>
        <v>664</v>
      </c>
      <c r="AV624">
        <f>(Table2[[#This Row],[Rank 1Y]]+Table2[[#This Row],[Rank 6M]]+Table2[[#This Row],[Rank Sharpe]])/3</f>
        <v>566.33333333333337</v>
      </c>
    </row>
    <row r="625" spans="1:48" x14ac:dyDescent="0.3">
      <c r="A625" t="s">
        <v>493</v>
      </c>
      <c r="B625" t="s">
        <v>494</v>
      </c>
      <c r="C625" t="s">
        <v>10404</v>
      </c>
      <c r="D625" t="s">
        <v>388</v>
      </c>
      <c r="E625">
        <v>45002.681116154999</v>
      </c>
      <c r="F625">
        <v>599.54999999999995</v>
      </c>
      <c r="G625">
        <v>-34.991836707559997</v>
      </c>
      <c r="H625">
        <f>(Table2[[#This Row],[1Y Return vs Nifty]]-AVERAGE(Table2[1Y Return vs Nifty]))/_xlfn.STDEV.P(Table2[1Y Return vs Nifty])</f>
        <v>-0.95691308247311968</v>
      </c>
      <c r="I625">
        <v>-0.22125188154635</v>
      </c>
      <c r="J625">
        <f>(Table2[[#This Row],[1M Return vs Nifty]]-AVERAGE(Table2[1M Return vs Nifty]))/_xlfn.STDEV.P(Table2[1M Return vs Nifty])</f>
        <v>0.23985003199153335</v>
      </c>
      <c r="K625">
        <v>11.141523504461301</v>
      </c>
      <c r="L625">
        <f>(Table2[[#This Row],[6M Return vs Nifty]]-AVERAGE(Table2[6M Return vs Nifty]))/_xlfn.STDEV.P(Table2[6M Return vs Nifty])</f>
        <v>-4.5027009935822183E-2</v>
      </c>
      <c r="M625">
        <v>-3.6395157999452898</v>
      </c>
      <c r="N625">
        <f>(Table2[[#This Row],[1W Return vs Nifty]]-AVERAGE(Table2[1W Return vs Nifty]))/_xlfn.STDEV.P(Table2[1W Return vs Nifty])</f>
        <v>-0.30995150017469453</v>
      </c>
      <c r="O625">
        <v>597.83000000000004</v>
      </c>
      <c r="P625">
        <v>581.26084919881703</v>
      </c>
      <c r="Q625">
        <v>560.27139439734901</v>
      </c>
      <c r="R625">
        <v>49.059035233463</v>
      </c>
      <c r="S625" s="2">
        <f>(Table2[[#This Row],[Close Price]]-Table2[[#This Row],[20D EMA]])/Table2[[#This Row],[20D EMA]]</f>
        <v>2.8770720773462579E-3</v>
      </c>
      <c r="T625" s="2">
        <f>(Table2[[#This Row],[Close Price]]-Table2[[#This Row],[50D EMA]])/Table2[[#This Row],[50D EMA]]</f>
        <v>3.1464618383281524E-2</v>
      </c>
      <c r="U625" s="2">
        <f>(Table2[[#This Row],[Close Price]]-Table2[[#This Row],[200D EMA]])/Table2[[#This Row],[200D EMA]]</f>
        <v>7.0106391287209344E-2</v>
      </c>
      <c r="V625">
        <v>0.85151932327800395</v>
      </c>
      <c r="W625">
        <v>597.1</v>
      </c>
      <c r="X625">
        <v>606.45000000000005</v>
      </c>
      <c r="Y625">
        <v>584.04999999999995</v>
      </c>
      <c r="Z625">
        <v>606.75</v>
      </c>
      <c r="AA625">
        <v>582.54999999999995</v>
      </c>
      <c r="AB625">
        <v>623.70000000000005</v>
      </c>
      <c r="AC625" s="2">
        <f>(Table2[[#This Row],[Close Price]]/Table2[[#This Row],[Day Low]])-1</f>
        <v>4.103165298944722E-3</v>
      </c>
      <c r="AD625" s="2">
        <f>(Table2[[#This Row],[Day High]]/Table2[[#This Row],[Close Price]])-1</f>
        <v>1.1508631473605258E-2</v>
      </c>
      <c r="AE625" s="2">
        <f>(Table2[[#This Row],[Close Price]]/Table2[[#This Row],[Current Week Low]])-1</f>
        <v>2.653882373084504E-2</v>
      </c>
      <c r="AF625" s="2">
        <f>(Table2[[#This Row],[Current Week High]]/Table2[[#This Row],[Close Price]])-1</f>
        <v>1.2009006755066443E-2</v>
      </c>
      <c r="AG625" s="2">
        <f>(Table2[[#This Row],[Close Price]]/Table2[[#This Row],[Current Month Low]])-1</f>
        <v>2.9182044459703071E-2</v>
      </c>
      <c r="AH625" s="2">
        <f>(Table2[[#This Row],[Current Month High]]/Table2[[#This Row],[Close Price]])-1</f>
        <v>4.028021015761829E-2</v>
      </c>
      <c r="AI625">
        <v>5.8960887332165797</v>
      </c>
      <c r="AJ625">
        <v>33.8878963823135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0.03</v>
      </c>
      <c r="AM625" t="s">
        <v>10436</v>
      </c>
      <c r="AN625">
        <v>-0.8</v>
      </c>
      <c r="AO625" t="s">
        <v>10435</v>
      </c>
      <c r="AP625">
        <v>-9.3786285063046995E-2</v>
      </c>
      <c r="AQ625">
        <f>(Table2[[#This Row],[Sharpe Ratio]]-AVERAGE(Table2[Sharpe Ratio]))/_xlfn.STDEV.P(Table2[Sharpe Ratio])</f>
        <v>-1.7639494009063679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-2.8359909614984704</v>
      </c>
      <c r="AS625">
        <f>_xlfn.RANK.AVG(Table2[[#This Row],[1Y Return vs Nifty Z-Score]],Table2[1Y Return vs Nifty Z-Score])</f>
        <v>662</v>
      </c>
      <c r="AT625">
        <f>_xlfn.RANK.AVG(Table2[[#This Row],[6M Return vs Nifty Z-Score]],Table2[6M Return vs Nifty Z-Score])</f>
        <v>322</v>
      </c>
      <c r="AU625">
        <f>_xlfn.RANK.AVG(Table2[[#This Row],[Sharpe Ratio Z-Score]],Table2[Sharpe Ratio Z-Score])</f>
        <v>717</v>
      </c>
      <c r="AV625">
        <f>(Table2[[#This Row],[Rank 1Y]]+Table2[[#This Row],[Rank 6M]]+Table2[[#This Row],[Rank Sharpe]])/3</f>
        <v>567</v>
      </c>
    </row>
    <row r="626" spans="1:48" x14ac:dyDescent="0.3">
      <c r="A626" t="s">
        <v>19</v>
      </c>
      <c r="B626" t="s">
        <v>20</v>
      </c>
      <c r="C626" t="s">
        <v>10390</v>
      </c>
      <c r="D626" t="s">
        <v>21</v>
      </c>
      <c r="E626">
        <v>1546641.9617570499</v>
      </c>
      <c r="F626">
        <v>4274.75</v>
      </c>
      <c r="G626">
        <v>-12.669952408026401</v>
      </c>
      <c r="H626">
        <f>(Table2[[#This Row],[1Y Return vs Nifty]]-AVERAGE(Table2[1Y Return vs Nifty]))/_xlfn.STDEV.P(Table2[1Y Return vs Nifty])</f>
        <v>-0.59300961164506216</v>
      </c>
      <c r="I626">
        <v>-9.7765571459934701</v>
      </c>
      <c r="J626">
        <f>(Table2[[#This Row],[1M Return vs Nifty]]-AVERAGE(Table2[1M Return vs Nifty]))/_xlfn.STDEV.P(Table2[1M Return vs Nifty])</f>
        <v>-0.68445726865681789</v>
      </c>
      <c r="K626">
        <v>-7.4381402249705797</v>
      </c>
      <c r="L626">
        <f>(Table2[[#This Row],[6M Return vs Nifty]]-AVERAGE(Table2[6M Return vs Nifty]))/_xlfn.STDEV.P(Table2[6M Return vs Nifty])</f>
        <v>-0.59384033127580649</v>
      </c>
      <c r="M626">
        <v>-7.2933015047459202</v>
      </c>
      <c r="N626">
        <f>(Table2[[#This Row],[1W Return vs Nifty]]-AVERAGE(Table2[1W Return vs Nifty]))/_xlfn.STDEV.P(Table2[1W Return vs Nifty])</f>
        <v>-1.0354266389292903</v>
      </c>
      <c r="O626">
        <v>4388.32</v>
      </c>
      <c r="P626">
        <v>4334.2445392619702</v>
      </c>
      <c r="Q626">
        <v>4029.5647392893402</v>
      </c>
      <c r="R626">
        <v>22.037513934504499</v>
      </c>
      <c r="S626" s="2">
        <f>(Table2[[#This Row],[Close Price]]-Table2[[#This Row],[20D EMA]])/Table2[[#This Row],[20D EMA]]</f>
        <v>-2.5880063441134582E-2</v>
      </c>
      <c r="T626" s="2">
        <f>(Table2[[#This Row],[Close Price]]-Table2[[#This Row],[50D EMA]])/Table2[[#This Row],[50D EMA]]</f>
        <v>-1.3726622649699607E-2</v>
      </c>
      <c r="U626" s="2">
        <f>(Table2[[#This Row],[Close Price]]-Table2[[#This Row],[200D EMA]])/Table2[[#This Row],[200D EMA]]</f>
        <v>6.0846586808753204E-2</v>
      </c>
      <c r="V626">
        <v>0.99149084233198104</v>
      </c>
      <c r="W626">
        <v>4240</v>
      </c>
      <c r="X626">
        <v>4289.6000000000004</v>
      </c>
      <c r="Y626">
        <v>4240</v>
      </c>
      <c r="Z626">
        <v>4309.3999999999996</v>
      </c>
      <c r="AA626">
        <v>4227.5</v>
      </c>
      <c r="AB626">
        <v>4588</v>
      </c>
      <c r="AC626" s="2">
        <f>(Table2[[#This Row],[Close Price]]/Table2[[#This Row],[Day Low]])-1</f>
        <v>8.1957547169810852E-3</v>
      </c>
      <c r="AD626" s="2">
        <f>(Table2[[#This Row],[Day High]]/Table2[[#This Row],[Close Price]])-1</f>
        <v>3.4738873618340715E-3</v>
      </c>
      <c r="AE626" s="2">
        <f>(Table2[[#This Row],[Close Price]]/Table2[[#This Row],[Current Week Low]])-1</f>
        <v>8.1957547169810852E-3</v>
      </c>
      <c r="AF626" s="2">
        <f>(Table2[[#This Row],[Current Week High]]/Table2[[#This Row],[Close Price]])-1</f>
        <v>8.1057371776125375E-3</v>
      </c>
      <c r="AG626" s="2">
        <f>(Table2[[#This Row],[Close Price]]/Table2[[#This Row],[Current Month Low]])-1</f>
        <v>1.1176818450620907E-2</v>
      </c>
      <c r="AH626" s="2">
        <f>(Table2[[#This Row],[Current Month High]]/Table2[[#This Row],[Close Price]])-1</f>
        <v>7.3279139130943305E-2</v>
      </c>
      <c r="AI626">
        <v>7.4273349318673496</v>
      </c>
      <c r="AJ626">
        <v>29.1075203865901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-0.04</v>
      </c>
      <c r="AM626" t="s">
        <v>10435</v>
      </c>
      <c r="AN626">
        <v>-3.93</v>
      </c>
      <c r="AO626" t="s">
        <v>10435</v>
      </c>
      <c r="AP626">
        <v>-4.1820805939111E-2</v>
      </c>
      <c r="AQ626">
        <f>(Table2[[#This Row],[Sharpe Ratio]]-AVERAGE(Table2[Sharpe Ratio]))/_xlfn.STDEV.P(Table2[Sharpe Ratio])</f>
        <v>-1.1612301299605741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-4.0679639804675505</v>
      </c>
      <c r="AS626">
        <f>_xlfn.RANK.AVG(Table2[[#This Row],[1Y Return vs Nifty Z-Score]],Table2[1Y Return vs Nifty Z-Score])</f>
        <v>521</v>
      </c>
      <c r="AT626">
        <f>_xlfn.RANK.AVG(Table2[[#This Row],[6M Return vs Nifty Z-Score]],Table2[6M Return vs Nifty Z-Score])</f>
        <v>533</v>
      </c>
      <c r="AU626">
        <f>_xlfn.RANK.AVG(Table2[[#This Row],[Sharpe Ratio Z-Score]],Table2[Sharpe Ratio Z-Score])</f>
        <v>655</v>
      </c>
      <c r="AV626">
        <f>(Table2[[#This Row],[Rank 1Y]]+Table2[[#This Row],[Rank 6M]]+Table2[[#This Row],[Rank Sharpe]])/3</f>
        <v>569.66666666666663</v>
      </c>
    </row>
    <row r="627" spans="1:48" x14ac:dyDescent="0.3">
      <c r="A627" t="s">
        <v>453</v>
      </c>
      <c r="B627" t="s">
        <v>454</v>
      </c>
      <c r="C627" t="s">
        <v>10390</v>
      </c>
      <c r="D627" t="s">
        <v>294</v>
      </c>
      <c r="E627">
        <v>48759.333379650001</v>
      </c>
      <c r="F627">
        <v>7829.1</v>
      </c>
      <c r="G627">
        <v>-24.447662402480901</v>
      </c>
      <c r="H627">
        <f>(Table2[[#This Row],[1Y Return vs Nifty]]-AVERAGE(Table2[1Y Return vs Nifty]))/_xlfn.STDEV.P(Table2[1Y Return vs Nifty])</f>
        <v>-0.78501623115244157</v>
      </c>
      <c r="I627">
        <v>6.1081058220521598</v>
      </c>
      <c r="J627">
        <f>(Table2[[#This Row],[1M Return vs Nifty]]-AVERAGE(Table2[1M Return vs Nifty]))/_xlfn.STDEV.P(Table2[1M Return vs Nifty])</f>
        <v>0.85210378756942895</v>
      </c>
      <c r="K627">
        <v>-15.9239233024746</v>
      </c>
      <c r="L627">
        <f>(Table2[[#This Row],[6M Return vs Nifty]]-AVERAGE(Table2[6M Return vs Nifty]))/_xlfn.STDEV.P(Table2[6M Return vs Nifty])</f>
        <v>-0.8444966866735808</v>
      </c>
      <c r="M627">
        <v>0.28452111106496403</v>
      </c>
      <c r="N627">
        <f>(Table2[[#This Row],[1W Return vs Nifty]]-AVERAGE(Table2[1W Return vs Nifty]))/_xlfn.STDEV.P(Table2[1W Return vs Nifty])</f>
        <v>0.46918319805158132</v>
      </c>
      <c r="O627">
        <v>7706.08</v>
      </c>
      <c r="P627">
        <v>7489.7074969907098</v>
      </c>
      <c r="Q627">
        <v>7436.9270330477102</v>
      </c>
      <c r="R627">
        <v>54.856474103648701</v>
      </c>
      <c r="S627" s="2">
        <f>(Table2[[#This Row],[Close Price]]-Table2[[#This Row],[20D EMA]])/Table2[[#This Row],[20D EMA]]</f>
        <v>1.5964018022133229E-2</v>
      </c>
      <c r="T627" s="2">
        <f>(Table2[[#This Row],[Close Price]]-Table2[[#This Row],[50D EMA]])/Table2[[#This Row],[50D EMA]]</f>
        <v>4.5314520379554885E-2</v>
      </c>
      <c r="U627" s="2">
        <f>(Table2[[#This Row],[Close Price]]-Table2[[#This Row],[200D EMA]])/Table2[[#This Row],[200D EMA]]</f>
        <v>5.2733200851585421E-2</v>
      </c>
      <c r="V627">
        <v>0.51035393843379695</v>
      </c>
      <c r="W627">
        <v>7800</v>
      </c>
      <c r="X627">
        <v>7950</v>
      </c>
      <c r="Y627">
        <v>7789</v>
      </c>
      <c r="Z627">
        <v>7978</v>
      </c>
      <c r="AA627">
        <v>7490</v>
      </c>
      <c r="AB627">
        <v>8050</v>
      </c>
      <c r="AC627" s="2">
        <f>(Table2[[#This Row],[Close Price]]/Table2[[#This Row],[Day Low]])-1</f>
        <v>3.7307692307693152E-3</v>
      </c>
      <c r="AD627" s="2">
        <f>(Table2[[#This Row],[Day High]]/Table2[[#This Row],[Close Price]])-1</f>
        <v>1.5442388013947816E-2</v>
      </c>
      <c r="AE627" s="2">
        <f>(Table2[[#This Row],[Close Price]]/Table2[[#This Row],[Current Week Low]])-1</f>
        <v>5.148286044421635E-3</v>
      </c>
      <c r="AF627" s="2">
        <f>(Table2[[#This Row],[Current Week High]]/Table2[[#This Row],[Close Price]])-1</f>
        <v>1.9018788877393167E-2</v>
      </c>
      <c r="AG627" s="2">
        <f>(Table2[[#This Row],[Close Price]]/Table2[[#This Row],[Current Month Low]])-1</f>
        <v>4.5273698264352458E-2</v>
      </c>
      <c r="AH627" s="2">
        <f>(Table2[[#This Row],[Current Month High]]/Table2[[#This Row],[Close Price]])-1</f>
        <v>2.8215248240538449E-2</v>
      </c>
      <c r="AI627">
        <v>17.510314084632899</v>
      </c>
      <c r="AJ627">
        <v>22.1159845270776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0</v>
      </c>
      <c r="AM627" t="s">
        <v>10437</v>
      </c>
      <c r="AN627">
        <v>-0.13</v>
      </c>
      <c r="AO627" t="s">
        <v>10435</v>
      </c>
      <c r="AP627">
        <v>7.9925476869250004E-3</v>
      </c>
      <c r="AQ627">
        <f>(Table2[[#This Row],[Sharpe Ratio]]-AVERAGE(Table2[Sharpe Ratio]))/_xlfn.STDEV.P(Table2[Sharpe Ratio])</f>
        <v>-0.58347218974714077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-0.89169812195215292</v>
      </c>
      <c r="AS627">
        <f>_xlfn.RANK.AVG(Table2[[#This Row],[1Y Return vs Nifty Z-Score]],Table2[1Y Return vs Nifty Z-Score])</f>
        <v>600</v>
      </c>
      <c r="AT627">
        <f>_xlfn.RANK.AVG(Table2[[#This Row],[6M Return vs Nifty Z-Score]],Table2[6M Return vs Nifty Z-Score])</f>
        <v>624</v>
      </c>
      <c r="AU627">
        <f>_xlfn.RANK.AVG(Table2[[#This Row],[Sharpe Ratio Z-Score]],Table2[Sharpe Ratio Z-Score])</f>
        <v>486</v>
      </c>
      <c r="AV627">
        <f>(Table2[[#This Row],[Rank 1Y]]+Table2[[#This Row],[Rank 6M]]+Table2[[#This Row],[Rank Sharpe]])/3</f>
        <v>570</v>
      </c>
    </row>
    <row r="628" spans="1:48" x14ac:dyDescent="0.3">
      <c r="A628" t="s">
        <v>1307</v>
      </c>
      <c r="B628" t="s">
        <v>1308</v>
      </c>
      <c r="C628" t="s">
        <v>5595</v>
      </c>
      <c r="D628" t="s">
        <v>83</v>
      </c>
      <c r="E628">
        <v>9055.2999290299995</v>
      </c>
      <c r="F628">
        <v>769.55</v>
      </c>
      <c r="G628">
        <v>-10.6188336091402</v>
      </c>
      <c r="H628">
        <f>(Table2[[#This Row],[1Y Return vs Nifty]]-AVERAGE(Table2[1Y Return vs Nifty]))/_xlfn.STDEV.P(Table2[1Y Return vs Nifty])</f>
        <v>-0.55957115994540163</v>
      </c>
      <c r="I628">
        <v>-4.9326054390440097</v>
      </c>
      <c r="J628">
        <f>(Table2[[#This Row],[1M Return vs Nifty]]-AVERAGE(Table2[1M Return vs Nifty]))/_xlfn.STDEV.P(Table2[1M Return vs Nifty])</f>
        <v>-0.21589035186972874</v>
      </c>
      <c r="K628">
        <v>-28.346017839224199</v>
      </c>
      <c r="L628">
        <f>(Table2[[#This Row],[6M Return vs Nifty]]-AVERAGE(Table2[6M Return vs Nifty]))/_xlfn.STDEV.P(Table2[6M Return vs Nifty])</f>
        <v>-1.2114253383430631</v>
      </c>
      <c r="M628">
        <v>-4.1350334801119599</v>
      </c>
      <c r="N628">
        <f>(Table2[[#This Row],[1W Return vs Nifty]]-AVERAGE(Table2[1W Return vs Nifty]))/_xlfn.STDEV.P(Table2[1W Return vs Nifty])</f>
        <v>-0.40833870369950709</v>
      </c>
      <c r="O628">
        <v>784.04</v>
      </c>
      <c r="P628">
        <v>801.72571730833499</v>
      </c>
      <c r="Q628">
        <v>811.77577286988105</v>
      </c>
      <c r="R628">
        <v>32.719555166822502</v>
      </c>
      <c r="S628" s="2">
        <f>(Table2[[#This Row],[Close Price]]-Table2[[#This Row],[20D EMA]])/Table2[[#This Row],[20D EMA]]</f>
        <v>-1.8481199938778645E-2</v>
      </c>
      <c r="T628" s="2">
        <f>(Table2[[#This Row],[Close Price]]-Table2[[#This Row],[50D EMA]])/Table2[[#This Row],[50D EMA]]</f>
        <v>-4.0133073710495189E-2</v>
      </c>
      <c r="U628" s="2">
        <f>(Table2[[#This Row],[Close Price]]-Table2[[#This Row],[200D EMA]])/Table2[[#This Row],[200D EMA]]</f>
        <v>-5.2016547279552079E-2</v>
      </c>
      <c r="V628">
        <v>0.568611749189043</v>
      </c>
      <c r="W628">
        <v>763.25</v>
      </c>
      <c r="X628">
        <v>777.95</v>
      </c>
      <c r="Y628">
        <v>763.25</v>
      </c>
      <c r="Z628">
        <v>783.7</v>
      </c>
      <c r="AA628">
        <v>762.9</v>
      </c>
      <c r="AB628">
        <v>808.5</v>
      </c>
      <c r="AC628" s="2">
        <f>(Table2[[#This Row],[Close Price]]/Table2[[#This Row],[Day Low]])-1</f>
        <v>8.2541762201113755E-3</v>
      </c>
      <c r="AD628" s="2">
        <f>(Table2[[#This Row],[Day High]]/Table2[[#This Row],[Close Price]])-1</f>
        <v>1.0915470079917E-2</v>
      </c>
      <c r="AE628" s="2">
        <f>(Table2[[#This Row],[Close Price]]/Table2[[#This Row],[Current Week Low]])-1</f>
        <v>8.2541762201113755E-3</v>
      </c>
      <c r="AF628" s="2">
        <f>(Table2[[#This Row],[Current Week High]]/Table2[[#This Row],[Close Price]])-1</f>
        <v>1.8387369241764873E-2</v>
      </c>
      <c r="AG628" s="2">
        <f>(Table2[[#This Row],[Close Price]]/Table2[[#This Row],[Current Month Low]])-1</f>
        <v>8.71673875999468E-3</v>
      </c>
      <c r="AH628" s="2">
        <f>(Table2[[#This Row],[Current Month High]]/Table2[[#This Row],[Close Price]])-1</f>
        <v>5.0613995191995276E-2</v>
      </c>
      <c r="AI628">
        <v>29.9330777727243</v>
      </c>
      <c r="AJ628">
        <v>22.015221182812699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-0.14000000000000001</v>
      </c>
      <c r="AM628" t="s">
        <v>10435</v>
      </c>
      <c r="AN628">
        <v>-2.85</v>
      </c>
      <c r="AO628" t="s">
        <v>10435</v>
      </c>
      <c r="AP628">
        <v>3.1060855873679999E-3</v>
      </c>
      <c r="AQ628">
        <f>(Table2[[#This Row],[Sharpe Ratio]]-AVERAGE(Table2[Sharpe Ratio]))/_xlfn.STDEV.P(Table2[Sharpe Ratio])</f>
        <v>-0.64014760049674857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508</v>
      </c>
      <c r="AT628">
        <f>_xlfn.RANK.AVG(Table2[[#This Row],[6M Return vs Nifty Z-Score]],Table2[6M Return vs Nifty Z-Score])</f>
        <v>706</v>
      </c>
      <c r="AU628">
        <f>_xlfn.RANK.AVG(Table2[[#This Row],[Sharpe Ratio Z-Score]],Table2[Sharpe Ratio Z-Score])</f>
        <v>498</v>
      </c>
      <c r="AV628">
        <f>(Table2[[#This Row],[Rank 1Y]]+Table2[[#This Row],[Rank 6M]]+Table2[[#This Row],[Rank Sharpe]])/3</f>
        <v>570.66666666666663</v>
      </c>
    </row>
    <row r="629" spans="1:48" x14ac:dyDescent="0.3">
      <c r="A629" t="s">
        <v>1915</v>
      </c>
      <c r="B629" t="s">
        <v>1916</v>
      </c>
      <c r="C629" t="s">
        <v>10391</v>
      </c>
      <c r="D629" t="s">
        <v>24</v>
      </c>
      <c r="E629">
        <v>3863.0176050599998</v>
      </c>
      <c r="F629">
        <v>123.22</v>
      </c>
      <c r="G629">
        <v>-33.909947912899099</v>
      </c>
      <c r="H629">
        <f>(Table2[[#This Row],[1Y Return vs Nifty]]-AVERAGE(Table2[1Y Return vs Nifty]))/_xlfn.STDEV.P(Table2[1Y Return vs Nifty])</f>
        <v>-0.93927554425528603</v>
      </c>
      <c r="I629">
        <v>-5.4587031984159102</v>
      </c>
      <c r="J629">
        <f>(Table2[[#This Row],[1M Return vs Nifty]]-AVERAGE(Table2[1M Return vs Nifty]))/_xlfn.STDEV.P(Table2[1M Return vs Nifty])</f>
        <v>-0.26678103368305578</v>
      </c>
      <c r="K629">
        <v>-13.831478889068</v>
      </c>
      <c r="L629">
        <f>(Table2[[#This Row],[6M Return vs Nifty]]-AVERAGE(Table2[6M Return vs Nifty]))/_xlfn.STDEV.P(Table2[6M Return vs Nifty])</f>
        <v>-0.78268925113738963</v>
      </c>
      <c r="M629">
        <v>-1.5849526573308399</v>
      </c>
      <c r="N629">
        <f>(Table2[[#This Row],[1W Return vs Nifty]]-AVERAGE(Table2[1W Return vs Nifty]))/_xlfn.STDEV.P(Table2[1W Return vs Nifty])</f>
        <v>9.799100149143096E-2</v>
      </c>
      <c r="O629">
        <v>121.71</v>
      </c>
      <c r="P629">
        <v>123.76160945489001</v>
      </c>
      <c r="Q629">
        <v>126.566728236168</v>
      </c>
      <c r="R629">
        <v>62.9882689436578</v>
      </c>
      <c r="S629" s="2">
        <f>(Table2[[#This Row],[Close Price]]-Table2[[#This Row],[20D EMA]])/Table2[[#This Row],[20D EMA]]</f>
        <v>1.2406540136389822E-2</v>
      </c>
      <c r="T629" s="2">
        <f>(Table2[[#This Row],[Close Price]]-Table2[[#This Row],[50D EMA]])/Table2[[#This Row],[50D EMA]]</f>
        <v>-4.3762315089108427E-3</v>
      </c>
      <c r="U629" s="2">
        <f>(Table2[[#This Row],[Close Price]]-Table2[[#This Row],[200D EMA]])/Table2[[#This Row],[200D EMA]]</f>
        <v>-2.6442401433678174E-2</v>
      </c>
      <c r="V629">
        <v>0.90918451583387905</v>
      </c>
      <c r="W629">
        <v>122.45</v>
      </c>
      <c r="X629">
        <v>124.75</v>
      </c>
      <c r="Y629">
        <v>119.7</v>
      </c>
      <c r="Z629">
        <v>124.75</v>
      </c>
      <c r="AA629">
        <v>118.05</v>
      </c>
      <c r="AB629">
        <v>124.75</v>
      </c>
      <c r="AC629" s="2">
        <f>(Table2[[#This Row],[Close Price]]/Table2[[#This Row],[Day Low]])-1</f>
        <v>6.2882809309923182E-3</v>
      </c>
      <c r="AD629" s="2">
        <f>(Table2[[#This Row],[Day High]]/Table2[[#This Row],[Close Price]])-1</f>
        <v>1.2416815452036989E-2</v>
      </c>
      <c r="AE629" s="2">
        <f>(Table2[[#This Row],[Close Price]]/Table2[[#This Row],[Current Week Low]])-1</f>
        <v>2.9406850459481992E-2</v>
      </c>
      <c r="AF629" s="2">
        <f>(Table2[[#This Row],[Current Week High]]/Table2[[#This Row],[Close Price]])-1</f>
        <v>1.2416815452036989E-2</v>
      </c>
      <c r="AG629" s="2">
        <f>(Table2[[#This Row],[Close Price]]/Table2[[#This Row],[Current Month Low]])-1</f>
        <v>4.3795002117746673E-2</v>
      </c>
      <c r="AH629" s="2">
        <f>(Table2[[#This Row],[Current Month High]]/Table2[[#This Row],[Close Price]])-1</f>
        <v>1.2416815452036989E-2</v>
      </c>
      <c r="AI629">
        <v>32.6489206297679</v>
      </c>
      <c r="AJ629">
        <v>12.1201091901728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</v>
      </c>
      <c r="AM629" t="s">
        <v>10435</v>
      </c>
      <c r="AN629">
        <v>2.5</v>
      </c>
      <c r="AO629" t="s">
        <v>10436</v>
      </c>
      <c r="AP629">
        <v>1.8123986850763999E-2</v>
      </c>
      <c r="AQ629">
        <f>(Table2[[#This Row],[Sharpe Ratio]]-AVERAGE(Table2[Sharpe Ratio]))/_xlfn.STDEV.P(Table2[Sharpe Ratio])</f>
        <v>-0.46596314856429888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652</v>
      </c>
      <c r="AT629">
        <f>_xlfn.RANK.AVG(Table2[[#This Row],[6M Return vs Nifty Z-Score]],Table2[6M Return vs Nifty Z-Score])</f>
        <v>597</v>
      </c>
      <c r="AU629">
        <f>_xlfn.RANK.AVG(Table2[[#This Row],[Sharpe Ratio Z-Score]],Table2[Sharpe Ratio Z-Score])</f>
        <v>465</v>
      </c>
      <c r="AV629">
        <f>(Table2[[#This Row],[Rank 1Y]]+Table2[[#This Row],[Rank 6M]]+Table2[[#This Row],[Rank Sharpe]])/3</f>
        <v>571.33333333333337</v>
      </c>
    </row>
    <row r="630" spans="1:48" x14ac:dyDescent="0.3">
      <c r="A630" t="s">
        <v>1395</v>
      </c>
      <c r="B630" t="s">
        <v>1396</v>
      </c>
      <c r="C630" t="s">
        <v>10391</v>
      </c>
      <c r="D630" t="s">
        <v>24</v>
      </c>
      <c r="E630">
        <v>8077.1533987679904</v>
      </c>
      <c r="F630">
        <v>41.76</v>
      </c>
      <c r="G630">
        <v>-47.551450121030598</v>
      </c>
      <c r="H630">
        <f>(Table2[[#This Row],[1Y Return vs Nifty]]-AVERAGE(Table2[1Y Return vs Nifty]))/_xlfn.STDEV.P(Table2[1Y Return vs Nifty])</f>
        <v>-1.1616667158174192</v>
      </c>
      <c r="I630">
        <v>-8.9328781064877791</v>
      </c>
      <c r="J630">
        <f>(Table2[[#This Row],[1M Return vs Nifty]]-AVERAGE(Table2[1M Return vs Nifty]))/_xlfn.STDEV.P(Table2[1M Return vs Nifty])</f>
        <v>-0.60284619773471904</v>
      </c>
      <c r="K630">
        <v>-26.204501608609501</v>
      </c>
      <c r="L630">
        <f>(Table2[[#This Row],[6M Return vs Nifty]]-AVERAGE(Table2[6M Return vs Nifty]))/_xlfn.STDEV.P(Table2[6M Return vs Nifty])</f>
        <v>-1.1481684004166051</v>
      </c>
      <c r="M630">
        <v>-4.6582125497146398</v>
      </c>
      <c r="N630">
        <f>(Table2[[#This Row],[1W Return vs Nifty]]-AVERAGE(Table2[1W Return vs Nifty]))/_xlfn.STDEV.P(Table2[1W Return vs Nifty])</f>
        <v>-0.51221819712869687</v>
      </c>
      <c r="O630">
        <v>42.69</v>
      </c>
      <c r="P630">
        <v>43.671851839875998</v>
      </c>
      <c r="Q630">
        <v>47.089153717845299</v>
      </c>
      <c r="R630">
        <v>34.737486199065401</v>
      </c>
      <c r="S630" s="2">
        <f>(Table2[[#This Row],[Close Price]]-Table2[[#This Row],[20D EMA]])/Table2[[#This Row],[20D EMA]]</f>
        <v>-2.1784961349262118E-2</v>
      </c>
      <c r="T630" s="2">
        <f>(Table2[[#This Row],[Close Price]]-Table2[[#This Row],[50D EMA]])/Table2[[#This Row],[50D EMA]]</f>
        <v>-4.3777668208022313E-2</v>
      </c>
      <c r="U630" s="2">
        <f>(Table2[[#This Row],[Close Price]]-Table2[[#This Row],[200D EMA]])/Table2[[#This Row],[200D EMA]]</f>
        <v>-0.11317157555595909</v>
      </c>
      <c r="V630">
        <v>0.72847736896669602</v>
      </c>
      <c r="W630">
        <v>41.71</v>
      </c>
      <c r="X630">
        <v>42.1</v>
      </c>
      <c r="Y630">
        <v>41.71</v>
      </c>
      <c r="Z630">
        <v>43.26</v>
      </c>
      <c r="AA630">
        <v>41.5</v>
      </c>
      <c r="AB630">
        <v>44.9</v>
      </c>
      <c r="AC630" s="2">
        <f>(Table2[[#This Row],[Close Price]]/Table2[[#This Row],[Day Low]])-1</f>
        <v>1.1987532965715975E-3</v>
      </c>
      <c r="AD630" s="2">
        <f>(Table2[[#This Row],[Day High]]/Table2[[#This Row],[Close Price]])-1</f>
        <v>8.1417624521074039E-3</v>
      </c>
      <c r="AE630" s="2">
        <f>(Table2[[#This Row],[Close Price]]/Table2[[#This Row],[Current Week Low]])-1</f>
        <v>1.1987532965715975E-3</v>
      </c>
      <c r="AF630" s="2">
        <f>(Table2[[#This Row],[Current Week High]]/Table2[[#This Row],[Close Price]])-1</f>
        <v>3.5919540229885083E-2</v>
      </c>
      <c r="AG630" s="2">
        <f>(Table2[[#This Row],[Close Price]]/Table2[[#This Row],[Current Month Low]])-1</f>
        <v>6.2650602409637379E-3</v>
      </c>
      <c r="AH630" s="2">
        <f>(Table2[[#This Row],[Current Month High]]/Table2[[#This Row],[Close Price]])-1</f>
        <v>7.5191570881226077E-2</v>
      </c>
      <c r="AI630">
        <v>50.862068965517203</v>
      </c>
      <c r="AJ630">
        <v>4.4000000000000004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-0.1</v>
      </c>
      <c r="AM630" t="s">
        <v>10435</v>
      </c>
      <c r="AN630">
        <v>-1.88</v>
      </c>
      <c r="AO630" t="s">
        <v>10435</v>
      </c>
      <c r="AP630">
        <v>6.6418098084458005E-2</v>
      </c>
      <c r="AQ630">
        <f>(Table2[[#This Row],[Sharpe Ratio]]-AVERAGE(Table2[Sharpe Ratio]))/_xlfn.STDEV.P(Table2[Sharpe Ratio])</f>
        <v>9.4173927134088897E-2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699</v>
      </c>
      <c r="AT630">
        <f>_xlfn.RANK.AVG(Table2[[#This Row],[6M Return vs Nifty Z-Score]],Table2[6M Return vs Nifty Z-Score])</f>
        <v>695</v>
      </c>
      <c r="AU630">
        <f>_xlfn.RANK.AVG(Table2[[#This Row],[Sharpe Ratio Z-Score]],Table2[Sharpe Ratio Z-Score])</f>
        <v>323</v>
      </c>
      <c r="AV630">
        <f>(Table2[[#This Row],[Rank 1Y]]+Table2[[#This Row],[Rank 6M]]+Table2[[#This Row],[Rank Sharpe]])/3</f>
        <v>572.33333333333337</v>
      </c>
    </row>
    <row r="631" spans="1:48" x14ac:dyDescent="0.3">
      <c r="A631" t="s">
        <v>1500</v>
      </c>
      <c r="B631" t="s">
        <v>1501</v>
      </c>
      <c r="C631" t="s">
        <v>10399</v>
      </c>
      <c r="D631" t="s">
        <v>468</v>
      </c>
      <c r="E631">
        <v>7100.2910815599998</v>
      </c>
      <c r="F631">
        <v>1314.65</v>
      </c>
      <c r="G631">
        <v>-30.165769136009299</v>
      </c>
      <c r="H631">
        <f>(Table2[[#This Row],[1Y Return vs Nifty]]-AVERAGE(Table2[1Y Return vs Nifty]))/_xlfn.STDEV.P(Table2[1Y Return vs Nifty])</f>
        <v>-0.87823591005471735</v>
      </c>
      <c r="I631">
        <v>10.0964442659598</v>
      </c>
      <c r="J631">
        <f>(Table2[[#This Row],[1M Return vs Nifty]]-AVERAGE(Table2[1M Return vs Nifty]))/_xlfn.STDEV.P(Table2[1M Return vs Nifty])</f>
        <v>1.2379052077372041</v>
      </c>
      <c r="K631">
        <v>-0.497245155699022</v>
      </c>
      <c r="L631">
        <f>(Table2[[#This Row],[6M Return vs Nifty]]-AVERAGE(Table2[6M Return vs Nifty]))/_xlfn.STDEV.P(Table2[6M Return vs Nifty])</f>
        <v>-0.38881747771333663</v>
      </c>
      <c r="M631">
        <v>-0.43449609383703203</v>
      </c>
      <c r="N631">
        <f>(Table2[[#This Row],[1W Return vs Nifty]]-AVERAGE(Table2[1W Return vs Nifty]))/_xlfn.STDEV.P(Table2[1W Return vs Nifty])</f>
        <v>0.32641918597285974</v>
      </c>
      <c r="O631">
        <v>1244.3599999999999</v>
      </c>
      <c r="P631">
        <v>1180.9830899651599</v>
      </c>
      <c r="Q631">
        <v>1138.3074404085501</v>
      </c>
      <c r="R631">
        <v>74.805313253988402</v>
      </c>
      <c r="S631" s="2">
        <f>(Table2[[#This Row],[Close Price]]-Table2[[#This Row],[20D EMA]])/Table2[[#This Row],[20D EMA]]</f>
        <v>5.648686875180832E-2</v>
      </c>
      <c r="T631" s="2">
        <f>(Table2[[#This Row],[Close Price]]-Table2[[#This Row],[50D EMA]])/Table2[[#This Row],[50D EMA]]</f>
        <v>0.11318274679003529</v>
      </c>
      <c r="U631" s="2">
        <f>(Table2[[#This Row],[Close Price]]-Table2[[#This Row],[200D EMA]])/Table2[[#This Row],[200D EMA]]</f>
        <v>0.15491646046709392</v>
      </c>
      <c r="V631">
        <v>1.40837983457614</v>
      </c>
      <c r="W631">
        <v>1292.3499999999999</v>
      </c>
      <c r="X631">
        <v>1329.9</v>
      </c>
      <c r="Y631">
        <v>1267.5</v>
      </c>
      <c r="Z631">
        <v>1340</v>
      </c>
      <c r="AA631">
        <v>1112</v>
      </c>
      <c r="AB631">
        <v>1344.95</v>
      </c>
      <c r="AC631" s="2">
        <f>(Table2[[#This Row],[Close Price]]/Table2[[#This Row],[Day Low]])-1</f>
        <v>1.7255387472434158E-2</v>
      </c>
      <c r="AD631" s="2">
        <f>(Table2[[#This Row],[Day High]]/Table2[[#This Row],[Close Price]])-1</f>
        <v>1.1600045639523771E-2</v>
      </c>
      <c r="AE631" s="2">
        <f>(Table2[[#This Row],[Close Price]]/Table2[[#This Row],[Current Week Low]])-1</f>
        <v>3.7199211045364944E-2</v>
      </c>
      <c r="AF631" s="2">
        <f>(Table2[[#This Row],[Current Week High]]/Table2[[#This Row],[Close Price]])-1</f>
        <v>1.9282698817175703E-2</v>
      </c>
      <c r="AG631" s="2">
        <f>(Table2[[#This Row],[Close Price]]/Table2[[#This Row],[Current Month Low]])-1</f>
        <v>0.18223920863309351</v>
      </c>
      <c r="AH631" s="2">
        <f>(Table2[[#This Row],[Current Month High]]/Table2[[#This Row],[Close Price]])-1</f>
        <v>2.3047959532955575E-2</v>
      </c>
      <c r="AI631">
        <v>3.1871600806298201</v>
      </c>
      <c r="AJ631">
        <v>40.860387870995403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0.1</v>
      </c>
      <c r="AM631" t="s">
        <v>10436</v>
      </c>
      <c r="AN631">
        <v>15.5</v>
      </c>
      <c r="AO631" t="s">
        <v>10436</v>
      </c>
      <c r="AP631">
        <v>-3.6333290686958002E-2</v>
      </c>
      <c r="AQ631">
        <f>(Table2[[#This Row],[Sharpe Ratio]]-AVERAGE(Table2[Sharpe Ratio]))/_xlfn.STDEV.P(Table2[Sharpe Ratio])</f>
        <v>-1.0975834312705945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-0.80031242532858471</v>
      </c>
      <c r="AS631">
        <f>_xlfn.RANK.AVG(Table2[[#This Row],[1Y Return vs Nifty Z-Score]],Table2[1Y Return vs Nifty Z-Score])</f>
        <v>627</v>
      </c>
      <c r="AT631">
        <f>_xlfn.RANK.AVG(Table2[[#This Row],[6M Return vs Nifty Z-Score]],Table2[6M Return vs Nifty Z-Score])</f>
        <v>454</v>
      </c>
      <c r="AU631">
        <f>_xlfn.RANK.AVG(Table2[[#This Row],[Sharpe Ratio Z-Score]],Table2[Sharpe Ratio Z-Score])</f>
        <v>647</v>
      </c>
      <c r="AV631">
        <f>(Table2[[#This Row],[Rank 1Y]]+Table2[[#This Row],[Rank 6M]]+Table2[[#This Row],[Rank Sharpe]])/3</f>
        <v>576</v>
      </c>
    </row>
    <row r="632" spans="1:48" x14ac:dyDescent="0.3">
      <c r="A632" t="s">
        <v>842</v>
      </c>
      <c r="B632" t="s">
        <v>843</v>
      </c>
      <c r="C632" t="s">
        <v>10391</v>
      </c>
      <c r="D632" t="s">
        <v>51</v>
      </c>
      <c r="E632">
        <v>19436.119355794999</v>
      </c>
      <c r="F632">
        <v>1218.8499999999999</v>
      </c>
      <c r="G632">
        <v>-37.613714169643998</v>
      </c>
      <c r="H632">
        <f>(Table2[[#This Row],[1Y Return vs Nifty]]-AVERAGE(Table2[1Y Return vs Nifty]))/_xlfn.STDEV.P(Table2[1Y Return vs Nifty])</f>
        <v>-0.9996563516225867</v>
      </c>
      <c r="I632">
        <v>-4.9301615089884701</v>
      </c>
      <c r="J632">
        <f>(Table2[[#This Row],[1M Return vs Nifty]]-AVERAGE(Table2[1M Return vs Nifty]))/_xlfn.STDEV.P(Table2[1M Return vs Nifty])</f>
        <v>-0.21565394472939234</v>
      </c>
      <c r="K632">
        <v>-30.6783608089656</v>
      </c>
      <c r="L632">
        <f>(Table2[[#This Row],[6M Return vs Nifty]]-AVERAGE(Table2[6M Return vs Nifty]))/_xlfn.STDEV.P(Table2[6M Return vs Nifty])</f>
        <v>-1.2803189905839305</v>
      </c>
      <c r="M632">
        <v>-6.0206987800397203</v>
      </c>
      <c r="N632">
        <f>(Table2[[#This Row],[1W Return vs Nifty]]-AVERAGE(Table2[1W Return vs Nifty]))/_xlfn.STDEV.P(Table2[1W Return vs Nifty])</f>
        <v>-0.78274579969105051</v>
      </c>
      <c r="O632">
        <v>1235.18</v>
      </c>
      <c r="P632">
        <v>1256.9156227475401</v>
      </c>
      <c r="Q632">
        <v>1353.30955727431</v>
      </c>
      <c r="R632">
        <v>41.544128147827003</v>
      </c>
      <c r="S632" s="2">
        <f>(Table2[[#This Row],[Close Price]]-Table2[[#This Row],[20D EMA]])/Table2[[#This Row],[20D EMA]]</f>
        <v>-1.3220745154552497E-2</v>
      </c>
      <c r="T632" s="2">
        <f>(Table2[[#This Row],[Close Price]]-Table2[[#This Row],[50D EMA]])/Table2[[#This Row],[50D EMA]]</f>
        <v>-3.0284946784519269E-2</v>
      </c>
      <c r="U632" s="2">
        <f>(Table2[[#This Row],[Close Price]]-Table2[[#This Row],[200D EMA]])/Table2[[#This Row],[200D EMA]]</f>
        <v>-9.9356098204999022E-2</v>
      </c>
      <c r="V632">
        <v>0.84696555944755403</v>
      </c>
      <c r="W632">
        <v>1208</v>
      </c>
      <c r="X632">
        <v>1221</v>
      </c>
      <c r="Y632">
        <v>1206.55</v>
      </c>
      <c r="Z632">
        <v>1279.9000000000001</v>
      </c>
      <c r="AA632">
        <v>1176.5999999999999</v>
      </c>
      <c r="AB632">
        <v>1295</v>
      </c>
      <c r="AC632" s="2">
        <f>(Table2[[#This Row],[Close Price]]/Table2[[#This Row],[Day Low]])-1</f>
        <v>8.9817880794700322E-3</v>
      </c>
      <c r="AD632" s="2">
        <f>(Table2[[#This Row],[Day High]]/Table2[[#This Row],[Close Price]])-1</f>
        <v>1.7639578291013258E-3</v>
      </c>
      <c r="AE632" s="2">
        <f>(Table2[[#This Row],[Close Price]]/Table2[[#This Row],[Current Week Low]])-1</f>
        <v>1.0194355807881861E-2</v>
      </c>
      <c r="AF632" s="2">
        <f>(Table2[[#This Row],[Current Week High]]/Table2[[#This Row],[Close Price]])-1</f>
        <v>5.0088197891455133E-2</v>
      </c>
      <c r="AG632" s="2">
        <f>(Table2[[#This Row],[Close Price]]/Table2[[#This Row],[Current Month Low]])-1</f>
        <v>3.590855005949356E-2</v>
      </c>
      <c r="AH632" s="2">
        <f>(Table2[[#This Row],[Current Month High]]/Table2[[#This Row],[Close Price]])-1</f>
        <v>6.2476924970259029E-2</v>
      </c>
      <c r="AI632">
        <v>47.352012142593402</v>
      </c>
      <c r="AJ632">
        <v>5.7111882046834301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-0.12</v>
      </c>
      <c r="AM632" t="s">
        <v>10435</v>
      </c>
      <c r="AN632">
        <v>1.08</v>
      </c>
      <c r="AO632" t="s">
        <v>10436</v>
      </c>
      <c r="AP632">
        <v>5.7305113834577003E-2</v>
      </c>
      <c r="AQ632">
        <f>(Table2[[#This Row],[Sharpe Ratio]]-AVERAGE(Table2[Sharpe Ratio]))/_xlfn.STDEV.P(Table2[Sharpe Ratio])</f>
        <v>-1.1522610564123686E-2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672</v>
      </c>
      <c r="AT632">
        <f>_xlfn.RANK.AVG(Table2[[#This Row],[6M Return vs Nifty Z-Score]],Table2[6M Return vs Nifty Z-Score])</f>
        <v>711</v>
      </c>
      <c r="AU632">
        <f>_xlfn.RANK.AVG(Table2[[#This Row],[Sharpe Ratio Z-Score]],Table2[Sharpe Ratio Z-Score])</f>
        <v>346</v>
      </c>
      <c r="AV632">
        <f>(Table2[[#This Row],[Rank 1Y]]+Table2[[#This Row],[Rank 6M]]+Table2[[#This Row],[Rank Sharpe]])/3</f>
        <v>576.33333333333337</v>
      </c>
    </row>
    <row r="633" spans="1:48" x14ac:dyDescent="0.3">
      <c r="A633" t="s">
        <v>1008</v>
      </c>
      <c r="B633" t="s">
        <v>1009</v>
      </c>
      <c r="C633" t="s">
        <v>10401</v>
      </c>
      <c r="D633" t="s">
        <v>1010</v>
      </c>
      <c r="E633">
        <v>14565.2394239609</v>
      </c>
      <c r="F633">
        <v>186.31</v>
      </c>
      <c r="G633">
        <v>-14.884762406425301</v>
      </c>
      <c r="H633">
        <f>(Table2[[#This Row],[1Y Return vs Nifty]]-AVERAGE(Table2[1Y Return vs Nifty]))/_xlfn.STDEV.P(Table2[1Y Return vs Nifty])</f>
        <v>-0.62911664610625606</v>
      </c>
      <c r="I633">
        <v>-15.3318753368356</v>
      </c>
      <c r="J633">
        <f>(Table2[[#This Row],[1M Return vs Nifty]]-AVERAGE(Table2[1M Return vs Nifty]))/_xlfn.STDEV.P(Table2[1M Return vs Nifty])</f>
        <v>-1.2218363496083544</v>
      </c>
      <c r="K633">
        <v>-27.851899475698101</v>
      </c>
      <c r="L633">
        <f>(Table2[[#This Row],[6M Return vs Nifty]]-AVERAGE(Table2[6M Return vs Nifty]))/_xlfn.STDEV.P(Table2[6M Return vs Nifty])</f>
        <v>-1.1968298782652649</v>
      </c>
      <c r="M633">
        <v>-5.1350865821868599</v>
      </c>
      <c r="N633">
        <f>(Table2[[#This Row],[1W Return vs Nifty]]-AVERAGE(Table2[1W Return vs Nifty]))/_xlfn.STDEV.P(Table2[1W Return vs Nifty])</f>
        <v>-0.60690362282886801</v>
      </c>
      <c r="O633">
        <v>193.31</v>
      </c>
      <c r="P633">
        <v>198.72007371511901</v>
      </c>
      <c r="Q633">
        <v>197.45101728902799</v>
      </c>
      <c r="R633">
        <v>26.448625589702601</v>
      </c>
      <c r="S633" s="2">
        <f>(Table2[[#This Row],[Close Price]]-Table2[[#This Row],[20D EMA]])/Table2[[#This Row],[20D EMA]]</f>
        <v>-3.6211266877036886E-2</v>
      </c>
      <c r="T633" s="2">
        <f>(Table2[[#This Row],[Close Price]]-Table2[[#This Row],[50D EMA]])/Table2[[#This Row],[50D EMA]]</f>
        <v>-6.2450025722664719E-2</v>
      </c>
      <c r="U633" s="2">
        <f>(Table2[[#This Row],[Close Price]]-Table2[[#This Row],[200D EMA]])/Table2[[#This Row],[200D EMA]]</f>
        <v>-5.6424208099772971E-2</v>
      </c>
      <c r="V633">
        <v>0.84463806374324002</v>
      </c>
      <c r="W633">
        <v>182.23</v>
      </c>
      <c r="X633">
        <v>189.35</v>
      </c>
      <c r="Y633">
        <v>182.23</v>
      </c>
      <c r="Z633">
        <v>191.84</v>
      </c>
      <c r="AA633">
        <v>182.23</v>
      </c>
      <c r="AB633">
        <v>203.65</v>
      </c>
      <c r="AC633" s="2">
        <f>(Table2[[#This Row],[Close Price]]/Table2[[#This Row],[Day Low]])-1</f>
        <v>2.2389288262086415E-2</v>
      </c>
      <c r="AD633" s="2">
        <f>(Table2[[#This Row],[Day High]]/Table2[[#This Row],[Close Price]])-1</f>
        <v>1.6316891202833972E-2</v>
      </c>
      <c r="AE633" s="2">
        <f>(Table2[[#This Row],[Close Price]]/Table2[[#This Row],[Current Week Low]])-1</f>
        <v>2.2389288262086415E-2</v>
      </c>
      <c r="AF633" s="2">
        <f>(Table2[[#This Row],[Current Week High]]/Table2[[#This Row],[Close Price]])-1</f>
        <v>2.9681713273576271E-2</v>
      </c>
      <c r="AG633" s="2">
        <f>(Table2[[#This Row],[Close Price]]/Table2[[#This Row],[Current Month Low]])-1</f>
        <v>2.2389288262086415E-2</v>
      </c>
      <c r="AH633" s="2">
        <f>(Table2[[#This Row],[Current Month High]]/Table2[[#This Row],[Close Price]])-1</f>
        <v>9.3070688637217458E-2</v>
      </c>
      <c r="AI633">
        <v>27.502549514250401</v>
      </c>
      <c r="AJ633">
        <v>36.791483113068999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-0.19</v>
      </c>
      <c r="AM633" t="s">
        <v>10435</v>
      </c>
      <c r="AN633">
        <v>-4</v>
      </c>
      <c r="AO633" t="s">
        <v>10435</v>
      </c>
      <c r="AP633">
        <v>3.3874844893110002E-3</v>
      </c>
      <c r="AQ633">
        <f>(Table2[[#This Row],[Sharpe Ratio]]-AVERAGE(Table2[Sharpe Ratio]))/_xlfn.STDEV.P(Table2[Sharpe Ratio])</f>
        <v>-0.63688380799674049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537</v>
      </c>
      <c r="AT633">
        <f>_xlfn.RANK.AVG(Table2[[#This Row],[6M Return vs Nifty Z-Score]],Table2[6M Return vs Nifty Z-Score])</f>
        <v>699</v>
      </c>
      <c r="AU633">
        <f>_xlfn.RANK.AVG(Table2[[#This Row],[Sharpe Ratio Z-Score]],Table2[Sharpe Ratio Z-Score])</f>
        <v>497</v>
      </c>
      <c r="AV633">
        <f>(Table2[[#This Row],[Rank 1Y]]+Table2[[#This Row],[Rank 6M]]+Table2[[#This Row],[Rank Sharpe]])/3</f>
        <v>577.66666666666663</v>
      </c>
    </row>
    <row r="634" spans="1:48" x14ac:dyDescent="0.3">
      <c r="A634" t="s">
        <v>2261</v>
      </c>
      <c r="B634" t="s">
        <v>2262</v>
      </c>
      <c r="C634" t="s">
        <v>10399</v>
      </c>
      <c r="D634" t="s">
        <v>478</v>
      </c>
      <c r="E634">
        <v>2551.6584773099999</v>
      </c>
      <c r="F634">
        <v>653.04999999999995</v>
      </c>
      <c r="G634">
        <v>-41.122364867386402</v>
      </c>
      <c r="H634">
        <f>(Table2[[#This Row],[1Y Return vs Nifty]]-AVERAGE(Table2[1Y Return vs Nifty]))/_xlfn.STDEV.P(Table2[1Y Return vs Nifty])</f>
        <v>-1.0568562792675136</v>
      </c>
      <c r="I634">
        <v>-7.9135776950918304</v>
      </c>
      <c r="J634">
        <f>(Table2[[#This Row],[1M Return vs Nifty]]-AVERAGE(Table2[1M Return vs Nifty]))/_xlfn.STDEV.P(Table2[1M Return vs Nifty])</f>
        <v>-0.50424685572179206</v>
      </c>
      <c r="K634">
        <v>9.6294601189019495</v>
      </c>
      <c r="L634">
        <f>(Table2[[#This Row],[6M Return vs Nifty]]-AVERAGE(Table2[6M Return vs Nifty]))/_xlfn.STDEV.P(Table2[6M Return vs Nifty])</f>
        <v>-8.9690925321484719E-2</v>
      </c>
      <c r="M634">
        <v>-0.71265275129424499</v>
      </c>
      <c r="N634">
        <f>(Table2[[#This Row],[1W Return vs Nifty]]-AVERAGE(Table2[1W Return vs Nifty]))/_xlfn.STDEV.P(Table2[1W Return vs Nifty])</f>
        <v>0.27118996456582678</v>
      </c>
      <c r="O634">
        <v>630.29999999999995</v>
      </c>
      <c r="P634">
        <v>609.77785826358001</v>
      </c>
      <c r="Q634">
        <v>602.23282232991596</v>
      </c>
      <c r="R634">
        <v>68.657440728940799</v>
      </c>
      <c r="S634" s="2">
        <f>(Table2[[#This Row],[Close Price]]-Table2[[#This Row],[20D EMA]])/Table2[[#This Row],[20D EMA]]</f>
        <v>3.6093923528478504E-2</v>
      </c>
      <c r="T634" s="2">
        <f>(Table2[[#This Row],[Close Price]]-Table2[[#This Row],[50D EMA]])/Table2[[#This Row],[50D EMA]]</f>
        <v>7.0963779924123296E-2</v>
      </c>
      <c r="U634" s="2">
        <f>(Table2[[#This Row],[Close Price]]-Table2[[#This Row],[200D EMA]])/Table2[[#This Row],[200D EMA]]</f>
        <v>8.438128209864533E-2</v>
      </c>
      <c r="V634">
        <v>0.71551295001804005</v>
      </c>
      <c r="W634">
        <v>625</v>
      </c>
      <c r="X634">
        <v>656</v>
      </c>
      <c r="Y634">
        <v>625</v>
      </c>
      <c r="Z634">
        <v>667.7</v>
      </c>
      <c r="AA634">
        <v>600.6</v>
      </c>
      <c r="AB634">
        <v>667.7</v>
      </c>
      <c r="AC634" s="2">
        <f>(Table2[[#This Row],[Close Price]]/Table2[[#This Row],[Day Low]])-1</f>
        <v>4.4880000000000031E-2</v>
      </c>
      <c r="AD634" s="2">
        <f>(Table2[[#This Row],[Day High]]/Table2[[#This Row],[Close Price]])-1</f>
        <v>4.517265140494775E-3</v>
      </c>
      <c r="AE634" s="2">
        <f>(Table2[[#This Row],[Close Price]]/Table2[[#This Row],[Current Week Low]])-1</f>
        <v>4.4880000000000031E-2</v>
      </c>
      <c r="AF634" s="2">
        <f>(Table2[[#This Row],[Current Week High]]/Table2[[#This Row],[Close Price]])-1</f>
        <v>2.2433198070592075E-2</v>
      </c>
      <c r="AG634" s="2">
        <f>(Table2[[#This Row],[Close Price]]/Table2[[#This Row],[Current Month Low]])-1</f>
        <v>8.732933732933712E-2</v>
      </c>
      <c r="AH634" s="2">
        <f>(Table2[[#This Row],[Current Month High]]/Table2[[#This Row],[Close Price]])-1</f>
        <v>2.2433198070592075E-2</v>
      </c>
      <c r="AI634">
        <v>21.231146160324599</v>
      </c>
      <c r="AJ634">
        <v>41.644073310920703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0.05</v>
      </c>
      <c r="AM634" t="s">
        <v>10436</v>
      </c>
      <c r="AN634">
        <v>4.09</v>
      </c>
      <c r="AO634" t="s">
        <v>10436</v>
      </c>
      <c r="AP634">
        <v>-8.9138253293332997E-2</v>
      </c>
      <c r="AQ634">
        <f>(Table2[[#This Row],[Sharpe Ratio]]-AVERAGE(Table2[Sharpe Ratio]))/_xlfn.STDEV.P(Table2[Sharpe Ratio])</f>
        <v>-1.7100394136070396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-3.0896435093520034</v>
      </c>
      <c r="AS634">
        <f>_xlfn.RANK.AVG(Table2[[#This Row],[1Y Return vs Nifty Z-Score]],Table2[1Y Return vs Nifty Z-Score])</f>
        <v>682</v>
      </c>
      <c r="AT634">
        <f>_xlfn.RANK.AVG(Table2[[#This Row],[6M Return vs Nifty Z-Score]],Table2[6M Return vs Nifty Z-Score])</f>
        <v>341</v>
      </c>
      <c r="AU634">
        <f>_xlfn.RANK.AVG(Table2[[#This Row],[Sharpe Ratio Z-Score]],Table2[Sharpe Ratio Z-Score])</f>
        <v>711</v>
      </c>
      <c r="AV634">
        <f>(Table2[[#This Row],[Rank 1Y]]+Table2[[#This Row],[Rank 6M]]+Table2[[#This Row],[Rank Sharpe]])/3</f>
        <v>578</v>
      </c>
    </row>
    <row r="635" spans="1:48" x14ac:dyDescent="0.3">
      <c r="A635" t="s">
        <v>1112</v>
      </c>
      <c r="B635" t="s">
        <v>1113</v>
      </c>
      <c r="C635" t="s">
        <v>10404</v>
      </c>
      <c r="D635" t="s">
        <v>471</v>
      </c>
      <c r="E635">
        <v>12049.18463394</v>
      </c>
      <c r="F635">
        <v>2356.3000000000002</v>
      </c>
      <c r="G635">
        <v>-31.805194942483599</v>
      </c>
      <c r="H635">
        <f>(Table2[[#This Row],[1Y Return vs Nifty]]-AVERAGE(Table2[1Y Return vs Nifty]))/_xlfn.STDEV.P(Table2[1Y Return vs Nifty])</f>
        <v>-0.90496271918675597</v>
      </c>
      <c r="I635">
        <v>9.1987276536820701</v>
      </c>
      <c r="J635">
        <f>(Table2[[#This Row],[1M Return vs Nifty]]-AVERAGE(Table2[1M Return vs Nifty]))/_xlfn.STDEV.P(Table2[1M Return vs Nifty])</f>
        <v>1.1510669544655936</v>
      </c>
      <c r="K635">
        <v>7.2797330892748002</v>
      </c>
      <c r="L635">
        <f>(Table2[[#This Row],[6M Return vs Nifty]]-AVERAGE(Table2[6M Return vs Nifty]))/_xlfn.STDEV.P(Table2[6M Return vs Nifty])</f>
        <v>-0.15909807467312925</v>
      </c>
      <c r="M635">
        <v>4.2568934987912597</v>
      </c>
      <c r="N635">
        <f>(Table2[[#This Row],[1W Return vs Nifty]]-AVERAGE(Table2[1W Return vs Nifty]))/_xlfn.STDEV.P(Table2[1W Return vs Nifty])</f>
        <v>1.257915116670741</v>
      </c>
      <c r="O635">
        <v>2272.54</v>
      </c>
      <c r="P635">
        <v>2180.7263241390101</v>
      </c>
      <c r="Q635">
        <v>2163.4135017819999</v>
      </c>
      <c r="R635">
        <v>65.168954200098696</v>
      </c>
      <c r="S635" s="2">
        <f>(Table2[[#This Row],[Close Price]]-Table2[[#This Row],[20D EMA]])/Table2[[#This Row],[20D EMA]]</f>
        <v>3.6857437052813247E-2</v>
      </c>
      <c r="T635" s="2">
        <f>(Table2[[#This Row],[Close Price]]-Table2[[#This Row],[50D EMA]])/Table2[[#This Row],[50D EMA]]</f>
        <v>8.0511558886376872E-2</v>
      </c>
      <c r="U635" s="2">
        <f>(Table2[[#This Row],[Close Price]]-Table2[[#This Row],[200D EMA]])/Table2[[#This Row],[200D EMA]]</f>
        <v>8.9158405482410094E-2</v>
      </c>
      <c r="V635">
        <v>2.8990345999666798</v>
      </c>
      <c r="W635">
        <v>2335.5500000000002</v>
      </c>
      <c r="X635">
        <v>2391.5500000000002</v>
      </c>
      <c r="Y635">
        <v>2335.5500000000002</v>
      </c>
      <c r="Z635">
        <v>2456</v>
      </c>
      <c r="AA635">
        <v>2079</v>
      </c>
      <c r="AB635">
        <v>2498.85</v>
      </c>
      <c r="AC635" s="2">
        <f>(Table2[[#This Row],[Close Price]]/Table2[[#This Row],[Day Low]])-1</f>
        <v>8.8844169467576783E-3</v>
      </c>
      <c r="AD635" s="2">
        <f>(Table2[[#This Row],[Day High]]/Table2[[#This Row],[Close Price]])-1</f>
        <v>1.4959894750244063E-2</v>
      </c>
      <c r="AE635" s="2">
        <f>(Table2[[#This Row],[Close Price]]/Table2[[#This Row],[Current Week Low]])-1</f>
        <v>8.8844169467576783E-3</v>
      </c>
      <c r="AF635" s="2">
        <f>(Table2[[#This Row],[Current Week High]]/Table2[[#This Row],[Close Price]])-1</f>
        <v>4.231209947799508E-2</v>
      </c>
      <c r="AG635" s="2">
        <f>(Table2[[#This Row],[Close Price]]/Table2[[#This Row],[Current Month Low]])-1</f>
        <v>0.13338143338143338</v>
      </c>
      <c r="AH635" s="2">
        <f>(Table2[[#This Row],[Current Month High]]/Table2[[#This Row],[Close Price]])-1</f>
        <v>6.0497389975809446E-2</v>
      </c>
      <c r="AI635">
        <v>16.071807494801099</v>
      </c>
      <c r="AJ635">
        <v>30.3263274336283</v>
      </c>
      <c r="AK635" t="str">
        <f>IF(AND(Table2[[#This Row],[20D EMA]]&gt;Table2[[#This Row],[50D EMA]],Table2[[#This Row],[50D EMA]]&gt;Table2[[#This Row],[200D EMA]]),"Uptrend","Downtrend/NoTrend")</f>
        <v>Uptrend</v>
      </c>
      <c r="AL635">
        <v>0.09</v>
      </c>
      <c r="AM635" t="s">
        <v>10436</v>
      </c>
      <c r="AN635">
        <v>2.39</v>
      </c>
      <c r="AO635" t="s">
        <v>10436</v>
      </c>
      <c r="AP635">
        <v>-0.124772173518696</v>
      </c>
      <c r="AQ635">
        <f>(Table2[[#This Row],[Sharpe Ratio]]-AVERAGE(Table2[Sharpe Ratio]))/_xlfn.STDEV.P(Table2[Sharpe Ratio])</f>
        <v>-2.1233378336591056</v>
      </c>
      <c r="AR6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-0.77841655638265617</v>
      </c>
      <c r="AS635">
        <f>_xlfn.RANK.AVG(Table2[[#This Row],[1Y Return vs Nifty Z-Score]],Table2[1Y Return vs Nifty Z-Score])</f>
        <v>636</v>
      </c>
      <c r="AT635">
        <f>_xlfn.RANK.AVG(Table2[[#This Row],[6M Return vs Nifty Z-Score]],Table2[6M Return vs Nifty Z-Score])</f>
        <v>364</v>
      </c>
      <c r="AU635">
        <f>_xlfn.RANK.AVG(Table2[[#This Row],[Sharpe Ratio Z-Score]],Table2[Sharpe Ratio Z-Score])</f>
        <v>736</v>
      </c>
      <c r="AV635">
        <f>(Table2[[#This Row],[Rank 1Y]]+Table2[[#This Row],[Rank 6M]]+Table2[[#This Row],[Rank Sharpe]])/3</f>
        <v>578.66666666666663</v>
      </c>
    </row>
    <row r="636" spans="1:48" x14ac:dyDescent="0.3">
      <c r="A636" t="s">
        <v>172</v>
      </c>
      <c r="B636" t="s">
        <v>173</v>
      </c>
      <c r="C636" t="s">
        <v>10391</v>
      </c>
      <c r="D636" t="s">
        <v>43</v>
      </c>
      <c r="E636">
        <v>154178.72878231399</v>
      </c>
      <c r="F636">
        <v>716.55</v>
      </c>
      <c r="G636">
        <v>-20.576743741081501</v>
      </c>
      <c r="H636">
        <f>(Table2[[#This Row],[1Y Return vs Nifty]]-AVERAGE(Table2[1Y Return vs Nifty]))/_xlfn.STDEV.P(Table2[1Y Return vs Nifty])</f>
        <v>-0.72191041457916183</v>
      </c>
      <c r="I636">
        <v>-5.4808459584737497</v>
      </c>
      <c r="J636">
        <f>(Table2[[#This Row],[1M Return vs Nifty]]-AVERAGE(Table2[1M Return vs Nifty]))/_xlfn.STDEV.P(Table2[1M Return vs Nifty])</f>
        <v>-0.26892295528697535</v>
      </c>
      <c r="K636">
        <v>-3.3826170489524299</v>
      </c>
      <c r="L636">
        <f>(Table2[[#This Row],[6M Return vs Nifty]]-AVERAGE(Table2[6M Return vs Nifty]))/_xlfn.STDEV.P(Table2[6M Return vs Nifty])</f>
        <v>-0.47404671302662088</v>
      </c>
      <c r="M636">
        <v>0.488031378690443</v>
      </c>
      <c r="N636">
        <f>(Table2[[#This Row],[1W Return vs Nifty]]-AVERAGE(Table2[1W Return vs Nifty]))/_xlfn.STDEV.P(Table2[1W Return vs Nifty])</f>
        <v>0.50959105214373457</v>
      </c>
      <c r="O636">
        <v>715.65</v>
      </c>
      <c r="P636">
        <v>697.68263286694003</v>
      </c>
      <c r="Q636">
        <v>643.42811684527203</v>
      </c>
      <c r="R636">
        <v>50.9343110485731</v>
      </c>
      <c r="S636" s="2">
        <f>(Table2[[#This Row],[Close Price]]-Table2[[#This Row],[20D EMA]])/Table2[[#This Row],[20D EMA]]</f>
        <v>1.2575979878431877E-3</v>
      </c>
      <c r="T636" s="2">
        <f>(Table2[[#This Row],[Close Price]]-Table2[[#This Row],[50D EMA]])/Table2[[#This Row],[50D EMA]]</f>
        <v>2.7042907826914847E-2</v>
      </c>
      <c r="U636" s="2">
        <f>(Table2[[#This Row],[Close Price]]-Table2[[#This Row],[200D EMA]])/Table2[[#This Row],[200D EMA]]</f>
        <v>0.11364421485533537</v>
      </c>
      <c r="V636">
        <v>0.66824595677227205</v>
      </c>
      <c r="W636">
        <v>710.1</v>
      </c>
      <c r="X636">
        <v>723.1</v>
      </c>
      <c r="Y636">
        <v>710.1</v>
      </c>
      <c r="Z636">
        <v>730</v>
      </c>
      <c r="AA636">
        <v>691.55</v>
      </c>
      <c r="AB636">
        <v>761.2</v>
      </c>
      <c r="AC636" s="2">
        <f>(Table2[[#This Row],[Close Price]]/Table2[[#This Row],[Day Low]])-1</f>
        <v>9.0832277144063944E-3</v>
      </c>
      <c r="AD636" s="2">
        <f>(Table2[[#This Row],[Day High]]/Table2[[#This Row],[Close Price]])-1</f>
        <v>9.1410229572257418E-3</v>
      </c>
      <c r="AE636" s="2">
        <f>(Table2[[#This Row],[Close Price]]/Table2[[#This Row],[Current Week Low]])-1</f>
        <v>9.0832277144063944E-3</v>
      </c>
      <c r="AF636" s="2">
        <f>(Table2[[#This Row],[Current Week High]]/Table2[[#This Row],[Close Price]])-1</f>
        <v>1.8770497522852647E-2</v>
      </c>
      <c r="AG636" s="2">
        <f>(Table2[[#This Row],[Close Price]]/Table2[[#This Row],[Current Month Low]])-1</f>
        <v>3.6150676017641548E-2</v>
      </c>
      <c r="AH636" s="2">
        <f>(Table2[[#This Row],[Current Month High]]/Table2[[#This Row],[Close Price]])-1</f>
        <v>6.2312469471774712E-2</v>
      </c>
      <c r="AI636">
        <v>6.2312469471774703</v>
      </c>
      <c r="AJ636">
        <v>40.1153695737191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0.09</v>
      </c>
      <c r="AM636" t="s">
        <v>10436</v>
      </c>
      <c r="AN636">
        <v>-2.62</v>
      </c>
      <c r="AO636" t="s">
        <v>10435</v>
      </c>
      <c r="AP636">
        <v>-6.1740867873221E-2</v>
      </c>
      <c r="AQ636">
        <f>(Table2[[#This Row],[Sharpe Ratio]]-AVERAGE(Table2[Sharpe Ratio]))/_xlfn.STDEV.P(Table2[Sharpe Ratio])</f>
        <v>-1.3922720718136923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-2.3475611025627154</v>
      </c>
      <c r="AS636">
        <f>_xlfn.RANK.AVG(Table2[[#This Row],[1Y Return vs Nifty Z-Score]],Table2[1Y Return vs Nifty Z-Score])</f>
        <v>572</v>
      </c>
      <c r="AT636">
        <f>_xlfn.RANK.AVG(Table2[[#This Row],[6M Return vs Nifty Z-Score]],Table2[6M Return vs Nifty Z-Score])</f>
        <v>489</v>
      </c>
      <c r="AU636">
        <f>_xlfn.RANK.AVG(Table2[[#This Row],[Sharpe Ratio Z-Score]],Table2[Sharpe Ratio Z-Score])</f>
        <v>678</v>
      </c>
      <c r="AV636">
        <f>(Table2[[#This Row],[Rank 1Y]]+Table2[[#This Row],[Rank 6M]]+Table2[[#This Row],[Rank Sharpe]])/3</f>
        <v>579.66666666666663</v>
      </c>
    </row>
    <row r="637" spans="1:48" x14ac:dyDescent="0.3">
      <c r="A637" t="s">
        <v>1152</v>
      </c>
      <c r="B637" t="s">
        <v>1153</v>
      </c>
      <c r="C637" t="s">
        <v>10394</v>
      </c>
      <c r="D637" t="s">
        <v>46</v>
      </c>
      <c r="E637">
        <v>11326.20413475</v>
      </c>
      <c r="F637">
        <v>441.5</v>
      </c>
      <c r="G637">
        <v>-12.2638520302612</v>
      </c>
      <c r="H637">
        <f>(Table2[[#This Row],[1Y Return vs Nifty]]-AVERAGE(Table2[1Y Return vs Nifty]))/_xlfn.STDEV.P(Table2[1Y Return vs Nifty])</f>
        <v>-0.58638914291624478</v>
      </c>
      <c r="I637">
        <v>-12.1249592654531</v>
      </c>
      <c r="J637">
        <f>(Table2[[#This Row],[1M Return vs Nifty]]-AVERAGE(Table2[1M Return vs Nifty]))/_xlfn.STDEV.P(Table2[1M Return vs Nifty])</f>
        <v>-0.91162376557147129</v>
      </c>
      <c r="K637">
        <v>-17.296604112635301</v>
      </c>
      <c r="L637">
        <f>(Table2[[#This Row],[6M Return vs Nifty]]-AVERAGE(Table2[6M Return vs Nifty]))/_xlfn.STDEV.P(Table2[6M Return vs Nifty])</f>
        <v>-0.88504346542774026</v>
      </c>
      <c r="M637">
        <v>-6.8521927846106401</v>
      </c>
      <c r="N637">
        <f>(Table2[[#This Row],[1W Return vs Nifty]]-AVERAGE(Table2[1W Return vs Nifty]))/_xlfn.STDEV.P(Table2[1W Return vs Nifty])</f>
        <v>-0.94784257248402903</v>
      </c>
      <c r="O637">
        <v>448.82</v>
      </c>
      <c r="P637">
        <v>462.02280140620502</v>
      </c>
      <c r="Q637">
        <v>441.404343795746</v>
      </c>
      <c r="R637">
        <v>43.4405353028259</v>
      </c>
      <c r="S637" s="2">
        <f>(Table2[[#This Row],[Close Price]]-Table2[[#This Row],[20D EMA]])/Table2[[#This Row],[20D EMA]]</f>
        <v>-1.6309433625952482E-2</v>
      </c>
      <c r="T637" s="2">
        <f>(Table2[[#This Row],[Close Price]]-Table2[[#This Row],[50D EMA]])/Table2[[#This Row],[50D EMA]]</f>
        <v>-4.4419455801190236E-2</v>
      </c>
      <c r="U637" s="2">
        <f>(Table2[[#This Row],[Close Price]]-Table2[[#This Row],[200D EMA]])/Table2[[#This Row],[200D EMA]]</f>
        <v>2.1670879681750981E-4</v>
      </c>
      <c r="V637">
        <v>0.57962272215639699</v>
      </c>
      <c r="W637">
        <v>435.1</v>
      </c>
      <c r="X637">
        <v>447.9</v>
      </c>
      <c r="Y637">
        <v>432.35</v>
      </c>
      <c r="Z637">
        <v>447.9</v>
      </c>
      <c r="AA637">
        <v>430.6</v>
      </c>
      <c r="AB637">
        <v>463.95</v>
      </c>
      <c r="AC637" s="2">
        <f>(Table2[[#This Row],[Close Price]]/Table2[[#This Row],[Day Low]])-1</f>
        <v>1.4709262238565834E-2</v>
      </c>
      <c r="AD637" s="2">
        <f>(Table2[[#This Row],[Day High]]/Table2[[#This Row],[Close Price]])-1</f>
        <v>1.4496036240090548E-2</v>
      </c>
      <c r="AE637" s="2">
        <f>(Table2[[#This Row],[Close Price]]/Table2[[#This Row],[Current Week Low]])-1</f>
        <v>2.1163409274892908E-2</v>
      </c>
      <c r="AF637" s="2">
        <f>(Table2[[#This Row],[Current Week High]]/Table2[[#This Row],[Close Price]])-1</f>
        <v>1.4496036240090548E-2</v>
      </c>
      <c r="AG637" s="2">
        <f>(Table2[[#This Row],[Close Price]]/Table2[[#This Row],[Current Month Low]])-1</f>
        <v>2.5313516024152216E-2</v>
      </c>
      <c r="AH637" s="2">
        <f>(Table2[[#This Row],[Current Month High]]/Table2[[#This Row],[Close Price]])-1</f>
        <v>5.084937712344284E-2</v>
      </c>
      <c r="AI637">
        <v>30.192525481313702</v>
      </c>
      <c r="AJ637">
        <v>42.373427926475301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-0.16</v>
      </c>
      <c r="AM637" t="s">
        <v>10435</v>
      </c>
      <c r="AN637">
        <v>-1.65</v>
      </c>
      <c r="AO637" t="s">
        <v>10435</v>
      </c>
      <c r="AP637">
        <v>-8.2930570662710004E-3</v>
      </c>
      <c r="AQ637">
        <f>(Table2[[#This Row],[Sharpe Ratio]]-AVERAGE(Table2[Sharpe Ratio]))/_xlfn.STDEV.P(Table2[Sharpe Ratio])</f>
        <v>-0.77236004355385035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520</v>
      </c>
      <c r="AT637">
        <f>_xlfn.RANK.AVG(Table2[[#This Row],[6M Return vs Nifty Z-Score]],Table2[6M Return vs Nifty Z-Score])</f>
        <v>634</v>
      </c>
      <c r="AU637">
        <f>_xlfn.RANK.AVG(Table2[[#This Row],[Sharpe Ratio Z-Score]],Table2[Sharpe Ratio Z-Score])</f>
        <v>587</v>
      </c>
      <c r="AV637">
        <f>(Table2[[#This Row],[Rank 1Y]]+Table2[[#This Row],[Rank 6M]]+Table2[[#This Row],[Rank Sharpe]])/3</f>
        <v>580.33333333333337</v>
      </c>
    </row>
    <row r="638" spans="1:48" x14ac:dyDescent="0.3">
      <c r="A638" t="s">
        <v>1689</v>
      </c>
      <c r="B638" t="s">
        <v>1690</v>
      </c>
      <c r="C638" t="s">
        <v>10401</v>
      </c>
      <c r="D638" t="s">
        <v>1107</v>
      </c>
      <c r="E638">
        <v>5166.3103700000001</v>
      </c>
      <c r="F638">
        <v>3082</v>
      </c>
      <c r="G638">
        <v>-9.9329831676798896</v>
      </c>
      <c r="H638">
        <f>(Table2[[#This Row],[1Y Return vs Nifty]]-AVERAGE(Table2[1Y Return vs Nifty]))/_xlfn.STDEV.P(Table2[1Y Return vs Nifty])</f>
        <v>-0.54839005387177242</v>
      </c>
      <c r="I638">
        <v>-10.396540722545501</v>
      </c>
      <c r="J638">
        <f>(Table2[[#This Row],[1M Return vs Nifty]]-AVERAGE(Table2[1M Return vs Nifty]))/_xlfn.STDEV.P(Table2[1M Return vs Nifty])</f>
        <v>-0.74442974784294214</v>
      </c>
      <c r="K638">
        <v>-9.2307541179913208</v>
      </c>
      <c r="L638">
        <f>(Table2[[#This Row],[6M Return vs Nifty]]-AVERAGE(Table2[6M Return vs Nifty]))/_xlfn.STDEV.P(Table2[6M Return vs Nifty])</f>
        <v>-0.64679125648283631</v>
      </c>
      <c r="M638">
        <v>-5.2433883705061097</v>
      </c>
      <c r="N638">
        <f>(Table2[[#This Row],[1W Return vs Nifty]]-AVERAGE(Table2[1W Return vs Nifty]))/_xlfn.STDEV.P(Table2[1W Return vs Nifty])</f>
        <v>-0.62840741677196843</v>
      </c>
      <c r="O638">
        <v>3127.33</v>
      </c>
      <c r="P638">
        <v>3119.1979809064901</v>
      </c>
      <c r="Q638">
        <v>3003.0647970651098</v>
      </c>
      <c r="R638">
        <v>41.157616924035402</v>
      </c>
      <c r="S638" s="2">
        <f>(Table2[[#This Row],[Close Price]]-Table2[[#This Row],[20D EMA]])/Table2[[#This Row],[20D EMA]]</f>
        <v>-1.4494792682575848E-2</v>
      </c>
      <c r="T638" s="2">
        <f>(Table2[[#This Row],[Close Price]]-Table2[[#This Row],[50D EMA]])/Table2[[#This Row],[50D EMA]]</f>
        <v>-1.192549531456152E-2</v>
      </c>
      <c r="U638" s="2">
        <f>(Table2[[#This Row],[Close Price]]-Table2[[#This Row],[200D EMA]])/Table2[[#This Row],[200D EMA]]</f>
        <v>2.6284881702197511E-2</v>
      </c>
      <c r="V638">
        <v>0.566520840471336</v>
      </c>
      <c r="W638">
        <v>3065</v>
      </c>
      <c r="X638">
        <v>3100</v>
      </c>
      <c r="Y638">
        <v>3065</v>
      </c>
      <c r="Z638">
        <v>3150</v>
      </c>
      <c r="AA638">
        <v>3025</v>
      </c>
      <c r="AB638">
        <v>3259.95</v>
      </c>
      <c r="AC638" s="2">
        <f>(Table2[[#This Row],[Close Price]]/Table2[[#This Row],[Day Low]])-1</f>
        <v>5.5464926590538255E-3</v>
      </c>
      <c r="AD638" s="2">
        <f>(Table2[[#This Row],[Day High]]/Table2[[#This Row],[Close Price]])-1</f>
        <v>5.8403634003894034E-3</v>
      </c>
      <c r="AE638" s="2">
        <f>(Table2[[#This Row],[Close Price]]/Table2[[#This Row],[Current Week Low]])-1</f>
        <v>5.5464926590538255E-3</v>
      </c>
      <c r="AF638" s="2">
        <f>(Table2[[#This Row],[Current Week High]]/Table2[[#This Row],[Close Price]])-1</f>
        <v>2.2063595068137598E-2</v>
      </c>
      <c r="AG638" s="2">
        <f>(Table2[[#This Row],[Close Price]]/Table2[[#This Row],[Current Month Low]])-1</f>
        <v>1.884297520661149E-2</v>
      </c>
      <c r="AH638" s="2">
        <f>(Table2[[#This Row],[Current Month High]]/Table2[[#This Row],[Close Price]])-1</f>
        <v>5.7738481505515749E-2</v>
      </c>
      <c r="AI638">
        <v>20.051914341336701</v>
      </c>
      <c r="AJ638">
        <v>34</v>
      </c>
      <c r="AK638" t="str">
        <f>IF(AND(Table2[[#This Row],[20D EMA]]&gt;Table2[[#This Row],[50D EMA]],Table2[[#This Row],[50D EMA]]&gt;Table2[[#This Row],[200D EMA]]),"Uptrend","Downtrend/NoTrend")</f>
        <v>Uptrend</v>
      </c>
      <c r="AL638">
        <v>0</v>
      </c>
      <c r="AM638">
        <v>0</v>
      </c>
      <c r="AN638">
        <v>-1.85</v>
      </c>
      <c r="AO638" t="s">
        <v>10435</v>
      </c>
      <c r="AP638">
        <v>-7.4741700308238998E-2</v>
      </c>
      <c r="AQ638">
        <f>(Table2[[#This Row],[Sharpe Ratio]]-AVERAGE(Table2[Sharpe Ratio]))/_xlfn.STDEV.P(Table2[Sharpe Ratio])</f>
        <v>-1.5430616417170935</v>
      </c>
      <c r="AR6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-4.1110801166866127</v>
      </c>
      <c r="AS638">
        <f>_xlfn.RANK.AVG(Table2[[#This Row],[1Y Return vs Nifty Z-Score]],Table2[1Y Return vs Nifty Z-Score])</f>
        <v>498</v>
      </c>
      <c r="AT638">
        <f>_xlfn.RANK.AVG(Table2[[#This Row],[6M Return vs Nifty Z-Score]],Table2[6M Return vs Nifty Z-Score])</f>
        <v>552</v>
      </c>
      <c r="AU638">
        <f>_xlfn.RANK.AVG(Table2[[#This Row],[Sharpe Ratio Z-Score]],Table2[Sharpe Ratio Z-Score])</f>
        <v>691</v>
      </c>
      <c r="AV638">
        <f>(Table2[[#This Row],[Rank 1Y]]+Table2[[#This Row],[Rank 6M]]+Table2[[#This Row],[Rank Sharpe]])/3</f>
        <v>580.33333333333337</v>
      </c>
    </row>
    <row r="639" spans="1:48" x14ac:dyDescent="0.3">
      <c r="A639" t="s">
        <v>218</v>
      </c>
      <c r="B639" t="s">
        <v>219</v>
      </c>
      <c r="C639" t="s">
        <v>10396</v>
      </c>
      <c r="D639" t="s">
        <v>220</v>
      </c>
      <c r="E639">
        <v>125437.933477639</v>
      </c>
      <c r="F639">
        <v>1044.2</v>
      </c>
      <c r="G639">
        <v>-6.4248827802830002</v>
      </c>
      <c r="H639">
        <f>(Table2[[#This Row],[1Y Return vs Nifty]]-AVERAGE(Table2[1Y Return vs Nifty]))/_xlfn.STDEV.P(Table2[1Y Return vs Nifty])</f>
        <v>-0.49119909768472436</v>
      </c>
      <c r="I639">
        <v>-6.2431289457083201</v>
      </c>
      <c r="J639">
        <f>(Table2[[#This Row],[1M Return vs Nifty]]-AVERAGE(Table2[1M Return vs Nifty]))/_xlfn.STDEV.P(Table2[1M Return vs Nifty])</f>
        <v>-0.34266039336574877</v>
      </c>
      <c r="K639">
        <v>-17.845682888414199</v>
      </c>
      <c r="L639">
        <f>(Table2[[#This Row],[6M Return vs Nifty]]-AVERAGE(Table2[6M Return vs Nifty]))/_xlfn.STDEV.P(Table2[6M Return vs Nifty])</f>
        <v>-0.90126236750265543</v>
      </c>
      <c r="M639">
        <v>3.9225889264058802</v>
      </c>
      <c r="N639">
        <f>(Table2[[#This Row],[1W Return vs Nifty]]-AVERAGE(Table2[1W Return vs Nifty]))/_xlfn.STDEV.P(Table2[1W Return vs Nifty])</f>
        <v>1.1915374810806392</v>
      </c>
      <c r="O639">
        <v>1019.54</v>
      </c>
      <c r="P639">
        <v>1035.5722352406401</v>
      </c>
      <c r="Q639">
        <v>1051.10445588167</v>
      </c>
      <c r="R639">
        <v>64.879142621584293</v>
      </c>
      <c r="S639" s="2">
        <f>(Table2[[#This Row],[Close Price]]-Table2[[#This Row],[20D EMA]])/Table2[[#This Row],[20D EMA]]</f>
        <v>2.418737862173145E-2</v>
      </c>
      <c r="T639" s="2">
        <f>(Table2[[#This Row],[Close Price]]-Table2[[#This Row],[50D EMA]])/Table2[[#This Row],[50D EMA]]</f>
        <v>8.331398299178101E-3</v>
      </c>
      <c r="U639" s="2">
        <f>(Table2[[#This Row],[Close Price]]-Table2[[#This Row],[200D EMA]])/Table2[[#This Row],[200D EMA]]</f>
        <v>-6.5687628313576742E-3</v>
      </c>
      <c r="V639">
        <v>0.73080207364002503</v>
      </c>
      <c r="W639">
        <v>1036</v>
      </c>
      <c r="X639">
        <v>1053.8499999999999</v>
      </c>
      <c r="Y639">
        <v>1017</v>
      </c>
      <c r="Z639">
        <v>1068</v>
      </c>
      <c r="AA639">
        <v>967.05</v>
      </c>
      <c r="AB639">
        <v>1068</v>
      </c>
      <c r="AC639" s="2">
        <f>(Table2[[#This Row],[Close Price]]/Table2[[#This Row],[Day Low]])-1</f>
        <v>7.915057915057977E-3</v>
      </c>
      <c r="AD639" s="2">
        <f>(Table2[[#This Row],[Day High]]/Table2[[#This Row],[Close Price]])-1</f>
        <v>9.2415246121431149E-3</v>
      </c>
      <c r="AE639" s="2">
        <f>(Table2[[#This Row],[Close Price]]/Table2[[#This Row],[Current Week Low]])-1</f>
        <v>2.6745329400196693E-2</v>
      </c>
      <c r="AF639" s="2">
        <f>(Table2[[#This Row],[Current Week High]]/Table2[[#This Row],[Close Price]])-1</f>
        <v>2.2792568473472441E-2</v>
      </c>
      <c r="AG639" s="2">
        <f>(Table2[[#This Row],[Close Price]]/Table2[[#This Row],[Current Month Low]])-1</f>
        <v>7.9778708443203561E-2</v>
      </c>
      <c r="AH639" s="2">
        <f>(Table2[[#This Row],[Current Month High]]/Table2[[#This Row],[Close Price]])-1</f>
        <v>2.2792568473472441E-2</v>
      </c>
      <c r="AI639">
        <v>29.094043286726599</v>
      </c>
      <c r="AJ639">
        <v>52.215743440233197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0.01</v>
      </c>
      <c r="AM639" t="s">
        <v>10436</v>
      </c>
      <c r="AN639">
        <v>3.69</v>
      </c>
      <c r="AO639" t="s">
        <v>10436</v>
      </c>
      <c r="AP639">
        <v>-2.2850620708917999E-2</v>
      </c>
      <c r="AQ639">
        <f>(Table2[[#This Row],[Sharpe Ratio]]-AVERAGE(Table2[Sharpe Ratio]))/_xlfn.STDEV.P(Table2[Sharpe Ratio])</f>
        <v>-0.94120529030924338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481</v>
      </c>
      <c r="AT639">
        <f>_xlfn.RANK.AVG(Table2[[#This Row],[6M Return vs Nifty Z-Score]],Table2[6M Return vs Nifty Z-Score])</f>
        <v>642</v>
      </c>
      <c r="AU639">
        <f>_xlfn.RANK.AVG(Table2[[#This Row],[Sharpe Ratio Z-Score]],Table2[Sharpe Ratio Z-Score])</f>
        <v>624</v>
      </c>
      <c r="AV639">
        <f>(Table2[[#This Row],[Rank 1Y]]+Table2[[#This Row],[Rank 6M]]+Table2[[#This Row],[Rank Sharpe]])/3</f>
        <v>582.33333333333337</v>
      </c>
    </row>
    <row r="640" spans="1:48" x14ac:dyDescent="0.3">
      <c r="A640" t="s">
        <v>1730</v>
      </c>
      <c r="B640" t="s">
        <v>1731</v>
      </c>
      <c r="C640" t="s">
        <v>10397</v>
      </c>
      <c r="D640" t="s">
        <v>190</v>
      </c>
      <c r="E640">
        <v>4865.1633600750001</v>
      </c>
      <c r="F640">
        <v>121.95</v>
      </c>
      <c r="G640">
        <v>-28.207316537902599</v>
      </c>
      <c r="H640">
        <f>(Table2[[#This Row],[1Y Return vs Nifty]]-AVERAGE(Table2[1Y Return vs Nifty]))/_xlfn.STDEV.P(Table2[1Y Return vs Nifty])</f>
        <v>-0.84630815304550522</v>
      </c>
      <c r="I640">
        <v>-9.1297486793671396</v>
      </c>
      <c r="J640">
        <f>(Table2[[#This Row],[1M Return vs Nifty]]-AVERAGE(Table2[1M Return vs Nifty]))/_xlfn.STDEV.P(Table2[1M Return vs Nifty])</f>
        <v>-0.62188995434522487</v>
      </c>
      <c r="K640">
        <v>-20.897429162982899</v>
      </c>
      <c r="L640">
        <f>(Table2[[#This Row],[6M Return vs Nifty]]-AVERAGE(Table2[6M Return vs Nifty]))/_xlfn.STDEV.P(Table2[6M Return vs Nifty])</f>
        <v>-0.99140603389096993</v>
      </c>
      <c r="M640">
        <v>-4.9513249171875904</v>
      </c>
      <c r="N640">
        <f>(Table2[[#This Row],[1W Return vs Nifty]]-AVERAGE(Table2[1W Return vs Nifty]))/_xlfn.STDEV.P(Table2[1W Return vs Nifty])</f>
        <v>-0.57041694019776523</v>
      </c>
      <c r="O640">
        <v>124.99</v>
      </c>
      <c r="P640">
        <v>126.57605730508899</v>
      </c>
      <c r="Q640">
        <v>124.173783327317</v>
      </c>
      <c r="R640">
        <v>40.674403190132502</v>
      </c>
      <c r="S640" s="2">
        <f>(Table2[[#This Row],[Close Price]]-Table2[[#This Row],[20D EMA]])/Table2[[#This Row],[20D EMA]]</f>
        <v>-2.4321945755660389E-2</v>
      </c>
      <c r="T640" s="2">
        <f>(Table2[[#This Row],[Close Price]]-Table2[[#This Row],[50D EMA]])/Table2[[#This Row],[50D EMA]]</f>
        <v>-3.6547648928096303E-2</v>
      </c>
      <c r="U640" s="2">
        <f>(Table2[[#This Row],[Close Price]]-Table2[[#This Row],[200D EMA]])/Table2[[#This Row],[200D EMA]]</f>
        <v>-1.7908637940548148E-2</v>
      </c>
      <c r="V640">
        <v>1.18383802558171</v>
      </c>
      <c r="W640">
        <v>121.5</v>
      </c>
      <c r="X640">
        <v>123.55</v>
      </c>
      <c r="Y640">
        <v>121.5</v>
      </c>
      <c r="Z640">
        <v>125.29</v>
      </c>
      <c r="AA640">
        <v>117.76</v>
      </c>
      <c r="AB640">
        <v>133.99</v>
      </c>
      <c r="AC640" s="2">
        <f>(Table2[[#This Row],[Close Price]]/Table2[[#This Row],[Day Low]])-1</f>
        <v>3.7037037037037646E-3</v>
      </c>
      <c r="AD640" s="2">
        <f>(Table2[[#This Row],[Day High]]/Table2[[#This Row],[Close Price]])-1</f>
        <v>1.3120131201312057E-2</v>
      </c>
      <c r="AE640" s="2">
        <f>(Table2[[#This Row],[Close Price]]/Table2[[#This Row],[Current Week Low]])-1</f>
        <v>3.7037037037037646E-3</v>
      </c>
      <c r="AF640" s="2">
        <f>(Table2[[#This Row],[Current Week High]]/Table2[[#This Row],[Close Price]])-1</f>
        <v>2.7388273882738901E-2</v>
      </c>
      <c r="AG640" s="2">
        <f>(Table2[[#This Row],[Close Price]]/Table2[[#This Row],[Current Month Low]])-1</f>
        <v>3.5580842391304435E-2</v>
      </c>
      <c r="AH640" s="2">
        <f>(Table2[[#This Row],[Current Month High]]/Table2[[#This Row],[Close Price]])-1</f>
        <v>9.8728987289872894E-2</v>
      </c>
      <c r="AI640">
        <v>22.722427224272199</v>
      </c>
      <c r="AJ640">
        <v>19.1499755740107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-0.09</v>
      </c>
      <c r="AM640" t="s">
        <v>10435</v>
      </c>
      <c r="AN640">
        <v>1.71</v>
      </c>
      <c r="AO640" t="s">
        <v>10436</v>
      </c>
      <c r="AP640">
        <v>8.9923579633380008E-3</v>
      </c>
      <c r="AQ640">
        <f>(Table2[[#This Row],[Sharpe Ratio]]-AVERAGE(Table2[Sharpe Ratio]))/_xlfn.STDEV.P(Table2[Sharpe Ratio])</f>
        <v>-0.5718759352519871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616</v>
      </c>
      <c r="AT640">
        <f>_xlfn.RANK.AVG(Table2[[#This Row],[6M Return vs Nifty Z-Score]],Table2[6M Return vs Nifty Z-Score])</f>
        <v>664</v>
      </c>
      <c r="AU640">
        <f>_xlfn.RANK.AVG(Table2[[#This Row],[Sharpe Ratio Z-Score]],Table2[Sharpe Ratio Z-Score])</f>
        <v>482</v>
      </c>
      <c r="AV640">
        <f>(Table2[[#This Row],[Rank 1Y]]+Table2[[#This Row],[Rank 6M]]+Table2[[#This Row],[Rank Sharpe]])/3</f>
        <v>587.33333333333337</v>
      </c>
    </row>
    <row r="641" spans="1:48" x14ac:dyDescent="0.3">
      <c r="A641" t="s">
        <v>1544</v>
      </c>
      <c r="B641" t="s">
        <v>1545</v>
      </c>
      <c r="C641" t="s">
        <v>10401</v>
      </c>
      <c r="D641" t="s">
        <v>438</v>
      </c>
      <c r="E641">
        <v>6619.0374165599997</v>
      </c>
      <c r="F641">
        <v>67.349999999999994</v>
      </c>
      <c r="G641">
        <v>-29.679595370121</v>
      </c>
      <c r="H641">
        <f>(Table2[[#This Row],[1Y Return vs Nifty]]-AVERAGE(Table2[1Y Return vs Nifty]))/_xlfn.STDEV.P(Table2[1Y Return vs Nifty])</f>
        <v>-0.87031004150086966</v>
      </c>
      <c r="I641">
        <v>-11.241686493115701</v>
      </c>
      <c r="J641">
        <f>(Table2[[#This Row],[1M Return vs Nifty]]-AVERAGE(Table2[1M Return vs Nifty]))/_xlfn.STDEV.P(Table2[1M Return vs Nifty])</f>
        <v>-0.82618269913343256</v>
      </c>
      <c r="K641">
        <v>-21.054735988152</v>
      </c>
      <c r="L641">
        <f>(Table2[[#This Row],[6M Return vs Nifty]]-AVERAGE(Table2[6M Return vs Nifty]))/_xlfn.STDEV.P(Table2[6M Return vs Nifty])</f>
        <v>-0.99605262397180894</v>
      </c>
      <c r="M641">
        <v>-1.38280195464289</v>
      </c>
      <c r="N641">
        <f>(Table2[[#This Row],[1W Return vs Nifty]]-AVERAGE(Table2[1W Return vs Nifty]))/_xlfn.STDEV.P(Table2[1W Return vs Nifty])</f>
        <v>0.13812890801648858</v>
      </c>
      <c r="O641">
        <v>67.36</v>
      </c>
      <c r="P641">
        <v>66.584116418007198</v>
      </c>
      <c r="Q641">
        <v>68.685205791024401</v>
      </c>
      <c r="R641">
        <v>49.232294385965403</v>
      </c>
      <c r="S641" s="2">
        <f>(Table2[[#This Row],[Close Price]]-Table2[[#This Row],[20D EMA]])/Table2[[#This Row],[20D EMA]]</f>
        <v>-1.4845605700720185E-4</v>
      </c>
      <c r="T641" s="2">
        <f>(Table2[[#This Row],[Close Price]]-Table2[[#This Row],[50D EMA]])/Table2[[#This Row],[50D EMA]]</f>
        <v>1.1502496739382549E-2</v>
      </c>
      <c r="U641" s="2">
        <f>(Table2[[#This Row],[Close Price]]-Table2[[#This Row],[200D EMA]])/Table2[[#This Row],[200D EMA]]</f>
        <v>-1.9439496113424881E-2</v>
      </c>
      <c r="V641">
        <v>0.65026030372649901</v>
      </c>
      <c r="W641">
        <v>66.8</v>
      </c>
      <c r="X641">
        <v>68.25</v>
      </c>
      <c r="Y641">
        <v>65.8</v>
      </c>
      <c r="Z641">
        <v>69.34</v>
      </c>
      <c r="AA641">
        <v>65.05</v>
      </c>
      <c r="AB641">
        <v>71.5</v>
      </c>
      <c r="AC641" s="2">
        <f>(Table2[[#This Row],[Close Price]]/Table2[[#This Row],[Day Low]])-1</f>
        <v>8.2335329341316488E-3</v>
      </c>
      <c r="AD641" s="2">
        <f>(Table2[[#This Row],[Day High]]/Table2[[#This Row],[Close Price]])-1</f>
        <v>1.3363028953229383E-2</v>
      </c>
      <c r="AE641" s="2">
        <f>(Table2[[#This Row],[Close Price]]/Table2[[#This Row],[Current Week Low]])-1</f>
        <v>2.3556231003039496E-2</v>
      </c>
      <c r="AF641" s="2">
        <f>(Table2[[#This Row],[Current Week High]]/Table2[[#This Row],[Close Price]])-1</f>
        <v>2.954714179658513E-2</v>
      </c>
      <c r="AG641" s="2">
        <f>(Table2[[#This Row],[Close Price]]/Table2[[#This Row],[Current Month Low]])-1</f>
        <v>3.5357417371252753E-2</v>
      </c>
      <c r="AH641" s="2">
        <f>(Table2[[#This Row],[Current Month High]]/Table2[[#This Row],[Close Price]])-1</f>
        <v>6.161841128433565E-2</v>
      </c>
      <c r="AI641">
        <v>45.508537490720101</v>
      </c>
      <c r="AJ641">
        <v>14.8729319461026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0.01</v>
      </c>
      <c r="AM641" t="s">
        <v>10436</v>
      </c>
      <c r="AN641">
        <v>2.89</v>
      </c>
      <c r="AO641" t="s">
        <v>10436</v>
      </c>
      <c r="AP641">
        <v>1.1866236132039E-2</v>
      </c>
      <c r="AQ641">
        <f>(Table2[[#This Row],[Sharpe Ratio]]-AVERAGE(Table2[Sharpe Ratio]))/_xlfn.STDEV.P(Table2[Sharpe Ratio])</f>
        <v>-0.53854338864935891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624</v>
      </c>
      <c r="AT641">
        <f>_xlfn.RANK.AVG(Table2[[#This Row],[6M Return vs Nifty Z-Score]],Table2[6M Return vs Nifty Z-Score])</f>
        <v>667</v>
      </c>
      <c r="AU641">
        <f>_xlfn.RANK.AVG(Table2[[#This Row],[Sharpe Ratio Z-Score]],Table2[Sharpe Ratio Z-Score])</f>
        <v>473</v>
      </c>
      <c r="AV641">
        <f>(Table2[[#This Row],[Rank 1Y]]+Table2[[#This Row],[Rank 6M]]+Table2[[#This Row],[Rank Sharpe]])/3</f>
        <v>588</v>
      </c>
    </row>
    <row r="642" spans="1:48" x14ac:dyDescent="0.3">
      <c r="A642" t="s">
        <v>481</v>
      </c>
      <c r="B642" t="s">
        <v>482</v>
      </c>
      <c r="C642" t="s">
        <v>5595</v>
      </c>
      <c r="D642" t="s">
        <v>83</v>
      </c>
      <c r="E642">
        <v>46118.673920169997</v>
      </c>
      <c r="F642">
        <v>2455.9</v>
      </c>
      <c r="G642">
        <v>-9.3826503543320499</v>
      </c>
      <c r="H642">
        <f>(Table2[[#This Row],[1Y Return vs Nifty]]-AVERAGE(Table2[1Y Return vs Nifty]))/_xlfn.STDEV.P(Table2[1Y Return vs Nifty])</f>
        <v>-0.5394182297103135</v>
      </c>
      <c r="I642">
        <v>1.1069060032979301</v>
      </c>
      <c r="J642">
        <f>(Table2[[#This Row],[1M Return vs Nifty]]-AVERAGE(Table2[1M Return vs Nifty]))/_xlfn.STDEV.P(Table2[1M Return vs Nifty])</f>
        <v>0.36832588863872251</v>
      </c>
      <c r="K642">
        <v>-17.4423271221665</v>
      </c>
      <c r="L642">
        <f>(Table2[[#This Row],[6M Return vs Nifty]]-AVERAGE(Table2[6M Return vs Nifty]))/_xlfn.STDEV.P(Table2[6M Return vs Nifty])</f>
        <v>-0.88934788826451028</v>
      </c>
      <c r="M642">
        <v>-3.8341286660773299</v>
      </c>
      <c r="N642">
        <f>(Table2[[#This Row],[1W Return vs Nifty]]-AVERAGE(Table2[1W Return vs Nifty]))/_xlfn.STDEV.P(Table2[1W Return vs Nifty])</f>
        <v>-0.34859273626992282</v>
      </c>
      <c r="O642">
        <v>2444.4699999999998</v>
      </c>
      <c r="P642">
        <v>2454.3182355375302</v>
      </c>
      <c r="Q642">
        <v>2415.4611895340699</v>
      </c>
      <c r="R642">
        <v>50.890695214960999</v>
      </c>
      <c r="S642" s="2">
        <f>(Table2[[#This Row],[Close Price]]-Table2[[#This Row],[20D EMA]])/Table2[[#This Row],[20D EMA]]</f>
        <v>4.6758602069161383E-3</v>
      </c>
      <c r="T642" s="2">
        <f>(Table2[[#This Row],[Close Price]]-Table2[[#This Row],[50D EMA]])/Table2[[#This Row],[50D EMA]]</f>
        <v>6.4448221895864401E-4</v>
      </c>
      <c r="U642" s="2">
        <f>(Table2[[#This Row],[Close Price]]-Table2[[#This Row],[200D EMA]])/Table2[[#This Row],[200D EMA]]</f>
        <v>1.674165192185538E-2</v>
      </c>
      <c r="V642">
        <v>0.76592313000250301</v>
      </c>
      <c r="W642">
        <v>2448</v>
      </c>
      <c r="X642">
        <v>2492.0500000000002</v>
      </c>
      <c r="Y642">
        <v>2434.6</v>
      </c>
      <c r="Z642">
        <v>2500</v>
      </c>
      <c r="AA642">
        <v>2318</v>
      </c>
      <c r="AB642">
        <v>2533.5</v>
      </c>
      <c r="AC642" s="2">
        <f>(Table2[[#This Row],[Close Price]]/Table2[[#This Row],[Day Low]])-1</f>
        <v>3.2271241830066355E-3</v>
      </c>
      <c r="AD642" s="2">
        <f>(Table2[[#This Row],[Day High]]/Table2[[#This Row],[Close Price]])-1</f>
        <v>1.4719654709067997E-2</v>
      </c>
      <c r="AE642" s="2">
        <f>(Table2[[#This Row],[Close Price]]/Table2[[#This Row],[Current Week Low]])-1</f>
        <v>8.7488704509981474E-3</v>
      </c>
      <c r="AF642" s="2">
        <f>(Table2[[#This Row],[Current Week High]]/Table2[[#This Row],[Close Price]])-1</f>
        <v>1.7956757196954332E-2</v>
      </c>
      <c r="AG642" s="2">
        <f>(Table2[[#This Row],[Close Price]]/Table2[[#This Row],[Current Month Low]])-1</f>
        <v>5.9490940465918962E-2</v>
      </c>
      <c r="AH642" s="2">
        <f>(Table2[[#This Row],[Current Month High]]/Table2[[#This Row],[Close Price]])-1</f>
        <v>3.1597377743393329E-2</v>
      </c>
      <c r="AI642">
        <v>15.8027606987255</v>
      </c>
      <c r="AJ642">
        <v>36.211869107043803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-0.12</v>
      </c>
      <c r="AM642" t="s">
        <v>10435</v>
      </c>
      <c r="AN642">
        <v>-0.11</v>
      </c>
      <c r="AO642" t="s">
        <v>10435</v>
      </c>
      <c r="AP642">
        <v>-2.9305734140560001E-2</v>
      </c>
      <c r="AQ642">
        <f>(Table2[[#This Row],[Sharpe Ratio]]-AVERAGE(Table2[Sharpe Ratio]))/_xlfn.STDEV.P(Table2[Sharpe Ratio])</f>
        <v>-1.0160746329378887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495</v>
      </c>
      <c r="AT642">
        <f>_xlfn.RANK.AVG(Table2[[#This Row],[6M Return vs Nifty Z-Score]],Table2[6M Return vs Nifty Z-Score])</f>
        <v>638</v>
      </c>
      <c r="AU642">
        <f>_xlfn.RANK.AVG(Table2[[#This Row],[Sharpe Ratio Z-Score]],Table2[Sharpe Ratio Z-Score])</f>
        <v>635</v>
      </c>
      <c r="AV642">
        <f>(Table2[[#This Row],[Rank 1Y]]+Table2[[#This Row],[Rank 6M]]+Table2[[#This Row],[Rank Sharpe]])/3</f>
        <v>589.33333333333337</v>
      </c>
    </row>
    <row r="643" spans="1:48" x14ac:dyDescent="0.3">
      <c r="A643" t="s">
        <v>948</v>
      </c>
      <c r="B643" t="s">
        <v>949</v>
      </c>
      <c r="C643" t="s">
        <v>10404</v>
      </c>
      <c r="D643" t="s">
        <v>471</v>
      </c>
      <c r="E643">
        <v>16257.899387735</v>
      </c>
      <c r="F643">
        <v>1529.95</v>
      </c>
      <c r="G643">
        <v>-23.821948218764899</v>
      </c>
      <c r="H643">
        <f>(Table2[[#This Row],[1Y Return vs Nifty]]-AVERAGE(Table2[1Y Return vs Nifty]))/_xlfn.STDEV.P(Table2[1Y Return vs Nifty])</f>
        <v>-0.77481549898551805</v>
      </c>
      <c r="I643">
        <v>-6.49487674817113</v>
      </c>
      <c r="J643">
        <f>(Table2[[#This Row],[1M Return vs Nifty]]-AVERAGE(Table2[1M Return vs Nifty]))/_xlfn.STDEV.P(Table2[1M Return vs Nifty])</f>
        <v>-0.36701255431704188</v>
      </c>
      <c r="K643">
        <v>-1.2530228292382799</v>
      </c>
      <c r="L643">
        <f>(Table2[[#This Row],[6M Return vs Nifty]]-AVERAGE(Table2[6M Return vs Nifty]))/_xlfn.STDEV.P(Table2[6M Return vs Nifty])</f>
        <v>-0.41114193208721406</v>
      </c>
      <c r="M643">
        <v>-6.6506033390273798</v>
      </c>
      <c r="N643">
        <f>(Table2[[#This Row],[1W Return vs Nifty]]-AVERAGE(Table2[1W Return vs Nifty]))/_xlfn.STDEV.P(Table2[1W Return vs Nifty])</f>
        <v>-0.90781610601287677</v>
      </c>
      <c r="O643">
        <v>1543.87</v>
      </c>
      <c r="P643">
        <v>1526.4188417488001</v>
      </c>
      <c r="Q643">
        <v>1455.8209868751801</v>
      </c>
      <c r="R643">
        <v>41.437341004868401</v>
      </c>
      <c r="S643" s="2">
        <f>(Table2[[#This Row],[Close Price]]-Table2[[#This Row],[20D EMA]])/Table2[[#This Row],[20D EMA]]</f>
        <v>-9.0163031861489936E-3</v>
      </c>
      <c r="T643" s="2">
        <f>(Table2[[#This Row],[Close Price]]-Table2[[#This Row],[50D EMA]])/Table2[[#This Row],[50D EMA]]</f>
        <v>2.3133612836921838E-3</v>
      </c>
      <c r="U643" s="2">
        <f>(Table2[[#This Row],[Close Price]]-Table2[[#This Row],[200D EMA]])/Table2[[#This Row],[200D EMA]]</f>
        <v>5.0919044163481107E-2</v>
      </c>
      <c r="V643">
        <v>0.62065952990545803</v>
      </c>
      <c r="W643">
        <v>1512.4</v>
      </c>
      <c r="X643">
        <v>1541</v>
      </c>
      <c r="Y643">
        <v>1512.4</v>
      </c>
      <c r="Z643">
        <v>1555.6</v>
      </c>
      <c r="AA643">
        <v>1462.3</v>
      </c>
      <c r="AB643">
        <v>1601.75</v>
      </c>
      <c r="AC643" s="2">
        <f>(Table2[[#This Row],[Close Price]]/Table2[[#This Row],[Day Low]])-1</f>
        <v>1.1604072996561632E-2</v>
      </c>
      <c r="AD643" s="2">
        <f>(Table2[[#This Row],[Day High]]/Table2[[#This Row],[Close Price]])-1</f>
        <v>7.22245825026957E-3</v>
      </c>
      <c r="AE643" s="2">
        <f>(Table2[[#This Row],[Close Price]]/Table2[[#This Row],[Current Week Low]])-1</f>
        <v>1.1604072996561632E-2</v>
      </c>
      <c r="AF643" s="2">
        <f>(Table2[[#This Row],[Current Week High]]/Table2[[#This Row],[Close Price]])-1</f>
        <v>1.6765253766462873E-2</v>
      </c>
      <c r="AG643" s="2">
        <f>(Table2[[#This Row],[Close Price]]/Table2[[#This Row],[Current Month Low]])-1</f>
        <v>4.6262736784517644E-2</v>
      </c>
      <c r="AH643" s="2">
        <f>(Table2[[#This Row],[Current Month High]]/Table2[[#This Row],[Close Price]])-1</f>
        <v>4.6929638223471404E-2</v>
      </c>
      <c r="AI643">
        <v>10.4611261805941</v>
      </c>
      <c r="AJ643">
        <v>23.085277554304</v>
      </c>
      <c r="AK643" t="str">
        <f>IF(AND(Table2[[#This Row],[20D EMA]]&gt;Table2[[#This Row],[50D EMA]],Table2[[#This Row],[50D EMA]]&gt;Table2[[#This Row],[200D EMA]]),"Uptrend","Downtrend/NoTrend")</f>
        <v>Uptrend</v>
      </c>
      <c r="AL643">
        <v>-0.02</v>
      </c>
      <c r="AM643" t="s">
        <v>10435</v>
      </c>
      <c r="AN643">
        <v>-0.41</v>
      </c>
      <c r="AO643" t="s">
        <v>10435</v>
      </c>
      <c r="AP643">
        <v>-9.2827184405397001E-2</v>
      </c>
      <c r="AQ643">
        <f>(Table2[[#This Row],[Sharpe Ratio]]-AVERAGE(Table2[Sharpe Ratio]))/_xlfn.STDEV.P(Table2[Sharpe Ratio])</f>
        <v>-1.7528253150923268</v>
      </c>
      <c r="AR6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-4.2136114064949783</v>
      </c>
      <c r="AS643">
        <f>_xlfn.RANK.AVG(Table2[[#This Row],[1Y Return vs Nifty Z-Score]],Table2[1Y Return vs Nifty Z-Score])</f>
        <v>597</v>
      </c>
      <c r="AT643">
        <f>_xlfn.RANK.AVG(Table2[[#This Row],[6M Return vs Nifty Z-Score]],Table2[6M Return vs Nifty Z-Score])</f>
        <v>460</v>
      </c>
      <c r="AU643">
        <f>_xlfn.RANK.AVG(Table2[[#This Row],[Sharpe Ratio Z-Score]],Table2[Sharpe Ratio Z-Score])</f>
        <v>716</v>
      </c>
      <c r="AV643">
        <f>(Table2[[#This Row],[Rank 1Y]]+Table2[[#This Row],[Rank 6M]]+Table2[[#This Row],[Rank Sharpe]])/3</f>
        <v>591</v>
      </c>
    </row>
    <row r="644" spans="1:48" x14ac:dyDescent="0.3">
      <c r="A644" t="s">
        <v>1608</v>
      </c>
      <c r="B644" t="s">
        <v>1609</v>
      </c>
      <c r="C644" t="s">
        <v>10404</v>
      </c>
      <c r="D644" t="s">
        <v>263</v>
      </c>
      <c r="E644">
        <v>5971.481184966</v>
      </c>
      <c r="F644">
        <v>177.54</v>
      </c>
      <c r="G644">
        <v>-25.316259632339399</v>
      </c>
      <c r="H644">
        <f>(Table2[[#This Row],[1Y Return vs Nifty]]-AVERAGE(Table2[1Y Return vs Nifty]))/_xlfn.STDEV.P(Table2[1Y Return vs Nifty])</f>
        <v>-0.7991765745381364</v>
      </c>
      <c r="I644">
        <v>2.8243979422024101</v>
      </c>
      <c r="J644">
        <f>(Table2[[#This Row],[1M Return vs Nifty]]-AVERAGE(Table2[1M Return vs Nifty]))/_xlfn.STDEV.P(Table2[1M Return vs Nifty])</f>
        <v>0.53446295009302835</v>
      </c>
      <c r="K644">
        <v>-3.9847764938461099</v>
      </c>
      <c r="L644">
        <f>(Table2[[#This Row],[6M Return vs Nifty]]-AVERAGE(Table2[6M Return vs Nifty]))/_xlfn.STDEV.P(Table2[6M Return vs Nifty])</f>
        <v>-0.491833532515977</v>
      </c>
      <c r="M644">
        <v>-5.0007570480726802</v>
      </c>
      <c r="N644">
        <f>(Table2[[#This Row],[1W Return vs Nifty]]-AVERAGE(Table2[1W Return vs Nifty]))/_xlfn.STDEV.P(Table2[1W Return vs Nifty])</f>
        <v>-0.58023190607430197</v>
      </c>
      <c r="O644">
        <v>174.8</v>
      </c>
      <c r="P644">
        <v>170.42757821362</v>
      </c>
      <c r="Q644">
        <v>167.07376247223399</v>
      </c>
      <c r="R644">
        <v>53.676288083539198</v>
      </c>
      <c r="S644" s="2">
        <f>(Table2[[#This Row],[Close Price]]-Table2[[#This Row],[20D EMA]])/Table2[[#This Row],[20D EMA]]</f>
        <v>1.5675057208237874E-2</v>
      </c>
      <c r="T644" s="2">
        <f>(Table2[[#This Row],[Close Price]]-Table2[[#This Row],[50D EMA]])/Table2[[#This Row],[50D EMA]]</f>
        <v>4.173281027009041E-2</v>
      </c>
      <c r="U644" s="2">
        <f>(Table2[[#This Row],[Close Price]]-Table2[[#This Row],[200D EMA]])/Table2[[#This Row],[200D EMA]]</f>
        <v>6.2644411503603878E-2</v>
      </c>
      <c r="V644">
        <v>1.59148279485898</v>
      </c>
      <c r="W644">
        <v>176.21</v>
      </c>
      <c r="X644">
        <v>184.7</v>
      </c>
      <c r="Y644">
        <v>174.6</v>
      </c>
      <c r="Z644">
        <v>184.7</v>
      </c>
      <c r="AA644">
        <v>165</v>
      </c>
      <c r="AB644">
        <v>192.75</v>
      </c>
      <c r="AC644" s="2">
        <f>(Table2[[#This Row],[Close Price]]/Table2[[#This Row],[Day Low]])-1</f>
        <v>7.5478122694512262E-3</v>
      </c>
      <c r="AD644" s="2">
        <f>(Table2[[#This Row],[Day High]]/Table2[[#This Row],[Close Price]])-1</f>
        <v>4.0328939957192667E-2</v>
      </c>
      <c r="AE644" s="2">
        <f>(Table2[[#This Row],[Close Price]]/Table2[[#This Row],[Current Week Low]])-1</f>
        <v>1.6838487972508531E-2</v>
      </c>
      <c r="AF644" s="2">
        <f>(Table2[[#This Row],[Current Week High]]/Table2[[#This Row],[Close Price]])-1</f>
        <v>4.0328939957192667E-2</v>
      </c>
      <c r="AG644" s="2">
        <f>(Table2[[#This Row],[Close Price]]/Table2[[#This Row],[Current Month Low]])-1</f>
        <v>7.5999999999999845E-2</v>
      </c>
      <c r="AH644" s="2">
        <f>(Table2[[#This Row],[Current Month High]]/Table2[[#This Row],[Close Price]])-1</f>
        <v>8.567083474146675E-2</v>
      </c>
      <c r="AI644">
        <v>23.6904359580939</v>
      </c>
      <c r="AJ644">
        <v>36.516724336793501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0.05</v>
      </c>
      <c r="AM644" t="s">
        <v>10436</v>
      </c>
      <c r="AN644">
        <v>2.95</v>
      </c>
      <c r="AO644" t="s">
        <v>10436</v>
      </c>
      <c r="AP644">
        <v>-6.4116490152142006E-2</v>
      </c>
      <c r="AQ644">
        <f>(Table2[[#This Row],[Sharpe Ratio]]-AVERAGE(Table2[Sharpe Ratio]))/_xlfn.STDEV.P(Table2[Sharpe Ratio])</f>
        <v>-1.4198256199023951</v>
      </c>
      <c r="AR6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-2.7566046829377822</v>
      </c>
      <c r="AS644">
        <f>_xlfn.RANK.AVG(Table2[[#This Row],[1Y Return vs Nifty Z-Score]],Table2[1Y Return vs Nifty Z-Score])</f>
        <v>601</v>
      </c>
      <c r="AT644">
        <f>_xlfn.RANK.AVG(Table2[[#This Row],[6M Return vs Nifty Z-Score]],Table2[6M Return vs Nifty Z-Score])</f>
        <v>494</v>
      </c>
      <c r="AU644">
        <f>_xlfn.RANK.AVG(Table2[[#This Row],[Sharpe Ratio Z-Score]],Table2[Sharpe Ratio Z-Score])</f>
        <v>683</v>
      </c>
      <c r="AV644">
        <f>(Table2[[#This Row],[Rank 1Y]]+Table2[[#This Row],[Rank 6M]]+Table2[[#This Row],[Rank Sharpe]])/3</f>
        <v>592.66666666666663</v>
      </c>
    </row>
    <row r="645" spans="1:48" x14ac:dyDescent="0.3">
      <c r="A645" t="s">
        <v>1133</v>
      </c>
      <c r="B645" t="s">
        <v>1134</v>
      </c>
      <c r="C645" t="s">
        <v>10402</v>
      </c>
      <c r="D645" t="s">
        <v>213</v>
      </c>
      <c r="E645">
        <v>11746.95758925</v>
      </c>
      <c r="F645">
        <v>601.25</v>
      </c>
      <c r="G645">
        <v>-10.2759204399408</v>
      </c>
      <c r="H645">
        <f>(Table2[[#This Row],[1Y Return vs Nifty]]-AVERAGE(Table2[1Y Return vs Nifty]))/_xlfn.STDEV.P(Table2[1Y Return vs Nifty])</f>
        <v>-0.55398080337918121</v>
      </c>
      <c r="I645">
        <v>7.3604324413582001</v>
      </c>
      <c r="J645">
        <f>(Table2[[#This Row],[1M Return vs Nifty]]-AVERAGE(Table2[1M Return vs Nifty]))/_xlfn.STDEV.P(Table2[1M Return vs Nifty])</f>
        <v>0.97324430636873249</v>
      </c>
      <c r="K645">
        <v>-19.463752776476301</v>
      </c>
      <c r="L645">
        <f>(Table2[[#This Row],[6M Return vs Nifty]]-AVERAGE(Table2[6M Return vs Nifty]))/_xlfn.STDEV.P(Table2[6M Return vs Nifty])</f>
        <v>-0.94905754411938159</v>
      </c>
      <c r="M645">
        <v>9.6699961330961308</v>
      </c>
      <c r="N645">
        <f>(Table2[[#This Row],[1W Return vs Nifty]]-AVERAGE(Table2[1W Return vs Nifty]))/_xlfn.STDEV.P(Table2[1W Return vs Nifty])</f>
        <v>2.3327103296345171</v>
      </c>
      <c r="O645">
        <v>551.71</v>
      </c>
      <c r="P645">
        <v>543.73891691336598</v>
      </c>
      <c r="Q645">
        <v>545.49503765903103</v>
      </c>
      <c r="R645">
        <v>78.338791281162699</v>
      </c>
      <c r="S645" s="2">
        <f>(Table2[[#This Row],[Close Price]]-Table2[[#This Row],[20D EMA]])/Table2[[#This Row],[20D EMA]]</f>
        <v>8.9793550959743271E-2</v>
      </c>
      <c r="T645" s="2">
        <f>(Table2[[#This Row],[Close Price]]-Table2[[#This Row],[50D EMA]])/Table2[[#This Row],[50D EMA]]</f>
        <v>0.10576966499493225</v>
      </c>
      <c r="U645" s="2">
        <f>(Table2[[#This Row],[Close Price]]-Table2[[#This Row],[200D EMA]])/Table2[[#This Row],[200D EMA]]</f>
        <v>0.10220984333833548</v>
      </c>
      <c r="V645">
        <v>2.8008185712264502</v>
      </c>
      <c r="W645">
        <v>597.04999999999995</v>
      </c>
      <c r="X645">
        <v>623.35</v>
      </c>
      <c r="Y645">
        <v>578.54999999999995</v>
      </c>
      <c r="Z645">
        <v>623.35</v>
      </c>
      <c r="AA645">
        <v>494.95</v>
      </c>
      <c r="AB645">
        <v>623.35</v>
      </c>
      <c r="AC645" s="2">
        <f>(Table2[[#This Row],[Close Price]]/Table2[[#This Row],[Day Low]])-1</f>
        <v>7.0345867180303667E-3</v>
      </c>
      <c r="AD645" s="2">
        <f>(Table2[[#This Row],[Day High]]/Table2[[#This Row],[Close Price]])-1</f>
        <v>3.6756756756756825E-2</v>
      </c>
      <c r="AE645" s="2">
        <f>(Table2[[#This Row],[Close Price]]/Table2[[#This Row],[Current Week Low]])-1</f>
        <v>3.9236021087200923E-2</v>
      </c>
      <c r="AF645" s="2">
        <f>(Table2[[#This Row],[Current Week High]]/Table2[[#This Row],[Close Price]])-1</f>
        <v>3.6756756756756825E-2</v>
      </c>
      <c r="AG645" s="2">
        <f>(Table2[[#This Row],[Close Price]]/Table2[[#This Row],[Current Month Low]])-1</f>
        <v>0.21476916860288919</v>
      </c>
      <c r="AH645" s="2">
        <f>(Table2[[#This Row],[Current Month High]]/Table2[[#This Row],[Close Price]])-1</f>
        <v>3.6756756756756825E-2</v>
      </c>
      <c r="AI645">
        <v>17.987525987525899</v>
      </c>
      <c r="AJ645">
        <v>38.473053892215503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0.03</v>
      </c>
      <c r="AM645" t="s">
        <v>10436</v>
      </c>
      <c r="AN645">
        <v>20.71</v>
      </c>
      <c r="AO645" t="s">
        <v>10436</v>
      </c>
      <c r="AP645">
        <v>-2.5485740818652999E-2</v>
      </c>
      <c r="AQ645">
        <f>(Table2[[#This Row],[Sharpe Ratio]]-AVERAGE(Table2[Sharpe Ratio]))/_xlfn.STDEV.P(Table2[Sharpe Ratio])</f>
        <v>-0.97176861231010836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501</v>
      </c>
      <c r="AT645">
        <f>_xlfn.RANK.AVG(Table2[[#This Row],[6M Return vs Nifty Z-Score]],Table2[6M Return vs Nifty Z-Score])</f>
        <v>650</v>
      </c>
      <c r="AU645">
        <f>_xlfn.RANK.AVG(Table2[[#This Row],[Sharpe Ratio Z-Score]],Table2[Sharpe Ratio Z-Score])</f>
        <v>629</v>
      </c>
      <c r="AV645">
        <f>(Table2[[#This Row],[Rank 1Y]]+Table2[[#This Row],[Rank 6M]]+Table2[[#This Row],[Rank Sharpe]])/3</f>
        <v>593.33333333333337</v>
      </c>
    </row>
    <row r="646" spans="1:48" x14ac:dyDescent="0.3">
      <c r="A646" t="s">
        <v>1389</v>
      </c>
      <c r="B646" t="s">
        <v>1390</v>
      </c>
      <c r="C646" t="s">
        <v>10402</v>
      </c>
      <c r="D646" t="s">
        <v>138</v>
      </c>
      <c r="E646">
        <v>8143.163889255</v>
      </c>
      <c r="F646">
        <v>458.55</v>
      </c>
      <c r="G646">
        <v>-47.731772397355201</v>
      </c>
      <c r="H646">
        <f>(Table2[[#This Row],[1Y Return vs Nifty]]-AVERAGE(Table2[1Y Return vs Nifty]))/_xlfn.STDEV.P(Table2[1Y Return vs Nifty])</f>
        <v>-1.164606427417999</v>
      </c>
      <c r="I646">
        <v>-8.0638946719285496</v>
      </c>
      <c r="J646">
        <f>(Table2[[#This Row],[1M Return vs Nifty]]-AVERAGE(Table2[1M Return vs Nifty]))/_xlfn.STDEV.P(Table2[1M Return vs Nifty])</f>
        <v>-0.5187873727703185</v>
      </c>
      <c r="K646">
        <v>-20.768845657299099</v>
      </c>
      <c r="L646">
        <f>(Table2[[#This Row],[6M Return vs Nifty]]-AVERAGE(Table2[6M Return vs Nifty]))/_xlfn.STDEV.P(Table2[6M Return vs Nifty])</f>
        <v>-0.98760788437375979</v>
      </c>
      <c r="M646">
        <v>-2.8425836378005398</v>
      </c>
      <c r="N646">
        <f>(Table2[[#This Row],[1W Return vs Nifty]]-AVERAGE(Table2[1W Return vs Nifty]))/_xlfn.STDEV.P(Table2[1W Return vs Nifty])</f>
        <v>-0.15171713242008375</v>
      </c>
      <c r="O646">
        <v>443.12</v>
      </c>
      <c r="P646">
        <v>447.50407106668303</v>
      </c>
      <c r="Q646">
        <v>474.239347946659</v>
      </c>
      <c r="R646">
        <v>64.183275053108602</v>
      </c>
      <c r="S646" s="2">
        <f>(Table2[[#This Row],[Close Price]]-Table2[[#This Row],[20D EMA]])/Table2[[#This Row],[20D EMA]]</f>
        <v>3.482126737678283E-2</v>
      </c>
      <c r="T646" s="2">
        <f>(Table2[[#This Row],[Close Price]]-Table2[[#This Row],[50D EMA]])/Table2[[#This Row],[50D EMA]]</f>
        <v>2.4683415520640083E-2</v>
      </c>
      <c r="U646" s="2">
        <f>(Table2[[#This Row],[Close Price]]-Table2[[#This Row],[200D EMA]])/Table2[[#This Row],[200D EMA]]</f>
        <v>-3.308318471377384E-2</v>
      </c>
      <c r="V646">
        <v>1.5371623716305201</v>
      </c>
      <c r="W646">
        <v>442.4</v>
      </c>
      <c r="X646">
        <v>472.8</v>
      </c>
      <c r="Y646">
        <v>438.6</v>
      </c>
      <c r="Z646">
        <v>472.8</v>
      </c>
      <c r="AA646">
        <v>417.2</v>
      </c>
      <c r="AB646">
        <v>480.5</v>
      </c>
      <c r="AC646" s="2">
        <f>(Table2[[#This Row],[Close Price]]/Table2[[#This Row],[Day Low]])-1</f>
        <v>3.6505424954792032E-2</v>
      </c>
      <c r="AD646" s="2">
        <f>(Table2[[#This Row],[Day High]]/Table2[[#This Row],[Close Price]])-1</f>
        <v>3.1076218514883847E-2</v>
      </c>
      <c r="AE646" s="2">
        <f>(Table2[[#This Row],[Close Price]]/Table2[[#This Row],[Current Week Low]])-1</f>
        <v>4.5485636114910966E-2</v>
      </c>
      <c r="AF646" s="2">
        <f>(Table2[[#This Row],[Current Week High]]/Table2[[#This Row],[Close Price]])-1</f>
        <v>3.1076218514883847E-2</v>
      </c>
      <c r="AG646" s="2">
        <f>(Table2[[#This Row],[Close Price]]/Table2[[#This Row],[Current Month Low]])-1</f>
        <v>9.9113135186960744E-2</v>
      </c>
      <c r="AH646" s="2">
        <f>(Table2[[#This Row],[Current Month High]]/Table2[[#This Row],[Close Price]])-1</f>
        <v>4.7868280449242073E-2</v>
      </c>
      <c r="AI646">
        <v>53.789117871551603</v>
      </c>
      <c r="AJ646">
        <v>18.7645687645687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-0.19</v>
      </c>
      <c r="AM646" t="s">
        <v>10435</v>
      </c>
      <c r="AN646">
        <v>8.35</v>
      </c>
      <c r="AO646" t="s">
        <v>10436</v>
      </c>
      <c r="AP646">
        <v>3.1694732273780002E-2</v>
      </c>
      <c r="AQ646">
        <f>(Table2[[#This Row],[Sharpe Ratio]]-AVERAGE(Table2[Sharpe Ratio]))/_xlfn.STDEV.P(Table2[Sharpe Ratio])</f>
        <v>-0.30856346851817268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700</v>
      </c>
      <c r="AT646">
        <f>_xlfn.RANK.AVG(Table2[[#This Row],[6M Return vs Nifty Z-Score]],Table2[6M Return vs Nifty Z-Score])</f>
        <v>662</v>
      </c>
      <c r="AU646">
        <f>_xlfn.RANK.AVG(Table2[[#This Row],[Sharpe Ratio Z-Score]],Table2[Sharpe Ratio Z-Score])</f>
        <v>419</v>
      </c>
      <c r="AV646">
        <f>(Table2[[#This Row],[Rank 1Y]]+Table2[[#This Row],[Rank 6M]]+Table2[[#This Row],[Rank Sharpe]])/3</f>
        <v>593.66666666666663</v>
      </c>
    </row>
    <row r="647" spans="1:48" x14ac:dyDescent="0.3">
      <c r="A647" t="s">
        <v>2273</v>
      </c>
      <c r="B647" t="s">
        <v>2274</v>
      </c>
      <c r="C647" t="s">
        <v>10407</v>
      </c>
      <c r="D647" t="s">
        <v>1962</v>
      </c>
      <c r="E647">
        <v>2524.4755146299999</v>
      </c>
      <c r="F647">
        <v>52.95</v>
      </c>
      <c r="G647">
        <v>-31.025379106146602</v>
      </c>
      <c r="H647">
        <f>(Table2[[#This Row],[1Y Return vs Nifty]]-AVERAGE(Table2[1Y Return vs Nifty]))/_xlfn.STDEV.P(Table2[1Y Return vs Nifty])</f>
        <v>-0.89224973825549792</v>
      </c>
      <c r="I647">
        <v>-4.24822169384717</v>
      </c>
      <c r="J647">
        <f>(Table2[[#This Row],[1M Return vs Nifty]]-AVERAGE(Table2[1M Return vs Nifty]))/_xlfn.STDEV.P(Table2[1M Return vs Nifty])</f>
        <v>-0.14968829190162139</v>
      </c>
      <c r="K647">
        <v>-9.5115397714755492</v>
      </c>
      <c r="L647">
        <f>(Table2[[#This Row],[6M Return vs Nifty]]-AVERAGE(Table2[6M Return vs Nifty]))/_xlfn.STDEV.P(Table2[6M Return vs Nifty])</f>
        <v>-0.6550852121387285</v>
      </c>
      <c r="M647">
        <v>-7.9349499877691798</v>
      </c>
      <c r="N647">
        <f>(Table2[[#This Row],[1W Return vs Nifty]]-AVERAGE(Table2[1W Return vs Nifty]))/_xlfn.STDEV.P(Table2[1W Return vs Nifty])</f>
        <v>-1.1628287527536902</v>
      </c>
      <c r="O647">
        <v>53.09</v>
      </c>
      <c r="P647">
        <v>52.929688914689898</v>
      </c>
      <c r="Q647">
        <v>52.008150493223198</v>
      </c>
      <c r="R647">
        <v>47.438987250857899</v>
      </c>
      <c r="S647" s="2">
        <f>(Table2[[#This Row],[Close Price]]-Table2[[#This Row],[20D EMA]])/Table2[[#This Row],[20D EMA]]</f>
        <v>-2.6370314560180928E-3</v>
      </c>
      <c r="T647" s="2">
        <f>(Table2[[#This Row],[Close Price]]-Table2[[#This Row],[50D EMA]])/Table2[[#This Row],[50D EMA]]</f>
        <v>3.8373709966143616E-4</v>
      </c>
      <c r="U647" s="2">
        <f>(Table2[[#This Row],[Close Price]]-Table2[[#This Row],[200D EMA]])/Table2[[#This Row],[200D EMA]]</f>
        <v>1.8109652003478385E-2</v>
      </c>
      <c r="V647">
        <v>1.41274647061435</v>
      </c>
      <c r="W647">
        <v>52.35</v>
      </c>
      <c r="X647">
        <v>53.45</v>
      </c>
      <c r="Y647">
        <v>52.35</v>
      </c>
      <c r="Z647">
        <v>55.43</v>
      </c>
      <c r="AA647">
        <v>49.7</v>
      </c>
      <c r="AB647">
        <v>57.45</v>
      </c>
      <c r="AC647" s="2">
        <f>(Table2[[#This Row],[Close Price]]/Table2[[#This Row],[Day Low]])-1</f>
        <v>1.1461318051575908E-2</v>
      </c>
      <c r="AD647" s="2">
        <f>(Table2[[#This Row],[Day High]]/Table2[[#This Row],[Close Price]])-1</f>
        <v>9.4428706326723511E-3</v>
      </c>
      <c r="AE647" s="2">
        <f>(Table2[[#This Row],[Close Price]]/Table2[[#This Row],[Current Week Low]])-1</f>
        <v>1.1461318051575908E-2</v>
      </c>
      <c r="AF647" s="2">
        <f>(Table2[[#This Row],[Current Week High]]/Table2[[#This Row],[Close Price]])-1</f>
        <v>4.6836638338054737E-2</v>
      </c>
      <c r="AG647" s="2">
        <f>(Table2[[#This Row],[Close Price]]/Table2[[#This Row],[Current Month Low]])-1</f>
        <v>6.5392354124748531E-2</v>
      </c>
      <c r="AH647" s="2">
        <f>(Table2[[#This Row],[Current Month High]]/Table2[[#This Row],[Close Price]])-1</f>
        <v>8.4985835694050937E-2</v>
      </c>
      <c r="AI647">
        <v>31.0670443814919</v>
      </c>
      <c r="AJ647">
        <v>24.734982332155401</v>
      </c>
      <c r="AK647" t="str">
        <f>IF(AND(Table2[[#This Row],[20D EMA]]&gt;Table2[[#This Row],[50D EMA]],Table2[[#This Row],[50D EMA]]&gt;Table2[[#This Row],[200D EMA]]),"Uptrend","Downtrend/NoTrend")</f>
        <v>Uptrend</v>
      </c>
      <c r="AL647">
        <v>-0.08</v>
      </c>
      <c r="AM647" t="s">
        <v>10435</v>
      </c>
      <c r="AN647">
        <v>4.8899999999999997</v>
      </c>
      <c r="AO647" t="s">
        <v>10436</v>
      </c>
      <c r="AP647">
        <v>-1.3903637269155E-2</v>
      </c>
      <c r="AQ647">
        <f>(Table2[[#This Row],[Sharpe Ratio]]-AVERAGE(Table2[Sharpe Ratio]))/_xlfn.STDEV.P(Table2[Sharpe Ratio])</f>
        <v>-0.83743410553642417</v>
      </c>
      <c r="AR6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-3.6972861005859623</v>
      </c>
      <c r="AS647">
        <f>_xlfn.RANK.AVG(Table2[[#This Row],[1Y Return vs Nifty Z-Score]],Table2[1Y Return vs Nifty Z-Score])</f>
        <v>631</v>
      </c>
      <c r="AT647">
        <f>_xlfn.RANK.AVG(Table2[[#This Row],[6M Return vs Nifty Z-Score]],Table2[6M Return vs Nifty Z-Score])</f>
        <v>556</v>
      </c>
      <c r="AU647">
        <f>_xlfn.RANK.AVG(Table2[[#This Row],[Sharpe Ratio Z-Score]],Table2[Sharpe Ratio Z-Score])</f>
        <v>597</v>
      </c>
      <c r="AV647">
        <f>(Table2[[#This Row],[Rank 1Y]]+Table2[[#This Row],[Rank 6M]]+Table2[[#This Row],[Rank Sharpe]])/3</f>
        <v>594.66666666666663</v>
      </c>
    </row>
    <row r="648" spans="1:48" x14ac:dyDescent="0.3">
      <c r="A648" t="s">
        <v>1744</v>
      </c>
      <c r="B648" t="s">
        <v>1745</v>
      </c>
      <c r="C648" t="s">
        <v>10395</v>
      </c>
      <c r="D648" t="s">
        <v>54</v>
      </c>
      <c r="E648">
        <v>4787.0554499999998</v>
      </c>
      <c r="F648">
        <v>520.70000000000005</v>
      </c>
      <c r="G648">
        <v>-37.739156903324499</v>
      </c>
      <c r="H648">
        <f>(Table2[[#This Row],[1Y Return vs Nifty]]-AVERAGE(Table2[1Y Return vs Nifty]))/_xlfn.STDEV.P(Table2[1Y Return vs Nifty])</f>
        <v>-1.0017013871385825</v>
      </c>
      <c r="I648">
        <v>-11.547453369391899</v>
      </c>
      <c r="J648">
        <f>(Table2[[#This Row],[1M Return vs Nifty]]-AVERAGE(Table2[1M Return vs Nifty]))/_xlfn.STDEV.P(Table2[1M Return vs Nifty])</f>
        <v>-0.85576025298617009</v>
      </c>
      <c r="K648">
        <v>-0.19668135483438201</v>
      </c>
      <c r="L648">
        <f>(Table2[[#This Row],[6M Return vs Nifty]]-AVERAGE(Table2[6M Return vs Nifty]))/_xlfn.STDEV.P(Table2[6M Return vs Nifty])</f>
        <v>-0.37993930746067534</v>
      </c>
      <c r="M648">
        <v>-2.8357562091095598</v>
      </c>
      <c r="N648">
        <f>(Table2[[#This Row],[1W Return vs Nifty]]-AVERAGE(Table2[1W Return vs Nifty]))/_xlfn.STDEV.P(Table2[1W Return vs Nifty])</f>
        <v>-0.15036151658021171</v>
      </c>
      <c r="O648">
        <v>535.85</v>
      </c>
      <c r="P648">
        <v>534.21577403046399</v>
      </c>
      <c r="Q648">
        <v>514.15227386289303</v>
      </c>
      <c r="R648">
        <v>34.291735155929302</v>
      </c>
      <c r="S648" s="2">
        <f>(Table2[[#This Row],[Close Price]]-Table2[[#This Row],[20D EMA]])/Table2[[#This Row],[20D EMA]]</f>
        <v>-2.8272837547821176E-2</v>
      </c>
      <c r="T648" s="2">
        <f>(Table2[[#This Row],[Close Price]]-Table2[[#This Row],[50D EMA]])/Table2[[#This Row],[50D EMA]]</f>
        <v>-2.5300215170533692E-2</v>
      </c>
      <c r="U648" s="2">
        <f>(Table2[[#This Row],[Close Price]]-Table2[[#This Row],[200D EMA]])/Table2[[#This Row],[200D EMA]]</f>
        <v>1.273499402796199E-2</v>
      </c>
      <c r="V648">
        <v>0.53211915993020398</v>
      </c>
      <c r="W648">
        <v>515.5</v>
      </c>
      <c r="X648">
        <v>525.95000000000005</v>
      </c>
      <c r="Y648">
        <v>508</v>
      </c>
      <c r="Z648">
        <v>545</v>
      </c>
      <c r="AA648">
        <v>508</v>
      </c>
      <c r="AB648">
        <v>591</v>
      </c>
      <c r="AC648" s="2">
        <f>(Table2[[#This Row],[Close Price]]/Table2[[#This Row],[Day Low]])-1</f>
        <v>1.0087293889427862E-2</v>
      </c>
      <c r="AD648" s="2">
        <f>(Table2[[#This Row],[Day High]]/Table2[[#This Row],[Close Price]])-1</f>
        <v>1.0082581140772096E-2</v>
      </c>
      <c r="AE648" s="2">
        <f>(Table2[[#This Row],[Close Price]]/Table2[[#This Row],[Current Week Low]])-1</f>
        <v>2.5000000000000133E-2</v>
      </c>
      <c r="AF648" s="2">
        <f>(Table2[[#This Row],[Current Week High]]/Table2[[#This Row],[Close Price]])-1</f>
        <v>4.6667946994430443E-2</v>
      </c>
      <c r="AG648" s="2">
        <f>(Table2[[#This Row],[Close Price]]/Table2[[#This Row],[Current Month Low]])-1</f>
        <v>2.5000000000000133E-2</v>
      </c>
      <c r="AH648" s="2">
        <f>(Table2[[#This Row],[Current Month High]]/Table2[[#This Row],[Close Price]])-1</f>
        <v>0.1350105627040521</v>
      </c>
      <c r="AI648">
        <v>21.951219512195099</v>
      </c>
      <c r="AJ648">
        <v>20.7980512701542</v>
      </c>
      <c r="AK648" t="str">
        <f>IF(AND(Table2[[#This Row],[20D EMA]]&gt;Table2[[#This Row],[50D EMA]],Table2[[#This Row],[50D EMA]]&gt;Table2[[#This Row],[200D EMA]]),"Uptrend","Downtrend/NoTrend")</f>
        <v>Uptrend</v>
      </c>
      <c r="AL648">
        <v>-0.18</v>
      </c>
      <c r="AM648" t="s">
        <v>10435</v>
      </c>
      <c r="AN648">
        <v>-4.38</v>
      </c>
      <c r="AO648" t="s">
        <v>10435</v>
      </c>
      <c r="AP648">
        <v>-4.6534635328122E-2</v>
      </c>
      <c r="AQ648">
        <f>(Table2[[#This Row],[Sharpe Ratio]]-AVERAGE(Table2[Sharpe Ratio]))/_xlfn.STDEV.P(Table2[Sharpe Ratio])</f>
        <v>-1.215903267986139</v>
      </c>
      <c r="AR6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-3.6036657321517782</v>
      </c>
      <c r="AS648">
        <f>_xlfn.RANK.AVG(Table2[[#This Row],[1Y Return vs Nifty Z-Score]],Table2[1Y Return vs Nifty Z-Score])</f>
        <v>674</v>
      </c>
      <c r="AT648">
        <f>_xlfn.RANK.AVG(Table2[[#This Row],[6M Return vs Nifty Z-Score]],Table2[6M Return vs Nifty Z-Score])</f>
        <v>451</v>
      </c>
      <c r="AU648">
        <f>_xlfn.RANK.AVG(Table2[[#This Row],[Sharpe Ratio Z-Score]],Table2[Sharpe Ratio Z-Score])</f>
        <v>663</v>
      </c>
      <c r="AV648">
        <f>(Table2[[#This Row],[Rank 1Y]]+Table2[[#This Row],[Rank 6M]]+Table2[[#This Row],[Rank Sharpe]])/3</f>
        <v>596</v>
      </c>
    </row>
    <row r="649" spans="1:48" x14ac:dyDescent="0.3">
      <c r="A649" t="s">
        <v>2096</v>
      </c>
      <c r="B649" t="s">
        <v>2097</v>
      </c>
      <c r="C649" t="s">
        <v>5595</v>
      </c>
      <c r="D649" t="s">
        <v>83</v>
      </c>
      <c r="E649">
        <v>3070.7124251639998</v>
      </c>
      <c r="F649">
        <v>234.93</v>
      </c>
      <c r="G649">
        <v>-28.8601652648662</v>
      </c>
      <c r="H649">
        <f>(Table2[[#This Row],[1Y Return vs Nifty]]-AVERAGE(Table2[1Y Return vs Nifty]))/_xlfn.STDEV.P(Table2[1Y Return vs Nifty])</f>
        <v>-0.85695124726101901</v>
      </c>
      <c r="I649">
        <v>-5.0166790106760901</v>
      </c>
      <c r="J649">
        <f>(Table2[[#This Row],[1M Return vs Nifty]]-AVERAGE(Table2[1M Return vs Nifty]))/_xlfn.STDEV.P(Table2[1M Return vs Nifty])</f>
        <v>-0.22402298749993227</v>
      </c>
      <c r="K649">
        <v>-2.7186217946722402</v>
      </c>
      <c r="L649">
        <f>(Table2[[#This Row],[6M Return vs Nifty]]-AVERAGE(Table2[6M Return vs Nifty]))/_xlfn.STDEV.P(Table2[6M Return vs Nifty])</f>
        <v>-0.45443336339003726</v>
      </c>
      <c r="M649">
        <v>-2.9394504615032702</v>
      </c>
      <c r="N649">
        <f>(Table2[[#This Row],[1W Return vs Nifty]]-AVERAGE(Table2[1W Return vs Nifty]))/_xlfn.STDEV.P(Table2[1W Return vs Nifty])</f>
        <v>-0.17095046410511475</v>
      </c>
      <c r="O649">
        <v>232.14</v>
      </c>
      <c r="P649">
        <v>233.387750681749</v>
      </c>
      <c r="Q649">
        <v>235.09805519094999</v>
      </c>
      <c r="R649">
        <v>59.427151744026503</v>
      </c>
      <c r="S649" s="2">
        <f>(Table2[[#This Row],[Close Price]]-Table2[[#This Row],[20D EMA]])/Table2[[#This Row],[20D EMA]]</f>
        <v>1.2018609459808824E-2</v>
      </c>
      <c r="T649" s="2">
        <f>(Table2[[#This Row],[Close Price]]-Table2[[#This Row],[50D EMA]])/Table2[[#This Row],[50D EMA]]</f>
        <v>6.6080988130094434E-3</v>
      </c>
      <c r="U649" s="2">
        <f>(Table2[[#This Row],[Close Price]]-Table2[[#This Row],[200D EMA]])/Table2[[#This Row],[200D EMA]]</f>
        <v>-7.1483020484150168E-4</v>
      </c>
      <c r="V649">
        <v>0.32703152280116499</v>
      </c>
      <c r="W649">
        <v>229.5</v>
      </c>
      <c r="X649">
        <v>235.41</v>
      </c>
      <c r="Y649">
        <v>226.82</v>
      </c>
      <c r="Z649">
        <v>235.41</v>
      </c>
      <c r="AA649">
        <v>225.21</v>
      </c>
      <c r="AB649">
        <v>238.8</v>
      </c>
      <c r="AC649" s="2">
        <f>(Table2[[#This Row],[Close Price]]/Table2[[#This Row],[Day Low]])-1</f>
        <v>2.3660130718954342E-2</v>
      </c>
      <c r="AD649" s="2">
        <f>(Table2[[#This Row],[Day High]]/Table2[[#This Row],[Close Price]])-1</f>
        <v>2.0431617928744483E-3</v>
      </c>
      <c r="AE649" s="2">
        <f>(Table2[[#This Row],[Close Price]]/Table2[[#This Row],[Current Week Low]])-1</f>
        <v>3.5755224407018948E-2</v>
      </c>
      <c r="AF649" s="2">
        <f>(Table2[[#This Row],[Current Week High]]/Table2[[#This Row],[Close Price]])-1</f>
        <v>2.0431617928744483E-3</v>
      </c>
      <c r="AG649" s="2">
        <f>(Table2[[#This Row],[Close Price]]/Table2[[#This Row],[Current Month Low]])-1</f>
        <v>4.3159717596909619E-2</v>
      </c>
      <c r="AH649" s="2">
        <f>(Table2[[#This Row],[Current Month High]]/Table2[[#This Row],[Close Price]])-1</f>
        <v>1.6472991955050365E-2</v>
      </c>
      <c r="AI649">
        <v>29.825905588898799</v>
      </c>
      <c r="AJ649">
        <v>21.097938144329898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-0.1</v>
      </c>
      <c r="AM649" t="s">
        <v>10435</v>
      </c>
      <c r="AN649">
        <v>2.57</v>
      </c>
      <c r="AO649" t="s">
        <v>10436</v>
      </c>
      <c r="AP649">
        <v>-6.8346993977539003E-2</v>
      </c>
      <c r="AQ649">
        <f>(Table2[[#This Row],[Sharpe Ratio]]-AVERAGE(Table2[Sharpe Ratio]))/_xlfn.STDEV.P(Table2[Sharpe Ratio])</f>
        <v>-1.4688929281301413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621</v>
      </c>
      <c r="AT649">
        <f>_xlfn.RANK.AVG(Table2[[#This Row],[6M Return vs Nifty Z-Score]],Table2[6M Return vs Nifty Z-Score])</f>
        <v>481</v>
      </c>
      <c r="AU649">
        <f>_xlfn.RANK.AVG(Table2[[#This Row],[Sharpe Ratio Z-Score]],Table2[Sharpe Ratio Z-Score])</f>
        <v>686</v>
      </c>
      <c r="AV649">
        <f>(Table2[[#This Row],[Rank 1Y]]+Table2[[#This Row],[Rank 6M]]+Table2[[#This Row],[Rank Sharpe]])/3</f>
        <v>596</v>
      </c>
    </row>
    <row r="650" spans="1:48" x14ac:dyDescent="0.3">
      <c r="A650" t="s">
        <v>1664</v>
      </c>
      <c r="B650" t="s">
        <v>1665</v>
      </c>
      <c r="C650" t="s">
        <v>10391</v>
      </c>
      <c r="D650" t="s">
        <v>400</v>
      </c>
      <c r="E650">
        <v>5397.3306988650002</v>
      </c>
      <c r="F650">
        <v>297.45</v>
      </c>
      <c r="G650">
        <v>-32.484307649281</v>
      </c>
      <c r="H650">
        <f>(Table2[[#This Row],[1Y Return vs Nifty]]-AVERAGE(Table2[1Y Return vs Nifty]))/_xlfn.STDEV.P(Table2[1Y Return vs Nifty])</f>
        <v>-0.91603398305367678</v>
      </c>
      <c r="I650">
        <v>2.47061491322652</v>
      </c>
      <c r="J650">
        <f>(Table2[[#This Row],[1M Return vs Nifty]]-AVERAGE(Table2[1M Return vs Nifty]))/_xlfn.STDEV.P(Table2[1M Return vs Nifty])</f>
        <v>0.50024068011023637</v>
      </c>
      <c r="K650">
        <v>-12.706965576807301</v>
      </c>
      <c r="L650">
        <f>(Table2[[#This Row],[6M Return vs Nifty]]-AVERAGE(Table2[6M Return vs Nifty]))/_xlfn.STDEV.P(Table2[6M Return vs Nifty])</f>
        <v>-0.74947294029451872</v>
      </c>
      <c r="M650">
        <v>-2.0008840537032602</v>
      </c>
      <c r="N650">
        <f>(Table2[[#This Row],[1W Return vs Nifty]]-AVERAGE(Table2[1W Return vs Nifty]))/_xlfn.STDEV.P(Table2[1W Return vs Nifty])</f>
        <v>1.540600284216306E-2</v>
      </c>
      <c r="O650">
        <v>291.01</v>
      </c>
      <c r="P650">
        <v>289.12618490159201</v>
      </c>
      <c r="Q650">
        <v>291.68247876498901</v>
      </c>
      <c r="R650">
        <v>63.561252902621902</v>
      </c>
      <c r="S650" s="2">
        <f>(Table2[[#This Row],[Close Price]]-Table2[[#This Row],[20D EMA]])/Table2[[#This Row],[20D EMA]]</f>
        <v>2.2129823717398019E-2</v>
      </c>
      <c r="T650" s="2">
        <f>(Table2[[#This Row],[Close Price]]-Table2[[#This Row],[50D EMA]])/Table2[[#This Row],[50D EMA]]</f>
        <v>2.8789558099834849E-2</v>
      </c>
      <c r="U650" s="2">
        <f>(Table2[[#This Row],[Close Price]]-Table2[[#This Row],[200D EMA]])/Table2[[#This Row],[200D EMA]]</f>
        <v>1.9773286552662337E-2</v>
      </c>
      <c r="V650">
        <v>1.0856675633099999</v>
      </c>
      <c r="W650">
        <v>295.10000000000002</v>
      </c>
      <c r="X650">
        <v>302.5</v>
      </c>
      <c r="Y650">
        <v>295.10000000000002</v>
      </c>
      <c r="Z650">
        <v>305</v>
      </c>
      <c r="AA650">
        <v>278.05</v>
      </c>
      <c r="AB650">
        <v>305</v>
      </c>
      <c r="AC650" s="2">
        <f>(Table2[[#This Row],[Close Price]]/Table2[[#This Row],[Day Low]])-1</f>
        <v>7.9634022365298041E-3</v>
      </c>
      <c r="AD650" s="2">
        <f>(Table2[[#This Row],[Day High]]/Table2[[#This Row],[Close Price]])-1</f>
        <v>1.6977643301395284E-2</v>
      </c>
      <c r="AE650" s="2">
        <f>(Table2[[#This Row],[Close Price]]/Table2[[#This Row],[Current Week Low]])-1</f>
        <v>7.9634022365298041E-3</v>
      </c>
      <c r="AF650" s="2">
        <f>(Table2[[#This Row],[Current Week High]]/Table2[[#This Row],[Close Price]])-1</f>
        <v>2.5382417212977071E-2</v>
      </c>
      <c r="AG650" s="2">
        <f>(Table2[[#This Row],[Close Price]]/Table2[[#This Row],[Current Month Low]])-1</f>
        <v>6.9771623808667416E-2</v>
      </c>
      <c r="AH650" s="2">
        <f>(Table2[[#This Row],[Current Month High]]/Table2[[#This Row],[Close Price]])-1</f>
        <v>2.5382417212977071E-2</v>
      </c>
      <c r="AI650">
        <v>30.425281559925999</v>
      </c>
      <c r="AJ650">
        <v>10.391538318797499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-0.06</v>
      </c>
      <c r="AM650" t="s">
        <v>10435</v>
      </c>
      <c r="AN650">
        <v>4.4800000000000004</v>
      </c>
      <c r="AO650" t="s">
        <v>10436</v>
      </c>
      <c r="AP650">
        <v>-3.935143262851E-3</v>
      </c>
      <c r="AQ650">
        <f>(Table2[[#This Row],[Sharpe Ratio]]-AVERAGE(Table2[Sharpe Ratio]))/_xlfn.STDEV.P(Table2[Sharpe Ratio])</f>
        <v>-0.72181497643000925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642</v>
      </c>
      <c r="AT650">
        <f>_xlfn.RANK.AVG(Table2[[#This Row],[6M Return vs Nifty Z-Score]],Table2[6M Return vs Nifty Z-Score])</f>
        <v>583</v>
      </c>
      <c r="AU650">
        <f>_xlfn.RANK.AVG(Table2[[#This Row],[Sharpe Ratio Z-Score]],Table2[Sharpe Ratio Z-Score])</f>
        <v>564</v>
      </c>
      <c r="AV650">
        <f>(Table2[[#This Row],[Rank 1Y]]+Table2[[#This Row],[Rank 6M]]+Table2[[#This Row],[Rank Sharpe]])/3</f>
        <v>596.33333333333337</v>
      </c>
    </row>
    <row r="651" spans="1:48" x14ac:dyDescent="0.3">
      <c r="A651" t="s">
        <v>1099</v>
      </c>
      <c r="B651" t="s">
        <v>1100</v>
      </c>
      <c r="C651" t="s">
        <v>10390</v>
      </c>
      <c r="D651" t="s">
        <v>294</v>
      </c>
      <c r="E651">
        <v>12191.802725400001</v>
      </c>
      <c r="F651">
        <v>906</v>
      </c>
      <c r="G651">
        <v>-43.983454260698203</v>
      </c>
      <c r="H651">
        <f>(Table2[[#This Row],[1Y Return vs Nifty]]-AVERAGE(Table2[1Y Return vs Nifty]))/_xlfn.STDEV.P(Table2[1Y Return vs Nifty])</f>
        <v>-1.1034993111282807</v>
      </c>
      <c r="I651">
        <v>-6.9762389322193004</v>
      </c>
      <c r="J651">
        <f>(Table2[[#This Row],[1M Return vs Nifty]]-AVERAGE(Table2[1M Return vs Nifty]))/_xlfn.STDEV.P(Table2[1M Return vs Nifty])</f>
        <v>-0.4135758580167383</v>
      </c>
      <c r="K651">
        <v>-7.8915777676501904</v>
      </c>
      <c r="L651">
        <f>(Table2[[#This Row],[6M Return vs Nifty]]-AVERAGE(Table2[6M Return vs Nifty]))/_xlfn.STDEV.P(Table2[6M Return vs Nifty])</f>
        <v>-0.60723414547191779</v>
      </c>
      <c r="M651">
        <v>-4.7651106339469802</v>
      </c>
      <c r="N651">
        <f>(Table2[[#This Row],[1W Return vs Nifty]]-AVERAGE(Table2[1W Return vs Nifty]))/_xlfn.STDEV.P(Table2[1W Return vs Nifty])</f>
        <v>-0.53344327948346215</v>
      </c>
      <c r="O651">
        <v>933.57</v>
      </c>
      <c r="P651">
        <v>936.15283321034497</v>
      </c>
      <c r="Q651">
        <v>943.85989062889598</v>
      </c>
      <c r="R651">
        <v>30.728903609100701</v>
      </c>
      <c r="S651" s="2">
        <f>(Table2[[#This Row],[Close Price]]-Table2[[#This Row],[20D EMA]])/Table2[[#This Row],[20D EMA]]</f>
        <v>-2.9531797294257579E-2</v>
      </c>
      <c r="T651" s="2">
        <f>(Table2[[#This Row],[Close Price]]-Table2[[#This Row],[50D EMA]])/Table2[[#This Row],[50D EMA]]</f>
        <v>-3.2209306152438784E-2</v>
      </c>
      <c r="U651" s="2">
        <f>(Table2[[#This Row],[Close Price]]-Table2[[#This Row],[200D EMA]])/Table2[[#This Row],[200D EMA]]</f>
        <v>-4.011176977090302E-2</v>
      </c>
      <c r="V651">
        <v>0.38611295670989199</v>
      </c>
      <c r="W651">
        <v>899.45</v>
      </c>
      <c r="X651">
        <v>929.9</v>
      </c>
      <c r="Y651">
        <v>899.45</v>
      </c>
      <c r="Z651">
        <v>950.85</v>
      </c>
      <c r="AA651">
        <v>899.45</v>
      </c>
      <c r="AB651">
        <v>979.9</v>
      </c>
      <c r="AC651" s="2">
        <f>(Table2[[#This Row],[Close Price]]/Table2[[#This Row],[Day Low]])-1</f>
        <v>7.2822280282394125E-3</v>
      </c>
      <c r="AD651" s="2">
        <f>(Table2[[#This Row],[Day High]]/Table2[[#This Row],[Close Price]])-1</f>
        <v>2.6379690949227319E-2</v>
      </c>
      <c r="AE651" s="2">
        <f>(Table2[[#This Row],[Close Price]]/Table2[[#This Row],[Current Week Low]])-1</f>
        <v>7.2822280282394125E-3</v>
      </c>
      <c r="AF651" s="2">
        <f>(Table2[[#This Row],[Current Week High]]/Table2[[#This Row],[Close Price]])-1</f>
        <v>4.9503311258278115E-2</v>
      </c>
      <c r="AG651" s="2">
        <f>(Table2[[#This Row],[Close Price]]/Table2[[#This Row],[Current Month Low]])-1</f>
        <v>7.2822280282394125E-3</v>
      </c>
      <c r="AH651" s="2">
        <f>(Table2[[#This Row],[Current Month High]]/Table2[[#This Row],[Close Price]])-1</f>
        <v>8.1567328918322302E-2</v>
      </c>
      <c r="AI651">
        <v>37.748344370860899</v>
      </c>
      <c r="AJ651">
        <v>15.849370244869201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-0.14000000000000001</v>
      </c>
      <c r="AM651" t="s">
        <v>10435</v>
      </c>
      <c r="AN651">
        <v>-2.38</v>
      </c>
      <c r="AO651" t="s">
        <v>10435</v>
      </c>
      <c r="AP651">
        <v>-4.0916426155240002E-3</v>
      </c>
      <c r="AQ651">
        <f>(Table2[[#This Row],[Sharpe Ratio]]-AVERAGE(Table2[Sharpe Ratio]))/_xlfn.STDEV.P(Table2[Sharpe Ratio])</f>
        <v>-0.72363012712883368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688</v>
      </c>
      <c r="AT651">
        <f>_xlfn.RANK.AVG(Table2[[#This Row],[6M Return vs Nifty Z-Score]],Table2[6M Return vs Nifty Z-Score])</f>
        <v>540</v>
      </c>
      <c r="AU651">
        <f>_xlfn.RANK.AVG(Table2[[#This Row],[Sharpe Ratio Z-Score]],Table2[Sharpe Ratio Z-Score])</f>
        <v>565</v>
      </c>
      <c r="AV651">
        <f>(Table2[[#This Row],[Rank 1Y]]+Table2[[#This Row],[Rank 6M]]+Table2[[#This Row],[Rank Sharpe]])/3</f>
        <v>597.66666666666663</v>
      </c>
    </row>
    <row r="652" spans="1:48" x14ac:dyDescent="0.3">
      <c r="A652" t="s">
        <v>414</v>
      </c>
      <c r="B652" t="s">
        <v>415</v>
      </c>
      <c r="C652" t="s">
        <v>10390</v>
      </c>
      <c r="D652" t="s">
        <v>294</v>
      </c>
      <c r="E652">
        <v>57523.228373165002</v>
      </c>
      <c r="F652">
        <v>5435.05</v>
      </c>
      <c r="G652">
        <v>-17.167120259689099</v>
      </c>
      <c r="H652">
        <f>(Table2[[#This Row],[1Y Return vs Nifty]]-AVERAGE(Table2[1Y Return vs Nifty]))/_xlfn.STDEV.P(Table2[1Y Return vs Nifty])</f>
        <v>-0.66632488235232079</v>
      </c>
      <c r="I652">
        <v>-5.3656050689387804</v>
      </c>
      <c r="J652">
        <f>(Table2[[#This Row],[1M Return vs Nifty]]-AVERAGE(Table2[1M Return vs Nifty]))/_xlfn.STDEV.P(Table2[1M Return vs Nifty])</f>
        <v>-0.2577754312066397</v>
      </c>
      <c r="K652">
        <v>-17.393440809081699</v>
      </c>
      <c r="L652">
        <f>(Table2[[#This Row],[6M Return vs Nifty]]-AVERAGE(Table2[6M Return vs Nifty]))/_xlfn.STDEV.P(Table2[6M Return vs Nifty])</f>
        <v>-0.88790386536706489</v>
      </c>
      <c r="M652">
        <v>-4.1736721609913801</v>
      </c>
      <c r="N652">
        <f>(Table2[[#This Row],[1W Return vs Nifty]]-AVERAGE(Table2[1W Return vs Nifty]))/_xlfn.STDEV.P(Table2[1W Return vs Nifty])</f>
        <v>-0.41601058285089304</v>
      </c>
      <c r="O652">
        <v>5539.7</v>
      </c>
      <c r="P652">
        <v>5386.4582657802202</v>
      </c>
      <c r="Q652">
        <v>5055.3722064967997</v>
      </c>
      <c r="R652">
        <v>33.299082034496202</v>
      </c>
      <c r="S652" s="2">
        <f>(Table2[[#This Row],[Close Price]]-Table2[[#This Row],[20D EMA]])/Table2[[#This Row],[20D EMA]]</f>
        <v>-1.8890914670469456E-2</v>
      </c>
      <c r="T652" s="2">
        <f>(Table2[[#This Row],[Close Price]]-Table2[[#This Row],[50D EMA]])/Table2[[#This Row],[50D EMA]]</f>
        <v>9.0210917493744845E-3</v>
      </c>
      <c r="U652" s="2">
        <f>(Table2[[#This Row],[Close Price]]-Table2[[#This Row],[200D EMA]])/Table2[[#This Row],[200D EMA]]</f>
        <v>7.510382579056514E-2</v>
      </c>
      <c r="V652">
        <v>0.675765437526473</v>
      </c>
      <c r="W652">
        <v>5375</v>
      </c>
      <c r="X652">
        <v>5519.9</v>
      </c>
      <c r="Y652">
        <v>5375</v>
      </c>
      <c r="Z652">
        <v>5530</v>
      </c>
      <c r="AA652">
        <v>5375</v>
      </c>
      <c r="AB652">
        <v>5837</v>
      </c>
      <c r="AC652" s="2">
        <f>(Table2[[#This Row],[Close Price]]/Table2[[#This Row],[Day Low]])-1</f>
        <v>1.1172093023255947E-2</v>
      </c>
      <c r="AD652" s="2">
        <f>(Table2[[#This Row],[Day High]]/Table2[[#This Row],[Close Price]])-1</f>
        <v>1.5611631907709977E-2</v>
      </c>
      <c r="AE652" s="2">
        <f>(Table2[[#This Row],[Close Price]]/Table2[[#This Row],[Current Week Low]])-1</f>
        <v>1.1172093023255947E-2</v>
      </c>
      <c r="AF652" s="2">
        <f>(Table2[[#This Row],[Current Week High]]/Table2[[#This Row],[Close Price]])-1</f>
        <v>1.746994047892847E-2</v>
      </c>
      <c r="AG652" s="2">
        <f>(Table2[[#This Row],[Close Price]]/Table2[[#This Row],[Current Month Low]])-1</f>
        <v>1.1172093023255947E-2</v>
      </c>
      <c r="AH652" s="2">
        <f>(Table2[[#This Row],[Current Month High]]/Table2[[#This Row],[Close Price]])-1</f>
        <v>7.3955161406058734E-2</v>
      </c>
      <c r="AI652">
        <v>10.3945685872254</v>
      </c>
      <c r="AJ652">
        <v>32.207492094380903</v>
      </c>
      <c r="AK652" t="str">
        <f>IF(AND(Table2[[#This Row],[20D EMA]]&gt;Table2[[#This Row],[50D EMA]],Table2[[#This Row],[50D EMA]]&gt;Table2[[#This Row],[200D EMA]]),"Uptrend","Downtrend/NoTrend")</f>
        <v>Uptrend</v>
      </c>
      <c r="AL652">
        <v>-0.04</v>
      </c>
      <c r="AM652" t="s">
        <v>10435</v>
      </c>
      <c r="AN652">
        <v>-2.63</v>
      </c>
      <c r="AO652" t="s">
        <v>10435</v>
      </c>
      <c r="AP652">
        <v>-1.6650400762139E-2</v>
      </c>
      <c r="AQ652">
        <f>(Table2[[#This Row],[Sharpe Ratio]]-AVERAGE(Table2[Sharpe Ratio]))/_xlfn.STDEV.P(Table2[Sharpe Ratio])</f>
        <v>-0.86929231829346343</v>
      </c>
      <c r="AR6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-3.0973070800703817</v>
      </c>
      <c r="AS652">
        <f>_xlfn.RANK.AVG(Table2[[#This Row],[1Y Return vs Nifty Z-Score]],Table2[1Y Return vs Nifty Z-Score])</f>
        <v>551</v>
      </c>
      <c r="AT652">
        <f>_xlfn.RANK.AVG(Table2[[#This Row],[6M Return vs Nifty Z-Score]],Table2[6M Return vs Nifty Z-Score])</f>
        <v>637</v>
      </c>
      <c r="AU652">
        <f>_xlfn.RANK.AVG(Table2[[#This Row],[Sharpe Ratio Z-Score]],Table2[Sharpe Ratio Z-Score])</f>
        <v>606</v>
      </c>
      <c r="AV652">
        <f>(Table2[[#This Row],[Rank 1Y]]+Table2[[#This Row],[Rank 6M]]+Table2[[#This Row],[Rank Sharpe]])/3</f>
        <v>598</v>
      </c>
    </row>
    <row r="653" spans="1:48" x14ac:dyDescent="0.3">
      <c r="A653" t="s">
        <v>431</v>
      </c>
      <c r="B653" t="s">
        <v>432</v>
      </c>
      <c r="C653" t="s">
        <v>10402</v>
      </c>
      <c r="D653" t="s">
        <v>433</v>
      </c>
      <c r="E653">
        <v>54395.626187454996</v>
      </c>
      <c r="F653">
        <v>2024.95</v>
      </c>
      <c r="G653">
        <v>-23.769476650062199</v>
      </c>
      <c r="H653">
        <f>(Table2[[#This Row],[1Y Return vs Nifty]]-AVERAGE(Table2[1Y Return vs Nifty]))/_xlfn.STDEV.P(Table2[1Y Return vs Nifty])</f>
        <v>-0.77396007899881447</v>
      </c>
      <c r="I653">
        <v>-2.0532258102484899</v>
      </c>
      <c r="J653">
        <f>(Table2[[#This Row],[1M Return vs Nifty]]-AVERAGE(Table2[1M Return vs Nifty]))/_xlfn.STDEV.P(Table2[1M Return vs Nifty])</f>
        <v>6.2638856625195444E-2</v>
      </c>
      <c r="K653">
        <v>-16.074934306241399</v>
      </c>
      <c r="L653">
        <f>(Table2[[#This Row],[6M Return vs Nifty]]-AVERAGE(Table2[6M Return vs Nifty]))/_xlfn.STDEV.P(Table2[6M Return vs Nifty])</f>
        <v>-0.8489573083373011</v>
      </c>
      <c r="M653">
        <v>2.7611017110085898</v>
      </c>
      <c r="N653">
        <f>(Table2[[#This Row],[1W Return vs Nifty]]-AVERAGE(Table2[1W Return vs Nifty]))/_xlfn.STDEV.P(Table2[1W Return vs Nifty])</f>
        <v>0.96091911239937677</v>
      </c>
      <c r="O653">
        <v>1952.49</v>
      </c>
      <c r="P653">
        <v>2008.36297277277</v>
      </c>
      <c r="Q653">
        <v>2024.34154001761</v>
      </c>
      <c r="R653">
        <v>76.420121631107193</v>
      </c>
      <c r="S653" s="2">
        <f>(Table2[[#This Row],[Close Price]]-Table2[[#This Row],[20D EMA]])/Table2[[#This Row],[20D EMA]]</f>
        <v>3.7111585718748896E-2</v>
      </c>
      <c r="T653" s="2">
        <f>(Table2[[#This Row],[Close Price]]-Table2[[#This Row],[50D EMA]])/Table2[[#This Row],[50D EMA]]</f>
        <v>8.2589788061715567E-3</v>
      </c>
      <c r="U653" s="2">
        <f>(Table2[[#This Row],[Close Price]]-Table2[[#This Row],[200D EMA]])/Table2[[#This Row],[200D EMA]]</f>
        <v>3.0057180093472069E-4</v>
      </c>
      <c r="V653">
        <v>1.0182034098228201</v>
      </c>
      <c r="W653">
        <v>2000.05</v>
      </c>
      <c r="X653">
        <v>2037.95</v>
      </c>
      <c r="Y653">
        <v>1939.35</v>
      </c>
      <c r="Z653">
        <v>2037.95</v>
      </c>
      <c r="AA653">
        <v>1875</v>
      </c>
      <c r="AB653">
        <v>2037.95</v>
      </c>
      <c r="AC653" s="2">
        <f>(Table2[[#This Row],[Close Price]]/Table2[[#This Row],[Day Low]])-1</f>
        <v>1.2449688757781185E-2</v>
      </c>
      <c r="AD653" s="2">
        <f>(Table2[[#This Row],[Day High]]/Table2[[#This Row],[Close Price]])-1</f>
        <v>6.4199116027556791E-3</v>
      </c>
      <c r="AE653" s="2">
        <f>(Table2[[#This Row],[Close Price]]/Table2[[#This Row],[Current Week Low]])-1</f>
        <v>4.413850001289088E-2</v>
      </c>
      <c r="AF653" s="2">
        <f>(Table2[[#This Row],[Current Week High]]/Table2[[#This Row],[Close Price]])-1</f>
        <v>6.4199116027556791E-3</v>
      </c>
      <c r="AG653" s="2">
        <f>(Table2[[#This Row],[Close Price]]/Table2[[#This Row],[Current Month Low]])-1</f>
        <v>7.9973333333333452E-2</v>
      </c>
      <c r="AH653" s="2">
        <f>(Table2[[#This Row],[Current Month High]]/Table2[[#This Row],[Close Price]])-1</f>
        <v>6.4199116027556791E-3</v>
      </c>
      <c r="AI653">
        <v>21.1881774858638</v>
      </c>
      <c r="AJ653">
        <v>16.3764367816092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-0.24</v>
      </c>
      <c r="AM653" t="s">
        <v>10435</v>
      </c>
      <c r="AN653">
        <v>5.66</v>
      </c>
      <c r="AO653" t="s">
        <v>10436</v>
      </c>
      <c r="AP653">
        <v>-5.9848415920909998E-3</v>
      </c>
      <c r="AQ653">
        <f>(Table2[[#This Row],[Sharpe Ratio]]-AVERAGE(Table2[Sharpe Ratio]))/_xlfn.STDEV.P(Table2[Sharpe Ratio])</f>
        <v>-0.7455883102563361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596</v>
      </c>
      <c r="AT653">
        <f>_xlfn.RANK.AVG(Table2[[#This Row],[6M Return vs Nifty Z-Score]],Table2[6M Return vs Nifty Z-Score])</f>
        <v>625</v>
      </c>
      <c r="AU653">
        <f>_xlfn.RANK.AVG(Table2[[#This Row],[Sharpe Ratio Z-Score]],Table2[Sharpe Ratio Z-Score])</f>
        <v>574</v>
      </c>
      <c r="AV653">
        <f>(Table2[[#This Row],[Rank 1Y]]+Table2[[#This Row],[Rank 6M]]+Table2[[#This Row],[Rank Sharpe]])/3</f>
        <v>598.33333333333337</v>
      </c>
    </row>
    <row r="654" spans="1:48" x14ac:dyDescent="0.3">
      <c r="A654" t="s">
        <v>504</v>
      </c>
      <c r="B654" t="s">
        <v>505</v>
      </c>
      <c r="C654" t="s">
        <v>10390</v>
      </c>
      <c r="D654" t="s">
        <v>21</v>
      </c>
      <c r="E654">
        <v>44161.076175800001</v>
      </c>
      <c r="F654">
        <v>1088.5999999999999</v>
      </c>
      <c r="G654">
        <v>-49.262143051441299</v>
      </c>
      <c r="H654">
        <f>(Table2[[#This Row],[1Y Return vs Nifty]]-AVERAGE(Table2[1Y Return vs Nifty]))/_xlfn.STDEV.P(Table2[1Y Return vs Nifty])</f>
        <v>-1.1895553602769948</v>
      </c>
      <c r="I654">
        <v>-0.322612636669386</v>
      </c>
      <c r="J654">
        <f>(Table2[[#This Row],[1M Return vs Nifty]]-AVERAGE(Table2[1M Return vs Nifty]))/_xlfn.STDEV.P(Table2[1M Return vs Nifty])</f>
        <v>0.23004516617442089</v>
      </c>
      <c r="K654">
        <v>-11.161297957234799</v>
      </c>
      <c r="L654">
        <f>(Table2[[#This Row],[6M Return vs Nifty]]-AVERAGE(Table2[6M Return vs Nifty]))/_xlfn.STDEV.P(Table2[6M Return vs Nifty])</f>
        <v>-0.70381640999674522</v>
      </c>
      <c r="M654">
        <v>-0.99105143226304304</v>
      </c>
      <c r="N654">
        <f>(Table2[[#This Row],[1W Return vs Nifty]]-AVERAGE(Table2[1W Return vs Nifty]))/_xlfn.STDEV.P(Table2[1W Return vs Nifty])</f>
        <v>0.21591268833159949</v>
      </c>
      <c r="O654">
        <v>1077.73</v>
      </c>
      <c r="P654">
        <v>1054.5837168564999</v>
      </c>
      <c r="Q654">
        <v>1081.8892317981299</v>
      </c>
      <c r="R654">
        <v>51.998492178035498</v>
      </c>
      <c r="S654" s="2">
        <f>(Table2[[#This Row],[Close Price]]-Table2[[#This Row],[20D EMA]])/Table2[[#This Row],[20D EMA]]</f>
        <v>1.0086014122275421E-2</v>
      </c>
      <c r="T654" s="2">
        <f>(Table2[[#This Row],[Close Price]]-Table2[[#This Row],[50D EMA]])/Table2[[#This Row],[50D EMA]]</f>
        <v>3.2255649883250276E-2</v>
      </c>
      <c r="U654" s="2">
        <f>(Table2[[#This Row],[Close Price]]-Table2[[#This Row],[200D EMA]])/Table2[[#This Row],[200D EMA]]</f>
        <v>6.2028237315168702E-3</v>
      </c>
      <c r="V654">
        <v>1.0372470844888899</v>
      </c>
      <c r="W654">
        <v>1085</v>
      </c>
      <c r="X654">
        <v>1111</v>
      </c>
      <c r="Y654">
        <v>1085</v>
      </c>
      <c r="Z654">
        <v>1130</v>
      </c>
      <c r="AA654">
        <v>1045.55</v>
      </c>
      <c r="AB654">
        <v>1136</v>
      </c>
      <c r="AC654" s="2">
        <f>(Table2[[#This Row],[Close Price]]/Table2[[#This Row],[Day Low]])-1</f>
        <v>3.3179723502303471E-3</v>
      </c>
      <c r="AD654" s="2">
        <f>(Table2[[#This Row],[Day High]]/Table2[[#This Row],[Close Price]])-1</f>
        <v>2.0576887745728634E-2</v>
      </c>
      <c r="AE654" s="2">
        <f>(Table2[[#This Row],[Close Price]]/Table2[[#This Row],[Current Week Low]])-1</f>
        <v>3.3179723502303471E-3</v>
      </c>
      <c r="AF654" s="2">
        <f>(Table2[[#This Row],[Current Week High]]/Table2[[#This Row],[Close Price]])-1</f>
        <v>3.8030497887194592E-2</v>
      </c>
      <c r="AG654" s="2">
        <f>(Table2[[#This Row],[Close Price]]/Table2[[#This Row],[Current Month Low]])-1</f>
        <v>4.1174501458562496E-2</v>
      </c>
      <c r="AH654" s="2">
        <f>(Table2[[#This Row],[Current Month High]]/Table2[[#This Row],[Close Price]])-1</f>
        <v>4.3542164247657666E-2</v>
      </c>
      <c r="AI654">
        <v>28.6055484108028</v>
      </c>
      <c r="AJ654">
        <v>12.2152355427275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-0.03</v>
      </c>
      <c r="AM654" t="s">
        <v>10435</v>
      </c>
      <c r="AN654">
        <v>1.03</v>
      </c>
      <c r="AO654" t="s">
        <v>10436</v>
      </c>
      <c r="AQ654">
        <f>(Table2[[#This Row],[Sharpe Ratio]]-AVERAGE(Table2[Sharpe Ratio]))/_xlfn.STDEV.P(Table2[Sharpe Ratio])</f>
        <v>-0.67617339439443958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707</v>
      </c>
      <c r="AT654">
        <f>_xlfn.RANK.AVG(Table2[[#This Row],[6M Return vs Nifty Z-Score]],Table2[6M Return vs Nifty Z-Score])</f>
        <v>568</v>
      </c>
      <c r="AU654">
        <f>_xlfn.RANK.AVG(Table2[[#This Row],[Sharpe Ratio Z-Score]],Table2[Sharpe Ratio Z-Score])</f>
        <v>529</v>
      </c>
      <c r="AV654">
        <f>(Table2[[#This Row],[Rank 1Y]]+Table2[[#This Row],[Rank 6M]]+Table2[[#This Row],[Rank Sharpe]])/3</f>
        <v>601.33333333333337</v>
      </c>
    </row>
    <row r="655" spans="1:48" x14ac:dyDescent="0.3">
      <c r="A655" t="s">
        <v>1560</v>
      </c>
      <c r="B655" t="s">
        <v>1561</v>
      </c>
      <c r="C655" t="s">
        <v>10402</v>
      </c>
      <c r="D655" t="s">
        <v>266</v>
      </c>
      <c r="E655">
        <v>6519.6966244799996</v>
      </c>
      <c r="F655">
        <v>1450.2</v>
      </c>
      <c r="G655">
        <v>-54.002041312339102</v>
      </c>
      <c r="H655">
        <f>(Table2[[#This Row],[1Y Return vs Nifty]]-AVERAGE(Table2[1Y Return vs Nifty]))/_xlfn.STDEV.P(Table2[1Y Return vs Nifty])</f>
        <v>-1.2668277538333321</v>
      </c>
      <c r="I655">
        <v>-1.38020873904354E-2</v>
      </c>
      <c r="J655">
        <f>(Table2[[#This Row],[1M Return vs Nifty]]-AVERAGE(Table2[1M Return vs Nifty]))/_xlfn.STDEV.P(Table2[1M Return vs Nifty])</f>
        <v>0.25991714172268476</v>
      </c>
      <c r="K655">
        <v>2.1879096179253699</v>
      </c>
      <c r="L655">
        <f>(Table2[[#This Row],[6M Return vs Nifty]]-AVERAGE(Table2[6M Return vs Nifty]))/_xlfn.STDEV.P(Table2[6M Return vs Nifty])</f>
        <v>-0.3095023334198303</v>
      </c>
      <c r="M655">
        <v>-1.1773473476002001</v>
      </c>
      <c r="N655">
        <f>(Table2[[#This Row],[1W Return vs Nifty]]-AVERAGE(Table2[1W Return vs Nifty]))/_xlfn.STDEV.P(Table2[1W Return vs Nifty])</f>
        <v>0.1789228192073474</v>
      </c>
      <c r="O655">
        <v>1420.78</v>
      </c>
      <c r="P655">
        <v>1397.51535643126</v>
      </c>
      <c r="Q655">
        <v>1416.7809803299399</v>
      </c>
      <c r="R655">
        <v>64.207184820209307</v>
      </c>
      <c r="S655" s="2">
        <f>(Table2[[#This Row],[Close Price]]-Table2[[#This Row],[20D EMA]])/Table2[[#This Row],[20D EMA]]</f>
        <v>2.0706935626909215E-2</v>
      </c>
      <c r="T655" s="2">
        <f>(Table2[[#This Row],[Close Price]]-Table2[[#This Row],[50D EMA]])/Table2[[#This Row],[50D EMA]]</f>
        <v>3.7698794024902345E-2</v>
      </c>
      <c r="U655" s="2">
        <f>(Table2[[#This Row],[Close Price]]-Table2[[#This Row],[200D EMA]])/Table2[[#This Row],[200D EMA]]</f>
        <v>2.3587992875424919E-2</v>
      </c>
      <c r="V655">
        <v>0.42359258587749299</v>
      </c>
      <c r="W655">
        <v>1443.1</v>
      </c>
      <c r="X655">
        <v>1457.95</v>
      </c>
      <c r="Y655">
        <v>1443.1</v>
      </c>
      <c r="Z655">
        <v>1469</v>
      </c>
      <c r="AA655">
        <v>1340.1</v>
      </c>
      <c r="AB655">
        <v>1469</v>
      </c>
      <c r="AC655" s="2">
        <f>(Table2[[#This Row],[Close Price]]/Table2[[#This Row],[Day Low]])-1</f>
        <v>4.919963966461216E-3</v>
      </c>
      <c r="AD655" s="2">
        <f>(Table2[[#This Row],[Day High]]/Table2[[#This Row],[Close Price]])-1</f>
        <v>5.3440904702799497E-3</v>
      </c>
      <c r="AE655" s="2">
        <f>(Table2[[#This Row],[Close Price]]/Table2[[#This Row],[Current Week Low]])-1</f>
        <v>4.919963966461216E-3</v>
      </c>
      <c r="AF655" s="2">
        <f>(Table2[[#This Row],[Current Week High]]/Table2[[#This Row],[Close Price]])-1</f>
        <v>1.2963729140808233E-2</v>
      </c>
      <c r="AG655" s="2">
        <f>(Table2[[#This Row],[Close Price]]/Table2[[#This Row],[Current Month Low]])-1</f>
        <v>8.2158047906872644E-2</v>
      </c>
      <c r="AH655" s="2">
        <f>(Table2[[#This Row],[Current Month High]]/Table2[[#This Row],[Close Price]])-1</f>
        <v>1.2963729140808233E-2</v>
      </c>
      <c r="AI655">
        <v>30.875051717004499</v>
      </c>
      <c r="AJ655">
        <v>26.865541072522099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0</v>
      </c>
      <c r="AM655" t="s">
        <v>10437</v>
      </c>
      <c r="AN655">
        <v>3.11</v>
      </c>
      <c r="AO655" t="s">
        <v>10436</v>
      </c>
      <c r="AP655">
        <v>-4.4197755603942998E-2</v>
      </c>
      <c r="AQ655">
        <f>(Table2[[#This Row],[Sharpe Ratio]]-AVERAGE(Table2[Sharpe Ratio]))/_xlfn.STDEV.P(Table2[Sharpe Ratio])</f>
        <v>-1.1887990736750276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718</v>
      </c>
      <c r="AT655">
        <f>_xlfn.RANK.AVG(Table2[[#This Row],[6M Return vs Nifty Z-Score]],Table2[6M Return vs Nifty Z-Score])</f>
        <v>426</v>
      </c>
      <c r="AU655">
        <f>_xlfn.RANK.AVG(Table2[[#This Row],[Sharpe Ratio Z-Score]],Table2[Sharpe Ratio Z-Score])</f>
        <v>661</v>
      </c>
      <c r="AV655">
        <f>(Table2[[#This Row],[Rank 1Y]]+Table2[[#This Row],[Rank 6M]]+Table2[[#This Row],[Rank Sharpe]])/3</f>
        <v>601.66666666666663</v>
      </c>
    </row>
    <row r="656" spans="1:48" x14ac:dyDescent="0.3">
      <c r="A656" t="s">
        <v>320</v>
      </c>
      <c r="B656" t="s">
        <v>321</v>
      </c>
      <c r="C656" t="s">
        <v>10389</v>
      </c>
      <c r="D656" t="s">
        <v>182</v>
      </c>
      <c r="E656">
        <v>88105.785749129995</v>
      </c>
      <c r="F656">
        <v>801.1</v>
      </c>
      <c r="G656">
        <v>-5.8748058821381797</v>
      </c>
      <c r="H656">
        <f>(Table2[[#This Row],[1Y Return vs Nifty]]-AVERAGE(Table2[1Y Return vs Nifty]))/_xlfn.STDEV.P(Table2[1Y Return vs Nifty])</f>
        <v>-0.48223144559177744</v>
      </c>
      <c r="I656">
        <v>-10.157085457705501</v>
      </c>
      <c r="J656">
        <f>(Table2[[#This Row],[1M Return vs Nifty]]-AVERAGE(Table2[1M Return vs Nifty]))/_xlfn.STDEV.P(Table2[1M Return vs Nifty])</f>
        <v>-0.72126667315878623</v>
      </c>
      <c r="K656">
        <v>-33.276863815360301</v>
      </c>
      <c r="L656">
        <f>(Table2[[#This Row],[6M Return vs Nifty]]-AVERAGE(Table2[6M Return vs Nifty]))/_xlfn.STDEV.P(Table2[6M Return vs Nifty])</f>
        <v>-1.3570745813319132</v>
      </c>
      <c r="M656">
        <v>-0.79316876067365805</v>
      </c>
      <c r="N656">
        <f>(Table2[[#This Row],[1W Return vs Nifty]]-AVERAGE(Table2[1W Return vs Nifty]))/_xlfn.STDEV.P(Table2[1W Return vs Nifty])</f>
        <v>0.25520315860735215</v>
      </c>
      <c r="O656">
        <v>817.19</v>
      </c>
      <c r="P656">
        <v>845.60252693385098</v>
      </c>
      <c r="Q656">
        <v>915.35895445655501</v>
      </c>
      <c r="R656">
        <v>44.817609108524998</v>
      </c>
      <c r="S656" s="2">
        <f>(Table2[[#This Row],[Close Price]]-Table2[[#This Row],[20D EMA]])/Table2[[#This Row],[20D EMA]]</f>
        <v>-1.9689423512279924E-2</v>
      </c>
      <c r="T656" s="2">
        <f>(Table2[[#This Row],[Close Price]]-Table2[[#This Row],[50D EMA]])/Table2[[#This Row],[50D EMA]]</f>
        <v>-5.2628185839530092E-2</v>
      </c>
      <c r="U656" s="2">
        <f>(Table2[[#This Row],[Close Price]]-Table2[[#This Row],[200D EMA]])/Table2[[#This Row],[200D EMA]]</f>
        <v>-0.12482420573947417</v>
      </c>
      <c r="V656">
        <v>0.49468593327944499</v>
      </c>
      <c r="W656">
        <v>799</v>
      </c>
      <c r="X656">
        <v>812.95</v>
      </c>
      <c r="Y656">
        <v>799</v>
      </c>
      <c r="Z656">
        <v>855</v>
      </c>
      <c r="AA656">
        <v>773.05</v>
      </c>
      <c r="AB656">
        <v>858.95</v>
      </c>
      <c r="AC656" s="2">
        <f>(Table2[[#This Row],[Close Price]]/Table2[[#This Row],[Day Low]])-1</f>
        <v>2.628285356695903E-3</v>
      </c>
      <c r="AD656" s="2">
        <f>(Table2[[#This Row],[Day High]]/Table2[[#This Row],[Close Price]])-1</f>
        <v>1.4792160778928976E-2</v>
      </c>
      <c r="AE656" s="2">
        <f>(Table2[[#This Row],[Close Price]]/Table2[[#This Row],[Current Week Low]])-1</f>
        <v>2.628285356695903E-3</v>
      </c>
      <c r="AF656" s="2">
        <f>(Table2[[#This Row],[Current Week High]]/Table2[[#This Row],[Close Price]])-1</f>
        <v>6.7282486580951151E-2</v>
      </c>
      <c r="AG656" s="2">
        <f>(Table2[[#This Row],[Close Price]]/Table2[[#This Row],[Current Month Low]])-1</f>
        <v>3.6284845740896632E-2</v>
      </c>
      <c r="AH656" s="2">
        <f>(Table2[[#This Row],[Current Month High]]/Table2[[#This Row],[Close Price]])-1</f>
        <v>7.2213206840594291E-2</v>
      </c>
      <c r="AI656">
        <v>57.208837847959003</v>
      </c>
      <c r="AJ656">
        <v>53.467432950191501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-0.12</v>
      </c>
      <c r="AM656" t="s">
        <v>10435</v>
      </c>
      <c r="AN656">
        <v>-1.68</v>
      </c>
      <c r="AO656" t="s">
        <v>10435</v>
      </c>
      <c r="AP656">
        <v>-1.8421672102589E-2</v>
      </c>
      <c r="AQ656">
        <f>(Table2[[#This Row],[Sharpe Ratio]]-AVERAGE(Table2[Sharpe Ratio]))/_xlfn.STDEV.P(Table2[Sharpe Ratio])</f>
        <v>-0.88983632922073796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478</v>
      </c>
      <c r="AT656">
        <f>_xlfn.RANK.AVG(Table2[[#This Row],[6M Return vs Nifty Z-Score]],Table2[6M Return vs Nifty Z-Score])</f>
        <v>721</v>
      </c>
      <c r="AU656">
        <f>_xlfn.RANK.AVG(Table2[[#This Row],[Sharpe Ratio Z-Score]],Table2[Sharpe Ratio Z-Score])</f>
        <v>611</v>
      </c>
      <c r="AV656">
        <f>(Table2[[#This Row],[Rank 1Y]]+Table2[[#This Row],[Rank 6M]]+Table2[[#This Row],[Rank Sharpe]])/3</f>
        <v>603.33333333333337</v>
      </c>
    </row>
    <row r="657" spans="1:48" x14ac:dyDescent="0.3">
      <c r="A657" t="s">
        <v>99</v>
      </c>
      <c r="B657" t="s">
        <v>100</v>
      </c>
      <c r="C657" t="s">
        <v>10400</v>
      </c>
      <c r="D657" t="s">
        <v>101</v>
      </c>
      <c r="E657">
        <v>311063.99366052501</v>
      </c>
      <c r="F657">
        <v>3244.75</v>
      </c>
      <c r="G657">
        <v>-34.533656401411697</v>
      </c>
      <c r="H657">
        <f>(Table2[[#This Row],[1Y Return vs Nifty]]-AVERAGE(Table2[1Y Return vs Nifty]))/_xlfn.STDEV.P(Table2[1Y Return vs Nifty])</f>
        <v>-0.94944357849061267</v>
      </c>
      <c r="I657">
        <v>-1.8380516957152799</v>
      </c>
      <c r="J657">
        <f>(Table2[[#This Row],[1M Return vs Nifty]]-AVERAGE(Table2[1M Return vs Nifty]))/_xlfn.STDEV.P(Table2[1M Return vs Nifty])</f>
        <v>8.3453158153959678E-2</v>
      </c>
      <c r="K657">
        <v>-2.4023802987496099</v>
      </c>
      <c r="L657">
        <f>(Table2[[#This Row],[6M Return vs Nifty]]-AVERAGE(Table2[6M Return vs Nifty]))/_xlfn.STDEV.P(Table2[6M Return vs Nifty])</f>
        <v>-0.44509209929342752</v>
      </c>
      <c r="M657">
        <v>-4.4116063844972402</v>
      </c>
      <c r="N657">
        <f>(Table2[[#This Row],[1W Return vs Nifty]]-AVERAGE(Table2[1W Return vs Nifty]))/_xlfn.STDEV.P(Table2[1W Return vs Nifty])</f>
        <v>-0.46325346400442791</v>
      </c>
      <c r="O657">
        <v>3254.21</v>
      </c>
      <c r="P657">
        <v>3159.4759969430002</v>
      </c>
      <c r="Q657">
        <v>3049.0493620963398</v>
      </c>
      <c r="R657">
        <v>40.903778924063701</v>
      </c>
      <c r="S657" s="2">
        <f>(Table2[[#This Row],[Close Price]]-Table2[[#This Row],[20D EMA]])/Table2[[#This Row],[20D EMA]]</f>
        <v>-2.9070035431026384E-3</v>
      </c>
      <c r="T657" s="2">
        <f>(Table2[[#This Row],[Close Price]]-Table2[[#This Row],[50D EMA]])/Table2[[#This Row],[50D EMA]]</f>
        <v>2.698991957511563E-2</v>
      </c>
      <c r="U657" s="2">
        <f>(Table2[[#This Row],[Close Price]]-Table2[[#This Row],[200D EMA]])/Table2[[#This Row],[200D EMA]]</f>
        <v>6.4184148783051648E-2</v>
      </c>
      <c r="V657">
        <v>0.80459576785410603</v>
      </c>
      <c r="W657">
        <v>3206.75</v>
      </c>
      <c r="X657">
        <v>3252</v>
      </c>
      <c r="Y657">
        <v>3206.75</v>
      </c>
      <c r="Z657">
        <v>3324.9</v>
      </c>
      <c r="AA657">
        <v>3139.6</v>
      </c>
      <c r="AB657">
        <v>3394.9</v>
      </c>
      <c r="AC657" s="2">
        <f>(Table2[[#This Row],[Close Price]]/Table2[[#This Row],[Day Low]])-1</f>
        <v>1.1850003898027595E-2</v>
      </c>
      <c r="AD657" s="2">
        <f>(Table2[[#This Row],[Day High]]/Table2[[#This Row],[Close Price]])-1</f>
        <v>2.2343786116032494E-3</v>
      </c>
      <c r="AE657" s="2">
        <f>(Table2[[#This Row],[Close Price]]/Table2[[#This Row],[Current Week Low]])-1</f>
        <v>1.1850003898027595E-2</v>
      </c>
      <c r="AF657" s="2">
        <f>(Table2[[#This Row],[Current Week High]]/Table2[[#This Row],[Close Price]])-1</f>
        <v>2.4701440788966744E-2</v>
      </c>
      <c r="AG657" s="2">
        <f>(Table2[[#This Row],[Close Price]]/Table2[[#This Row],[Current Month Low]])-1</f>
        <v>3.3491527583131564E-2</v>
      </c>
      <c r="AH657" s="2">
        <f>(Table2[[#This Row],[Current Month High]]/Table2[[#This Row],[Close Price]])-1</f>
        <v>4.6274751521688806E-2</v>
      </c>
      <c r="AI657">
        <v>5.4919485322443897</v>
      </c>
      <c r="AJ657">
        <v>21.521665855211399</v>
      </c>
      <c r="AK657" t="str">
        <f>IF(AND(Table2[[#This Row],[20D EMA]]&gt;Table2[[#This Row],[50D EMA]],Table2[[#This Row],[50D EMA]]&gt;Table2[[#This Row],[200D EMA]]),"Uptrend","Downtrend/NoTrend")</f>
        <v>Uptrend</v>
      </c>
      <c r="AL657">
        <v>0.09</v>
      </c>
      <c r="AM657" t="s">
        <v>10436</v>
      </c>
      <c r="AN657">
        <v>-1.1000000000000001</v>
      </c>
      <c r="AO657" t="s">
        <v>10435</v>
      </c>
      <c r="AP657">
        <v>-6.2577338893182996E-2</v>
      </c>
      <c r="AQ657">
        <f>(Table2[[#This Row],[Sharpe Ratio]]-AVERAGE(Table2[Sharpe Ratio]))/_xlfn.STDEV.P(Table2[Sharpe Ratio])</f>
        <v>-1.4019738432938778</v>
      </c>
      <c r="AR6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-3.176309826928386</v>
      </c>
      <c r="AS657">
        <f>_xlfn.RANK.AVG(Table2[[#This Row],[1Y Return vs Nifty Z-Score]],Table2[1Y Return vs Nifty Z-Score])</f>
        <v>658</v>
      </c>
      <c r="AT657">
        <f>_xlfn.RANK.AVG(Table2[[#This Row],[6M Return vs Nifty Z-Score]],Table2[6M Return vs Nifty Z-Score])</f>
        <v>478</v>
      </c>
      <c r="AU657">
        <f>_xlfn.RANK.AVG(Table2[[#This Row],[Sharpe Ratio Z-Score]],Table2[Sharpe Ratio Z-Score])</f>
        <v>679</v>
      </c>
      <c r="AV657">
        <f>(Table2[[#This Row],[Rank 1Y]]+Table2[[#This Row],[Rank 6M]]+Table2[[#This Row],[Rank Sharpe]])/3</f>
        <v>605</v>
      </c>
    </row>
    <row r="658" spans="1:48" x14ac:dyDescent="0.3">
      <c r="A658" t="s">
        <v>879</v>
      </c>
      <c r="B658" t="s">
        <v>880</v>
      </c>
      <c r="C658" t="s">
        <v>592</v>
      </c>
      <c r="D658" t="s">
        <v>592</v>
      </c>
      <c r="E658">
        <v>18075.550437360002</v>
      </c>
      <c r="F658">
        <v>35.92</v>
      </c>
      <c r="G658">
        <v>-37.270586208530098</v>
      </c>
      <c r="H658">
        <f>(Table2[[#This Row],[1Y Return vs Nifty]]-AVERAGE(Table2[1Y Return vs Nifty]))/_xlfn.STDEV.P(Table2[1Y Return vs Nifty])</f>
        <v>-0.99406249340201924</v>
      </c>
      <c r="I658">
        <v>-9.5759810905504992</v>
      </c>
      <c r="J658">
        <f>(Table2[[#This Row],[1M Return vs Nifty]]-AVERAGE(Table2[1M Return vs Nifty]))/_xlfn.STDEV.P(Table2[1M Return vs Nifty])</f>
        <v>-0.6650550719451136</v>
      </c>
      <c r="K658">
        <v>-21.6403627000341</v>
      </c>
      <c r="L658">
        <f>(Table2[[#This Row],[6M Return vs Nifty]]-AVERAGE(Table2[6M Return vs Nifty]))/_xlfn.STDEV.P(Table2[6M Return vs Nifty])</f>
        <v>-1.0133510931741498</v>
      </c>
      <c r="M658">
        <v>-3.37371674161031</v>
      </c>
      <c r="N658">
        <f>(Table2[[#This Row],[1W Return vs Nifty]]-AVERAGE(Table2[1W Return vs Nifty]))/_xlfn.STDEV.P(Table2[1W Return vs Nifty])</f>
        <v>-0.25717593414380924</v>
      </c>
      <c r="O658">
        <v>36.56</v>
      </c>
      <c r="P658">
        <v>37.134462142899601</v>
      </c>
      <c r="Q658">
        <v>38.026436441214798</v>
      </c>
      <c r="R658">
        <v>36.077507613690898</v>
      </c>
      <c r="S658" s="2">
        <f>(Table2[[#This Row],[Close Price]]-Table2[[#This Row],[20D EMA]])/Table2[[#This Row],[20D EMA]]</f>
        <v>-1.7505470459518613E-2</v>
      </c>
      <c r="T658" s="2">
        <f>(Table2[[#This Row],[Close Price]]-Table2[[#This Row],[50D EMA]])/Table2[[#This Row],[50D EMA]]</f>
        <v>-3.2704449527938391E-2</v>
      </c>
      <c r="U658" s="2">
        <f>(Table2[[#This Row],[Close Price]]-Table2[[#This Row],[200D EMA]])/Table2[[#This Row],[200D EMA]]</f>
        <v>-5.5394000551988197E-2</v>
      </c>
      <c r="V658">
        <v>0.39307966171887598</v>
      </c>
      <c r="W658">
        <v>35.81</v>
      </c>
      <c r="X658">
        <v>36.15</v>
      </c>
      <c r="Y658">
        <v>35.81</v>
      </c>
      <c r="Z658">
        <v>36.69</v>
      </c>
      <c r="AA658">
        <v>35.520000000000003</v>
      </c>
      <c r="AB658">
        <v>38.04</v>
      </c>
      <c r="AC658" s="2">
        <f>(Table2[[#This Row],[Close Price]]/Table2[[#This Row],[Day Low]])-1</f>
        <v>3.0717676626641488E-3</v>
      </c>
      <c r="AD658" s="2">
        <f>(Table2[[#This Row],[Day High]]/Table2[[#This Row],[Close Price]])-1</f>
        <v>6.4031180400889731E-3</v>
      </c>
      <c r="AE658" s="2">
        <f>(Table2[[#This Row],[Close Price]]/Table2[[#This Row],[Current Week Low]])-1</f>
        <v>3.0717676626641488E-3</v>
      </c>
      <c r="AF658" s="2">
        <f>(Table2[[#This Row],[Current Week High]]/Table2[[#This Row],[Close Price]])-1</f>
        <v>2.1436525612472002E-2</v>
      </c>
      <c r="AG658" s="2">
        <f>(Table2[[#This Row],[Close Price]]/Table2[[#This Row],[Current Month Low]])-1</f>
        <v>1.1261261261261257E-2</v>
      </c>
      <c r="AH658" s="2">
        <f>(Table2[[#This Row],[Current Month High]]/Table2[[#This Row],[Close Price]])-1</f>
        <v>5.9020044543429684E-2</v>
      </c>
      <c r="AI658">
        <v>47.271714922048901</v>
      </c>
      <c r="AJ658">
        <v>10.8641975308642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-0.17</v>
      </c>
      <c r="AM658" t="s">
        <v>10435</v>
      </c>
      <c r="AN658">
        <v>-1.26</v>
      </c>
      <c r="AO658" t="s">
        <v>10435</v>
      </c>
      <c r="AP658">
        <v>1.1186849578248E-2</v>
      </c>
      <c r="AQ658">
        <f>(Table2[[#This Row],[Sharpe Ratio]]-AVERAGE(Table2[Sharpe Ratio]))/_xlfn.STDEV.P(Table2[Sharpe Ratio])</f>
        <v>-0.54642322301814605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667</v>
      </c>
      <c r="AT658">
        <f>_xlfn.RANK.AVG(Table2[[#This Row],[6M Return vs Nifty Z-Score]],Table2[6M Return vs Nifty Z-Score])</f>
        <v>673</v>
      </c>
      <c r="AU658">
        <f>_xlfn.RANK.AVG(Table2[[#This Row],[Sharpe Ratio Z-Score]],Table2[Sharpe Ratio Z-Score])</f>
        <v>475</v>
      </c>
      <c r="AV658">
        <f>(Table2[[#This Row],[Rank 1Y]]+Table2[[#This Row],[Rank 6M]]+Table2[[#This Row],[Rank Sharpe]])/3</f>
        <v>605</v>
      </c>
    </row>
    <row r="659" spans="1:48" x14ac:dyDescent="0.3">
      <c r="A659" t="s">
        <v>499</v>
      </c>
      <c r="B659" t="s">
        <v>500</v>
      </c>
      <c r="C659" t="s">
        <v>10393</v>
      </c>
      <c r="D659" t="s">
        <v>114</v>
      </c>
      <c r="E659">
        <v>44877.902230649997</v>
      </c>
      <c r="F659">
        <v>345.3</v>
      </c>
      <c r="G659">
        <v>-30.6723927455193</v>
      </c>
      <c r="H659">
        <f>(Table2[[#This Row],[1Y Return vs Nifty]]-AVERAGE(Table2[1Y Return vs Nifty]))/_xlfn.STDEV.P(Table2[1Y Return vs Nifty])</f>
        <v>-0.88649516305639964</v>
      </c>
      <c r="I659">
        <v>-12.0368919329609</v>
      </c>
      <c r="J659">
        <f>(Table2[[#This Row],[1M Return vs Nifty]]-AVERAGE(Table2[1M Return vs Nifty]))/_xlfn.STDEV.P(Table2[1M Return vs Nifty])</f>
        <v>-0.90310480399794213</v>
      </c>
      <c r="K659">
        <v>-13.4416340147349</v>
      </c>
      <c r="L659">
        <f>(Table2[[#This Row],[6M Return vs Nifty]]-AVERAGE(Table2[6M Return vs Nifty]))/_xlfn.STDEV.P(Table2[6M Return vs Nifty])</f>
        <v>-0.77117386187061854</v>
      </c>
      <c r="M659">
        <v>-4.8015137130892898</v>
      </c>
      <c r="N659">
        <f>(Table2[[#This Row],[1W Return vs Nifty]]-AVERAGE(Table2[1W Return vs Nifty]))/_xlfn.STDEV.P(Table2[1W Return vs Nifty])</f>
        <v>-0.540671270128114</v>
      </c>
      <c r="O659">
        <v>356.9</v>
      </c>
      <c r="P659">
        <v>356.83471539910499</v>
      </c>
      <c r="Q659">
        <v>357.67504759296997</v>
      </c>
      <c r="R659">
        <v>34.131685566463503</v>
      </c>
      <c r="S659" s="2">
        <f>(Table2[[#This Row],[Close Price]]-Table2[[#This Row],[20D EMA]])/Table2[[#This Row],[20D EMA]]</f>
        <v>-3.2502101428971607E-2</v>
      </c>
      <c r="T659" s="2">
        <f>(Table2[[#This Row],[Close Price]]-Table2[[#This Row],[50D EMA]])/Table2[[#This Row],[50D EMA]]</f>
        <v>-3.2325093107053435E-2</v>
      </c>
      <c r="U659" s="2">
        <f>(Table2[[#This Row],[Close Price]]-Table2[[#This Row],[200D EMA]])/Table2[[#This Row],[200D EMA]]</f>
        <v>-3.4598576770310863E-2</v>
      </c>
      <c r="V659">
        <v>0.425090558016191</v>
      </c>
      <c r="W659">
        <v>342.3</v>
      </c>
      <c r="X659">
        <v>350.8</v>
      </c>
      <c r="Y659">
        <v>342.3</v>
      </c>
      <c r="Z659">
        <v>355.6</v>
      </c>
      <c r="AA659">
        <v>341.4</v>
      </c>
      <c r="AB659">
        <v>380.3</v>
      </c>
      <c r="AC659" s="2">
        <f>(Table2[[#This Row],[Close Price]]/Table2[[#This Row],[Day Low]])-1</f>
        <v>8.76424189307623E-3</v>
      </c>
      <c r="AD659" s="2">
        <f>(Table2[[#This Row],[Day High]]/Table2[[#This Row],[Close Price]])-1</f>
        <v>1.5928178395598014E-2</v>
      </c>
      <c r="AE659" s="2">
        <f>(Table2[[#This Row],[Close Price]]/Table2[[#This Row],[Current Week Low]])-1</f>
        <v>8.76424189307623E-3</v>
      </c>
      <c r="AF659" s="2">
        <f>(Table2[[#This Row],[Current Week High]]/Table2[[#This Row],[Close Price]])-1</f>
        <v>2.9829134086301723E-2</v>
      </c>
      <c r="AG659" s="2">
        <f>(Table2[[#This Row],[Close Price]]/Table2[[#This Row],[Current Month Low]])-1</f>
        <v>1.1423550087873657E-2</v>
      </c>
      <c r="AH659" s="2">
        <f>(Table2[[#This Row],[Current Month High]]/Table2[[#This Row],[Close Price]])-1</f>
        <v>0.1013611352447148</v>
      </c>
      <c r="AI659">
        <v>18.882131479872498</v>
      </c>
      <c r="AJ659">
        <v>20.818754373687899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-0.09</v>
      </c>
      <c r="AM659" t="s">
        <v>10435</v>
      </c>
      <c r="AN659">
        <v>-4.2</v>
      </c>
      <c r="AO659" t="s">
        <v>10435</v>
      </c>
      <c r="AP659">
        <v>-1.402163665791E-2</v>
      </c>
      <c r="AQ659">
        <f>(Table2[[#This Row],[Sharpe Ratio]]-AVERAGE(Table2[Sharpe Ratio]))/_xlfn.STDEV.P(Table2[Sharpe Ratio])</f>
        <v>-0.83880271613641189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629</v>
      </c>
      <c r="AT659">
        <f>_xlfn.RANK.AVG(Table2[[#This Row],[6M Return vs Nifty Z-Score]],Table2[6M Return vs Nifty Z-Score])</f>
        <v>591</v>
      </c>
      <c r="AU659">
        <f>_xlfn.RANK.AVG(Table2[[#This Row],[Sharpe Ratio Z-Score]],Table2[Sharpe Ratio Z-Score])</f>
        <v>598</v>
      </c>
      <c r="AV659">
        <f>(Table2[[#This Row],[Rank 1Y]]+Table2[[#This Row],[Rank 6M]]+Table2[[#This Row],[Rank Sharpe]])/3</f>
        <v>606</v>
      </c>
    </row>
    <row r="660" spans="1:48" x14ac:dyDescent="0.3">
      <c r="A660" t="s">
        <v>1666</v>
      </c>
      <c r="B660" t="s">
        <v>1667</v>
      </c>
      <c r="C660" t="s">
        <v>10402</v>
      </c>
      <c r="D660" t="s">
        <v>266</v>
      </c>
      <c r="E660">
        <v>5390.1569288849996</v>
      </c>
      <c r="F660">
        <v>1752.35</v>
      </c>
      <c r="G660">
        <v>-59.0579195897229</v>
      </c>
      <c r="H660">
        <f>(Table2[[#This Row],[1Y Return vs Nifty]]-AVERAGE(Table2[1Y Return vs Nifty]))/_xlfn.STDEV.P(Table2[1Y Return vs Nifty])</f>
        <v>-1.3492514250850725</v>
      </c>
      <c r="I660">
        <v>-9.0892607366259597</v>
      </c>
      <c r="J660">
        <f>(Table2[[#This Row],[1M Return vs Nifty]]-AVERAGE(Table2[1M Return vs Nifty]))/_xlfn.STDEV.P(Table2[1M Return vs Nifty])</f>
        <v>-0.61797345978767815</v>
      </c>
      <c r="K660">
        <v>-13.4758408797152</v>
      </c>
      <c r="L660">
        <f>(Table2[[#This Row],[6M Return vs Nifty]]-AVERAGE(Table2[6M Return vs Nifty]))/_xlfn.STDEV.P(Table2[6M Return vs Nifty])</f>
        <v>-0.77218427753022634</v>
      </c>
      <c r="M660">
        <v>-3.3980623605296199</v>
      </c>
      <c r="N660">
        <f>(Table2[[#This Row],[1W Return vs Nifty]]-AVERAGE(Table2[1W Return vs Nifty]))/_xlfn.STDEV.P(Table2[1W Return vs Nifty])</f>
        <v>-0.26200986330400788</v>
      </c>
      <c r="O660">
        <v>1766.98</v>
      </c>
      <c r="P660">
        <v>1800.46943567071</v>
      </c>
      <c r="Q660">
        <v>1904.9640693690801</v>
      </c>
      <c r="R660">
        <v>46.202371190820301</v>
      </c>
      <c r="S660" s="2">
        <f>(Table2[[#This Row],[Close Price]]-Table2[[#This Row],[20D EMA]])/Table2[[#This Row],[20D EMA]]</f>
        <v>-8.2796636068320582E-3</v>
      </c>
      <c r="T660" s="2">
        <f>(Table2[[#This Row],[Close Price]]-Table2[[#This Row],[50D EMA]])/Table2[[#This Row],[50D EMA]]</f>
        <v>-2.6726049727572681E-2</v>
      </c>
      <c r="U660" s="2">
        <f>(Table2[[#This Row],[Close Price]]-Table2[[#This Row],[200D EMA]])/Table2[[#This Row],[200D EMA]]</f>
        <v>-8.0113883418087589E-2</v>
      </c>
      <c r="V660">
        <v>0.39755944197856102</v>
      </c>
      <c r="W660">
        <v>1718.55</v>
      </c>
      <c r="X660">
        <v>1756.05</v>
      </c>
      <c r="Y660">
        <v>1718.55</v>
      </c>
      <c r="Z660">
        <v>1769.95</v>
      </c>
      <c r="AA660">
        <v>1702.3</v>
      </c>
      <c r="AB660">
        <v>1842</v>
      </c>
      <c r="AC660" s="2">
        <f>(Table2[[#This Row],[Close Price]]/Table2[[#This Row],[Day Low]])-1</f>
        <v>1.9667743155567186E-2</v>
      </c>
      <c r="AD660" s="2">
        <f>(Table2[[#This Row],[Day High]]/Table2[[#This Row],[Close Price]])-1</f>
        <v>2.1114503381174377E-3</v>
      </c>
      <c r="AE660" s="2">
        <f>(Table2[[#This Row],[Close Price]]/Table2[[#This Row],[Current Week Low]])-1</f>
        <v>1.9667743155567186E-2</v>
      </c>
      <c r="AF660" s="2">
        <f>(Table2[[#This Row],[Current Week High]]/Table2[[#This Row],[Close Price]])-1</f>
        <v>1.00436556623964E-2</v>
      </c>
      <c r="AG660" s="2">
        <f>(Table2[[#This Row],[Close Price]]/Table2[[#This Row],[Current Month Low]])-1</f>
        <v>2.9401398108441557E-2</v>
      </c>
      <c r="AH660" s="2">
        <f>(Table2[[#This Row],[Current Month High]]/Table2[[#This Row],[Close Price]])-1</f>
        <v>5.1159871030330706E-2</v>
      </c>
      <c r="AI660">
        <v>58.863811453191403</v>
      </c>
      <c r="AJ660">
        <v>9.5218749999999908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-0.15</v>
      </c>
      <c r="AM660" t="s">
        <v>10435</v>
      </c>
      <c r="AN660">
        <v>-0.79</v>
      </c>
      <c r="AO660" t="s">
        <v>10435</v>
      </c>
      <c r="AP660">
        <v>1.298364136119E-3</v>
      </c>
      <c r="AQ660">
        <f>(Table2[[#This Row],[Sharpe Ratio]]-AVERAGE(Table2[Sharpe Ratio]))/_xlfn.STDEV.P(Table2[Sharpe Ratio])</f>
        <v>-0.66111437639371151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728</v>
      </c>
      <c r="AT660">
        <f>_xlfn.RANK.AVG(Table2[[#This Row],[6M Return vs Nifty Z-Score]],Table2[6M Return vs Nifty Z-Score])</f>
        <v>592</v>
      </c>
      <c r="AU660">
        <f>_xlfn.RANK.AVG(Table2[[#This Row],[Sharpe Ratio Z-Score]],Table2[Sharpe Ratio Z-Score])</f>
        <v>502</v>
      </c>
      <c r="AV660">
        <f>(Table2[[#This Row],[Rank 1Y]]+Table2[[#This Row],[Rank 6M]]+Table2[[#This Row],[Rank Sharpe]])/3</f>
        <v>607.33333333333337</v>
      </c>
    </row>
    <row r="661" spans="1:48" x14ac:dyDescent="0.3">
      <c r="A661" t="s">
        <v>1815</v>
      </c>
      <c r="B661" t="s">
        <v>1816</v>
      </c>
      <c r="C661" t="s">
        <v>10391</v>
      </c>
      <c r="D661" t="s">
        <v>400</v>
      </c>
      <c r="E661">
        <v>4440.3433646169997</v>
      </c>
      <c r="F661">
        <v>119.39</v>
      </c>
      <c r="G661">
        <v>-47.044951196509203</v>
      </c>
      <c r="H661">
        <f>(Table2[[#This Row],[1Y Return vs Nifty]]-AVERAGE(Table2[1Y Return vs Nifty]))/_xlfn.STDEV.P(Table2[1Y Return vs Nifty])</f>
        <v>-1.1534094954980816</v>
      </c>
      <c r="I661">
        <v>-6.7092751723064996</v>
      </c>
      <c r="J661">
        <f>(Table2[[#This Row],[1M Return vs Nifty]]-AVERAGE(Table2[1M Return vs Nifty]))/_xlfn.STDEV.P(Table2[1M Return vs Nifty])</f>
        <v>-0.38775182147715698</v>
      </c>
      <c r="K661">
        <v>-13.7753975827268</v>
      </c>
      <c r="L661">
        <f>(Table2[[#This Row],[6M Return vs Nifty]]-AVERAGE(Table2[6M Return vs Nifty]))/_xlfn.STDEV.P(Table2[6M Return vs Nifty])</f>
        <v>-0.78103269973546929</v>
      </c>
      <c r="M661">
        <v>-4.9962167201578103</v>
      </c>
      <c r="N661">
        <f>(Table2[[#This Row],[1W Return vs Nifty]]-AVERAGE(Table2[1W Return vs Nifty]))/_xlfn.STDEV.P(Table2[1W Return vs Nifty])</f>
        <v>-0.57933040410069037</v>
      </c>
      <c r="O661">
        <v>120.06</v>
      </c>
      <c r="P661">
        <v>120.982294976981</v>
      </c>
      <c r="Q661">
        <v>126.04411978454</v>
      </c>
      <c r="R661">
        <v>46.307856721299302</v>
      </c>
      <c r="S661" s="2">
        <f>(Table2[[#This Row],[Close Price]]-Table2[[#This Row],[20D EMA]])/Table2[[#This Row],[20D EMA]]</f>
        <v>-5.5805430618024463E-3</v>
      </c>
      <c r="T661" s="2">
        <f>(Table2[[#This Row],[Close Price]]-Table2[[#This Row],[50D EMA]])/Table2[[#This Row],[50D EMA]]</f>
        <v>-1.3161388426992203E-2</v>
      </c>
      <c r="U661" s="2">
        <f>(Table2[[#This Row],[Close Price]]-Table2[[#This Row],[200D EMA]])/Table2[[#This Row],[200D EMA]]</f>
        <v>-5.2791988994921484E-2</v>
      </c>
      <c r="V661">
        <v>0.72689550366023503</v>
      </c>
      <c r="W661">
        <v>118.35</v>
      </c>
      <c r="X661">
        <v>120.84</v>
      </c>
      <c r="Y661">
        <v>118.35</v>
      </c>
      <c r="Z661">
        <v>122.6</v>
      </c>
      <c r="AA661">
        <v>116.91</v>
      </c>
      <c r="AB661">
        <v>123.8</v>
      </c>
      <c r="AC661" s="2">
        <f>(Table2[[#This Row],[Close Price]]/Table2[[#This Row],[Day Low]])-1</f>
        <v>8.7874947190536012E-3</v>
      </c>
      <c r="AD661" s="2">
        <f>(Table2[[#This Row],[Day High]]/Table2[[#This Row],[Close Price]])-1</f>
        <v>1.2145070776446998E-2</v>
      </c>
      <c r="AE661" s="2">
        <f>(Table2[[#This Row],[Close Price]]/Table2[[#This Row],[Current Week Low]])-1</f>
        <v>8.7874947190536012E-3</v>
      </c>
      <c r="AF661" s="2">
        <f>(Table2[[#This Row],[Current Week High]]/Table2[[#This Row],[Close Price]])-1</f>
        <v>2.6886673925789362E-2</v>
      </c>
      <c r="AG661" s="2">
        <f>(Table2[[#This Row],[Close Price]]/Table2[[#This Row],[Current Month Low]])-1</f>
        <v>2.1212898811051373E-2</v>
      </c>
      <c r="AH661" s="2">
        <f>(Table2[[#This Row],[Current Month High]]/Table2[[#This Row],[Close Price]])-1</f>
        <v>3.6937766982159337E-2</v>
      </c>
      <c r="AI661">
        <v>28.6539911215344</v>
      </c>
      <c r="AJ661">
        <v>9.7839080459770091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-0.13</v>
      </c>
      <c r="AM661" t="s">
        <v>10435</v>
      </c>
      <c r="AN661">
        <v>0.34</v>
      </c>
      <c r="AO661" t="s">
        <v>10436</v>
      </c>
      <c r="AQ661">
        <f>(Table2[[#This Row],[Sharpe Ratio]]-AVERAGE(Table2[Sharpe Ratio]))/_xlfn.STDEV.P(Table2[Sharpe Ratio])</f>
        <v>-0.67617339439443958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698</v>
      </c>
      <c r="AT661">
        <f>_xlfn.RANK.AVG(Table2[[#This Row],[6M Return vs Nifty Z-Score]],Table2[6M Return vs Nifty Z-Score])</f>
        <v>596</v>
      </c>
      <c r="AU661">
        <f>_xlfn.RANK.AVG(Table2[[#This Row],[Sharpe Ratio Z-Score]],Table2[Sharpe Ratio Z-Score])</f>
        <v>529</v>
      </c>
      <c r="AV661">
        <f>(Table2[[#This Row],[Rank 1Y]]+Table2[[#This Row],[Rank 6M]]+Table2[[#This Row],[Rank Sharpe]])/3</f>
        <v>607.66666666666663</v>
      </c>
    </row>
    <row r="662" spans="1:48" x14ac:dyDescent="0.3">
      <c r="A662" t="s">
        <v>2040</v>
      </c>
      <c r="B662" t="s">
        <v>2041</v>
      </c>
      <c r="C662" t="s">
        <v>10395</v>
      </c>
      <c r="D662" t="s">
        <v>54</v>
      </c>
      <c r="E662">
        <v>3369.2595927500001</v>
      </c>
      <c r="F662">
        <v>365.5</v>
      </c>
      <c r="G662">
        <v>-24.067399701602898</v>
      </c>
      <c r="H662">
        <f>(Table2[[#This Row],[1Y Return vs Nifty]]-AVERAGE(Table2[1Y Return vs Nifty]))/_xlfn.STDEV.P(Table2[1Y Return vs Nifty])</f>
        <v>-0.77881698225306228</v>
      </c>
      <c r="I662">
        <v>-2.8295823619775899</v>
      </c>
      <c r="J662">
        <f>(Table2[[#This Row],[1M Return vs Nifty]]-AVERAGE(Table2[1M Return vs Nifty]))/_xlfn.STDEV.P(Table2[1M Return vs Nifty])</f>
        <v>-1.2459950666641201E-2</v>
      </c>
      <c r="K662">
        <v>-7.4599830144390697</v>
      </c>
      <c r="L662">
        <f>(Table2[[#This Row],[6M Return vs Nifty]]-AVERAGE(Table2[6M Return vs Nifty]))/_xlfn.STDEV.P(Table2[6M Return vs Nifty])</f>
        <v>-0.59448553207223109</v>
      </c>
      <c r="M662">
        <v>-3.59658196525438</v>
      </c>
      <c r="N662">
        <f>(Table2[[#This Row],[1W Return vs Nifty]]-AVERAGE(Table2[1W Return vs Nifty]))/_xlfn.STDEV.P(Table2[1W Return vs Nifty])</f>
        <v>-0.30142679944067752</v>
      </c>
      <c r="O662">
        <v>367.85</v>
      </c>
      <c r="P662">
        <v>355.14014844444</v>
      </c>
      <c r="Q662">
        <v>344.585014046271</v>
      </c>
      <c r="R662">
        <v>41.510561962626099</v>
      </c>
      <c r="S662" s="2">
        <f>(Table2[[#This Row],[Close Price]]-Table2[[#This Row],[20D EMA]])/Table2[[#This Row],[20D EMA]]</f>
        <v>-6.3884735625935095E-3</v>
      </c>
      <c r="T662" s="2">
        <f>(Table2[[#This Row],[Close Price]]-Table2[[#This Row],[50D EMA]])/Table2[[#This Row],[50D EMA]]</f>
        <v>2.9171164119116057E-2</v>
      </c>
      <c r="U662" s="2">
        <f>(Table2[[#This Row],[Close Price]]-Table2[[#This Row],[200D EMA]])/Table2[[#This Row],[200D EMA]]</f>
        <v>6.0696156539531143E-2</v>
      </c>
      <c r="V662">
        <v>0.52555329049161004</v>
      </c>
      <c r="W662">
        <v>362.55</v>
      </c>
      <c r="X662">
        <v>374.6</v>
      </c>
      <c r="Y662">
        <v>362.55</v>
      </c>
      <c r="Z662">
        <v>383</v>
      </c>
      <c r="AA662">
        <v>355.35</v>
      </c>
      <c r="AB662">
        <v>387.55</v>
      </c>
      <c r="AC662" s="2">
        <f>(Table2[[#This Row],[Close Price]]/Table2[[#This Row],[Day Low]])-1</f>
        <v>8.1368087160391678E-3</v>
      </c>
      <c r="AD662" s="2">
        <f>(Table2[[#This Row],[Day High]]/Table2[[#This Row],[Close Price]])-1</f>
        <v>2.4897400820793392E-2</v>
      </c>
      <c r="AE662" s="2">
        <f>(Table2[[#This Row],[Close Price]]/Table2[[#This Row],[Current Week Low]])-1</f>
        <v>8.1368087160391678E-3</v>
      </c>
      <c r="AF662" s="2">
        <f>(Table2[[#This Row],[Current Week High]]/Table2[[#This Row],[Close Price]])-1</f>
        <v>4.7879616963064198E-2</v>
      </c>
      <c r="AG662" s="2">
        <f>(Table2[[#This Row],[Close Price]]/Table2[[#This Row],[Current Month Low]])-1</f>
        <v>2.8563388208808105E-2</v>
      </c>
      <c r="AH662" s="2">
        <f>(Table2[[#This Row],[Current Month High]]/Table2[[#This Row],[Close Price]])-1</f>
        <v>6.0328317373461005E-2</v>
      </c>
      <c r="AI662">
        <v>13.5430916552667</v>
      </c>
      <c r="AJ662">
        <v>27.529658060013901</v>
      </c>
      <c r="AK662" t="str">
        <f>IF(AND(Table2[[#This Row],[20D EMA]]&gt;Table2[[#This Row],[50D EMA]],Table2[[#This Row],[50D EMA]]&gt;Table2[[#This Row],[200D EMA]]),"Uptrend","Downtrend/NoTrend")</f>
        <v>Uptrend</v>
      </c>
      <c r="AL662">
        <v>-0.08</v>
      </c>
      <c r="AM662" t="s">
        <v>10435</v>
      </c>
      <c r="AN662">
        <v>-1.96</v>
      </c>
      <c r="AO662" t="s">
        <v>10435</v>
      </c>
      <c r="AP662">
        <v>-7.5146644893431994E-2</v>
      </c>
      <c r="AQ662">
        <f>(Table2[[#This Row],[Sharpe Ratio]]-AVERAGE(Table2[Sharpe Ratio]))/_xlfn.STDEV.P(Table2[Sharpe Ratio])</f>
        <v>-1.5477583732641818</v>
      </c>
      <c r="AR6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-3.2349476376967941</v>
      </c>
      <c r="AS662">
        <f>_xlfn.RANK.AVG(Table2[[#This Row],[1Y Return vs Nifty Z-Score]],Table2[1Y Return vs Nifty Z-Score])</f>
        <v>598</v>
      </c>
      <c r="AT662">
        <f>_xlfn.RANK.AVG(Table2[[#This Row],[6M Return vs Nifty Z-Score]],Table2[6M Return vs Nifty Z-Score])</f>
        <v>534</v>
      </c>
      <c r="AU662">
        <f>_xlfn.RANK.AVG(Table2[[#This Row],[Sharpe Ratio Z-Score]],Table2[Sharpe Ratio Z-Score])</f>
        <v>692</v>
      </c>
      <c r="AV662">
        <f>(Table2[[#This Row],[Rank 1Y]]+Table2[[#This Row],[Rank 6M]]+Table2[[#This Row],[Rank Sharpe]])/3</f>
        <v>608</v>
      </c>
    </row>
    <row r="663" spans="1:48" x14ac:dyDescent="0.3">
      <c r="A663" t="s">
        <v>1670</v>
      </c>
      <c r="B663" t="s">
        <v>1671</v>
      </c>
      <c r="C663" t="s">
        <v>10402</v>
      </c>
      <c r="D663" t="s">
        <v>266</v>
      </c>
      <c r="E663">
        <v>5315.09643048</v>
      </c>
      <c r="F663">
        <v>670.2</v>
      </c>
      <c r="G663">
        <v>-32.831112186039199</v>
      </c>
      <c r="H663">
        <f>(Table2[[#This Row],[1Y Return vs Nifty]]-AVERAGE(Table2[1Y Return vs Nifty]))/_xlfn.STDEV.P(Table2[1Y Return vs Nifty])</f>
        <v>-0.92168777880549246</v>
      </c>
      <c r="I663">
        <v>-20.209948097251299</v>
      </c>
      <c r="J663">
        <f>(Table2[[#This Row],[1M Return vs Nifty]]-AVERAGE(Table2[1M Return vs Nifty]))/_xlfn.STDEV.P(Table2[1M Return vs Nifty])</f>
        <v>-1.6937038766796597</v>
      </c>
      <c r="K663">
        <v>-19.600310139755301</v>
      </c>
      <c r="L663">
        <f>(Table2[[#This Row],[6M Return vs Nifty]]-AVERAGE(Table2[6M Return vs Nifty]))/_xlfn.STDEV.P(Table2[6M Return vs Nifty])</f>
        <v>-0.95309122853832295</v>
      </c>
      <c r="M663">
        <v>-5.9354385865452297</v>
      </c>
      <c r="N663">
        <f>(Table2[[#This Row],[1W Return vs Nifty]]-AVERAGE(Table2[1W Return vs Nifty]))/_xlfn.STDEV.P(Table2[1W Return vs Nifty])</f>
        <v>-0.76581701521844436</v>
      </c>
      <c r="O663">
        <v>709.24</v>
      </c>
      <c r="P663">
        <v>730.50492918094903</v>
      </c>
      <c r="Q663">
        <v>703.96148955024898</v>
      </c>
      <c r="R663">
        <v>20.470723335938001</v>
      </c>
      <c r="S663" s="2">
        <f>(Table2[[#This Row],[Close Price]]-Table2[[#This Row],[20D EMA]])/Table2[[#This Row],[20D EMA]]</f>
        <v>-5.504483672663691E-2</v>
      </c>
      <c r="T663" s="2">
        <f>(Table2[[#This Row],[Close Price]]-Table2[[#This Row],[50D EMA]])/Table2[[#This Row],[50D EMA]]</f>
        <v>-8.2552391875799672E-2</v>
      </c>
      <c r="U663" s="2">
        <f>(Table2[[#This Row],[Close Price]]-Table2[[#This Row],[200D EMA]])/Table2[[#This Row],[200D EMA]]</f>
        <v>-4.7959284778232227E-2</v>
      </c>
      <c r="V663">
        <v>0.69250056454490905</v>
      </c>
      <c r="W663">
        <v>665</v>
      </c>
      <c r="X663">
        <v>686.65</v>
      </c>
      <c r="Y663">
        <v>665</v>
      </c>
      <c r="Z663">
        <v>695.9</v>
      </c>
      <c r="AA663">
        <v>665</v>
      </c>
      <c r="AB663">
        <v>750.8</v>
      </c>
      <c r="AC663" s="2">
        <f>(Table2[[#This Row],[Close Price]]/Table2[[#This Row],[Day Low]])-1</f>
        <v>7.819548872180615E-3</v>
      </c>
      <c r="AD663" s="2">
        <f>(Table2[[#This Row],[Day High]]/Table2[[#This Row],[Close Price]])-1</f>
        <v>2.4544911966577043E-2</v>
      </c>
      <c r="AE663" s="2">
        <f>(Table2[[#This Row],[Close Price]]/Table2[[#This Row],[Current Week Low]])-1</f>
        <v>7.819548872180615E-3</v>
      </c>
      <c r="AF663" s="2">
        <f>(Table2[[#This Row],[Current Week High]]/Table2[[#This Row],[Close Price]])-1</f>
        <v>3.8346762160548886E-2</v>
      </c>
      <c r="AG663" s="2">
        <f>(Table2[[#This Row],[Close Price]]/Table2[[#This Row],[Current Month Low]])-1</f>
        <v>7.819548872180615E-3</v>
      </c>
      <c r="AH663" s="2">
        <f>(Table2[[#This Row],[Current Month High]]/Table2[[#This Row],[Close Price]])-1</f>
        <v>0.12026260817666357</v>
      </c>
      <c r="AI663">
        <v>31.871083258728699</v>
      </c>
      <c r="AJ663">
        <v>15.4323114019979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-0.17</v>
      </c>
      <c r="AM663" t="s">
        <v>10435</v>
      </c>
      <c r="AN663">
        <v>-4.67</v>
      </c>
      <c r="AO663" t="s">
        <v>10435</v>
      </c>
      <c r="AQ663">
        <f>(Table2[[#This Row],[Sharpe Ratio]]-AVERAGE(Table2[Sharpe Ratio]))/_xlfn.STDEV.P(Table2[Sharpe Ratio])</f>
        <v>-0.67617339439443958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646</v>
      </c>
      <c r="AT663">
        <f>_xlfn.RANK.AVG(Table2[[#This Row],[6M Return vs Nifty Z-Score]],Table2[6M Return vs Nifty Z-Score])</f>
        <v>651</v>
      </c>
      <c r="AU663">
        <f>_xlfn.RANK.AVG(Table2[[#This Row],[Sharpe Ratio Z-Score]],Table2[Sharpe Ratio Z-Score])</f>
        <v>529</v>
      </c>
      <c r="AV663">
        <f>(Table2[[#This Row],[Rank 1Y]]+Table2[[#This Row],[Rank 6M]]+Table2[[#This Row],[Rank Sharpe]])/3</f>
        <v>608.66666666666663</v>
      </c>
    </row>
    <row r="664" spans="1:48" x14ac:dyDescent="0.3">
      <c r="A664" t="s">
        <v>427</v>
      </c>
      <c r="B664" t="s">
        <v>428</v>
      </c>
      <c r="C664" t="s">
        <v>10391</v>
      </c>
      <c r="D664" t="s">
        <v>24</v>
      </c>
      <c r="E664">
        <v>54638.908998282001</v>
      </c>
      <c r="F664">
        <v>73.02</v>
      </c>
      <c r="G664">
        <v>-54.737788747995602</v>
      </c>
      <c r="H664">
        <f>(Table2[[#This Row],[1Y Return vs Nifty]]-AVERAGE(Table2[1Y Return vs Nifty]))/_xlfn.STDEV.P(Table2[1Y Return vs Nifty])</f>
        <v>-1.2788223077829661</v>
      </c>
      <c r="I664">
        <v>-6.26814890567689</v>
      </c>
      <c r="J664">
        <f>(Table2[[#This Row],[1M Return vs Nifty]]-AVERAGE(Table2[1M Return vs Nifty]))/_xlfn.STDEV.P(Table2[1M Return vs Nifty])</f>
        <v>-0.34508063332887434</v>
      </c>
      <c r="K664">
        <v>-23.7063094718632</v>
      </c>
      <c r="L664">
        <f>(Table2[[#This Row],[6M Return vs Nifty]]-AVERAGE(Table2[6M Return vs Nifty]))/_xlfn.STDEV.P(Table2[6M Return vs Nifty])</f>
        <v>-1.0743758310849374</v>
      </c>
      <c r="M664">
        <v>-1.97811311511361</v>
      </c>
      <c r="N664">
        <f>(Table2[[#This Row],[1W Return vs Nifty]]-AVERAGE(Table2[1W Return vs Nifty]))/_xlfn.STDEV.P(Table2[1W Return vs Nifty])</f>
        <v>1.992727233292545E-2</v>
      </c>
      <c r="O664">
        <v>73.47</v>
      </c>
      <c r="P664">
        <v>74.430435537096898</v>
      </c>
      <c r="Q664">
        <v>77.712287790642606</v>
      </c>
      <c r="R664">
        <v>46.082570865355898</v>
      </c>
      <c r="S664" s="2">
        <f>(Table2[[#This Row],[Close Price]]-Table2[[#This Row],[20D EMA]])/Table2[[#This Row],[20D EMA]]</f>
        <v>-6.1249489587587155E-3</v>
      </c>
      <c r="T664" s="2">
        <f>(Table2[[#This Row],[Close Price]]-Table2[[#This Row],[50D EMA]])/Table2[[#This Row],[50D EMA]]</f>
        <v>-1.8949714950867461E-2</v>
      </c>
      <c r="U664" s="2">
        <f>(Table2[[#This Row],[Close Price]]-Table2[[#This Row],[200D EMA]])/Table2[[#This Row],[200D EMA]]</f>
        <v>-6.0380255478820317E-2</v>
      </c>
      <c r="V664">
        <v>0.97612962903536404</v>
      </c>
      <c r="W664">
        <v>72.56</v>
      </c>
      <c r="X664">
        <v>73.95</v>
      </c>
      <c r="Y664">
        <v>72.56</v>
      </c>
      <c r="Z664">
        <v>74.44</v>
      </c>
      <c r="AA664">
        <v>71.16</v>
      </c>
      <c r="AB664">
        <v>75.7</v>
      </c>
      <c r="AC664" s="2">
        <f>(Table2[[#This Row],[Close Price]]/Table2[[#This Row],[Day Low]])-1</f>
        <v>6.3395810363835459E-3</v>
      </c>
      <c r="AD664" s="2">
        <f>(Table2[[#This Row],[Day High]]/Table2[[#This Row],[Close Price]])-1</f>
        <v>1.2736236647493904E-2</v>
      </c>
      <c r="AE664" s="2">
        <f>(Table2[[#This Row],[Close Price]]/Table2[[#This Row],[Current Week Low]])-1</f>
        <v>6.3395810363835459E-3</v>
      </c>
      <c r="AF664" s="2">
        <f>(Table2[[#This Row],[Current Week High]]/Table2[[#This Row],[Close Price]])-1</f>
        <v>1.9446726924130298E-2</v>
      </c>
      <c r="AG664" s="2">
        <f>(Table2[[#This Row],[Close Price]]/Table2[[#This Row],[Current Month Low]])-1</f>
        <v>2.6138279932546471E-2</v>
      </c>
      <c r="AH664" s="2">
        <f>(Table2[[#This Row],[Current Month High]]/Table2[[#This Row],[Close Price]])-1</f>
        <v>3.6702273349767278E-2</v>
      </c>
      <c r="AI664">
        <v>34.757600657354097</v>
      </c>
      <c r="AJ664">
        <v>3.67741019451937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-0.11</v>
      </c>
      <c r="AM664" t="s">
        <v>10435</v>
      </c>
      <c r="AN664">
        <v>0.55000000000000004</v>
      </c>
      <c r="AO664" t="s">
        <v>10436</v>
      </c>
      <c r="AP664">
        <v>3.1400055789367998E-2</v>
      </c>
      <c r="AQ664">
        <f>(Table2[[#This Row],[Sharpe Ratio]]-AVERAGE(Table2[Sharpe Ratio]))/_xlfn.STDEV.P(Table2[Sharpe Ratio])</f>
        <v>-0.31198126046089847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720</v>
      </c>
      <c r="AT664">
        <f>_xlfn.RANK.AVG(Table2[[#This Row],[6M Return vs Nifty Z-Score]],Table2[6M Return vs Nifty Z-Score])</f>
        <v>684</v>
      </c>
      <c r="AU664">
        <f>_xlfn.RANK.AVG(Table2[[#This Row],[Sharpe Ratio Z-Score]],Table2[Sharpe Ratio Z-Score])</f>
        <v>423</v>
      </c>
      <c r="AV664">
        <f>(Table2[[#This Row],[Rank 1Y]]+Table2[[#This Row],[Rank 6M]]+Table2[[#This Row],[Rank Sharpe]])/3</f>
        <v>609</v>
      </c>
    </row>
    <row r="665" spans="1:48" x14ac:dyDescent="0.3">
      <c r="A665" t="s">
        <v>1443</v>
      </c>
      <c r="B665" t="s">
        <v>1444</v>
      </c>
      <c r="C665" t="s">
        <v>10407</v>
      </c>
      <c r="D665" t="s">
        <v>611</v>
      </c>
      <c r="E665">
        <v>7652.9037542399901</v>
      </c>
      <c r="F665">
        <v>44.64</v>
      </c>
      <c r="G665">
        <v>-32.639738336053298</v>
      </c>
      <c r="H665">
        <f>(Table2[[#This Row],[1Y Return vs Nifty]]-AVERAGE(Table2[1Y Return vs Nifty]))/_xlfn.STDEV.P(Table2[1Y Return vs Nifty])</f>
        <v>-0.91856789845394637</v>
      </c>
      <c r="I665">
        <v>-12.429505083279899</v>
      </c>
      <c r="J665">
        <f>(Table2[[#This Row],[1M Return vs Nifty]]-AVERAGE(Table2[1M Return vs Nifty]))/_xlfn.STDEV.P(Table2[1M Return vs Nifty])</f>
        <v>-0.94108320354951269</v>
      </c>
      <c r="K665">
        <v>-25.546920538480499</v>
      </c>
      <c r="L665">
        <f>(Table2[[#This Row],[6M Return vs Nifty]]-AVERAGE(Table2[6M Return vs Nifty]))/_xlfn.STDEV.P(Table2[6M Return vs Nifty])</f>
        <v>-1.1287445154419744</v>
      </c>
      <c r="M665">
        <v>-10.666833203432001</v>
      </c>
      <c r="N665">
        <f>(Table2[[#This Row],[1W Return vs Nifty]]-AVERAGE(Table2[1W Return vs Nifty]))/_xlfn.STDEV.P(Table2[1W Return vs Nifty])</f>
        <v>-1.7052561185240316</v>
      </c>
      <c r="O665">
        <v>47.15</v>
      </c>
      <c r="P665">
        <v>46.822437054942696</v>
      </c>
      <c r="Q665">
        <v>46.719817731059003</v>
      </c>
      <c r="R665">
        <v>30.550527433213698</v>
      </c>
      <c r="S665" s="2">
        <f>(Table2[[#This Row],[Close Price]]-Table2[[#This Row],[20D EMA]])/Table2[[#This Row],[20D EMA]]</f>
        <v>-5.3234358430540786E-2</v>
      </c>
      <c r="T665" s="2">
        <f>(Table2[[#This Row],[Close Price]]-Table2[[#This Row],[50D EMA]])/Table2[[#This Row],[50D EMA]]</f>
        <v>-4.661092399743666E-2</v>
      </c>
      <c r="U665" s="2">
        <f>(Table2[[#This Row],[Close Price]]-Table2[[#This Row],[200D EMA]])/Table2[[#This Row],[200D EMA]]</f>
        <v>-4.4516820314484104E-2</v>
      </c>
      <c r="V665">
        <v>0.53639387365869395</v>
      </c>
      <c r="W665">
        <v>44.31</v>
      </c>
      <c r="X665">
        <v>45.3</v>
      </c>
      <c r="Y665">
        <v>44.31</v>
      </c>
      <c r="Z665">
        <v>46.44</v>
      </c>
      <c r="AA665">
        <v>44.31</v>
      </c>
      <c r="AB665">
        <v>51.7</v>
      </c>
      <c r="AC665" s="2">
        <f>(Table2[[#This Row],[Close Price]]/Table2[[#This Row],[Day Low]])-1</f>
        <v>7.4475287745430219E-3</v>
      </c>
      <c r="AD665" s="2">
        <f>(Table2[[#This Row],[Day High]]/Table2[[#This Row],[Close Price]])-1</f>
        <v>1.4784946236559016E-2</v>
      </c>
      <c r="AE665" s="2">
        <f>(Table2[[#This Row],[Close Price]]/Table2[[#This Row],[Current Week Low]])-1</f>
        <v>7.4475287745430219E-3</v>
      </c>
      <c r="AF665" s="2">
        <f>(Table2[[#This Row],[Current Week High]]/Table2[[#This Row],[Close Price]])-1</f>
        <v>4.0322580645161255E-2</v>
      </c>
      <c r="AG665" s="2">
        <f>(Table2[[#This Row],[Close Price]]/Table2[[#This Row],[Current Month Low]])-1</f>
        <v>7.4475287745430219E-3</v>
      </c>
      <c r="AH665" s="2">
        <f>(Table2[[#This Row],[Current Month High]]/Table2[[#This Row],[Close Price]])-1</f>
        <v>0.1581541218637994</v>
      </c>
      <c r="AI665">
        <v>53.897849462365599</v>
      </c>
      <c r="AJ665">
        <v>15.498059508408801</v>
      </c>
      <c r="AK665" t="str">
        <f>IF(AND(Table2[[#This Row],[20D EMA]]&gt;Table2[[#This Row],[50D EMA]],Table2[[#This Row],[50D EMA]]&gt;Table2[[#This Row],[200D EMA]]),"Uptrend","Downtrend/NoTrend")</f>
        <v>Uptrend</v>
      </c>
      <c r="AL665">
        <v>-0.03</v>
      </c>
      <c r="AM665" t="s">
        <v>10435</v>
      </c>
      <c r="AN665">
        <v>-7.1</v>
      </c>
      <c r="AO665" t="s">
        <v>10435</v>
      </c>
      <c r="AP665">
        <v>1.4613489866940001E-3</v>
      </c>
      <c r="AQ665">
        <f>(Table2[[#This Row],[Sharpe Ratio]]-AVERAGE(Table2[Sharpe Ratio]))/_xlfn.STDEV.P(Table2[Sharpe Ratio])</f>
        <v>-0.65922400393934644</v>
      </c>
      <c r="AR6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-5.3528757399088116</v>
      </c>
      <c r="AS665">
        <f>_xlfn.RANK.AVG(Table2[[#This Row],[1Y Return vs Nifty Z-Score]],Table2[1Y Return vs Nifty Z-Score])</f>
        <v>644</v>
      </c>
      <c r="AT665">
        <f>_xlfn.RANK.AVG(Table2[[#This Row],[6M Return vs Nifty Z-Score]],Table2[6M Return vs Nifty Z-Score])</f>
        <v>691</v>
      </c>
      <c r="AU665">
        <f>_xlfn.RANK.AVG(Table2[[#This Row],[Sharpe Ratio Z-Score]],Table2[Sharpe Ratio Z-Score])</f>
        <v>501</v>
      </c>
      <c r="AV665">
        <f>(Table2[[#This Row],[Rank 1Y]]+Table2[[#This Row],[Rank 6M]]+Table2[[#This Row],[Rank Sharpe]])/3</f>
        <v>612</v>
      </c>
    </row>
    <row r="666" spans="1:48" x14ac:dyDescent="0.3">
      <c r="A666" t="s">
        <v>582</v>
      </c>
      <c r="B666" t="s">
        <v>583</v>
      </c>
      <c r="C666" t="s">
        <v>10391</v>
      </c>
      <c r="D666" t="s">
        <v>43</v>
      </c>
      <c r="E666">
        <v>35441.030767249998</v>
      </c>
      <c r="F666">
        <v>605.29999999999995</v>
      </c>
      <c r="G666">
        <v>-28.033876502702</v>
      </c>
      <c r="H666">
        <f>(Table2[[#This Row],[1Y Return vs Nifty]]-AVERAGE(Table2[1Y Return vs Nifty]))/_xlfn.STDEV.P(Table2[1Y Return vs Nifty])</f>
        <v>-0.84348063947437901</v>
      </c>
      <c r="I666">
        <v>-6.2014928369580602</v>
      </c>
      <c r="J666">
        <f>(Table2[[#This Row],[1M Return vs Nifty]]-AVERAGE(Table2[1M Return vs Nifty]))/_xlfn.STDEV.P(Table2[1M Return vs Nifty])</f>
        <v>-0.33863283399183269</v>
      </c>
      <c r="K666">
        <v>-5.4034179803240097</v>
      </c>
      <c r="L666">
        <f>(Table2[[#This Row],[6M Return vs Nifty]]-AVERAGE(Table2[6M Return vs Nifty]))/_xlfn.STDEV.P(Table2[6M Return vs Nifty])</f>
        <v>-0.53373791557277594</v>
      </c>
      <c r="M666">
        <v>-3.17588333907042</v>
      </c>
      <c r="N666">
        <f>(Table2[[#This Row],[1W Return vs Nifty]]-AVERAGE(Table2[1W Return vs Nifty]))/_xlfn.STDEV.P(Table2[1W Return vs Nifty])</f>
        <v>-0.21789524645340952</v>
      </c>
      <c r="O666">
        <v>611.65</v>
      </c>
      <c r="P666">
        <v>601.00667375337002</v>
      </c>
      <c r="Q666">
        <v>577.46892477793494</v>
      </c>
      <c r="R666">
        <v>41.394576316614398</v>
      </c>
      <c r="S666" s="2">
        <f>(Table2[[#This Row],[Close Price]]-Table2[[#This Row],[20D EMA]])/Table2[[#This Row],[20D EMA]]</f>
        <v>-1.0381754271233586E-2</v>
      </c>
      <c r="T666" s="2">
        <f>(Table2[[#This Row],[Close Price]]-Table2[[#This Row],[50D EMA]])/Table2[[#This Row],[50D EMA]]</f>
        <v>7.1435583565445512E-3</v>
      </c>
      <c r="U666" s="2">
        <f>(Table2[[#This Row],[Close Price]]-Table2[[#This Row],[200D EMA]])/Table2[[#This Row],[200D EMA]]</f>
        <v>4.8194931411707428E-2</v>
      </c>
      <c r="V666">
        <v>0.65751908650021895</v>
      </c>
      <c r="W666">
        <v>596.20000000000005</v>
      </c>
      <c r="X666">
        <v>606.79999999999995</v>
      </c>
      <c r="Y666">
        <v>596.20000000000005</v>
      </c>
      <c r="Z666">
        <v>616.79999999999995</v>
      </c>
      <c r="AA666">
        <v>596.20000000000005</v>
      </c>
      <c r="AB666">
        <v>647</v>
      </c>
      <c r="AC666" s="2">
        <f>(Table2[[#This Row],[Close Price]]/Table2[[#This Row],[Day Low]])-1</f>
        <v>1.5263334451526278E-2</v>
      </c>
      <c r="AD666" s="2">
        <f>(Table2[[#This Row],[Day High]]/Table2[[#This Row],[Close Price]])-1</f>
        <v>2.4781100280852897E-3</v>
      </c>
      <c r="AE666" s="2">
        <f>(Table2[[#This Row],[Close Price]]/Table2[[#This Row],[Current Week Low]])-1</f>
        <v>1.5263334451526278E-2</v>
      </c>
      <c r="AF666" s="2">
        <f>(Table2[[#This Row],[Current Week High]]/Table2[[#This Row],[Close Price]])-1</f>
        <v>1.8998843548653666E-2</v>
      </c>
      <c r="AG666" s="2">
        <f>(Table2[[#This Row],[Close Price]]/Table2[[#This Row],[Current Month Low]])-1</f>
        <v>1.5263334451526278E-2</v>
      </c>
      <c r="AH666" s="2">
        <f>(Table2[[#This Row],[Current Month High]]/Table2[[#This Row],[Close Price]])-1</f>
        <v>6.8891458780769854E-2</v>
      </c>
      <c r="AI666">
        <v>6.8891458780769801</v>
      </c>
      <c r="AJ666">
        <v>33.091468777484501</v>
      </c>
      <c r="AK666" t="str">
        <f>IF(AND(Table2[[#This Row],[20D EMA]]&gt;Table2[[#This Row],[50D EMA]],Table2[[#This Row],[50D EMA]]&gt;Table2[[#This Row],[200D EMA]]),"Uptrend","Downtrend/NoTrend")</f>
        <v>Uptrend</v>
      </c>
      <c r="AL666">
        <v>-0.01</v>
      </c>
      <c r="AM666" t="s">
        <v>10435</v>
      </c>
      <c r="AN666">
        <v>-3.62</v>
      </c>
      <c r="AO666" t="s">
        <v>10435</v>
      </c>
      <c r="AP666">
        <v>-9.0574265101734996E-2</v>
      </c>
      <c r="AQ666">
        <f>(Table2[[#This Row],[Sharpe Ratio]]-AVERAGE(Table2[Sharpe Ratio]))/_xlfn.STDEV.P(Table2[Sharpe Ratio])</f>
        <v>-1.7266949319399965</v>
      </c>
      <c r="AR6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-3.6604415674323936</v>
      </c>
      <c r="AS666">
        <f>_xlfn.RANK.AVG(Table2[[#This Row],[1Y Return vs Nifty Z-Score]],Table2[1Y Return vs Nifty Z-Score])</f>
        <v>615</v>
      </c>
      <c r="AT666">
        <f>_xlfn.RANK.AVG(Table2[[#This Row],[6M Return vs Nifty Z-Score]],Table2[6M Return vs Nifty Z-Score])</f>
        <v>510</v>
      </c>
      <c r="AU666">
        <f>_xlfn.RANK.AVG(Table2[[#This Row],[Sharpe Ratio Z-Score]],Table2[Sharpe Ratio Z-Score])</f>
        <v>714</v>
      </c>
      <c r="AV666">
        <f>(Table2[[#This Row],[Rank 1Y]]+Table2[[#This Row],[Rank 6M]]+Table2[[#This Row],[Rank Sharpe]])/3</f>
        <v>613</v>
      </c>
    </row>
    <row r="667" spans="1:48" x14ac:dyDescent="0.3">
      <c r="A667" t="s">
        <v>1237</v>
      </c>
      <c r="B667" t="s">
        <v>1238</v>
      </c>
      <c r="C667" t="s">
        <v>10390</v>
      </c>
      <c r="D667" t="s">
        <v>21</v>
      </c>
      <c r="E667">
        <v>9848.7553917200003</v>
      </c>
      <c r="F667">
        <v>478.1</v>
      </c>
      <c r="G667">
        <v>-16.4087990468974</v>
      </c>
      <c r="H667">
        <f>(Table2[[#This Row],[1Y Return vs Nifty]]-AVERAGE(Table2[1Y Return vs Nifty]))/_xlfn.STDEV.P(Table2[1Y Return vs Nifty])</f>
        <v>-0.6539623184381621</v>
      </c>
      <c r="I667">
        <v>-9.1067710065116394</v>
      </c>
      <c r="J667">
        <f>(Table2[[#This Row],[1M Return vs Nifty]]-AVERAGE(Table2[1M Return vs Nifty]))/_xlfn.STDEV.P(Table2[1M Return vs Nifty])</f>
        <v>-0.61966726964971119</v>
      </c>
      <c r="K667">
        <v>-12.467474434612599</v>
      </c>
      <c r="L667">
        <f>(Table2[[#This Row],[6M Return vs Nifty]]-AVERAGE(Table2[6M Return vs Nifty]))/_xlfn.STDEV.P(Table2[6M Return vs Nifty])</f>
        <v>-0.74239875794690313</v>
      </c>
      <c r="M667">
        <v>-4.1356087856366397</v>
      </c>
      <c r="N667">
        <f>(Table2[[#This Row],[1W Return vs Nifty]]-AVERAGE(Table2[1W Return vs Nifty]))/_xlfn.STDEV.P(Table2[1W Return vs Nifty])</f>
        <v>-0.40845293312867009</v>
      </c>
      <c r="O667">
        <v>483.97</v>
      </c>
      <c r="P667">
        <v>491.49611067121799</v>
      </c>
      <c r="Q667">
        <v>482.62476002292902</v>
      </c>
      <c r="R667">
        <v>44.127126633467398</v>
      </c>
      <c r="S667" s="2">
        <f>(Table2[[#This Row],[Close Price]]-Table2[[#This Row],[20D EMA]])/Table2[[#This Row],[20D EMA]]</f>
        <v>-1.2128850961836486E-2</v>
      </c>
      <c r="T667" s="2">
        <f>(Table2[[#This Row],[Close Price]]-Table2[[#This Row],[50D EMA]])/Table2[[#This Row],[50D EMA]]</f>
        <v>-2.7255781643772108E-2</v>
      </c>
      <c r="U667" s="2">
        <f>(Table2[[#This Row],[Close Price]]-Table2[[#This Row],[200D EMA]])/Table2[[#This Row],[200D EMA]]</f>
        <v>-9.3753168045378251E-3</v>
      </c>
      <c r="V667">
        <v>0.787589850195485</v>
      </c>
      <c r="W667">
        <v>476.5</v>
      </c>
      <c r="X667">
        <v>488.9</v>
      </c>
      <c r="Y667">
        <v>476</v>
      </c>
      <c r="Z667">
        <v>493.8</v>
      </c>
      <c r="AA667">
        <v>454.8</v>
      </c>
      <c r="AB667">
        <v>500</v>
      </c>
      <c r="AC667" s="2">
        <f>(Table2[[#This Row],[Close Price]]/Table2[[#This Row],[Day Low]])-1</f>
        <v>3.3578174186779108E-3</v>
      </c>
      <c r="AD667" s="2">
        <f>(Table2[[#This Row],[Day High]]/Table2[[#This Row],[Close Price]])-1</f>
        <v>2.2589416440075283E-2</v>
      </c>
      <c r="AE667" s="2">
        <f>(Table2[[#This Row],[Close Price]]/Table2[[#This Row],[Current Week Low]])-1</f>
        <v>4.4117647058823373E-3</v>
      </c>
      <c r="AF667" s="2">
        <f>(Table2[[#This Row],[Current Week High]]/Table2[[#This Row],[Close Price]])-1</f>
        <v>3.2838318343442863E-2</v>
      </c>
      <c r="AG667" s="2">
        <f>(Table2[[#This Row],[Close Price]]/Table2[[#This Row],[Current Month Low]])-1</f>
        <v>5.1231310466139046E-2</v>
      </c>
      <c r="AH667" s="2">
        <f>(Table2[[#This Row],[Current Month High]]/Table2[[#This Row],[Close Price]])-1</f>
        <v>4.5806316670152558E-2</v>
      </c>
      <c r="AI667">
        <v>20.2677264170675</v>
      </c>
      <c r="AJ667">
        <v>21.7003945526282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0</v>
      </c>
      <c r="AM667">
        <v>0</v>
      </c>
      <c r="AN667">
        <v>3.09</v>
      </c>
      <c r="AO667" t="s">
        <v>10436</v>
      </c>
      <c r="AP667">
        <v>-9.0178701243564002E-2</v>
      </c>
      <c r="AQ667">
        <f>(Table2[[#This Row],[Sharpe Ratio]]-AVERAGE(Table2[Sharpe Ratio]))/_xlfn.STDEV.P(Table2[Sharpe Ratio])</f>
        <v>-1.7221070023330987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545</v>
      </c>
      <c r="AT667">
        <f>_xlfn.RANK.AVG(Table2[[#This Row],[6M Return vs Nifty Z-Score]],Table2[6M Return vs Nifty Z-Score])</f>
        <v>582</v>
      </c>
      <c r="AU667">
        <f>_xlfn.RANK.AVG(Table2[[#This Row],[Sharpe Ratio Z-Score]],Table2[Sharpe Ratio Z-Score])</f>
        <v>712</v>
      </c>
      <c r="AV667">
        <f>(Table2[[#This Row],[Rank 1Y]]+Table2[[#This Row],[Rank 6M]]+Table2[[#This Row],[Rank Sharpe]])/3</f>
        <v>613</v>
      </c>
    </row>
    <row r="668" spans="1:48" x14ac:dyDescent="0.3">
      <c r="A668" t="s">
        <v>1089</v>
      </c>
      <c r="B668" t="s">
        <v>1090</v>
      </c>
      <c r="C668" t="s">
        <v>10391</v>
      </c>
      <c r="D668" t="s">
        <v>573</v>
      </c>
      <c r="E668">
        <v>12429.764564353</v>
      </c>
      <c r="F668">
        <v>171.53</v>
      </c>
      <c r="G668">
        <v>-29.950679949437301</v>
      </c>
      <c r="H668">
        <f>(Table2[[#This Row],[1Y Return vs Nifty]]-AVERAGE(Table2[1Y Return vs Nifty]))/_xlfn.STDEV.P(Table2[1Y Return vs Nifty])</f>
        <v>-0.87472940941701038</v>
      </c>
      <c r="I668">
        <v>-4.38815418983567</v>
      </c>
      <c r="J668">
        <f>(Table2[[#This Row],[1M Return vs Nifty]]-AVERAGE(Table2[1M Return vs Nifty]))/_xlfn.STDEV.P(Table2[1M Return vs Nifty])</f>
        <v>-0.16322429353218787</v>
      </c>
      <c r="K668">
        <v>-12.771828463987701</v>
      </c>
      <c r="L668">
        <f>(Table2[[#This Row],[6M Return vs Nifty]]-AVERAGE(Table2[6M Return vs Nifty]))/_xlfn.STDEV.P(Table2[6M Return vs Nifty])</f>
        <v>-0.75138888544097415</v>
      </c>
      <c r="M668">
        <v>1.6119005638782</v>
      </c>
      <c r="N668">
        <f>(Table2[[#This Row],[1W Return vs Nifty]]-AVERAGE(Table2[1W Return vs Nifty]))/_xlfn.STDEV.P(Table2[1W Return vs Nifty])</f>
        <v>0.7327401963299538</v>
      </c>
      <c r="O668">
        <v>164.52</v>
      </c>
      <c r="P668">
        <v>164.71563910135399</v>
      </c>
      <c r="Q668">
        <v>164.81494136353999</v>
      </c>
      <c r="R668">
        <v>65.277844566235203</v>
      </c>
      <c r="S668" s="2">
        <f>(Table2[[#This Row],[Close Price]]-Table2[[#This Row],[20D EMA]])/Table2[[#This Row],[20D EMA]]</f>
        <v>4.2608801361536532E-2</v>
      </c>
      <c r="T668" s="2">
        <f>(Table2[[#This Row],[Close Price]]-Table2[[#This Row],[50D EMA]])/Table2[[#This Row],[50D EMA]]</f>
        <v>4.1370454777842645E-2</v>
      </c>
      <c r="U668" s="2">
        <f>(Table2[[#This Row],[Close Price]]-Table2[[#This Row],[200D EMA]])/Table2[[#This Row],[200D EMA]]</f>
        <v>4.0743021117535076E-2</v>
      </c>
      <c r="V668">
        <v>1.2558666347570699</v>
      </c>
      <c r="W668">
        <v>168.59</v>
      </c>
      <c r="X668">
        <v>172.45</v>
      </c>
      <c r="Y668">
        <v>164.05</v>
      </c>
      <c r="Z668">
        <v>172.7</v>
      </c>
      <c r="AA668">
        <v>156.37</v>
      </c>
      <c r="AB668">
        <v>173.12</v>
      </c>
      <c r="AC668" s="2">
        <f>(Table2[[#This Row],[Close Price]]/Table2[[#This Row],[Day Low]])-1</f>
        <v>1.7438756747137907E-2</v>
      </c>
      <c r="AD668" s="2">
        <f>(Table2[[#This Row],[Day High]]/Table2[[#This Row],[Close Price]])-1</f>
        <v>5.3634932664838875E-3</v>
      </c>
      <c r="AE668" s="2">
        <f>(Table2[[#This Row],[Close Price]]/Table2[[#This Row],[Current Week Low]])-1</f>
        <v>4.5595854922279688E-2</v>
      </c>
      <c r="AF668" s="2">
        <f>(Table2[[#This Row],[Current Week High]]/Table2[[#This Row],[Close Price]])-1</f>
        <v>6.8209642628112022E-3</v>
      </c>
      <c r="AG668" s="2">
        <f>(Table2[[#This Row],[Close Price]]/Table2[[#This Row],[Current Month Low]])-1</f>
        <v>9.6949542751167073E-2</v>
      </c>
      <c r="AH668" s="2">
        <f>(Table2[[#This Row],[Current Month High]]/Table2[[#This Row],[Close Price]])-1</f>
        <v>9.2695155366409043E-3</v>
      </c>
      <c r="AI668">
        <v>22.017943378507201</v>
      </c>
      <c r="AJ668">
        <v>30.2924420812761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-0.03</v>
      </c>
      <c r="AM668" t="s">
        <v>10435</v>
      </c>
      <c r="AN668">
        <v>7.08</v>
      </c>
      <c r="AO668" t="s">
        <v>10436</v>
      </c>
      <c r="AP668">
        <v>-2.8692238123304001E-2</v>
      </c>
      <c r="AQ668">
        <f>(Table2[[#This Row],[Sharpe Ratio]]-AVERAGE(Table2[Sharpe Ratio]))/_xlfn.STDEV.P(Table2[Sharpe Ratio])</f>
        <v>-1.008959026991741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626</v>
      </c>
      <c r="AT668">
        <f>_xlfn.RANK.AVG(Table2[[#This Row],[6M Return vs Nifty Z-Score]],Table2[6M Return vs Nifty Z-Score])</f>
        <v>584</v>
      </c>
      <c r="AU668">
        <f>_xlfn.RANK.AVG(Table2[[#This Row],[Sharpe Ratio Z-Score]],Table2[Sharpe Ratio Z-Score])</f>
        <v>633</v>
      </c>
      <c r="AV668">
        <f>(Table2[[#This Row],[Rank 1Y]]+Table2[[#This Row],[Rank 6M]]+Table2[[#This Row],[Rank Sharpe]])/3</f>
        <v>614.33333333333337</v>
      </c>
    </row>
    <row r="669" spans="1:48" x14ac:dyDescent="0.3">
      <c r="A669" t="s">
        <v>2432</v>
      </c>
      <c r="B669" t="s">
        <v>2433</v>
      </c>
      <c r="C669" t="s">
        <v>5595</v>
      </c>
      <c r="D669" t="s">
        <v>83</v>
      </c>
      <c r="E669">
        <v>2177.6881800000001</v>
      </c>
      <c r="F669">
        <v>84.3</v>
      </c>
      <c r="G669">
        <v>-57.8983831580002</v>
      </c>
      <c r="H669">
        <f>(Table2[[#This Row],[1Y Return vs Nifty]]-AVERAGE(Table2[1Y Return vs Nifty]))/_xlfn.STDEV.P(Table2[1Y Return vs Nifty])</f>
        <v>-1.3303480329523445</v>
      </c>
      <c r="I669">
        <v>-15.0313398666376</v>
      </c>
      <c r="J669">
        <f>(Table2[[#This Row],[1M Return vs Nifty]]-AVERAGE(Table2[1M Return vs Nifty]))/_xlfn.STDEV.P(Table2[1M Return vs Nifty])</f>
        <v>-1.1927648420510424</v>
      </c>
      <c r="K669">
        <v>-21.064232273912101</v>
      </c>
      <c r="L669">
        <f>(Table2[[#This Row],[6M Return vs Nifty]]-AVERAGE(Table2[6M Return vs Nifty]))/_xlfn.STDEV.P(Table2[6M Return vs Nifty])</f>
        <v>-0.99633312894780235</v>
      </c>
      <c r="M669">
        <v>-4.4695713542859501</v>
      </c>
      <c r="N669">
        <f>(Table2[[#This Row],[1W Return vs Nifty]]-AVERAGE(Table2[1W Return vs Nifty]))/_xlfn.STDEV.P(Table2[1W Return vs Nifty])</f>
        <v>-0.47476266238054476</v>
      </c>
      <c r="O669">
        <v>87.31</v>
      </c>
      <c r="P669">
        <v>90.208350184937402</v>
      </c>
      <c r="Q669">
        <v>96.6573624873092</v>
      </c>
      <c r="R669">
        <v>22.677704270834401</v>
      </c>
      <c r="S669" s="2">
        <f>(Table2[[#This Row],[Close Price]]-Table2[[#This Row],[20D EMA]])/Table2[[#This Row],[20D EMA]]</f>
        <v>-3.4474859695338506E-2</v>
      </c>
      <c r="T669" s="2">
        <f>(Table2[[#This Row],[Close Price]]-Table2[[#This Row],[50D EMA]])/Table2[[#This Row],[50D EMA]]</f>
        <v>-6.5496710369102346E-2</v>
      </c>
      <c r="U669" s="2">
        <f>(Table2[[#This Row],[Close Price]]-Table2[[#This Row],[200D EMA]])/Table2[[#This Row],[200D EMA]]</f>
        <v>-0.12784708965063768</v>
      </c>
      <c r="V669">
        <v>0.31591614373177801</v>
      </c>
      <c r="W669">
        <v>84</v>
      </c>
      <c r="X669">
        <v>85.76</v>
      </c>
      <c r="Y669">
        <v>84</v>
      </c>
      <c r="Z669">
        <v>87</v>
      </c>
      <c r="AA669">
        <v>84</v>
      </c>
      <c r="AB669">
        <v>91.4</v>
      </c>
      <c r="AC669" s="2">
        <f>(Table2[[#This Row],[Close Price]]/Table2[[#This Row],[Day Low]])-1</f>
        <v>3.5714285714285587E-3</v>
      </c>
      <c r="AD669" s="2">
        <f>(Table2[[#This Row],[Day High]]/Table2[[#This Row],[Close Price]])-1</f>
        <v>1.7319098457888593E-2</v>
      </c>
      <c r="AE669" s="2">
        <f>(Table2[[#This Row],[Close Price]]/Table2[[#This Row],[Current Week Low]])-1</f>
        <v>3.5714285714285587E-3</v>
      </c>
      <c r="AF669" s="2">
        <f>(Table2[[#This Row],[Current Week High]]/Table2[[#This Row],[Close Price]])-1</f>
        <v>3.2028469750889688E-2</v>
      </c>
      <c r="AG669" s="2">
        <f>(Table2[[#This Row],[Close Price]]/Table2[[#This Row],[Current Month Low]])-1</f>
        <v>3.5714285714285587E-3</v>
      </c>
      <c r="AH669" s="2">
        <f>(Table2[[#This Row],[Current Month High]]/Table2[[#This Row],[Close Price]])-1</f>
        <v>8.4223013048635886E-2</v>
      </c>
      <c r="AI669">
        <v>85.053380782918097</v>
      </c>
      <c r="AJ669">
        <v>1.6887816646561999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-0.17</v>
      </c>
      <c r="AM669" t="s">
        <v>10435</v>
      </c>
      <c r="AN669">
        <v>-6.76</v>
      </c>
      <c r="AO669" t="s">
        <v>10435</v>
      </c>
      <c r="AP669">
        <v>2.1833167199481002E-2</v>
      </c>
      <c r="AQ669">
        <f>(Table2[[#This Row],[Sharpe Ratio]]-AVERAGE(Table2[Sharpe Ratio]))/_xlfn.STDEV.P(Table2[Sharpe Ratio])</f>
        <v>-0.4229423872189958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726</v>
      </c>
      <c r="AT669">
        <f>_xlfn.RANK.AVG(Table2[[#This Row],[6M Return vs Nifty Z-Score]],Table2[6M Return vs Nifty Z-Score])</f>
        <v>668</v>
      </c>
      <c r="AU669">
        <f>_xlfn.RANK.AVG(Table2[[#This Row],[Sharpe Ratio Z-Score]],Table2[Sharpe Ratio Z-Score])</f>
        <v>454</v>
      </c>
      <c r="AV669">
        <f>(Table2[[#This Row],[Rank 1Y]]+Table2[[#This Row],[Rank 6M]]+Table2[[#This Row],[Rank Sharpe]])/3</f>
        <v>616</v>
      </c>
    </row>
    <row r="670" spans="1:48" x14ac:dyDescent="0.3">
      <c r="A670" t="s">
        <v>1383</v>
      </c>
      <c r="B670" t="s">
        <v>1384</v>
      </c>
      <c r="C670" t="s">
        <v>10390</v>
      </c>
      <c r="D670" t="s">
        <v>21</v>
      </c>
      <c r="E670">
        <v>8171.2474683</v>
      </c>
      <c r="F670">
        <v>2647.05</v>
      </c>
      <c r="G670">
        <v>-22.1893769575066</v>
      </c>
      <c r="H670">
        <f>(Table2[[#This Row],[1Y Return vs Nifty]]-AVERAGE(Table2[1Y Return vs Nifty]))/_xlfn.STDEV.P(Table2[1Y Return vs Nifty])</f>
        <v>-0.74820043636921163</v>
      </c>
      <c r="I670">
        <v>-16.5280064171967</v>
      </c>
      <c r="J670">
        <f>(Table2[[#This Row],[1M Return vs Nifty]]-AVERAGE(Table2[1M Return vs Nifty]))/_xlfn.STDEV.P(Table2[1M Return vs Nifty])</f>
        <v>-1.3375409408812042</v>
      </c>
      <c r="K670">
        <v>-14.6911001827399</v>
      </c>
      <c r="L670">
        <f>(Table2[[#This Row],[6M Return vs Nifty]]-AVERAGE(Table2[6M Return vs Nifty]))/_xlfn.STDEV.P(Table2[6M Return vs Nifty])</f>
        <v>-0.80808107868307988</v>
      </c>
      <c r="M670">
        <v>-4.9257139405424404</v>
      </c>
      <c r="N670">
        <f>(Table2[[#This Row],[1W Return vs Nifty]]-AVERAGE(Table2[1W Return vs Nifty]))/_xlfn.STDEV.P(Table2[1W Return vs Nifty])</f>
        <v>-0.5653317687245536</v>
      </c>
      <c r="O670">
        <v>2727</v>
      </c>
      <c r="P670">
        <v>2761.2446510670102</v>
      </c>
      <c r="Q670">
        <v>2654.5718715000598</v>
      </c>
      <c r="R670">
        <v>37.084695821841699</v>
      </c>
      <c r="S670" s="2">
        <f>(Table2[[#This Row],[Close Price]]-Table2[[#This Row],[20D EMA]])/Table2[[#This Row],[20D EMA]]</f>
        <v>-2.931793179317925E-2</v>
      </c>
      <c r="T670" s="2">
        <f>(Table2[[#This Row],[Close Price]]-Table2[[#This Row],[50D EMA]])/Table2[[#This Row],[50D EMA]]</f>
        <v>-4.1356223550449427E-2</v>
      </c>
      <c r="U670" s="2">
        <f>(Table2[[#This Row],[Close Price]]-Table2[[#This Row],[200D EMA]])/Table2[[#This Row],[200D EMA]]</f>
        <v>-2.8335535311044941E-3</v>
      </c>
      <c r="V670">
        <v>0.66491594720266101</v>
      </c>
      <c r="W670">
        <v>2629.9</v>
      </c>
      <c r="X670">
        <v>2668.6</v>
      </c>
      <c r="Y670">
        <v>2610</v>
      </c>
      <c r="Z670">
        <v>2688</v>
      </c>
      <c r="AA670">
        <v>2602.5500000000002</v>
      </c>
      <c r="AB670">
        <v>2974.8</v>
      </c>
      <c r="AC670" s="2">
        <f>(Table2[[#This Row],[Close Price]]/Table2[[#This Row],[Day Low]])-1</f>
        <v>6.5211605003991924E-3</v>
      </c>
      <c r="AD670" s="2">
        <f>(Table2[[#This Row],[Day High]]/Table2[[#This Row],[Close Price]])-1</f>
        <v>8.1411382482385886E-3</v>
      </c>
      <c r="AE670" s="2">
        <f>(Table2[[#This Row],[Close Price]]/Table2[[#This Row],[Current Week Low]])-1</f>
        <v>1.4195402298850635E-2</v>
      </c>
      <c r="AF670" s="2">
        <f>(Table2[[#This Row],[Current Week High]]/Table2[[#This Row],[Close Price]])-1</f>
        <v>1.547005156683845E-2</v>
      </c>
      <c r="AG670" s="2">
        <f>(Table2[[#This Row],[Close Price]]/Table2[[#This Row],[Current Month Low]])-1</f>
        <v>1.7098614820080238E-2</v>
      </c>
      <c r="AH670" s="2">
        <f>(Table2[[#This Row],[Current Month High]]/Table2[[#This Row],[Close Price]])-1</f>
        <v>0.12381707939026465</v>
      </c>
      <c r="AI670">
        <v>18.811507149468198</v>
      </c>
      <c r="AJ670">
        <v>25.867192886521899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-0.17</v>
      </c>
      <c r="AM670" t="s">
        <v>10435</v>
      </c>
      <c r="AN670">
        <v>-1.63</v>
      </c>
      <c r="AO670" t="s">
        <v>10435</v>
      </c>
      <c r="AP670">
        <v>-4.1211587960823998E-2</v>
      </c>
      <c r="AQ670">
        <f>(Table2[[#This Row],[Sharpe Ratio]]-AVERAGE(Table2[Sharpe Ratio]))/_xlfn.STDEV.P(Table2[Sharpe Ratio])</f>
        <v>-1.1541641426568781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586</v>
      </c>
      <c r="AT670">
        <f>_xlfn.RANK.AVG(Table2[[#This Row],[6M Return vs Nifty Z-Score]],Table2[6M Return vs Nifty Z-Score])</f>
        <v>610</v>
      </c>
      <c r="AU670">
        <f>_xlfn.RANK.AVG(Table2[[#This Row],[Sharpe Ratio Z-Score]],Table2[Sharpe Ratio Z-Score])</f>
        <v>654</v>
      </c>
      <c r="AV670">
        <f>(Table2[[#This Row],[Rank 1Y]]+Table2[[#This Row],[Rank 6M]]+Table2[[#This Row],[Rank Sharpe]])/3</f>
        <v>616.66666666666663</v>
      </c>
    </row>
    <row r="671" spans="1:48" x14ac:dyDescent="0.3">
      <c r="A671" t="s">
        <v>2384</v>
      </c>
      <c r="B671" t="s">
        <v>2385</v>
      </c>
      <c r="C671" t="s">
        <v>10400</v>
      </c>
      <c r="D671" t="s">
        <v>213</v>
      </c>
      <c r="E671">
        <v>2275.9166444500001</v>
      </c>
      <c r="F671">
        <v>294.5</v>
      </c>
      <c r="G671">
        <v>-48.8027918737953</v>
      </c>
      <c r="H671">
        <f>(Table2[[#This Row],[1Y Return vs Nifty]]-AVERAGE(Table2[1Y Return vs Nifty]))/_xlfn.STDEV.P(Table2[1Y Return vs Nifty])</f>
        <v>-1.1820667681119585</v>
      </c>
      <c r="I671">
        <v>-3.0592860908939299</v>
      </c>
      <c r="J671">
        <f>(Table2[[#This Row],[1M Return vs Nifty]]-AVERAGE(Table2[1M Return vs Nifty]))/_xlfn.STDEV.P(Table2[1M Return vs Nifty])</f>
        <v>-3.4679736193902189E-2</v>
      </c>
      <c r="K671">
        <v>-15.1056443194739</v>
      </c>
      <c r="L671">
        <f>(Table2[[#This Row],[6M Return vs Nifty]]-AVERAGE(Table2[6M Return vs Nifty]))/_xlfn.STDEV.P(Table2[6M Return vs Nifty])</f>
        <v>-0.8203260443528626</v>
      </c>
      <c r="M671">
        <v>-4.7855878242925503</v>
      </c>
      <c r="N671">
        <f>(Table2[[#This Row],[1W Return vs Nifty]]-AVERAGE(Table2[1W Return vs Nifty]))/_xlfn.STDEV.P(Table2[1W Return vs Nifty])</f>
        <v>-0.53750911522411282</v>
      </c>
      <c r="O671">
        <v>296.83</v>
      </c>
      <c r="P671">
        <v>296.82620177117798</v>
      </c>
      <c r="Q671">
        <v>312.55495904813102</v>
      </c>
      <c r="R671">
        <v>44.943132557073803</v>
      </c>
      <c r="S671" s="2">
        <f>(Table2[[#This Row],[Close Price]]-Table2[[#This Row],[20D EMA]])/Table2[[#This Row],[20D EMA]]</f>
        <v>-7.8496108883872387E-3</v>
      </c>
      <c r="T671" s="2">
        <f>(Table2[[#This Row],[Close Price]]-Table2[[#This Row],[50D EMA]])/Table2[[#This Row],[50D EMA]]</f>
        <v>-7.8369151958196624E-3</v>
      </c>
      <c r="U671" s="2">
        <f>(Table2[[#This Row],[Close Price]]-Table2[[#This Row],[200D EMA]])/Table2[[#This Row],[200D EMA]]</f>
        <v>-5.7765709759065774E-2</v>
      </c>
      <c r="V671">
        <v>0.82967036798787996</v>
      </c>
      <c r="W671">
        <v>293.95</v>
      </c>
      <c r="X671">
        <v>301.7</v>
      </c>
      <c r="Y671">
        <v>293.95</v>
      </c>
      <c r="Z671">
        <v>305.2</v>
      </c>
      <c r="AA671">
        <v>279.25</v>
      </c>
      <c r="AB671">
        <v>316</v>
      </c>
      <c r="AC671" s="2">
        <f>(Table2[[#This Row],[Close Price]]/Table2[[#This Row],[Day Low]])-1</f>
        <v>1.8710665079095801E-3</v>
      </c>
      <c r="AD671" s="2">
        <f>(Table2[[#This Row],[Day High]]/Table2[[#This Row],[Close Price]])-1</f>
        <v>2.4448217317487142E-2</v>
      </c>
      <c r="AE671" s="2">
        <f>(Table2[[#This Row],[Close Price]]/Table2[[#This Row],[Current Week Low]])-1</f>
        <v>1.8710665079095801E-3</v>
      </c>
      <c r="AF671" s="2">
        <f>(Table2[[#This Row],[Current Week High]]/Table2[[#This Row],[Close Price]])-1</f>
        <v>3.6332767402376787E-2</v>
      </c>
      <c r="AG671" s="2">
        <f>(Table2[[#This Row],[Close Price]]/Table2[[#This Row],[Current Month Low]])-1</f>
        <v>5.4610564010743046E-2</v>
      </c>
      <c r="AH671" s="2">
        <f>(Table2[[#This Row],[Current Month High]]/Table2[[#This Row],[Close Price]])-1</f>
        <v>7.3005093378607722E-2</v>
      </c>
      <c r="AI671">
        <v>27.3344651952461</v>
      </c>
      <c r="AJ671">
        <v>19.983703401914799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-0.18</v>
      </c>
      <c r="AM671" t="s">
        <v>10435</v>
      </c>
      <c r="AN671">
        <v>0.05</v>
      </c>
      <c r="AO671" t="s">
        <v>10436</v>
      </c>
      <c r="AQ671">
        <f>(Table2[[#This Row],[Sharpe Ratio]]-AVERAGE(Table2[Sharpe Ratio]))/_xlfn.STDEV.P(Table2[Sharpe Ratio])</f>
        <v>-0.67617339439443958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706</v>
      </c>
      <c r="AT671">
        <f>_xlfn.RANK.AVG(Table2[[#This Row],[6M Return vs Nifty Z-Score]],Table2[6M Return vs Nifty Z-Score])</f>
        <v>617</v>
      </c>
      <c r="AU671">
        <f>_xlfn.RANK.AVG(Table2[[#This Row],[Sharpe Ratio Z-Score]],Table2[Sharpe Ratio Z-Score])</f>
        <v>529</v>
      </c>
      <c r="AV671">
        <f>(Table2[[#This Row],[Rank 1Y]]+Table2[[#This Row],[Rank 6M]]+Table2[[#This Row],[Rank Sharpe]])/3</f>
        <v>617.33333333333337</v>
      </c>
    </row>
    <row r="672" spans="1:48" x14ac:dyDescent="0.3">
      <c r="A672" t="s">
        <v>1878</v>
      </c>
      <c r="B672" t="s">
        <v>1879</v>
      </c>
      <c r="C672" t="s">
        <v>10393</v>
      </c>
      <c r="D672" t="s">
        <v>230</v>
      </c>
      <c r="E672">
        <v>4064.6861326399999</v>
      </c>
      <c r="F672">
        <v>481.6</v>
      </c>
      <c r="G672">
        <v>-28.8127814338924</v>
      </c>
      <c r="H672">
        <f>(Table2[[#This Row],[1Y Return vs Nifty]]-AVERAGE(Table2[1Y Return vs Nifty]))/_xlfn.STDEV.P(Table2[1Y Return vs Nifty])</f>
        <v>-0.85617877033563428</v>
      </c>
      <c r="I672">
        <v>-4.9117863589473298</v>
      </c>
      <c r="J672">
        <f>(Table2[[#This Row],[1M Return vs Nifty]]-AVERAGE(Table2[1M Return vs Nifty]))/_xlfn.STDEV.P(Table2[1M Return vs Nifty])</f>
        <v>-0.21387647296229673</v>
      </c>
      <c r="K672">
        <v>-28.3324940980478</v>
      </c>
      <c r="L672">
        <f>(Table2[[#This Row],[6M Return vs Nifty]]-AVERAGE(Table2[6M Return vs Nifty]))/_xlfn.STDEV.P(Table2[6M Return vs Nifty])</f>
        <v>-1.2110258688252049</v>
      </c>
      <c r="M672">
        <v>-3.0319440613422999</v>
      </c>
      <c r="N672">
        <f>(Table2[[#This Row],[1W Return vs Nifty]]-AVERAGE(Table2[1W Return vs Nifty]))/_xlfn.STDEV.P(Table2[1W Return vs Nifty])</f>
        <v>-0.18931547305705426</v>
      </c>
      <c r="O672">
        <v>485.53</v>
      </c>
      <c r="P672">
        <v>489.13839723285997</v>
      </c>
      <c r="Q672">
        <v>501.32486466809303</v>
      </c>
      <c r="R672">
        <v>41.003923359079799</v>
      </c>
      <c r="S672" s="2">
        <f>(Table2[[#This Row],[Close Price]]-Table2[[#This Row],[20D EMA]])/Table2[[#This Row],[20D EMA]]</f>
        <v>-8.0942475233249239E-3</v>
      </c>
      <c r="T672" s="2">
        <f>(Table2[[#This Row],[Close Price]]-Table2[[#This Row],[50D EMA]])/Table2[[#This Row],[50D EMA]]</f>
        <v>-1.5411583460848626E-2</v>
      </c>
      <c r="U672" s="2">
        <f>(Table2[[#This Row],[Close Price]]-Table2[[#This Row],[200D EMA]])/Table2[[#This Row],[200D EMA]]</f>
        <v>-3.9345474478214924E-2</v>
      </c>
      <c r="V672">
        <v>0.87090601767360898</v>
      </c>
      <c r="W672">
        <v>481.05</v>
      </c>
      <c r="X672">
        <v>486.4</v>
      </c>
      <c r="Y672">
        <v>481.05</v>
      </c>
      <c r="Z672">
        <v>490</v>
      </c>
      <c r="AA672">
        <v>478.05</v>
      </c>
      <c r="AB672">
        <v>506.5</v>
      </c>
      <c r="AC672" s="2">
        <f>(Table2[[#This Row],[Close Price]]/Table2[[#This Row],[Day Low]])-1</f>
        <v>1.1433322939402579E-3</v>
      </c>
      <c r="AD672" s="2">
        <f>(Table2[[#This Row],[Day High]]/Table2[[#This Row],[Close Price]])-1</f>
        <v>9.966777408637828E-3</v>
      </c>
      <c r="AE672" s="2">
        <f>(Table2[[#This Row],[Close Price]]/Table2[[#This Row],[Current Week Low]])-1</f>
        <v>1.1433322939402579E-3</v>
      </c>
      <c r="AF672" s="2">
        <f>(Table2[[#This Row],[Current Week High]]/Table2[[#This Row],[Close Price]])-1</f>
        <v>1.744186046511631E-2</v>
      </c>
      <c r="AG672" s="2">
        <f>(Table2[[#This Row],[Close Price]]/Table2[[#This Row],[Current Month Low]])-1</f>
        <v>7.4260014642819616E-3</v>
      </c>
      <c r="AH672" s="2">
        <f>(Table2[[#This Row],[Current Month High]]/Table2[[#This Row],[Close Price]])-1</f>
        <v>5.1702657807308983E-2</v>
      </c>
      <c r="AI672">
        <v>45.141196013288997</v>
      </c>
      <c r="AJ672">
        <v>7.7404921700223701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-0.15</v>
      </c>
      <c r="AM672" t="s">
        <v>10435</v>
      </c>
      <c r="AN672">
        <v>0.09</v>
      </c>
      <c r="AO672" t="s">
        <v>10436</v>
      </c>
      <c r="AQ672">
        <f>(Table2[[#This Row],[Sharpe Ratio]]-AVERAGE(Table2[Sharpe Ratio]))/_xlfn.STDEV.P(Table2[Sharpe Ratio])</f>
        <v>-0.67617339439443958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620</v>
      </c>
      <c r="AT672">
        <f>_xlfn.RANK.AVG(Table2[[#This Row],[6M Return vs Nifty Z-Score]],Table2[6M Return vs Nifty Z-Score])</f>
        <v>705</v>
      </c>
      <c r="AU672">
        <f>_xlfn.RANK.AVG(Table2[[#This Row],[Sharpe Ratio Z-Score]],Table2[Sharpe Ratio Z-Score])</f>
        <v>529</v>
      </c>
      <c r="AV672">
        <f>(Table2[[#This Row],[Rank 1Y]]+Table2[[#This Row],[Rank 6M]]+Table2[[#This Row],[Rank Sharpe]])/3</f>
        <v>618</v>
      </c>
    </row>
    <row r="673" spans="1:48" x14ac:dyDescent="0.3">
      <c r="A673" t="s">
        <v>1770</v>
      </c>
      <c r="B673" t="s">
        <v>1771</v>
      </c>
      <c r="C673" t="s">
        <v>10401</v>
      </c>
      <c r="D673" t="s">
        <v>438</v>
      </c>
      <c r="E673">
        <v>4640.6919487679997</v>
      </c>
      <c r="F673">
        <v>92.88</v>
      </c>
      <c r="G673">
        <v>-24.296946451373799</v>
      </c>
      <c r="H673">
        <f>(Table2[[#This Row],[1Y Return vs Nifty]]-AVERAGE(Table2[1Y Return vs Nifty]))/_xlfn.STDEV.P(Table2[1Y Return vs Nifty])</f>
        <v>-0.78255917793143848</v>
      </c>
      <c r="I673">
        <v>-12.5798778783335</v>
      </c>
      <c r="J673">
        <f>(Table2[[#This Row],[1M Return vs Nifty]]-AVERAGE(Table2[1M Return vs Nifty]))/_xlfn.STDEV.P(Table2[1M Return vs Nifty])</f>
        <v>-0.95562912002630918</v>
      </c>
      <c r="K673">
        <v>-23.959631844257199</v>
      </c>
      <c r="L673">
        <f>(Table2[[#This Row],[6M Return vs Nifty]]-AVERAGE(Table2[6M Return vs Nifty]))/_xlfn.STDEV.P(Table2[6M Return vs Nifty])</f>
        <v>-1.0818585656805613</v>
      </c>
      <c r="M673">
        <v>-6.9908506088872002</v>
      </c>
      <c r="N673">
        <f>(Table2[[#This Row],[1W Return vs Nifty]]-AVERAGE(Table2[1W Return vs Nifty]))/_xlfn.STDEV.P(Table2[1W Return vs Nifty])</f>
        <v>-0.97537369018868292</v>
      </c>
      <c r="O673">
        <v>96.83</v>
      </c>
      <c r="P673">
        <v>99.920691077807803</v>
      </c>
      <c r="Q673">
        <v>100.420743868063</v>
      </c>
      <c r="R673">
        <v>12.592783129000001</v>
      </c>
      <c r="S673" s="2">
        <f>(Table2[[#This Row],[Close Price]]-Table2[[#This Row],[20D EMA]])/Table2[[#This Row],[20D EMA]]</f>
        <v>-4.0793142621088532E-2</v>
      </c>
      <c r="T673" s="2">
        <f>(Table2[[#This Row],[Close Price]]-Table2[[#This Row],[50D EMA]])/Table2[[#This Row],[50D EMA]]</f>
        <v>-7.0462794060594039E-2</v>
      </c>
      <c r="U673" s="2">
        <f>(Table2[[#This Row],[Close Price]]-Table2[[#This Row],[200D EMA]])/Table2[[#This Row],[200D EMA]]</f>
        <v>-7.5091495816545145E-2</v>
      </c>
      <c r="V673">
        <v>0.72023321760785797</v>
      </c>
      <c r="W673">
        <v>92.75</v>
      </c>
      <c r="X673">
        <v>94.36</v>
      </c>
      <c r="Y673">
        <v>92.75</v>
      </c>
      <c r="Z673">
        <v>95.68</v>
      </c>
      <c r="AA673">
        <v>92.75</v>
      </c>
      <c r="AB673">
        <v>101.67</v>
      </c>
      <c r="AC673" s="2">
        <f>(Table2[[#This Row],[Close Price]]/Table2[[#This Row],[Day Low]])-1</f>
        <v>1.4016172506738922E-3</v>
      </c>
      <c r="AD673" s="2">
        <f>(Table2[[#This Row],[Day High]]/Table2[[#This Row],[Close Price]])-1</f>
        <v>1.5934539190353147E-2</v>
      </c>
      <c r="AE673" s="2">
        <f>(Table2[[#This Row],[Close Price]]/Table2[[#This Row],[Current Week Low]])-1</f>
        <v>1.4016172506738922E-3</v>
      </c>
      <c r="AF673" s="2">
        <f>(Table2[[#This Row],[Current Week High]]/Table2[[#This Row],[Close Price]])-1</f>
        <v>3.0146425495262807E-2</v>
      </c>
      <c r="AG673" s="2">
        <f>(Table2[[#This Row],[Close Price]]/Table2[[#This Row],[Current Month Low]])-1</f>
        <v>1.4016172506738922E-3</v>
      </c>
      <c r="AH673" s="2">
        <f>(Table2[[#This Row],[Current Month High]]/Table2[[#This Row],[Close Price]])-1</f>
        <v>9.4638242894056868E-2</v>
      </c>
      <c r="AI673">
        <v>30.867786391042198</v>
      </c>
      <c r="AJ673">
        <v>9.2705882352941202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-0.16</v>
      </c>
      <c r="AM673" t="s">
        <v>10435</v>
      </c>
      <c r="AN673">
        <v>-5.09</v>
      </c>
      <c r="AO673" t="s">
        <v>10435</v>
      </c>
      <c r="AP673">
        <v>-5.2923806036969997E-3</v>
      </c>
      <c r="AQ673">
        <f>(Table2[[#This Row],[Sharpe Ratio]]-AVERAGE(Table2[Sharpe Ratio]))/_xlfn.STDEV.P(Table2[Sharpe Ratio])</f>
        <v>-0.73755683264621241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599</v>
      </c>
      <c r="AT673">
        <f>_xlfn.RANK.AVG(Table2[[#This Row],[6M Return vs Nifty Z-Score]],Table2[6M Return vs Nifty Z-Score])</f>
        <v>685</v>
      </c>
      <c r="AU673">
        <f>_xlfn.RANK.AVG(Table2[[#This Row],[Sharpe Ratio Z-Score]],Table2[Sharpe Ratio Z-Score])</f>
        <v>571</v>
      </c>
      <c r="AV673">
        <f>(Table2[[#This Row],[Rank 1Y]]+Table2[[#This Row],[Rank 6M]]+Table2[[#This Row],[Rank Sharpe]])/3</f>
        <v>618.33333333333337</v>
      </c>
    </row>
    <row r="674" spans="1:48" x14ac:dyDescent="0.3">
      <c r="A674" t="s">
        <v>1075</v>
      </c>
      <c r="B674" t="s">
        <v>1076</v>
      </c>
      <c r="C674" t="s">
        <v>5595</v>
      </c>
      <c r="D674" t="s">
        <v>83</v>
      </c>
      <c r="E674">
        <v>12752.260442864999</v>
      </c>
      <c r="F674">
        <v>357.05</v>
      </c>
      <c r="G674">
        <v>-37.3626951917078</v>
      </c>
      <c r="H674">
        <f>(Table2[[#This Row],[1Y Return vs Nifty]]-AVERAGE(Table2[1Y Return vs Nifty]))/_xlfn.STDEV.P(Table2[1Y Return vs Nifty])</f>
        <v>-0.99556410402874884</v>
      </c>
      <c r="I674">
        <v>-1.40195095812475</v>
      </c>
      <c r="J674">
        <f>(Table2[[#This Row],[1M Return vs Nifty]]-AVERAGE(Table2[1M Return vs Nifty]))/_xlfn.STDEV.P(Table2[1M Return vs Nifty])</f>
        <v>0.12563821498022956</v>
      </c>
      <c r="K674">
        <v>-1.5881995371381099</v>
      </c>
      <c r="L674">
        <f>(Table2[[#This Row],[6M Return vs Nifty]]-AVERAGE(Table2[6M Return vs Nifty]))/_xlfn.STDEV.P(Table2[6M Return vs Nifty])</f>
        <v>-0.42104251182735836</v>
      </c>
      <c r="M674">
        <v>-5.6667064497560498</v>
      </c>
      <c r="N674">
        <f>(Table2[[#This Row],[1W Return vs Nifty]]-AVERAGE(Table2[1W Return vs Nifty]))/_xlfn.STDEV.P(Table2[1W Return vs Nifty])</f>
        <v>-0.71245907362685135</v>
      </c>
      <c r="O674">
        <v>352.93</v>
      </c>
      <c r="P674">
        <v>347.774823233745</v>
      </c>
      <c r="Q674">
        <v>343.83985254168999</v>
      </c>
      <c r="R674">
        <v>53.111281199954902</v>
      </c>
      <c r="S674" s="2">
        <f>(Table2[[#This Row],[Close Price]]-Table2[[#This Row],[20D EMA]])/Table2[[#This Row],[20D EMA]]</f>
        <v>1.1673703000595032E-2</v>
      </c>
      <c r="T674" s="2">
        <f>(Table2[[#This Row],[Close Price]]-Table2[[#This Row],[50D EMA]])/Table2[[#This Row],[50D EMA]]</f>
        <v>2.6670063922427822E-2</v>
      </c>
      <c r="U674" s="2">
        <f>(Table2[[#This Row],[Close Price]]-Table2[[#This Row],[200D EMA]])/Table2[[#This Row],[200D EMA]]</f>
        <v>3.8419477441778829E-2</v>
      </c>
      <c r="V674">
        <v>2.2465928264591501</v>
      </c>
      <c r="W674">
        <v>351.9</v>
      </c>
      <c r="X674">
        <v>357.85</v>
      </c>
      <c r="Y674">
        <v>351.2</v>
      </c>
      <c r="Z674">
        <v>364.25</v>
      </c>
      <c r="AA674">
        <v>335.8</v>
      </c>
      <c r="AB674">
        <v>379.25</v>
      </c>
      <c r="AC674" s="2">
        <f>(Table2[[#This Row],[Close Price]]/Table2[[#This Row],[Day Low]])-1</f>
        <v>1.4634839443023795E-2</v>
      </c>
      <c r="AD674" s="2">
        <f>(Table2[[#This Row],[Day High]]/Table2[[#This Row],[Close Price]])-1</f>
        <v>2.2405825514633104E-3</v>
      </c>
      <c r="AE674" s="2">
        <f>(Table2[[#This Row],[Close Price]]/Table2[[#This Row],[Current Week Low]])-1</f>
        <v>1.6657175398633317E-2</v>
      </c>
      <c r="AF674" s="2">
        <f>(Table2[[#This Row],[Current Week High]]/Table2[[#This Row],[Close Price]])-1</f>
        <v>2.016524296317046E-2</v>
      </c>
      <c r="AG674" s="2">
        <f>(Table2[[#This Row],[Close Price]]/Table2[[#This Row],[Current Month Low]])-1</f>
        <v>6.3281715306730213E-2</v>
      </c>
      <c r="AH674" s="2">
        <f>(Table2[[#This Row],[Current Month High]]/Table2[[#This Row],[Close Price]])-1</f>
        <v>6.2176165803108807E-2</v>
      </c>
      <c r="AI674">
        <v>11.4689819353031</v>
      </c>
      <c r="AJ674">
        <v>22.571232406453799</v>
      </c>
      <c r="AK674" t="str">
        <f>IF(AND(Table2[[#This Row],[20D EMA]]&gt;Table2[[#This Row],[50D EMA]],Table2[[#This Row],[50D EMA]]&gt;Table2[[#This Row],[200D EMA]]),"Uptrend","Downtrend/NoTrend")</f>
        <v>Uptrend</v>
      </c>
      <c r="AL674">
        <v>-0.05</v>
      </c>
      <c r="AM674" t="s">
        <v>10435</v>
      </c>
      <c r="AN674">
        <v>3.39</v>
      </c>
      <c r="AO674" t="s">
        <v>10436</v>
      </c>
      <c r="AP674">
        <v>-0.107585622302572</v>
      </c>
      <c r="AQ674">
        <f>(Table2[[#This Row],[Sharpe Ratio]]-AVERAGE(Table2[Sharpe Ratio]))/_xlfn.STDEV.P(Table2[Sharpe Ratio])</f>
        <v>-1.9240003928486453</v>
      </c>
      <c r="AR6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-3.9274278673513741</v>
      </c>
      <c r="AS674">
        <f>_xlfn.RANK.AVG(Table2[[#This Row],[1Y Return vs Nifty Z-Score]],Table2[1Y Return vs Nifty Z-Score])</f>
        <v>670</v>
      </c>
      <c r="AT674">
        <f>_xlfn.RANK.AVG(Table2[[#This Row],[6M Return vs Nifty Z-Score]],Table2[6M Return vs Nifty Z-Score])</f>
        <v>464</v>
      </c>
      <c r="AU674">
        <f>_xlfn.RANK.AVG(Table2[[#This Row],[Sharpe Ratio Z-Score]],Table2[Sharpe Ratio Z-Score])</f>
        <v>725</v>
      </c>
      <c r="AV674">
        <f>(Table2[[#This Row],[Rank 1Y]]+Table2[[#This Row],[Rank 6M]]+Table2[[#This Row],[Rank Sharpe]])/3</f>
        <v>619.66666666666663</v>
      </c>
    </row>
    <row r="675" spans="1:48" x14ac:dyDescent="0.3">
      <c r="A675" t="s">
        <v>356</v>
      </c>
      <c r="B675" t="s">
        <v>357</v>
      </c>
      <c r="C675" t="s">
        <v>10400</v>
      </c>
      <c r="D675" t="s">
        <v>101</v>
      </c>
      <c r="E675">
        <v>71807.207638155</v>
      </c>
      <c r="F675">
        <v>615.95000000000005</v>
      </c>
      <c r="G675">
        <v>-31.427317257395099</v>
      </c>
      <c r="H675">
        <f>(Table2[[#This Row],[1Y Return vs Nifty]]-AVERAGE(Table2[1Y Return vs Nifty]))/_xlfn.STDEV.P(Table2[1Y Return vs Nifty])</f>
        <v>-0.89880235210900661</v>
      </c>
      <c r="I675">
        <v>3.5513435474989699</v>
      </c>
      <c r="J675">
        <f>(Table2[[#This Row],[1M Return vs Nifty]]-AVERAGE(Table2[1M Return vs Nifty]))/_xlfn.STDEV.P(Table2[1M Return vs Nifty])</f>
        <v>0.60478211955482397</v>
      </c>
      <c r="K675">
        <v>-7.3373892387366197</v>
      </c>
      <c r="L675">
        <f>(Table2[[#This Row],[6M Return vs Nifty]]-AVERAGE(Table2[6M Return vs Nifty]))/_xlfn.STDEV.P(Table2[6M Return vs Nifty])</f>
        <v>-0.59086430952489888</v>
      </c>
      <c r="M675">
        <v>-3.7594340590975799</v>
      </c>
      <c r="N675">
        <f>(Table2[[#This Row],[1W Return vs Nifty]]-AVERAGE(Table2[1W Return vs Nifty]))/_xlfn.STDEV.P(Table2[1W Return vs Nifty])</f>
        <v>-0.33376179522933136</v>
      </c>
      <c r="O675">
        <v>604.85</v>
      </c>
      <c r="P675">
        <v>577.07607852812805</v>
      </c>
      <c r="Q675">
        <v>550.51063463666901</v>
      </c>
      <c r="R675">
        <v>58.625041418105702</v>
      </c>
      <c r="S675" s="2">
        <f>(Table2[[#This Row],[Close Price]]-Table2[[#This Row],[20D EMA]])/Table2[[#This Row],[20D EMA]]</f>
        <v>1.8351657435727902E-2</v>
      </c>
      <c r="T675" s="2">
        <f>(Table2[[#This Row],[Close Price]]-Table2[[#This Row],[50D EMA]])/Table2[[#This Row],[50D EMA]]</f>
        <v>6.7363598870746097E-2</v>
      </c>
      <c r="U675" s="2">
        <f>(Table2[[#This Row],[Close Price]]-Table2[[#This Row],[200D EMA]])/Table2[[#This Row],[200D EMA]]</f>
        <v>0.11887030194524816</v>
      </c>
      <c r="V675">
        <v>0.94032599109095005</v>
      </c>
      <c r="W675">
        <v>600.20000000000005</v>
      </c>
      <c r="X675">
        <v>618</v>
      </c>
      <c r="Y675">
        <v>600.20000000000005</v>
      </c>
      <c r="Z675">
        <v>624</v>
      </c>
      <c r="AA675">
        <v>570.15</v>
      </c>
      <c r="AB675">
        <v>629.5</v>
      </c>
      <c r="AC675" s="2">
        <f>(Table2[[#This Row],[Close Price]]/Table2[[#This Row],[Day Low]])-1</f>
        <v>2.624125291569479E-2</v>
      </c>
      <c r="AD675" s="2">
        <f>(Table2[[#This Row],[Day High]]/Table2[[#This Row],[Close Price]])-1</f>
        <v>3.3281922233947547E-3</v>
      </c>
      <c r="AE675" s="2">
        <f>(Table2[[#This Row],[Close Price]]/Table2[[#This Row],[Current Week Low]])-1</f>
        <v>2.624125291569479E-2</v>
      </c>
      <c r="AF675" s="2">
        <f>(Table2[[#This Row],[Current Week High]]/Table2[[#This Row],[Close Price]])-1</f>
        <v>1.3069242633330536E-2</v>
      </c>
      <c r="AG675" s="2">
        <f>(Table2[[#This Row],[Close Price]]/Table2[[#This Row],[Current Month Low]])-1</f>
        <v>8.0329737788301436E-2</v>
      </c>
      <c r="AH675" s="2">
        <f>(Table2[[#This Row],[Current Month High]]/Table2[[#This Row],[Close Price]])-1</f>
        <v>2.1998538842438409E-2</v>
      </c>
      <c r="AI675">
        <v>8.4503612306193503</v>
      </c>
      <c r="AJ675">
        <v>40.307517084282402</v>
      </c>
      <c r="AK675" t="str">
        <f>IF(AND(Table2[[#This Row],[20D EMA]]&gt;Table2[[#This Row],[50D EMA]],Table2[[#This Row],[50D EMA]]&gt;Table2[[#This Row],[200D EMA]]),"Uptrend","Downtrend/NoTrend")</f>
        <v>Uptrend</v>
      </c>
      <c r="AL675">
        <v>0.17</v>
      </c>
      <c r="AM675" t="s">
        <v>10436</v>
      </c>
      <c r="AN675">
        <v>2.2599999999999998</v>
      </c>
      <c r="AO675" t="s">
        <v>10436</v>
      </c>
      <c r="AP675">
        <v>-7.646024585201E-2</v>
      </c>
      <c r="AQ675">
        <f>(Table2[[#This Row],[Sharpe Ratio]]-AVERAGE(Table2[Sharpe Ratio]))/_xlfn.STDEV.P(Table2[Sharpe Ratio])</f>
        <v>-1.5629941148644773</v>
      </c>
      <c r="AR6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-2.7816404521728901</v>
      </c>
      <c r="AS675">
        <f>_xlfn.RANK.AVG(Table2[[#This Row],[1Y Return vs Nifty Z-Score]],Table2[1Y Return vs Nifty Z-Score])</f>
        <v>633</v>
      </c>
      <c r="AT675">
        <f>_xlfn.RANK.AVG(Table2[[#This Row],[6M Return vs Nifty Z-Score]],Table2[6M Return vs Nifty Z-Score])</f>
        <v>531</v>
      </c>
      <c r="AU675">
        <f>_xlfn.RANK.AVG(Table2[[#This Row],[Sharpe Ratio Z-Score]],Table2[Sharpe Ratio Z-Score])</f>
        <v>696</v>
      </c>
      <c r="AV675">
        <f>(Table2[[#This Row],[Rank 1Y]]+Table2[[#This Row],[Rank 6M]]+Table2[[#This Row],[Rank Sharpe]])/3</f>
        <v>620</v>
      </c>
    </row>
    <row r="676" spans="1:48" x14ac:dyDescent="0.3">
      <c r="A676" t="s">
        <v>683</v>
      </c>
      <c r="B676" t="s">
        <v>684</v>
      </c>
      <c r="C676" t="s">
        <v>10404</v>
      </c>
      <c r="D676" t="s">
        <v>164</v>
      </c>
      <c r="E676">
        <v>26954.48799379</v>
      </c>
      <c r="F676">
        <v>1058.05</v>
      </c>
      <c r="G676">
        <v>-30.951765383704402</v>
      </c>
      <c r="H676">
        <f>(Table2[[#This Row],[1Y Return vs Nifty]]-AVERAGE(Table2[1Y Return vs Nifty]))/_xlfn.STDEV.P(Table2[1Y Return vs Nifty])</f>
        <v>-0.89104964740573722</v>
      </c>
      <c r="I676">
        <v>-7.7018227849706298</v>
      </c>
      <c r="J676">
        <f>(Table2[[#This Row],[1M Return vs Nifty]]-AVERAGE(Table2[1M Return vs Nifty]))/_xlfn.STDEV.P(Table2[1M Return vs Nifty])</f>
        <v>-0.48376330193085143</v>
      </c>
      <c r="K676">
        <v>-20.350914020428</v>
      </c>
      <c r="L676">
        <f>(Table2[[#This Row],[6M Return vs Nifty]]-AVERAGE(Table2[6M Return vs Nifty]))/_xlfn.STDEV.P(Table2[6M Return vs Nifty])</f>
        <v>-0.97526285740963092</v>
      </c>
      <c r="M676">
        <v>-0.99035054480336404</v>
      </c>
      <c r="N676">
        <f>(Table2[[#This Row],[1W Return vs Nifty]]-AVERAGE(Table2[1W Return vs Nifty]))/_xlfn.STDEV.P(Table2[1W Return vs Nifty])</f>
        <v>0.21605185260343784</v>
      </c>
      <c r="O676">
        <v>1048.67</v>
      </c>
      <c r="P676">
        <v>1059.3512727913601</v>
      </c>
      <c r="Q676">
        <v>1058.21597864868</v>
      </c>
      <c r="R676">
        <v>59.022301947026499</v>
      </c>
      <c r="S676" s="2">
        <f>(Table2[[#This Row],[Close Price]]-Table2[[#This Row],[20D EMA]])/Table2[[#This Row],[20D EMA]]</f>
        <v>8.9446632401040185E-3</v>
      </c>
      <c r="T676" s="2">
        <f>(Table2[[#This Row],[Close Price]]-Table2[[#This Row],[50D EMA]])/Table2[[#This Row],[50D EMA]]</f>
        <v>-1.2283676102368929E-3</v>
      </c>
      <c r="U676" s="2">
        <f>(Table2[[#This Row],[Close Price]]-Table2[[#This Row],[200D EMA]])/Table2[[#This Row],[200D EMA]]</f>
        <v>-1.5684761147907617E-4</v>
      </c>
      <c r="V676">
        <v>0.844127551037403</v>
      </c>
      <c r="W676">
        <v>1051</v>
      </c>
      <c r="X676">
        <v>1066.8499999999999</v>
      </c>
      <c r="Y676">
        <v>1026.0999999999999</v>
      </c>
      <c r="Z676">
        <v>1066.8499999999999</v>
      </c>
      <c r="AA676">
        <v>993.05</v>
      </c>
      <c r="AB676">
        <v>1112.5</v>
      </c>
      <c r="AC676" s="2">
        <f>(Table2[[#This Row],[Close Price]]/Table2[[#This Row],[Day Low]])-1</f>
        <v>6.7078972407230708E-3</v>
      </c>
      <c r="AD676" s="2">
        <f>(Table2[[#This Row],[Day High]]/Table2[[#This Row],[Close Price]])-1</f>
        <v>8.3171872784839618E-3</v>
      </c>
      <c r="AE676" s="2">
        <f>(Table2[[#This Row],[Close Price]]/Table2[[#This Row],[Current Week Low]])-1</f>
        <v>3.1137316051067288E-2</v>
      </c>
      <c r="AF676" s="2">
        <f>(Table2[[#This Row],[Current Week High]]/Table2[[#This Row],[Close Price]])-1</f>
        <v>8.3171872784839618E-3</v>
      </c>
      <c r="AG676" s="2">
        <f>(Table2[[#This Row],[Close Price]]/Table2[[#This Row],[Current Month Low]])-1</f>
        <v>6.5454911635869362E-2</v>
      </c>
      <c r="AH676" s="2">
        <f>(Table2[[#This Row],[Current Month High]]/Table2[[#This Row],[Close Price]])-1</f>
        <v>5.1462596285619888E-2</v>
      </c>
      <c r="AI676">
        <v>27.498700439487699</v>
      </c>
      <c r="AJ676">
        <v>13.4030010718113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-0.05</v>
      </c>
      <c r="AM676" t="s">
        <v>10435</v>
      </c>
      <c r="AN676">
        <v>0.56999999999999995</v>
      </c>
      <c r="AO676" t="s">
        <v>10436</v>
      </c>
      <c r="AP676">
        <v>-6.1817251705630002E-3</v>
      </c>
      <c r="AQ676">
        <f>(Table2[[#This Row],[Sharpe Ratio]]-AVERAGE(Table2[Sharpe Ratio]))/_xlfn.STDEV.P(Table2[Sharpe Ratio])</f>
        <v>-0.74787185558062397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630</v>
      </c>
      <c r="AT676">
        <f>_xlfn.RANK.AVG(Table2[[#This Row],[6M Return vs Nifty Z-Score]],Table2[6M Return vs Nifty Z-Score])</f>
        <v>656</v>
      </c>
      <c r="AU676">
        <f>_xlfn.RANK.AVG(Table2[[#This Row],[Sharpe Ratio Z-Score]],Table2[Sharpe Ratio Z-Score])</f>
        <v>575</v>
      </c>
      <c r="AV676">
        <f>(Table2[[#This Row],[Rank 1Y]]+Table2[[#This Row],[Rank 6M]]+Table2[[#This Row],[Rank Sharpe]])/3</f>
        <v>620.33333333333337</v>
      </c>
    </row>
    <row r="677" spans="1:48" x14ac:dyDescent="0.3">
      <c r="A677" t="s">
        <v>1290</v>
      </c>
      <c r="B677" t="s">
        <v>1291</v>
      </c>
      <c r="C677" t="s">
        <v>10391</v>
      </c>
      <c r="D677" t="s">
        <v>24</v>
      </c>
      <c r="E677">
        <v>9233.2127867100007</v>
      </c>
      <c r="F677">
        <v>81.099999999999994</v>
      </c>
      <c r="G677">
        <v>-37.3177097417135</v>
      </c>
      <c r="H677">
        <f>(Table2[[#This Row],[1Y Return vs Nifty]]-AVERAGE(Table2[1Y Return vs Nifty]))/_xlfn.STDEV.P(Table2[1Y Return vs Nifty])</f>
        <v>-0.99483072681157414</v>
      </c>
      <c r="I677">
        <v>-5.8489136007090003</v>
      </c>
      <c r="J677">
        <f>(Table2[[#This Row],[1M Return vs Nifty]]-AVERAGE(Table2[1M Return vs Nifty]))/_xlfn.STDEV.P(Table2[1M Return vs Nifty])</f>
        <v>-0.30452700972951569</v>
      </c>
      <c r="K677">
        <v>-30.7126340653192</v>
      </c>
      <c r="L677">
        <f>(Table2[[#This Row],[6M Return vs Nifty]]-AVERAGE(Table2[6M Return vs Nifty]))/_xlfn.STDEV.P(Table2[6M Return vs Nifty])</f>
        <v>-1.2813313673377014</v>
      </c>
      <c r="M677">
        <v>-4.4187072939540801</v>
      </c>
      <c r="N677">
        <f>(Table2[[#This Row],[1W Return vs Nifty]]-AVERAGE(Table2[1W Return vs Nifty]))/_xlfn.STDEV.P(Table2[1W Return vs Nifty])</f>
        <v>-0.4646633806469711</v>
      </c>
      <c r="O677">
        <v>82.45</v>
      </c>
      <c r="P677">
        <v>84.328486312032894</v>
      </c>
      <c r="Q677">
        <v>90.352824944372003</v>
      </c>
      <c r="R677">
        <v>40.200419844879299</v>
      </c>
      <c r="S677" s="2">
        <f>(Table2[[#This Row],[Close Price]]-Table2[[#This Row],[20D EMA]])/Table2[[#This Row],[20D EMA]]</f>
        <v>-1.6373559733171721E-2</v>
      </c>
      <c r="T677" s="2">
        <f>(Table2[[#This Row],[Close Price]]-Table2[[#This Row],[50D EMA]])/Table2[[#This Row],[50D EMA]]</f>
        <v>-3.8284646781003871E-2</v>
      </c>
      <c r="U677" s="2">
        <f>(Table2[[#This Row],[Close Price]]-Table2[[#This Row],[200D EMA]])/Table2[[#This Row],[200D EMA]]</f>
        <v>-0.10240769948331714</v>
      </c>
      <c r="V677">
        <v>0.87204274490790701</v>
      </c>
      <c r="W677">
        <v>80.94</v>
      </c>
      <c r="X677">
        <v>82.49</v>
      </c>
      <c r="Y677">
        <v>80.94</v>
      </c>
      <c r="Z677">
        <v>83.45</v>
      </c>
      <c r="AA677">
        <v>80.61</v>
      </c>
      <c r="AB677">
        <v>86.9</v>
      </c>
      <c r="AC677" s="2">
        <f>(Table2[[#This Row],[Close Price]]/Table2[[#This Row],[Day Low]])-1</f>
        <v>1.9767729182109672E-3</v>
      </c>
      <c r="AD677" s="2">
        <f>(Table2[[#This Row],[Day High]]/Table2[[#This Row],[Close Price]])-1</f>
        <v>1.7139334155363839E-2</v>
      </c>
      <c r="AE677" s="2">
        <f>(Table2[[#This Row],[Close Price]]/Table2[[#This Row],[Current Week Low]])-1</f>
        <v>1.9767729182109672E-3</v>
      </c>
      <c r="AF677" s="2">
        <f>(Table2[[#This Row],[Current Week High]]/Table2[[#This Row],[Close Price]])-1</f>
        <v>2.8976572133168954E-2</v>
      </c>
      <c r="AG677" s="2">
        <f>(Table2[[#This Row],[Close Price]]/Table2[[#This Row],[Current Month Low]])-1</f>
        <v>6.078650291527099E-3</v>
      </c>
      <c r="AH677" s="2">
        <f>(Table2[[#This Row],[Current Month High]]/Table2[[#This Row],[Close Price]])-1</f>
        <v>7.1516646115906468E-2</v>
      </c>
      <c r="AI677">
        <v>43.6498150431566</v>
      </c>
      <c r="AJ677">
        <v>8.7131367292225104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-0.15</v>
      </c>
      <c r="AM677" t="s">
        <v>10435</v>
      </c>
      <c r="AN677">
        <v>-0.73</v>
      </c>
      <c r="AO677" t="s">
        <v>10435</v>
      </c>
      <c r="AP677">
        <v>8.273612138243E-3</v>
      </c>
      <c r="AQ677">
        <f>(Table2[[#This Row],[Sharpe Ratio]]-AVERAGE(Table2[Sharpe Ratio]))/_xlfn.STDEV.P(Table2[Sharpe Ratio])</f>
        <v>-0.58021227635765493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669</v>
      </c>
      <c r="AT677">
        <f>_xlfn.RANK.AVG(Table2[[#This Row],[6M Return vs Nifty Z-Score]],Table2[6M Return vs Nifty Z-Score])</f>
        <v>712</v>
      </c>
      <c r="AU677">
        <f>_xlfn.RANK.AVG(Table2[[#This Row],[Sharpe Ratio Z-Score]],Table2[Sharpe Ratio Z-Score])</f>
        <v>483</v>
      </c>
      <c r="AV677">
        <f>(Table2[[#This Row],[Rank 1Y]]+Table2[[#This Row],[Rank 6M]]+Table2[[#This Row],[Rank Sharpe]])/3</f>
        <v>621.33333333333337</v>
      </c>
    </row>
    <row r="678" spans="1:48" x14ac:dyDescent="0.3">
      <c r="A678" t="s">
        <v>49</v>
      </c>
      <c r="B678" t="s">
        <v>50</v>
      </c>
      <c r="C678" t="s">
        <v>10391</v>
      </c>
      <c r="D678" t="s">
        <v>51</v>
      </c>
      <c r="E678">
        <v>471530.24421254999</v>
      </c>
      <c r="F678">
        <v>7623.9</v>
      </c>
      <c r="G678">
        <v>-34.677313452273602</v>
      </c>
      <c r="H678">
        <f>(Table2[[#This Row],[1Y Return vs Nifty]]-AVERAGE(Table2[1Y Return vs Nifty]))/_xlfn.STDEV.P(Table2[1Y Return vs Nifty])</f>
        <v>-0.95178555368930429</v>
      </c>
      <c r="I678">
        <v>6.9677266611602402</v>
      </c>
      <c r="J678">
        <f>(Table2[[#This Row],[1M Return vs Nifty]]-AVERAGE(Table2[1M Return vs Nifty]))/_xlfn.STDEV.P(Table2[1M Return vs Nifty])</f>
        <v>0.93525694650966651</v>
      </c>
      <c r="K678">
        <v>-7.3533363547333099</v>
      </c>
      <c r="L678">
        <f>(Table2[[#This Row],[6M Return vs Nifty]]-AVERAGE(Table2[6M Return vs Nifty]))/_xlfn.STDEV.P(Table2[6M Return vs Nifty])</f>
        <v>-0.59133536162914513</v>
      </c>
      <c r="M678">
        <v>-0.177980808174833</v>
      </c>
      <c r="N678">
        <f>(Table2[[#This Row],[1W Return vs Nifty]]-AVERAGE(Table2[1W Return vs Nifty]))/_xlfn.STDEV.P(Table2[1W Return vs Nifty])</f>
        <v>0.37735141831860236</v>
      </c>
      <c r="O678">
        <v>7379.55</v>
      </c>
      <c r="P678">
        <v>7156.7764093451297</v>
      </c>
      <c r="Q678">
        <v>7028.4450470612601</v>
      </c>
      <c r="R678">
        <v>65.660267223036698</v>
      </c>
      <c r="S678" s="2">
        <f>(Table2[[#This Row],[Close Price]]-Table2[[#This Row],[20D EMA]])/Table2[[#This Row],[20D EMA]]</f>
        <v>3.3111775108238234E-2</v>
      </c>
      <c r="T678" s="2">
        <f>(Table2[[#This Row],[Close Price]]-Table2[[#This Row],[50D EMA]])/Table2[[#This Row],[50D EMA]]</f>
        <v>6.5270111002058456E-2</v>
      </c>
      <c r="U678" s="2">
        <f>(Table2[[#This Row],[Close Price]]-Table2[[#This Row],[200D EMA]])/Table2[[#This Row],[200D EMA]]</f>
        <v>8.4720723993952501E-2</v>
      </c>
      <c r="V678">
        <v>1.41133591611455</v>
      </c>
      <c r="W678">
        <v>7498.05</v>
      </c>
      <c r="X678">
        <v>7640</v>
      </c>
      <c r="Y678">
        <v>7483.9</v>
      </c>
      <c r="Z678">
        <v>7640</v>
      </c>
      <c r="AA678">
        <v>7193</v>
      </c>
      <c r="AB678">
        <v>7748</v>
      </c>
      <c r="AC678" s="2">
        <f>(Table2[[#This Row],[Close Price]]/Table2[[#This Row],[Day Low]])-1</f>
        <v>1.6784363934623014E-2</v>
      </c>
      <c r="AD678" s="2">
        <f>(Table2[[#This Row],[Day High]]/Table2[[#This Row],[Close Price]])-1</f>
        <v>2.1117800600742864E-3</v>
      </c>
      <c r="AE678" s="2">
        <f>(Table2[[#This Row],[Close Price]]/Table2[[#This Row],[Current Week Low]])-1</f>
        <v>1.8706823982148402E-2</v>
      </c>
      <c r="AF678" s="2">
        <f>(Table2[[#This Row],[Current Week High]]/Table2[[#This Row],[Close Price]])-1</f>
        <v>2.1117800600742864E-3</v>
      </c>
      <c r="AG678" s="2">
        <f>(Table2[[#This Row],[Close Price]]/Table2[[#This Row],[Current Month Low]])-1</f>
        <v>5.9905463645210544E-2</v>
      </c>
      <c r="AH678" s="2">
        <f>(Table2[[#This Row],[Current Month High]]/Table2[[#This Row],[Close Price]])-1</f>
        <v>1.6277758102808404E-2</v>
      </c>
      <c r="AI678">
        <v>7.45156678340481</v>
      </c>
      <c r="AJ678">
        <v>23.208571705614201</v>
      </c>
      <c r="AK678" t="str">
        <f>IF(AND(Table2[[#This Row],[20D EMA]]&gt;Table2[[#This Row],[50D EMA]],Table2[[#This Row],[50D EMA]]&gt;Table2[[#This Row],[200D EMA]]),"Uptrend","Downtrend/NoTrend")</f>
        <v>Uptrend</v>
      </c>
      <c r="AL678">
        <v>0.02</v>
      </c>
      <c r="AM678" t="s">
        <v>10436</v>
      </c>
      <c r="AN678">
        <v>3.76</v>
      </c>
      <c r="AO678" t="s">
        <v>10436</v>
      </c>
      <c r="AP678">
        <v>-6.1309199595472E-2</v>
      </c>
      <c r="AQ678">
        <f>(Table2[[#This Row],[Sharpe Ratio]]-AVERAGE(Table2[Sharpe Ratio]))/_xlfn.STDEV.P(Table2[Sharpe Ratio])</f>
        <v>-1.3872653867211753</v>
      </c>
      <c r="AR6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-1.6177779372113559</v>
      </c>
      <c r="AS678">
        <f>_xlfn.RANK.AVG(Table2[[#This Row],[1Y Return vs Nifty Z-Score]],Table2[1Y Return vs Nifty Z-Score])</f>
        <v>661</v>
      </c>
      <c r="AT678">
        <f>_xlfn.RANK.AVG(Table2[[#This Row],[6M Return vs Nifty Z-Score]],Table2[6M Return vs Nifty Z-Score])</f>
        <v>532</v>
      </c>
      <c r="AU678">
        <f>_xlfn.RANK.AVG(Table2[[#This Row],[Sharpe Ratio Z-Score]],Table2[Sharpe Ratio Z-Score])</f>
        <v>677</v>
      </c>
      <c r="AV678">
        <f>(Table2[[#This Row],[Rank 1Y]]+Table2[[#This Row],[Rank 6M]]+Table2[[#This Row],[Rank Sharpe]])/3</f>
        <v>623.33333333333337</v>
      </c>
    </row>
    <row r="679" spans="1:48" x14ac:dyDescent="0.3">
      <c r="A679" t="s">
        <v>1461</v>
      </c>
      <c r="B679" t="s">
        <v>1462</v>
      </c>
      <c r="C679" t="s">
        <v>10404</v>
      </c>
      <c r="D679" t="s">
        <v>471</v>
      </c>
      <c r="E679">
        <v>7444.2917550000002</v>
      </c>
      <c r="F679">
        <v>2297.5500000000002</v>
      </c>
      <c r="G679">
        <v>-29.561087080300599</v>
      </c>
      <c r="H679">
        <f>(Table2[[#This Row],[1Y Return vs Nifty]]-AVERAGE(Table2[1Y Return vs Nifty]))/_xlfn.STDEV.P(Table2[1Y Return vs Nifty])</f>
        <v>-0.86837805505165921</v>
      </c>
      <c r="I679">
        <v>8.4564148023606095E-2</v>
      </c>
      <c r="J679">
        <f>(Table2[[#This Row],[1M Return vs Nifty]]-AVERAGE(Table2[1M Return vs Nifty]))/_xlfn.STDEV.P(Table2[1M Return vs Nifty])</f>
        <v>0.26943234055874771</v>
      </c>
      <c r="K679">
        <v>-5.7140408877186104</v>
      </c>
      <c r="L679">
        <f>(Table2[[#This Row],[6M Return vs Nifty]]-AVERAGE(Table2[6M Return vs Nifty]))/_xlfn.STDEV.P(Table2[6M Return vs Nifty])</f>
        <v>-0.54291321561986283</v>
      </c>
      <c r="M679">
        <v>-2.3868781956132001</v>
      </c>
      <c r="N679">
        <f>(Table2[[#This Row],[1W Return vs Nifty]]-AVERAGE(Table2[1W Return vs Nifty]))/_xlfn.STDEV.P(Table2[1W Return vs Nifty])</f>
        <v>-6.1234822943719944E-2</v>
      </c>
      <c r="O679">
        <v>2280.4499999999998</v>
      </c>
      <c r="P679">
        <v>2267.5236770601</v>
      </c>
      <c r="Q679">
        <v>2262.59525916236</v>
      </c>
      <c r="R679">
        <v>52.742251343337202</v>
      </c>
      <c r="S679" s="2">
        <f>(Table2[[#This Row],[Close Price]]-Table2[[#This Row],[20D EMA]])/Table2[[#This Row],[20D EMA]]</f>
        <v>7.4985200289418167E-3</v>
      </c>
      <c r="T679" s="2">
        <f>(Table2[[#This Row],[Close Price]]-Table2[[#This Row],[50D EMA]])/Table2[[#This Row],[50D EMA]]</f>
        <v>1.3241900511852669E-2</v>
      </c>
      <c r="U679" s="2">
        <f>(Table2[[#This Row],[Close Price]]-Table2[[#This Row],[200D EMA]])/Table2[[#This Row],[200D EMA]]</f>
        <v>1.5448958754815419E-2</v>
      </c>
      <c r="V679">
        <v>1.13908482499619</v>
      </c>
      <c r="W679">
        <v>2286.25</v>
      </c>
      <c r="X679">
        <v>2341.6</v>
      </c>
      <c r="Y679">
        <v>2280</v>
      </c>
      <c r="Z679">
        <v>2385.3000000000002</v>
      </c>
      <c r="AA679">
        <v>2181</v>
      </c>
      <c r="AB679">
        <v>2433</v>
      </c>
      <c r="AC679" s="2">
        <f>(Table2[[#This Row],[Close Price]]/Table2[[#This Row],[Day Low]])-1</f>
        <v>4.9425915800984654E-3</v>
      </c>
      <c r="AD679" s="2">
        <f>(Table2[[#This Row],[Day High]]/Table2[[#This Row],[Close Price]])-1</f>
        <v>1.9172596896694261E-2</v>
      </c>
      <c r="AE679" s="2">
        <f>(Table2[[#This Row],[Close Price]]/Table2[[#This Row],[Current Week Low]])-1</f>
        <v>7.6973684210526194E-3</v>
      </c>
      <c r="AF679" s="2">
        <f>(Table2[[#This Row],[Current Week High]]/Table2[[#This Row],[Close Price]])-1</f>
        <v>3.8192857609192332E-2</v>
      </c>
      <c r="AG679" s="2">
        <f>(Table2[[#This Row],[Close Price]]/Table2[[#This Row],[Current Month Low]])-1</f>
        <v>5.3438789546079946E-2</v>
      </c>
      <c r="AH679" s="2">
        <f>(Table2[[#This Row],[Current Month High]]/Table2[[#This Row],[Close Price]])-1</f>
        <v>5.8954103283932691E-2</v>
      </c>
      <c r="AI679">
        <v>19.039846793323299</v>
      </c>
      <c r="AJ679">
        <v>17.2219387755102</v>
      </c>
      <c r="AK679" t="str">
        <f>IF(AND(Table2[[#This Row],[20D EMA]]&gt;Table2[[#This Row],[50D EMA]],Table2[[#This Row],[50D EMA]]&gt;Table2[[#This Row],[200D EMA]]),"Uptrend","Downtrend/NoTrend")</f>
        <v>Uptrend</v>
      </c>
      <c r="AL679">
        <v>-0.04</v>
      </c>
      <c r="AM679" t="s">
        <v>10435</v>
      </c>
      <c r="AN679">
        <v>3.47</v>
      </c>
      <c r="AO679" t="s">
        <v>10436</v>
      </c>
      <c r="AP679">
        <v>-0.1119942065527</v>
      </c>
      <c r="AQ679">
        <f>(Table2[[#This Row],[Sharpe Ratio]]-AVERAGE(Table2[Sharpe Ratio]))/_xlfn.STDEV.P(Table2[Sharpe Ratio])</f>
        <v>-1.9751331588682379</v>
      </c>
      <c r="AR6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-3.1782269119247326</v>
      </c>
      <c r="AS679">
        <f>_xlfn.RANK.AVG(Table2[[#This Row],[1Y Return vs Nifty Z-Score]],Table2[1Y Return vs Nifty Z-Score])</f>
        <v>623</v>
      </c>
      <c r="AT679">
        <f>_xlfn.RANK.AVG(Table2[[#This Row],[6M Return vs Nifty Z-Score]],Table2[6M Return vs Nifty Z-Score])</f>
        <v>514</v>
      </c>
      <c r="AU679">
        <f>_xlfn.RANK.AVG(Table2[[#This Row],[Sharpe Ratio Z-Score]],Table2[Sharpe Ratio Z-Score])</f>
        <v>733</v>
      </c>
      <c r="AV679">
        <f>(Table2[[#This Row],[Rank 1Y]]+Table2[[#This Row],[Rank 6M]]+Table2[[#This Row],[Rank Sharpe]])/3</f>
        <v>623.33333333333337</v>
      </c>
    </row>
    <row r="680" spans="1:48" x14ac:dyDescent="0.3">
      <c r="A680" t="s">
        <v>2155</v>
      </c>
      <c r="B680" t="s">
        <v>2156</v>
      </c>
      <c r="C680" t="s">
        <v>10389</v>
      </c>
      <c r="D680" t="s">
        <v>452</v>
      </c>
      <c r="E680">
        <v>2892.4905203580001</v>
      </c>
      <c r="F680">
        <v>87.06</v>
      </c>
      <c r="G680">
        <v>-30.643814118301201</v>
      </c>
      <c r="H680">
        <f>(Table2[[#This Row],[1Y Return vs Nifty]]-AVERAGE(Table2[1Y Return vs Nifty]))/_xlfn.STDEV.P(Table2[1Y Return vs Nifty])</f>
        <v>-0.88602925876728977</v>
      </c>
      <c r="I680">
        <v>-2.14744683940599</v>
      </c>
      <c r="J680">
        <f>(Table2[[#This Row],[1M Return vs Nifty]]-AVERAGE(Table2[1M Return vs Nifty]))/_xlfn.STDEV.P(Table2[1M Return vs Nifty])</f>
        <v>5.3524633404204762E-2</v>
      </c>
      <c r="K680">
        <v>-16.273708387544001</v>
      </c>
      <c r="L680">
        <f>(Table2[[#This Row],[6M Return vs Nifty]]-AVERAGE(Table2[6M Return vs Nifty]))/_xlfn.STDEV.P(Table2[6M Return vs Nifty])</f>
        <v>-0.85482877433069138</v>
      </c>
      <c r="M680">
        <v>-9.7445072222410705</v>
      </c>
      <c r="N680">
        <f>(Table2[[#This Row],[1W Return vs Nifty]]-AVERAGE(Table2[1W Return vs Nifty]))/_xlfn.STDEV.P(Table2[1W Return vs Nifty])</f>
        <v>-1.5221242593396493</v>
      </c>
      <c r="O680">
        <v>89.38</v>
      </c>
      <c r="P680">
        <v>87.579518785530894</v>
      </c>
      <c r="Q680">
        <v>86.506067662774598</v>
      </c>
      <c r="R680">
        <v>37.277678794749299</v>
      </c>
      <c r="S680" s="2">
        <f>(Table2[[#This Row],[Close Price]]-Table2[[#This Row],[20D EMA]])/Table2[[#This Row],[20D EMA]]</f>
        <v>-2.5956589841127694E-2</v>
      </c>
      <c r="T680" s="2">
        <f>(Table2[[#This Row],[Close Price]]-Table2[[#This Row],[50D EMA]])/Table2[[#This Row],[50D EMA]]</f>
        <v>-5.9319666599575091E-3</v>
      </c>
      <c r="U680" s="2">
        <f>(Table2[[#This Row],[Close Price]]-Table2[[#This Row],[200D EMA]])/Table2[[#This Row],[200D EMA]]</f>
        <v>6.4033928739518171E-3</v>
      </c>
      <c r="V680">
        <v>1.70104590120322</v>
      </c>
      <c r="W680">
        <v>86.61</v>
      </c>
      <c r="X680">
        <v>89.8</v>
      </c>
      <c r="Y680">
        <v>86.61</v>
      </c>
      <c r="Z680">
        <v>94.7</v>
      </c>
      <c r="AA680">
        <v>84.81</v>
      </c>
      <c r="AB680">
        <v>98.54</v>
      </c>
      <c r="AC680" s="2">
        <f>(Table2[[#This Row],[Close Price]]/Table2[[#This Row],[Day Low]])-1</f>
        <v>5.195704883962593E-3</v>
      </c>
      <c r="AD680" s="2">
        <f>(Table2[[#This Row],[Day High]]/Table2[[#This Row],[Close Price]])-1</f>
        <v>3.1472547668274675E-2</v>
      </c>
      <c r="AE680" s="2">
        <f>(Table2[[#This Row],[Close Price]]/Table2[[#This Row],[Current Week Low]])-1</f>
        <v>5.195704883962593E-3</v>
      </c>
      <c r="AF680" s="2">
        <f>(Table2[[#This Row],[Current Week High]]/Table2[[#This Row],[Close Price]])-1</f>
        <v>8.7755570870663879E-2</v>
      </c>
      <c r="AG680" s="2">
        <f>(Table2[[#This Row],[Close Price]]/Table2[[#This Row],[Current Month Low]])-1</f>
        <v>2.6529890343119922E-2</v>
      </c>
      <c r="AH680" s="2">
        <f>(Table2[[#This Row],[Current Month High]]/Table2[[#This Row],[Close Price]])-1</f>
        <v>0.13186308293131188</v>
      </c>
      <c r="AI680">
        <v>37.835975189524397</v>
      </c>
      <c r="AJ680">
        <v>39.184652278177403</v>
      </c>
      <c r="AK680" t="str">
        <f>IF(AND(Table2[[#This Row],[20D EMA]]&gt;Table2[[#This Row],[50D EMA]],Table2[[#This Row],[50D EMA]]&gt;Table2[[#This Row],[200D EMA]]),"Uptrend","Downtrend/NoTrend")</f>
        <v>Uptrend</v>
      </c>
      <c r="AL680">
        <v>0.04</v>
      </c>
      <c r="AM680" t="s">
        <v>10436</v>
      </c>
      <c r="AN680">
        <v>0.17</v>
      </c>
      <c r="AO680" t="s">
        <v>10436</v>
      </c>
      <c r="AP680">
        <v>-2.0572946298141999E-2</v>
      </c>
      <c r="AQ680">
        <f>(Table2[[#This Row],[Sharpe Ratio]]-AVERAGE(Table2[Sharpe Ratio]))/_xlfn.STDEV.P(Table2[Sharpe Ratio])</f>
        <v>-0.91478778616113909</v>
      </c>
      <c r="AR6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-4.1242454451945649</v>
      </c>
      <c r="AS680">
        <f>_xlfn.RANK.AVG(Table2[[#This Row],[1Y Return vs Nifty Z-Score]],Table2[1Y Return vs Nifty Z-Score])</f>
        <v>628</v>
      </c>
      <c r="AT680">
        <f>_xlfn.RANK.AVG(Table2[[#This Row],[6M Return vs Nifty Z-Score]],Table2[6M Return vs Nifty Z-Score])</f>
        <v>629</v>
      </c>
      <c r="AU680">
        <f>_xlfn.RANK.AVG(Table2[[#This Row],[Sharpe Ratio Z-Score]],Table2[Sharpe Ratio Z-Score])</f>
        <v>616</v>
      </c>
      <c r="AV680">
        <f>(Table2[[#This Row],[Rank 1Y]]+Table2[[#This Row],[Rank 6M]]+Table2[[#This Row],[Rank Sharpe]])/3</f>
        <v>624.33333333333337</v>
      </c>
    </row>
    <row r="681" spans="1:48" x14ac:dyDescent="0.3">
      <c r="A681" t="s">
        <v>243</v>
      </c>
      <c r="B681" t="s">
        <v>244</v>
      </c>
      <c r="C681" t="s">
        <v>10391</v>
      </c>
      <c r="D681" t="s">
        <v>24</v>
      </c>
      <c r="E681">
        <v>112136.0550176</v>
      </c>
      <c r="F681">
        <v>1439.5</v>
      </c>
      <c r="G681">
        <v>-32.396775163600097</v>
      </c>
      <c r="H681">
        <f>(Table2[[#This Row],[1Y Return vs Nifty]]-AVERAGE(Table2[1Y Return vs Nifty]))/_xlfn.STDEV.P(Table2[1Y Return vs Nifty])</f>
        <v>-0.91460698097257753</v>
      </c>
      <c r="I681">
        <v>-0.892193808721783</v>
      </c>
      <c r="J681">
        <f>(Table2[[#This Row],[1M Return vs Nifty]]-AVERAGE(Table2[1M Return vs Nifty]))/_xlfn.STDEV.P(Table2[1M Return vs Nifty])</f>
        <v>0.17494823090446882</v>
      </c>
      <c r="K681">
        <v>-22.898129950310398</v>
      </c>
      <c r="L681">
        <f>(Table2[[#This Row],[6M Return vs Nifty]]-AVERAGE(Table2[6M Return vs Nifty]))/_xlfn.STDEV.P(Table2[6M Return vs Nifty])</f>
        <v>-1.0505035105778797</v>
      </c>
      <c r="M681">
        <v>-3.4738961674476299</v>
      </c>
      <c r="N681">
        <f>(Table2[[#This Row],[1W Return vs Nifty]]-AVERAGE(Table2[1W Return vs Nifty]))/_xlfn.STDEV.P(Table2[1W Return vs Nifty])</f>
        <v>-0.27706699747688751</v>
      </c>
      <c r="O681">
        <v>1444.32</v>
      </c>
      <c r="P681">
        <v>1431.7344501335299</v>
      </c>
      <c r="Q681">
        <v>1442.3077895593301</v>
      </c>
      <c r="R681">
        <v>41.930654757188897</v>
      </c>
      <c r="S681" s="2">
        <f>(Table2[[#This Row],[Close Price]]-Table2[[#This Row],[20D EMA]])/Table2[[#This Row],[20D EMA]]</f>
        <v>-3.3372105904508256E-3</v>
      </c>
      <c r="T681" s="2">
        <f>(Table2[[#This Row],[Close Price]]-Table2[[#This Row],[50D EMA]])/Table2[[#This Row],[50D EMA]]</f>
        <v>5.423875821208228E-3</v>
      </c>
      <c r="U681" s="2">
        <f>(Table2[[#This Row],[Close Price]]-Table2[[#This Row],[200D EMA]])/Table2[[#This Row],[200D EMA]]</f>
        <v>-1.9467339632048793E-3</v>
      </c>
      <c r="V681">
        <v>0.87022754159330995</v>
      </c>
      <c r="W681">
        <v>1432.25</v>
      </c>
      <c r="X681">
        <v>1456</v>
      </c>
      <c r="Y681">
        <v>1432.25</v>
      </c>
      <c r="Z681">
        <v>1490.85</v>
      </c>
      <c r="AA681">
        <v>1400.1</v>
      </c>
      <c r="AB681">
        <v>1498</v>
      </c>
      <c r="AC681" s="2">
        <f>(Table2[[#This Row],[Close Price]]/Table2[[#This Row],[Day Low]])-1</f>
        <v>5.061965438994509E-3</v>
      </c>
      <c r="AD681" s="2">
        <f>(Table2[[#This Row],[Day High]]/Table2[[#This Row],[Close Price]])-1</f>
        <v>1.1462313303230331E-2</v>
      </c>
      <c r="AE681" s="2">
        <f>(Table2[[#This Row],[Close Price]]/Table2[[#This Row],[Current Week Low]])-1</f>
        <v>5.061965438994509E-3</v>
      </c>
      <c r="AF681" s="2">
        <f>(Table2[[#This Row],[Current Week High]]/Table2[[#This Row],[Close Price]])-1</f>
        <v>3.567210837096213E-2</v>
      </c>
      <c r="AG681" s="2">
        <f>(Table2[[#This Row],[Close Price]]/Table2[[#This Row],[Current Month Low]])-1</f>
        <v>2.8140847082351428E-2</v>
      </c>
      <c r="AH681" s="2">
        <f>(Table2[[#This Row],[Current Month High]]/Table2[[#This Row],[Close Price]])-1</f>
        <v>4.0639110802361822E-2</v>
      </c>
      <c r="AI681">
        <v>17.714484195901299</v>
      </c>
      <c r="AJ681">
        <v>8.2982244959374007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-0.03</v>
      </c>
      <c r="AM681" t="s">
        <v>10435</v>
      </c>
      <c r="AN681">
        <v>0.8</v>
      </c>
      <c r="AO681" t="s">
        <v>10436</v>
      </c>
      <c r="AP681">
        <v>-3.0719733729999999E-4</v>
      </c>
      <c r="AQ681">
        <f>(Table2[[#This Row],[Sharpe Ratio]]-AVERAGE(Table2[Sharpe Ratio]))/_xlfn.STDEV.P(Table2[Sharpe Ratio])</f>
        <v>-0.67973640888589382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641</v>
      </c>
      <c r="AT681">
        <f>_xlfn.RANK.AVG(Table2[[#This Row],[6M Return vs Nifty Z-Score]],Table2[6M Return vs Nifty Z-Score])</f>
        <v>680</v>
      </c>
      <c r="AU681">
        <f>_xlfn.RANK.AVG(Table2[[#This Row],[Sharpe Ratio Z-Score]],Table2[Sharpe Ratio Z-Score])</f>
        <v>554</v>
      </c>
      <c r="AV681">
        <f>(Table2[[#This Row],[Rank 1Y]]+Table2[[#This Row],[Rank 6M]]+Table2[[#This Row],[Rank Sharpe]])/3</f>
        <v>625</v>
      </c>
    </row>
    <row r="682" spans="1:48" x14ac:dyDescent="0.3">
      <c r="A682" t="s">
        <v>2090</v>
      </c>
      <c r="B682" t="s">
        <v>2091</v>
      </c>
      <c r="C682" t="s">
        <v>10403</v>
      </c>
      <c r="D682" t="s">
        <v>130</v>
      </c>
      <c r="E682">
        <v>3081.9787849499999</v>
      </c>
      <c r="F682">
        <v>405.5</v>
      </c>
      <c r="G682">
        <v>-46.041519407480898</v>
      </c>
      <c r="H682">
        <f>(Table2[[#This Row],[1Y Return vs Nifty]]-AVERAGE(Table2[1Y Return vs Nifty]))/_xlfn.STDEV.P(Table2[1Y Return vs Nifty])</f>
        <v>-1.1370510059607877</v>
      </c>
      <c r="I682">
        <v>-0.91577795382596605</v>
      </c>
      <c r="J682">
        <f>(Table2[[#This Row],[1M Return vs Nifty]]-AVERAGE(Table2[1M Return vs Nifty]))/_xlfn.STDEV.P(Table2[1M Return vs Nifty])</f>
        <v>0.17266688071250216</v>
      </c>
      <c r="K682">
        <v>-27.9310407483873</v>
      </c>
      <c r="L682">
        <f>(Table2[[#This Row],[6M Return vs Nifty]]-AVERAGE(Table2[6M Return vs Nifty]))/_xlfn.STDEV.P(Table2[6M Return vs Nifty])</f>
        <v>-1.1991675839068816</v>
      </c>
      <c r="M682">
        <v>-2.2425704029784699</v>
      </c>
      <c r="N682">
        <f>(Table2[[#This Row],[1W Return vs Nifty]]-AVERAGE(Table2[1W Return vs Nifty]))/_xlfn.STDEV.P(Table2[1W Return vs Nifty])</f>
        <v>-3.2581879300227615E-2</v>
      </c>
      <c r="O682">
        <v>415.06</v>
      </c>
      <c r="P682">
        <v>415.47952687317797</v>
      </c>
      <c r="Q682">
        <v>440.776191761012</v>
      </c>
      <c r="R682">
        <v>37.602511891433501</v>
      </c>
      <c r="S682" s="2">
        <f>(Table2[[#This Row],[Close Price]]-Table2[[#This Row],[20D EMA]])/Table2[[#This Row],[20D EMA]]</f>
        <v>-2.303281453283863E-2</v>
      </c>
      <c r="T682" s="2">
        <f>(Table2[[#This Row],[Close Price]]-Table2[[#This Row],[50D EMA]])/Table2[[#This Row],[50D EMA]]</f>
        <v>-2.401929873243586E-2</v>
      </c>
      <c r="U682" s="2">
        <f>(Table2[[#This Row],[Close Price]]-Table2[[#This Row],[200D EMA]])/Table2[[#This Row],[200D EMA]]</f>
        <v>-8.0031980901860242E-2</v>
      </c>
      <c r="V682">
        <v>1.0977966553170699</v>
      </c>
      <c r="W682">
        <v>402</v>
      </c>
      <c r="X682">
        <v>422</v>
      </c>
      <c r="Y682">
        <v>402</v>
      </c>
      <c r="Z682">
        <v>429</v>
      </c>
      <c r="AA682">
        <v>395</v>
      </c>
      <c r="AB682">
        <v>446.45</v>
      </c>
      <c r="AC682" s="2">
        <f>(Table2[[#This Row],[Close Price]]/Table2[[#This Row],[Day Low]])-1</f>
        <v>8.7064676616914749E-3</v>
      </c>
      <c r="AD682" s="2">
        <f>(Table2[[#This Row],[Day High]]/Table2[[#This Row],[Close Price]])-1</f>
        <v>4.0690505548705236E-2</v>
      </c>
      <c r="AE682" s="2">
        <f>(Table2[[#This Row],[Close Price]]/Table2[[#This Row],[Current Week Low]])-1</f>
        <v>8.7064676616914749E-3</v>
      </c>
      <c r="AF682" s="2">
        <f>(Table2[[#This Row],[Current Week High]]/Table2[[#This Row],[Close Price]])-1</f>
        <v>5.7953144266337908E-2</v>
      </c>
      <c r="AG682" s="2">
        <f>(Table2[[#This Row],[Close Price]]/Table2[[#This Row],[Current Month Low]])-1</f>
        <v>2.6582278481012578E-2</v>
      </c>
      <c r="AH682" s="2">
        <f>(Table2[[#This Row],[Current Month High]]/Table2[[#This Row],[Close Price]])-1</f>
        <v>0.10098643649815031</v>
      </c>
      <c r="AI682">
        <v>44.266337854500598</v>
      </c>
      <c r="AJ682">
        <v>17.536231884057901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-0.06</v>
      </c>
      <c r="AM682" t="s">
        <v>10435</v>
      </c>
      <c r="AN682">
        <v>-1.27</v>
      </c>
      <c r="AO682" t="s">
        <v>10435</v>
      </c>
      <c r="AP682">
        <v>9.7753320615099996E-3</v>
      </c>
      <c r="AQ682">
        <f>(Table2[[#This Row],[Sharpe Ratio]]-AVERAGE(Table2[Sharpe Ratio]))/_xlfn.STDEV.P(Table2[Sharpe Ratio])</f>
        <v>-0.56279464541158797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695</v>
      </c>
      <c r="AT682">
        <f>_xlfn.RANK.AVG(Table2[[#This Row],[6M Return vs Nifty Z-Score]],Table2[6M Return vs Nifty Z-Score])</f>
        <v>700</v>
      </c>
      <c r="AU682">
        <f>_xlfn.RANK.AVG(Table2[[#This Row],[Sharpe Ratio Z-Score]],Table2[Sharpe Ratio Z-Score])</f>
        <v>480</v>
      </c>
      <c r="AV682">
        <f>(Table2[[#This Row],[Rank 1Y]]+Table2[[#This Row],[Rank 6M]]+Table2[[#This Row],[Rank Sharpe]])/3</f>
        <v>625</v>
      </c>
    </row>
    <row r="683" spans="1:48" x14ac:dyDescent="0.3">
      <c r="A683" t="s">
        <v>990</v>
      </c>
      <c r="B683" t="s">
        <v>991</v>
      </c>
      <c r="C683" t="s">
        <v>10398</v>
      </c>
      <c r="D683" t="s">
        <v>127</v>
      </c>
      <c r="E683">
        <v>15039.869222200001</v>
      </c>
      <c r="F683">
        <v>51.32</v>
      </c>
      <c r="G683">
        <v>-33.479203218996503</v>
      </c>
      <c r="H683">
        <f>(Table2[[#This Row],[1Y Return vs Nifty]]-AVERAGE(Table2[1Y Return vs Nifty]))/_xlfn.STDEV.P(Table2[1Y Return vs Nifty])</f>
        <v>-0.93225331051155147</v>
      </c>
      <c r="I683">
        <v>-8.7009593086644799</v>
      </c>
      <c r="J683">
        <f>(Table2[[#This Row],[1M Return vs Nifty]]-AVERAGE(Table2[1M Return vs Nifty]))/_xlfn.STDEV.P(Table2[1M Return vs Nifty])</f>
        <v>-0.58041214334785818</v>
      </c>
      <c r="K683">
        <v>-26.690235647278701</v>
      </c>
      <c r="L683">
        <f>(Table2[[#This Row],[6M Return vs Nifty]]-AVERAGE(Table2[6M Return vs Nifty]))/_xlfn.STDEV.P(Table2[6M Return vs Nifty])</f>
        <v>-1.1625162010513195</v>
      </c>
      <c r="M683">
        <v>-1.5912488830325699</v>
      </c>
      <c r="N683">
        <f>(Table2[[#This Row],[1W Return vs Nifty]]-AVERAGE(Table2[1W Return vs Nifty]))/_xlfn.STDEV.P(Table2[1W Return vs Nifty])</f>
        <v>9.6740858329342552E-2</v>
      </c>
      <c r="O683">
        <v>52.75</v>
      </c>
      <c r="P683">
        <v>54.4808325593362</v>
      </c>
      <c r="Q683">
        <v>55.306406754915002</v>
      </c>
      <c r="R683">
        <v>41.073414594067302</v>
      </c>
      <c r="S683" s="2">
        <f>(Table2[[#This Row],[Close Price]]-Table2[[#This Row],[20D EMA]])/Table2[[#This Row],[20D EMA]]</f>
        <v>-2.7109004739336487E-2</v>
      </c>
      <c r="T683" s="2">
        <f>(Table2[[#This Row],[Close Price]]-Table2[[#This Row],[50D EMA]])/Table2[[#This Row],[50D EMA]]</f>
        <v>-5.801733216711899E-2</v>
      </c>
      <c r="U683" s="2">
        <f>(Table2[[#This Row],[Close Price]]-Table2[[#This Row],[200D EMA]])/Table2[[#This Row],[200D EMA]]</f>
        <v>-7.2078570798865649E-2</v>
      </c>
      <c r="V683">
        <v>0.677880584439703</v>
      </c>
      <c r="W683">
        <v>51.01</v>
      </c>
      <c r="X683">
        <v>53.12</v>
      </c>
      <c r="Y683">
        <v>50.61</v>
      </c>
      <c r="Z683">
        <v>53.75</v>
      </c>
      <c r="AA683">
        <v>49.9</v>
      </c>
      <c r="AB683">
        <v>55.5</v>
      </c>
      <c r="AC683" s="2">
        <f>(Table2[[#This Row],[Close Price]]/Table2[[#This Row],[Day Low]])-1</f>
        <v>6.0772397569104353E-3</v>
      </c>
      <c r="AD683" s="2">
        <f>(Table2[[#This Row],[Day High]]/Table2[[#This Row],[Close Price]])-1</f>
        <v>3.5074045206547E-2</v>
      </c>
      <c r="AE683" s="2">
        <f>(Table2[[#This Row],[Close Price]]/Table2[[#This Row],[Current Week Low]])-1</f>
        <v>1.4028848053744269E-2</v>
      </c>
      <c r="AF683" s="2">
        <f>(Table2[[#This Row],[Current Week High]]/Table2[[#This Row],[Close Price]])-1</f>
        <v>4.7349961028838594E-2</v>
      </c>
      <c r="AG683" s="2">
        <f>(Table2[[#This Row],[Close Price]]/Table2[[#This Row],[Current Month Low]])-1</f>
        <v>2.8456913827655361E-2</v>
      </c>
      <c r="AH683" s="2">
        <f>(Table2[[#This Row],[Current Month High]]/Table2[[#This Row],[Close Price]])-1</f>
        <v>8.1449727201870603E-2</v>
      </c>
      <c r="AI683">
        <v>43.608729540140303</v>
      </c>
      <c r="AJ683">
        <v>31.085568326947602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</v>
      </c>
      <c r="AM683" t="s">
        <v>10435</v>
      </c>
      <c r="AN683">
        <v>-2.19</v>
      </c>
      <c r="AO683" t="s">
        <v>10435</v>
      </c>
      <c r="AQ683">
        <f>(Table2[[#This Row],[Sharpe Ratio]]-AVERAGE(Table2[Sharpe Ratio]))/_xlfn.STDEV.P(Table2[Sharpe Ratio])</f>
        <v>-0.67617339439443958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650</v>
      </c>
      <c r="AT683">
        <f>_xlfn.RANK.AVG(Table2[[#This Row],[6M Return vs Nifty Z-Score]],Table2[6M Return vs Nifty Z-Score])</f>
        <v>697</v>
      </c>
      <c r="AU683">
        <f>_xlfn.RANK.AVG(Table2[[#This Row],[Sharpe Ratio Z-Score]],Table2[Sharpe Ratio Z-Score])</f>
        <v>529</v>
      </c>
      <c r="AV683">
        <f>(Table2[[#This Row],[Rank 1Y]]+Table2[[#This Row],[Rank 6M]]+Table2[[#This Row],[Rank Sharpe]])/3</f>
        <v>625.33333333333337</v>
      </c>
    </row>
    <row r="684" spans="1:48" x14ac:dyDescent="0.3">
      <c r="A684" t="s">
        <v>1691</v>
      </c>
      <c r="B684" t="s">
        <v>1692</v>
      </c>
      <c r="C684" t="s">
        <v>10391</v>
      </c>
      <c r="D684" t="s">
        <v>400</v>
      </c>
      <c r="E684">
        <v>5164.3218433949996</v>
      </c>
      <c r="F684">
        <v>46.89</v>
      </c>
      <c r="G684">
        <v>-38.4851972249905</v>
      </c>
      <c r="H684">
        <f>(Table2[[#This Row],[1Y Return vs Nifty]]-AVERAGE(Table2[1Y Return vs Nifty]))/_xlfn.STDEV.P(Table2[1Y Return vs Nifty])</f>
        <v>-1.0138637413013809</v>
      </c>
      <c r="I684">
        <v>-12.0303829288386</v>
      </c>
      <c r="J684">
        <f>(Table2[[#This Row],[1M Return vs Nifty]]-AVERAGE(Table2[1M Return vs Nifty]))/_xlfn.STDEV.P(Table2[1M Return vs Nifty])</f>
        <v>-0.90247517261896593</v>
      </c>
      <c r="K684">
        <v>-21.6954259461383</v>
      </c>
      <c r="L684">
        <f>(Table2[[#This Row],[6M Return vs Nifty]]-AVERAGE(Table2[6M Return vs Nifty]))/_xlfn.STDEV.P(Table2[6M Return vs Nifty])</f>
        <v>-1.0149775727174979</v>
      </c>
      <c r="M684">
        <v>-4.6171823856474097</v>
      </c>
      <c r="N684">
        <f>(Table2[[#This Row],[1W Return vs Nifty]]-AVERAGE(Table2[1W Return vs Nifty]))/_xlfn.STDEV.P(Table2[1W Return vs Nifty])</f>
        <v>-0.50407147852648426</v>
      </c>
      <c r="O684">
        <v>47.7</v>
      </c>
      <c r="P684">
        <v>48.8332994857819</v>
      </c>
      <c r="Q684">
        <v>50.989709118100102</v>
      </c>
      <c r="R684">
        <v>40.557938369841402</v>
      </c>
      <c r="S684" s="2">
        <f>(Table2[[#This Row],[Close Price]]-Table2[[#This Row],[20D EMA]])/Table2[[#This Row],[20D EMA]]</f>
        <v>-1.6981132075471746E-2</v>
      </c>
      <c r="T684" s="2">
        <f>(Table2[[#This Row],[Close Price]]-Table2[[#This Row],[50D EMA]])/Table2[[#This Row],[50D EMA]]</f>
        <v>-3.9794556301642137E-2</v>
      </c>
      <c r="U684" s="2">
        <f>(Table2[[#This Row],[Close Price]]-Table2[[#This Row],[200D EMA]])/Table2[[#This Row],[200D EMA]]</f>
        <v>-8.0402677108914994E-2</v>
      </c>
      <c r="V684">
        <v>0.94491791230634203</v>
      </c>
      <c r="W684">
        <v>46.54</v>
      </c>
      <c r="X684">
        <v>47.33</v>
      </c>
      <c r="Y684">
        <v>46.54</v>
      </c>
      <c r="Z684">
        <v>48</v>
      </c>
      <c r="AA684">
        <v>44.92</v>
      </c>
      <c r="AB684">
        <v>50.1</v>
      </c>
      <c r="AC684" s="2">
        <f>(Table2[[#This Row],[Close Price]]/Table2[[#This Row],[Day Low]])-1</f>
        <v>7.5204125483454565E-3</v>
      </c>
      <c r="AD684" s="2">
        <f>(Table2[[#This Row],[Day High]]/Table2[[#This Row],[Close Price]])-1</f>
        <v>9.3836638942204065E-3</v>
      </c>
      <c r="AE684" s="2">
        <f>(Table2[[#This Row],[Close Price]]/Table2[[#This Row],[Current Week Low]])-1</f>
        <v>7.5204125483454565E-3</v>
      </c>
      <c r="AF684" s="2">
        <f>(Table2[[#This Row],[Current Week High]]/Table2[[#This Row],[Close Price]])-1</f>
        <v>2.3672424824056293E-2</v>
      </c>
      <c r="AG684" s="2">
        <f>(Table2[[#This Row],[Close Price]]/Table2[[#This Row],[Current Month Low]])-1</f>
        <v>4.3855743544078285E-2</v>
      </c>
      <c r="AH684" s="2">
        <f>(Table2[[#This Row],[Current Month High]]/Table2[[#This Row],[Close Price]])-1</f>
        <v>6.8458093410108889E-2</v>
      </c>
      <c r="AI684">
        <v>45.660055448922897</v>
      </c>
      <c r="AJ684">
        <v>4.5484949832775801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-0.11</v>
      </c>
      <c r="AM684" t="s">
        <v>10435</v>
      </c>
      <c r="AN684">
        <v>-2.27</v>
      </c>
      <c r="AO684" t="s">
        <v>10435</v>
      </c>
      <c r="AQ684">
        <f>(Table2[[#This Row],[Sharpe Ratio]]-AVERAGE(Table2[Sharpe Ratio]))/_xlfn.STDEV.P(Table2[Sharpe Ratio])</f>
        <v>-0.67617339439443958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675</v>
      </c>
      <c r="AT684">
        <f>_xlfn.RANK.AVG(Table2[[#This Row],[6M Return vs Nifty Z-Score]],Table2[6M Return vs Nifty Z-Score])</f>
        <v>674</v>
      </c>
      <c r="AU684">
        <f>_xlfn.RANK.AVG(Table2[[#This Row],[Sharpe Ratio Z-Score]],Table2[Sharpe Ratio Z-Score])</f>
        <v>529</v>
      </c>
      <c r="AV684">
        <f>(Table2[[#This Row],[Rank 1Y]]+Table2[[#This Row],[Rank 6M]]+Table2[[#This Row],[Rank Sharpe]])/3</f>
        <v>626</v>
      </c>
    </row>
    <row r="685" spans="1:48" x14ac:dyDescent="0.3">
      <c r="A685" t="s">
        <v>717</v>
      </c>
      <c r="B685" t="s">
        <v>718</v>
      </c>
      <c r="C685" t="s">
        <v>10400</v>
      </c>
      <c r="D685" t="s">
        <v>101</v>
      </c>
      <c r="E685">
        <v>24922.87574874</v>
      </c>
      <c r="F685">
        <v>308.3</v>
      </c>
      <c r="G685">
        <v>-37.309972449765702</v>
      </c>
      <c r="H685">
        <f>(Table2[[#This Row],[1Y Return vs Nifty]]-AVERAGE(Table2[1Y Return vs Nifty]))/_xlfn.STDEV.P(Table2[1Y Return vs Nifty])</f>
        <v>-0.99470458927959748</v>
      </c>
      <c r="I685">
        <v>-1.50027168986661</v>
      </c>
      <c r="J685">
        <f>(Table2[[#This Row],[1M Return vs Nifty]]-AVERAGE(Table2[1M Return vs Nifty]))/_xlfn.STDEV.P(Table2[1M Return vs Nifty])</f>
        <v>0.11612741782210785</v>
      </c>
      <c r="K685">
        <v>-3.0521711490132399</v>
      </c>
      <c r="L685">
        <f>(Table2[[#This Row],[6M Return vs Nifty]]-AVERAGE(Table2[6M Return vs Nifty]))/_xlfn.STDEV.P(Table2[6M Return vs Nifty])</f>
        <v>-0.46428587372889307</v>
      </c>
      <c r="M685">
        <v>-3.8394161697308302</v>
      </c>
      <c r="N685">
        <f>(Table2[[#This Row],[1W Return vs Nifty]]-AVERAGE(Table2[1W Return vs Nifty]))/_xlfn.STDEV.P(Table2[1W Return vs Nifty])</f>
        <v>-0.34964259325569202</v>
      </c>
      <c r="O685">
        <v>305.05</v>
      </c>
      <c r="P685">
        <v>298.11054853347201</v>
      </c>
      <c r="Q685">
        <v>294.50947494489202</v>
      </c>
      <c r="R685">
        <v>56.305602637992997</v>
      </c>
      <c r="S685" s="2">
        <f>(Table2[[#This Row],[Close Price]]-Table2[[#This Row],[20D EMA]])/Table2[[#This Row],[20D EMA]]</f>
        <v>1.0653991148991968E-2</v>
      </c>
      <c r="T685" s="2">
        <f>(Table2[[#This Row],[Close Price]]-Table2[[#This Row],[50D EMA]])/Table2[[#This Row],[50D EMA]]</f>
        <v>3.418011042096325E-2</v>
      </c>
      <c r="U685" s="2">
        <f>(Table2[[#This Row],[Close Price]]-Table2[[#This Row],[200D EMA]])/Table2[[#This Row],[200D EMA]]</f>
        <v>4.682540369096256E-2</v>
      </c>
      <c r="V685">
        <v>0.68215416933301598</v>
      </c>
      <c r="W685">
        <v>305</v>
      </c>
      <c r="X685">
        <v>309.35000000000002</v>
      </c>
      <c r="Y685">
        <v>301.5</v>
      </c>
      <c r="Z685">
        <v>311.5</v>
      </c>
      <c r="AA685">
        <v>296</v>
      </c>
      <c r="AB685">
        <v>320.5</v>
      </c>
      <c r="AC685" s="2">
        <f>(Table2[[#This Row],[Close Price]]/Table2[[#This Row],[Day Low]])-1</f>
        <v>1.081967213114754E-2</v>
      </c>
      <c r="AD685" s="2">
        <f>(Table2[[#This Row],[Day High]]/Table2[[#This Row],[Close Price]])-1</f>
        <v>3.4057735971457781E-3</v>
      </c>
      <c r="AE685" s="2">
        <f>(Table2[[#This Row],[Close Price]]/Table2[[#This Row],[Current Week Low]])-1</f>
        <v>2.2553897180762839E-2</v>
      </c>
      <c r="AF685" s="2">
        <f>(Table2[[#This Row],[Current Week High]]/Table2[[#This Row],[Close Price]])-1</f>
        <v>1.0379500486539017E-2</v>
      </c>
      <c r="AG685" s="2">
        <f>(Table2[[#This Row],[Close Price]]/Table2[[#This Row],[Current Month Low]])-1</f>
        <v>4.155405405405399E-2</v>
      </c>
      <c r="AH685" s="2">
        <f>(Table2[[#This Row],[Current Month High]]/Table2[[#This Row],[Close Price]])-1</f>
        <v>3.9571845604930322E-2</v>
      </c>
      <c r="AI685">
        <v>15.8936101200129</v>
      </c>
      <c r="AJ685">
        <v>22.414135398054398</v>
      </c>
      <c r="AK685" t="str">
        <f>IF(AND(Table2[[#This Row],[20D EMA]]&gt;Table2[[#This Row],[50D EMA]],Table2[[#This Row],[50D EMA]]&gt;Table2[[#This Row],[200D EMA]]),"Uptrend","Downtrend/NoTrend")</f>
        <v>Uptrend</v>
      </c>
      <c r="AL685">
        <v>0.11</v>
      </c>
      <c r="AM685" t="s">
        <v>10436</v>
      </c>
      <c r="AN685">
        <v>1.1299999999999999</v>
      </c>
      <c r="AO685" t="s">
        <v>10436</v>
      </c>
      <c r="AP685">
        <v>-0.10841811633167101</v>
      </c>
      <c r="AQ685">
        <f>(Table2[[#This Row],[Sharpe Ratio]]-AVERAGE(Table2[Sharpe Ratio]))/_xlfn.STDEV.P(Table2[Sharpe Ratio])</f>
        <v>-1.9336560373792884</v>
      </c>
      <c r="AR6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-3.6261616758213631</v>
      </c>
      <c r="AS685">
        <f>_xlfn.RANK.AVG(Table2[[#This Row],[1Y Return vs Nifty Z-Score]],Table2[1Y Return vs Nifty Z-Score])</f>
        <v>668</v>
      </c>
      <c r="AT685">
        <f>_xlfn.RANK.AVG(Table2[[#This Row],[6M Return vs Nifty Z-Score]],Table2[6M Return vs Nifty Z-Score])</f>
        <v>484</v>
      </c>
      <c r="AU685">
        <f>_xlfn.RANK.AVG(Table2[[#This Row],[Sharpe Ratio Z-Score]],Table2[Sharpe Ratio Z-Score])</f>
        <v>728</v>
      </c>
      <c r="AV685">
        <f>(Table2[[#This Row],[Rank 1Y]]+Table2[[#This Row],[Rank 6M]]+Table2[[#This Row],[Rank Sharpe]])/3</f>
        <v>626.66666666666663</v>
      </c>
    </row>
    <row r="686" spans="1:48" x14ac:dyDescent="0.3">
      <c r="A686" t="s">
        <v>63</v>
      </c>
      <c r="B686" t="s">
        <v>64</v>
      </c>
      <c r="C686" t="s">
        <v>10391</v>
      </c>
      <c r="D686" t="s">
        <v>24</v>
      </c>
      <c r="E686">
        <v>377335.23767753999</v>
      </c>
      <c r="F686">
        <v>1897.95</v>
      </c>
      <c r="G686">
        <v>-25.808027387430599</v>
      </c>
      <c r="H686">
        <f>(Table2[[#This Row],[1Y Return vs Nifty]]-AVERAGE(Table2[1Y Return vs Nifty]))/_xlfn.STDEV.P(Table2[1Y Return vs Nifty])</f>
        <v>-0.80719363933954957</v>
      </c>
      <c r="I686">
        <v>0.65704965949414895</v>
      </c>
      <c r="J686">
        <f>(Table2[[#This Row],[1M Return vs Nifty]]-AVERAGE(Table2[1M Return vs Nifty]))/_xlfn.STDEV.P(Table2[1M Return vs Nifty])</f>
        <v>0.32481021945671146</v>
      </c>
      <c r="K686">
        <v>-9.4576772914297198</v>
      </c>
      <c r="L686">
        <f>(Table2[[#This Row],[6M Return vs Nifty]]-AVERAGE(Table2[6M Return vs Nifty]))/_xlfn.STDEV.P(Table2[6M Return vs Nifty])</f>
        <v>-0.65349420128944524</v>
      </c>
      <c r="M686">
        <v>1.1401958808549399</v>
      </c>
      <c r="N686">
        <f>(Table2[[#This Row],[1W Return vs Nifty]]-AVERAGE(Table2[1W Return vs Nifty]))/_xlfn.STDEV.P(Table2[1W Return vs Nifty])</f>
        <v>0.6390811675812591</v>
      </c>
      <c r="O686">
        <v>1844.99</v>
      </c>
      <c r="P686">
        <v>1812.5075333248201</v>
      </c>
      <c r="Q686">
        <v>1781.89246456927</v>
      </c>
      <c r="R686">
        <v>66.066315128090196</v>
      </c>
      <c r="S686" s="2">
        <f>(Table2[[#This Row],[Close Price]]-Table2[[#This Row],[20D EMA]])/Table2[[#This Row],[20D EMA]]</f>
        <v>2.8704762627439734E-2</v>
      </c>
      <c r="T686" s="2">
        <f>(Table2[[#This Row],[Close Price]]-Table2[[#This Row],[50D EMA]])/Table2[[#This Row],[50D EMA]]</f>
        <v>4.714047533829907E-2</v>
      </c>
      <c r="U686" s="2">
        <f>(Table2[[#This Row],[Close Price]]-Table2[[#This Row],[200D EMA]])/Table2[[#This Row],[200D EMA]]</f>
        <v>6.5131615817671781E-2</v>
      </c>
      <c r="V686">
        <v>1.0621200092307601</v>
      </c>
      <c r="W686">
        <v>1894.3</v>
      </c>
      <c r="X686">
        <v>1922.7</v>
      </c>
      <c r="Y686">
        <v>1894.3</v>
      </c>
      <c r="Z686">
        <v>1942</v>
      </c>
      <c r="AA686">
        <v>1756.5</v>
      </c>
      <c r="AB686">
        <v>1942</v>
      </c>
      <c r="AC686" s="2">
        <f>(Table2[[#This Row],[Close Price]]/Table2[[#This Row],[Day Low]])-1</f>
        <v>1.9268331309718612E-3</v>
      </c>
      <c r="AD686" s="2">
        <f>(Table2[[#This Row],[Day High]]/Table2[[#This Row],[Close Price]])-1</f>
        <v>1.304038567928556E-2</v>
      </c>
      <c r="AE686" s="2">
        <f>(Table2[[#This Row],[Close Price]]/Table2[[#This Row],[Current Week Low]])-1</f>
        <v>1.9268331309718612E-3</v>
      </c>
      <c r="AF686" s="2">
        <f>(Table2[[#This Row],[Current Week High]]/Table2[[#This Row],[Close Price]])-1</f>
        <v>2.3209252087778909E-2</v>
      </c>
      <c r="AG686" s="2">
        <f>(Table2[[#This Row],[Close Price]]/Table2[[#This Row],[Current Month Low]])-1</f>
        <v>8.052946199829214E-2</v>
      </c>
      <c r="AH686" s="2">
        <f>(Table2[[#This Row],[Current Month High]]/Table2[[#This Row],[Close Price]])-1</f>
        <v>2.3209252087778909E-2</v>
      </c>
      <c r="AI686">
        <v>2.32092520877789</v>
      </c>
      <c r="AJ686">
        <v>22.936166078310698</v>
      </c>
      <c r="AK686" t="str">
        <f>IF(AND(Table2[[#This Row],[20D EMA]]&gt;Table2[[#This Row],[50D EMA]],Table2[[#This Row],[50D EMA]]&gt;Table2[[#This Row],[200D EMA]]),"Uptrend","Downtrend/NoTrend")</f>
        <v>Uptrend</v>
      </c>
      <c r="AL686">
        <v>-0.01</v>
      </c>
      <c r="AM686" t="s">
        <v>10435</v>
      </c>
      <c r="AN686">
        <v>6.02</v>
      </c>
      <c r="AO686" t="s">
        <v>10436</v>
      </c>
      <c r="AP686">
        <v>-0.102672864658351</v>
      </c>
      <c r="AQ686">
        <f>(Table2[[#This Row],[Sharpe Ratio]]-AVERAGE(Table2[Sharpe Ratio]))/_xlfn.STDEV.P(Table2[Sharpe Ratio])</f>
        <v>-1.8670199944076662</v>
      </c>
      <c r="AR6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-2.3638164479986905</v>
      </c>
      <c r="AS686">
        <f>_xlfn.RANK.AVG(Table2[[#This Row],[1Y Return vs Nifty Z-Score]],Table2[1Y Return vs Nifty Z-Score])</f>
        <v>606</v>
      </c>
      <c r="AT686">
        <f>_xlfn.RANK.AVG(Table2[[#This Row],[6M Return vs Nifty Z-Score]],Table2[6M Return vs Nifty Z-Score])</f>
        <v>555</v>
      </c>
      <c r="AU686">
        <f>_xlfn.RANK.AVG(Table2[[#This Row],[Sharpe Ratio Z-Score]],Table2[Sharpe Ratio Z-Score])</f>
        <v>720</v>
      </c>
      <c r="AV686">
        <f>(Table2[[#This Row],[Rank 1Y]]+Table2[[#This Row],[Rank 6M]]+Table2[[#This Row],[Rank Sharpe]])/3</f>
        <v>627</v>
      </c>
    </row>
    <row r="687" spans="1:48" x14ac:dyDescent="0.3">
      <c r="A687" t="s">
        <v>2102</v>
      </c>
      <c r="B687" t="s">
        <v>2103</v>
      </c>
      <c r="C687" t="s">
        <v>10402</v>
      </c>
      <c r="D687" t="s">
        <v>106</v>
      </c>
      <c r="E687">
        <v>3028.7997660400001</v>
      </c>
      <c r="F687">
        <v>703.9</v>
      </c>
      <c r="G687">
        <v>-56.262959202040697</v>
      </c>
      <c r="H687">
        <f>(Table2[[#This Row],[1Y Return vs Nifty]]-AVERAGE(Table2[1Y Return vs Nifty]))/_xlfn.STDEV.P(Table2[1Y Return vs Nifty])</f>
        <v>-1.3036864641590034</v>
      </c>
      <c r="I687">
        <v>-9.47987787833355</v>
      </c>
      <c r="J687">
        <f>(Table2[[#This Row],[1M Return vs Nifty]]-AVERAGE(Table2[1M Return vs Nifty]))/_xlfn.STDEV.P(Table2[1M Return vs Nifty])</f>
        <v>-0.65575878070066806</v>
      </c>
      <c r="K687">
        <v>-16.974938283806999</v>
      </c>
      <c r="L687">
        <f>(Table2[[#This Row],[6M Return vs Nifty]]-AVERAGE(Table2[6M Return vs Nifty]))/_xlfn.STDEV.P(Table2[6M Return vs Nifty])</f>
        <v>-0.87554197527960631</v>
      </c>
      <c r="M687">
        <v>-3.85059815446925</v>
      </c>
      <c r="N687">
        <f>(Table2[[#This Row],[1W Return vs Nifty]]-AVERAGE(Table2[1W Return vs Nifty]))/_xlfn.STDEV.P(Table2[1W Return vs Nifty])</f>
        <v>-0.35186282525205637</v>
      </c>
      <c r="O687">
        <v>706.67</v>
      </c>
      <c r="P687">
        <v>719.49293277613594</v>
      </c>
      <c r="Q687">
        <v>772.75291094681404</v>
      </c>
      <c r="R687">
        <v>48.869048996719897</v>
      </c>
      <c r="S687" s="2">
        <f>(Table2[[#This Row],[Close Price]]-Table2[[#This Row],[20D EMA]])/Table2[[#This Row],[20D EMA]]</f>
        <v>-3.9197928311658654E-3</v>
      </c>
      <c r="T687" s="2">
        <f>(Table2[[#This Row],[Close Price]]-Table2[[#This Row],[50D EMA]])/Table2[[#This Row],[50D EMA]]</f>
        <v>-2.1672113881607193E-2</v>
      </c>
      <c r="U687" s="2">
        <f>(Table2[[#This Row],[Close Price]]-Table2[[#This Row],[200D EMA]])/Table2[[#This Row],[200D EMA]]</f>
        <v>-8.9100810843212697E-2</v>
      </c>
      <c r="V687">
        <v>0.313663689121287</v>
      </c>
      <c r="W687">
        <v>700</v>
      </c>
      <c r="X687">
        <v>710</v>
      </c>
      <c r="Y687">
        <v>700</v>
      </c>
      <c r="Z687">
        <v>720.2</v>
      </c>
      <c r="AA687">
        <v>685.5</v>
      </c>
      <c r="AB687">
        <v>727</v>
      </c>
      <c r="AC687" s="2">
        <f>(Table2[[#This Row],[Close Price]]/Table2[[#This Row],[Day Low]])-1</f>
        <v>5.5714285714285605E-3</v>
      </c>
      <c r="AD687" s="2">
        <f>(Table2[[#This Row],[Day High]]/Table2[[#This Row],[Close Price]])-1</f>
        <v>8.6660036937065144E-3</v>
      </c>
      <c r="AE687" s="2">
        <f>(Table2[[#This Row],[Close Price]]/Table2[[#This Row],[Current Week Low]])-1</f>
        <v>5.5714285714285605E-3</v>
      </c>
      <c r="AF687" s="2">
        <f>(Table2[[#This Row],[Current Week High]]/Table2[[#This Row],[Close Price]])-1</f>
        <v>2.3156698394658504E-2</v>
      </c>
      <c r="AG687" s="2">
        <f>(Table2[[#This Row],[Close Price]]/Table2[[#This Row],[Current Month Low]])-1</f>
        <v>2.6841721371261729E-2</v>
      </c>
      <c r="AH687" s="2">
        <f>(Table2[[#This Row],[Current Month High]]/Table2[[#This Row],[Close Price]])-1</f>
        <v>3.2817161528626348E-2</v>
      </c>
      <c r="AI687">
        <v>34.529052422219003</v>
      </c>
      <c r="AJ687">
        <v>13.7524240465416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-0.18</v>
      </c>
      <c r="AM687" t="s">
        <v>10435</v>
      </c>
      <c r="AN687">
        <v>1.96</v>
      </c>
      <c r="AO687" t="s">
        <v>10436</v>
      </c>
      <c r="AQ687">
        <f>(Table2[[#This Row],[Sharpe Ratio]]-AVERAGE(Table2[Sharpe Ratio]))/_xlfn.STDEV.P(Table2[Sharpe Ratio])</f>
        <v>-0.67617339439443958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723</v>
      </c>
      <c r="AT687">
        <f>_xlfn.RANK.AVG(Table2[[#This Row],[6M Return vs Nifty Z-Score]],Table2[6M Return vs Nifty Z-Score])</f>
        <v>632</v>
      </c>
      <c r="AU687">
        <f>_xlfn.RANK.AVG(Table2[[#This Row],[Sharpe Ratio Z-Score]],Table2[Sharpe Ratio Z-Score])</f>
        <v>529</v>
      </c>
      <c r="AV687">
        <f>(Table2[[#This Row],[Rank 1Y]]+Table2[[#This Row],[Rank 6M]]+Table2[[#This Row],[Rank Sharpe]])/3</f>
        <v>628</v>
      </c>
    </row>
    <row r="688" spans="1:48" x14ac:dyDescent="0.3">
      <c r="A688" t="s">
        <v>2283</v>
      </c>
      <c r="B688" t="s">
        <v>2284</v>
      </c>
      <c r="C688" t="s">
        <v>10401</v>
      </c>
      <c r="D688" t="s">
        <v>438</v>
      </c>
      <c r="E688">
        <v>2482.82801036</v>
      </c>
      <c r="F688">
        <v>467.8</v>
      </c>
      <c r="G688">
        <v>-28.262137299576001</v>
      </c>
      <c r="H688">
        <f>(Table2[[#This Row],[1Y Return vs Nifty]]-AVERAGE(Table2[1Y Return vs Nifty]))/_xlfn.STDEV.P(Table2[1Y Return vs Nifty])</f>
        <v>-0.84720187085080745</v>
      </c>
      <c r="I688">
        <v>0.51010390673020301</v>
      </c>
      <c r="J688">
        <f>(Table2[[#This Row],[1M Return vs Nifty]]-AVERAGE(Table2[1M Return vs Nifty]))/_xlfn.STDEV.P(Table2[1M Return vs Nifty])</f>
        <v>0.31059580889419952</v>
      </c>
      <c r="K688">
        <v>-20.417315400043499</v>
      </c>
      <c r="L688">
        <f>(Table2[[#This Row],[6M Return vs Nifty]]-AVERAGE(Table2[6M Return vs Nifty]))/_xlfn.STDEV.P(Table2[6M Return vs Nifty])</f>
        <v>-0.97722424714299905</v>
      </c>
      <c r="M688">
        <v>-8.40661147845241</v>
      </c>
      <c r="N688">
        <f>(Table2[[#This Row],[1W Return vs Nifty]]-AVERAGE(Table2[1W Return vs Nifty]))/_xlfn.STDEV.P(Table2[1W Return vs Nifty])</f>
        <v>-1.2564792054742848</v>
      </c>
      <c r="O688">
        <v>486.62</v>
      </c>
      <c r="P688">
        <v>481.01822372574202</v>
      </c>
      <c r="Q688">
        <v>493.683835687326</v>
      </c>
      <c r="R688">
        <v>28.322183842864199</v>
      </c>
      <c r="S688" s="2">
        <f>(Table2[[#This Row],[Close Price]]-Table2[[#This Row],[20D EMA]])/Table2[[#This Row],[20D EMA]]</f>
        <v>-3.8674941432740112E-2</v>
      </c>
      <c r="T688" s="2">
        <f>(Table2[[#This Row],[Close Price]]-Table2[[#This Row],[50D EMA]])/Table2[[#This Row],[50D EMA]]</f>
        <v>-2.747967347964456E-2</v>
      </c>
      <c r="U688" s="2">
        <f>(Table2[[#This Row],[Close Price]]-Table2[[#This Row],[200D EMA]])/Table2[[#This Row],[200D EMA]]</f>
        <v>-5.2429984164438954E-2</v>
      </c>
      <c r="V688">
        <v>1.1394724391239901</v>
      </c>
      <c r="W688">
        <v>462.85</v>
      </c>
      <c r="X688">
        <v>483.4</v>
      </c>
      <c r="Y688">
        <v>462.85</v>
      </c>
      <c r="Z688">
        <v>502.7</v>
      </c>
      <c r="AA688">
        <v>462.85</v>
      </c>
      <c r="AB688">
        <v>522.15</v>
      </c>
      <c r="AC688" s="2">
        <f>(Table2[[#This Row],[Close Price]]/Table2[[#This Row],[Day Low]])-1</f>
        <v>1.0694609484714235E-2</v>
      </c>
      <c r="AD688" s="2">
        <f>(Table2[[#This Row],[Day High]]/Table2[[#This Row],[Close Price]])-1</f>
        <v>3.3347584437793953E-2</v>
      </c>
      <c r="AE688" s="2">
        <f>(Table2[[#This Row],[Close Price]]/Table2[[#This Row],[Current Week Low]])-1</f>
        <v>1.0694609484714235E-2</v>
      </c>
      <c r="AF688" s="2">
        <f>(Table2[[#This Row],[Current Week High]]/Table2[[#This Row],[Close Price]])-1</f>
        <v>7.4604531851218514E-2</v>
      </c>
      <c r="AG688" s="2">
        <f>(Table2[[#This Row],[Close Price]]/Table2[[#This Row],[Current Month Low]])-1</f>
        <v>1.0694609484714235E-2</v>
      </c>
      <c r="AH688" s="2">
        <f>(Table2[[#This Row],[Current Month High]]/Table2[[#This Row],[Close Price]])-1</f>
        <v>0.11618212911500625</v>
      </c>
      <c r="AI688">
        <v>24.412141941000399</v>
      </c>
      <c r="AJ688">
        <v>8.0120064650196205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-7.0000000000000007E-2</v>
      </c>
      <c r="AM688" t="s">
        <v>10435</v>
      </c>
      <c r="AN688">
        <v>-5.28</v>
      </c>
      <c r="AO688" t="s">
        <v>10435</v>
      </c>
      <c r="AP688">
        <v>-1.7661482657015001E-2</v>
      </c>
      <c r="AQ688">
        <f>(Table2[[#This Row],[Sharpe Ratio]]-AVERAGE(Table2[Sharpe Ratio]))/_xlfn.STDEV.P(Table2[Sharpe Ratio])</f>
        <v>-0.88101930614808821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618</v>
      </c>
      <c r="AT688">
        <f>_xlfn.RANK.AVG(Table2[[#This Row],[6M Return vs Nifty Z-Score]],Table2[6M Return vs Nifty Z-Score])</f>
        <v>659</v>
      </c>
      <c r="AU688">
        <f>_xlfn.RANK.AVG(Table2[[#This Row],[Sharpe Ratio Z-Score]],Table2[Sharpe Ratio Z-Score])</f>
        <v>609</v>
      </c>
      <c r="AV688">
        <f>(Table2[[#This Row],[Rank 1Y]]+Table2[[#This Row],[Rank 6M]]+Table2[[#This Row],[Rank Sharpe]])/3</f>
        <v>628.66666666666663</v>
      </c>
    </row>
    <row r="689" spans="1:48" x14ac:dyDescent="0.3">
      <c r="A689" t="s">
        <v>1506</v>
      </c>
      <c r="B689" t="s">
        <v>1507</v>
      </c>
      <c r="C689" t="s">
        <v>10400</v>
      </c>
      <c r="D689" t="s">
        <v>101</v>
      </c>
      <c r="E689">
        <v>7023.023026545</v>
      </c>
      <c r="F689">
        <v>1474.35</v>
      </c>
      <c r="G689">
        <v>-36.344270977600402</v>
      </c>
      <c r="H689">
        <f>(Table2[[#This Row],[1Y Return vs Nifty]]-AVERAGE(Table2[1Y Return vs Nifty]))/_xlfn.STDEV.P(Table2[1Y Return vs Nifty])</f>
        <v>-0.97896119984217156</v>
      </c>
      <c r="I689">
        <v>-3.9718482304027201</v>
      </c>
      <c r="J689">
        <f>(Table2[[#This Row],[1M Return vs Nifty]]-AVERAGE(Table2[1M Return vs Nifty]))/_xlfn.STDEV.P(Table2[1M Return vs Nifty])</f>
        <v>-0.12295403246172101</v>
      </c>
      <c r="K689">
        <v>-2.8896681499079402</v>
      </c>
      <c r="L689">
        <f>(Table2[[#This Row],[6M Return vs Nifty]]-AVERAGE(Table2[6M Return vs Nifty]))/_xlfn.STDEV.P(Table2[6M Return vs Nifty])</f>
        <v>-0.4594857970447595</v>
      </c>
      <c r="M689">
        <v>-4.8910383887514204</v>
      </c>
      <c r="N689">
        <f>(Table2[[#This Row],[1W Return vs Nifty]]-AVERAGE(Table2[1W Return vs Nifty]))/_xlfn.STDEV.P(Table2[1W Return vs Nifty])</f>
        <v>-0.55844678619426169</v>
      </c>
      <c r="O689">
        <v>1477.84</v>
      </c>
      <c r="P689">
        <v>1464.2637450652501</v>
      </c>
      <c r="Q689">
        <v>1431.62716249868</v>
      </c>
      <c r="R689">
        <v>47.928886714024799</v>
      </c>
      <c r="S689" s="2">
        <f>(Table2[[#This Row],[Close Price]]-Table2[[#This Row],[20D EMA]])/Table2[[#This Row],[20D EMA]]</f>
        <v>-2.3615547014561858E-3</v>
      </c>
      <c r="T689" s="2">
        <f>(Table2[[#This Row],[Close Price]]-Table2[[#This Row],[50D EMA]])/Table2[[#This Row],[50D EMA]]</f>
        <v>6.8882774491561089E-3</v>
      </c>
      <c r="U689" s="2">
        <f>(Table2[[#This Row],[Close Price]]-Table2[[#This Row],[200D EMA]])/Table2[[#This Row],[200D EMA]]</f>
        <v>2.9842153474340261E-2</v>
      </c>
      <c r="V689">
        <v>0.46078251498936301</v>
      </c>
      <c r="W689">
        <v>1450.55</v>
      </c>
      <c r="X689">
        <v>1477.9</v>
      </c>
      <c r="Y689">
        <v>1450.55</v>
      </c>
      <c r="Z689">
        <v>1497.9</v>
      </c>
      <c r="AA689">
        <v>1415.05</v>
      </c>
      <c r="AB689">
        <v>1584</v>
      </c>
      <c r="AC689" s="2">
        <f>(Table2[[#This Row],[Close Price]]/Table2[[#This Row],[Day Low]])-1</f>
        <v>1.6407569542587375E-2</v>
      </c>
      <c r="AD689" s="2">
        <f>(Table2[[#This Row],[Day High]]/Table2[[#This Row],[Close Price]])-1</f>
        <v>2.4078407433785198E-3</v>
      </c>
      <c r="AE689" s="2">
        <f>(Table2[[#This Row],[Close Price]]/Table2[[#This Row],[Current Week Low]])-1</f>
        <v>1.6407569542587375E-2</v>
      </c>
      <c r="AF689" s="2">
        <f>(Table2[[#This Row],[Current Week High]]/Table2[[#This Row],[Close Price]])-1</f>
        <v>1.5973140706073918E-2</v>
      </c>
      <c r="AG689" s="2">
        <f>(Table2[[#This Row],[Close Price]]/Table2[[#This Row],[Current Month Low]])-1</f>
        <v>4.1906646408254034E-2</v>
      </c>
      <c r="AH689" s="2">
        <f>(Table2[[#This Row],[Current Month High]]/Table2[[#This Row],[Close Price]])-1</f>
        <v>7.4371757045477827E-2</v>
      </c>
      <c r="AI689">
        <v>7.7084817038016702</v>
      </c>
      <c r="AJ689">
        <v>17.947999999999901</v>
      </c>
      <c r="AK689" t="str">
        <f>IF(AND(Table2[[#This Row],[20D EMA]]&gt;Table2[[#This Row],[50D EMA]],Table2[[#This Row],[50D EMA]]&gt;Table2[[#This Row],[200D EMA]]),"Uptrend","Downtrend/NoTrend")</f>
        <v>Uptrend</v>
      </c>
      <c r="AL689">
        <v>0.03</v>
      </c>
      <c r="AM689" t="s">
        <v>10436</v>
      </c>
      <c r="AN689">
        <v>-0.32</v>
      </c>
      <c r="AO689" t="s">
        <v>10435</v>
      </c>
      <c r="AP689">
        <v>-0.13594364480253901</v>
      </c>
      <c r="AQ689">
        <f>(Table2[[#This Row],[Sharpe Ratio]]-AVERAGE(Table2[Sharpe Ratio]))/_xlfn.STDEV.P(Table2[Sharpe Ratio])</f>
        <v>-2.252909640579833</v>
      </c>
      <c r="AR6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-4.3727574561227467</v>
      </c>
      <c r="AS689">
        <f>_xlfn.RANK.AVG(Table2[[#This Row],[1Y Return vs Nifty Z-Score]],Table2[1Y Return vs Nifty Z-Score])</f>
        <v>665</v>
      </c>
      <c r="AT689">
        <f>_xlfn.RANK.AVG(Table2[[#This Row],[6M Return vs Nifty Z-Score]],Table2[6M Return vs Nifty Z-Score])</f>
        <v>483</v>
      </c>
      <c r="AU689">
        <f>_xlfn.RANK.AVG(Table2[[#This Row],[Sharpe Ratio Z-Score]],Table2[Sharpe Ratio Z-Score])</f>
        <v>739</v>
      </c>
      <c r="AV689">
        <f>(Table2[[#This Row],[Rank 1Y]]+Table2[[#This Row],[Rank 6M]]+Table2[[#This Row],[Rank Sharpe]])/3</f>
        <v>629</v>
      </c>
    </row>
    <row r="690" spans="1:48" x14ac:dyDescent="0.3">
      <c r="A690" t="s">
        <v>1629</v>
      </c>
      <c r="B690" t="s">
        <v>1630</v>
      </c>
      <c r="C690" t="s">
        <v>10393</v>
      </c>
      <c r="D690" t="s">
        <v>998</v>
      </c>
      <c r="E690">
        <v>5743.9326751799999</v>
      </c>
      <c r="F690">
        <v>125.23</v>
      </c>
      <c r="G690">
        <v>-58.158508547238</v>
      </c>
      <c r="H690">
        <f>(Table2[[#This Row],[1Y Return vs Nifty]]-AVERAGE(Table2[1Y Return vs Nifty]))/_xlfn.STDEV.P(Table2[1Y Return vs Nifty])</f>
        <v>-1.3345887382048178</v>
      </c>
      <c r="I690">
        <v>-12.2791351959394</v>
      </c>
      <c r="J690">
        <f>(Table2[[#This Row],[1M Return vs Nifty]]-AVERAGE(Table2[1M Return vs Nifty]))/_xlfn.STDEV.P(Table2[1M Return vs Nifty])</f>
        <v>-0.92653756834268863</v>
      </c>
      <c r="K690">
        <v>-37.1493813908194</v>
      </c>
      <c r="L690">
        <f>(Table2[[#This Row],[6M Return vs Nifty]]-AVERAGE(Table2[6M Return vs Nifty]))/_xlfn.STDEV.P(Table2[6M Return vs Nifty])</f>
        <v>-1.4714625090944873</v>
      </c>
      <c r="M690">
        <v>-8.2480432291942591</v>
      </c>
      <c r="N690">
        <f>(Table2[[#This Row],[1W Return vs Nifty]]-AVERAGE(Table2[1W Return vs Nifty]))/_xlfn.STDEV.P(Table2[1W Return vs Nifty])</f>
        <v>-1.224994785771869</v>
      </c>
      <c r="O690">
        <v>133.75</v>
      </c>
      <c r="P690">
        <v>137.00154046364699</v>
      </c>
      <c r="Q690">
        <v>149.483490700365</v>
      </c>
      <c r="R690">
        <v>22.308710319587099</v>
      </c>
      <c r="S690" s="2">
        <f>(Table2[[#This Row],[Close Price]]-Table2[[#This Row],[20D EMA]])/Table2[[#This Row],[20D EMA]]</f>
        <v>-6.370093457943922E-2</v>
      </c>
      <c r="T690" s="2">
        <f>(Table2[[#This Row],[Close Price]]-Table2[[#This Row],[50D EMA]])/Table2[[#This Row],[50D EMA]]</f>
        <v>-8.5922686882272933E-2</v>
      </c>
      <c r="U690" s="2">
        <f>(Table2[[#This Row],[Close Price]]-Table2[[#This Row],[200D EMA]])/Table2[[#This Row],[200D EMA]]</f>
        <v>-0.16224862415730149</v>
      </c>
      <c r="V690">
        <v>1.4625166035756101</v>
      </c>
      <c r="W690">
        <v>124.58</v>
      </c>
      <c r="X690">
        <v>127.2</v>
      </c>
      <c r="Y690">
        <v>123.3</v>
      </c>
      <c r="Z690">
        <v>128.82</v>
      </c>
      <c r="AA690">
        <v>123.3</v>
      </c>
      <c r="AB690">
        <v>151.91</v>
      </c>
      <c r="AC690" s="2">
        <f>(Table2[[#This Row],[Close Price]]/Table2[[#This Row],[Day Low]])-1</f>
        <v>5.21753090383692E-3</v>
      </c>
      <c r="AD690" s="2">
        <f>(Table2[[#This Row],[Day High]]/Table2[[#This Row],[Close Price]])-1</f>
        <v>1.5731054859059235E-2</v>
      </c>
      <c r="AE690" s="2">
        <f>(Table2[[#This Row],[Close Price]]/Table2[[#This Row],[Current Week Low]])-1</f>
        <v>1.5652879156528909E-2</v>
      </c>
      <c r="AF690" s="2">
        <f>(Table2[[#This Row],[Current Week High]]/Table2[[#This Row],[Close Price]])-1</f>
        <v>2.8667252255849096E-2</v>
      </c>
      <c r="AG690" s="2">
        <f>(Table2[[#This Row],[Close Price]]/Table2[[#This Row],[Current Month Low]])-1</f>
        <v>1.5652879156528909E-2</v>
      </c>
      <c r="AH690" s="2">
        <f>(Table2[[#This Row],[Current Month High]]/Table2[[#This Row],[Close Price]])-1</f>
        <v>0.21304799169528055</v>
      </c>
      <c r="AI690">
        <v>68.170566158268699</v>
      </c>
      <c r="AJ690">
        <v>1.56528791565289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-0.19</v>
      </c>
      <c r="AM690" t="s">
        <v>10435</v>
      </c>
      <c r="AN690">
        <v>-10.81</v>
      </c>
      <c r="AO690" t="s">
        <v>10435</v>
      </c>
      <c r="AP690">
        <v>3.0163758206844998E-2</v>
      </c>
      <c r="AQ690">
        <f>(Table2[[#This Row],[Sharpe Ratio]]-AVERAGE(Table2[Sharpe Ratio]))/_xlfn.STDEV.P(Table2[Sharpe Ratio])</f>
        <v>-0.32632040233300885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727</v>
      </c>
      <c r="AT690">
        <f>_xlfn.RANK.AVG(Table2[[#This Row],[6M Return vs Nifty Z-Score]],Table2[6M Return vs Nifty Z-Score])</f>
        <v>730</v>
      </c>
      <c r="AU690">
        <f>_xlfn.RANK.AVG(Table2[[#This Row],[Sharpe Ratio Z-Score]],Table2[Sharpe Ratio Z-Score])</f>
        <v>430</v>
      </c>
      <c r="AV690">
        <f>(Table2[[#This Row],[Rank 1Y]]+Table2[[#This Row],[Rank 6M]]+Table2[[#This Row],[Rank Sharpe]])/3</f>
        <v>629</v>
      </c>
    </row>
    <row r="691" spans="1:48" x14ac:dyDescent="0.3">
      <c r="A691" t="s">
        <v>1979</v>
      </c>
      <c r="B691" t="s">
        <v>1980</v>
      </c>
      <c r="C691" t="s">
        <v>10399</v>
      </c>
      <c r="D691" t="s">
        <v>1442</v>
      </c>
      <c r="E691">
        <v>3581.4384223749998</v>
      </c>
      <c r="F691">
        <v>133.75</v>
      </c>
      <c r="G691">
        <v>-38.509045925309799</v>
      </c>
      <c r="H691">
        <f>(Table2[[#This Row],[1Y Return vs Nifty]]-AVERAGE(Table2[1Y Return vs Nifty]))/_xlfn.STDEV.P(Table2[1Y Return vs Nifty])</f>
        <v>-1.0142525357554906</v>
      </c>
      <c r="I691">
        <v>-5.15005390186034</v>
      </c>
      <c r="J691">
        <f>(Table2[[#This Row],[1M Return vs Nifty]]-AVERAGE(Table2[1M Return vs Nifty]))/_xlfn.STDEV.P(Table2[1M Return vs Nifty])</f>
        <v>-0.23692465649249425</v>
      </c>
      <c r="K691">
        <v>-4.0467798123335701</v>
      </c>
      <c r="L691">
        <f>(Table2[[#This Row],[6M Return vs Nifty]]-AVERAGE(Table2[6M Return vs Nifty]))/_xlfn.STDEV.P(Table2[6M Return vs Nifty])</f>
        <v>-0.49366501061206863</v>
      </c>
      <c r="M691">
        <v>-4.0204422769315</v>
      </c>
      <c r="N691">
        <f>(Table2[[#This Row],[1W Return vs Nifty]]-AVERAGE(Table2[1W Return vs Nifty]))/_xlfn.STDEV.P(Table2[1W Return vs Nifty])</f>
        <v>-0.38558611891650424</v>
      </c>
      <c r="O691">
        <v>131.24</v>
      </c>
      <c r="P691">
        <v>131.20393749816401</v>
      </c>
      <c r="Q691">
        <v>137.16277169892001</v>
      </c>
      <c r="R691">
        <v>59.846080295386002</v>
      </c>
      <c r="S691" s="2">
        <f>(Table2[[#This Row],[Close Price]]-Table2[[#This Row],[20D EMA]])/Table2[[#This Row],[20D EMA]]</f>
        <v>1.9125266686985606E-2</v>
      </c>
      <c r="T691" s="2">
        <f>(Table2[[#This Row],[Close Price]]-Table2[[#This Row],[50D EMA]])/Table2[[#This Row],[50D EMA]]</f>
        <v>1.9405381807780109E-2</v>
      </c>
      <c r="U691" s="2">
        <f>(Table2[[#This Row],[Close Price]]-Table2[[#This Row],[200D EMA]])/Table2[[#This Row],[200D EMA]]</f>
        <v>-2.4881180634139098E-2</v>
      </c>
      <c r="V691">
        <v>1.11753115696375</v>
      </c>
      <c r="W691">
        <v>132.65</v>
      </c>
      <c r="X691">
        <v>142.18</v>
      </c>
      <c r="Y691">
        <v>129</v>
      </c>
      <c r="Z691">
        <v>142.18</v>
      </c>
      <c r="AA691">
        <v>127.45</v>
      </c>
      <c r="AB691">
        <v>142.18</v>
      </c>
      <c r="AC691" s="2">
        <f>(Table2[[#This Row],[Close Price]]/Table2[[#This Row],[Day Low]])-1</f>
        <v>8.2924990576704882E-3</v>
      </c>
      <c r="AD691" s="2">
        <f>(Table2[[#This Row],[Day High]]/Table2[[#This Row],[Close Price]])-1</f>
        <v>6.3028037383177526E-2</v>
      </c>
      <c r="AE691" s="2">
        <f>(Table2[[#This Row],[Close Price]]/Table2[[#This Row],[Current Week Low]])-1</f>
        <v>3.6821705426356655E-2</v>
      </c>
      <c r="AF691" s="2">
        <f>(Table2[[#This Row],[Current Week High]]/Table2[[#This Row],[Close Price]])-1</f>
        <v>6.3028037383177526E-2</v>
      </c>
      <c r="AG691" s="2">
        <f>(Table2[[#This Row],[Close Price]]/Table2[[#This Row],[Current Month Low]])-1</f>
        <v>4.943114947038052E-2</v>
      </c>
      <c r="AH691" s="2">
        <f>(Table2[[#This Row],[Current Month High]]/Table2[[#This Row],[Close Price]])-1</f>
        <v>6.3028037383177526E-2</v>
      </c>
      <c r="AI691">
        <v>19.4766355140187</v>
      </c>
      <c r="AJ691">
        <v>28.0516993776926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-0.15</v>
      </c>
      <c r="AM691" t="s">
        <v>10435</v>
      </c>
      <c r="AN691">
        <v>1.59</v>
      </c>
      <c r="AO691" t="s">
        <v>10436</v>
      </c>
      <c r="AP691">
        <v>-0.103794283740223</v>
      </c>
      <c r="AQ691">
        <f>(Table2[[#This Row],[Sharpe Ratio]]-AVERAGE(Table2[Sharpe Ratio]))/_xlfn.STDEV.P(Table2[Sharpe Ratio])</f>
        <v>-1.8800267231600092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676</v>
      </c>
      <c r="AT691">
        <f>_xlfn.RANK.AVG(Table2[[#This Row],[6M Return vs Nifty Z-Score]],Table2[6M Return vs Nifty Z-Score])</f>
        <v>496</v>
      </c>
      <c r="AU691">
        <f>_xlfn.RANK.AVG(Table2[[#This Row],[Sharpe Ratio Z-Score]],Table2[Sharpe Ratio Z-Score])</f>
        <v>721</v>
      </c>
      <c r="AV691">
        <f>(Table2[[#This Row],[Rank 1Y]]+Table2[[#This Row],[Rank 6M]]+Table2[[#This Row],[Rank Sharpe]])/3</f>
        <v>631</v>
      </c>
    </row>
    <row r="692" spans="1:48" x14ac:dyDescent="0.3">
      <c r="A692" t="s">
        <v>1079</v>
      </c>
      <c r="B692" t="s">
        <v>1080</v>
      </c>
      <c r="C692" t="s">
        <v>10391</v>
      </c>
      <c r="D692" t="s">
        <v>24</v>
      </c>
      <c r="E692">
        <v>12620.610754023999</v>
      </c>
      <c r="F692">
        <v>207.76</v>
      </c>
      <c r="G692">
        <v>-44.785601342429302</v>
      </c>
      <c r="H692">
        <f>(Table2[[#This Row],[1Y Return vs Nifty]]-AVERAGE(Table2[1Y Return vs Nifty]))/_xlfn.STDEV.P(Table2[1Y Return vs Nifty])</f>
        <v>-1.1165763481400102</v>
      </c>
      <c r="I692">
        <v>-11.5452455762313</v>
      </c>
      <c r="J692">
        <f>(Table2[[#This Row],[1M Return vs Nifty]]-AVERAGE(Table2[1M Return vs Nifty]))/_xlfn.STDEV.P(Table2[1M Return vs Nifty])</f>
        <v>-0.85554668792674127</v>
      </c>
      <c r="K692">
        <v>-31.152531203799199</v>
      </c>
      <c r="L692">
        <f>(Table2[[#This Row],[6M Return vs Nifty]]-AVERAGE(Table2[6M Return vs Nifty]))/_xlfn.STDEV.P(Table2[6M Return vs Nifty])</f>
        <v>-1.2943252198171049</v>
      </c>
      <c r="M692">
        <v>-4.5325446603127499</v>
      </c>
      <c r="N692">
        <f>(Table2[[#This Row],[1W Return vs Nifty]]-AVERAGE(Table2[1W Return vs Nifty]))/_xlfn.STDEV.P(Table2[1W Return vs Nifty])</f>
        <v>-0.4872662878306096</v>
      </c>
      <c r="O692">
        <v>214.93</v>
      </c>
      <c r="P692">
        <v>223.050669603134</v>
      </c>
      <c r="Q692">
        <v>235.575900360925</v>
      </c>
      <c r="R692">
        <v>34.4761602277446</v>
      </c>
      <c r="S692" s="2">
        <f>(Table2[[#This Row],[Close Price]]-Table2[[#This Row],[20D EMA]])/Table2[[#This Row],[20D EMA]]</f>
        <v>-3.3359698506490558E-2</v>
      </c>
      <c r="T692" s="2">
        <f>(Table2[[#This Row],[Close Price]]-Table2[[#This Row],[50D EMA]])/Table2[[#This Row],[50D EMA]]</f>
        <v>-6.8552448779195072E-2</v>
      </c>
      <c r="U692" s="2">
        <f>(Table2[[#This Row],[Close Price]]-Table2[[#This Row],[200D EMA]])/Table2[[#This Row],[200D EMA]]</f>
        <v>-0.11807617128198755</v>
      </c>
      <c r="V692">
        <v>0.82605980670682799</v>
      </c>
      <c r="W692">
        <v>206.15</v>
      </c>
      <c r="X692">
        <v>211.9</v>
      </c>
      <c r="Y692">
        <v>206.15</v>
      </c>
      <c r="Z692">
        <v>215.38</v>
      </c>
      <c r="AA692">
        <v>206.15</v>
      </c>
      <c r="AB692">
        <v>229</v>
      </c>
      <c r="AC692" s="2">
        <f>(Table2[[#This Row],[Close Price]]/Table2[[#This Row],[Day Low]])-1</f>
        <v>7.8098471986416396E-3</v>
      </c>
      <c r="AD692" s="2">
        <f>(Table2[[#This Row],[Day High]]/Table2[[#This Row],[Close Price]])-1</f>
        <v>1.9926838659992452E-2</v>
      </c>
      <c r="AE692" s="2">
        <f>(Table2[[#This Row],[Close Price]]/Table2[[#This Row],[Current Week Low]])-1</f>
        <v>7.8098471986416396E-3</v>
      </c>
      <c r="AF692" s="2">
        <f>(Table2[[#This Row],[Current Week High]]/Table2[[#This Row],[Close Price]])-1</f>
        <v>3.6676934924913418E-2</v>
      </c>
      <c r="AG692" s="2">
        <f>(Table2[[#This Row],[Close Price]]/Table2[[#This Row],[Current Month Low]])-1</f>
        <v>7.8098471986416396E-3</v>
      </c>
      <c r="AH692" s="2">
        <f>(Table2[[#This Row],[Current Month High]]/Table2[[#This Row],[Close Price]])-1</f>
        <v>0.1022333461686562</v>
      </c>
      <c r="AI692">
        <v>44.734308817866697</v>
      </c>
      <c r="AJ692">
        <v>1.22289890377587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-0.21</v>
      </c>
      <c r="AM692" t="s">
        <v>10435</v>
      </c>
      <c r="AN692">
        <v>-1.08</v>
      </c>
      <c r="AO692" t="s">
        <v>10435</v>
      </c>
      <c r="AP692">
        <v>4.1661762864259998E-3</v>
      </c>
      <c r="AQ692">
        <f>(Table2[[#This Row],[Sharpe Ratio]]-AVERAGE(Table2[Sharpe Ratio]))/_xlfn.STDEV.P(Table2[Sharpe Ratio])</f>
        <v>-0.62785218623242889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689</v>
      </c>
      <c r="AT692">
        <f>_xlfn.RANK.AVG(Table2[[#This Row],[6M Return vs Nifty Z-Score]],Table2[6M Return vs Nifty Z-Score])</f>
        <v>713</v>
      </c>
      <c r="AU692">
        <f>_xlfn.RANK.AVG(Table2[[#This Row],[Sharpe Ratio Z-Score]],Table2[Sharpe Ratio Z-Score])</f>
        <v>495</v>
      </c>
      <c r="AV692">
        <f>(Table2[[#This Row],[Rank 1Y]]+Table2[[#This Row],[Rank 6M]]+Table2[[#This Row],[Rank Sharpe]])/3</f>
        <v>632.33333333333337</v>
      </c>
    </row>
    <row r="693" spans="1:48" x14ac:dyDescent="0.3">
      <c r="A693" t="s">
        <v>638</v>
      </c>
      <c r="B693" t="s">
        <v>639</v>
      </c>
      <c r="C693" t="s">
        <v>10395</v>
      </c>
      <c r="D693" t="s">
        <v>54</v>
      </c>
      <c r="E693">
        <v>30608.398857554999</v>
      </c>
      <c r="F693">
        <v>1857.85</v>
      </c>
      <c r="G693">
        <v>-20.239350410038998</v>
      </c>
      <c r="H693">
        <f>(Table2[[#This Row],[1Y Return vs Nifty]]-AVERAGE(Table2[1Y Return vs Nifty]))/_xlfn.STDEV.P(Table2[1Y Return vs Nifty])</f>
        <v>-0.71641004540991693</v>
      </c>
      <c r="I693">
        <v>-6.0216258530245801</v>
      </c>
      <c r="J693">
        <f>(Table2[[#This Row],[1M Return vs Nifty]]-AVERAGE(Table2[1M Return vs Nifty]))/_xlfn.STDEV.P(Table2[1M Return vs Nifty])</f>
        <v>-0.32123387479647358</v>
      </c>
      <c r="K693">
        <v>-13.9766487097985</v>
      </c>
      <c r="L693">
        <f>(Table2[[#This Row],[6M Return vs Nifty]]-AVERAGE(Table2[6M Return vs Nifty]))/_xlfn.STDEV.P(Table2[6M Return vs Nifty])</f>
        <v>-0.78697733366857281</v>
      </c>
      <c r="M693">
        <v>-3.0158964365054302</v>
      </c>
      <c r="N693">
        <f>(Table2[[#This Row],[1W Return vs Nifty]]-AVERAGE(Table2[1W Return vs Nifty]))/_xlfn.STDEV.P(Table2[1W Return vs Nifty])</f>
        <v>-0.18612914692963156</v>
      </c>
      <c r="O693">
        <v>1869.22</v>
      </c>
      <c r="P693">
        <v>1897.8039230479701</v>
      </c>
      <c r="Q693">
        <v>1839.40683233544</v>
      </c>
      <c r="R693">
        <v>49.779437939061403</v>
      </c>
      <c r="S693" s="2">
        <f>(Table2[[#This Row],[Close Price]]-Table2[[#This Row],[20D EMA]])/Table2[[#This Row],[20D EMA]]</f>
        <v>-6.0827510940392885E-3</v>
      </c>
      <c r="T693" s="2">
        <f>(Table2[[#This Row],[Close Price]]-Table2[[#This Row],[50D EMA]])/Table2[[#This Row],[50D EMA]]</f>
        <v>-2.1052713909349575E-2</v>
      </c>
      <c r="U693" s="2">
        <f>(Table2[[#This Row],[Close Price]]-Table2[[#This Row],[200D EMA]])/Table2[[#This Row],[200D EMA]]</f>
        <v>1.0026693029699803E-2</v>
      </c>
      <c r="V693">
        <v>0.70219257273668501</v>
      </c>
      <c r="W693">
        <v>1850.6</v>
      </c>
      <c r="X693">
        <v>1897</v>
      </c>
      <c r="Y693">
        <v>1818.4</v>
      </c>
      <c r="Z693">
        <v>1897</v>
      </c>
      <c r="AA693">
        <v>1787.5</v>
      </c>
      <c r="AB693">
        <v>1974.55</v>
      </c>
      <c r="AC693" s="2">
        <f>(Table2[[#This Row],[Close Price]]/Table2[[#This Row],[Day Low]])-1</f>
        <v>3.9176483302711951E-3</v>
      </c>
      <c r="AD693" s="2">
        <f>(Table2[[#This Row],[Day High]]/Table2[[#This Row],[Close Price]])-1</f>
        <v>2.1072745377721525E-2</v>
      </c>
      <c r="AE693" s="2">
        <f>(Table2[[#This Row],[Close Price]]/Table2[[#This Row],[Current Week Low]])-1</f>
        <v>2.1694896612406422E-2</v>
      </c>
      <c r="AF693" s="2">
        <f>(Table2[[#This Row],[Current Week High]]/Table2[[#This Row],[Close Price]])-1</f>
        <v>2.1072745377721525E-2</v>
      </c>
      <c r="AG693" s="2">
        <f>(Table2[[#This Row],[Close Price]]/Table2[[#This Row],[Current Month Low]])-1</f>
        <v>3.9356643356643239E-2</v>
      </c>
      <c r="AH693" s="2">
        <f>(Table2[[#This Row],[Current Month High]]/Table2[[#This Row],[Close Price]])-1</f>
        <v>6.2814543692978564E-2</v>
      </c>
      <c r="AI693">
        <v>19.544096670883</v>
      </c>
      <c r="AJ693">
        <v>25.9516626555031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-0.14000000000000001</v>
      </c>
      <c r="AM693" t="s">
        <v>10435</v>
      </c>
      <c r="AN693">
        <v>-2.15</v>
      </c>
      <c r="AO693" t="s">
        <v>10435</v>
      </c>
      <c r="AP693">
        <v>-0.109393349912232</v>
      </c>
      <c r="AQ693">
        <f>(Table2[[#This Row],[Sharpe Ratio]]-AVERAGE(Table2[Sharpe Ratio]))/_xlfn.STDEV.P(Table2[Sharpe Ratio])</f>
        <v>-1.9449672401736608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569</v>
      </c>
      <c r="AT693">
        <f>_xlfn.RANK.AVG(Table2[[#This Row],[6M Return vs Nifty Z-Score]],Table2[6M Return vs Nifty Z-Score])</f>
        <v>599</v>
      </c>
      <c r="AU693">
        <f>_xlfn.RANK.AVG(Table2[[#This Row],[Sharpe Ratio Z-Score]],Table2[Sharpe Ratio Z-Score])</f>
        <v>731</v>
      </c>
      <c r="AV693">
        <f>(Table2[[#This Row],[Rank 1Y]]+Table2[[#This Row],[Rank 6M]]+Table2[[#This Row],[Rank Sharpe]])/3</f>
        <v>633</v>
      </c>
    </row>
    <row r="694" spans="1:48" x14ac:dyDescent="0.3">
      <c r="A694" t="s">
        <v>2165</v>
      </c>
      <c r="B694" t="s">
        <v>2166</v>
      </c>
      <c r="C694" t="s">
        <v>10395</v>
      </c>
      <c r="D694" t="s">
        <v>195</v>
      </c>
      <c r="E694">
        <v>2878.694407295</v>
      </c>
      <c r="F694">
        <v>183.61</v>
      </c>
      <c r="G694">
        <v>-19.699841692314902</v>
      </c>
      <c r="H694">
        <f>(Table2[[#This Row],[1Y Return vs Nifty]]-AVERAGE(Table2[1Y Return vs Nifty]))/_xlfn.STDEV.P(Table2[1Y Return vs Nifty])</f>
        <v>-0.70761468152901486</v>
      </c>
      <c r="I694">
        <v>-7.8960368571557096</v>
      </c>
      <c r="J694">
        <f>(Table2[[#This Row],[1M Return vs Nifty]]-AVERAGE(Table2[1M Return vs Nifty]))/_xlfn.STDEV.P(Table2[1M Return vs Nifty])</f>
        <v>-0.5025500889398693</v>
      </c>
      <c r="K694">
        <v>-34.413302178855901</v>
      </c>
      <c r="L694">
        <f>(Table2[[#This Row],[6M Return vs Nifty]]-AVERAGE(Table2[6M Return vs Nifty]))/_xlfn.STDEV.P(Table2[6M Return vs Nifty])</f>
        <v>-1.3906431389684117</v>
      </c>
      <c r="M694">
        <v>-9.9507813871760398</v>
      </c>
      <c r="N694">
        <f>(Table2[[#This Row],[1W Return vs Nifty]]-AVERAGE(Table2[1W Return vs Nifty]))/_xlfn.STDEV.P(Table2[1W Return vs Nifty])</f>
        <v>-1.5630808973359793</v>
      </c>
      <c r="O694">
        <v>192.92</v>
      </c>
      <c r="P694">
        <v>190.24126855349999</v>
      </c>
      <c r="Q694">
        <v>186.631428015853</v>
      </c>
      <c r="R694">
        <v>35.348308041635498</v>
      </c>
      <c r="S694" s="2">
        <f>(Table2[[#This Row],[Close Price]]-Table2[[#This Row],[20D EMA]])/Table2[[#This Row],[20D EMA]]</f>
        <v>-4.8258345428156615E-2</v>
      </c>
      <c r="T694" s="2">
        <f>(Table2[[#This Row],[Close Price]]-Table2[[#This Row],[50D EMA]])/Table2[[#This Row],[50D EMA]]</f>
        <v>-3.4857150627310506E-2</v>
      </c>
      <c r="U694" s="2">
        <f>(Table2[[#This Row],[Close Price]]-Table2[[#This Row],[200D EMA]])/Table2[[#This Row],[200D EMA]]</f>
        <v>-1.6189277700840082E-2</v>
      </c>
      <c r="V694">
        <v>0.63659377238270398</v>
      </c>
      <c r="W694">
        <v>181</v>
      </c>
      <c r="X694">
        <v>186.01</v>
      </c>
      <c r="Y694">
        <v>181</v>
      </c>
      <c r="Z694">
        <v>195.1</v>
      </c>
      <c r="AA694">
        <v>181</v>
      </c>
      <c r="AB694">
        <v>212.15</v>
      </c>
      <c r="AC694" s="2">
        <f>(Table2[[#This Row],[Close Price]]/Table2[[#This Row],[Day Low]])-1</f>
        <v>1.4419889502762517E-2</v>
      </c>
      <c r="AD694" s="2">
        <f>(Table2[[#This Row],[Day High]]/Table2[[#This Row],[Close Price]])-1</f>
        <v>1.3071183486738081E-2</v>
      </c>
      <c r="AE694" s="2">
        <f>(Table2[[#This Row],[Close Price]]/Table2[[#This Row],[Current Week Low]])-1</f>
        <v>1.4419889502762517E-2</v>
      </c>
      <c r="AF694" s="2">
        <f>(Table2[[#This Row],[Current Week High]]/Table2[[#This Row],[Close Price]])-1</f>
        <v>6.2578290942759018E-2</v>
      </c>
      <c r="AG694" s="2">
        <f>(Table2[[#This Row],[Close Price]]/Table2[[#This Row],[Current Month Low]])-1</f>
        <v>1.4419889502762517E-2</v>
      </c>
      <c r="AH694" s="2">
        <f>(Table2[[#This Row],[Current Month High]]/Table2[[#This Row],[Close Price]])-1</f>
        <v>0.15543815696312824</v>
      </c>
      <c r="AI694">
        <v>54.131038614454503</v>
      </c>
      <c r="AJ694">
        <v>38.052631578947299</v>
      </c>
      <c r="AK694" t="str">
        <f>IF(AND(Table2[[#This Row],[20D EMA]]&gt;Table2[[#This Row],[50D EMA]],Table2[[#This Row],[50D EMA]]&gt;Table2[[#This Row],[200D EMA]]),"Uptrend","Downtrend/NoTrend")</f>
        <v>Uptrend</v>
      </c>
      <c r="AL694">
        <v>-7.0000000000000007E-2</v>
      </c>
      <c r="AM694" t="s">
        <v>10435</v>
      </c>
      <c r="AN694">
        <v>-10.86</v>
      </c>
      <c r="AO694" t="s">
        <v>10435</v>
      </c>
      <c r="AP694">
        <v>-1.9095541751505001E-2</v>
      </c>
      <c r="AQ694">
        <f>(Table2[[#This Row],[Sharpe Ratio]]-AVERAGE(Table2[Sharpe Ratio]))/_xlfn.STDEV.P(Table2[Sharpe Ratio])</f>
        <v>-0.89765217601661751</v>
      </c>
      <c r="AR6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-5.061540982789893</v>
      </c>
      <c r="AS694">
        <f>_xlfn.RANK.AVG(Table2[[#This Row],[1Y Return vs Nifty Z-Score]],Table2[1Y Return vs Nifty Z-Score])</f>
        <v>564</v>
      </c>
      <c r="AT694">
        <f>_xlfn.RANK.AVG(Table2[[#This Row],[6M Return vs Nifty Z-Score]],Table2[6M Return vs Nifty Z-Score])</f>
        <v>725</v>
      </c>
      <c r="AU694">
        <f>_xlfn.RANK.AVG(Table2[[#This Row],[Sharpe Ratio Z-Score]],Table2[Sharpe Ratio Z-Score])</f>
        <v>612</v>
      </c>
      <c r="AV694">
        <f>(Table2[[#This Row],[Rank 1Y]]+Table2[[#This Row],[Rank 6M]]+Table2[[#This Row],[Rank Sharpe]])/3</f>
        <v>633.66666666666663</v>
      </c>
    </row>
    <row r="695" spans="1:48" x14ac:dyDescent="0.3">
      <c r="A695" t="s">
        <v>2230</v>
      </c>
      <c r="B695" t="s">
        <v>2231</v>
      </c>
      <c r="C695" t="s">
        <v>10394</v>
      </c>
      <c r="D695" t="s">
        <v>46</v>
      </c>
      <c r="E695">
        <v>2643.5128328349901</v>
      </c>
      <c r="F695">
        <v>666.85</v>
      </c>
      <c r="G695">
        <v>-48.475244830350299</v>
      </c>
      <c r="H695">
        <f>(Table2[[#This Row],[1Y Return vs Nifty]]-AVERAGE(Table2[1Y Return vs Nifty]))/_xlfn.STDEV.P(Table2[1Y Return vs Nifty])</f>
        <v>-1.176726918466219</v>
      </c>
      <c r="I695">
        <v>-5.6886041973809398</v>
      </c>
      <c r="J695">
        <f>(Table2[[#This Row],[1M Return vs Nifty]]-AVERAGE(Table2[1M Return vs Nifty]))/_xlfn.STDEV.P(Table2[1M Return vs Nifty])</f>
        <v>-0.28901990160916818</v>
      </c>
      <c r="K695">
        <v>-17.713126208610198</v>
      </c>
      <c r="L695">
        <f>(Table2[[#This Row],[6M Return vs Nifty]]-AVERAGE(Table2[6M Return vs Nifty]))/_xlfn.STDEV.P(Table2[6M Return vs Nifty])</f>
        <v>-0.89734685682558146</v>
      </c>
      <c r="M695">
        <v>-4.6972819190224797</v>
      </c>
      <c r="N695">
        <f>(Table2[[#This Row],[1W Return vs Nifty]]-AVERAGE(Table2[1W Return vs Nifty]))/_xlfn.STDEV.P(Table2[1W Return vs Nifty])</f>
        <v>-0.5199755913520141</v>
      </c>
      <c r="O695">
        <v>678.79</v>
      </c>
      <c r="P695">
        <v>679.42136522707995</v>
      </c>
      <c r="Q695">
        <v>692.10061159242002</v>
      </c>
      <c r="R695">
        <v>40.972411014942502</v>
      </c>
      <c r="S695" s="2">
        <f>(Table2[[#This Row],[Close Price]]-Table2[[#This Row],[20D EMA]])/Table2[[#This Row],[20D EMA]]</f>
        <v>-1.7590123602292229E-2</v>
      </c>
      <c r="T695" s="2">
        <f>(Table2[[#This Row],[Close Price]]-Table2[[#This Row],[50D EMA]])/Table2[[#This Row],[50D EMA]]</f>
        <v>-1.8503046666597321E-2</v>
      </c>
      <c r="U695" s="2">
        <f>(Table2[[#This Row],[Close Price]]-Table2[[#This Row],[200D EMA]])/Table2[[#This Row],[200D EMA]]</f>
        <v>-3.6484018608684825E-2</v>
      </c>
      <c r="V695">
        <v>0.86554178248926705</v>
      </c>
      <c r="W695">
        <v>656.25</v>
      </c>
      <c r="X695">
        <v>680.55</v>
      </c>
      <c r="Y695">
        <v>656.25</v>
      </c>
      <c r="Z695">
        <v>709.4</v>
      </c>
      <c r="AA695">
        <v>656.25</v>
      </c>
      <c r="AB695">
        <v>720</v>
      </c>
      <c r="AC695" s="2">
        <f>(Table2[[#This Row],[Close Price]]/Table2[[#This Row],[Day Low]])-1</f>
        <v>1.6152380952380918E-2</v>
      </c>
      <c r="AD695" s="2">
        <f>(Table2[[#This Row],[Day High]]/Table2[[#This Row],[Close Price]])-1</f>
        <v>2.0544350303666414E-2</v>
      </c>
      <c r="AE695" s="2">
        <f>(Table2[[#This Row],[Close Price]]/Table2[[#This Row],[Current Week Low]])-1</f>
        <v>1.6152380952380918E-2</v>
      </c>
      <c r="AF695" s="2">
        <f>(Table2[[#This Row],[Current Week High]]/Table2[[#This Row],[Close Price]])-1</f>
        <v>6.3807452950438659E-2</v>
      </c>
      <c r="AG695" s="2">
        <f>(Table2[[#This Row],[Close Price]]/Table2[[#This Row],[Current Month Low]])-1</f>
        <v>1.6152380952380918E-2</v>
      </c>
      <c r="AH695" s="2">
        <f>(Table2[[#This Row],[Current Month High]]/Table2[[#This Row],[Close Price]])-1</f>
        <v>7.9703081652545471E-2</v>
      </c>
      <c r="AI695">
        <v>21.908975031866198</v>
      </c>
      <c r="AJ695">
        <v>11.1601933655609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-0.06</v>
      </c>
      <c r="AM695" t="s">
        <v>10435</v>
      </c>
      <c r="AN695">
        <v>0.17</v>
      </c>
      <c r="AO695" t="s">
        <v>10436</v>
      </c>
      <c r="AP695">
        <v>-1.107367914866E-3</v>
      </c>
      <c r="AQ695">
        <f>(Table2[[#This Row],[Sharpe Ratio]]-AVERAGE(Table2[Sharpe Ratio]))/_xlfn.STDEV.P(Table2[Sharpe Ratio])</f>
        <v>-0.68901715131862762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705</v>
      </c>
      <c r="AT695">
        <f>_xlfn.RANK.AVG(Table2[[#This Row],[6M Return vs Nifty Z-Score]],Table2[6M Return vs Nifty Z-Score])</f>
        <v>640</v>
      </c>
      <c r="AU695">
        <f>_xlfn.RANK.AVG(Table2[[#This Row],[Sharpe Ratio Z-Score]],Table2[Sharpe Ratio Z-Score])</f>
        <v>557</v>
      </c>
      <c r="AV695">
        <f>(Table2[[#This Row],[Rank 1Y]]+Table2[[#This Row],[Rank 6M]]+Table2[[#This Row],[Rank Sharpe]])/3</f>
        <v>634</v>
      </c>
    </row>
    <row r="696" spans="1:48" x14ac:dyDescent="0.3">
      <c r="A696" t="s">
        <v>902</v>
      </c>
      <c r="B696" t="s">
        <v>903</v>
      </c>
      <c r="C696" t="s">
        <v>10399</v>
      </c>
      <c r="D696" t="s">
        <v>122</v>
      </c>
      <c r="E696">
        <v>17533.728403379999</v>
      </c>
      <c r="F696">
        <v>2926.15</v>
      </c>
      <c r="G696">
        <v>-32.919424892716499</v>
      </c>
      <c r="H696">
        <f>(Table2[[#This Row],[1Y Return vs Nifty]]-AVERAGE(Table2[1Y Return vs Nifty]))/_xlfn.STDEV.P(Table2[1Y Return vs Nifty])</f>
        <v>-0.92312750047266201</v>
      </c>
      <c r="I696">
        <v>-3.28907176623808</v>
      </c>
      <c r="J696">
        <f>(Table2[[#This Row],[1M Return vs Nifty]]-AVERAGE(Table2[1M Return vs Nifty]))/_xlfn.STDEV.P(Table2[1M Return vs Nifty])</f>
        <v>-5.6907448593135408E-2</v>
      </c>
      <c r="K696">
        <v>-8.8395933817428904</v>
      </c>
      <c r="L696">
        <f>(Table2[[#This Row],[6M Return vs Nifty]]-AVERAGE(Table2[6M Return vs Nifty]))/_xlfn.STDEV.P(Table2[6M Return vs Nifty])</f>
        <v>-0.63523699877588813</v>
      </c>
      <c r="M696">
        <v>-4.7866066810897401</v>
      </c>
      <c r="N696">
        <f>(Table2[[#This Row],[1W Return vs Nifty]]-AVERAGE(Table2[1W Return vs Nifty]))/_xlfn.STDEV.P(Table2[1W Return vs Nifty])</f>
        <v>-0.53771141369918241</v>
      </c>
      <c r="O696">
        <v>3008.48</v>
      </c>
      <c r="P696">
        <v>2932.32325955032</v>
      </c>
      <c r="Q696">
        <v>2773.48135295974</v>
      </c>
      <c r="R696">
        <v>33.380770004665798</v>
      </c>
      <c r="S696" s="2">
        <f>(Table2[[#This Row],[Close Price]]-Table2[[#This Row],[20D EMA]])/Table2[[#This Row],[20D EMA]]</f>
        <v>-2.7365978833164897E-2</v>
      </c>
      <c r="T696" s="2">
        <f>(Table2[[#This Row],[Close Price]]-Table2[[#This Row],[50D EMA]])/Table2[[#This Row],[50D EMA]]</f>
        <v>-2.1052452284086214E-3</v>
      </c>
      <c r="U696" s="2">
        <f>(Table2[[#This Row],[Close Price]]-Table2[[#This Row],[200D EMA]])/Table2[[#This Row],[200D EMA]]</f>
        <v>5.504585306742326E-2</v>
      </c>
      <c r="V696">
        <v>0.563558738118907</v>
      </c>
      <c r="W696">
        <v>2907.15</v>
      </c>
      <c r="X696">
        <v>3004.75</v>
      </c>
      <c r="Y696">
        <v>2907.15</v>
      </c>
      <c r="Z696">
        <v>3091</v>
      </c>
      <c r="AA696">
        <v>2907.15</v>
      </c>
      <c r="AB696">
        <v>3176</v>
      </c>
      <c r="AC696" s="2">
        <f>(Table2[[#This Row],[Close Price]]/Table2[[#This Row],[Day Low]])-1</f>
        <v>6.5356104776155277E-3</v>
      </c>
      <c r="AD696" s="2">
        <f>(Table2[[#This Row],[Day High]]/Table2[[#This Row],[Close Price]])-1</f>
        <v>2.6861234044734505E-2</v>
      </c>
      <c r="AE696" s="2">
        <f>(Table2[[#This Row],[Close Price]]/Table2[[#This Row],[Current Week Low]])-1</f>
        <v>6.5356104776155277E-3</v>
      </c>
      <c r="AF696" s="2">
        <f>(Table2[[#This Row],[Current Week High]]/Table2[[#This Row],[Close Price]])-1</f>
        <v>5.6336824838097765E-2</v>
      </c>
      <c r="AG696" s="2">
        <f>(Table2[[#This Row],[Close Price]]/Table2[[#This Row],[Current Month Low]])-1</f>
        <v>6.5356104776155277E-3</v>
      </c>
      <c r="AH696" s="2">
        <f>(Table2[[#This Row],[Current Month High]]/Table2[[#This Row],[Close Price]])-1</f>
        <v>8.5385233156195062E-2</v>
      </c>
      <c r="AI696">
        <v>9.3040343112963999</v>
      </c>
      <c r="AJ696">
        <v>31.217488789237599</v>
      </c>
      <c r="AK696" t="str">
        <f>IF(AND(Table2[[#This Row],[20D EMA]]&gt;Table2[[#This Row],[50D EMA]],Table2[[#This Row],[50D EMA]]&gt;Table2[[#This Row],[200D EMA]]),"Uptrend","Downtrend/NoTrend")</f>
        <v>Uptrend</v>
      </c>
      <c r="AL696">
        <v>-0.01</v>
      </c>
      <c r="AM696" t="s">
        <v>10435</v>
      </c>
      <c r="AN696">
        <v>-3.71</v>
      </c>
      <c r="AO696" t="s">
        <v>10435</v>
      </c>
      <c r="AP696">
        <v>-9.0454453089915995E-2</v>
      </c>
      <c r="AQ696">
        <f>(Table2[[#This Row],[Sharpe Ratio]]-AVERAGE(Table2[Sharpe Ratio]))/_xlfn.STDEV.P(Table2[Sharpe Ratio])</f>
        <v>-1.7253052977129768</v>
      </c>
      <c r="AR6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-3.8782886592538448</v>
      </c>
      <c r="AS696">
        <f>_xlfn.RANK.AVG(Table2[[#This Row],[1Y Return vs Nifty Z-Score]],Table2[1Y Return vs Nifty Z-Score])</f>
        <v>647</v>
      </c>
      <c r="AT696">
        <f>_xlfn.RANK.AVG(Table2[[#This Row],[6M Return vs Nifty Z-Score]],Table2[6M Return vs Nifty Z-Score])</f>
        <v>549</v>
      </c>
      <c r="AU696">
        <f>_xlfn.RANK.AVG(Table2[[#This Row],[Sharpe Ratio Z-Score]],Table2[Sharpe Ratio Z-Score])</f>
        <v>713</v>
      </c>
      <c r="AV696">
        <f>(Table2[[#This Row],[Rank 1Y]]+Table2[[#This Row],[Rank 6M]]+Table2[[#This Row],[Rank Sharpe]])/3</f>
        <v>636.33333333333337</v>
      </c>
    </row>
    <row r="697" spans="1:48" x14ac:dyDescent="0.3">
      <c r="A697" t="s">
        <v>2303</v>
      </c>
      <c r="B697" t="s">
        <v>2304</v>
      </c>
      <c r="C697" t="s">
        <v>10393</v>
      </c>
      <c r="D697" t="s">
        <v>393</v>
      </c>
      <c r="E697">
        <v>2453.7718730000001</v>
      </c>
      <c r="F697">
        <v>49</v>
      </c>
      <c r="G697">
        <v>-69.108447848241099</v>
      </c>
      <c r="H697">
        <f>(Table2[[#This Row],[1Y Return vs Nifty]]-AVERAGE(Table2[1Y Return vs Nifty]))/_xlfn.STDEV.P(Table2[1Y Return vs Nifty])</f>
        <v>-1.513100590677543</v>
      </c>
      <c r="I697">
        <v>-9.2665754757545304</v>
      </c>
      <c r="J697">
        <f>(Table2[[#This Row],[1M Return vs Nifty]]-AVERAGE(Table2[1M Return vs Nifty]))/_xlfn.STDEV.P(Table2[1M Return vs Nifty])</f>
        <v>-0.6351255343005564</v>
      </c>
      <c r="K697">
        <v>-18.392363306853198</v>
      </c>
      <c r="L697">
        <f>(Table2[[#This Row],[6M Return vs Nifty]]-AVERAGE(Table2[6M Return vs Nifty]))/_xlfn.STDEV.P(Table2[6M Return vs Nifty])</f>
        <v>-0.9174104259672321</v>
      </c>
      <c r="M697">
        <v>-6.8092528767242202</v>
      </c>
      <c r="N697">
        <f>(Table2[[#This Row],[1W Return vs Nifty]]-AVERAGE(Table2[1W Return vs Nifty]))/_xlfn.STDEV.P(Table2[1W Return vs Nifty])</f>
        <v>-0.93931666589047036</v>
      </c>
      <c r="O697">
        <v>49.88</v>
      </c>
      <c r="P697">
        <v>51.106170889025798</v>
      </c>
      <c r="Q697">
        <v>57.708494769082797</v>
      </c>
      <c r="R697">
        <v>36.655015658895103</v>
      </c>
      <c r="S697" s="2">
        <f>(Table2[[#This Row],[Close Price]]-Table2[[#This Row],[20D EMA]])/Table2[[#This Row],[20D EMA]]</f>
        <v>-1.7642341619887782E-2</v>
      </c>
      <c r="T697" s="2">
        <f>(Table2[[#This Row],[Close Price]]-Table2[[#This Row],[50D EMA]])/Table2[[#This Row],[50D EMA]]</f>
        <v>-4.1211674684046087E-2</v>
      </c>
      <c r="U697" s="2">
        <f>(Table2[[#This Row],[Close Price]]-Table2[[#This Row],[200D EMA]])/Table2[[#This Row],[200D EMA]]</f>
        <v>-0.15090490237060133</v>
      </c>
      <c r="V697">
        <v>0.90539849008817896</v>
      </c>
      <c r="W697">
        <v>48.59</v>
      </c>
      <c r="X697">
        <v>49.25</v>
      </c>
      <c r="Y697">
        <v>48.5</v>
      </c>
      <c r="Z697">
        <v>49.69</v>
      </c>
      <c r="AA697">
        <v>48.5</v>
      </c>
      <c r="AB697">
        <v>53</v>
      </c>
      <c r="AC697" s="2">
        <f>(Table2[[#This Row],[Close Price]]/Table2[[#This Row],[Day Low]])-1</f>
        <v>8.4379501955134106E-3</v>
      </c>
      <c r="AD697" s="2">
        <f>(Table2[[#This Row],[Day High]]/Table2[[#This Row],[Close Price]])-1</f>
        <v>5.1020408163264808E-3</v>
      </c>
      <c r="AE697" s="2">
        <f>(Table2[[#This Row],[Close Price]]/Table2[[#This Row],[Current Week Low]])-1</f>
        <v>1.0309278350515427E-2</v>
      </c>
      <c r="AF697" s="2">
        <f>(Table2[[#This Row],[Current Week High]]/Table2[[#This Row],[Close Price]])-1</f>
        <v>1.4081632653061282E-2</v>
      </c>
      <c r="AG697" s="2">
        <f>(Table2[[#This Row],[Close Price]]/Table2[[#This Row],[Current Month Low]])-1</f>
        <v>1.0309278350515427E-2</v>
      </c>
      <c r="AH697" s="2">
        <f>(Table2[[#This Row],[Current Month High]]/Table2[[#This Row],[Close Price]])-1</f>
        <v>8.163265306122458E-2</v>
      </c>
      <c r="AI697">
        <v>71.530612244897895</v>
      </c>
      <c r="AJ697">
        <v>2.0833333333333202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-0.18</v>
      </c>
      <c r="AM697" t="s">
        <v>10435</v>
      </c>
      <c r="AN697">
        <v>-1.31</v>
      </c>
      <c r="AO697" t="s">
        <v>10435</v>
      </c>
      <c r="AQ697">
        <f>(Table2[[#This Row],[Sharpe Ratio]]-AVERAGE(Table2[Sharpe Ratio]))/_xlfn.STDEV.P(Table2[Sharpe Ratio])</f>
        <v>-0.67617339439443958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736</v>
      </c>
      <c r="AT697">
        <f>_xlfn.RANK.AVG(Table2[[#This Row],[6M Return vs Nifty Z-Score]],Table2[6M Return vs Nifty Z-Score])</f>
        <v>646</v>
      </c>
      <c r="AU697">
        <f>_xlfn.RANK.AVG(Table2[[#This Row],[Sharpe Ratio Z-Score]],Table2[Sharpe Ratio Z-Score])</f>
        <v>529</v>
      </c>
      <c r="AV697">
        <f>(Table2[[#This Row],[Rank 1Y]]+Table2[[#This Row],[Rank 6M]]+Table2[[#This Row],[Rank Sharpe]])/3</f>
        <v>637</v>
      </c>
    </row>
    <row r="698" spans="1:48" x14ac:dyDescent="0.3">
      <c r="A698" t="s">
        <v>345</v>
      </c>
      <c r="B698" t="s">
        <v>346</v>
      </c>
      <c r="C698" t="s">
        <v>10391</v>
      </c>
      <c r="D698" t="s">
        <v>347</v>
      </c>
      <c r="E698">
        <v>73423.603136189995</v>
      </c>
      <c r="F698">
        <v>771.85</v>
      </c>
      <c r="G698">
        <v>-34.146364861012103</v>
      </c>
      <c r="H698">
        <f>(Table2[[#This Row],[1Y Return vs Nifty]]-AVERAGE(Table2[1Y Return vs Nifty]))/_xlfn.STDEV.P(Table2[1Y Return vs Nifty])</f>
        <v>-0.9431297416351504</v>
      </c>
      <c r="I698">
        <v>4.0675152661713501</v>
      </c>
      <c r="J698">
        <f>(Table2[[#This Row],[1M Return vs Nifty]]-AVERAGE(Table2[1M Return vs Nifty]))/_xlfn.STDEV.P(Table2[1M Return vs Nifty])</f>
        <v>0.65471263195114282</v>
      </c>
      <c r="K698">
        <v>-6.9204255036588203</v>
      </c>
      <c r="L698">
        <f>(Table2[[#This Row],[6M Return vs Nifty]]-AVERAGE(Table2[6M Return vs Nifty]))/_xlfn.STDEV.P(Table2[6M Return vs Nifty])</f>
        <v>-0.57854787281975673</v>
      </c>
      <c r="M698">
        <v>-3.9967928117015701</v>
      </c>
      <c r="N698">
        <f>(Table2[[#This Row],[1W Return vs Nifty]]-AVERAGE(Table2[1W Return vs Nifty]))/_xlfn.STDEV.P(Table2[1W Return vs Nifty])</f>
        <v>-0.38089041411733854</v>
      </c>
      <c r="O698">
        <v>775.78</v>
      </c>
      <c r="P698">
        <v>753.292613577569</v>
      </c>
      <c r="Q698">
        <v>743.70858200879002</v>
      </c>
      <c r="R698">
        <v>41.837147247649597</v>
      </c>
      <c r="S698" s="2">
        <f>(Table2[[#This Row],[Close Price]]-Table2[[#This Row],[20D EMA]])/Table2[[#This Row],[20D EMA]]</f>
        <v>-5.0658691897186702E-3</v>
      </c>
      <c r="T698" s="2">
        <f>(Table2[[#This Row],[Close Price]]-Table2[[#This Row],[50D EMA]])/Table2[[#This Row],[50D EMA]]</f>
        <v>2.4635030382546167E-2</v>
      </c>
      <c r="U698" s="2">
        <f>(Table2[[#This Row],[Close Price]]-Table2[[#This Row],[200D EMA]])/Table2[[#This Row],[200D EMA]]</f>
        <v>3.7839307857923034E-2</v>
      </c>
      <c r="V698">
        <v>0.87107580997322398</v>
      </c>
      <c r="W698">
        <v>766.65</v>
      </c>
      <c r="X698">
        <v>781.95</v>
      </c>
      <c r="Y698">
        <v>766.65</v>
      </c>
      <c r="Z698">
        <v>799.1</v>
      </c>
      <c r="AA698">
        <v>722.6</v>
      </c>
      <c r="AB698">
        <v>817.4</v>
      </c>
      <c r="AC698" s="2">
        <f>(Table2[[#This Row],[Close Price]]/Table2[[#This Row],[Day Low]])-1</f>
        <v>6.7827561468727371E-3</v>
      </c>
      <c r="AD698" s="2">
        <f>(Table2[[#This Row],[Day High]]/Table2[[#This Row],[Close Price]])-1</f>
        <v>1.3085444062965523E-2</v>
      </c>
      <c r="AE698" s="2">
        <f>(Table2[[#This Row],[Close Price]]/Table2[[#This Row],[Current Week Low]])-1</f>
        <v>6.7827561468727371E-3</v>
      </c>
      <c r="AF698" s="2">
        <f>(Table2[[#This Row],[Current Week High]]/Table2[[#This Row],[Close Price]])-1</f>
        <v>3.5304787199585519E-2</v>
      </c>
      <c r="AG698" s="2">
        <f>(Table2[[#This Row],[Close Price]]/Table2[[#This Row],[Current Month Low]])-1</f>
        <v>6.8156656518129077E-2</v>
      </c>
      <c r="AH698" s="2">
        <f>(Table2[[#This Row],[Current Month High]]/Table2[[#This Row],[Close Price]])-1</f>
        <v>5.9014057135453823E-2</v>
      </c>
      <c r="AI698">
        <v>5.9014057135453797</v>
      </c>
      <c r="AJ698">
        <v>19.1218458214368</v>
      </c>
      <c r="AK698" t="str">
        <f>IF(AND(Table2[[#This Row],[20D EMA]]&gt;Table2[[#This Row],[50D EMA]],Table2[[#This Row],[50D EMA]]&gt;Table2[[#This Row],[200D EMA]]),"Uptrend","Downtrend/NoTrend")</f>
        <v>Uptrend</v>
      </c>
      <c r="AL698">
        <v>-0.01</v>
      </c>
      <c r="AM698" t="s">
        <v>10435</v>
      </c>
      <c r="AN698">
        <v>-3.8</v>
      </c>
      <c r="AO698" t="s">
        <v>10435</v>
      </c>
      <c r="AP698">
        <v>-0.124503321746913</v>
      </c>
      <c r="AQ698">
        <f>(Table2[[#This Row],[Sharpe Ratio]]-AVERAGE(Table2[Sharpe Ratio]))/_xlfn.STDEV.P(Table2[Sharpe Ratio])</f>
        <v>-2.1202195684835825</v>
      </c>
      <c r="AR6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-3.3680749651046855</v>
      </c>
      <c r="AS698">
        <f>_xlfn.RANK.AVG(Table2[[#This Row],[1Y Return vs Nifty Z-Score]],Table2[1Y Return vs Nifty Z-Score])</f>
        <v>655</v>
      </c>
      <c r="AT698">
        <f>_xlfn.RANK.AVG(Table2[[#This Row],[6M Return vs Nifty Z-Score]],Table2[6M Return vs Nifty Z-Score])</f>
        <v>527</v>
      </c>
      <c r="AU698">
        <f>_xlfn.RANK.AVG(Table2[[#This Row],[Sharpe Ratio Z-Score]],Table2[Sharpe Ratio Z-Score])</f>
        <v>735</v>
      </c>
      <c r="AV698">
        <f>(Table2[[#This Row],[Rank 1Y]]+Table2[[#This Row],[Rank 6M]]+Table2[[#This Row],[Rank Sharpe]])/3</f>
        <v>639</v>
      </c>
    </row>
    <row r="699" spans="1:48" x14ac:dyDescent="0.3">
      <c r="A699" t="s">
        <v>604</v>
      </c>
      <c r="B699" t="s">
        <v>605</v>
      </c>
      <c r="C699" t="s">
        <v>10391</v>
      </c>
      <c r="D699" t="s">
        <v>24</v>
      </c>
      <c r="E699">
        <v>32979.800870999999</v>
      </c>
      <c r="F699">
        <v>204.72</v>
      </c>
      <c r="G699">
        <v>-51.238520201677801</v>
      </c>
      <c r="H699">
        <f>(Table2[[#This Row],[1Y Return vs Nifty]]-AVERAGE(Table2[1Y Return vs Nifty]))/_xlfn.STDEV.P(Table2[1Y Return vs Nifty])</f>
        <v>-1.2217753330617904</v>
      </c>
      <c r="I699">
        <v>-2.0144765339286401</v>
      </c>
      <c r="J699">
        <f>(Table2[[#This Row],[1M Return vs Nifty]]-AVERAGE(Table2[1M Return vs Nifty]))/_xlfn.STDEV.P(Table2[1M Return vs Nifty])</f>
        <v>6.6387165863471764E-2</v>
      </c>
      <c r="K699">
        <v>-5.0449041089447997</v>
      </c>
      <c r="L699">
        <f>(Table2[[#This Row],[6M Return vs Nifty]]-AVERAGE(Table2[6M Return vs Nifty]))/_xlfn.STDEV.P(Table2[6M Return vs Nifty])</f>
        <v>-0.52314799363643871</v>
      </c>
      <c r="M699">
        <v>-2.6755445077370998</v>
      </c>
      <c r="N699">
        <f>(Table2[[#This Row],[1W Return vs Nifty]]-AVERAGE(Table2[1W Return vs Nifty]))/_xlfn.STDEV.P(Table2[1W Return vs Nifty])</f>
        <v>-0.11855078226960786</v>
      </c>
      <c r="O699">
        <v>204.78</v>
      </c>
      <c r="P699">
        <v>201.861509175295</v>
      </c>
      <c r="Q699">
        <v>204.93585693398899</v>
      </c>
      <c r="R699">
        <v>47.1537713948128</v>
      </c>
      <c r="S699" s="2">
        <f>(Table2[[#This Row],[Close Price]]-Table2[[#This Row],[20D EMA]])/Table2[[#This Row],[20D EMA]]</f>
        <v>-2.9299736302374391E-4</v>
      </c>
      <c r="T699" s="2">
        <f>(Table2[[#This Row],[Close Price]]-Table2[[#This Row],[50D EMA]])/Table2[[#This Row],[50D EMA]]</f>
        <v>1.4160653194278406E-2</v>
      </c>
      <c r="U699" s="2">
        <f>(Table2[[#This Row],[Close Price]]-Table2[[#This Row],[200D EMA]])/Table2[[#This Row],[200D EMA]]</f>
        <v>-1.0532902207470542E-3</v>
      </c>
      <c r="V699">
        <v>0.93076900738188595</v>
      </c>
      <c r="W699">
        <v>202.75</v>
      </c>
      <c r="X699">
        <v>207.64</v>
      </c>
      <c r="Y699">
        <v>202.75</v>
      </c>
      <c r="Z699">
        <v>215.44</v>
      </c>
      <c r="AA699">
        <v>193.66</v>
      </c>
      <c r="AB699">
        <v>215.44</v>
      </c>
      <c r="AC699" s="2">
        <f>(Table2[[#This Row],[Close Price]]/Table2[[#This Row],[Day Low]])-1</f>
        <v>9.7163995067817144E-3</v>
      </c>
      <c r="AD699" s="2">
        <f>(Table2[[#This Row],[Day High]]/Table2[[#This Row],[Close Price]])-1</f>
        <v>1.4263384134427515E-2</v>
      </c>
      <c r="AE699" s="2">
        <f>(Table2[[#This Row],[Close Price]]/Table2[[#This Row],[Current Week Low]])-1</f>
        <v>9.7163995067817144E-3</v>
      </c>
      <c r="AF699" s="2">
        <f>(Table2[[#This Row],[Current Week High]]/Table2[[#This Row],[Close Price]])-1</f>
        <v>5.2364204767487266E-2</v>
      </c>
      <c r="AG699" s="2">
        <f>(Table2[[#This Row],[Close Price]]/Table2[[#This Row],[Current Month Low]])-1</f>
        <v>5.7110399669523915E-2</v>
      </c>
      <c r="AH699" s="2">
        <f>(Table2[[#This Row],[Current Month High]]/Table2[[#This Row],[Close Price]])-1</f>
        <v>5.2364204767487266E-2</v>
      </c>
      <c r="AI699">
        <v>28.516998827666999</v>
      </c>
      <c r="AJ699">
        <v>21.028672775642899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-0.03</v>
      </c>
      <c r="AM699" t="s">
        <v>10435</v>
      </c>
      <c r="AN699">
        <v>4.76</v>
      </c>
      <c r="AO699" t="s">
        <v>10436</v>
      </c>
      <c r="AP699">
        <v>-7.7200986715890998E-2</v>
      </c>
      <c r="AQ699">
        <f>(Table2[[#This Row],[Sharpe Ratio]]-AVERAGE(Table2[Sharpe Ratio]))/_xlfn.STDEV.P(Table2[Sharpe Ratio])</f>
        <v>-1.5715855644376318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713</v>
      </c>
      <c r="AT699">
        <f>_xlfn.RANK.AVG(Table2[[#This Row],[6M Return vs Nifty Z-Score]],Table2[6M Return vs Nifty Z-Score])</f>
        <v>506</v>
      </c>
      <c r="AU699">
        <f>_xlfn.RANK.AVG(Table2[[#This Row],[Sharpe Ratio Z-Score]],Table2[Sharpe Ratio Z-Score])</f>
        <v>698</v>
      </c>
      <c r="AV699">
        <f>(Table2[[#This Row],[Rank 1Y]]+Table2[[#This Row],[Rank 6M]]+Table2[[#This Row],[Rank Sharpe]])/3</f>
        <v>639</v>
      </c>
    </row>
    <row r="700" spans="1:48" x14ac:dyDescent="0.3">
      <c r="A700" t="s">
        <v>1649</v>
      </c>
      <c r="B700" t="s">
        <v>1650</v>
      </c>
      <c r="C700" t="s">
        <v>10399</v>
      </c>
      <c r="D700" t="s">
        <v>478</v>
      </c>
      <c r="E700">
        <v>5639.1292636139997</v>
      </c>
      <c r="F700">
        <v>113.19</v>
      </c>
      <c r="G700">
        <v>-39.011017084143703</v>
      </c>
      <c r="H700">
        <f>(Table2[[#This Row],[1Y Return vs Nifty]]-AVERAGE(Table2[1Y Return vs Nifty]))/_xlfn.STDEV.P(Table2[1Y Return vs Nifty])</f>
        <v>-1.0224359419815972</v>
      </c>
      <c r="I700">
        <v>-4.9888284132910199</v>
      </c>
      <c r="J700">
        <f>(Table2[[#This Row],[1M Return vs Nifty]]-AVERAGE(Table2[1M Return vs Nifty]))/_xlfn.STDEV.P(Table2[1M Return vs Nifty])</f>
        <v>-0.22132893327790551</v>
      </c>
      <c r="K700">
        <v>-6.7669259082758497</v>
      </c>
      <c r="L700">
        <f>(Table2[[#This Row],[6M Return vs Nifty]]-AVERAGE(Table2[6M Return vs Nifty]))/_xlfn.STDEV.P(Table2[6M Return vs Nifty])</f>
        <v>-0.5740137421706093</v>
      </c>
      <c r="M700">
        <v>3.3893790875852998</v>
      </c>
      <c r="N700">
        <f>(Table2[[#This Row],[1W Return vs Nifty]]-AVERAGE(Table2[1W Return vs Nifty]))/_xlfn.STDEV.P(Table2[1W Return vs Nifty])</f>
        <v>1.0856663345338049</v>
      </c>
      <c r="O700">
        <v>108.65</v>
      </c>
      <c r="P700">
        <v>108.2382454855</v>
      </c>
      <c r="Q700">
        <v>108.648628600157</v>
      </c>
      <c r="R700">
        <v>69.118970692570898</v>
      </c>
      <c r="S700" s="2">
        <f>(Table2[[#This Row],[Close Price]]-Table2[[#This Row],[20D EMA]])/Table2[[#This Row],[20D EMA]]</f>
        <v>4.1785549930970931E-2</v>
      </c>
      <c r="T700" s="2">
        <f>(Table2[[#This Row],[Close Price]]-Table2[[#This Row],[50D EMA]])/Table2[[#This Row],[50D EMA]]</f>
        <v>4.5748658362753589E-2</v>
      </c>
      <c r="U700" s="2">
        <f>(Table2[[#This Row],[Close Price]]-Table2[[#This Row],[200D EMA]])/Table2[[#This Row],[200D EMA]]</f>
        <v>4.1798699701548182E-2</v>
      </c>
      <c r="V700">
        <v>0.81110133927420802</v>
      </c>
      <c r="W700">
        <v>111.75</v>
      </c>
      <c r="X700">
        <v>115.2</v>
      </c>
      <c r="Y700">
        <v>106.78</v>
      </c>
      <c r="Z700">
        <v>115.2</v>
      </c>
      <c r="AA700">
        <v>103.01</v>
      </c>
      <c r="AB700">
        <v>115.2</v>
      </c>
      <c r="AC700" s="2">
        <f>(Table2[[#This Row],[Close Price]]/Table2[[#This Row],[Day Low]])-1</f>
        <v>1.2885906040268402E-2</v>
      </c>
      <c r="AD700" s="2">
        <f>(Table2[[#This Row],[Day High]]/Table2[[#This Row],[Close Price]])-1</f>
        <v>1.7757752451630138E-2</v>
      </c>
      <c r="AE700" s="2">
        <f>(Table2[[#This Row],[Close Price]]/Table2[[#This Row],[Current Week Low]])-1</f>
        <v>6.0029968158831215E-2</v>
      </c>
      <c r="AF700" s="2">
        <f>(Table2[[#This Row],[Current Week High]]/Table2[[#This Row],[Close Price]])-1</f>
        <v>1.7757752451630138E-2</v>
      </c>
      <c r="AG700" s="2">
        <f>(Table2[[#This Row],[Close Price]]/Table2[[#This Row],[Current Month Low]])-1</f>
        <v>9.882535676147941E-2</v>
      </c>
      <c r="AH700" s="2">
        <f>(Table2[[#This Row],[Current Month High]]/Table2[[#This Row],[Close Price]])-1</f>
        <v>1.7757752451630138E-2</v>
      </c>
      <c r="AI700">
        <v>18.119975262832298</v>
      </c>
      <c r="AJ700">
        <v>23.7049180327868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-0.11</v>
      </c>
      <c r="AM700" t="s">
        <v>10435</v>
      </c>
      <c r="AN700">
        <v>6.02</v>
      </c>
      <c r="AO700" t="s">
        <v>10436</v>
      </c>
      <c r="AP700">
        <v>-9.1120155598683E-2</v>
      </c>
      <c r="AQ700">
        <f>(Table2[[#This Row],[Sharpe Ratio]]-AVERAGE(Table2[Sharpe Ratio]))/_xlfn.STDEV.P(Table2[Sharpe Ratio])</f>
        <v>-1.7330264183013948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678</v>
      </c>
      <c r="AT700">
        <f>_xlfn.RANK.AVG(Table2[[#This Row],[6M Return vs Nifty Z-Score]],Table2[6M Return vs Nifty Z-Score])</f>
        <v>525</v>
      </c>
      <c r="AU700">
        <f>_xlfn.RANK.AVG(Table2[[#This Row],[Sharpe Ratio Z-Score]],Table2[Sharpe Ratio Z-Score])</f>
        <v>715</v>
      </c>
      <c r="AV700">
        <f>(Table2[[#This Row],[Rank 1Y]]+Table2[[#This Row],[Rank 6M]]+Table2[[#This Row],[Rank Sharpe]])/3</f>
        <v>639.33333333333337</v>
      </c>
    </row>
    <row r="701" spans="1:48" x14ac:dyDescent="0.3">
      <c r="A701" t="s">
        <v>348</v>
      </c>
      <c r="B701" t="s">
        <v>349</v>
      </c>
      <c r="C701" t="s">
        <v>10404</v>
      </c>
      <c r="D701" t="s">
        <v>164</v>
      </c>
      <c r="E701">
        <v>72675.956469375</v>
      </c>
      <c r="F701">
        <v>2451.75</v>
      </c>
      <c r="G701">
        <v>-22.640149224384899</v>
      </c>
      <c r="H701">
        <f>(Table2[[#This Row],[1Y Return vs Nifty]]-AVERAGE(Table2[1Y Return vs Nifty]))/_xlfn.STDEV.P(Table2[1Y Return vs Nifty])</f>
        <v>-0.75554917047556436</v>
      </c>
      <c r="I701">
        <v>-7.0884661196635603</v>
      </c>
      <c r="J701">
        <f>(Table2[[#This Row],[1M Return vs Nifty]]-AVERAGE(Table2[1M Return vs Nifty]))/_xlfn.STDEV.P(Table2[1M Return vs Nifty])</f>
        <v>-0.4244318595588264</v>
      </c>
      <c r="K701">
        <v>-22.654073681255301</v>
      </c>
      <c r="L701">
        <f>(Table2[[#This Row],[6M Return vs Nifty]]-AVERAGE(Table2[6M Return vs Nifty]))/_xlfn.STDEV.P(Table2[6M Return vs Nifty])</f>
        <v>-1.0432944817405172</v>
      </c>
      <c r="M701">
        <v>-2.7907866479977601</v>
      </c>
      <c r="N701">
        <f>(Table2[[#This Row],[1W Return vs Nifty]]-AVERAGE(Table2[1W Return vs Nifty]))/_xlfn.STDEV.P(Table2[1W Return vs Nifty])</f>
        <v>-0.1414326134580467</v>
      </c>
      <c r="O701">
        <v>2470.5300000000002</v>
      </c>
      <c r="P701">
        <v>2476.8019528896002</v>
      </c>
      <c r="Q701">
        <v>2429.8327344803502</v>
      </c>
      <c r="R701">
        <v>47.545984994046499</v>
      </c>
      <c r="S701" s="2">
        <f>(Table2[[#This Row],[Close Price]]-Table2[[#This Row],[20D EMA]])/Table2[[#This Row],[20D EMA]]</f>
        <v>-7.6016077521828106E-3</v>
      </c>
      <c r="T701" s="2">
        <f>(Table2[[#This Row],[Close Price]]-Table2[[#This Row],[50D EMA]])/Table2[[#This Row],[50D EMA]]</f>
        <v>-1.0114637086898675E-2</v>
      </c>
      <c r="U701" s="2">
        <f>(Table2[[#This Row],[Close Price]]-Table2[[#This Row],[200D EMA]])/Table2[[#This Row],[200D EMA]]</f>
        <v>9.0200717146635707E-3</v>
      </c>
      <c r="V701">
        <v>0.99924060033883999</v>
      </c>
      <c r="W701">
        <v>2414.25</v>
      </c>
      <c r="X701">
        <v>2462.4</v>
      </c>
      <c r="Y701">
        <v>2411.1999999999998</v>
      </c>
      <c r="Z701">
        <v>2462.4</v>
      </c>
      <c r="AA701">
        <v>2360.3000000000002</v>
      </c>
      <c r="AB701">
        <v>2649</v>
      </c>
      <c r="AC701" s="2">
        <f>(Table2[[#This Row],[Close Price]]/Table2[[#This Row],[Day Low]])-1</f>
        <v>1.553277415346388E-2</v>
      </c>
      <c r="AD701" s="2">
        <f>(Table2[[#This Row],[Day High]]/Table2[[#This Row],[Close Price]])-1</f>
        <v>4.3438360354848271E-3</v>
      </c>
      <c r="AE701" s="2">
        <f>(Table2[[#This Row],[Close Price]]/Table2[[#This Row],[Current Week Low]])-1</f>
        <v>1.6817352355673609E-2</v>
      </c>
      <c r="AF701" s="2">
        <f>(Table2[[#This Row],[Current Week High]]/Table2[[#This Row],[Close Price]])-1</f>
        <v>4.3438360354848271E-3</v>
      </c>
      <c r="AG701" s="2">
        <f>(Table2[[#This Row],[Close Price]]/Table2[[#This Row],[Current Month Low]])-1</f>
        <v>3.8745074778629762E-2</v>
      </c>
      <c r="AH701" s="2">
        <f>(Table2[[#This Row],[Current Month High]]/Table2[[#This Row],[Close Price]])-1</f>
        <v>8.0452737840318145E-2</v>
      </c>
      <c r="AI701">
        <v>9.8786581013561694</v>
      </c>
      <c r="AJ701">
        <v>17.745227518309498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0</v>
      </c>
      <c r="AM701" t="s">
        <v>10437</v>
      </c>
      <c r="AN701">
        <v>-3.06</v>
      </c>
      <c r="AO701" t="s">
        <v>10435</v>
      </c>
      <c r="AP701">
        <v>-4.2629515822526998E-2</v>
      </c>
      <c r="AQ701">
        <f>(Table2[[#This Row],[Sharpe Ratio]]-AVERAGE(Table2[Sharpe Ratio]))/_xlfn.STDEV.P(Table2[Sharpe Ratio])</f>
        <v>-1.170609915147903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588</v>
      </c>
      <c r="AT701">
        <f>_xlfn.RANK.AVG(Table2[[#This Row],[6M Return vs Nifty Z-Score]],Table2[6M Return vs Nifty Z-Score])</f>
        <v>679</v>
      </c>
      <c r="AU701">
        <f>_xlfn.RANK.AVG(Table2[[#This Row],[Sharpe Ratio Z-Score]],Table2[Sharpe Ratio Z-Score])</f>
        <v>656</v>
      </c>
      <c r="AV701">
        <f>(Table2[[#This Row],[Rank 1Y]]+Table2[[#This Row],[Rank 6M]]+Table2[[#This Row],[Rank Sharpe]])/3</f>
        <v>641</v>
      </c>
    </row>
    <row r="702" spans="1:48" x14ac:dyDescent="0.3">
      <c r="A702" t="s">
        <v>2442</v>
      </c>
      <c r="B702" t="s">
        <v>2443</v>
      </c>
      <c r="C702" t="s">
        <v>10397</v>
      </c>
      <c r="D702" t="s">
        <v>266</v>
      </c>
      <c r="E702">
        <v>2163.0488429000002</v>
      </c>
      <c r="F702">
        <v>483.25</v>
      </c>
      <c r="G702">
        <v>-46.761472028306599</v>
      </c>
      <c r="H702">
        <f>(Table2[[#This Row],[1Y Return vs Nifty]]-AVERAGE(Table2[1Y Return vs Nifty]))/_xlfn.STDEV.P(Table2[1Y Return vs Nifty])</f>
        <v>-1.1487880642679889</v>
      </c>
      <c r="I702">
        <v>-5.8037657515815697</v>
      </c>
      <c r="J702">
        <f>(Table2[[#This Row],[1M Return vs Nifty]]-AVERAGE(Table2[1M Return vs Nifty]))/_xlfn.STDEV.P(Table2[1M Return vs Nifty])</f>
        <v>-0.30015975139478485</v>
      </c>
      <c r="K702">
        <v>-27.322260875772699</v>
      </c>
      <c r="L702">
        <f>(Table2[[#This Row],[6M Return vs Nifty]]-AVERAGE(Table2[6M Return vs Nifty]))/_xlfn.STDEV.P(Table2[6M Return vs Nifty])</f>
        <v>-1.1811852076529294</v>
      </c>
      <c r="M702">
        <v>-3.7658392669237002</v>
      </c>
      <c r="N702">
        <f>(Table2[[#This Row],[1W Return vs Nifty]]-AVERAGE(Table2[1W Return vs Nifty]))/_xlfn.STDEV.P(Table2[1W Return vs Nifty])</f>
        <v>-0.33503357726906657</v>
      </c>
      <c r="O702">
        <v>488.44</v>
      </c>
      <c r="P702">
        <v>494.76613519134702</v>
      </c>
      <c r="Q702">
        <v>524.11748837245102</v>
      </c>
      <c r="R702">
        <v>40.763144772016901</v>
      </c>
      <c r="S702" s="2">
        <f>(Table2[[#This Row],[Close Price]]-Table2[[#This Row],[20D EMA]])/Table2[[#This Row],[20D EMA]]</f>
        <v>-1.0625665383670456E-2</v>
      </c>
      <c r="T702" s="2">
        <f>(Table2[[#This Row],[Close Price]]-Table2[[#This Row],[50D EMA]])/Table2[[#This Row],[50D EMA]]</f>
        <v>-2.327591638197558E-2</v>
      </c>
      <c r="U702" s="2">
        <f>(Table2[[#This Row],[Close Price]]-Table2[[#This Row],[200D EMA]])/Table2[[#This Row],[200D EMA]]</f>
        <v>-7.7973907146959315E-2</v>
      </c>
      <c r="V702">
        <v>0.56403812084725602</v>
      </c>
      <c r="W702">
        <v>480.5</v>
      </c>
      <c r="X702">
        <v>487.4</v>
      </c>
      <c r="Y702">
        <v>480.5</v>
      </c>
      <c r="Z702">
        <v>491</v>
      </c>
      <c r="AA702">
        <v>476.15</v>
      </c>
      <c r="AB702">
        <v>504.7</v>
      </c>
      <c r="AC702" s="2">
        <f>(Table2[[#This Row],[Close Price]]/Table2[[#This Row],[Day Low]])-1</f>
        <v>5.7232049947970598E-3</v>
      </c>
      <c r="AD702" s="2">
        <f>(Table2[[#This Row],[Day High]]/Table2[[#This Row],[Close Price]])-1</f>
        <v>8.587687532333188E-3</v>
      </c>
      <c r="AE702" s="2">
        <f>(Table2[[#This Row],[Close Price]]/Table2[[#This Row],[Current Week Low]])-1</f>
        <v>5.7232049947970598E-3</v>
      </c>
      <c r="AF702" s="2">
        <f>(Table2[[#This Row],[Current Week High]]/Table2[[#This Row],[Close Price]])-1</f>
        <v>1.6037247801345078E-2</v>
      </c>
      <c r="AG702" s="2">
        <f>(Table2[[#This Row],[Close Price]]/Table2[[#This Row],[Current Month Low]])-1</f>
        <v>1.4911267457733857E-2</v>
      </c>
      <c r="AH702" s="2">
        <f>(Table2[[#This Row],[Current Month High]]/Table2[[#This Row],[Close Price]])-1</f>
        <v>4.4386963269529289E-2</v>
      </c>
      <c r="AI702">
        <v>32.053802379720601</v>
      </c>
      <c r="AJ702">
        <v>6.4427312775330297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</v>
      </c>
      <c r="AM702" t="s">
        <v>10435</v>
      </c>
      <c r="AN702">
        <v>0.98</v>
      </c>
      <c r="AO702" t="s">
        <v>10436</v>
      </c>
      <c r="AQ702">
        <f>(Table2[[#This Row],[Sharpe Ratio]]-AVERAGE(Table2[Sharpe Ratio]))/_xlfn.STDEV.P(Table2[Sharpe Ratio])</f>
        <v>-0.67617339439443958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697</v>
      </c>
      <c r="AT702">
        <f>_xlfn.RANK.AVG(Table2[[#This Row],[6M Return vs Nifty Z-Score]],Table2[6M Return vs Nifty Z-Score])</f>
        <v>698</v>
      </c>
      <c r="AU702">
        <f>_xlfn.RANK.AVG(Table2[[#This Row],[Sharpe Ratio Z-Score]],Table2[Sharpe Ratio Z-Score])</f>
        <v>529</v>
      </c>
      <c r="AV702">
        <f>(Table2[[#This Row],[Rank 1Y]]+Table2[[#This Row],[Rank 6M]]+Table2[[#This Row],[Rank Sharpe]])/3</f>
        <v>641.33333333333337</v>
      </c>
    </row>
    <row r="703" spans="1:48" x14ac:dyDescent="0.3">
      <c r="A703" t="s">
        <v>1512</v>
      </c>
      <c r="B703" t="s">
        <v>1513</v>
      </c>
      <c r="C703" t="s">
        <v>10393</v>
      </c>
      <c r="D703" t="s">
        <v>393</v>
      </c>
      <c r="E703">
        <v>6994.8750995199998</v>
      </c>
      <c r="F703">
        <v>305.60000000000002</v>
      </c>
      <c r="G703">
        <v>-56.293174474308501</v>
      </c>
      <c r="H703">
        <f>(Table2[[#This Row],[1Y Return vs Nifty]]-AVERAGE(Table2[1Y Return vs Nifty]))/_xlfn.STDEV.P(Table2[1Y Return vs Nifty])</f>
        <v>-1.3041790499238395</v>
      </c>
      <c r="I703">
        <v>-3.2693613417300602</v>
      </c>
      <c r="J703">
        <f>(Table2[[#This Row],[1M Return vs Nifty]]-AVERAGE(Table2[1M Return vs Nifty]))/_xlfn.STDEV.P(Table2[1M Return vs Nifty])</f>
        <v>-5.5000812565563668E-2</v>
      </c>
      <c r="K703">
        <v>-10.3420826829788</v>
      </c>
      <c r="L703">
        <f>(Table2[[#This Row],[6M Return vs Nifty]]-AVERAGE(Table2[6M Return vs Nifty]))/_xlfn.STDEV.P(Table2[6M Return vs Nifty])</f>
        <v>-0.67961811114138537</v>
      </c>
      <c r="M703">
        <v>-5.5821382983757903</v>
      </c>
      <c r="N703">
        <f>(Table2[[#This Row],[1W Return vs Nifty]]-AVERAGE(Table2[1W Return vs Nifty]))/_xlfn.STDEV.P(Table2[1W Return vs Nifty])</f>
        <v>-0.69566769714404231</v>
      </c>
      <c r="O703">
        <v>304.83</v>
      </c>
      <c r="P703">
        <v>302.22458241790901</v>
      </c>
      <c r="Q703">
        <v>314.54810918052402</v>
      </c>
      <c r="R703">
        <v>50.055201634144701</v>
      </c>
      <c r="S703" s="2">
        <f>(Table2[[#This Row],[Close Price]]-Table2[[#This Row],[20D EMA]])/Table2[[#This Row],[20D EMA]]</f>
        <v>2.5259980973002614E-3</v>
      </c>
      <c r="T703" s="2">
        <f>(Table2[[#This Row],[Close Price]]-Table2[[#This Row],[50D EMA]])/Table2[[#This Row],[50D EMA]]</f>
        <v>1.1168573896558719E-2</v>
      </c>
      <c r="U703" s="2">
        <f>(Table2[[#This Row],[Close Price]]-Table2[[#This Row],[200D EMA]])/Table2[[#This Row],[200D EMA]]</f>
        <v>-2.8447505864320873E-2</v>
      </c>
      <c r="V703">
        <v>1.0774250383099999</v>
      </c>
      <c r="W703">
        <v>301.85000000000002</v>
      </c>
      <c r="X703">
        <v>307.5</v>
      </c>
      <c r="Y703">
        <v>300</v>
      </c>
      <c r="Z703">
        <v>307.5</v>
      </c>
      <c r="AA703">
        <v>299.64999999999998</v>
      </c>
      <c r="AB703">
        <v>327.60000000000002</v>
      </c>
      <c r="AC703" s="2">
        <f>(Table2[[#This Row],[Close Price]]/Table2[[#This Row],[Day Low]])-1</f>
        <v>1.2423389100546522E-2</v>
      </c>
      <c r="AD703" s="2">
        <f>(Table2[[#This Row],[Day High]]/Table2[[#This Row],[Close Price]])-1</f>
        <v>6.2172774869109215E-3</v>
      </c>
      <c r="AE703" s="2">
        <f>(Table2[[#This Row],[Close Price]]/Table2[[#This Row],[Current Week Low]])-1</f>
        <v>1.8666666666666831E-2</v>
      </c>
      <c r="AF703" s="2">
        <f>(Table2[[#This Row],[Current Week High]]/Table2[[#This Row],[Close Price]])-1</f>
        <v>6.2172774869109215E-3</v>
      </c>
      <c r="AG703" s="2">
        <f>(Table2[[#This Row],[Close Price]]/Table2[[#This Row],[Current Month Low]])-1</f>
        <v>1.9856499249124138E-2</v>
      </c>
      <c r="AH703" s="2">
        <f>(Table2[[#This Row],[Current Month High]]/Table2[[#This Row],[Close Price]])-1</f>
        <v>7.1989528795811442E-2</v>
      </c>
      <c r="AI703">
        <v>40.035994764397898</v>
      </c>
      <c r="AJ703">
        <v>18.380786364516698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-0.11</v>
      </c>
      <c r="AM703" t="s">
        <v>10435</v>
      </c>
      <c r="AN703">
        <v>1.1599999999999999</v>
      </c>
      <c r="AO703" t="s">
        <v>10436</v>
      </c>
      <c r="AP703">
        <v>-3.3140085234141997E-2</v>
      </c>
      <c r="AQ703">
        <f>(Table2[[#This Row],[Sharpe Ratio]]-AVERAGE(Table2[Sharpe Ratio]))/_xlfn.STDEV.P(Table2[Sharpe Ratio])</f>
        <v>-1.0605471815342788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725</v>
      </c>
      <c r="AT703">
        <f>_xlfn.RANK.AVG(Table2[[#This Row],[6M Return vs Nifty Z-Score]],Table2[6M Return vs Nifty Z-Score])</f>
        <v>562</v>
      </c>
      <c r="AU703">
        <f>_xlfn.RANK.AVG(Table2[[#This Row],[Sharpe Ratio Z-Score]],Table2[Sharpe Ratio Z-Score])</f>
        <v>640</v>
      </c>
      <c r="AV703">
        <f>(Table2[[#This Row],[Rank 1Y]]+Table2[[#This Row],[Rank 6M]]+Table2[[#This Row],[Rank Sharpe]])/3</f>
        <v>642.33333333333337</v>
      </c>
    </row>
    <row r="704" spans="1:48" x14ac:dyDescent="0.3">
      <c r="A704" t="s">
        <v>2329</v>
      </c>
      <c r="B704" t="s">
        <v>2330</v>
      </c>
      <c r="C704" t="s">
        <v>10395</v>
      </c>
      <c r="D704" t="s">
        <v>745</v>
      </c>
      <c r="E704">
        <v>2408.3823094650002</v>
      </c>
      <c r="F704">
        <v>452.65</v>
      </c>
      <c r="G704">
        <v>-49.525902001317</v>
      </c>
      <c r="H704">
        <f>(Table2[[#This Row],[1Y Return vs Nifty]]-AVERAGE(Table2[1Y Return vs Nifty]))/_xlfn.STDEV.P(Table2[1Y Return vs Nifty])</f>
        <v>-1.1938553018067402</v>
      </c>
      <c r="I704">
        <v>-4.2154739167923099</v>
      </c>
      <c r="J704">
        <f>(Table2[[#This Row],[1M Return vs Nifty]]-AVERAGE(Table2[1M Return vs Nifty]))/_xlfn.STDEV.P(Table2[1M Return vs Nifty])</f>
        <v>-0.1465205218959435</v>
      </c>
      <c r="K704">
        <v>-4.0091102995259398</v>
      </c>
      <c r="L704">
        <f>(Table2[[#This Row],[6M Return vs Nifty]]-AVERAGE(Table2[6M Return vs Nifty]))/_xlfn.STDEV.P(Table2[6M Return vs Nifty])</f>
        <v>-0.49255231391646243</v>
      </c>
      <c r="M704">
        <v>-5.5019497967958602</v>
      </c>
      <c r="N704">
        <f>(Table2[[#This Row],[1W Return vs Nifty]]-AVERAGE(Table2[1W Return vs Nifty]))/_xlfn.STDEV.P(Table2[1W Return vs Nifty])</f>
        <v>-0.67974591929215877</v>
      </c>
      <c r="O704">
        <v>461.82</v>
      </c>
      <c r="P704">
        <v>466.69356258377701</v>
      </c>
      <c r="Q704">
        <v>479.88341791845698</v>
      </c>
      <c r="R704">
        <v>42.783274707289699</v>
      </c>
      <c r="S704" s="2">
        <f>(Table2[[#This Row],[Close Price]]-Table2[[#This Row],[20D EMA]])/Table2[[#This Row],[20D EMA]]</f>
        <v>-1.9856221038499884E-2</v>
      </c>
      <c r="T704" s="2">
        <f>(Table2[[#This Row],[Close Price]]-Table2[[#This Row],[50D EMA]])/Table2[[#This Row],[50D EMA]]</f>
        <v>-3.0091614090468725E-2</v>
      </c>
      <c r="U704" s="2">
        <f>(Table2[[#This Row],[Close Price]]-Table2[[#This Row],[200D EMA]])/Table2[[#This Row],[200D EMA]]</f>
        <v>-5.6750070749651493E-2</v>
      </c>
      <c r="V704">
        <v>0.94828405385358805</v>
      </c>
      <c r="W704">
        <v>450.2</v>
      </c>
      <c r="X704">
        <v>466.25</v>
      </c>
      <c r="Y704">
        <v>450.2</v>
      </c>
      <c r="Z704">
        <v>488.2</v>
      </c>
      <c r="AA704">
        <v>438.75</v>
      </c>
      <c r="AB704">
        <v>491.8</v>
      </c>
      <c r="AC704" s="2">
        <f>(Table2[[#This Row],[Close Price]]/Table2[[#This Row],[Day Low]])-1</f>
        <v>5.4420257663261307E-3</v>
      </c>
      <c r="AD704" s="2">
        <f>(Table2[[#This Row],[Day High]]/Table2[[#This Row],[Close Price]])-1</f>
        <v>3.0045288854523511E-2</v>
      </c>
      <c r="AE704" s="2">
        <f>(Table2[[#This Row],[Close Price]]/Table2[[#This Row],[Current Week Low]])-1</f>
        <v>5.4420257663261307E-3</v>
      </c>
      <c r="AF704" s="2">
        <f>(Table2[[#This Row],[Current Week High]]/Table2[[#This Row],[Close Price]])-1</f>
        <v>7.8537501380757879E-2</v>
      </c>
      <c r="AG704" s="2">
        <f>(Table2[[#This Row],[Close Price]]/Table2[[#This Row],[Current Month Low]])-1</f>
        <v>3.1680911680911583E-2</v>
      </c>
      <c r="AH704" s="2">
        <f>(Table2[[#This Row],[Current Month High]]/Table2[[#This Row],[Close Price]])-1</f>
        <v>8.6490666077543521E-2</v>
      </c>
      <c r="AI704">
        <v>26.897161162045698</v>
      </c>
      <c r="AJ704">
        <v>16.3325623233101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-0.2</v>
      </c>
      <c r="AM704" t="s">
        <v>10435</v>
      </c>
      <c r="AN704">
        <v>0.68</v>
      </c>
      <c r="AO704" t="s">
        <v>10436</v>
      </c>
      <c r="AP704">
        <v>-0.107819259386808</v>
      </c>
      <c r="AQ704">
        <f>(Table2[[#This Row],[Sharpe Ratio]]-AVERAGE(Table2[Sharpe Ratio]))/_xlfn.STDEV.P(Table2[Sharpe Ratio])</f>
        <v>-1.9267102220554688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708</v>
      </c>
      <c r="AT704">
        <f>_xlfn.RANK.AVG(Table2[[#This Row],[6M Return vs Nifty Z-Score]],Table2[6M Return vs Nifty Z-Score])</f>
        <v>495</v>
      </c>
      <c r="AU704">
        <f>_xlfn.RANK.AVG(Table2[[#This Row],[Sharpe Ratio Z-Score]],Table2[Sharpe Ratio Z-Score])</f>
        <v>726</v>
      </c>
      <c r="AV704">
        <f>(Table2[[#This Row],[Rank 1Y]]+Table2[[#This Row],[Rank 6M]]+Table2[[#This Row],[Rank Sharpe]])/3</f>
        <v>643</v>
      </c>
    </row>
    <row r="705" spans="1:48" x14ac:dyDescent="0.3">
      <c r="A705" t="s">
        <v>2244</v>
      </c>
      <c r="B705" t="s">
        <v>2245</v>
      </c>
      <c r="C705" t="s">
        <v>10397</v>
      </c>
      <c r="D705" t="s">
        <v>1548</v>
      </c>
      <c r="E705">
        <v>2621.2063122</v>
      </c>
      <c r="F705">
        <v>634.20000000000005</v>
      </c>
      <c r="G705">
        <v>-51.984382323619201</v>
      </c>
      <c r="H705">
        <f>(Table2[[#This Row],[1Y Return vs Nifty]]-AVERAGE(Table2[1Y Return vs Nifty]))/_xlfn.STDEV.P(Table2[1Y Return vs Nifty])</f>
        <v>-1.2339347821159783</v>
      </c>
      <c r="I705">
        <v>-4.5535740234582702</v>
      </c>
      <c r="J705">
        <f>(Table2[[#This Row],[1M Return vs Nifty]]-AVERAGE(Table2[1M Return vs Nifty]))/_xlfn.STDEV.P(Table2[1M Return vs Nifty])</f>
        <v>-0.17922574567399466</v>
      </c>
      <c r="K705">
        <v>-26.266927232480899</v>
      </c>
      <c r="L705">
        <f>(Table2[[#This Row],[6M Return vs Nifty]]-AVERAGE(Table2[6M Return vs Nifty]))/_xlfn.STDEV.P(Table2[6M Return vs Nifty])</f>
        <v>-1.1500123527330997</v>
      </c>
      <c r="M705">
        <v>1.2399118402363301</v>
      </c>
      <c r="N705">
        <f>(Table2[[#This Row],[1W Return vs Nifty]]-AVERAGE(Table2[1W Return vs Nifty]))/_xlfn.STDEV.P(Table2[1W Return vs Nifty])</f>
        <v>0.65888020762162425</v>
      </c>
      <c r="O705">
        <v>603.95000000000005</v>
      </c>
      <c r="P705">
        <v>616.14208835564796</v>
      </c>
      <c r="Q705">
        <v>678.92430405950995</v>
      </c>
      <c r="R705">
        <v>73.355377505931699</v>
      </c>
      <c r="S705" s="2">
        <f>(Table2[[#This Row],[Close Price]]-Table2[[#This Row],[20D EMA]])/Table2[[#This Row],[20D EMA]]</f>
        <v>5.0086927725805114E-2</v>
      </c>
      <c r="T705" s="2">
        <f>(Table2[[#This Row],[Close Price]]-Table2[[#This Row],[50D EMA]])/Table2[[#This Row],[50D EMA]]</f>
        <v>2.9308031354496184E-2</v>
      </c>
      <c r="U705" s="2">
        <f>(Table2[[#This Row],[Close Price]]-Table2[[#This Row],[200D EMA]])/Table2[[#This Row],[200D EMA]]</f>
        <v>-6.5875243811554102E-2</v>
      </c>
      <c r="V705">
        <v>0.81216229533253603</v>
      </c>
      <c r="W705">
        <v>610</v>
      </c>
      <c r="X705">
        <v>640.9</v>
      </c>
      <c r="Y705">
        <v>606.1</v>
      </c>
      <c r="Z705">
        <v>640.9</v>
      </c>
      <c r="AA705">
        <v>564.85</v>
      </c>
      <c r="AB705">
        <v>640.9</v>
      </c>
      <c r="AC705" s="2">
        <f>(Table2[[#This Row],[Close Price]]/Table2[[#This Row],[Day Low]])-1</f>
        <v>3.9672131147540979E-2</v>
      </c>
      <c r="AD705" s="2">
        <f>(Table2[[#This Row],[Day High]]/Table2[[#This Row],[Close Price]])-1</f>
        <v>1.0564490696940876E-2</v>
      </c>
      <c r="AE705" s="2">
        <f>(Table2[[#This Row],[Close Price]]/Table2[[#This Row],[Current Week Low]])-1</f>
        <v>4.6361986470879524E-2</v>
      </c>
      <c r="AF705" s="2">
        <f>(Table2[[#This Row],[Current Week High]]/Table2[[#This Row],[Close Price]])-1</f>
        <v>1.0564490696940876E-2</v>
      </c>
      <c r="AG705" s="2">
        <f>(Table2[[#This Row],[Close Price]]/Table2[[#This Row],[Current Month Low]])-1</f>
        <v>0.12277595821899623</v>
      </c>
      <c r="AH705" s="2">
        <f>(Table2[[#This Row],[Current Month High]]/Table2[[#This Row],[Close Price]])-1</f>
        <v>1.0564490696940876E-2</v>
      </c>
      <c r="AI705">
        <v>42.6994638915168</v>
      </c>
      <c r="AJ705">
        <v>17.1840354767184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-0.13</v>
      </c>
      <c r="AM705" t="s">
        <v>10435</v>
      </c>
      <c r="AN705">
        <v>8.11</v>
      </c>
      <c r="AO705" t="s">
        <v>10436</v>
      </c>
      <c r="AQ705">
        <f>(Table2[[#This Row],[Sharpe Ratio]]-AVERAGE(Table2[Sharpe Ratio]))/_xlfn.STDEV.P(Table2[Sharpe Ratio])</f>
        <v>-0.67617339439443958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715</v>
      </c>
      <c r="AT705">
        <f>_xlfn.RANK.AVG(Table2[[#This Row],[6M Return vs Nifty Z-Score]],Table2[6M Return vs Nifty Z-Score])</f>
        <v>696</v>
      </c>
      <c r="AU705">
        <f>_xlfn.RANK.AVG(Table2[[#This Row],[Sharpe Ratio Z-Score]],Table2[Sharpe Ratio Z-Score])</f>
        <v>529</v>
      </c>
      <c r="AV705">
        <f>(Table2[[#This Row],[Rank 1Y]]+Table2[[#This Row],[Rank 6M]]+Table2[[#This Row],[Rank Sharpe]])/3</f>
        <v>646.66666666666663</v>
      </c>
    </row>
    <row r="706" spans="1:48" x14ac:dyDescent="0.3">
      <c r="A706" t="s">
        <v>1960</v>
      </c>
      <c r="B706" t="s">
        <v>1961</v>
      </c>
      <c r="C706" t="s">
        <v>10407</v>
      </c>
      <c r="D706" t="s">
        <v>1962</v>
      </c>
      <c r="E706">
        <v>3630.4843295000001</v>
      </c>
      <c r="F706">
        <v>20.51</v>
      </c>
      <c r="G706">
        <v>-34.0375396194381</v>
      </c>
      <c r="H706">
        <f>(Table2[[#This Row],[1Y Return vs Nifty]]-AVERAGE(Table2[1Y Return vs Nifty]))/_xlfn.STDEV.P(Table2[1Y Return vs Nifty])</f>
        <v>-0.94135561349296193</v>
      </c>
      <c r="I706">
        <v>-8.3855626328555193</v>
      </c>
      <c r="J706">
        <f>(Table2[[#This Row],[1M Return vs Nifty]]-AVERAGE(Table2[1M Return vs Nifty]))/_xlfn.STDEV.P(Table2[1M Return vs Nifty])</f>
        <v>-0.54990307618753109</v>
      </c>
      <c r="K706">
        <v>-14.358206420989401</v>
      </c>
      <c r="L706">
        <f>(Table2[[#This Row],[6M Return vs Nifty]]-AVERAGE(Table2[6M Return vs Nifty]))/_xlfn.STDEV.P(Table2[6M Return vs Nifty])</f>
        <v>-0.79824793349271528</v>
      </c>
      <c r="M706">
        <v>-5.3744535590522302</v>
      </c>
      <c r="N706">
        <f>(Table2[[#This Row],[1W Return vs Nifty]]-AVERAGE(Table2[1W Return vs Nifty]))/_xlfn.STDEV.P(Table2[1W Return vs Nifty])</f>
        <v>-0.65443098343091732</v>
      </c>
      <c r="O706">
        <v>20.99</v>
      </c>
      <c r="P706">
        <v>21.416846370686802</v>
      </c>
      <c r="Q706">
        <v>21.274733781995099</v>
      </c>
      <c r="R706">
        <v>39.192835368914601</v>
      </c>
      <c r="S706" s="2">
        <f>(Table2[[#This Row],[Close Price]]-Table2[[#This Row],[20D EMA]])/Table2[[#This Row],[20D EMA]]</f>
        <v>-2.2868032396379082E-2</v>
      </c>
      <c r="T706" s="2">
        <f>(Table2[[#This Row],[Close Price]]-Table2[[#This Row],[50D EMA]])/Table2[[#This Row],[50D EMA]]</f>
        <v>-4.234266590845976E-2</v>
      </c>
      <c r="U706" s="2">
        <f>(Table2[[#This Row],[Close Price]]-Table2[[#This Row],[200D EMA]])/Table2[[#This Row],[200D EMA]]</f>
        <v>-3.5945633436893824E-2</v>
      </c>
      <c r="V706">
        <v>0.64437243608434203</v>
      </c>
      <c r="W706">
        <v>20.45</v>
      </c>
      <c r="X706">
        <v>20.76</v>
      </c>
      <c r="Y706">
        <v>20.45</v>
      </c>
      <c r="Z706">
        <v>21.1</v>
      </c>
      <c r="AA706">
        <v>20.16</v>
      </c>
      <c r="AB706">
        <v>22.17</v>
      </c>
      <c r="AC706" s="2">
        <f>(Table2[[#This Row],[Close Price]]/Table2[[#This Row],[Day Low]])-1</f>
        <v>2.9339853300733854E-3</v>
      </c>
      <c r="AD706" s="2">
        <f>(Table2[[#This Row],[Day High]]/Table2[[#This Row],[Close Price]])-1</f>
        <v>1.2189176011701663E-2</v>
      </c>
      <c r="AE706" s="2">
        <f>(Table2[[#This Row],[Close Price]]/Table2[[#This Row],[Current Week Low]])-1</f>
        <v>2.9339853300733854E-3</v>
      </c>
      <c r="AF706" s="2">
        <f>(Table2[[#This Row],[Current Week High]]/Table2[[#This Row],[Close Price]])-1</f>
        <v>2.8766455387615686E-2</v>
      </c>
      <c r="AG706" s="2">
        <f>(Table2[[#This Row],[Close Price]]/Table2[[#This Row],[Current Month Low]])-1</f>
        <v>1.736111111111116E-2</v>
      </c>
      <c r="AH706" s="2">
        <f>(Table2[[#This Row],[Current Month High]]/Table2[[#This Row],[Close Price]])-1</f>
        <v>8.0936128717698619E-2</v>
      </c>
      <c r="AI706">
        <v>36.274987810823902</v>
      </c>
      <c r="AJ706">
        <v>20.647058823529399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-0.18</v>
      </c>
      <c r="AM706" t="s">
        <v>10435</v>
      </c>
      <c r="AN706">
        <v>0.39</v>
      </c>
      <c r="AO706" t="s">
        <v>10436</v>
      </c>
      <c r="AP706">
        <v>-6.3729119177855995E-2</v>
      </c>
      <c r="AQ706">
        <f>(Table2[[#This Row],[Sharpe Ratio]]-AVERAGE(Table2[Sharpe Ratio]))/_xlfn.STDEV.P(Table2[Sharpe Ratio])</f>
        <v>-1.4153327150905219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653</v>
      </c>
      <c r="AT706">
        <f>_xlfn.RANK.AVG(Table2[[#This Row],[6M Return vs Nifty Z-Score]],Table2[6M Return vs Nifty Z-Score])</f>
        <v>606</v>
      </c>
      <c r="AU706">
        <f>_xlfn.RANK.AVG(Table2[[#This Row],[Sharpe Ratio Z-Score]],Table2[Sharpe Ratio Z-Score])</f>
        <v>682</v>
      </c>
      <c r="AV706">
        <f>(Table2[[#This Row],[Rank 1Y]]+Table2[[#This Row],[Rank 6M]]+Table2[[#This Row],[Rank Sharpe]])/3</f>
        <v>647</v>
      </c>
    </row>
    <row r="707" spans="1:48" x14ac:dyDescent="0.3">
      <c r="A707" t="s">
        <v>799</v>
      </c>
      <c r="B707" t="s">
        <v>800</v>
      </c>
      <c r="C707" t="s">
        <v>10404</v>
      </c>
      <c r="D707" t="s">
        <v>471</v>
      </c>
      <c r="E707">
        <v>21278.067378750002</v>
      </c>
      <c r="F707">
        <v>586.95000000000005</v>
      </c>
      <c r="G707">
        <v>-13.8825145388737</v>
      </c>
      <c r="H707">
        <f>(Table2[[#This Row],[1Y Return vs Nifty]]-AVERAGE(Table2[1Y Return vs Nifty]))/_xlfn.STDEV.P(Table2[1Y Return vs Nifty])</f>
        <v>-0.61277745749933077</v>
      </c>
      <c r="I707">
        <v>-10.1806491485191</v>
      </c>
      <c r="J707">
        <f>(Table2[[#This Row],[1M Return vs Nifty]]-AVERAGE(Table2[1M Return vs Nifty]))/_xlfn.STDEV.P(Table2[1M Return vs Nifty])</f>
        <v>-0.72354604475879869</v>
      </c>
      <c r="K707">
        <v>-28.2772028546378</v>
      </c>
      <c r="L707">
        <f>(Table2[[#This Row],[6M Return vs Nifty]]-AVERAGE(Table2[6M Return vs Nifty]))/_xlfn.STDEV.P(Table2[6M Return vs Nifty])</f>
        <v>-1.2093926546089113</v>
      </c>
      <c r="M707">
        <v>1.64338520501799</v>
      </c>
      <c r="N707">
        <f>(Table2[[#This Row],[1W Return vs Nifty]]-AVERAGE(Table2[1W Return vs Nifty]))/_xlfn.STDEV.P(Table2[1W Return vs Nifty])</f>
        <v>0.73899160958867804</v>
      </c>
      <c r="O707">
        <v>592.63</v>
      </c>
      <c r="P707">
        <v>626.76591509774403</v>
      </c>
      <c r="Q707">
        <v>639.22603496078602</v>
      </c>
      <c r="R707">
        <v>53.087576155557002</v>
      </c>
      <c r="S707" s="2">
        <f>(Table2[[#This Row],[Close Price]]-Table2[[#This Row],[20D EMA]])/Table2[[#This Row],[20D EMA]]</f>
        <v>-9.5843949850664828E-3</v>
      </c>
      <c r="T707" s="2">
        <f>(Table2[[#This Row],[Close Price]]-Table2[[#This Row],[50D EMA]])/Table2[[#This Row],[50D EMA]]</f>
        <v>-6.3525973794434393E-2</v>
      </c>
      <c r="U707" s="2">
        <f>(Table2[[#This Row],[Close Price]]-Table2[[#This Row],[200D EMA]])/Table2[[#This Row],[200D EMA]]</f>
        <v>-8.1780203091998446E-2</v>
      </c>
      <c r="V707">
        <v>0.95828182227141401</v>
      </c>
      <c r="W707">
        <v>578.75</v>
      </c>
      <c r="X707">
        <v>589.4</v>
      </c>
      <c r="Y707">
        <v>570.20000000000005</v>
      </c>
      <c r="Z707">
        <v>591.04999999999995</v>
      </c>
      <c r="AA707">
        <v>559</v>
      </c>
      <c r="AB707">
        <v>636</v>
      </c>
      <c r="AC707" s="2">
        <f>(Table2[[#This Row],[Close Price]]/Table2[[#This Row],[Day Low]])-1</f>
        <v>1.4168466522678225E-2</v>
      </c>
      <c r="AD707" s="2">
        <f>(Table2[[#This Row],[Day High]]/Table2[[#This Row],[Close Price]])-1</f>
        <v>4.174120453190211E-3</v>
      </c>
      <c r="AE707" s="2">
        <f>(Table2[[#This Row],[Close Price]]/Table2[[#This Row],[Current Week Low]])-1</f>
        <v>2.937565766397765E-2</v>
      </c>
      <c r="AF707" s="2">
        <f>(Table2[[#This Row],[Current Week High]]/Table2[[#This Row],[Close Price]])-1</f>
        <v>6.9852627992161853E-3</v>
      </c>
      <c r="AG707" s="2">
        <f>(Table2[[#This Row],[Close Price]]/Table2[[#This Row],[Current Month Low]])-1</f>
        <v>5.0000000000000044E-2</v>
      </c>
      <c r="AH707" s="2">
        <f>(Table2[[#This Row],[Current Month High]]/Table2[[#This Row],[Close Price]])-1</f>
        <v>8.3567595195502165E-2</v>
      </c>
      <c r="AI707">
        <v>31.058863617003102</v>
      </c>
      <c r="AJ707">
        <v>34.0068493150685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-0.2</v>
      </c>
      <c r="AM707" t="s">
        <v>10435</v>
      </c>
      <c r="AN707">
        <v>-0.69</v>
      </c>
      <c r="AO707" t="s">
        <v>10435</v>
      </c>
      <c r="AP707">
        <v>-8.8192313549437004E-2</v>
      </c>
      <c r="AQ707">
        <f>(Table2[[#This Row],[Sharpe Ratio]]-AVERAGE(Table2[Sharpe Ratio]))/_xlfn.STDEV.P(Table2[Sharpe Ratio])</f>
        <v>-1.6990679740588757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530</v>
      </c>
      <c r="AT707">
        <f>_xlfn.RANK.AVG(Table2[[#This Row],[6M Return vs Nifty Z-Score]],Table2[6M Return vs Nifty Z-Score])</f>
        <v>703</v>
      </c>
      <c r="AU707">
        <f>_xlfn.RANK.AVG(Table2[[#This Row],[Sharpe Ratio Z-Score]],Table2[Sharpe Ratio Z-Score])</f>
        <v>710</v>
      </c>
      <c r="AV707">
        <f>(Table2[[#This Row],[Rank 1Y]]+Table2[[#This Row],[Rank 6M]]+Table2[[#This Row],[Rank Sharpe]])/3</f>
        <v>647.66666666666663</v>
      </c>
    </row>
    <row r="708" spans="1:48" x14ac:dyDescent="0.3">
      <c r="A708" t="s">
        <v>1243</v>
      </c>
      <c r="B708" t="s">
        <v>1244</v>
      </c>
      <c r="C708" t="s">
        <v>5595</v>
      </c>
      <c r="D708" t="s">
        <v>83</v>
      </c>
      <c r="E708">
        <v>9760.8127589849992</v>
      </c>
      <c r="F708">
        <v>1267.55</v>
      </c>
      <c r="G708">
        <v>-22.517114094832898</v>
      </c>
      <c r="H708">
        <f>(Table2[[#This Row],[1Y Return vs Nifty]]-AVERAGE(Table2[1Y Return vs Nifty]))/_xlfn.STDEV.P(Table2[1Y Return vs Nifty])</f>
        <v>-0.75354338502855867</v>
      </c>
      <c r="I708">
        <v>-7.8117503217762501</v>
      </c>
      <c r="J708">
        <f>(Table2[[#This Row],[1M Return vs Nifty]]-AVERAGE(Table2[1M Return vs Nifty]))/_xlfn.STDEV.P(Table2[1M Return vs Nifty])</f>
        <v>-0.49439685282218482</v>
      </c>
      <c r="K708">
        <v>-28.286853160242401</v>
      </c>
      <c r="L708">
        <f>(Table2[[#This Row],[6M Return vs Nifty]]-AVERAGE(Table2[6M Return vs Nifty]))/_xlfn.STDEV.P(Table2[6M Return vs Nifty])</f>
        <v>-1.2096777090828748</v>
      </c>
      <c r="M708">
        <v>-5.4101773327530802</v>
      </c>
      <c r="N708">
        <f>(Table2[[#This Row],[1W Return vs Nifty]]-AVERAGE(Table2[1W Return vs Nifty]))/_xlfn.STDEV.P(Table2[1W Return vs Nifty])</f>
        <v>-0.66152409500788001</v>
      </c>
      <c r="O708">
        <v>1316.49</v>
      </c>
      <c r="P708">
        <v>1367.55696267028</v>
      </c>
      <c r="Q708">
        <v>1410.7320640866001</v>
      </c>
      <c r="R708">
        <v>25.1288842003651</v>
      </c>
      <c r="S708" s="2">
        <f>(Table2[[#This Row],[Close Price]]-Table2[[#This Row],[20D EMA]])/Table2[[#This Row],[20D EMA]]</f>
        <v>-3.7174608238573825E-2</v>
      </c>
      <c r="T708" s="2">
        <f>(Table2[[#This Row],[Close Price]]-Table2[[#This Row],[50D EMA]])/Table2[[#This Row],[50D EMA]]</f>
        <v>-7.3128188002499928E-2</v>
      </c>
      <c r="U708" s="2">
        <f>(Table2[[#This Row],[Close Price]]-Table2[[#This Row],[200D EMA]])/Table2[[#This Row],[200D EMA]]</f>
        <v>-0.10149486761634324</v>
      </c>
      <c r="V708">
        <v>0.72055026673488498</v>
      </c>
      <c r="W708">
        <v>1259.8499999999999</v>
      </c>
      <c r="X708">
        <v>1302.4000000000001</v>
      </c>
      <c r="Y708">
        <v>1259.8499999999999</v>
      </c>
      <c r="Z708">
        <v>1315</v>
      </c>
      <c r="AA708">
        <v>1259.8499999999999</v>
      </c>
      <c r="AB708">
        <v>1368.95</v>
      </c>
      <c r="AC708" s="2">
        <f>(Table2[[#This Row],[Close Price]]/Table2[[#This Row],[Day Low]])-1</f>
        <v>6.1118387109577732E-3</v>
      </c>
      <c r="AD708" s="2">
        <f>(Table2[[#This Row],[Day High]]/Table2[[#This Row],[Close Price]])-1</f>
        <v>2.7493984458206944E-2</v>
      </c>
      <c r="AE708" s="2">
        <f>(Table2[[#This Row],[Close Price]]/Table2[[#This Row],[Current Week Low]])-1</f>
        <v>6.1118387109577732E-3</v>
      </c>
      <c r="AF708" s="2">
        <f>(Table2[[#This Row],[Current Week High]]/Table2[[#This Row],[Close Price]])-1</f>
        <v>3.7434420732910034E-2</v>
      </c>
      <c r="AG708" s="2">
        <f>(Table2[[#This Row],[Close Price]]/Table2[[#This Row],[Current Month Low]])-1</f>
        <v>6.1118387109577732E-3</v>
      </c>
      <c r="AH708" s="2">
        <f>(Table2[[#This Row],[Current Month High]]/Table2[[#This Row],[Close Price]])-1</f>
        <v>7.999684430594467E-2</v>
      </c>
      <c r="AI708">
        <v>42.164017198532598</v>
      </c>
      <c r="AJ708">
        <v>11.3986905128092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-0.23</v>
      </c>
      <c r="AM708" t="s">
        <v>10435</v>
      </c>
      <c r="AN708">
        <v>-2.79</v>
      </c>
      <c r="AO708" t="s">
        <v>10435</v>
      </c>
      <c r="AP708">
        <v>-3.8238148160352002E-2</v>
      </c>
      <c r="AQ708">
        <f>(Table2[[#This Row],[Sharpe Ratio]]-AVERAGE(Table2[Sharpe Ratio]))/_xlfn.STDEV.P(Table2[Sharpe Ratio])</f>
        <v>-1.1196768349488617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587</v>
      </c>
      <c r="AT708">
        <f>_xlfn.RANK.AVG(Table2[[#This Row],[6M Return vs Nifty Z-Score]],Table2[6M Return vs Nifty Z-Score])</f>
        <v>704</v>
      </c>
      <c r="AU708">
        <f>_xlfn.RANK.AVG(Table2[[#This Row],[Sharpe Ratio Z-Score]],Table2[Sharpe Ratio Z-Score])</f>
        <v>652</v>
      </c>
      <c r="AV708">
        <f>(Table2[[#This Row],[Rank 1Y]]+Table2[[#This Row],[Rank 6M]]+Table2[[#This Row],[Rank Sharpe]])/3</f>
        <v>647.66666666666663</v>
      </c>
    </row>
    <row r="709" spans="1:48" x14ac:dyDescent="0.3">
      <c r="A709" t="s">
        <v>819</v>
      </c>
      <c r="B709" t="s">
        <v>820</v>
      </c>
      <c r="C709" t="s">
        <v>5595</v>
      </c>
      <c r="D709" t="s">
        <v>83</v>
      </c>
      <c r="E709">
        <v>20215.994570899999</v>
      </c>
      <c r="F709">
        <v>855.55</v>
      </c>
      <c r="G709">
        <v>-37.614702776909802</v>
      </c>
      <c r="H709">
        <f>(Table2[[#This Row],[1Y Return vs Nifty]]-AVERAGE(Table2[1Y Return vs Nifty]))/_xlfn.STDEV.P(Table2[1Y Return vs Nifty])</f>
        <v>-0.99967246843470192</v>
      </c>
      <c r="I709">
        <v>-0.869716202986342</v>
      </c>
      <c r="J709">
        <f>(Table2[[#This Row],[1M Return vs Nifty]]-AVERAGE(Table2[1M Return vs Nifty]))/_xlfn.STDEV.P(Table2[1M Return vs Nifty])</f>
        <v>0.17712254292353813</v>
      </c>
      <c r="K709">
        <v>-11.916052337311299</v>
      </c>
      <c r="L709">
        <f>(Table2[[#This Row],[6M Return vs Nifty]]-AVERAGE(Table2[6M Return vs Nifty]))/_xlfn.STDEV.P(Table2[6M Return vs Nifty])</f>
        <v>-0.72611063793099595</v>
      </c>
      <c r="M709">
        <v>-2.5747514807999798</v>
      </c>
      <c r="N709">
        <f>(Table2[[#This Row],[1W Return vs Nifty]]-AVERAGE(Table2[1W Return vs Nifty]))/_xlfn.STDEV.P(Table2[1W Return vs Nifty])</f>
        <v>-9.8537885753364904E-2</v>
      </c>
      <c r="O709">
        <v>839.41</v>
      </c>
      <c r="P709">
        <v>828.52004569721998</v>
      </c>
      <c r="Q709">
        <v>841.65473646989597</v>
      </c>
      <c r="R709">
        <v>64.735469335335907</v>
      </c>
      <c r="S709" s="2">
        <f>(Table2[[#This Row],[Close Price]]-Table2[[#This Row],[20D EMA]])/Table2[[#This Row],[20D EMA]]</f>
        <v>1.9227790948404221E-2</v>
      </c>
      <c r="T709" s="2">
        <f>(Table2[[#This Row],[Close Price]]-Table2[[#This Row],[50D EMA]])/Table2[[#This Row],[50D EMA]]</f>
        <v>3.262438180362142E-2</v>
      </c>
      <c r="U709" s="2">
        <f>(Table2[[#This Row],[Close Price]]-Table2[[#This Row],[200D EMA]])/Table2[[#This Row],[200D EMA]]</f>
        <v>1.6509458009330635E-2</v>
      </c>
      <c r="V709">
        <v>0.528066772844349</v>
      </c>
      <c r="W709">
        <v>845.25</v>
      </c>
      <c r="X709">
        <v>868.5</v>
      </c>
      <c r="Y709">
        <v>837</v>
      </c>
      <c r="Z709">
        <v>868.5</v>
      </c>
      <c r="AA709">
        <v>817</v>
      </c>
      <c r="AB709">
        <v>868.5</v>
      </c>
      <c r="AC709" s="2">
        <f>(Table2[[#This Row],[Close Price]]/Table2[[#This Row],[Day Low]])-1</f>
        <v>1.2185743862762388E-2</v>
      </c>
      <c r="AD709" s="2">
        <f>(Table2[[#This Row],[Day High]]/Table2[[#This Row],[Close Price]])-1</f>
        <v>1.513646192507756E-2</v>
      </c>
      <c r="AE709" s="2">
        <f>(Table2[[#This Row],[Close Price]]/Table2[[#This Row],[Current Week Low]])-1</f>
        <v>2.2162485065710724E-2</v>
      </c>
      <c r="AF709" s="2">
        <f>(Table2[[#This Row],[Current Week High]]/Table2[[#This Row],[Close Price]])-1</f>
        <v>1.513646192507756E-2</v>
      </c>
      <c r="AG709" s="2">
        <f>(Table2[[#This Row],[Close Price]]/Table2[[#This Row],[Current Month Low]])-1</f>
        <v>4.7184822521419756E-2</v>
      </c>
      <c r="AH709" s="2">
        <f>(Table2[[#This Row],[Current Month High]]/Table2[[#This Row],[Close Price]])-1</f>
        <v>1.513646192507756E-2</v>
      </c>
      <c r="AI709">
        <v>23.686517444918401</v>
      </c>
      <c r="AJ709">
        <v>22.2214285714285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0.03</v>
      </c>
      <c r="AM709" t="s">
        <v>10436</v>
      </c>
      <c r="AN709">
        <v>2.38</v>
      </c>
      <c r="AO709" t="s">
        <v>10436</v>
      </c>
      <c r="AP709">
        <v>-8.0708827269426006E-2</v>
      </c>
      <c r="AQ709">
        <f>(Table2[[#This Row],[Sharpe Ratio]]-AVERAGE(Table2[Sharpe Ratio]))/_xlfn.STDEV.P(Table2[Sharpe Ratio])</f>
        <v>-1.6122710952296855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673</v>
      </c>
      <c r="AT709">
        <f>_xlfn.RANK.AVG(Table2[[#This Row],[6M Return vs Nifty Z-Score]],Table2[6M Return vs Nifty Z-Score])</f>
        <v>573</v>
      </c>
      <c r="AU709">
        <f>_xlfn.RANK.AVG(Table2[[#This Row],[Sharpe Ratio Z-Score]],Table2[Sharpe Ratio Z-Score])</f>
        <v>702</v>
      </c>
      <c r="AV709">
        <f>(Table2[[#This Row],[Rank 1Y]]+Table2[[#This Row],[Rank 6M]]+Table2[[#This Row],[Rank Sharpe]])/3</f>
        <v>649.33333333333337</v>
      </c>
    </row>
    <row r="710" spans="1:48" x14ac:dyDescent="0.3">
      <c r="A710" t="s">
        <v>2028</v>
      </c>
      <c r="B710" t="s">
        <v>2029</v>
      </c>
      <c r="C710" t="s">
        <v>10397</v>
      </c>
      <c r="D710" t="s">
        <v>190</v>
      </c>
      <c r="E710">
        <v>3403.6401299250001</v>
      </c>
      <c r="F710">
        <v>216.89</v>
      </c>
      <c r="G710">
        <v>-54.821296931275597</v>
      </c>
      <c r="H710">
        <f>(Table2[[#This Row],[1Y Return vs Nifty]]-AVERAGE(Table2[1Y Return vs Nifty]))/_xlfn.STDEV.P(Table2[1Y Return vs Nifty])</f>
        <v>-1.2801837035025367</v>
      </c>
      <c r="I710">
        <v>-8.9370867283214004</v>
      </c>
      <c r="J710">
        <f>(Table2[[#This Row],[1M Return vs Nifty]]-AVERAGE(Table2[1M Return vs Nifty]))/_xlfn.STDEV.P(Table2[1M Return vs Nifty])</f>
        <v>-0.60325330768870011</v>
      </c>
      <c r="K710">
        <v>-21.2232813183881</v>
      </c>
      <c r="L710">
        <f>(Table2[[#This Row],[6M Return vs Nifty]]-AVERAGE(Table2[6M Return vs Nifty]))/_xlfn.STDEV.P(Table2[6M Return vs Nifty])</f>
        <v>-1.0010311813789965</v>
      </c>
      <c r="M710">
        <v>-0.77852581127486797</v>
      </c>
      <c r="N710">
        <f>(Table2[[#This Row],[1W Return vs Nifty]]-AVERAGE(Table2[1W Return vs Nifty]))/_xlfn.STDEV.P(Table2[1W Return vs Nifty])</f>
        <v>0.25811058028041478</v>
      </c>
      <c r="O710">
        <v>218.45</v>
      </c>
      <c r="P710">
        <v>221.810750341356</v>
      </c>
      <c r="Q710">
        <v>229.17940646666699</v>
      </c>
      <c r="R710">
        <v>49.7839641483368</v>
      </c>
      <c r="S710" s="2">
        <f>(Table2[[#This Row],[Close Price]]-Table2[[#This Row],[20D EMA]])/Table2[[#This Row],[20D EMA]]</f>
        <v>-7.1412222476539364E-3</v>
      </c>
      <c r="T710" s="2">
        <f>(Table2[[#This Row],[Close Price]]-Table2[[#This Row],[50D EMA]])/Table2[[#This Row],[50D EMA]]</f>
        <v>-2.2184453791275739E-2</v>
      </c>
      <c r="U710" s="2">
        <f>(Table2[[#This Row],[Close Price]]-Table2[[#This Row],[200D EMA]])/Table2[[#This Row],[200D EMA]]</f>
        <v>-5.3623519914536635E-2</v>
      </c>
      <c r="V710">
        <v>0.92041339894987195</v>
      </c>
      <c r="W710">
        <v>216.42</v>
      </c>
      <c r="X710">
        <v>222.5</v>
      </c>
      <c r="Y710">
        <v>209.5</v>
      </c>
      <c r="Z710">
        <v>225</v>
      </c>
      <c r="AA710">
        <v>207.2</v>
      </c>
      <c r="AB710">
        <v>233.5</v>
      </c>
      <c r="AC710" s="2">
        <f>(Table2[[#This Row],[Close Price]]/Table2[[#This Row],[Day Low]])-1</f>
        <v>2.1717031697625622E-3</v>
      </c>
      <c r="AD710" s="2">
        <f>(Table2[[#This Row],[Day High]]/Table2[[#This Row],[Close Price]])-1</f>
        <v>2.5865646180091462E-2</v>
      </c>
      <c r="AE710" s="2">
        <f>(Table2[[#This Row],[Close Price]]/Table2[[#This Row],[Current Week Low]])-1</f>
        <v>3.5274463007159751E-2</v>
      </c>
      <c r="AF710" s="2">
        <f>(Table2[[#This Row],[Current Week High]]/Table2[[#This Row],[Close Price]])-1</f>
        <v>3.7392226474249668E-2</v>
      </c>
      <c r="AG710" s="2">
        <f>(Table2[[#This Row],[Close Price]]/Table2[[#This Row],[Current Month Low]])-1</f>
        <v>4.6766409266409292E-2</v>
      </c>
      <c r="AH710" s="2">
        <f>(Table2[[#This Row],[Current Month High]]/Table2[[#This Row],[Close Price]])-1</f>
        <v>7.6582599474388058E-2</v>
      </c>
      <c r="AI710">
        <v>37.857900318133602</v>
      </c>
      <c r="AJ710">
        <v>13.8231435318813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-0.15</v>
      </c>
      <c r="AM710" t="s">
        <v>10435</v>
      </c>
      <c r="AN710">
        <v>-2.64</v>
      </c>
      <c r="AO710" t="s">
        <v>10435</v>
      </c>
      <c r="AP710">
        <v>-1.886401769571E-3</v>
      </c>
      <c r="AQ710">
        <f>(Table2[[#This Row],[Sharpe Ratio]]-AVERAGE(Table2[Sharpe Ratio]))/_xlfn.STDEV.P(Table2[Sharpe Ratio])</f>
        <v>-0.69805274042250276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721</v>
      </c>
      <c r="AT710">
        <f>_xlfn.RANK.AVG(Table2[[#This Row],[6M Return vs Nifty Z-Score]],Table2[6M Return vs Nifty Z-Score])</f>
        <v>669</v>
      </c>
      <c r="AU710">
        <f>_xlfn.RANK.AVG(Table2[[#This Row],[Sharpe Ratio Z-Score]],Table2[Sharpe Ratio Z-Score])</f>
        <v>558</v>
      </c>
      <c r="AV710">
        <f>(Table2[[#This Row],[Rank 1Y]]+Table2[[#This Row],[Rank 6M]]+Table2[[#This Row],[Rank Sharpe]])/3</f>
        <v>649.33333333333337</v>
      </c>
    </row>
    <row r="711" spans="1:48" x14ac:dyDescent="0.3">
      <c r="A711" t="s">
        <v>1588</v>
      </c>
      <c r="B711" t="s">
        <v>1589</v>
      </c>
      <c r="C711" t="s">
        <v>10392</v>
      </c>
      <c r="D711" t="s">
        <v>687</v>
      </c>
      <c r="E711">
        <v>6205.1436685400004</v>
      </c>
      <c r="F711">
        <v>127.22</v>
      </c>
      <c r="G711">
        <v>-53.029986805549903</v>
      </c>
      <c r="H711">
        <f>(Table2[[#This Row],[1Y Return vs Nifty]]-AVERAGE(Table2[1Y Return vs Nifty]))/_xlfn.STDEV.P(Table2[1Y Return vs Nifty])</f>
        <v>-1.2509807937779915</v>
      </c>
      <c r="I711">
        <v>-13.436227084682701</v>
      </c>
      <c r="J711">
        <f>(Table2[[#This Row],[1M Return vs Nifty]]-AVERAGE(Table2[1M Return vs Nifty]))/_xlfn.STDEV.P(Table2[1M Return vs Nifty])</f>
        <v>-1.0384658061841099</v>
      </c>
      <c r="K711">
        <v>-5.1488665800550102</v>
      </c>
      <c r="L711">
        <f>(Table2[[#This Row],[6M Return vs Nifty]]-AVERAGE(Table2[6M Return vs Nifty]))/_xlfn.STDEV.P(Table2[6M Return vs Nifty])</f>
        <v>-0.52621887747457441</v>
      </c>
      <c r="M711">
        <v>-4.1834411217488601</v>
      </c>
      <c r="N711">
        <f>(Table2[[#This Row],[1W Return vs Nifty]]-AVERAGE(Table2[1W Return vs Nifty]))/_xlfn.STDEV.P(Table2[1W Return vs Nifty])</f>
        <v>-0.41795025275318354</v>
      </c>
      <c r="O711">
        <v>130.19</v>
      </c>
      <c r="P711">
        <v>133.13948175649799</v>
      </c>
      <c r="Q711">
        <v>137.56871515683</v>
      </c>
      <c r="R711">
        <v>36.692965755830301</v>
      </c>
      <c r="S711" s="2">
        <f>(Table2[[#This Row],[Close Price]]-Table2[[#This Row],[20D EMA]])/Table2[[#This Row],[20D EMA]]</f>
        <v>-2.2812812043935777E-2</v>
      </c>
      <c r="T711" s="2">
        <f>(Table2[[#This Row],[Close Price]]-Table2[[#This Row],[50D EMA]])/Table2[[#This Row],[50D EMA]]</f>
        <v>-4.4460754078375263E-2</v>
      </c>
      <c r="U711" s="2">
        <f>(Table2[[#This Row],[Close Price]]-Table2[[#This Row],[200D EMA]])/Table2[[#This Row],[200D EMA]]</f>
        <v>-7.5225789126781739E-2</v>
      </c>
      <c r="V711">
        <v>0.48857595015191702</v>
      </c>
      <c r="W711">
        <v>126.8</v>
      </c>
      <c r="X711">
        <v>128.97999999999999</v>
      </c>
      <c r="Y711">
        <v>126.8</v>
      </c>
      <c r="Z711">
        <v>130.87</v>
      </c>
      <c r="AA711">
        <v>125.87</v>
      </c>
      <c r="AB711">
        <v>135.44</v>
      </c>
      <c r="AC711" s="2">
        <f>(Table2[[#This Row],[Close Price]]/Table2[[#This Row],[Day Low]])-1</f>
        <v>3.3123028391166542E-3</v>
      </c>
      <c r="AD711" s="2">
        <f>(Table2[[#This Row],[Day High]]/Table2[[#This Row],[Close Price]])-1</f>
        <v>1.3834302782581354E-2</v>
      </c>
      <c r="AE711" s="2">
        <f>(Table2[[#This Row],[Close Price]]/Table2[[#This Row],[Current Week Low]])-1</f>
        <v>3.3123028391166542E-3</v>
      </c>
      <c r="AF711" s="2">
        <f>(Table2[[#This Row],[Current Week High]]/Table2[[#This Row],[Close Price]])-1</f>
        <v>2.8690457475239795E-2</v>
      </c>
      <c r="AG711" s="2">
        <f>(Table2[[#This Row],[Close Price]]/Table2[[#This Row],[Current Month Low]])-1</f>
        <v>1.0725351553189766E-2</v>
      </c>
      <c r="AH711" s="2">
        <f>(Table2[[#This Row],[Current Month High]]/Table2[[#This Row],[Close Price]])-1</f>
        <v>6.4612482314101438E-2</v>
      </c>
      <c r="AI711">
        <v>33.587486244301203</v>
      </c>
      <c r="AJ711">
        <v>16.182648401826398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-0.21</v>
      </c>
      <c r="AM711" t="s">
        <v>10435</v>
      </c>
      <c r="AN711">
        <v>-0.13</v>
      </c>
      <c r="AO711" t="s">
        <v>10435</v>
      </c>
      <c r="AP711">
        <v>-0.108082194757433</v>
      </c>
      <c r="AQ711">
        <f>(Table2[[#This Row],[Sharpe Ratio]]-AVERAGE(Table2[Sharpe Ratio]))/_xlfn.STDEV.P(Table2[Sharpe Ratio])</f>
        <v>-1.9297598661184245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716</v>
      </c>
      <c r="AT711">
        <f>_xlfn.RANK.AVG(Table2[[#This Row],[6M Return vs Nifty Z-Score]],Table2[6M Return vs Nifty Z-Score])</f>
        <v>507</v>
      </c>
      <c r="AU711">
        <f>_xlfn.RANK.AVG(Table2[[#This Row],[Sharpe Ratio Z-Score]],Table2[Sharpe Ratio Z-Score])</f>
        <v>727</v>
      </c>
      <c r="AV711">
        <f>(Table2[[#This Row],[Rank 1Y]]+Table2[[#This Row],[Rank 6M]]+Table2[[#This Row],[Rank Sharpe]])/3</f>
        <v>650</v>
      </c>
    </row>
    <row r="712" spans="1:48" x14ac:dyDescent="0.3">
      <c r="A712" t="s">
        <v>933</v>
      </c>
      <c r="B712" t="s">
        <v>934</v>
      </c>
      <c r="C712" t="s">
        <v>10404</v>
      </c>
      <c r="D712" t="s">
        <v>471</v>
      </c>
      <c r="E712">
        <v>16759.026231600001</v>
      </c>
      <c r="F712">
        <v>3379.55</v>
      </c>
      <c r="G712">
        <v>-56.244482457343899</v>
      </c>
      <c r="H712">
        <f>(Table2[[#This Row],[1Y Return vs Nifty]]-AVERAGE(Table2[1Y Return vs Nifty]))/_xlfn.STDEV.P(Table2[1Y Return vs Nifty])</f>
        <v>-1.3033852462405453</v>
      </c>
      <c r="I712">
        <v>-2.3728482111540701</v>
      </c>
      <c r="J712">
        <f>(Table2[[#This Row],[1M Return vs Nifty]]-AVERAGE(Table2[1M Return vs Nifty]))/_xlfn.STDEV.P(Table2[1M Return vs Nifty])</f>
        <v>3.1721025071765142E-2</v>
      </c>
      <c r="K712">
        <v>-9.6395366135495699</v>
      </c>
      <c r="L712">
        <f>(Table2[[#This Row],[6M Return vs Nifty]]-AVERAGE(Table2[6M Return vs Nifty]))/_xlfn.STDEV.P(Table2[6M Return vs Nifty])</f>
        <v>-0.65886603255844345</v>
      </c>
      <c r="M712">
        <v>1.14650873594268</v>
      </c>
      <c r="N712">
        <f>(Table2[[#This Row],[1W Return vs Nifty]]-AVERAGE(Table2[1W Return vs Nifty]))/_xlfn.STDEV.P(Table2[1W Return vs Nifty])</f>
        <v>0.64033461258070123</v>
      </c>
      <c r="O712">
        <v>3323.92</v>
      </c>
      <c r="P712">
        <v>3374.9218073770699</v>
      </c>
      <c r="Q712">
        <v>3491.67046275749</v>
      </c>
      <c r="R712">
        <v>65.751134655597895</v>
      </c>
      <c r="S712" s="2">
        <f>(Table2[[#This Row],[Close Price]]-Table2[[#This Row],[20D EMA]])/Table2[[#This Row],[20D EMA]]</f>
        <v>1.6736263207297441E-2</v>
      </c>
      <c r="T712" s="2">
        <f>(Table2[[#This Row],[Close Price]]-Table2[[#This Row],[50D EMA]])/Table2[[#This Row],[50D EMA]]</f>
        <v>1.3713481043660914E-3</v>
      </c>
      <c r="U712" s="2">
        <f>(Table2[[#This Row],[Close Price]]-Table2[[#This Row],[200D EMA]])/Table2[[#This Row],[200D EMA]]</f>
        <v>-3.2110837478329636E-2</v>
      </c>
      <c r="V712">
        <v>0.83843790248232497</v>
      </c>
      <c r="W712">
        <v>3356.1</v>
      </c>
      <c r="X712">
        <v>3408.7</v>
      </c>
      <c r="Y712">
        <v>3297.4</v>
      </c>
      <c r="Z712">
        <v>3421</v>
      </c>
      <c r="AA712">
        <v>3160.4</v>
      </c>
      <c r="AB712">
        <v>3421</v>
      </c>
      <c r="AC712" s="2">
        <f>(Table2[[#This Row],[Close Price]]/Table2[[#This Row],[Day Low]])-1</f>
        <v>6.9872768987813139E-3</v>
      </c>
      <c r="AD712" s="2">
        <f>(Table2[[#This Row],[Day High]]/Table2[[#This Row],[Close Price]])-1</f>
        <v>8.6254087082597852E-3</v>
      </c>
      <c r="AE712" s="2">
        <f>(Table2[[#This Row],[Close Price]]/Table2[[#This Row],[Current Week Low]])-1</f>
        <v>2.4913568265906516E-2</v>
      </c>
      <c r="AF712" s="2">
        <f>(Table2[[#This Row],[Current Week High]]/Table2[[#This Row],[Close Price]])-1</f>
        <v>1.2264946516548081E-2</v>
      </c>
      <c r="AG712" s="2">
        <f>(Table2[[#This Row],[Close Price]]/Table2[[#This Row],[Current Month Low]])-1</f>
        <v>6.934248829262124E-2</v>
      </c>
      <c r="AH712" s="2">
        <f>(Table2[[#This Row],[Current Month High]]/Table2[[#This Row],[Close Price]])-1</f>
        <v>1.2264946516548081E-2</v>
      </c>
      <c r="AI712">
        <v>33.887647763755503</v>
      </c>
      <c r="AJ712">
        <v>17.510735583024701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</v>
      </c>
      <c r="AM712" t="s">
        <v>10435</v>
      </c>
      <c r="AN712">
        <v>0.84</v>
      </c>
      <c r="AO712" t="s">
        <v>10436</v>
      </c>
      <c r="AP712">
        <v>-6.2683121751776996E-2</v>
      </c>
      <c r="AQ712">
        <f>(Table2[[#This Row],[Sharpe Ratio]]-AVERAGE(Table2[Sharpe Ratio]))/_xlfn.STDEV.P(Table2[Sharpe Ratio])</f>
        <v>-1.4032007610185904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722</v>
      </c>
      <c r="AT712">
        <f>_xlfn.RANK.AVG(Table2[[#This Row],[6M Return vs Nifty Z-Score]],Table2[6M Return vs Nifty Z-Score])</f>
        <v>558</v>
      </c>
      <c r="AU712">
        <f>_xlfn.RANK.AVG(Table2[[#This Row],[Sharpe Ratio Z-Score]],Table2[Sharpe Ratio Z-Score])</f>
        <v>680</v>
      </c>
      <c r="AV712">
        <f>(Table2[[#This Row],[Rank 1Y]]+Table2[[#This Row],[Rank 6M]]+Table2[[#This Row],[Rank Sharpe]])/3</f>
        <v>653.33333333333337</v>
      </c>
    </row>
    <row r="713" spans="1:48" x14ac:dyDescent="0.3">
      <c r="A713" t="s">
        <v>2236</v>
      </c>
      <c r="B713" t="s">
        <v>2237</v>
      </c>
      <c r="C713" t="s">
        <v>10399</v>
      </c>
      <c r="D713" t="s">
        <v>592</v>
      </c>
      <c r="E713">
        <v>2636.0909096299902</v>
      </c>
      <c r="F713">
        <v>178.9</v>
      </c>
      <c r="G713">
        <v>-59.121286329842299</v>
      </c>
      <c r="H713">
        <f>(Table2[[#This Row],[1Y Return vs Nifty]]-AVERAGE(Table2[1Y Return vs Nifty]))/_xlfn.STDEV.P(Table2[1Y Return vs Nifty])</f>
        <v>-1.3502844640684792</v>
      </c>
      <c r="I713">
        <v>-3.1967179825195</v>
      </c>
      <c r="J713">
        <f>(Table2[[#This Row],[1M Return vs Nifty]]-AVERAGE(Table2[1M Return vs Nifty]))/_xlfn.STDEV.P(Table2[1M Return vs Nifty])</f>
        <v>-4.7973848444200606E-2</v>
      </c>
      <c r="K713">
        <v>-28.210775356674102</v>
      </c>
      <c r="L713">
        <f>(Table2[[#This Row],[6M Return vs Nifty]]-AVERAGE(Table2[6M Return vs Nifty]))/_xlfn.STDEV.P(Table2[6M Return vs Nifty])</f>
        <v>-1.2074304933816331</v>
      </c>
      <c r="M713">
        <v>-3.6420844514253798</v>
      </c>
      <c r="N713">
        <f>(Table2[[#This Row],[1W Return vs Nifty]]-AVERAGE(Table2[1W Return vs Nifty]))/_xlfn.STDEV.P(Table2[1W Return vs Nifty])</f>
        <v>-0.31046151716514969</v>
      </c>
      <c r="O713">
        <v>178.07</v>
      </c>
      <c r="P713">
        <v>175.32245675857101</v>
      </c>
      <c r="Q713">
        <v>205.38415527021399</v>
      </c>
      <c r="R713">
        <v>48.4326982594227</v>
      </c>
      <c r="S713" s="2">
        <f>(Table2[[#This Row],[Close Price]]-Table2[[#This Row],[20D EMA]])/Table2[[#This Row],[20D EMA]]</f>
        <v>4.6610883360476921E-3</v>
      </c>
      <c r="T713" s="2">
        <f>(Table2[[#This Row],[Close Price]]-Table2[[#This Row],[50D EMA]])/Table2[[#This Row],[50D EMA]]</f>
        <v>2.0405504848448927E-2</v>
      </c>
      <c r="U713" s="2">
        <f>(Table2[[#This Row],[Close Price]]-Table2[[#This Row],[200D EMA]])/Table2[[#This Row],[200D EMA]]</f>
        <v>-0.12894935948379302</v>
      </c>
      <c r="V713">
        <v>2.11568795180311</v>
      </c>
      <c r="W713">
        <v>177</v>
      </c>
      <c r="X713">
        <v>184.68</v>
      </c>
      <c r="Y713">
        <v>177</v>
      </c>
      <c r="Z713">
        <v>194.5</v>
      </c>
      <c r="AA713">
        <v>168.31</v>
      </c>
      <c r="AB713">
        <v>194.5</v>
      </c>
      <c r="AC713" s="2">
        <f>(Table2[[#This Row],[Close Price]]/Table2[[#This Row],[Day Low]])-1</f>
        <v>1.0734463276836248E-2</v>
      </c>
      <c r="AD713" s="2">
        <f>(Table2[[#This Row],[Day High]]/Table2[[#This Row],[Close Price]])-1</f>
        <v>3.2308552263834445E-2</v>
      </c>
      <c r="AE713" s="2">
        <f>(Table2[[#This Row],[Close Price]]/Table2[[#This Row],[Current Week Low]])-1</f>
        <v>1.0734463276836248E-2</v>
      </c>
      <c r="AF713" s="2">
        <f>(Table2[[#This Row],[Current Week High]]/Table2[[#This Row],[Close Price]])-1</f>
        <v>8.7199552822806004E-2</v>
      </c>
      <c r="AG713" s="2">
        <f>(Table2[[#This Row],[Close Price]]/Table2[[#This Row],[Current Month Low]])-1</f>
        <v>6.2919612619571019E-2</v>
      </c>
      <c r="AH713" s="2">
        <f>(Table2[[#This Row],[Current Month High]]/Table2[[#This Row],[Close Price]])-1</f>
        <v>8.7199552822806004E-2</v>
      </c>
      <c r="AI713">
        <v>74.399105645611996</v>
      </c>
      <c r="AJ713">
        <v>24.305169538632502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</v>
      </c>
      <c r="AM713" t="s">
        <v>10435</v>
      </c>
      <c r="AN713">
        <v>2.08</v>
      </c>
      <c r="AO713" t="s">
        <v>10436</v>
      </c>
      <c r="AQ713">
        <f>(Table2[[#This Row],[Sharpe Ratio]]-AVERAGE(Table2[Sharpe Ratio]))/_xlfn.STDEV.P(Table2[Sharpe Ratio])</f>
        <v>-0.67617339439443958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729</v>
      </c>
      <c r="AT713">
        <f>_xlfn.RANK.AVG(Table2[[#This Row],[6M Return vs Nifty Z-Score]],Table2[6M Return vs Nifty Z-Score])</f>
        <v>702</v>
      </c>
      <c r="AU713">
        <f>_xlfn.RANK.AVG(Table2[[#This Row],[Sharpe Ratio Z-Score]],Table2[Sharpe Ratio Z-Score])</f>
        <v>529</v>
      </c>
      <c r="AV713">
        <f>(Table2[[#This Row],[Rank 1Y]]+Table2[[#This Row],[Rank 6M]]+Table2[[#This Row],[Rank Sharpe]])/3</f>
        <v>653.33333333333337</v>
      </c>
    </row>
    <row r="714" spans="1:48" x14ac:dyDescent="0.3">
      <c r="A714" t="s">
        <v>306</v>
      </c>
      <c r="B714" t="s">
        <v>307</v>
      </c>
      <c r="C714" t="s">
        <v>5595</v>
      </c>
      <c r="D714" t="s">
        <v>83</v>
      </c>
      <c r="E714">
        <v>93462.306793019903</v>
      </c>
      <c r="F714">
        <v>25903.65</v>
      </c>
      <c r="G714">
        <v>-31.988964583405298</v>
      </c>
      <c r="H714">
        <f>(Table2[[#This Row],[1Y Return vs Nifty]]-AVERAGE(Table2[1Y Return vs Nifty]))/_xlfn.STDEV.P(Table2[1Y Return vs Nifty])</f>
        <v>-0.90795863159571111</v>
      </c>
      <c r="I714">
        <v>-5.7986382557921802E-2</v>
      </c>
      <c r="J714">
        <f>(Table2[[#This Row],[1M Return vs Nifty]]-AVERAGE(Table2[1M Return vs Nifty]))/_xlfn.STDEV.P(Table2[1M Return vs Nifty])</f>
        <v>0.25564309024373683</v>
      </c>
      <c r="K714">
        <v>-16.828530779015701</v>
      </c>
      <c r="L714">
        <f>(Table2[[#This Row],[6M Return vs Nifty]]-AVERAGE(Table2[6M Return vs Nifty]))/_xlfn.STDEV.P(Table2[6M Return vs Nifty])</f>
        <v>-0.87121733355606801</v>
      </c>
      <c r="M714">
        <v>-0.82470303595277505</v>
      </c>
      <c r="N714">
        <f>(Table2[[#This Row],[1W Return vs Nifty]]-AVERAGE(Table2[1W Return vs Nifty]))/_xlfn.STDEV.P(Table2[1W Return vs Nifty])</f>
        <v>0.24894189027309135</v>
      </c>
      <c r="O714">
        <v>25555.35</v>
      </c>
      <c r="P714">
        <v>25768.099755486801</v>
      </c>
      <c r="Q714">
        <v>26018.260169694899</v>
      </c>
      <c r="R714">
        <v>61.251597795445498</v>
      </c>
      <c r="S714" s="2">
        <f>(Table2[[#This Row],[Close Price]]-Table2[[#This Row],[20D EMA]])/Table2[[#This Row],[20D EMA]]</f>
        <v>1.3629240061278868E-2</v>
      </c>
      <c r="T714" s="2">
        <f>(Table2[[#This Row],[Close Price]]-Table2[[#This Row],[50D EMA]])/Table2[[#This Row],[50D EMA]]</f>
        <v>5.2603896212540038E-3</v>
      </c>
      <c r="U714" s="2">
        <f>(Table2[[#This Row],[Close Price]]-Table2[[#This Row],[200D EMA]])/Table2[[#This Row],[200D EMA]]</f>
        <v>-4.4049897628585808E-3</v>
      </c>
      <c r="V714">
        <v>0.49627270493714998</v>
      </c>
      <c r="W714">
        <v>25705.4</v>
      </c>
      <c r="X714">
        <v>26053.95</v>
      </c>
      <c r="Y714">
        <v>24952.15</v>
      </c>
      <c r="Z714">
        <v>26200</v>
      </c>
      <c r="AA714">
        <v>24690.7</v>
      </c>
      <c r="AB714">
        <v>26280</v>
      </c>
      <c r="AC714" s="2">
        <f>(Table2[[#This Row],[Close Price]]/Table2[[#This Row],[Day Low]])-1</f>
        <v>7.7123872804936155E-3</v>
      </c>
      <c r="AD714" s="2">
        <f>(Table2[[#This Row],[Day High]]/Table2[[#This Row],[Close Price]])-1</f>
        <v>5.8022711085117251E-3</v>
      </c>
      <c r="AE714" s="2">
        <f>(Table2[[#This Row],[Close Price]]/Table2[[#This Row],[Current Week Low]])-1</f>
        <v>3.8132986536230318E-2</v>
      </c>
      <c r="AF714" s="2">
        <f>(Table2[[#This Row],[Current Week High]]/Table2[[#This Row],[Close Price]])-1</f>
        <v>1.1440472674700164E-2</v>
      </c>
      <c r="AG714" s="2">
        <f>(Table2[[#This Row],[Close Price]]/Table2[[#This Row],[Current Month Low]])-1</f>
        <v>4.9125784202149081E-2</v>
      </c>
      <c r="AH714" s="2">
        <f>(Table2[[#This Row],[Current Month High]]/Table2[[#This Row],[Close Price]])-1</f>
        <v>1.4528840530195541E-2</v>
      </c>
      <c r="AI714">
        <v>18.661848812812</v>
      </c>
      <c r="AJ714">
        <v>9.2981012658227993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-0.08</v>
      </c>
      <c r="AM714" t="s">
        <v>10435</v>
      </c>
      <c r="AN714">
        <v>0.41</v>
      </c>
      <c r="AO714" t="s">
        <v>10436</v>
      </c>
      <c r="AP714">
        <v>-7.7767296649459E-2</v>
      </c>
      <c r="AQ714">
        <f>(Table2[[#This Row],[Sharpe Ratio]]-AVERAGE(Table2[Sharpe Ratio]))/_xlfn.STDEV.P(Table2[Sharpe Ratio])</f>
        <v>-1.5781538847157037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639</v>
      </c>
      <c r="AT714">
        <f>_xlfn.RANK.AVG(Table2[[#This Row],[6M Return vs Nifty Z-Score]],Table2[6M Return vs Nifty Z-Score])</f>
        <v>631</v>
      </c>
      <c r="AU714">
        <f>_xlfn.RANK.AVG(Table2[[#This Row],[Sharpe Ratio Z-Score]],Table2[Sharpe Ratio Z-Score])</f>
        <v>699</v>
      </c>
      <c r="AV714">
        <f>(Table2[[#This Row],[Rank 1Y]]+Table2[[#This Row],[Rank 6M]]+Table2[[#This Row],[Rank Sharpe]])/3</f>
        <v>656.33333333333337</v>
      </c>
    </row>
    <row r="715" spans="1:48" x14ac:dyDescent="0.3">
      <c r="A715" t="s">
        <v>2696</v>
      </c>
      <c r="B715" t="s">
        <v>2697</v>
      </c>
      <c r="C715" t="s">
        <v>10394</v>
      </c>
      <c r="D715" t="s">
        <v>119</v>
      </c>
      <c r="E715">
        <v>1654.3974613600001</v>
      </c>
      <c r="F715">
        <v>6.74</v>
      </c>
      <c r="G715">
        <v>-74.809808783644598</v>
      </c>
      <c r="H715">
        <f>(Table2[[#This Row],[1Y Return vs Nifty]]-AVERAGE(Table2[1Y Return vs Nifty]))/_xlfn.STDEV.P(Table2[1Y Return vs Nifty])</f>
        <v>-1.6060472704916744</v>
      </c>
      <c r="I715">
        <v>-23.552836379002901</v>
      </c>
      <c r="J715">
        <f>(Table2[[#This Row],[1M Return vs Nifty]]-AVERAGE(Table2[1M Return vs Nifty]))/_xlfn.STDEV.P(Table2[1M Return vs Nifty])</f>
        <v>-2.0170693745430723</v>
      </c>
      <c r="K715">
        <v>-79.168857734411503</v>
      </c>
      <c r="L715">
        <f>(Table2[[#This Row],[6M Return vs Nifty]]-AVERAGE(Table2[6M Return vs Nifty]))/_xlfn.STDEV.P(Table2[6M Return vs Nifty])</f>
        <v>-2.7126501166270818</v>
      </c>
      <c r="M715">
        <v>-2.4691114784524202</v>
      </c>
      <c r="N715">
        <f>(Table2[[#This Row],[1W Return vs Nifty]]-AVERAGE(Table2[1W Return vs Nifty]))/_xlfn.STDEV.P(Table2[1W Return vs Nifty])</f>
        <v>-7.7562601061534966E-2</v>
      </c>
      <c r="O715">
        <v>16.96</v>
      </c>
      <c r="P715">
        <v>9.7327096594103395</v>
      </c>
      <c r="Q715">
        <v>13.844080292243699</v>
      </c>
      <c r="R715">
        <v>2.6461916455088499</v>
      </c>
      <c r="S715" s="2">
        <f>(Table2[[#This Row],[Close Price]]-Table2[[#This Row],[20D EMA]])/Table2[[#This Row],[20D EMA]]</f>
        <v>-0.60259433962264153</v>
      </c>
      <c r="T715" s="2">
        <f>(Table2[[#This Row],[Close Price]]-Table2[[#This Row],[50D EMA]])/Table2[[#This Row],[50D EMA]]</f>
        <v>-0.30748987323553367</v>
      </c>
      <c r="U715" s="2">
        <f>(Table2[[#This Row],[Close Price]]-Table2[[#This Row],[200D EMA]])/Table2[[#This Row],[200D EMA]]</f>
        <v>-0.51314931308393519</v>
      </c>
      <c r="V715">
        <v>0.245347913263679</v>
      </c>
      <c r="W715">
        <v>0</v>
      </c>
      <c r="X715">
        <v>0</v>
      </c>
      <c r="Y715">
        <v>6.74</v>
      </c>
      <c r="Z715">
        <v>6.74</v>
      </c>
      <c r="AA715">
        <v>6.74</v>
      </c>
      <c r="AB715">
        <v>6.74</v>
      </c>
      <c r="AC715" s="2" t="e">
        <f>(Table2[[#This Row],[Close Price]]/Table2[[#This Row],[Day Low]])-1</f>
        <v>#DIV/0!</v>
      </c>
      <c r="AD715" s="2">
        <f>(Table2[[#This Row],[Day High]]/Table2[[#This Row],[Close Price]])-1</f>
        <v>-1</v>
      </c>
      <c r="AE715" s="2">
        <f>(Table2[[#This Row],[Close Price]]/Table2[[#This Row],[Current Week Low]])-1</f>
        <v>0</v>
      </c>
      <c r="AF715" s="2">
        <f>(Table2[[#This Row],[Current Week High]]/Table2[[#This Row],[Close Price]])-1</f>
        <v>0</v>
      </c>
      <c r="AG715" s="2">
        <f>(Table2[[#This Row],[Close Price]]/Table2[[#This Row],[Current Month Low]])-1</f>
        <v>0</v>
      </c>
      <c r="AH715" s="2">
        <f>(Table2[[#This Row],[Current Month High]]/Table2[[#This Row],[Close Price]])-1</f>
        <v>0</v>
      </c>
      <c r="AI715">
        <v>302.81899109792198</v>
      </c>
      <c r="AJ715">
        <v>0.447093889716843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-0.57999999999999996</v>
      </c>
      <c r="AM715" t="s">
        <v>10435</v>
      </c>
      <c r="AN715">
        <v>-20.14</v>
      </c>
      <c r="AO715" t="s">
        <v>10435</v>
      </c>
      <c r="AP715">
        <v>4.9213818158880002E-3</v>
      </c>
      <c r="AQ715">
        <f>(Table2[[#This Row],[Sharpe Ratio]]-AVERAGE(Table2[Sharpe Ratio]))/_xlfn.STDEV.P(Table2[Sharpe Ratio])</f>
        <v>-0.61909296888650611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738</v>
      </c>
      <c r="AT715">
        <f>_xlfn.RANK.AVG(Table2[[#This Row],[6M Return vs Nifty Z-Score]],Table2[6M Return vs Nifty Z-Score])</f>
        <v>741</v>
      </c>
      <c r="AU715">
        <f>_xlfn.RANK.AVG(Table2[[#This Row],[Sharpe Ratio Z-Score]],Table2[Sharpe Ratio Z-Score])</f>
        <v>493</v>
      </c>
      <c r="AV715">
        <f>(Table2[[#This Row],[Rank 1Y]]+Table2[[#This Row],[Rank 6M]]+Table2[[#This Row],[Rank Sharpe]])/3</f>
        <v>657.33333333333337</v>
      </c>
    </row>
    <row r="716" spans="1:48" x14ac:dyDescent="0.3">
      <c r="A716" t="s">
        <v>2312</v>
      </c>
      <c r="B716" t="s">
        <v>2313</v>
      </c>
      <c r="C716" t="s">
        <v>10391</v>
      </c>
      <c r="D716" t="s">
        <v>24</v>
      </c>
      <c r="E716">
        <v>2438.4427714560002</v>
      </c>
      <c r="F716">
        <v>47.36</v>
      </c>
      <c r="G716">
        <v>-63.583531186467098</v>
      </c>
      <c r="H716">
        <f>(Table2[[#This Row],[1Y Return vs Nifty]]-AVERAGE(Table2[1Y Return vs Nifty]))/_xlfn.STDEV.P(Table2[1Y Return vs Nifty])</f>
        <v>-1.4230304011596566</v>
      </c>
      <c r="I716">
        <v>-10.9159568144124</v>
      </c>
      <c r="J716">
        <f>(Table2[[#This Row],[1M Return vs Nifty]]-AVERAGE(Table2[1M Return vs Nifty]))/_xlfn.STDEV.P(Table2[1M Return vs Nifty])</f>
        <v>-0.79467409613949958</v>
      </c>
      <c r="K716">
        <v>-32.503287333589299</v>
      </c>
      <c r="L716">
        <f>(Table2[[#This Row],[6M Return vs Nifty]]-AVERAGE(Table2[6M Return vs Nifty]))/_xlfn.STDEV.P(Table2[6M Return vs Nifty])</f>
        <v>-1.3342243788495767</v>
      </c>
      <c r="M716">
        <v>-5.34623435557529</v>
      </c>
      <c r="N716">
        <f>(Table2[[#This Row],[1W Return vs Nifty]]-AVERAGE(Table2[1W Return vs Nifty]))/_xlfn.STDEV.P(Table2[1W Return vs Nifty])</f>
        <v>-0.64882793710800923</v>
      </c>
      <c r="O716">
        <v>49.66</v>
      </c>
      <c r="P716">
        <v>50.697782435028103</v>
      </c>
      <c r="Q716">
        <v>58.569825199759499</v>
      </c>
      <c r="R716">
        <v>18.279171588210399</v>
      </c>
      <c r="S716" s="2">
        <f>(Table2[[#This Row],[Close Price]]-Table2[[#This Row],[20D EMA]])/Table2[[#This Row],[20D EMA]]</f>
        <v>-4.6314941602899666E-2</v>
      </c>
      <c r="T716" s="2">
        <f>(Table2[[#This Row],[Close Price]]-Table2[[#This Row],[50D EMA]])/Table2[[#This Row],[50D EMA]]</f>
        <v>-6.5836852712555002E-2</v>
      </c>
      <c r="U716" s="2">
        <f>(Table2[[#This Row],[Close Price]]-Table2[[#This Row],[200D EMA]])/Table2[[#This Row],[200D EMA]]</f>
        <v>-0.19139249880850814</v>
      </c>
      <c r="V716">
        <v>0.90252689024884203</v>
      </c>
      <c r="W716">
        <v>46.9</v>
      </c>
      <c r="X716">
        <v>49</v>
      </c>
      <c r="Y716">
        <v>46.9</v>
      </c>
      <c r="Z716">
        <v>50.79</v>
      </c>
      <c r="AA716">
        <v>46.9</v>
      </c>
      <c r="AB716">
        <v>51.16</v>
      </c>
      <c r="AC716" s="2">
        <f>(Table2[[#This Row],[Close Price]]/Table2[[#This Row],[Day Low]])-1</f>
        <v>9.8081023454157368E-3</v>
      </c>
      <c r="AD716" s="2">
        <f>(Table2[[#This Row],[Day High]]/Table2[[#This Row],[Close Price]])-1</f>
        <v>3.4628378378378288E-2</v>
      </c>
      <c r="AE716" s="2">
        <f>(Table2[[#This Row],[Close Price]]/Table2[[#This Row],[Current Week Low]])-1</f>
        <v>9.8081023454157368E-3</v>
      </c>
      <c r="AF716" s="2">
        <f>(Table2[[#This Row],[Current Week High]]/Table2[[#This Row],[Close Price]])-1</f>
        <v>7.2423986486486402E-2</v>
      </c>
      <c r="AG716" s="2">
        <f>(Table2[[#This Row],[Close Price]]/Table2[[#This Row],[Current Month Low]])-1</f>
        <v>9.8081023454157368E-3</v>
      </c>
      <c r="AH716" s="2">
        <f>(Table2[[#This Row],[Current Month High]]/Table2[[#This Row],[Close Price]])-1</f>
        <v>8.0236486486486402E-2</v>
      </c>
      <c r="AI716">
        <v>73.986486486486399</v>
      </c>
      <c r="AJ716">
        <v>0.98081023454157301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-0.11</v>
      </c>
      <c r="AM716" t="s">
        <v>10435</v>
      </c>
      <c r="AN716">
        <v>-3.97</v>
      </c>
      <c r="AO716" t="s">
        <v>10435</v>
      </c>
      <c r="AQ716">
        <f>(Table2[[#This Row],[Sharpe Ratio]]-AVERAGE(Table2[Sharpe Ratio]))/_xlfn.STDEV.P(Table2[Sharpe Ratio])</f>
        <v>-0.67617339439443958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734</v>
      </c>
      <c r="AT716">
        <f>_xlfn.RANK.AVG(Table2[[#This Row],[6M Return vs Nifty Z-Score]],Table2[6M Return vs Nifty Z-Score])</f>
        <v>715</v>
      </c>
      <c r="AU716">
        <f>_xlfn.RANK.AVG(Table2[[#This Row],[Sharpe Ratio Z-Score]],Table2[Sharpe Ratio Z-Score])</f>
        <v>529</v>
      </c>
      <c r="AV716">
        <f>(Table2[[#This Row],[Rank 1Y]]+Table2[[#This Row],[Rank 6M]]+Table2[[#This Row],[Rank Sharpe]])/3</f>
        <v>659.33333333333337</v>
      </c>
    </row>
    <row r="717" spans="1:48" x14ac:dyDescent="0.3">
      <c r="A717" t="s">
        <v>620</v>
      </c>
      <c r="B717" t="s">
        <v>621</v>
      </c>
      <c r="C717" t="s">
        <v>10401</v>
      </c>
      <c r="D717" t="s">
        <v>438</v>
      </c>
      <c r="E717">
        <v>32395.176626274999</v>
      </c>
      <c r="F717">
        <v>437.75</v>
      </c>
      <c r="G717">
        <v>-28.2175807284497</v>
      </c>
      <c r="H717">
        <f>(Table2[[#This Row],[1Y Return vs Nifty]]-AVERAGE(Table2[1Y Return vs Nifty]))/_xlfn.STDEV.P(Table2[1Y Return vs Nifty])</f>
        <v>-0.84647548544967011</v>
      </c>
      <c r="I717">
        <v>-3.2153905277854502</v>
      </c>
      <c r="J717">
        <f>(Table2[[#This Row],[1M Return vs Nifty]]-AVERAGE(Table2[1M Return vs Nifty]))/_xlfn.STDEV.P(Table2[1M Return vs Nifty])</f>
        <v>-4.9780087955482534E-2</v>
      </c>
      <c r="K717">
        <v>-21.884916071522401</v>
      </c>
      <c r="L717">
        <f>(Table2[[#This Row],[6M Return vs Nifty]]-AVERAGE(Table2[6M Return vs Nifty]))/_xlfn.STDEV.P(Table2[6M Return vs Nifty])</f>
        <v>-1.0205748056161987</v>
      </c>
      <c r="M717">
        <v>-1.0939351737979699</v>
      </c>
      <c r="N717">
        <f>(Table2[[#This Row],[1W Return vs Nifty]]-AVERAGE(Table2[1W Return vs Nifty]))/_xlfn.STDEV.P(Table2[1W Return vs Nifty])</f>
        <v>0.19548467128408198</v>
      </c>
      <c r="O717">
        <v>423.82</v>
      </c>
      <c r="P717">
        <v>416.96282930122402</v>
      </c>
      <c r="Q717">
        <v>416.88819278538</v>
      </c>
      <c r="R717">
        <v>72.166651138957903</v>
      </c>
      <c r="S717" s="2">
        <f>(Table2[[#This Row],[Close Price]]-Table2[[#This Row],[20D EMA]])/Table2[[#This Row],[20D EMA]]</f>
        <v>3.286772686517863E-2</v>
      </c>
      <c r="T717" s="2">
        <f>(Table2[[#This Row],[Close Price]]-Table2[[#This Row],[50D EMA]])/Table2[[#This Row],[50D EMA]]</f>
        <v>4.9853774096872375E-2</v>
      </c>
      <c r="U717" s="2">
        <f>(Table2[[#This Row],[Close Price]]-Table2[[#This Row],[200D EMA]])/Table2[[#This Row],[200D EMA]]</f>
        <v>5.0041731993498692E-2</v>
      </c>
      <c r="V717">
        <v>0.686004626309907</v>
      </c>
      <c r="W717">
        <v>431.95</v>
      </c>
      <c r="X717">
        <v>447.65</v>
      </c>
      <c r="Y717">
        <v>429.25</v>
      </c>
      <c r="Z717">
        <v>447.65</v>
      </c>
      <c r="AA717">
        <v>398.5</v>
      </c>
      <c r="AB717">
        <v>447.65</v>
      </c>
      <c r="AC717" s="2">
        <f>(Table2[[#This Row],[Close Price]]/Table2[[#This Row],[Day Low]])-1</f>
        <v>1.3427480032411232E-2</v>
      </c>
      <c r="AD717" s="2">
        <f>(Table2[[#This Row],[Day High]]/Table2[[#This Row],[Close Price]])-1</f>
        <v>2.2615648201028016E-2</v>
      </c>
      <c r="AE717" s="2">
        <f>(Table2[[#This Row],[Close Price]]/Table2[[#This Row],[Current Week Low]])-1</f>
        <v>1.980198019801982E-2</v>
      </c>
      <c r="AF717" s="2">
        <f>(Table2[[#This Row],[Current Week High]]/Table2[[#This Row],[Close Price]])-1</f>
        <v>2.2615648201028016E-2</v>
      </c>
      <c r="AG717" s="2">
        <f>(Table2[[#This Row],[Close Price]]/Table2[[#This Row],[Current Month Low]])-1</f>
        <v>9.8494353826850789E-2</v>
      </c>
      <c r="AH717" s="2">
        <f>(Table2[[#This Row],[Current Month High]]/Table2[[#This Row],[Close Price]])-1</f>
        <v>2.2615648201028016E-2</v>
      </c>
      <c r="AI717">
        <v>11.4791547687036</v>
      </c>
      <c r="AJ717">
        <v>23.588368153585499</v>
      </c>
      <c r="AK717" t="str">
        <f>IF(AND(Table2[[#This Row],[20D EMA]]&gt;Table2[[#This Row],[50D EMA]],Table2[[#This Row],[50D EMA]]&gt;Table2[[#This Row],[200D EMA]]),"Uptrend","Downtrend/NoTrend")</f>
        <v>Uptrend</v>
      </c>
      <c r="AL717">
        <v>7.0000000000000007E-2</v>
      </c>
      <c r="AM717" t="s">
        <v>10436</v>
      </c>
      <c r="AN717">
        <v>7.07</v>
      </c>
      <c r="AO717" t="s">
        <v>10436</v>
      </c>
      <c r="AP717">
        <v>-6.7102673292180004E-2</v>
      </c>
      <c r="AQ717">
        <f>(Table2[[#This Row],[Sharpe Ratio]]-AVERAGE(Table2[Sharpe Ratio]))/_xlfn.STDEV.P(Table2[Sharpe Ratio])</f>
        <v>-1.4544607306608619</v>
      </c>
      <c r="AR7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-3.1758064383981317</v>
      </c>
      <c r="AS717">
        <f>_xlfn.RANK.AVG(Table2[[#This Row],[1Y Return vs Nifty Z-Score]],Table2[1Y Return vs Nifty Z-Score])</f>
        <v>617</v>
      </c>
      <c r="AT717">
        <f>_xlfn.RANK.AVG(Table2[[#This Row],[6M Return vs Nifty Z-Score]],Table2[6M Return vs Nifty Z-Score])</f>
        <v>677</v>
      </c>
      <c r="AU717">
        <f>_xlfn.RANK.AVG(Table2[[#This Row],[Sharpe Ratio Z-Score]],Table2[Sharpe Ratio Z-Score])</f>
        <v>685</v>
      </c>
      <c r="AV717">
        <f>(Table2[[#This Row],[Rank 1Y]]+Table2[[#This Row],[Rank 6M]]+Table2[[#This Row],[Rank Sharpe]])/3</f>
        <v>659.66666666666663</v>
      </c>
    </row>
    <row r="718" spans="1:48" x14ac:dyDescent="0.3">
      <c r="A718" t="s">
        <v>2036</v>
      </c>
      <c r="B718" t="s">
        <v>2037</v>
      </c>
      <c r="C718" t="s">
        <v>10406</v>
      </c>
      <c r="D718" t="s">
        <v>438</v>
      </c>
      <c r="E718">
        <v>3384.5336720999999</v>
      </c>
      <c r="F718">
        <v>21.95</v>
      </c>
      <c r="G718">
        <v>-53.2146763789301</v>
      </c>
      <c r="H718">
        <f>(Table2[[#This Row],[1Y Return vs Nifty]]-AVERAGE(Table2[1Y Return vs Nifty]))/_xlfn.STDEV.P(Table2[1Y Return vs Nifty])</f>
        <v>-1.2539917034250867</v>
      </c>
      <c r="I718">
        <v>9.6989744535596607</v>
      </c>
      <c r="J718">
        <f>(Table2[[#This Row],[1M Return vs Nifty]]-AVERAGE(Table2[1M Return vs Nifty]))/_xlfn.STDEV.P(Table2[1M Return vs Nifty])</f>
        <v>1.1994570117642587</v>
      </c>
      <c r="K718">
        <v>-44.271772211239004</v>
      </c>
      <c r="L718">
        <f>(Table2[[#This Row],[6M Return vs Nifty]]-AVERAGE(Table2[6M Return vs Nifty]))/_xlfn.STDEV.P(Table2[6M Return vs Nifty])</f>
        <v>-1.681846454625423</v>
      </c>
      <c r="M718">
        <v>-7.8277264825744304</v>
      </c>
      <c r="N718">
        <f>(Table2[[#This Row],[1W Return vs Nifty]]-AVERAGE(Table2[1W Return vs Nifty]))/_xlfn.STDEV.P(Table2[1W Return vs Nifty])</f>
        <v>-1.1415390566429657</v>
      </c>
      <c r="O718">
        <v>23.17</v>
      </c>
      <c r="P718">
        <v>22.304389190551799</v>
      </c>
      <c r="Q718">
        <v>23.793919258987799</v>
      </c>
      <c r="R718">
        <v>32.461509665570397</v>
      </c>
      <c r="S718" s="2">
        <f>(Table2[[#This Row],[Close Price]]-Table2[[#This Row],[20D EMA]])/Table2[[#This Row],[20D EMA]]</f>
        <v>-5.2654294346137345E-2</v>
      </c>
      <c r="T718" s="2">
        <f>(Table2[[#This Row],[Close Price]]-Table2[[#This Row],[50D EMA]])/Table2[[#This Row],[50D EMA]]</f>
        <v>-1.5888764651843492E-2</v>
      </c>
      <c r="U718" s="2">
        <f>(Table2[[#This Row],[Close Price]]-Table2[[#This Row],[200D EMA]])/Table2[[#This Row],[200D EMA]]</f>
        <v>-7.749539867381397E-2</v>
      </c>
      <c r="V718">
        <v>0.85815515345464399</v>
      </c>
      <c r="W718">
        <v>21.81</v>
      </c>
      <c r="X718">
        <v>23.5</v>
      </c>
      <c r="Y718">
        <v>21.81</v>
      </c>
      <c r="Z718">
        <v>23.5</v>
      </c>
      <c r="AA718">
        <v>21.81</v>
      </c>
      <c r="AB718">
        <v>26.86</v>
      </c>
      <c r="AC718" s="2">
        <f>(Table2[[#This Row],[Close Price]]/Table2[[#This Row],[Day Low]])-1</f>
        <v>6.4190738193490304E-3</v>
      </c>
      <c r="AD718" s="2">
        <f>(Table2[[#This Row],[Day High]]/Table2[[#This Row],[Close Price]])-1</f>
        <v>7.0615034168564961E-2</v>
      </c>
      <c r="AE718" s="2">
        <f>(Table2[[#This Row],[Close Price]]/Table2[[#This Row],[Current Week Low]])-1</f>
        <v>6.4190738193490304E-3</v>
      </c>
      <c r="AF718" s="2">
        <f>(Table2[[#This Row],[Current Week High]]/Table2[[#This Row],[Close Price]])-1</f>
        <v>7.0615034168564961E-2</v>
      </c>
      <c r="AG718" s="2">
        <f>(Table2[[#This Row],[Close Price]]/Table2[[#This Row],[Current Month Low]])-1</f>
        <v>6.4190738193490304E-3</v>
      </c>
      <c r="AH718" s="2">
        <f>(Table2[[#This Row],[Current Month High]]/Table2[[#This Row],[Close Price]])-1</f>
        <v>0.22369020501138959</v>
      </c>
      <c r="AI718">
        <v>105.694760820045</v>
      </c>
      <c r="AJ718">
        <v>31.437125748502901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0</v>
      </c>
      <c r="AM718" t="s">
        <v>10437</v>
      </c>
      <c r="AN718">
        <v>-12.24</v>
      </c>
      <c r="AO718" t="s">
        <v>10435</v>
      </c>
      <c r="AQ718">
        <f>(Table2[[#This Row],[Sharpe Ratio]]-AVERAGE(Table2[Sharpe Ratio]))/_xlfn.STDEV.P(Table2[Sharpe Ratio])</f>
        <v>-0.67617339439443958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717</v>
      </c>
      <c r="AT718">
        <f>_xlfn.RANK.AVG(Table2[[#This Row],[6M Return vs Nifty Z-Score]],Table2[6M Return vs Nifty Z-Score])</f>
        <v>737</v>
      </c>
      <c r="AU718">
        <f>_xlfn.RANK.AVG(Table2[[#This Row],[Sharpe Ratio Z-Score]],Table2[Sharpe Ratio Z-Score])</f>
        <v>529</v>
      </c>
      <c r="AV718">
        <f>(Table2[[#This Row],[Rank 1Y]]+Table2[[#This Row],[Rank 6M]]+Table2[[#This Row],[Rank Sharpe]])/3</f>
        <v>661</v>
      </c>
    </row>
    <row r="719" spans="1:48" x14ac:dyDescent="0.3">
      <c r="A719" t="s">
        <v>1235</v>
      </c>
      <c r="B719" t="s">
        <v>1236</v>
      </c>
      <c r="C719" t="s">
        <v>10392</v>
      </c>
      <c r="D719" t="s">
        <v>21</v>
      </c>
      <c r="E719">
        <v>9854.6065209549997</v>
      </c>
      <c r="F719">
        <v>1565.15</v>
      </c>
      <c r="G719">
        <v>-31.9794678936682</v>
      </c>
      <c r="H719">
        <f>(Table2[[#This Row],[1Y Return vs Nifty]]-AVERAGE(Table2[1Y Return vs Nifty]))/_xlfn.STDEV.P(Table2[1Y Return vs Nifty])</f>
        <v>-0.90780381140623534</v>
      </c>
      <c r="I719">
        <v>-5.1386437268127096</v>
      </c>
      <c r="J719">
        <f>(Table2[[#This Row],[1M Return vs Nifty]]-AVERAGE(Table2[1M Return vs Nifty]))/_xlfn.STDEV.P(Table2[1M Return vs Nifty])</f>
        <v>-0.2358209232462691</v>
      </c>
      <c r="K719">
        <v>-19.891828234701499</v>
      </c>
      <c r="L719">
        <f>(Table2[[#This Row],[6M Return vs Nifty]]-AVERAGE(Table2[6M Return vs Nifty]))/_xlfn.STDEV.P(Table2[6M Return vs Nifty])</f>
        <v>-0.96170220321730449</v>
      </c>
      <c r="M719">
        <v>-6.6474179276428798</v>
      </c>
      <c r="N719">
        <f>(Table2[[#This Row],[1W Return vs Nifty]]-AVERAGE(Table2[1W Return vs Nifty]))/_xlfn.STDEV.P(Table2[1W Return vs Nifty])</f>
        <v>-0.9071836286447803</v>
      </c>
      <c r="O719">
        <v>1610.66</v>
      </c>
      <c r="P719">
        <v>1612.6581059540399</v>
      </c>
      <c r="Q719">
        <v>1585.8184489590501</v>
      </c>
      <c r="R719">
        <v>29.9505466331488</v>
      </c>
      <c r="S719" s="2">
        <f>(Table2[[#This Row],[Close Price]]-Table2[[#This Row],[20D EMA]])/Table2[[#This Row],[20D EMA]]</f>
        <v>-2.8255497746265498E-2</v>
      </c>
      <c r="T719" s="2">
        <f>(Table2[[#This Row],[Close Price]]-Table2[[#This Row],[50D EMA]])/Table2[[#This Row],[50D EMA]]</f>
        <v>-2.9459502779068152E-2</v>
      </c>
      <c r="U719" s="2">
        <f>(Table2[[#This Row],[Close Price]]-Table2[[#This Row],[200D EMA]])/Table2[[#This Row],[200D EMA]]</f>
        <v>-1.3033300862792347E-2</v>
      </c>
      <c r="V719">
        <v>0.54187900561466895</v>
      </c>
      <c r="W719">
        <v>1560</v>
      </c>
      <c r="X719">
        <v>1605</v>
      </c>
      <c r="Y719">
        <v>1560</v>
      </c>
      <c r="Z719">
        <v>1618.1</v>
      </c>
      <c r="AA719">
        <v>1555.6</v>
      </c>
      <c r="AB719">
        <v>1707</v>
      </c>
      <c r="AC719" s="2">
        <f>(Table2[[#This Row],[Close Price]]/Table2[[#This Row],[Day Low]])-1</f>
        <v>3.3012820512821062E-3</v>
      </c>
      <c r="AD719" s="2">
        <f>(Table2[[#This Row],[Day High]]/Table2[[#This Row],[Close Price]])-1</f>
        <v>2.5460818451905398E-2</v>
      </c>
      <c r="AE719" s="2">
        <f>(Table2[[#This Row],[Close Price]]/Table2[[#This Row],[Current Week Low]])-1</f>
        <v>3.3012820512821062E-3</v>
      </c>
      <c r="AF719" s="2">
        <f>(Table2[[#This Row],[Current Week High]]/Table2[[#This Row],[Close Price]])-1</f>
        <v>3.3830623262945947E-2</v>
      </c>
      <c r="AG719" s="2">
        <f>(Table2[[#This Row],[Close Price]]/Table2[[#This Row],[Current Month Low]])-1</f>
        <v>6.1391103111341216E-3</v>
      </c>
      <c r="AH719" s="2">
        <f>(Table2[[#This Row],[Current Month High]]/Table2[[#This Row],[Close Price]])-1</f>
        <v>9.0630291026419174E-2</v>
      </c>
      <c r="AI719">
        <v>24.106315688592101</v>
      </c>
      <c r="AJ719">
        <v>12.921611774466999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-0.22</v>
      </c>
      <c r="AM719" t="s">
        <v>10435</v>
      </c>
      <c r="AN719">
        <v>-0.6</v>
      </c>
      <c r="AO719" t="s">
        <v>10435</v>
      </c>
      <c r="AP719">
        <v>-7.5652425277218993E-2</v>
      </c>
      <c r="AQ719">
        <f>(Table2[[#This Row],[Sharpe Ratio]]-AVERAGE(Table2[Sharpe Ratio]))/_xlfn.STDEV.P(Table2[Sharpe Ratio])</f>
        <v>-1.5536246442832127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638</v>
      </c>
      <c r="AT719">
        <f>_xlfn.RANK.AVG(Table2[[#This Row],[6M Return vs Nifty Z-Score]],Table2[6M Return vs Nifty Z-Score])</f>
        <v>652</v>
      </c>
      <c r="AU719">
        <f>_xlfn.RANK.AVG(Table2[[#This Row],[Sharpe Ratio Z-Score]],Table2[Sharpe Ratio Z-Score])</f>
        <v>694</v>
      </c>
      <c r="AV719">
        <f>(Table2[[#This Row],[Rank 1Y]]+Table2[[#This Row],[Rank 6M]]+Table2[[#This Row],[Rank Sharpe]])/3</f>
        <v>661.33333333333337</v>
      </c>
    </row>
    <row r="720" spans="1:48" x14ac:dyDescent="0.3">
      <c r="A720" t="s">
        <v>439</v>
      </c>
      <c r="B720" t="s">
        <v>440</v>
      </c>
      <c r="C720" t="s">
        <v>10393</v>
      </c>
      <c r="D720" t="s">
        <v>187</v>
      </c>
      <c r="E720">
        <v>53171.497086399999</v>
      </c>
      <c r="F720">
        <v>16380.25</v>
      </c>
      <c r="G720">
        <v>-38.904776677582902</v>
      </c>
      <c r="H720">
        <f>(Table2[[#This Row],[1Y Return vs Nifty]]-AVERAGE(Table2[1Y Return vs Nifty]))/_xlfn.STDEV.P(Table2[1Y Return vs Nifty])</f>
        <v>-1.0207039532224553</v>
      </c>
      <c r="I720">
        <v>-8.1079480537721498</v>
      </c>
      <c r="J720">
        <f>(Table2[[#This Row],[1M Return vs Nifty]]-AVERAGE(Table2[1M Return vs Nifty]))/_xlfn.STDEV.P(Table2[1M Return vs Nifty])</f>
        <v>-0.52304876069350648</v>
      </c>
      <c r="K720">
        <v>-18.490659677744699</v>
      </c>
      <c r="L720">
        <f>(Table2[[#This Row],[6M Return vs Nifty]]-AVERAGE(Table2[6M Return vs Nifty]))/_xlfn.STDEV.P(Table2[6M Return vs Nifty])</f>
        <v>-0.92031394233707764</v>
      </c>
      <c r="M720">
        <v>-3.0579836589035501</v>
      </c>
      <c r="N720">
        <f>(Table2[[#This Row],[1W Return vs Nifty]]-AVERAGE(Table2[1W Return vs Nifty]))/_xlfn.STDEV.P(Table2[1W Return vs Nifty])</f>
        <v>-0.19448574908857991</v>
      </c>
      <c r="O720">
        <v>16561.59</v>
      </c>
      <c r="P720">
        <v>16636.840719205</v>
      </c>
      <c r="Q720">
        <v>16480.493447030902</v>
      </c>
      <c r="R720">
        <v>35.826101201310202</v>
      </c>
      <c r="S720" s="2">
        <f>(Table2[[#This Row],[Close Price]]-Table2[[#This Row],[20D EMA]])/Table2[[#This Row],[20D EMA]]</f>
        <v>-1.0949431787648416E-2</v>
      </c>
      <c r="T720" s="2">
        <f>(Table2[[#This Row],[Close Price]]-Table2[[#This Row],[50D EMA]])/Table2[[#This Row],[50D EMA]]</f>
        <v>-1.5423043565525056E-2</v>
      </c>
      <c r="U720" s="2">
        <f>(Table2[[#This Row],[Close Price]]-Table2[[#This Row],[200D EMA]])/Table2[[#This Row],[200D EMA]]</f>
        <v>-6.0825513115301431E-3</v>
      </c>
      <c r="V720">
        <v>1.2361734935828601</v>
      </c>
      <c r="W720">
        <v>16312</v>
      </c>
      <c r="X720">
        <v>16573.45</v>
      </c>
      <c r="Y720">
        <v>16312</v>
      </c>
      <c r="Z720">
        <v>16700</v>
      </c>
      <c r="AA720">
        <v>16085.85</v>
      </c>
      <c r="AB720">
        <v>16739</v>
      </c>
      <c r="AC720" s="2">
        <f>(Table2[[#This Row],[Close Price]]/Table2[[#This Row],[Day Low]])-1</f>
        <v>4.1840362923002417E-3</v>
      </c>
      <c r="AD720" s="2">
        <f>(Table2[[#This Row],[Day High]]/Table2[[#This Row],[Close Price]])-1</f>
        <v>1.1794691778208577E-2</v>
      </c>
      <c r="AE720" s="2">
        <f>(Table2[[#This Row],[Close Price]]/Table2[[#This Row],[Current Week Low]])-1</f>
        <v>4.1840362923002417E-3</v>
      </c>
      <c r="AF720" s="2">
        <f>(Table2[[#This Row],[Current Week High]]/Table2[[#This Row],[Close Price]])-1</f>
        <v>1.9520459089452213E-2</v>
      </c>
      <c r="AG720" s="2">
        <f>(Table2[[#This Row],[Close Price]]/Table2[[#This Row],[Current Month Low]])-1</f>
        <v>1.8301799407553832E-2</v>
      </c>
      <c r="AH720" s="2">
        <f>(Table2[[#This Row],[Current Month High]]/Table2[[#This Row],[Close Price]])-1</f>
        <v>2.1901375131637257E-2</v>
      </c>
      <c r="AI720">
        <v>17.519573877077502</v>
      </c>
      <c r="AJ720">
        <v>6.7437147288438304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-0.13</v>
      </c>
      <c r="AM720" t="s">
        <v>10435</v>
      </c>
      <c r="AN720">
        <v>0</v>
      </c>
      <c r="AO720" t="s">
        <v>10437</v>
      </c>
      <c r="AP720">
        <v>-5.0055670570504002E-2</v>
      </c>
      <c r="AQ720">
        <f>(Table2[[#This Row],[Sharpe Ratio]]-AVERAGE(Table2[Sharpe Ratio]))/_xlfn.STDEV.P(Table2[Sharpe Ratio])</f>
        <v>-1.2567418367829659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677</v>
      </c>
      <c r="AT720">
        <f>_xlfn.RANK.AVG(Table2[[#This Row],[6M Return vs Nifty Z-Score]],Table2[6M Return vs Nifty Z-Score])</f>
        <v>648</v>
      </c>
      <c r="AU720">
        <f>_xlfn.RANK.AVG(Table2[[#This Row],[Sharpe Ratio Z-Score]],Table2[Sharpe Ratio Z-Score])</f>
        <v>666</v>
      </c>
      <c r="AV720">
        <f>(Table2[[#This Row],[Rank 1Y]]+Table2[[#This Row],[Rank 6M]]+Table2[[#This Row],[Rank Sharpe]])/3</f>
        <v>663.66666666666663</v>
      </c>
    </row>
    <row r="721" spans="1:48" x14ac:dyDescent="0.3">
      <c r="A721" t="s">
        <v>1657</v>
      </c>
      <c r="B721" t="s">
        <v>1658</v>
      </c>
      <c r="C721" t="s">
        <v>10391</v>
      </c>
      <c r="D721" t="s">
        <v>24</v>
      </c>
      <c r="E721">
        <v>5429.3079509500003</v>
      </c>
      <c r="F721">
        <v>321.10000000000002</v>
      </c>
      <c r="G721">
        <v>-34.661641491322399</v>
      </c>
      <c r="H721">
        <f>(Table2[[#This Row],[1Y Return vs Nifty]]-AVERAGE(Table2[1Y Return vs Nifty]))/_xlfn.STDEV.P(Table2[1Y Return vs Nifty])</f>
        <v>-0.95153006087748337</v>
      </c>
      <c r="I721">
        <v>-7.7970778649587604</v>
      </c>
      <c r="J721">
        <f>(Table2[[#This Row],[1M Return vs Nifty]]-AVERAGE(Table2[1M Return vs Nifty]))/_xlfn.STDEV.P(Table2[1M Return vs Nifty])</f>
        <v>-0.49297755133682952</v>
      </c>
      <c r="K721">
        <v>-25.598256726586499</v>
      </c>
      <c r="L721">
        <f>(Table2[[#This Row],[6M Return vs Nifty]]-AVERAGE(Table2[6M Return vs Nifty]))/_xlfn.STDEV.P(Table2[6M Return vs Nifty])</f>
        <v>-1.1302609036990319</v>
      </c>
      <c r="M721">
        <v>-3.1013396974192702</v>
      </c>
      <c r="N721">
        <f>(Table2[[#This Row],[1W Return vs Nifty]]-AVERAGE(Table2[1W Return vs Nifty]))/_xlfn.STDEV.P(Table2[1W Return vs Nifty])</f>
        <v>-0.20309428023935738</v>
      </c>
      <c r="O721">
        <v>322.87</v>
      </c>
      <c r="P721">
        <v>330.08590424423102</v>
      </c>
      <c r="Q721">
        <v>343.55594361961403</v>
      </c>
      <c r="R721">
        <v>47.042813734662197</v>
      </c>
      <c r="S721" s="2">
        <f>(Table2[[#This Row],[Close Price]]-Table2[[#This Row],[20D EMA]])/Table2[[#This Row],[20D EMA]]</f>
        <v>-5.4820825719329195E-3</v>
      </c>
      <c r="T721" s="2">
        <f>(Table2[[#This Row],[Close Price]]-Table2[[#This Row],[50D EMA]])/Table2[[#This Row],[50D EMA]]</f>
        <v>-2.7222926300973796E-2</v>
      </c>
      <c r="U721" s="2">
        <f>(Table2[[#This Row],[Close Price]]-Table2[[#This Row],[200D EMA]])/Table2[[#This Row],[200D EMA]]</f>
        <v>-6.5363280818326569E-2</v>
      </c>
      <c r="V721">
        <v>0.66110239778161295</v>
      </c>
      <c r="W721">
        <v>318.5</v>
      </c>
      <c r="X721">
        <v>325</v>
      </c>
      <c r="Y721">
        <v>318.5</v>
      </c>
      <c r="Z721">
        <v>333</v>
      </c>
      <c r="AA721">
        <v>307.64999999999998</v>
      </c>
      <c r="AB721">
        <v>334.95</v>
      </c>
      <c r="AC721" s="2">
        <f>(Table2[[#This Row],[Close Price]]/Table2[[#This Row],[Day Low]])-1</f>
        <v>8.1632653061225469E-3</v>
      </c>
      <c r="AD721" s="2">
        <f>(Table2[[#This Row],[Day High]]/Table2[[#This Row],[Close Price]])-1</f>
        <v>1.2145748987854255E-2</v>
      </c>
      <c r="AE721" s="2">
        <f>(Table2[[#This Row],[Close Price]]/Table2[[#This Row],[Current Week Low]])-1</f>
        <v>8.1632653061225469E-3</v>
      </c>
      <c r="AF721" s="2">
        <f>(Table2[[#This Row],[Current Week High]]/Table2[[#This Row],[Close Price]])-1</f>
        <v>3.7060105886016714E-2</v>
      </c>
      <c r="AG721" s="2">
        <f>(Table2[[#This Row],[Close Price]]/Table2[[#This Row],[Current Month Low]])-1</f>
        <v>4.3718511295303353E-2</v>
      </c>
      <c r="AH721" s="2">
        <f>(Table2[[#This Row],[Current Month High]]/Table2[[#This Row],[Close Price]])-1</f>
        <v>4.3132980379943842E-2</v>
      </c>
      <c r="AI721">
        <v>31.5010900031142</v>
      </c>
      <c r="AJ721">
        <v>4.3718511295303299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-0.15</v>
      </c>
      <c r="AM721" t="s">
        <v>10435</v>
      </c>
      <c r="AN721">
        <v>3.31</v>
      </c>
      <c r="AO721" t="s">
        <v>10436</v>
      </c>
      <c r="AP721">
        <v>-3.669859467475E-2</v>
      </c>
      <c r="AQ721">
        <f>(Table2[[#This Row],[Sharpe Ratio]]-AVERAGE(Table2[Sharpe Ratio]))/_xlfn.STDEV.P(Table2[Sharpe Ratio])</f>
        <v>-1.1018203931327275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659</v>
      </c>
      <c r="AT721">
        <f>_xlfn.RANK.AVG(Table2[[#This Row],[6M Return vs Nifty Z-Score]],Table2[6M Return vs Nifty Z-Score])</f>
        <v>692</v>
      </c>
      <c r="AU721">
        <f>_xlfn.RANK.AVG(Table2[[#This Row],[Sharpe Ratio Z-Score]],Table2[Sharpe Ratio Z-Score])</f>
        <v>649</v>
      </c>
      <c r="AV721">
        <f>(Table2[[#This Row],[Rank 1Y]]+Table2[[#This Row],[Rank 6M]]+Table2[[#This Row],[Rank Sharpe]])/3</f>
        <v>666.66666666666663</v>
      </c>
    </row>
    <row r="722" spans="1:48" x14ac:dyDescent="0.3">
      <c r="A722" t="s">
        <v>352</v>
      </c>
      <c r="B722" t="s">
        <v>353</v>
      </c>
      <c r="C722" t="s">
        <v>10392</v>
      </c>
      <c r="D722" t="s">
        <v>27</v>
      </c>
      <c r="E722">
        <v>72209.010039040004</v>
      </c>
      <c r="F722">
        <v>10.36</v>
      </c>
      <c r="G722">
        <v>-40.490094982100601</v>
      </c>
      <c r="H722">
        <f>(Table2[[#This Row],[1Y Return vs Nifty]]-AVERAGE(Table2[1Y Return vs Nifty]))/_xlfn.STDEV.P(Table2[1Y Return vs Nifty])</f>
        <v>-1.0465486724961457</v>
      </c>
      <c r="I722">
        <v>-37.777115794215497</v>
      </c>
      <c r="J722">
        <f>(Table2[[#This Row],[1M Return vs Nifty]]-AVERAGE(Table2[1M Return vs Nifty]))/_xlfn.STDEV.P(Table2[1M Return vs Nifty])</f>
        <v>-3.3930175987052018</v>
      </c>
      <c r="K722">
        <v>-39.788406606591899</v>
      </c>
      <c r="L722">
        <f>(Table2[[#This Row],[6M Return vs Nifty]]-AVERAGE(Table2[6M Return vs Nifty]))/_xlfn.STDEV.P(Table2[6M Return vs Nifty])</f>
        <v>-1.549415060597009</v>
      </c>
      <c r="M722">
        <v>-21.328427067806</v>
      </c>
      <c r="N722">
        <f>(Table2[[#This Row],[1W Return vs Nifty]]-AVERAGE(Table2[1W Return vs Nifty]))/_xlfn.STDEV.P(Table2[1W Return vs Nifty])</f>
        <v>-3.8221622298866635</v>
      </c>
      <c r="O722">
        <v>12.77</v>
      </c>
      <c r="P722">
        <v>14.191835037249501</v>
      </c>
      <c r="Q722">
        <v>14.1191068871697</v>
      </c>
      <c r="R722">
        <v>18.273954538450798</v>
      </c>
      <c r="S722" s="2">
        <f>(Table2[[#This Row],[Close Price]]-Table2[[#This Row],[20D EMA]])/Table2[[#This Row],[20D EMA]]</f>
        <v>-0.18872357086922475</v>
      </c>
      <c r="T722" s="2">
        <f>(Table2[[#This Row],[Close Price]]-Table2[[#This Row],[50D EMA]])/Table2[[#This Row],[50D EMA]]</f>
        <v>-0.27000278872971906</v>
      </c>
      <c r="U722" s="2">
        <f>(Table2[[#This Row],[Close Price]]-Table2[[#This Row],[200D EMA]])/Table2[[#This Row],[200D EMA]]</f>
        <v>-0.26624254049565077</v>
      </c>
      <c r="V722">
        <v>1.13209706422509</v>
      </c>
      <c r="W722">
        <v>10.33</v>
      </c>
      <c r="X722">
        <v>10.73</v>
      </c>
      <c r="Y722">
        <v>10.33</v>
      </c>
      <c r="Z722">
        <v>11.94</v>
      </c>
      <c r="AA722">
        <v>9.7899999999999991</v>
      </c>
      <c r="AB722">
        <v>15.58</v>
      </c>
      <c r="AC722" s="2">
        <f>(Table2[[#This Row],[Close Price]]/Table2[[#This Row],[Day Low]])-1</f>
        <v>2.9041626331074433E-3</v>
      </c>
      <c r="AD722" s="2">
        <f>(Table2[[#This Row],[Day High]]/Table2[[#This Row],[Close Price]])-1</f>
        <v>3.5714285714285809E-2</v>
      </c>
      <c r="AE722" s="2">
        <f>(Table2[[#This Row],[Close Price]]/Table2[[#This Row],[Current Week Low]])-1</f>
        <v>2.9041626331074433E-3</v>
      </c>
      <c r="AF722" s="2">
        <f>(Table2[[#This Row],[Current Week High]]/Table2[[#This Row],[Close Price]])-1</f>
        <v>0.15250965250965254</v>
      </c>
      <c r="AG722" s="2">
        <f>(Table2[[#This Row],[Close Price]]/Table2[[#This Row],[Current Month Low]])-1</f>
        <v>5.8222676200204271E-2</v>
      </c>
      <c r="AH722" s="2">
        <f>(Table2[[#This Row],[Current Month High]]/Table2[[#This Row],[Close Price]])-1</f>
        <v>0.50386100386100385</v>
      </c>
      <c r="AI722">
        <v>85.135135135135101</v>
      </c>
      <c r="AJ722">
        <v>5.82226762002042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-0.43</v>
      </c>
      <c r="AM722" t="s">
        <v>10435</v>
      </c>
      <c r="AN722">
        <v>-21.52</v>
      </c>
      <c r="AO722" t="s">
        <v>10435</v>
      </c>
      <c r="AP722">
        <v>-9.0920988562259997E-3</v>
      </c>
      <c r="AQ722">
        <f>(Table2[[#This Row],[Sharpe Ratio]]-AVERAGE(Table2[Sharpe Ratio]))/_xlfn.STDEV.P(Table2[Sharpe Ratio])</f>
        <v>-0.78162769379427843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680</v>
      </c>
      <c r="AT722">
        <f>_xlfn.RANK.AVG(Table2[[#This Row],[6M Return vs Nifty Z-Score]],Table2[6M Return vs Nifty Z-Score])</f>
        <v>734</v>
      </c>
      <c r="AU722">
        <f>_xlfn.RANK.AVG(Table2[[#This Row],[Sharpe Ratio Z-Score]],Table2[Sharpe Ratio Z-Score])</f>
        <v>592</v>
      </c>
      <c r="AV722">
        <f>(Table2[[#This Row],[Rank 1Y]]+Table2[[#This Row],[Rank 6M]]+Table2[[#This Row],[Rank Sharpe]])/3</f>
        <v>668.66666666666663</v>
      </c>
    </row>
    <row r="723" spans="1:48" x14ac:dyDescent="0.3">
      <c r="A723" t="s">
        <v>1450</v>
      </c>
      <c r="B723" t="s">
        <v>1451</v>
      </c>
      <c r="C723" t="s">
        <v>10391</v>
      </c>
      <c r="D723" t="s">
        <v>24</v>
      </c>
      <c r="E723">
        <v>7573.1582875499998</v>
      </c>
      <c r="F723">
        <v>478.25</v>
      </c>
      <c r="G723">
        <v>-41.824859357511798</v>
      </c>
      <c r="H723">
        <f>(Table2[[#This Row],[1Y Return vs Nifty]]-AVERAGE(Table2[1Y Return vs Nifty]))/_xlfn.STDEV.P(Table2[1Y Return vs Nifty])</f>
        <v>-1.0683087256543786</v>
      </c>
      <c r="I723">
        <v>-1.17814083131348</v>
      </c>
      <c r="J723">
        <f>(Table2[[#This Row],[1M Return vs Nifty]]-AVERAGE(Table2[1M Return vs Nifty]))/_xlfn.STDEV.P(Table2[1M Return vs Nifty])</f>
        <v>0.14728789842262033</v>
      </c>
      <c r="K723">
        <v>-12.8841952729549</v>
      </c>
      <c r="L723">
        <f>(Table2[[#This Row],[6M Return vs Nifty]]-AVERAGE(Table2[6M Return vs Nifty]))/_xlfn.STDEV.P(Table2[6M Return vs Nifty])</f>
        <v>-0.7547080198739603</v>
      </c>
      <c r="M723">
        <v>-5.3305877170772797</v>
      </c>
      <c r="N723">
        <f>(Table2[[#This Row],[1W Return vs Nifty]]-AVERAGE(Table2[1W Return vs Nifty]))/_xlfn.STDEV.P(Table2[1W Return vs Nifty])</f>
        <v>-0.64572122857267489</v>
      </c>
      <c r="O723">
        <v>477.85</v>
      </c>
      <c r="P723">
        <v>472.25101135527399</v>
      </c>
      <c r="Q723">
        <v>478.58794606236899</v>
      </c>
      <c r="R723">
        <v>46.541527871821202</v>
      </c>
      <c r="S723" s="2">
        <f>(Table2[[#This Row],[Close Price]]-Table2[[#This Row],[20D EMA]])/Table2[[#This Row],[20D EMA]]</f>
        <v>8.3708276655849588E-4</v>
      </c>
      <c r="T723" s="2">
        <f>(Table2[[#This Row],[Close Price]]-Table2[[#This Row],[50D EMA]])/Table2[[#This Row],[50D EMA]]</f>
        <v>1.270296622025226E-2</v>
      </c>
      <c r="U723" s="2">
        <f>(Table2[[#This Row],[Close Price]]-Table2[[#This Row],[200D EMA]])/Table2[[#This Row],[200D EMA]]</f>
        <v>-7.0613157968032992E-4</v>
      </c>
      <c r="V723">
        <v>0.76778189900049998</v>
      </c>
      <c r="W723">
        <v>475</v>
      </c>
      <c r="X723">
        <v>482.75</v>
      </c>
      <c r="Y723">
        <v>475</v>
      </c>
      <c r="Z723">
        <v>486.95</v>
      </c>
      <c r="AA723">
        <v>464</v>
      </c>
      <c r="AB723">
        <v>499</v>
      </c>
      <c r="AC723" s="2">
        <f>(Table2[[#This Row],[Close Price]]/Table2[[#This Row],[Day Low]])-1</f>
        <v>6.8421052631579826E-3</v>
      </c>
      <c r="AD723" s="2">
        <f>(Table2[[#This Row],[Day High]]/Table2[[#This Row],[Close Price]])-1</f>
        <v>9.4093047569263621E-3</v>
      </c>
      <c r="AE723" s="2">
        <f>(Table2[[#This Row],[Close Price]]/Table2[[#This Row],[Current Week Low]])-1</f>
        <v>6.8421052631579826E-3</v>
      </c>
      <c r="AF723" s="2">
        <f>(Table2[[#This Row],[Current Week High]]/Table2[[#This Row],[Close Price]])-1</f>
        <v>1.8191322530057397E-2</v>
      </c>
      <c r="AG723" s="2">
        <f>(Table2[[#This Row],[Close Price]]/Table2[[#This Row],[Current Month Low]])-1</f>
        <v>3.0711206896551824E-2</v>
      </c>
      <c r="AH723" s="2">
        <f>(Table2[[#This Row],[Current Month High]]/Table2[[#This Row],[Close Price]])-1</f>
        <v>4.3387349712493473E-2</v>
      </c>
      <c r="AI723">
        <v>25.4573967590172</v>
      </c>
      <c r="AJ723">
        <v>9.1770345850930202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-0.04</v>
      </c>
      <c r="AM723" t="s">
        <v>10435</v>
      </c>
      <c r="AN723">
        <v>0.13</v>
      </c>
      <c r="AO723" t="s">
        <v>10436</v>
      </c>
      <c r="AP723">
        <v>-0.12744667624164299</v>
      </c>
      <c r="AQ723">
        <f>(Table2[[#This Row],[Sharpe Ratio]]-AVERAGE(Table2[Sharpe Ratio]))/_xlfn.STDEV.P(Table2[Sharpe Ratio])</f>
        <v>-2.1543579331269203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684</v>
      </c>
      <c r="AT723">
        <f>_xlfn.RANK.AVG(Table2[[#This Row],[6M Return vs Nifty Z-Score]],Table2[6M Return vs Nifty Z-Score])</f>
        <v>585</v>
      </c>
      <c r="AU723">
        <f>_xlfn.RANK.AVG(Table2[[#This Row],[Sharpe Ratio Z-Score]],Table2[Sharpe Ratio Z-Score])</f>
        <v>737</v>
      </c>
      <c r="AV723">
        <f>(Table2[[#This Row],[Rank 1Y]]+Table2[[#This Row],[Rank 6M]]+Table2[[#This Row],[Rank Sharpe]])/3</f>
        <v>668.66666666666663</v>
      </c>
    </row>
    <row r="724" spans="1:48" x14ac:dyDescent="0.3">
      <c r="A724" t="s">
        <v>2653</v>
      </c>
      <c r="B724" t="s">
        <v>2654</v>
      </c>
      <c r="C724" t="s">
        <v>10404</v>
      </c>
      <c r="D724" t="s">
        <v>471</v>
      </c>
      <c r="E724">
        <v>1725.0331368929999</v>
      </c>
      <c r="F724">
        <v>102.99</v>
      </c>
      <c r="G724">
        <v>-69.006837498240699</v>
      </c>
      <c r="H724">
        <f>(Table2[[#This Row],[1Y Return vs Nifty]]-AVERAGE(Table2[1Y Return vs Nifty]))/_xlfn.STDEV.P(Table2[1Y Return vs Nifty])</f>
        <v>-1.5114440836129504</v>
      </c>
      <c r="I724">
        <v>-5.6718875128502502</v>
      </c>
      <c r="J724">
        <f>(Table2[[#This Row],[1M Return vs Nifty]]-AVERAGE(Table2[1M Return vs Nifty]))/_xlfn.STDEV.P(Table2[1M Return vs Nifty])</f>
        <v>-0.28740285713735603</v>
      </c>
      <c r="K724">
        <v>-10.569258893315</v>
      </c>
      <c r="L724">
        <f>(Table2[[#This Row],[6M Return vs Nifty]]-AVERAGE(Table2[6M Return vs Nifty]))/_xlfn.STDEV.P(Table2[6M Return vs Nifty])</f>
        <v>-0.68632853025013074</v>
      </c>
      <c r="M724">
        <v>-3.4300158590459202</v>
      </c>
      <c r="N724">
        <f>(Table2[[#This Row],[1W Return vs Nifty]]-AVERAGE(Table2[1W Return vs Nifty]))/_xlfn.STDEV.P(Table2[1W Return vs Nifty])</f>
        <v>-0.26835437024631437</v>
      </c>
      <c r="O724">
        <v>106.05</v>
      </c>
      <c r="P724">
        <v>106.700370545963</v>
      </c>
      <c r="Q724">
        <v>114.426334127223</v>
      </c>
      <c r="R724">
        <v>35.520007904070503</v>
      </c>
      <c r="S724" s="2">
        <f>(Table2[[#This Row],[Close Price]]-Table2[[#This Row],[20D EMA]])/Table2[[#This Row],[20D EMA]]</f>
        <v>-2.8854314002828875E-2</v>
      </c>
      <c r="T724" s="2">
        <f>(Table2[[#This Row],[Close Price]]-Table2[[#This Row],[50D EMA]])/Table2[[#This Row],[50D EMA]]</f>
        <v>-3.477373627643305E-2</v>
      </c>
      <c r="U724" s="2">
        <f>(Table2[[#This Row],[Close Price]]-Table2[[#This Row],[200D EMA]])/Table2[[#This Row],[200D EMA]]</f>
        <v>-9.9944948987946342E-2</v>
      </c>
      <c r="V724">
        <v>0.63870121144224601</v>
      </c>
      <c r="W724">
        <v>102.2</v>
      </c>
      <c r="X724">
        <v>106.49</v>
      </c>
      <c r="Y724">
        <v>102.2</v>
      </c>
      <c r="Z724">
        <v>107.05</v>
      </c>
      <c r="AA724">
        <v>102.2</v>
      </c>
      <c r="AB724">
        <v>113.9</v>
      </c>
      <c r="AC724" s="2">
        <f>(Table2[[#This Row],[Close Price]]/Table2[[#This Row],[Day Low]])-1</f>
        <v>7.7299412915849963E-3</v>
      </c>
      <c r="AD724" s="2">
        <f>(Table2[[#This Row],[Day High]]/Table2[[#This Row],[Close Price]])-1</f>
        <v>3.3983881930284454E-2</v>
      </c>
      <c r="AE724" s="2">
        <f>(Table2[[#This Row],[Close Price]]/Table2[[#This Row],[Current Week Low]])-1</f>
        <v>7.7299412915849963E-3</v>
      </c>
      <c r="AF724" s="2">
        <f>(Table2[[#This Row],[Current Week High]]/Table2[[#This Row],[Close Price]])-1</f>
        <v>3.942130303912994E-2</v>
      </c>
      <c r="AG724" s="2">
        <f>(Table2[[#This Row],[Close Price]]/Table2[[#This Row],[Current Month Low]])-1</f>
        <v>7.7299412915849963E-3</v>
      </c>
      <c r="AH724" s="2">
        <f>(Table2[[#This Row],[Current Month High]]/Table2[[#This Row],[Close Price]])-1</f>
        <v>0.10593261481697258</v>
      </c>
      <c r="AI724">
        <v>63.899407709486297</v>
      </c>
      <c r="AJ724">
        <v>28.8180112570356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-0.05</v>
      </c>
      <c r="AM724" t="s">
        <v>10435</v>
      </c>
      <c r="AN724">
        <v>-2.16</v>
      </c>
      <c r="AO724" t="s">
        <v>10435</v>
      </c>
      <c r="AP724">
        <v>-8.6581932683917007E-2</v>
      </c>
      <c r="AQ724">
        <f>(Table2[[#This Row],[Sharpe Ratio]]-AVERAGE(Table2[Sharpe Ratio]))/_xlfn.STDEV.P(Table2[Sharpe Ratio])</f>
        <v>-1.6803900440643036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735</v>
      </c>
      <c r="AT724">
        <f>_xlfn.RANK.AVG(Table2[[#This Row],[6M Return vs Nifty Z-Score]],Table2[6M Return vs Nifty Z-Score])</f>
        <v>566</v>
      </c>
      <c r="AU724">
        <f>_xlfn.RANK.AVG(Table2[[#This Row],[Sharpe Ratio Z-Score]],Table2[Sharpe Ratio Z-Score])</f>
        <v>707</v>
      </c>
      <c r="AV724">
        <f>(Table2[[#This Row],[Rank 1Y]]+Table2[[#This Row],[Rank 6M]]+Table2[[#This Row],[Rank Sharpe]])/3</f>
        <v>669.33333333333337</v>
      </c>
    </row>
    <row r="725" spans="1:48" x14ac:dyDescent="0.3">
      <c r="A725" t="s">
        <v>2289</v>
      </c>
      <c r="B725" t="s">
        <v>2290</v>
      </c>
      <c r="C725" t="s">
        <v>10391</v>
      </c>
      <c r="D725" t="s">
        <v>51</v>
      </c>
      <c r="E725">
        <v>2474.0035463999998</v>
      </c>
      <c r="F725">
        <v>245.8</v>
      </c>
      <c r="G725">
        <v>-90.929900173049106</v>
      </c>
      <c r="H725">
        <f>(Table2[[#This Row],[1Y Return vs Nifty]]-AVERAGE(Table2[1Y Return vs Nifty]))/_xlfn.STDEV.P(Table2[1Y Return vs Nifty])</f>
        <v>-1.8688457478940661</v>
      </c>
      <c r="I725">
        <v>-19.167763219710402</v>
      </c>
      <c r="J725">
        <f>(Table2[[#This Row],[1M Return vs Nifty]]-AVERAGE(Table2[1M Return vs Nifty]))/_xlfn.STDEV.P(Table2[1M Return vs Nifty])</f>
        <v>-1.5928908660769998</v>
      </c>
      <c r="K725">
        <v>-64.583121845759194</v>
      </c>
      <c r="L725">
        <f>(Table2[[#This Row],[6M Return vs Nifty]]-AVERAGE(Table2[6M Return vs Nifty]))/_xlfn.STDEV.P(Table2[6M Return vs Nifty])</f>
        <v>-2.2818109866078085</v>
      </c>
      <c r="M725">
        <v>-21.313210555674299</v>
      </c>
      <c r="N725">
        <f>(Table2[[#This Row],[1W Return vs Nifty]]-AVERAGE(Table2[1W Return vs Nifty]))/_xlfn.STDEV.P(Table2[1W Return vs Nifty])</f>
        <v>-3.8191409248233694</v>
      </c>
      <c r="O725">
        <v>299.02999999999997</v>
      </c>
      <c r="P725">
        <v>337.364137714251</v>
      </c>
      <c r="Q725">
        <v>437.89064157761902</v>
      </c>
      <c r="R725">
        <v>9.4374704163165593</v>
      </c>
      <c r="S725" s="2">
        <f>(Table2[[#This Row],[Close Price]]-Table2[[#This Row],[20D EMA]])/Table2[[#This Row],[20D EMA]]</f>
        <v>-0.17800889542855219</v>
      </c>
      <c r="T725" s="2">
        <f>(Table2[[#This Row],[Close Price]]-Table2[[#This Row],[50D EMA]])/Table2[[#This Row],[50D EMA]]</f>
        <v>-0.27141040637759262</v>
      </c>
      <c r="U725" s="2">
        <f>(Table2[[#This Row],[Close Price]]-Table2[[#This Row],[200D EMA]])/Table2[[#This Row],[200D EMA]]</f>
        <v>-0.4386726349884088</v>
      </c>
      <c r="V725">
        <v>1.6001021680238401</v>
      </c>
      <c r="W725">
        <v>244</v>
      </c>
      <c r="X725">
        <v>251.9</v>
      </c>
      <c r="Y725">
        <v>244</v>
      </c>
      <c r="Z725">
        <v>284.89999999999998</v>
      </c>
      <c r="AA725">
        <v>244</v>
      </c>
      <c r="AB725">
        <v>325</v>
      </c>
      <c r="AC725" s="2">
        <f>(Table2[[#This Row],[Close Price]]/Table2[[#This Row],[Day Low]])-1</f>
        <v>7.3770491803279992E-3</v>
      </c>
      <c r="AD725" s="2">
        <f>(Table2[[#This Row],[Day High]]/Table2[[#This Row],[Close Price]])-1</f>
        <v>2.4816924328722623E-2</v>
      </c>
      <c r="AE725" s="2">
        <f>(Table2[[#This Row],[Close Price]]/Table2[[#This Row],[Current Week Low]])-1</f>
        <v>7.3770491803279992E-3</v>
      </c>
      <c r="AF725" s="2">
        <f>(Table2[[#This Row],[Current Week High]]/Table2[[#This Row],[Close Price]])-1</f>
        <v>0.15907241659886062</v>
      </c>
      <c r="AG725" s="2">
        <f>(Table2[[#This Row],[Close Price]]/Table2[[#This Row],[Current Month Low]])-1</f>
        <v>7.3770491803279992E-3</v>
      </c>
      <c r="AH725" s="2">
        <f>(Table2[[#This Row],[Current Month High]]/Table2[[#This Row],[Close Price]])-1</f>
        <v>0.322213181448332</v>
      </c>
      <c r="AI725">
        <v>174.552481692432</v>
      </c>
      <c r="AJ725">
        <v>0.73770491803279903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-0.48</v>
      </c>
      <c r="AM725" t="s">
        <v>10435</v>
      </c>
      <c r="AN725">
        <v>-20.59</v>
      </c>
      <c r="AO725" t="s">
        <v>10435</v>
      </c>
      <c r="AQ725">
        <f>(Table2[[#This Row],[Sharpe Ratio]]-AVERAGE(Table2[Sharpe Ratio]))/_xlfn.STDEV.P(Table2[Sharpe Ratio])</f>
        <v>-0.67617339439443958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741</v>
      </c>
      <c r="AT725">
        <f>_xlfn.RANK.AVG(Table2[[#This Row],[6M Return vs Nifty Z-Score]],Table2[6M Return vs Nifty Z-Score])</f>
        <v>740</v>
      </c>
      <c r="AU725">
        <f>_xlfn.RANK.AVG(Table2[[#This Row],[Sharpe Ratio Z-Score]],Table2[Sharpe Ratio Z-Score])</f>
        <v>529</v>
      </c>
      <c r="AV725">
        <f>(Table2[[#This Row],[Rank 1Y]]+Table2[[#This Row],[Rank 6M]]+Table2[[#This Row],[Rank Sharpe]])/3</f>
        <v>670</v>
      </c>
    </row>
    <row r="726" spans="1:48" x14ac:dyDescent="0.3">
      <c r="A726" t="s">
        <v>873</v>
      </c>
      <c r="B726" t="s">
        <v>874</v>
      </c>
      <c r="C726" t="s">
        <v>10400</v>
      </c>
      <c r="D726" t="s">
        <v>597</v>
      </c>
      <c r="E726">
        <v>18358.873813599999</v>
      </c>
      <c r="F726">
        <v>1428.4</v>
      </c>
      <c r="G726">
        <v>-44.823623673488498</v>
      </c>
      <c r="H726">
        <f>(Table2[[#This Row],[1Y Return vs Nifty]]-AVERAGE(Table2[1Y Return vs Nifty]))/_xlfn.STDEV.P(Table2[1Y Return vs Nifty])</f>
        <v>-1.1171962088137664</v>
      </c>
      <c r="I726">
        <v>-6.5674705536009501</v>
      </c>
      <c r="J726">
        <f>(Table2[[#This Row],[1M Return vs Nifty]]-AVERAGE(Table2[1M Return vs Nifty]))/_xlfn.STDEV.P(Table2[1M Return vs Nifty])</f>
        <v>-0.37403472498387413</v>
      </c>
      <c r="K726">
        <v>-13.6027004291693</v>
      </c>
      <c r="L726">
        <f>(Table2[[#This Row],[6M Return vs Nifty]]-AVERAGE(Table2[6M Return vs Nifty]))/_xlfn.STDEV.P(Table2[6M Return vs Nifty])</f>
        <v>-0.77593150415894674</v>
      </c>
      <c r="M726">
        <v>-3.5348554230891001</v>
      </c>
      <c r="N726">
        <f>(Table2[[#This Row],[1W Return vs Nifty]]-AVERAGE(Table2[1W Return vs Nifty]))/_xlfn.STDEV.P(Table2[1W Return vs Nifty])</f>
        <v>-0.28917072441050784</v>
      </c>
      <c r="O726">
        <v>1436.68</v>
      </c>
      <c r="P726">
        <v>1452.4868140343301</v>
      </c>
      <c r="Q726">
        <v>1475.0933180956699</v>
      </c>
      <c r="R726">
        <v>44.227871420045602</v>
      </c>
      <c r="S726" s="2">
        <f>(Table2[[#This Row],[Close Price]]-Table2[[#This Row],[20D EMA]])/Table2[[#This Row],[20D EMA]]</f>
        <v>-5.7632875796976169E-3</v>
      </c>
      <c r="T726" s="2">
        <f>(Table2[[#This Row],[Close Price]]-Table2[[#This Row],[50D EMA]])/Table2[[#This Row],[50D EMA]]</f>
        <v>-1.6583155042508162E-2</v>
      </c>
      <c r="U726" s="2">
        <f>(Table2[[#This Row],[Close Price]]-Table2[[#This Row],[200D EMA]])/Table2[[#This Row],[200D EMA]]</f>
        <v>-3.1654484175923474E-2</v>
      </c>
      <c r="V726">
        <v>0.48577785955673097</v>
      </c>
      <c r="W726">
        <v>1406.9</v>
      </c>
      <c r="X726">
        <v>1437.45</v>
      </c>
      <c r="Y726">
        <v>1406.9</v>
      </c>
      <c r="Z726">
        <v>1440</v>
      </c>
      <c r="AA726">
        <v>1381</v>
      </c>
      <c r="AB726">
        <v>1476.95</v>
      </c>
      <c r="AC726" s="2">
        <f>(Table2[[#This Row],[Close Price]]/Table2[[#This Row],[Day Low]])-1</f>
        <v>1.5281825289643836E-2</v>
      </c>
      <c r="AD726" s="2">
        <f>(Table2[[#This Row],[Day High]]/Table2[[#This Row],[Close Price]])-1</f>
        <v>6.3357602912348376E-3</v>
      </c>
      <c r="AE726" s="2">
        <f>(Table2[[#This Row],[Close Price]]/Table2[[#This Row],[Current Week Low]])-1</f>
        <v>1.5281825289643836E-2</v>
      </c>
      <c r="AF726" s="2">
        <f>(Table2[[#This Row],[Current Week High]]/Table2[[#This Row],[Close Price]])-1</f>
        <v>8.1209745169419367E-3</v>
      </c>
      <c r="AG726" s="2">
        <f>(Table2[[#This Row],[Close Price]]/Table2[[#This Row],[Current Month Low]])-1</f>
        <v>3.4322954380883397E-2</v>
      </c>
      <c r="AH726" s="2">
        <f>(Table2[[#This Row],[Current Month High]]/Table2[[#This Row],[Close Price]])-1</f>
        <v>3.3989078689442787E-2</v>
      </c>
      <c r="AI726">
        <v>20.711985438252501</v>
      </c>
      <c r="AJ726">
        <v>12.5610717100078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-0.19</v>
      </c>
      <c r="AM726" t="s">
        <v>10435</v>
      </c>
      <c r="AN726">
        <v>-0.02</v>
      </c>
      <c r="AO726" t="s">
        <v>10435</v>
      </c>
      <c r="AP726">
        <v>-0.124172567265751</v>
      </c>
      <c r="AQ726">
        <f>(Table2[[#This Row],[Sharpe Ratio]]-AVERAGE(Table2[Sharpe Ratio]))/_xlfn.STDEV.P(Table2[Sharpe Ratio])</f>
        <v>-2.1163833275192192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690</v>
      </c>
      <c r="AT726">
        <f>_xlfn.RANK.AVG(Table2[[#This Row],[6M Return vs Nifty Z-Score]],Table2[6M Return vs Nifty Z-Score])</f>
        <v>593</v>
      </c>
      <c r="AU726">
        <f>_xlfn.RANK.AVG(Table2[[#This Row],[Sharpe Ratio Z-Score]],Table2[Sharpe Ratio Z-Score])</f>
        <v>734</v>
      </c>
      <c r="AV726">
        <f>(Table2[[#This Row],[Rank 1Y]]+Table2[[#This Row],[Rank 6M]]+Table2[[#This Row],[Rank Sharpe]])/3</f>
        <v>672.33333333333337</v>
      </c>
    </row>
    <row r="727" spans="1:48" x14ac:dyDescent="0.3">
      <c r="A727" t="s">
        <v>1849</v>
      </c>
      <c r="B727" t="s">
        <v>1850</v>
      </c>
      <c r="C727" t="s">
        <v>10391</v>
      </c>
      <c r="D727" t="s">
        <v>51</v>
      </c>
      <c r="E727">
        <v>4235.5255536000004</v>
      </c>
      <c r="F727">
        <v>594</v>
      </c>
      <c r="G727">
        <v>-54.0495933733282</v>
      </c>
      <c r="H727">
        <f>(Table2[[#This Row],[1Y Return vs Nifty]]-AVERAGE(Table2[1Y Return vs Nifty]))/_xlfn.STDEV.P(Table2[1Y Return vs Nifty])</f>
        <v>-1.2676029733357164</v>
      </c>
      <c r="I727">
        <v>-9.0486703358983895</v>
      </c>
      <c r="J727">
        <f>(Table2[[#This Row],[1M Return vs Nifty]]-AVERAGE(Table2[1M Return vs Nifty]))/_xlfn.STDEV.P(Table2[1M Return vs Nifty])</f>
        <v>-0.61404705422653605</v>
      </c>
      <c r="K727">
        <v>-43.321601135226999</v>
      </c>
      <c r="L727">
        <f>(Table2[[#This Row],[6M Return vs Nifty]]-AVERAGE(Table2[6M Return vs Nifty]))/_xlfn.STDEV.P(Table2[6M Return vs Nifty])</f>
        <v>-1.6537799324503588</v>
      </c>
      <c r="M727">
        <v>-5.0151035940897302</v>
      </c>
      <c r="N727">
        <f>(Table2[[#This Row],[1W Return vs Nifty]]-AVERAGE(Table2[1W Return vs Nifty]))/_xlfn.STDEV.P(Table2[1W Return vs Nifty])</f>
        <v>-0.58308047555901299</v>
      </c>
      <c r="O727">
        <v>605.91</v>
      </c>
      <c r="P727">
        <v>636.17589187522003</v>
      </c>
      <c r="Q727">
        <v>752.84903444256895</v>
      </c>
      <c r="R727">
        <v>37.2012628876926</v>
      </c>
      <c r="S727" s="2">
        <f>(Table2[[#This Row],[Close Price]]-Table2[[#This Row],[20D EMA]])/Table2[[#This Row],[20D EMA]]</f>
        <v>-1.9656384611575924E-2</v>
      </c>
      <c r="T727" s="2">
        <f>(Table2[[#This Row],[Close Price]]-Table2[[#This Row],[50D EMA]])/Table2[[#This Row],[50D EMA]]</f>
        <v>-6.6295960620105426E-2</v>
      </c>
      <c r="U727" s="2">
        <f>(Table2[[#This Row],[Close Price]]-Table2[[#This Row],[200D EMA]])/Table2[[#This Row],[200D EMA]]</f>
        <v>-0.21099719488939153</v>
      </c>
      <c r="V727">
        <v>0.95207087179090699</v>
      </c>
      <c r="W727">
        <v>590</v>
      </c>
      <c r="X727">
        <v>599.20000000000005</v>
      </c>
      <c r="Y727">
        <v>587.5</v>
      </c>
      <c r="Z727">
        <v>614.95000000000005</v>
      </c>
      <c r="AA727">
        <v>587.5</v>
      </c>
      <c r="AB727">
        <v>636.29999999999995</v>
      </c>
      <c r="AC727" s="2">
        <f>(Table2[[#This Row],[Close Price]]/Table2[[#This Row],[Day Low]])-1</f>
        <v>6.7796610169490457E-3</v>
      </c>
      <c r="AD727" s="2">
        <f>(Table2[[#This Row],[Day High]]/Table2[[#This Row],[Close Price]])-1</f>
        <v>8.7542087542087366E-3</v>
      </c>
      <c r="AE727" s="2">
        <f>(Table2[[#This Row],[Close Price]]/Table2[[#This Row],[Current Week Low]])-1</f>
        <v>1.1063829787234081E-2</v>
      </c>
      <c r="AF727" s="2">
        <f>(Table2[[#This Row],[Current Week High]]/Table2[[#This Row],[Close Price]])-1</f>
        <v>3.5269360269360339E-2</v>
      </c>
      <c r="AG727" s="2">
        <f>(Table2[[#This Row],[Close Price]]/Table2[[#This Row],[Current Month Low]])-1</f>
        <v>1.1063829787234081E-2</v>
      </c>
      <c r="AH727" s="2">
        <f>(Table2[[#This Row],[Current Month High]]/Table2[[#This Row],[Close Price]])-1</f>
        <v>7.121212121212106E-2</v>
      </c>
      <c r="AI727">
        <v>109.292929292929</v>
      </c>
      <c r="AJ727">
        <v>1.30468150422102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-0.23</v>
      </c>
      <c r="AM727" t="s">
        <v>10435</v>
      </c>
      <c r="AN727">
        <v>-1.57</v>
      </c>
      <c r="AO727" t="s">
        <v>10435</v>
      </c>
      <c r="AP727">
        <v>-5.4752526711290004E-3</v>
      </c>
      <c r="AQ727">
        <f>(Table2[[#This Row],[Sharpe Ratio]]-AVERAGE(Table2[Sharpe Ratio]))/_xlfn.STDEV.P(Table2[Sharpe Ratio])</f>
        <v>-0.73967786609028197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719</v>
      </c>
      <c r="AT727">
        <f>_xlfn.RANK.AVG(Table2[[#This Row],[6M Return vs Nifty Z-Score]],Table2[6M Return vs Nifty Z-Score])</f>
        <v>736</v>
      </c>
      <c r="AU727">
        <f>_xlfn.RANK.AVG(Table2[[#This Row],[Sharpe Ratio Z-Score]],Table2[Sharpe Ratio Z-Score])</f>
        <v>573</v>
      </c>
      <c r="AV727">
        <f>(Table2[[#This Row],[Rank 1Y]]+Table2[[#This Row],[Rank 6M]]+Table2[[#This Row],[Rank Sharpe]])/3</f>
        <v>676</v>
      </c>
    </row>
    <row r="728" spans="1:48" x14ac:dyDescent="0.3">
      <c r="A728" t="s">
        <v>1576</v>
      </c>
      <c r="B728" t="s">
        <v>1577</v>
      </c>
      <c r="C728" t="s">
        <v>10402</v>
      </c>
      <c r="D728" t="s">
        <v>433</v>
      </c>
      <c r="E728">
        <v>6348.4171561800003</v>
      </c>
      <c r="F728">
        <v>574.20000000000005</v>
      </c>
      <c r="G728">
        <v>-50.172224942007503</v>
      </c>
      <c r="H728">
        <f>(Table2[[#This Row],[1Y Return vs Nifty]]-AVERAGE(Table2[1Y Return vs Nifty]))/_xlfn.STDEV.P(Table2[1Y Return vs Nifty])</f>
        <v>-1.2043920091132099</v>
      </c>
      <c r="I728">
        <v>-5.0403835519303799</v>
      </c>
      <c r="J728">
        <f>(Table2[[#This Row],[1M Return vs Nifty]]-AVERAGE(Table2[1M Return vs Nifty]))/_xlfn.STDEV.P(Table2[1M Return vs Nifty])</f>
        <v>-0.22631598389653959</v>
      </c>
      <c r="K728">
        <v>-16.2074873560931</v>
      </c>
      <c r="L728">
        <f>(Table2[[#This Row],[6M Return vs Nifty]]-AVERAGE(Table2[6M Return vs Nifty]))/_xlfn.STDEV.P(Table2[6M Return vs Nifty])</f>
        <v>-0.85287271179143465</v>
      </c>
      <c r="M728">
        <v>-1.0929247351373601</v>
      </c>
      <c r="N728">
        <f>(Table2[[#This Row],[1W Return vs Nifty]]-AVERAGE(Table2[1W Return vs Nifty]))/_xlfn.STDEV.P(Table2[1W Return vs Nifty])</f>
        <v>0.19568529830130024</v>
      </c>
      <c r="O728">
        <v>579.72</v>
      </c>
      <c r="P728">
        <v>599.59116586026801</v>
      </c>
      <c r="Q728">
        <v>629.43109111242995</v>
      </c>
      <c r="R728">
        <v>46.138316103485103</v>
      </c>
      <c r="S728" s="2">
        <f>(Table2[[#This Row],[Close Price]]-Table2[[#This Row],[20D EMA]])/Table2[[#This Row],[20D EMA]]</f>
        <v>-9.5218381287517796E-3</v>
      </c>
      <c r="T728" s="2">
        <f>(Table2[[#This Row],[Close Price]]-Table2[[#This Row],[50D EMA]])/Table2[[#This Row],[50D EMA]]</f>
        <v>-4.2347464916094604E-2</v>
      </c>
      <c r="U728" s="2">
        <f>(Table2[[#This Row],[Close Price]]-Table2[[#This Row],[200D EMA]])/Table2[[#This Row],[200D EMA]]</f>
        <v>-8.7747637338372986E-2</v>
      </c>
      <c r="V728">
        <v>0.63816386307501705</v>
      </c>
      <c r="W728">
        <v>573.1</v>
      </c>
      <c r="X728">
        <v>584.95000000000005</v>
      </c>
      <c r="Y728">
        <v>573.1</v>
      </c>
      <c r="Z728">
        <v>584.95000000000005</v>
      </c>
      <c r="AA728">
        <v>544.5</v>
      </c>
      <c r="AB728">
        <v>596</v>
      </c>
      <c r="AC728" s="2">
        <f>(Table2[[#This Row],[Close Price]]/Table2[[#This Row],[Day Low]])-1</f>
        <v>1.9193857965451588E-3</v>
      </c>
      <c r="AD728" s="2">
        <f>(Table2[[#This Row],[Day High]]/Table2[[#This Row],[Close Price]])-1</f>
        <v>1.8721699756182542E-2</v>
      </c>
      <c r="AE728" s="2">
        <f>(Table2[[#This Row],[Close Price]]/Table2[[#This Row],[Current Week Low]])-1</f>
        <v>1.9193857965451588E-3</v>
      </c>
      <c r="AF728" s="2">
        <f>(Table2[[#This Row],[Current Week High]]/Table2[[#This Row],[Close Price]])-1</f>
        <v>1.8721699756182542E-2</v>
      </c>
      <c r="AG728" s="2">
        <f>(Table2[[#This Row],[Close Price]]/Table2[[#This Row],[Current Month Low]])-1</f>
        <v>5.4545454545454675E-2</v>
      </c>
      <c r="AH728" s="2">
        <f>(Table2[[#This Row],[Current Month High]]/Table2[[#This Row],[Close Price]])-1</f>
        <v>3.7965865552072264E-2</v>
      </c>
      <c r="AI728">
        <v>35.144548937652303</v>
      </c>
      <c r="AJ728">
        <v>10.1371439531984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-0.27</v>
      </c>
      <c r="AM728" t="s">
        <v>10435</v>
      </c>
      <c r="AN728">
        <v>5.05</v>
      </c>
      <c r="AO728" t="s">
        <v>10436</v>
      </c>
      <c r="AP728">
        <v>-7.6388124774605007E-2</v>
      </c>
      <c r="AQ728">
        <f>(Table2[[#This Row],[Sharpe Ratio]]-AVERAGE(Table2[Sharpe Ratio]))/_xlfn.STDEV.P(Table2[Sharpe Ratio])</f>
        <v>-1.5621576217939583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710</v>
      </c>
      <c r="AT728">
        <f>_xlfn.RANK.AVG(Table2[[#This Row],[6M Return vs Nifty Z-Score]],Table2[6M Return vs Nifty Z-Score])</f>
        <v>627</v>
      </c>
      <c r="AU728">
        <f>_xlfn.RANK.AVG(Table2[[#This Row],[Sharpe Ratio Z-Score]],Table2[Sharpe Ratio Z-Score])</f>
        <v>695</v>
      </c>
      <c r="AV728">
        <f>(Table2[[#This Row],[Rank 1Y]]+Table2[[#This Row],[Rank 6M]]+Table2[[#This Row],[Rank Sharpe]])/3</f>
        <v>677.33333333333337</v>
      </c>
    </row>
    <row r="729" spans="1:48" x14ac:dyDescent="0.3">
      <c r="A729" t="s">
        <v>578</v>
      </c>
      <c r="B729" t="s">
        <v>579</v>
      </c>
      <c r="C729" t="s">
        <v>5595</v>
      </c>
      <c r="D729" t="s">
        <v>83</v>
      </c>
      <c r="E729">
        <v>35828.161306014998</v>
      </c>
      <c r="F729">
        <v>1910.35</v>
      </c>
      <c r="G729">
        <v>-50.447055819434503</v>
      </c>
      <c r="H729">
        <f>(Table2[[#This Row],[1Y Return vs Nifty]]-AVERAGE(Table2[1Y Return vs Nifty]))/_xlfn.STDEV.P(Table2[1Y Return vs Nifty])</f>
        <v>-1.2088724512140812</v>
      </c>
      <c r="I729">
        <v>1.91159063337763</v>
      </c>
      <c r="J729">
        <f>(Table2[[#This Row],[1M Return vs Nifty]]-AVERAGE(Table2[1M Return vs Nifty]))/_xlfn.STDEV.P(Table2[1M Return vs Nifty])</f>
        <v>0.44616493801682949</v>
      </c>
      <c r="K729">
        <v>-20.275943775028001</v>
      </c>
      <c r="L729">
        <f>(Table2[[#This Row],[6M Return vs Nifty]]-AVERAGE(Table2[6M Return vs Nifty]))/_xlfn.STDEV.P(Table2[6M Return vs Nifty])</f>
        <v>-0.97304835719160643</v>
      </c>
      <c r="M729">
        <v>3.4419752394400001</v>
      </c>
      <c r="N729">
        <f>(Table2[[#This Row],[1W Return vs Nifty]]-AVERAGE(Table2[1W Return vs Nifty]))/_xlfn.STDEV.P(Table2[1W Return vs Nifty])</f>
        <v>1.0961095306179685</v>
      </c>
      <c r="O729">
        <v>1867.87</v>
      </c>
      <c r="P729">
        <v>1848.63399239519</v>
      </c>
      <c r="Q729">
        <v>1917.0644546543299</v>
      </c>
      <c r="R729">
        <v>61.1735407985501</v>
      </c>
      <c r="S729" s="2">
        <f>(Table2[[#This Row],[Close Price]]-Table2[[#This Row],[20D EMA]])/Table2[[#This Row],[20D EMA]]</f>
        <v>2.2742482078517253E-2</v>
      </c>
      <c r="T729" s="2">
        <f>(Table2[[#This Row],[Close Price]]-Table2[[#This Row],[50D EMA]])/Table2[[#This Row],[50D EMA]]</f>
        <v>3.3384654755183464E-2</v>
      </c>
      <c r="U729" s="2">
        <f>(Table2[[#This Row],[Close Price]]-Table2[[#This Row],[200D EMA]])/Table2[[#This Row],[200D EMA]]</f>
        <v>-3.5024668252694102E-3</v>
      </c>
      <c r="V729">
        <v>0.56715033449012398</v>
      </c>
      <c r="W729">
        <v>1904.5</v>
      </c>
      <c r="X729">
        <v>1938.8</v>
      </c>
      <c r="Y729">
        <v>1837.15</v>
      </c>
      <c r="Z729">
        <v>1938.8</v>
      </c>
      <c r="AA729">
        <v>1794.25</v>
      </c>
      <c r="AB729">
        <v>1945.85</v>
      </c>
      <c r="AC729" s="2">
        <f>(Table2[[#This Row],[Close Price]]/Table2[[#This Row],[Day Low]])-1</f>
        <v>3.0716723549486513E-3</v>
      </c>
      <c r="AD729" s="2">
        <f>(Table2[[#This Row],[Day High]]/Table2[[#This Row],[Close Price]])-1</f>
        <v>1.4892558955165391E-2</v>
      </c>
      <c r="AE729" s="2">
        <f>(Table2[[#This Row],[Close Price]]/Table2[[#This Row],[Current Week Low]])-1</f>
        <v>3.9844324088942118E-2</v>
      </c>
      <c r="AF729" s="2">
        <f>(Table2[[#This Row],[Current Week High]]/Table2[[#This Row],[Close Price]])-1</f>
        <v>1.4892558955165391E-2</v>
      </c>
      <c r="AG729" s="2">
        <f>(Table2[[#This Row],[Close Price]]/Table2[[#This Row],[Current Month Low]])-1</f>
        <v>6.4706701964609037E-2</v>
      </c>
      <c r="AH729" s="2">
        <f>(Table2[[#This Row],[Current Month High]]/Table2[[#This Row],[Close Price]])-1</f>
        <v>1.8582982176041041E-2</v>
      </c>
      <c r="AI729">
        <v>27.2384641557829</v>
      </c>
      <c r="AJ729">
        <v>15.680634613055499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-0.01</v>
      </c>
      <c r="AM729" t="s">
        <v>10435</v>
      </c>
      <c r="AN729">
        <v>1.85</v>
      </c>
      <c r="AO729" t="s">
        <v>10436</v>
      </c>
      <c r="AP729">
        <v>-5.3698235466143003E-2</v>
      </c>
      <c r="AQ729">
        <f>(Table2[[#This Row],[Sharpe Ratio]]-AVERAGE(Table2[Sharpe Ratio]))/_xlfn.STDEV.P(Table2[Sharpe Ratio])</f>
        <v>-1.2989899617937295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711</v>
      </c>
      <c r="AT729">
        <f>_xlfn.RANK.AVG(Table2[[#This Row],[6M Return vs Nifty Z-Score]],Table2[6M Return vs Nifty Z-Score])</f>
        <v>655</v>
      </c>
      <c r="AU729">
        <f>_xlfn.RANK.AVG(Table2[[#This Row],[Sharpe Ratio Z-Score]],Table2[Sharpe Ratio Z-Score])</f>
        <v>668</v>
      </c>
      <c r="AV729">
        <f>(Table2[[#This Row],[Rank 1Y]]+Table2[[#This Row],[Rank 6M]]+Table2[[#This Row],[Rank Sharpe]])/3</f>
        <v>678</v>
      </c>
    </row>
    <row r="730" spans="1:48" x14ac:dyDescent="0.3">
      <c r="A730" t="s">
        <v>1122</v>
      </c>
      <c r="B730" t="s">
        <v>1123</v>
      </c>
      <c r="C730" t="s">
        <v>10390</v>
      </c>
      <c r="D730" t="s">
        <v>21</v>
      </c>
      <c r="E730">
        <v>11837.73425967</v>
      </c>
      <c r="F730">
        <v>791.55</v>
      </c>
      <c r="G730">
        <v>-44.871411650247602</v>
      </c>
      <c r="H730">
        <f>(Table2[[#This Row],[1Y Return vs Nifty]]-AVERAGE(Table2[1Y Return vs Nifty]))/_xlfn.STDEV.P(Table2[1Y Return vs Nifty])</f>
        <v>-1.1179752743430529</v>
      </c>
      <c r="I730">
        <v>-4.4606009221965204</v>
      </c>
      <c r="J730">
        <f>(Table2[[#This Row],[1M Return vs Nifty]]-AVERAGE(Table2[1M Return vs Nifty]))/_xlfn.STDEV.P(Table2[1M Return vs Nifty])</f>
        <v>-0.17023223747285965</v>
      </c>
      <c r="K730">
        <v>-14.286892387368701</v>
      </c>
      <c r="L730">
        <f>(Table2[[#This Row],[6M Return vs Nifty]]-AVERAGE(Table2[6M Return vs Nifty]))/_xlfn.STDEV.P(Table2[6M Return vs Nifty])</f>
        <v>-0.79614143187785946</v>
      </c>
      <c r="M730">
        <v>-3.5660264052208701</v>
      </c>
      <c r="N730">
        <f>(Table2[[#This Row],[1W Return vs Nifty]]-AVERAGE(Table2[1W Return vs Nifty]))/_xlfn.STDEV.P(Table2[1W Return vs Nifty])</f>
        <v>-0.29535985930078101</v>
      </c>
      <c r="O730">
        <v>800.29</v>
      </c>
      <c r="P730">
        <v>804.127790828819</v>
      </c>
      <c r="Q730">
        <v>828.16342825238996</v>
      </c>
      <c r="R730">
        <v>38.519805886077101</v>
      </c>
      <c r="S730" s="2">
        <f>(Table2[[#This Row],[Close Price]]-Table2[[#This Row],[20D EMA]])/Table2[[#This Row],[20D EMA]]</f>
        <v>-1.0921041122593072E-2</v>
      </c>
      <c r="T730" s="2">
        <f>(Table2[[#This Row],[Close Price]]-Table2[[#This Row],[50D EMA]])/Table2[[#This Row],[50D EMA]]</f>
        <v>-1.5641532318955233E-2</v>
      </c>
      <c r="U730" s="2">
        <f>(Table2[[#This Row],[Close Price]]-Table2[[#This Row],[200D EMA]])/Table2[[#This Row],[200D EMA]]</f>
        <v>-4.4210390127528969E-2</v>
      </c>
      <c r="V730">
        <v>0.51766830199810399</v>
      </c>
      <c r="W730">
        <v>788.6</v>
      </c>
      <c r="X730">
        <v>797.15</v>
      </c>
      <c r="Y730">
        <v>788.6</v>
      </c>
      <c r="Z730">
        <v>805.95</v>
      </c>
      <c r="AA730">
        <v>779</v>
      </c>
      <c r="AB730">
        <v>833</v>
      </c>
      <c r="AC730" s="2">
        <f>(Table2[[#This Row],[Close Price]]/Table2[[#This Row],[Day Low]])-1</f>
        <v>3.7408064925184004E-3</v>
      </c>
      <c r="AD730" s="2">
        <f>(Table2[[#This Row],[Day High]]/Table2[[#This Row],[Close Price]])-1</f>
        <v>7.0747268018445109E-3</v>
      </c>
      <c r="AE730" s="2">
        <f>(Table2[[#This Row],[Close Price]]/Table2[[#This Row],[Current Week Low]])-1</f>
        <v>3.7408064925184004E-3</v>
      </c>
      <c r="AF730" s="2">
        <f>(Table2[[#This Row],[Current Week High]]/Table2[[#This Row],[Close Price]])-1</f>
        <v>1.8192154633314583E-2</v>
      </c>
      <c r="AG730" s="2">
        <f>(Table2[[#This Row],[Close Price]]/Table2[[#This Row],[Current Month Low]])-1</f>
        <v>1.6110397946084598E-2</v>
      </c>
      <c r="AH730" s="2">
        <f>(Table2[[#This Row],[Current Month High]]/Table2[[#This Row],[Close Price]])-1</f>
        <v>5.2365611774366716E-2</v>
      </c>
      <c r="AI730">
        <v>21.407365295938298</v>
      </c>
      <c r="AJ730">
        <v>6.8218623481781204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-0.13</v>
      </c>
      <c r="AM730" t="s">
        <v>10435</v>
      </c>
      <c r="AN730">
        <v>-0.77</v>
      </c>
      <c r="AO730" t="s">
        <v>10435</v>
      </c>
      <c r="AP730">
        <v>-0.15061863186701899</v>
      </c>
      <c r="AQ730">
        <f>(Table2[[#This Row],[Sharpe Ratio]]-AVERAGE(Table2[Sharpe Ratio]))/_xlfn.STDEV.P(Table2[Sharpe Ratio])</f>
        <v>-2.4231168176087898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691</v>
      </c>
      <c r="AT730">
        <f>_xlfn.RANK.AVG(Table2[[#This Row],[6M Return vs Nifty Z-Score]],Table2[6M Return vs Nifty Z-Score])</f>
        <v>603</v>
      </c>
      <c r="AU730">
        <f>_xlfn.RANK.AVG(Table2[[#This Row],[Sharpe Ratio Z-Score]],Table2[Sharpe Ratio Z-Score])</f>
        <v>740</v>
      </c>
      <c r="AV730">
        <f>(Table2[[#This Row],[Rank 1Y]]+Table2[[#This Row],[Rank 6M]]+Table2[[#This Row],[Rank Sharpe]])/3</f>
        <v>678</v>
      </c>
    </row>
    <row r="731" spans="1:48" x14ac:dyDescent="0.3">
      <c r="A731" t="s">
        <v>1374</v>
      </c>
      <c r="B731" t="s">
        <v>1375</v>
      </c>
      <c r="C731" t="s">
        <v>10399</v>
      </c>
      <c r="D731" t="s">
        <v>122</v>
      </c>
      <c r="E731">
        <v>8235.7649928499995</v>
      </c>
      <c r="F731">
        <v>689.45</v>
      </c>
      <c r="G731">
        <v>-41.615262142669501</v>
      </c>
      <c r="H731">
        <f>(Table2[[#This Row],[1Y Return vs Nifty]]-AVERAGE(Table2[1Y Return vs Nifty]))/_xlfn.STDEV.P(Table2[1Y Return vs Nifty])</f>
        <v>-1.0648917581200295</v>
      </c>
      <c r="I731">
        <v>4.2019288269271202</v>
      </c>
      <c r="J731">
        <f>(Table2[[#This Row],[1M Return vs Nifty]]-AVERAGE(Table2[1M Return vs Nifty]))/_xlfn.STDEV.P(Table2[1M Return vs Nifty])</f>
        <v>0.66771477391043343</v>
      </c>
      <c r="K731">
        <v>-17.033508412200799</v>
      </c>
      <c r="L731">
        <f>(Table2[[#This Row],[6M Return vs Nifty]]-AVERAGE(Table2[6M Return vs Nifty]))/_xlfn.STDEV.P(Table2[6M Return vs Nifty])</f>
        <v>-0.87727204247367452</v>
      </c>
      <c r="M731">
        <v>-3.6467943873292001</v>
      </c>
      <c r="N731">
        <f>(Table2[[#This Row],[1W Return vs Nifty]]-AVERAGE(Table2[1W Return vs Nifty]))/_xlfn.STDEV.P(Table2[1W Return vs Nifty])</f>
        <v>-0.31139669554708371</v>
      </c>
      <c r="O731">
        <v>684.64</v>
      </c>
      <c r="P731">
        <v>680.94982935407597</v>
      </c>
      <c r="Q731">
        <v>700.57492885824695</v>
      </c>
      <c r="R731">
        <v>53.938461609223403</v>
      </c>
      <c r="S731" s="2">
        <f>(Table2[[#This Row],[Close Price]]-Table2[[#This Row],[20D EMA]])/Table2[[#This Row],[20D EMA]]</f>
        <v>7.0255900911428771E-3</v>
      </c>
      <c r="T731" s="2">
        <f>(Table2[[#This Row],[Close Price]]-Table2[[#This Row],[50D EMA]])/Table2[[#This Row],[50D EMA]]</f>
        <v>1.2482814855812537E-2</v>
      </c>
      <c r="U731" s="2">
        <f>(Table2[[#This Row],[Close Price]]-Table2[[#This Row],[200D EMA]])/Table2[[#This Row],[200D EMA]]</f>
        <v>-1.5879713075627206E-2</v>
      </c>
      <c r="V731">
        <v>0.462831372415553</v>
      </c>
      <c r="W731">
        <v>668.2</v>
      </c>
      <c r="X731">
        <v>704.45</v>
      </c>
      <c r="Y731">
        <v>666.05</v>
      </c>
      <c r="Z731">
        <v>704.45</v>
      </c>
      <c r="AA731">
        <v>651.6</v>
      </c>
      <c r="AB731">
        <v>745</v>
      </c>
      <c r="AC731" s="2">
        <f>(Table2[[#This Row],[Close Price]]/Table2[[#This Row],[Day Low]])-1</f>
        <v>3.1801855731816708E-2</v>
      </c>
      <c r="AD731" s="2">
        <f>(Table2[[#This Row],[Day High]]/Table2[[#This Row],[Close Price]])-1</f>
        <v>2.1756472550583883E-2</v>
      </c>
      <c r="AE731" s="2">
        <f>(Table2[[#This Row],[Close Price]]/Table2[[#This Row],[Current Week Low]])-1</f>
        <v>3.5132497560243392E-2</v>
      </c>
      <c r="AF731" s="2">
        <f>(Table2[[#This Row],[Current Week High]]/Table2[[#This Row],[Close Price]])-1</f>
        <v>2.1756472550583883E-2</v>
      </c>
      <c r="AG731" s="2">
        <f>(Table2[[#This Row],[Close Price]]/Table2[[#This Row],[Current Month Low]])-1</f>
        <v>5.8087783916513258E-2</v>
      </c>
      <c r="AH731" s="2">
        <f>(Table2[[#This Row],[Current Month High]]/Table2[[#This Row],[Close Price]])-1</f>
        <v>8.0571470012328561E-2</v>
      </c>
      <c r="AI731">
        <v>23.1416346363042</v>
      </c>
      <c r="AJ731">
        <v>15.1770798529903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</v>
      </c>
      <c r="AM731" t="s">
        <v>10435</v>
      </c>
      <c r="AN731">
        <v>-5.62</v>
      </c>
      <c r="AO731" t="s">
        <v>10435</v>
      </c>
      <c r="AP731">
        <v>-0.101290400445172</v>
      </c>
      <c r="AQ731">
        <f>(Table2[[#This Row],[Sharpe Ratio]]-AVERAGE(Table2[Sharpe Ratio]))/_xlfn.STDEV.P(Table2[Sharpe Ratio])</f>
        <v>-1.850985545448028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683</v>
      </c>
      <c r="AT731">
        <f>_xlfn.RANK.AVG(Table2[[#This Row],[6M Return vs Nifty Z-Score]],Table2[6M Return vs Nifty Z-Score])</f>
        <v>633</v>
      </c>
      <c r="AU731">
        <f>_xlfn.RANK.AVG(Table2[[#This Row],[Sharpe Ratio Z-Score]],Table2[Sharpe Ratio Z-Score])</f>
        <v>719</v>
      </c>
      <c r="AV731">
        <f>(Table2[[#This Row],[Rank 1Y]]+Table2[[#This Row],[Rank 6M]]+Table2[[#This Row],[Rank Sharpe]])/3</f>
        <v>678.33333333333337</v>
      </c>
    </row>
    <row r="732" spans="1:48" x14ac:dyDescent="0.3">
      <c r="A732" t="s">
        <v>2331</v>
      </c>
      <c r="B732" t="s">
        <v>2332</v>
      </c>
      <c r="C732" t="s">
        <v>10404</v>
      </c>
      <c r="D732" t="s">
        <v>388</v>
      </c>
      <c r="E732">
        <v>2396.3222744639902</v>
      </c>
      <c r="F732">
        <v>208.08</v>
      </c>
      <c r="G732">
        <v>-60.320682182022402</v>
      </c>
      <c r="H732">
        <f>(Table2[[#This Row],[1Y Return vs Nifty]]-AVERAGE(Table2[1Y Return vs Nifty]))/_xlfn.STDEV.P(Table2[1Y Return vs Nifty])</f>
        <v>-1.3698376661032301</v>
      </c>
      <c r="I732">
        <v>-6.7863174837681202</v>
      </c>
      <c r="J732">
        <f>(Table2[[#This Row],[1M Return vs Nifty]]-AVERAGE(Table2[1M Return vs Nifty]))/_xlfn.STDEV.P(Table2[1M Return vs Nifty])</f>
        <v>-0.39520430666439199</v>
      </c>
      <c r="K732">
        <v>-18.027971034904098</v>
      </c>
      <c r="L732">
        <f>(Table2[[#This Row],[6M Return vs Nifty]]-AVERAGE(Table2[6M Return vs Nifty]))/_xlfn.STDEV.P(Table2[6M Return vs Nifty])</f>
        <v>-0.90664686555239982</v>
      </c>
      <c r="M732">
        <v>-4.0535938341429896</v>
      </c>
      <c r="N732">
        <f>(Table2[[#This Row],[1W Return vs Nifty]]-AVERAGE(Table2[1W Return vs Nifty]))/_xlfn.STDEV.P(Table2[1W Return vs Nifty])</f>
        <v>-0.39216850565482242</v>
      </c>
      <c r="O732">
        <v>213.83</v>
      </c>
      <c r="P732">
        <v>217.011782082916</v>
      </c>
      <c r="Q732">
        <v>246.58813657886299</v>
      </c>
      <c r="R732">
        <v>30.774982671756799</v>
      </c>
      <c r="S732" s="2">
        <f>(Table2[[#This Row],[Close Price]]-Table2[[#This Row],[20D EMA]])/Table2[[#This Row],[20D EMA]]</f>
        <v>-2.6890520506944769E-2</v>
      </c>
      <c r="T732" s="2">
        <f>(Table2[[#This Row],[Close Price]]-Table2[[#This Row],[50D EMA]])/Table2[[#This Row],[50D EMA]]</f>
        <v>-4.1158051407104365E-2</v>
      </c>
      <c r="U732" s="2">
        <f>(Table2[[#This Row],[Close Price]]-Table2[[#This Row],[200D EMA]])/Table2[[#This Row],[200D EMA]]</f>
        <v>-0.15616378432928962</v>
      </c>
      <c r="V732">
        <v>0.45569941182697299</v>
      </c>
      <c r="W732">
        <v>207.3</v>
      </c>
      <c r="X732">
        <v>211</v>
      </c>
      <c r="Y732">
        <v>207.3</v>
      </c>
      <c r="Z732">
        <v>213.39</v>
      </c>
      <c r="AA732">
        <v>207.3</v>
      </c>
      <c r="AB732">
        <v>232</v>
      </c>
      <c r="AC732" s="2">
        <f>(Table2[[#This Row],[Close Price]]/Table2[[#This Row],[Day Low]])-1</f>
        <v>3.7626628075253521E-3</v>
      </c>
      <c r="AD732" s="2">
        <f>(Table2[[#This Row],[Day High]]/Table2[[#This Row],[Close Price]])-1</f>
        <v>1.4033064206074419E-2</v>
      </c>
      <c r="AE732" s="2">
        <f>(Table2[[#This Row],[Close Price]]/Table2[[#This Row],[Current Week Low]])-1</f>
        <v>3.7626628075253521E-3</v>
      </c>
      <c r="AF732" s="2">
        <f>(Table2[[#This Row],[Current Week High]]/Table2[[#This Row],[Close Price]])-1</f>
        <v>2.5519031141868487E-2</v>
      </c>
      <c r="AG732" s="2">
        <f>(Table2[[#This Row],[Close Price]]/Table2[[#This Row],[Current Month Low]])-1</f>
        <v>3.7626628075253521E-3</v>
      </c>
      <c r="AH732" s="2">
        <f>(Table2[[#This Row],[Current Month High]]/Table2[[#This Row],[Close Price]])-1</f>
        <v>0.11495578623606306</v>
      </c>
      <c r="AI732">
        <v>107.49231064975</v>
      </c>
      <c r="AJ732">
        <v>8.6579634464752004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-0.06</v>
      </c>
      <c r="AM732" t="s">
        <v>10435</v>
      </c>
      <c r="AN732">
        <v>-3.65</v>
      </c>
      <c r="AO732" t="s">
        <v>10435</v>
      </c>
      <c r="AP732">
        <v>-4.4019641614238998E-2</v>
      </c>
      <c r="AQ732">
        <f>(Table2[[#This Row],[Sharpe Ratio]]-AVERAGE(Table2[Sharpe Ratio]))/_xlfn.STDEV.P(Table2[Sharpe Ratio])</f>
        <v>-1.1867332265813517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730</v>
      </c>
      <c r="AT732">
        <f>_xlfn.RANK.AVG(Table2[[#This Row],[6M Return vs Nifty Z-Score]],Table2[6M Return vs Nifty Z-Score])</f>
        <v>645</v>
      </c>
      <c r="AU732">
        <f>_xlfn.RANK.AVG(Table2[[#This Row],[Sharpe Ratio Z-Score]],Table2[Sharpe Ratio Z-Score])</f>
        <v>660</v>
      </c>
      <c r="AV732">
        <f>(Table2[[#This Row],[Rank 1Y]]+Table2[[#This Row],[Rank 6M]]+Table2[[#This Row],[Rank Sharpe]])/3</f>
        <v>678.33333333333337</v>
      </c>
    </row>
    <row r="733" spans="1:48" x14ac:dyDescent="0.3">
      <c r="A733" t="s">
        <v>1596</v>
      </c>
      <c r="B733" t="s">
        <v>1597</v>
      </c>
      <c r="C733" t="s">
        <v>10399</v>
      </c>
      <c r="D733" t="s">
        <v>860</v>
      </c>
      <c r="E733">
        <v>6081.6434009759996</v>
      </c>
      <c r="F733">
        <v>34.32</v>
      </c>
      <c r="G733">
        <v>-50.066247753409399</v>
      </c>
      <c r="H733">
        <f>(Table2[[#This Row],[1Y Return vs Nifty]]-AVERAGE(Table2[1Y Return vs Nifty]))/_xlfn.STDEV.P(Table2[1Y Return vs Nifty])</f>
        <v>-1.2026643114761311</v>
      </c>
      <c r="I733">
        <v>-5.0496264590310496</v>
      </c>
      <c r="J733">
        <f>(Table2[[#This Row],[1M Return vs Nifty]]-AVERAGE(Table2[1M Return vs Nifty]))/_xlfn.STDEV.P(Table2[1M Return vs Nifty])</f>
        <v>-0.22721007218319547</v>
      </c>
      <c r="K733">
        <v>-39.771679203521202</v>
      </c>
      <c r="L733">
        <f>(Table2[[#This Row],[6M Return vs Nifty]]-AVERAGE(Table2[6M Return vs Nifty]))/_xlfn.STDEV.P(Table2[6M Return vs Nifty])</f>
        <v>-1.5489209600702014</v>
      </c>
      <c r="M733">
        <v>-3.7696895131345101</v>
      </c>
      <c r="N733">
        <f>(Table2[[#This Row],[1W Return vs Nifty]]-AVERAGE(Table2[1W Return vs Nifty]))/_xlfn.STDEV.P(Table2[1W Return vs Nifty])</f>
        <v>-0.33579806050089828</v>
      </c>
      <c r="O733">
        <v>40.39</v>
      </c>
      <c r="P733">
        <v>40.734642581594699</v>
      </c>
      <c r="Q733">
        <v>42.4522814999643</v>
      </c>
      <c r="R733">
        <v>19.4701055639323</v>
      </c>
      <c r="S733" s="2">
        <f>(Table2[[#This Row],[Close Price]]-Table2[[#This Row],[20D EMA]])/Table2[[#This Row],[20D EMA]]</f>
        <v>-0.15028472394156969</v>
      </c>
      <c r="T733" s="2">
        <f>(Table2[[#This Row],[Close Price]]-Table2[[#This Row],[50D EMA]])/Table2[[#This Row],[50D EMA]]</f>
        <v>-0.15747388893239125</v>
      </c>
      <c r="U733" s="2">
        <f>(Table2[[#This Row],[Close Price]]-Table2[[#This Row],[200D EMA]])/Table2[[#This Row],[200D EMA]]</f>
        <v>-0.19156288455241538</v>
      </c>
      <c r="V733">
        <v>3.1136746067235799</v>
      </c>
      <c r="W733">
        <v>32.78</v>
      </c>
      <c r="X733">
        <v>39.5</v>
      </c>
      <c r="Y733">
        <v>32.78</v>
      </c>
      <c r="Z733">
        <v>42.65</v>
      </c>
      <c r="AA733">
        <v>32.78</v>
      </c>
      <c r="AB733">
        <v>44.38</v>
      </c>
      <c r="AC733" s="2">
        <f>(Table2[[#This Row],[Close Price]]/Table2[[#This Row],[Day Low]])-1</f>
        <v>4.6979865771812124E-2</v>
      </c>
      <c r="AD733" s="2">
        <f>(Table2[[#This Row],[Day High]]/Table2[[#This Row],[Close Price]])-1</f>
        <v>0.1509324009324009</v>
      </c>
      <c r="AE733" s="2">
        <f>(Table2[[#This Row],[Close Price]]/Table2[[#This Row],[Current Week Low]])-1</f>
        <v>4.6979865771812124E-2</v>
      </c>
      <c r="AF733" s="2">
        <f>(Table2[[#This Row],[Current Week High]]/Table2[[#This Row],[Close Price]])-1</f>
        <v>0.24271561771561756</v>
      </c>
      <c r="AG733" s="2">
        <f>(Table2[[#This Row],[Close Price]]/Table2[[#This Row],[Current Month Low]])-1</f>
        <v>4.6979865771812124E-2</v>
      </c>
      <c r="AH733" s="2">
        <f>(Table2[[#This Row],[Current Month High]]/Table2[[#This Row],[Close Price]])-1</f>
        <v>0.29312354312354327</v>
      </c>
      <c r="AI733">
        <v>57.342657342657297</v>
      </c>
      <c r="AJ733">
        <v>4.6979865771812097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-0.24</v>
      </c>
      <c r="AM733" t="s">
        <v>10435</v>
      </c>
      <c r="AN733">
        <v>-17.02</v>
      </c>
      <c r="AO733" t="s">
        <v>10435</v>
      </c>
      <c r="AP733">
        <v>-1.213233297661E-2</v>
      </c>
      <c r="AQ733">
        <f>(Table2[[#This Row],[Sharpe Ratio]]-AVERAGE(Table2[Sharpe Ratio]))/_xlfn.STDEV.P(Table2[Sharpe Ratio])</f>
        <v>-0.81688971241575858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709</v>
      </c>
      <c r="AT733">
        <f>_xlfn.RANK.AVG(Table2[[#This Row],[6M Return vs Nifty Z-Score]],Table2[6M Return vs Nifty Z-Score])</f>
        <v>733</v>
      </c>
      <c r="AU733">
        <f>_xlfn.RANK.AVG(Table2[[#This Row],[Sharpe Ratio Z-Score]],Table2[Sharpe Ratio Z-Score])</f>
        <v>595</v>
      </c>
      <c r="AV733">
        <f>(Table2[[#This Row],[Rank 1Y]]+Table2[[#This Row],[Rank 6M]]+Table2[[#This Row],[Rank Sharpe]])/3</f>
        <v>679</v>
      </c>
    </row>
    <row r="734" spans="1:48" x14ac:dyDescent="0.3">
      <c r="A734" t="s">
        <v>1508</v>
      </c>
      <c r="B734" t="s">
        <v>1509</v>
      </c>
      <c r="C734" t="s">
        <v>10395</v>
      </c>
      <c r="D734" t="s">
        <v>54</v>
      </c>
      <c r="E734">
        <v>7018.1038620879999</v>
      </c>
      <c r="F734">
        <v>216.26</v>
      </c>
      <c r="G734">
        <v>-35.041486208856398</v>
      </c>
      <c r="H734">
        <f>(Table2[[#This Row],[1Y Return vs Nifty]]-AVERAGE(Table2[1Y Return vs Nifty]))/_xlfn.STDEV.P(Table2[1Y Return vs Nifty])</f>
        <v>-0.95772249558556999</v>
      </c>
      <c r="I734">
        <v>-6.9580573521613198</v>
      </c>
      <c r="J734">
        <f>(Table2[[#This Row],[1M Return vs Nifty]]-AVERAGE(Table2[1M Return vs Nifty]))/_xlfn.STDEV.P(Table2[1M Return vs Nifty])</f>
        <v>-0.41181711073239541</v>
      </c>
      <c r="K734">
        <v>-58.748683713038403</v>
      </c>
      <c r="L734">
        <f>(Table2[[#This Row],[6M Return vs Nifty]]-AVERAGE(Table2[6M Return vs Nifty]))/_xlfn.STDEV.P(Table2[6M Return vs Nifty])</f>
        <v>-2.1094710876515714</v>
      </c>
      <c r="M734">
        <v>-5.3629736543886004</v>
      </c>
      <c r="N734">
        <f>(Table2[[#This Row],[1W Return vs Nifty]]-AVERAGE(Table2[1W Return vs Nifty]))/_xlfn.STDEV.P(Table2[1W Return vs Nifty])</f>
        <v>-0.6521515981298599</v>
      </c>
      <c r="O734">
        <v>221.81</v>
      </c>
      <c r="P734">
        <v>225.63988062284801</v>
      </c>
      <c r="Q734">
        <v>254.150633023751</v>
      </c>
      <c r="R734">
        <v>32.341050640162599</v>
      </c>
      <c r="S734" s="2">
        <f>(Table2[[#This Row],[Close Price]]-Table2[[#This Row],[20D EMA]])/Table2[[#This Row],[20D EMA]]</f>
        <v>-2.5021414724313653E-2</v>
      </c>
      <c r="T734" s="2">
        <f>(Table2[[#This Row],[Close Price]]-Table2[[#This Row],[50D EMA]])/Table2[[#This Row],[50D EMA]]</f>
        <v>-4.1570136435793811E-2</v>
      </c>
      <c r="U734" s="2">
        <f>(Table2[[#This Row],[Close Price]]-Table2[[#This Row],[200D EMA]])/Table2[[#This Row],[200D EMA]]</f>
        <v>-0.14908730532341438</v>
      </c>
      <c r="V734">
        <v>0.71442082531504303</v>
      </c>
      <c r="W734">
        <v>215.74</v>
      </c>
      <c r="X734">
        <v>221</v>
      </c>
      <c r="Y734">
        <v>215.74</v>
      </c>
      <c r="Z734">
        <v>221</v>
      </c>
      <c r="AA734">
        <v>215.26</v>
      </c>
      <c r="AB734">
        <v>236</v>
      </c>
      <c r="AC734" s="2">
        <f>(Table2[[#This Row],[Close Price]]/Table2[[#This Row],[Day Low]])-1</f>
        <v>2.4103087049225369E-3</v>
      </c>
      <c r="AD734" s="2">
        <f>(Table2[[#This Row],[Day High]]/Table2[[#This Row],[Close Price]])-1</f>
        <v>2.1918061592527627E-2</v>
      </c>
      <c r="AE734" s="2">
        <f>(Table2[[#This Row],[Close Price]]/Table2[[#This Row],[Current Week Low]])-1</f>
        <v>2.4103087049225369E-3</v>
      </c>
      <c r="AF734" s="2">
        <f>(Table2[[#This Row],[Current Week High]]/Table2[[#This Row],[Close Price]])-1</f>
        <v>2.1918061592527627E-2</v>
      </c>
      <c r="AG734" s="2">
        <f>(Table2[[#This Row],[Close Price]]/Table2[[#This Row],[Current Month Low]])-1</f>
        <v>4.6455449224194201E-3</v>
      </c>
      <c r="AH734" s="2">
        <f>(Table2[[#This Row],[Current Month High]]/Table2[[#This Row],[Close Price]])-1</f>
        <v>9.1279015999260249E-2</v>
      </c>
      <c r="AI734">
        <v>118.625728290021</v>
      </c>
      <c r="AJ734">
        <v>10.2804691483936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-0.23</v>
      </c>
      <c r="AM734" t="s">
        <v>10435</v>
      </c>
      <c r="AN734">
        <v>-6.39</v>
      </c>
      <c r="AO734" t="s">
        <v>10435</v>
      </c>
      <c r="AP734">
        <v>-3.4654901528460999E-2</v>
      </c>
      <c r="AQ734">
        <f>(Table2[[#This Row],[Sharpe Ratio]]-AVERAGE(Table2[Sharpe Ratio]))/_xlfn.STDEV.P(Table2[Sharpe Ratio])</f>
        <v>-1.0781167101505984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663</v>
      </c>
      <c r="AT734">
        <f>_xlfn.RANK.AVG(Table2[[#This Row],[6M Return vs Nifty Z-Score]],Table2[6M Return vs Nifty Z-Score])</f>
        <v>739</v>
      </c>
      <c r="AU734">
        <f>_xlfn.RANK.AVG(Table2[[#This Row],[Sharpe Ratio Z-Score]],Table2[Sharpe Ratio Z-Score])</f>
        <v>643</v>
      </c>
      <c r="AV734">
        <f>(Table2[[#This Row],[Rank 1Y]]+Table2[[#This Row],[Rank 6M]]+Table2[[#This Row],[Rank Sharpe]])/3</f>
        <v>681.66666666666663</v>
      </c>
    </row>
    <row r="735" spans="1:48" x14ac:dyDescent="0.3">
      <c r="A735" t="s">
        <v>1347</v>
      </c>
      <c r="B735" t="s">
        <v>1348</v>
      </c>
      <c r="C735" t="s">
        <v>10400</v>
      </c>
      <c r="D735" t="s">
        <v>89</v>
      </c>
      <c r="E735">
        <v>8515.2972175600007</v>
      </c>
      <c r="F735">
        <v>288.39999999999998</v>
      </c>
      <c r="G735">
        <v>-74.971986912890799</v>
      </c>
      <c r="H735">
        <f>(Table2[[#This Row],[1Y Return vs Nifty]]-AVERAGE(Table2[1Y Return vs Nifty]))/_xlfn.STDEV.P(Table2[1Y Return vs Nifty])</f>
        <v>-1.6086911863606552</v>
      </c>
      <c r="I735">
        <v>-7.7709006892239199</v>
      </c>
      <c r="J735">
        <f>(Table2[[#This Row],[1M Return vs Nifty]]-AVERAGE(Table2[1M Return vs Nifty]))/_xlfn.STDEV.P(Table2[1M Return vs Nifty])</f>
        <v>-0.49044537115289605</v>
      </c>
      <c r="K735">
        <v>-14.480423820856799</v>
      </c>
      <c r="L735">
        <f>(Table2[[#This Row],[6M Return vs Nifty]]-AVERAGE(Table2[6M Return vs Nifty]))/_xlfn.STDEV.P(Table2[6M Return vs Nifty])</f>
        <v>-0.80185803850449289</v>
      </c>
      <c r="M735">
        <v>-2.7754423157567198</v>
      </c>
      <c r="N735">
        <f>(Table2[[#This Row],[1W Return vs Nifty]]-AVERAGE(Table2[1W Return vs Nifty]))/_xlfn.STDEV.P(Table2[1W Return vs Nifty])</f>
        <v>-0.13838592915276868</v>
      </c>
      <c r="O735">
        <v>291.88</v>
      </c>
      <c r="P735">
        <v>294.52575275597798</v>
      </c>
      <c r="Q735">
        <v>332.61892262323801</v>
      </c>
      <c r="R735">
        <v>44.019332007715299</v>
      </c>
      <c r="S735" s="2">
        <f>(Table2[[#This Row],[Close Price]]-Table2[[#This Row],[20D EMA]])/Table2[[#This Row],[20D EMA]]</f>
        <v>-1.19227079621763E-2</v>
      </c>
      <c r="T735" s="2">
        <f>(Table2[[#This Row],[Close Price]]-Table2[[#This Row],[50D EMA]])/Table2[[#This Row],[50D EMA]]</f>
        <v>-2.0798699939333792E-2</v>
      </c>
      <c r="U735" s="2">
        <f>(Table2[[#This Row],[Close Price]]-Table2[[#This Row],[200D EMA]])/Table2[[#This Row],[200D EMA]]</f>
        <v>-0.13294169277712864</v>
      </c>
      <c r="V735">
        <v>0.46234040812371202</v>
      </c>
      <c r="W735">
        <v>287.7</v>
      </c>
      <c r="X735">
        <v>294.3</v>
      </c>
      <c r="Y735">
        <v>285.3</v>
      </c>
      <c r="Z735">
        <v>299</v>
      </c>
      <c r="AA735">
        <v>281.35000000000002</v>
      </c>
      <c r="AB735">
        <v>302.95</v>
      </c>
      <c r="AC735" s="2">
        <f>(Table2[[#This Row],[Close Price]]/Table2[[#This Row],[Day Low]])-1</f>
        <v>2.4330900243307862E-3</v>
      </c>
      <c r="AD735" s="2">
        <f>(Table2[[#This Row],[Day High]]/Table2[[#This Row],[Close Price]])-1</f>
        <v>2.0457697642163764E-2</v>
      </c>
      <c r="AE735" s="2">
        <f>(Table2[[#This Row],[Close Price]]/Table2[[#This Row],[Current Week Low]])-1</f>
        <v>1.0865755345250472E-2</v>
      </c>
      <c r="AF735" s="2">
        <f>(Table2[[#This Row],[Current Week High]]/Table2[[#This Row],[Close Price]])-1</f>
        <v>3.675450762829402E-2</v>
      </c>
      <c r="AG735" s="2">
        <f>(Table2[[#This Row],[Close Price]]/Table2[[#This Row],[Current Month Low]])-1</f>
        <v>2.5057757241869316E-2</v>
      </c>
      <c r="AH735" s="2">
        <f>(Table2[[#This Row],[Current Month High]]/Table2[[#This Row],[Close Price]])-1</f>
        <v>5.045076282940375E-2</v>
      </c>
      <c r="AI735">
        <v>78.5540915395284</v>
      </c>
      <c r="AJ735">
        <v>10.4980842911877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-0.12</v>
      </c>
      <c r="AM735" t="s">
        <v>10435</v>
      </c>
      <c r="AN735">
        <v>-0.59</v>
      </c>
      <c r="AO735" t="s">
        <v>10435</v>
      </c>
      <c r="AP735">
        <v>-9.6338348171501997E-2</v>
      </c>
      <c r="AQ735">
        <f>(Table2[[#This Row],[Sharpe Ratio]]-AVERAGE(Table2[Sharpe Ratio]))/_xlfn.STDEV.P(Table2[Sharpe Ratio])</f>
        <v>-1.7935493900158141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739</v>
      </c>
      <c r="AT735">
        <f>_xlfn.RANK.AVG(Table2[[#This Row],[6M Return vs Nifty Z-Score]],Table2[6M Return vs Nifty Z-Score])</f>
        <v>607</v>
      </c>
      <c r="AU735">
        <f>_xlfn.RANK.AVG(Table2[[#This Row],[Sharpe Ratio Z-Score]],Table2[Sharpe Ratio Z-Score])</f>
        <v>718</v>
      </c>
      <c r="AV735">
        <f>(Table2[[#This Row],[Rank 1Y]]+Table2[[#This Row],[Rank 6M]]+Table2[[#This Row],[Rank Sharpe]])/3</f>
        <v>688</v>
      </c>
    </row>
    <row r="736" spans="1:48" x14ac:dyDescent="0.3">
      <c r="A736" t="s">
        <v>1228</v>
      </c>
      <c r="B736" t="s">
        <v>1229</v>
      </c>
      <c r="C736" t="s">
        <v>10400</v>
      </c>
      <c r="D736" t="s">
        <v>1230</v>
      </c>
      <c r="E736">
        <v>9931.1325604649992</v>
      </c>
      <c r="F736">
        <v>913.65</v>
      </c>
      <c r="G736">
        <v>-51.303215637804399</v>
      </c>
      <c r="H736">
        <f>(Table2[[#This Row],[1Y Return vs Nifty]]-AVERAGE(Table2[1Y Return vs Nifty]))/_xlfn.STDEV.P(Table2[1Y Return vs Nifty])</f>
        <v>-1.2228300331685236</v>
      </c>
      <c r="I736">
        <v>-7.0494328444402399</v>
      </c>
      <c r="J736">
        <f>(Table2[[#This Row],[1M Return vs Nifty]]-AVERAGE(Table2[1M Return vs Nifty]))/_xlfn.STDEV.P(Table2[1M Return vs Nifty])</f>
        <v>-0.42065607843424296</v>
      </c>
      <c r="K736">
        <v>-20.050102200567199</v>
      </c>
      <c r="L736">
        <f>(Table2[[#This Row],[6M Return vs Nifty]]-AVERAGE(Table2[6M Return vs Nifty]))/_xlfn.STDEV.P(Table2[6M Return vs Nifty])</f>
        <v>-0.96637736107556027</v>
      </c>
      <c r="M736">
        <v>-3.1378635008879701</v>
      </c>
      <c r="N736">
        <f>(Table2[[#This Row],[1W Return vs Nifty]]-AVERAGE(Table2[1W Return vs Nifty]))/_xlfn.STDEV.P(Table2[1W Return vs Nifty])</f>
        <v>-0.21034624122724091</v>
      </c>
      <c r="O736">
        <v>928.88</v>
      </c>
      <c r="P736">
        <v>941.61317741730295</v>
      </c>
      <c r="Q736">
        <v>997.37665184146999</v>
      </c>
      <c r="R736">
        <v>22.1053724637252</v>
      </c>
      <c r="S736" s="2">
        <f>(Table2[[#This Row],[Close Price]]-Table2[[#This Row],[20D EMA]])/Table2[[#This Row],[20D EMA]]</f>
        <v>-1.6396089914736046E-2</v>
      </c>
      <c r="T736" s="2">
        <f>(Table2[[#This Row],[Close Price]]-Table2[[#This Row],[50D EMA]])/Table2[[#This Row],[50D EMA]]</f>
        <v>-2.9697096523225785E-2</v>
      </c>
      <c r="U736" s="2">
        <f>(Table2[[#This Row],[Close Price]]-Table2[[#This Row],[200D EMA]])/Table2[[#This Row],[200D EMA]]</f>
        <v>-8.3946873718052623E-2</v>
      </c>
      <c r="V736">
        <v>0.79191943593284198</v>
      </c>
      <c r="W736">
        <v>910.3</v>
      </c>
      <c r="X736">
        <v>930.1</v>
      </c>
      <c r="Y736">
        <v>910.3</v>
      </c>
      <c r="Z736">
        <v>938.15</v>
      </c>
      <c r="AA736">
        <v>909.6</v>
      </c>
      <c r="AB736">
        <v>965</v>
      </c>
      <c r="AC736" s="2">
        <f>(Table2[[#This Row],[Close Price]]/Table2[[#This Row],[Day Low]])-1</f>
        <v>3.6801054597386251E-3</v>
      </c>
      <c r="AD736" s="2">
        <f>(Table2[[#This Row],[Day High]]/Table2[[#This Row],[Close Price]])-1</f>
        <v>1.8004706397416914E-2</v>
      </c>
      <c r="AE736" s="2">
        <f>(Table2[[#This Row],[Close Price]]/Table2[[#This Row],[Current Week Low]])-1</f>
        <v>3.6801054597386251E-3</v>
      </c>
      <c r="AF736" s="2">
        <f>(Table2[[#This Row],[Current Week High]]/Table2[[#This Row],[Close Price]])-1</f>
        <v>2.681552016636557E-2</v>
      </c>
      <c r="AG736" s="2">
        <f>(Table2[[#This Row],[Close Price]]/Table2[[#This Row],[Current Month Low]])-1</f>
        <v>4.4525065963059163E-3</v>
      </c>
      <c r="AH736" s="2">
        <f>(Table2[[#This Row],[Current Month High]]/Table2[[#This Row],[Close Price]])-1</f>
        <v>5.6203141246648158E-2</v>
      </c>
      <c r="AI736">
        <v>41.9580802276583</v>
      </c>
      <c r="AJ736">
        <v>6.9847775175644102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-0.22</v>
      </c>
      <c r="AM736" t="s">
        <v>10435</v>
      </c>
      <c r="AN736">
        <v>-1.64</v>
      </c>
      <c r="AO736" t="s">
        <v>10435</v>
      </c>
      <c r="AP736">
        <v>-8.2712841379956006E-2</v>
      </c>
      <c r="AQ736">
        <f>(Table2[[#This Row],[Sharpe Ratio]]-AVERAGE(Table2[Sharpe Ratio]))/_xlfn.STDEV.P(Table2[Sharpe Ratio])</f>
        <v>-1.635514562701293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714</v>
      </c>
      <c r="AT736">
        <f>_xlfn.RANK.AVG(Table2[[#This Row],[6M Return vs Nifty Z-Score]],Table2[6M Return vs Nifty Z-Score])</f>
        <v>654</v>
      </c>
      <c r="AU736">
        <f>_xlfn.RANK.AVG(Table2[[#This Row],[Sharpe Ratio Z-Score]],Table2[Sharpe Ratio Z-Score])</f>
        <v>704</v>
      </c>
      <c r="AV736">
        <f>(Table2[[#This Row],[Rank 1Y]]+Table2[[#This Row],[Rank 6M]]+Table2[[#This Row],[Rank Sharpe]])/3</f>
        <v>690.66666666666663</v>
      </c>
    </row>
    <row r="737" spans="1:48" x14ac:dyDescent="0.3">
      <c r="A737" t="s">
        <v>1387</v>
      </c>
      <c r="B737" t="s">
        <v>1388</v>
      </c>
      <c r="C737" t="s">
        <v>10404</v>
      </c>
      <c r="D737" t="s">
        <v>471</v>
      </c>
      <c r="E737">
        <v>8149.18467616</v>
      </c>
      <c r="F737">
        <v>741.95</v>
      </c>
      <c r="G737">
        <v>-48.131186960463097</v>
      </c>
      <c r="H737">
        <f>(Table2[[#This Row],[1Y Return vs Nifty]]-AVERAGE(Table2[1Y Return vs Nifty]))/_xlfn.STDEV.P(Table2[1Y Return vs Nifty])</f>
        <v>-1.1711179003682137</v>
      </c>
      <c r="I737">
        <v>-10.3697706981067</v>
      </c>
      <c r="J737">
        <f>(Table2[[#This Row],[1M Return vs Nifty]]-AVERAGE(Table2[1M Return vs Nifty]))/_xlfn.STDEV.P(Table2[1M Return vs Nifty])</f>
        <v>-0.74184022000029082</v>
      </c>
      <c r="K737">
        <v>-33.408949900310098</v>
      </c>
      <c r="L737">
        <f>(Table2[[#This Row],[6M Return vs Nifty]]-AVERAGE(Table2[6M Return vs Nifty]))/_xlfn.STDEV.P(Table2[6M Return vs Nifty])</f>
        <v>-1.3609761913954614</v>
      </c>
      <c r="M737">
        <v>-5.0308560922201497</v>
      </c>
      <c r="N737">
        <f>(Table2[[#This Row],[1W Return vs Nifty]]-AVERAGE(Table2[1W Return vs Nifty]))/_xlfn.STDEV.P(Table2[1W Return vs Nifty])</f>
        <v>-0.58620820298754905</v>
      </c>
      <c r="O737">
        <v>761.1</v>
      </c>
      <c r="P737">
        <v>772.08171719243205</v>
      </c>
      <c r="Q737">
        <v>828.46769744289998</v>
      </c>
      <c r="R737">
        <v>17.479133092132201</v>
      </c>
      <c r="S737" s="2">
        <f>(Table2[[#This Row],[Close Price]]-Table2[[#This Row],[20D EMA]])/Table2[[#This Row],[20D EMA]]</f>
        <v>-2.5160951254762812E-2</v>
      </c>
      <c r="T737" s="2">
        <f>(Table2[[#This Row],[Close Price]]-Table2[[#This Row],[50D EMA]])/Table2[[#This Row],[50D EMA]]</f>
        <v>-3.9026590737055417E-2</v>
      </c>
      <c r="U737" s="2">
        <f>(Table2[[#This Row],[Close Price]]-Table2[[#This Row],[200D EMA]])/Table2[[#This Row],[200D EMA]]</f>
        <v>-0.10443098470820335</v>
      </c>
      <c r="V737">
        <v>0.34214553247406598</v>
      </c>
      <c r="W737">
        <v>735.85</v>
      </c>
      <c r="X737">
        <v>745.3</v>
      </c>
      <c r="Y737">
        <v>735.85</v>
      </c>
      <c r="Z737">
        <v>754.8</v>
      </c>
      <c r="AA737">
        <v>735.85</v>
      </c>
      <c r="AB737">
        <v>785.5</v>
      </c>
      <c r="AC737" s="2">
        <f>(Table2[[#This Row],[Close Price]]/Table2[[#This Row],[Day Low]])-1</f>
        <v>8.2897329618809579E-3</v>
      </c>
      <c r="AD737" s="2">
        <f>(Table2[[#This Row],[Day High]]/Table2[[#This Row],[Close Price]])-1</f>
        <v>4.5151290518228304E-3</v>
      </c>
      <c r="AE737" s="2">
        <f>(Table2[[#This Row],[Close Price]]/Table2[[#This Row],[Current Week Low]])-1</f>
        <v>8.2897329618809579E-3</v>
      </c>
      <c r="AF737" s="2">
        <f>(Table2[[#This Row],[Current Week High]]/Table2[[#This Row],[Close Price]])-1</f>
        <v>1.7319226362962237E-2</v>
      </c>
      <c r="AG737" s="2">
        <f>(Table2[[#This Row],[Close Price]]/Table2[[#This Row],[Current Month Low]])-1</f>
        <v>8.2897329618809579E-3</v>
      </c>
      <c r="AH737" s="2">
        <f>(Table2[[#This Row],[Current Month High]]/Table2[[#This Row],[Close Price]])-1</f>
        <v>5.8696677673697684E-2</v>
      </c>
      <c r="AI737">
        <v>49.107082687512602</v>
      </c>
      <c r="AJ737">
        <v>2.99139367018324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-0.05</v>
      </c>
      <c r="AM737" t="s">
        <v>10435</v>
      </c>
      <c r="AN737">
        <v>-2.78</v>
      </c>
      <c r="AO737" t="s">
        <v>10435</v>
      </c>
      <c r="AP737">
        <v>-4.5496802402623999E-2</v>
      </c>
      <c r="AQ737">
        <f>(Table2[[#This Row],[Sharpe Ratio]]-AVERAGE(Table2[Sharpe Ratio]))/_xlfn.STDEV.P(Table2[Sharpe Ratio])</f>
        <v>-1.2038660095067579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703</v>
      </c>
      <c r="AT737">
        <f>_xlfn.RANK.AVG(Table2[[#This Row],[6M Return vs Nifty Z-Score]],Table2[6M Return vs Nifty Z-Score])</f>
        <v>723</v>
      </c>
      <c r="AU737">
        <f>_xlfn.RANK.AVG(Table2[[#This Row],[Sharpe Ratio Z-Score]],Table2[Sharpe Ratio Z-Score])</f>
        <v>662</v>
      </c>
      <c r="AV737">
        <f>(Table2[[#This Row],[Rank 1Y]]+Table2[[#This Row],[Rank 6M]]+Table2[[#This Row],[Rank Sharpe]])/3</f>
        <v>696</v>
      </c>
    </row>
    <row r="738" spans="1:48" x14ac:dyDescent="0.3">
      <c r="A738" t="s">
        <v>2263</v>
      </c>
      <c r="B738" t="s">
        <v>2264</v>
      </c>
      <c r="C738" t="s">
        <v>10407</v>
      </c>
      <c r="D738" t="s">
        <v>1962</v>
      </c>
      <c r="E738">
        <v>2542.774748674</v>
      </c>
      <c r="F738">
        <v>13.81</v>
      </c>
      <c r="G738">
        <v>-56.292390032183299</v>
      </c>
      <c r="H738">
        <f>(Table2[[#This Row],[1Y Return vs Nifty]]-AVERAGE(Table2[1Y Return vs Nifty]))/_xlfn.STDEV.P(Table2[1Y Return vs Nifty])</f>
        <v>-1.3041662615226368</v>
      </c>
      <c r="I738">
        <v>-15.1866985604017</v>
      </c>
      <c r="J738">
        <f>(Table2[[#This Row],[1M Return vs Nifty]]-AVERAGE(Table2[1M Return vs Nifty]))/_xlfn.STDEV.P(Table2[1M Return vs Nifty])</f>
        <v>-1.2077930563143424</v>
      </c>
      <c r="K738">
        <v>-37.158362107589298</v>
      </c>
      <c r="L738">
        <f>(Table2[[#This Row],[6M Return vs Nifty]]-AVERAGE(Table2[6M Return vs Nifty]))/_xlfn.STDEV.P(Table2[6M Return vs Nifty])</f>
        <v>-1.4717277849934636</v>
      </c>
      <c r="M738">
        <v>-4.2069825863452497</v>
      </c>
      <c r="N738">
        <f>(Table2[[#This Row],[1W Return vs Nifty]]-AVERAGE(Table2[1W Return vs Nifty]))/_xlfn.STDEV.P(Table2[1W Return vs Nifty])</f>
        <v>-0.42262451355400515</v>
      </c>
      <c r="O738">
        <v>14.03</v>
      </c>
      <c r="P738">
        <v>14.609843155182901</v>
      </c>
      <c r="Q738">
        <v>16.412960938093399</v>
      </c>
      <c r="R738">
        <v>47.076194275165001</v>
      </c>
      <c r="S738" s="2">
        <f>(Table2[[#This Row],[Close Price]]-Table2[[#This Row],[20D EMA]])/Table2[[#This Row],[20D EMA]]</f>
        <v>-1.5680684248039835E-2</v>
      </c>
      <c r="T738" s="2">
        <f>(Table2[[#This Row],[Close Price]]-Table2[[#This Row],[50D EMA]])/Table2[[#This Row],[50D EMA]]</f>
        <v>-5.4746868031855141E-2</v>
      </c>
      <c r="U738" s="2">
        <f>(Table2[[#This Row],[Close Price]]-Table2[[#This Row],[200D EMA]])/Table2[[#This Row],[200D EMA]]</f>
        <v>-0.15859179510091306</v>
      </c>
      <c r="V738">
        <v>0.68770177860205195</v>
      </c>
      <c r="W738">
        <v>13.62</v>
      </c>
      <c r="X738">
        <v>14.14</v>
      </c>
      <c r="Y738">
        <v>13.53</v>
      </c>
      <c r="Z738">
        <v>14.14</v>
      </c>
      <c r="AA738">
        <v>13.36</v>
      </c>
      <c r="AB738">
        <v>14.9</v>
      </c>
      <c r="AC738" s="2">
        <f>(Table2[[#This Row],[Close Price]]/Table2[[#This Row],[Day Low]])-1</f>
        <v>1.3950073421439058E-2</v>
      </c>
      <c r="AD738" s="2">
        <f>(Table2[[#This Row],[Day High]]/Table2[[#This Row],[Close Price]])-1</f>
        <v>2.3895727733526329E-2</v>
      </c>
      <c r="AE738" s="2">
        <f>(Table2[[#This Row],[Close Price]]/Table2[[#This Row],[Current Week Low]])-1</f>
        <v>2.0694752402069527E-2</v>
      </c>
      <c r="AF738" s="2">
        <f>(Table2[[#This Row],[Current Week High]]/Table2[[#This Row],[Close Price]])-1</f>
        <v>2.3895727733526329E-2</v>
      </c>
      <c r="AG738" s="2">
        <f>(Table2[[#This Row],[Close Price]]/Table2[[#This Row],[Current Month Low]])-1</f>
        <v>3.3682634730539007E-2</v>
      </c>
      <c r="AH738" s="2">
        <f>(Table2[[#This Row],[Current Month High]]/Table2[[#This Row],[Close Price]])-1</f>
        <v>7.8928312816799462E-2</v>
      </c>
      <c r="AI738">
        <v>88.631426502534396</v>
      </c>
      <c r="AJ738">
        <v>7.4708171206225797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-0.14000000000000001</v>
      </c>
      <c r="AM738" t="s">
        <v>10435</v>
      </c>
      <c r="AN738">
        <v>-1.5</v>
      </c>
      <c r="AO738" t="s">
        <v>10435</v>
      </c>
      <c r="AP738">
        <v>-3.4901796031121E-2</v>
      </c>
      <c r="AQ738">
        <f>(Table2[[#This Row],[Sharpe Ratio]]-AVERAGE(Table2[Sharpe Ratio]))/_xlfn.STDEV.P(Table2[Sharpe Ratio])</f>
        <v>-1.0809803049283713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724</v>
      </c>
      <c r="AT738">
        <f>_xlfn.RANK.AVG(Table2[[#This Row],[6M Return vs Nifty Z-Score]],Table2[6M Return vs Nifty Z-Score])</f>
        <v>731</v>
      </c>
      <c r="AU738">
        <f>_xlfn.RANK.AVG(Table2[[#This Row],[Sharpe Ratio Z-Score]],Table2[Sharpe Ratio Z-Score])</f>
        <v>644</v>
      </c>
      <c r="AV738">
        <f>(Table2[[#This Row],[Rank 1Y]]+Table2[[#This Row],[Rank 6M]]+Table2[[#This Row],[Rank Sharpe]])/3</f>
        <v>699.66666666666663</v>
      </c>
    </row>
    <row r="739" spans="1:48" x14ac:dyDescent="0.3">
      <c r="A739" t="s">
        <v>2349</v>
      </c>
      <c r="B739" t="s">
        <v>2350</v>
      </c>
      <c r="C739" t="s">
        <v>10400</v>
      </c>
      <c r="D739" t="s">
        <v>1230</v>
      </c>
      <c r="E739">
        <v>2364.0921165</v>
      </c>
      <c r="F739">
        <v>327</v>
      </c>
      <c r="G739">
        <v>-73.044849669101794</v>
      </c>
      <c r="H739">
        <f>(Table2[[#This Row],[1Y Return vs Nifty]]-AVERAGE(Table2[1Y Return vs Nifty]))/_xlfn.STDEV.P(Table2[1Y Return vs Nifty])</f>
        <v>-1.5772739492508165</v>
      </c>
      <c r="I739">
        <v>-20.3747841195874</v>
      </c>
      <c r="J739">
        <f>(Table2[[#This Row],[1M Return vs Nifty]]-AVERAGE(Table2[1M Return vs Nifty]))/_xlfn.STDEV.P(Table2[1M Return vs Nifty])</f>
        <v>-1.7096488553735358</v>
      </c>
      <c r="K739">
        <v>-28.932973819168101</v>
      </c>
      <c r="L739">
        <f>(Table2[[#This Row],[6M Return vs Nifty]]-AVERAGE(Table2[6M Return vs Nifty]))/_xlfn.STDEV.P(Table2[6M Return vs Nifty])</f>
        <v>-1.2287630719815408</v>
      </c>
      <c r="M739">
        <v>-5.07123387996426</v>
      </c>
      <c r="N739">
        <f>(Table2[[#This Row],[1W Return vs Nifty]]-AVERAGE(Table2[1W Return vs Nifty]))/_xlfn.STDEV.P(Table2[1W Return vs Nifty])</f>
        <v>-0.59422538941634651</v>
      </c>
      <c r="O739">
        <v>353</v>
      </c>
      <c r="P739">
        <v>376.85487279035101</v>
      </c>
      <c r="Q739">
        <v>413.172995192077</v>
      </c>
      <c r="R739">
        <v>17.753334174665302</v>
      </c>
      <c r="S739" s="2">
        <f>(Table2[[#This Row],[Close Price]]-Table2[[#This Row],[20D EMA]])/Table2[[#This Row],[20D EMA]]</f>
        <v>-7.3654390934844188E-2</v>
      </c>
      <c r="T739" s="2">
        <f>(Table2[[#This Row],[Close Price]]-Table2[[#This Row],[50D EMA]])/Table2[[#This Row],[50D EMA]]</f>
        <v>-0.13229196804915905</v>
      </c>
      <c r="U739" s="2">
        <f>(Table2[[#This Row],[Close Price]]-Table2[[#This Row],[200D EMA]])/Table2[[#This Row],[200D EMA]]</f>
        <v>-0.2085639579421609</v>
      </c>
      <c r="V739">
        <v>0.69208884776388502</v>
      </c>
      <c r="W739">
        <v>326</v>
      </c>
      <c r="X739">
        <v>336.05</v>
      </c>
      <c r="Y739">
        <v>326</v>
      </c>
      <c r="Z739">
        <v>343.95</v>
      </c>
      <c r="AA739">
        <v>326</v>
      </c>
      <c r="AB739">
        <v>374.9</v>
      </c>
      <c r="AC739" s="2">
        <f>(Table2[[#This Row],[Close Price]]/Table2[[#This Row],[Day Low]])-1</f>
        <v>3.0674846625766694E-3</v>
      </c>
      <c r="AD739" s="2">
        <f>(Table2[[#This Row],[Day High]]/Table2[[#This Row],[Close Price]])-1</f>
        <v>2.7675840978593325E-2</v>
      </c>
      <c r="AE739" s="2">
        <f>(Table2[[#This Row],[Close Price]]/Table2[[#This Row],[Current Week Low]])-1</f>
        <v>3.0674846625766694E-3</v>
      </c>
      <c r="AF739" s="2">
        <f>(Table2[[#This Row],[Current Week High]]/Table2[[#This Row],[Close Price]])-1</f>
        <v>5.183486238532109E-2</v>
      </c>
      <c r="AG739" s="2">
        <f>(Table2[[#This Row],[Close Price]]/Table2[[#This Row],[Current Month Low]])-1</f>
        <v>3.0674846625766694E-3</v>
      </c>
      <c r="AH739" s="2">
        <f>(Table2[[#This Row],[Current Month High]]/Table2[[#This Row],[Close Price]])-1</f>
        <v>0.14648318042813457</v>
      </c>
      <c r="AI739">
        <v>72.033639143730795</v>
      </c>
      <c r="AJ739">
        <v>3.8095238095238102</v>
      </c>
      <c r="AK739" t="str">
        <f>IF(AND(Table2[[#This Row],[20D EMA]]&gt;Table2[[#This Row],[50D EMA]],Table2[[#This Row],[50D EMA]]&gt;Table2[[#This Row],[200D EMA]]),"Uptrend","Downtrend/NoTrend")</f>
        <v>Downtrend/NoTrend</v>
      </c>
      <c r="AL739">
        <v>-0.38</v>
      </c>
      <c r="AM739" t="s">
        <v>10435</v>
      </c>
      <c r="AN739">
        <v>-10.210000000000001</v>
      </c>
      <c r="AO739" t="s">
        <v>10435</v>
      </c>
      <c r="AP739">
        <v>-4.9712992381178003E-2</v>
      </c>
      <c r="AQ739">
        <f>(Table2[[#This Row],[Sharpe Ratio]]-AVERAGE(Table2[Sharpe Ratio]))/_xlfn.STDEV.P(Table2[Sharpe Ratio])</f>
        <v>-1.2527672992260812</v>
      </c>
      <c r="AR7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9">
        <f>_xlfn.RANK.AVG(Table2[[#This Row],[1Y Return vs Nifty Z-Score]],Table2[1Y Return vs Nifty Z-Score])</f>
        <v>737</v>
      </c>
      <c r="AT739">
        <f>_xlfn.RANK.AVG(Table2[[#This Row],[6M Return vs Nifty Z-Score]],Table2[6M Return vs Nifty Z-Score])</f>
        <v>708</v>
      </c>
      <c r="AU739">
        <f>_xlfn.RANK.AVG(Table2[[#This Row],[Sharpe Ratio Z-Score]],Table2[Sharpe Ratio Z-Score])</f>
        <v>665</v>
      </c>
      <c r="AV739">
        <f>(Table2[[#This Row],[Rank 1Y]]+Table2[[#This Row],[Rank 6M]]+Table2[[#This Row],[Rank Sharpe]])/3</f>
        <v>703.33333333333337</v>
      </c>
    </row>
    <row r="740" spans="1:48" x14ac:dyDescent="0.3">
      <c r="A740" t="s">
        <v>1068</v>
      </c>
      <c r="B740" t="s">
        <v>1069</v>
      </c>
      <c r="C740" t="s">
        <v>10407</v>
      </c>
      <c r="D740" t="s">
        <v>611</v>
      </c>
      <c r="E740">
        <v>12928.5913932</v>
      </c>
      <c r="F740">
        <v>134.6</v>
      </c>
      <c r="G740">
        <v>-80.924604381701997</v>
      </c>
      <c r="H740">
        <f>(Table2[[#This Row],[1Y Return vs Nifty]]-AVERAGE(Table2[1Y Return vs Nifty]))/_xlfn.STDEV.P(Table2[1Y Return vs Nifty])</f>
        <v>-1.7057339865268304</v>
      </c>
      <c r="I740">
        <v>-12.296329488633599</v>
      </c>
      <c r="J740">
        <f>(Table2[[#This Row],[1M Return vs Nifty]]-AVERAGE(Table2[1M Return vs Nifty]))/_xlfn.STDEV.P(Table2[1M Return vs Nifty])</f>
        <v>-0.92820081298290613</v>
      </c>
      <c r="K740">
        <v>-21.022461222485301</v>
      </c>
      <c r="L740">
        <f>(Table2[[#This Row],[6M Return vs Nifty]]-AVERAGE(Table2[6M Return vs Nifty]))/_xlfn.STDEV.P(Table2[6M Return vs Nifty])</f>
        <v>-0.99509927941192045</v>
      </c>
      <c r="M740">
        <v>-7.0200186609385398</v>
      </c>
      <c r="N740">
        <f>(Table2[[#This Row],[1W Return vs Nifty]]-AVERAGE(Table2[1W Return vs Nifty]))/_xlfn.STDEV.P(Table2[1W Return vs Nifty])</f>
        <v>-0.98116513454770593</v>
      </c>
      <c r="O740">
        <v>133.49</v>
      </c>
      <c r="P740">
        <v>137.87561323565899</v>
      </c>
      <c r="Q740">
        <v>164.484319283735</v>
      </c>
      <c r="R740">
        <v>56.659900387163397</v>
      </c>
      <c r="S740" s="2">
        <f>(Table2[[#This Row],[Close Price]]-Table2[[#This Row],[20D EMA]])/Table2[[#This Row],[20D EMA]]</f>
        <v>8.3152296052137632E-3</v>
      </c>
      <c r="T740" s="2">
        <f>(Table2[[#This Row],[Close Price]]-Table2[[#This Row],[50D EMA]])/Table2[[#This Row],[50D EMA]]</f>
        <v>-2.375774191524551E-2</v>
      </c>
      <c r="U740" s="2">
        <f>(Table2[[#This Row],[Close Price]]-Table2[[#This Row],[200D EMA]])/Table2[[#This Row],[200D EMA]]</f>
        <v>-0.18168491327239919</v>
      </c>
      <c r="V740">
        <v>0.88445939204659996</v>
      </c>
      <c r="W740">
        <v>127.31</v>
      </c>
      <c r="X740">
        <v>136.86000000000001</v>
      </c>
      <c r="Y740">
        <v>127</v>
      </c>
      <c r="Z740">
        <v>136.86000000000001</v>
      </c>
      <c r="AA740">
        <v>125.6</v>
      </c>
      <c r="AB740">
        <v>143.05000000000001</v>
      </c>
      <c r="AC740" s="2">
        <f>(Table2[[#This Row],[Close Price]]/Table2[[#This Row],[Day Low]])-1</f>
        <v>5.7261801900871934E-2</v>
      </c>
      <c r="AD740" s="2">
        <f>(Table2[[#This Row],[Day High]]/Table2[[#This Row],[Close Price]])-1</f>
        <v>1.6790490341753506E-2</v>
      </c>
      <c r="AE740" s="2">
        <f>(Table2[[#This Row],[Close Price]]/Table2[[#This Row],[Current Week Low]])-1</f>
        <v>5.9842519685039397E-2</v>
      </c>
      <c r="AF740" s="2">
        <f>(Table2[[#This Row],[Current Week High]]/Table2[[#This Row],[Close Price]])-1</f>
        <v>1.6790490341753506E-2</v>
      </c>
      <c r="AG740" s="2">
        <f>(Table2[[#This Row],[Close Price]]/Table2[[#This Row],[Current Month Low]])-1</f>
        <v>7.1656050955414052E-2</v>
      </c>
      <c r="AH740" s="2">
        <f>(Table2[[#This Row],[Current Month High]]/Table2[[#This Row],[Close Price]])-1</f>
        <v>6.2778603268945243E-2</v>
      </c>
      <c r="AI740">
        <v>122.659732540861</v>
      </c>
      <c r="AJ740">
        <v>7.2509960159362397</v>
      </c>
      <c r="AK740" t="str">
        <f>IF(AND(Table2[[#This Row],[20D EMA]]&gt;Table2[[#This Row],[50D EMA]],Table2[[#This Row],[50D EMA]]&gt;Table2[[#This Row],[200D EMA]]),"Uptrend","Downtrend/NoTrend")</f>
        <v>Downtrend/NoTrend</v>
      </c>
      <c r="AL740">
        <v>-0.15</v>
      </c>
      <c r="AM740" t="s">
        <v>10435</v>
      </c>
      <c r="AN740">
        <v>1.18</v>
      </c>
      <c r="AO740" t="s">
        <v>10436</v>
      </c>
      <c r="AP740">
        <v>-0.104905868455727</v>
      </c>
      <c r="AQ740">
        <f>(Table2[[#This Row],[Sharpe Ratio]]-AVERAGE(Table2[Sharpe Ratio]))/_xlfn.STDEV.P(Table2[Sharpe Ratio])</f>
        <v>-1.8929193884566227</v>
      </c>
      <c r="AR7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40">
        <f>_xlfn.RANK.AVG(Table2[[#This Row],[1Y Return vs Nifty Z-Score]],Table2[1Y Return vs Nifty Z-Score])</f>
        <v>740</v>
      </c>
      <c r="AT740">
        <f>_xlfn.RANK.AVG(Table2[[#This Row],[6M Return vs Nifty Z-Score]],Table2[6M Return vs Nifty Z-Score])</f>
        <v>666</v>
      </c>
      <c r="AU740">
        <f>_xlfn.RANK.AVG(Table2[[#This Row],[Sharpe Ratio Z-Score]],Table2[Sharpe Ratio Z-Score])</f>
        <v>723</v>
      </c>
      <c r="AV740">
        <f>(Table2[[#This Row],[Rank 1Y]]+Table2[[#This Row],[Rank 6M]]+Table2[[#This Row],[Rank Sharpe]])/3</f>
        <v>709.66666666666663</v>
      </c>
    </row>
    <row r="741" spans="1:48" x14ac:dyDescent="0.3">
      <c r="A741" t="s">
        <v>2188</v>
      </c>
      <c r="B741" t="s">
        <v>2189</v>
      </c>
      <c r="C741" t="s">
        <v>10402</v>
      </c>
      <c r="D741" t="s">
        <v>266</v>
      </c>
      <c r="E741">
        <v>2817.6576869999999</v>
      </c>
      <c r="F741">
        <v>412.75</v>
      </c>
      <c r="G741">
        <v>-61.307059027022298</v>
      </c>
      <c r="H741">
        <f>(Table2[[#This Row],[1Y Return vs Nifty]]-AVERAGE(Table2[1Y Return vs Nifty]))/_xlfn.STDEV.P(Table2[1Y Return vs Nifty])</f>
        <v>-1.3859181166881027</v>
      </c>
      <c r="I741">
        <v>-5.1980269962684398</v>
      </c>
      <c r="J741">
        <f>(Table2[[#This Row],[1M Return vs Nifty]]-AVERAGE(Table2[1M Return vs Nifty]))/_xlfn.STDEV.P(Table2[1M Return vs Nifty])</f>
        <v>-0.2415652074920614</v>
      </c>
      <c r="K741">
        <v>-21.783979879923901</v>
      </c>
      <c r="L741">
        <f>(Table2[[#This Row],[6M Return vs Nifty]]-AVERAGE(Table2[6M Return vs Nifty]))/_xlfn.STDEV.P(Table2[6M Return vs Nifty])</f>
        <v>-1.0175933131973223</v>
      </c>
      <c r="M741">
        <v>0.73878488181901703</v>
      </c>
      <c r="N741">
        <f>(Table2[[#This Row],[1W Return vs Nifty]]-AVERAGE(Table2[1W Return vs Nifty]))/_xlfn.STDEV.P(Table2[1W Return vs Nifty])</f>
        <v>0.55937925735686145</v>
      </c>
      <c r="O741">
        <v>408.11</v>
      </c>
      <c r="P741">
        <v>418.33846996130097</v>
      </c>
      <c r="Q741">
        <v>464.830282370259</v>
      </c>
      <c r="R741">
        <v>60.459338705858997</v>
      </c>
      <c r="S741" s="2">
        <f>(Table2[[#This Row],[Close Price]]-Table2[[#This Row],[20D EMA]])/Table2[[#This Row],[20D EMA]]</f>
        <v>1.1369483717625117E-2</v>
      </c>
      <c r="T741" s="2">
        <f>(Table2[[#This Row],[Close Price]]-Table2[[#This Row],[50D EMA]])/Table2[[#This Row],[50D EMA]]</f>
        <v>-1.335872830872557E-2</v>
      </c>
      <c r="U741" s="2">
        <f>(Table2[[#This Row],[Close Price]]-Table2[[#This Row],[200D EMA]])/Table2[[#This Row],[200D EMA]]</f>
        <v>-0.11204150061973507</v>
      </c>
      <c r="V741">
        <v>0.90151451753141698</v>
      </c>
      <c r="W741">
        <v>410.4</v>
      </c>
      <c r="X741">
        <v>422.4</v>
      </c>
      <c r="Y741">
        <v>396.8</v>
      </c>
      <c r="Z741">
        <v>422.4</v>
      </c>
      <c r="AA741">
        <v>396.8</v>
      </c>
      <c r="AB741">
        <v>427.8</v>
      </c>
      <c r="AC741" s="2">
        <f>(Table2[[#This Row],[Close Price]]/Table2[[#This Row],[Day Low]])-1</f>
        <v>5.7261208576999678E-3</v>
      </c>
      <c r="AD741" s="2">
        <f>(Table2[[#This Row],[Day High]]/Table2[[#This Row],[Close Price]])-1</f>
        <v>2.3379769836462616E-2</v>
      </c>
      <c r="AE741" s="2">
        <f>(Table2[[#This Row],[Close Price]]/Table2[[#This Row],[Current Week Low]])-1</f>
        <v>4.019657258064524E-2</v>
      </c>
      <c r="AF741" s="2">
        <f>(Table2[[#This Row],[Current Week High]]/Table2[[#This Row],[Close Price]])-1</f>
        <v>2.3379769836462616E-2</v>
      </c>
      <c r="AG741" s="2">
        <f>(Table2[[#This Row],[Close Price]]/Table2[[#This Row],[Current Month Low]])-1</f>
        <v>4.019657258064524E-2</v>
      </c>
      <c r="AH741" s="2">
        <f>(Table2[[#This Row],[Current Month High]]/Table2[[#This Row],[Close Price]])-1</f>
        <v>3.6462749848576559E-2</v>
      </c>
      <c r="AI741">
        <v>42.943670502725602</v>
      </c>
      <c r="AJ741">
        <v>4.0196572580645196</v>
      </c>
      <c r="AK741" t="str">
        <f>IF(AND(Table2[[#This Row],[20D EMA]]&gt;Table2[[#This Row],[50D EMA]],Table2[[#This Row],[50D EMA]]&gt;Table2[[#This Row],[200D EMA]]),"Uptrend","Downtrend/NoTrend")</f>
        <v>Downtrend/NoTrend</v>
      </c>
      <c r="AL741">
        <v>-0.19</v>
      </c>
      <c r="AM741" t="s">
        <v>10435</v>
      </c>
      <c r="AN741">
        <v>1.79</v>
      </c>
      <c r="AO741" t="s">
        <v>10436</v>
      </c>
      <c r="AP741">
        <v>-0.19216385907463901</v>
      </c>
      <c r="AQ741">
        <f>(Table2[[#This Row],[Sharpe Ratio]]-AVERAGE(Table2[Sharpe Ratio]))/_xlfn.STDEV.P(Table2[Sharpe Ratio])</f>
        <v>-2.9049772656599711</v>
      </c>
      <c r="AR7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41">
        <f>_xlfn.RANK.AVG(Table2[[#This Row],[1Y Return vs Nifty Z-Score]],Table2[1Y Return vs Nifty Z-Score])</f>
        <v>731</v>
      </c>
      <c r="AT741">
        <f>_xlfn.RANK.AVG(Table2[[#This Row],[6M Return vs Nifty Z-Score]],Table2[6M Return vs Nifty Z-Score])</f>
        <v>675</v>
      </c>
      <c r="AU741">
        <f>_xlfn.RANK.AVG(Table2[[#This Row],[Sharpe Ratio Z-Score]],Table2[Sharpe Ratio Z-Score])</f>
        <v>741</v>
      </c>
      <c r="AV741">
        <f>(Table2[[#This Row],[Rank 1Y]]+Table2[[#This Row],[Rank 6M]]+Table2[[#This Row],[Rank Sharpe]])/3</f>
        <v>715.66666666666663</v>
      </c>
    </row>
    <row r="742" spans="1:48" x14ac:dyDescent="0.3">
      <c r="A742" t="s">
        <v>1693</v>
      </c>
      <c r="B742" t="s">
        <v>1694</v>
      </c>
      <c r="C742" t="s">
        <v>10400</v>
      </c>
      <c r="D742" t="s">
        <v>468</v>
      </c>
      <c r="E742">
        <v>5146.7932191</v>
      </c>
      <c r="F742">
        <v>310.25</v>
      </c>
      <c r="G742">
        <v>-62.779875930315598</v>
      </c>
      <c r="H742">
        <f>(Table2[[#This Row],[1Y Return vs Nifty]]-AVERAGE(Table2[1Y Return vs Nifty]))/_xlfn.STDEV.P(Table2[1Y Return vs Nifty])</f>
        <v>-1.4099287770701143</v>
      </c>
      <c r="I742">
        <v>-12.158431543906</v>
      </c>
      <c r="J742">
        <f>(Table2[[#This Row],[1M Return vs Nifty]]-AVERAGE(Table2[1M Return vs Nifty]))/_xlfn.STDEV.P(Table2[1M Return vs Nifty])</f>
        <v>-0.91486161831265622</v>
      </c>
      <c r="K742">
        <v>-33.341699925522001</v>
      </c>
      <c r="L742">
        <f>(Table2[[#This Row],[6M Return vs Nifty]]-AVERAGE(Table2[6M Return vs Nifty]))/_xlfn.STDEV.P(Table2[6M Return vs Nifty])</f>
        <v>-1.3589897355283931</v>
      </c>
      <c r="M742">
        <v>-2.8543442232357199</v>
      </c>
      <c r="N742">
        <f>(Table2[[#This Row],[1W Return vs Nifty]]-AVERAGE(Table2[1W Return vs Nifty]))/_xlfn.STDEV.P(Table2[1W Return vs Nifty])</f>
        <v>-0.15405224811644563</v>
      </c>
      <c r="O742">
        <v>312.01</v>
      </c>
      <c r="P742">
        <v>318.141671468428</v>
      </c>
      <c r="Q742">
        <v>353.88853592036497</v>
      </c>
      <c r="R742">
        <v>48.1030335662266</v>
      </c>
      <c r="S742" s="2">
        <f>(Table2[[#This Row],[Close Price]]-Table2[[#This Row],[20D EMA]])/Table2[[#This Row],[20D EMA]]</f>
        <v>-5.6408448447164868E-3</v>
      </c>
      <c r="T742" s="2">
        <f>(Table2[[#This Row],[Close Price]]-Table2[[#This Row],[50D EMA]])/Table2[[#This Row],[50D EMA]]</f>
        <v>-2.4805525890408735E-2</v>
      </c>
      <c r="U742" s="2">
        <f>(Table2[[#This Row],[Close Price]]-Table2[[#This Row],[200D EMA]])/Table2[[#This Row],[200D EMA]]</f>
        <v>-0.12331152747537685</v>
      </c>
      <c r="V742">
        <v>0.65573305438040297</v>
      </c>
      <c r="W742">
        <v>307.85000000000002</v>
      </c>
      <c r="X742">
        <v>316.3</v>
      </c>
      <c r="Y742">
        <v>306.39999999999998</v>
      </c>
      <c r="Z742">
        <v>316.3</v>
      </c>
      <c r="AA742">
        <v>302.5</v>
      </c>
      <c r="AB742">
        <v>328.65</v>
      </c>
      <c r="AC742" s="2">
        <f>(Table2[[#This Row],[Close Price]]/Table2[[#This Row],[Day Low]])-1</f>
        <v>7.7960045476692663E-3</v>
      </c>
      <c r="AD742" s="2">
        <f>(Table2[[#This Row],[Day High]]/Table2[[#This Row],[Close Price]])-1</f>
        <v>1.9500402900886504E-2</v>
      </c>
      <c r="AE742" s="2">
        <f>(Table2[[#This Row],[Close Price]]/Table2[[#This Row],[Current Week Low]])-1</f>
        <v>1.2565274151436157E-2</v>
      </c>
      <c r="AF742" s="2">
        <f>(Table2[[#This Row],[Current Week High]]/Table2[[#This Row],[Close Price]])-1</f>
        <v>1.9500402900886504E-2</v>
      </c>
      <c r="AG742" s="2">
        <f>(Table2[[#This Row],[Close Price]]/Table2[[#This Row],[Current Month Low]])-1</f>
        <v>2.5619834710743694E-2</v>
      </c>
      <c r="AH742" s="2">
        <f>(Table2[[#This Row],[Current Month High]]/Table2[[#This Row],[Close Price]])-1</f>
        <v>5.9307010475422972E-2</v>
      </c>
      <c r="AI742">
        <v>74.826752618855707</v>
      </c>
      <c r="AJ742">
        <v>18.122977346278301</v>
      </c>
      <c r="AK742" t="str">
        <f>IF(AND(Table2[[#This Row],[20D EMA]]&gt;Table2[[#This Row],[50D EMA]],Table2[[#This Row],[50D EMA]]&gt;Table2[[#This Row],[200D EMA]]),"Uptrend","Downtrend/NoTrend")</f>
        <v>Downtrend/NoTrend</v>
      </c>
      <c r="AL742">
        <v>-0.16</v>
      </c>
      <c r="AM742" t="s">
        <v>10435</v>
      </c>
      <c r="AN742">
        <v>0.96</v>
      </c>
      <c r="AO742" t="s">
        <v>10436</v>
      </c>
      <c r="AP742">
        <v>-0.10888629398680499</v>
      </c>
      <c r="AQ742">
        <f>(Table2[[#This Row],[Sharpe Ratio]]-AVERAGE(Table2[Sharpe Ratio]))/_xlfn.STDEV.P(Table2[Sharpe Ratio])</f>
        <v>-1.9390861748423236</v>
      </c>
      <c r="AR7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42">
        <f>_xlfn.RANK.AVG(Table2[[#This Row],[1Y Return vs Nifty Z-Score]],Table2[1Y Return vs Nifty Z-Score])</f>
        <v>732</v>
      </c>
      <c r="AT742">
        <f>_xlfn.RANK.AVG(Table2[[#This Row],[6M Return vs Nifty Z-Score]],Table2[6M Return vs Nifty Z-Score])</f>
        <v>722</v>
      </c>
      <c r="AU742">
        <f>_xlfn.RANK.AVG(Table2[[#This Row],[Sharpe Ratio Z-Score]],Table2[Sharpe Ratio Z-Score])</f>
        <v>730</v>
      </c>
      <c r="AV742">
        <f>(Table2[[#This Row],[Rank 1Y]]+Table2[[#This Row],[Rank 6M]]+Table2[[#This Row],[Rank Sharpe]])/3</f>
        <v>728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25151-6C93-408F-9FC1-3B853A0DF9AF}">
  <dimension ref="A1:Q5079"/>
  <sheetViews>
    <sheetView topLeftCell="E944" workbookViewId="0">
      <selection sqref="A1:Q1266"/>
    </sheetView>
  </sheetViews>
  <sheetFormatPr defaultRowHeight="14.4" x14ac:dyDescent="0.3"/>
  <cols>
    <col min="1" max="1" width="50.6640625" bestFit="1" customWidth="1"/>
    <col min="2" max="2" width="15.109375" bestFit="1" customWidth="1"/>
    <col min="3" max="3" width="31.88671875" bestFit="1" customWidth="1"/>
    <col min="4" max="4" width="53.33203125" bestFit="1" customWidth="1"/>
    <col min="5" max="5" width="13" bestFit="1" customWidth="1"/>
    <col min="6" max="6" width="12.6640625" bestFit="1" customWidth="1"/>
    <col min="7" max="7" width="18.5546875" bestFit="1" customWidth="1"/>
    <col min="8" max="9" width="19.44140625" bestFit="1" customWidth="1"/>
    <col min="10" max="10" width="19.5546875" bestFit="1" customWidth="1"/>
    <col min="11" max="12" width="12" bestFit="1" customWidth="1"/>
    <col min="13" max="13" width="23.88671875" bestFit="1" customWidth="1"/>
    <col min="14" max="14" width="17.6640625" bestFit="1" customWidth="1"/>
    <col min="15" max="15" width="23.77734375" bestFit="1" customWidth="1"/>
    <col min="16" max="16" width="23.3320312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10388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10389</v>
      </c>
      <c r="D2" t="s">
        <v>18</v>
      </c>
      <c r="E2">
        <v>2021681.5670930599</v>
      </c>
      <c r="F2">
        <v>2987.9</v>
      </c>
      <c r="G2">
        <v>-4.5080273931773398</v>
      </c>
      <c r="H2">
        <v>-5.8943964460217098</v>
      </c>
      <c r="I2">
        <v>-14.049964460437799</v>
      </c>
      <c r="J2">
        <v>-1.1355740322446699</v>
      </c>
      <c r="K2">
        <v>2977.7649064119901</v>
      </c>
      <c r="L2">
        <v>2862.09845281444</v>
      </c>
      <c r="M2">
        <v>60.651265646954499</v>
      </c>
      <c r="N2">
        <v>1.0364128041818099</v>
      </c>
      <c r="O2">
        <v>7.68767361692157</v>
      </c>
      <c r="P2">
        <v>34.571904697563397</v>
      </c>
      <c r="Q2">
        <v>-1.7649939926338998E-2</v>
      </c>
    </row>
    <row r="3" spans="1:17" x14ac:dyDescent="0.3">
      <c r="A3" t="s">
        <v>19</v>
      </c>
      <c r="B3" t="s">
        <v>20</v>
      </c>
      <c r="C3" t="s">
        <v>10390</v>
      </c>
      <c r="D3" t="s">
        <v>21</v>
      </c>
      <c r="E3">
        <v>1546641.9617570499</v>
      </c>
      <c r="F3">
        <v>4274.75</v>
      </c>
      <c r="G3">
        <v>-12.669952408026401</v>
      </c>
      <c r="H3">
        <v>-9.7765571459934701</v>
      </c>
      <c r="I3">
        <v>-7.4381402249705797</v>
      </c>
      <c r="J3">
        <v>-7.2933015047459202</v>
      </c>
      <c r="K3">
        <v>4334.2445392619702</v>
      </c>
      <c r="L3">
        <v>4029.5647392893402</v>
      </c>
      <c r="M3">
        <v>22.037513934504499</v>
      </c>
      <c r="N3">
        <v>0.99149084233198104</v>
      </c>
      <c r="O3">
        <v>7.4273349318673496</v>
      </c>
      <c r="P3">
        <v>29.1075203865901</v>
      </c>
      <c r="Q3">
        <v>-4.1820805939111E-2</v>
      </c>
    </row>
    <row r="4" spans="1:17" x14ac:dyDescent="0.3">
      <c r="A4" t="s">
        <v>22</v>
      </c>
      <c r="B4" t="s">
        <v>23</v>
      </c>
      <c r="C4" t="s">
        <v>10391</v>
      </c>
      <c r="D4" t="s">
        <v>24</v>
      </c>
      <c r="E4">
        <v>1357209.98156641</v>
      </c>
      <c r="F4">
        <v>1779.1</v>
      </c>
      <c r="G4">
        <v>-15.9664162019639</v>
      </c>
      <c r="H4">
        <v>3.5157146246688402</v>
      </c>
      <c r="I4">
        <v>7.1309438250504904</v>
      </c>
      <c r="J4">
        <v>3.1397049358473601</v>
      </c>
      <c r="K4">
        <v>1656.3252803576499</v>
      </c>
      <c r="L4">
        <v>1590.69983802616</v>
      </c>
      <c r="M4">
        <v>92.705282450584804</v>
      </c>
      <c r="N4">
        <v>0.68205015945175895</v>
      </c>
      <c r="O4">
        <v>0.83750210780733003</v>
      </c>
      <c r="P4">
        <v>30.475596787796501</v>
      </c>
      <c r="Q4">
        <v>-6.8763791278679001E-2</v>
      </c>
    </row>
    <row r="5" spans="1:17" x14ac:dyDescent="0.3">
      <c r="A5" t="s">
        <v>25</v>
      </c>
      <c r="B5" t="s">
        <v>26</v>
      </c>
      <c r="C5" t="s">
        <v>10392</v>
      </c>
      <c r="D5" t="s">
        <v>27</v>
      </c>
      <c r="E5">
        <v>1054564.5043230001</v>
      </c>
      <c r="F5">
        <v>1760.4</v>
      </c>
      <c r="G5">
        <v>61.194042691507697</v>
      </c>
      <c r="H5">
        <v>11.7735725769975</v>
      </c>
      <c r="I5">
        <v>27.4326755274795</v>
      </c>
      <c r="J5">
        <v>3.6087870722722202</v>
      </c>
      <c r="K5">
        <v>1555.9868383022799</v>
      </c>
      <c r="L5">
        <v>1331.8375744041</v>
      </c>
      <c r="M5">
        <v>89.231798150358102</v>
      </c>
      <c r="N5">
        <v>1.0699836552055899</v>
      </c>
      <c r="O5">
        <v>0.40615769143375002</v>
      </c>
      <c r="P5">
        <v>96.593891339549899</v>
      </c>
      <c r="Q5">
        <v>0.17287326523694599</v>
      </c>
    </row>
    <row r="6" spans="1:17" x14ac:dyDescent="0.3">
      <c r="A6" t="s">
        <v>28</v>
      </c>
      <c r="B6" t="s">
        <v>29</v>
      </c>
      <c r="C6" t="s">
        <v>10391</v>
      </c>
      <c r="D6" t="s">
        <v>24</v>
      </c>
      <c r="E6">
        <v>932742.98277753999</v>
      </c>
      <c r="F6">
        <v>1323.85</v>
      </c>
      <c r="G6">
        <v>6.2558430908916201</v>
      </c>
      <c r="H6">
        <v>4.4657860502460798</v>
      </c>
      <c r="I6">
        <v>4.4770484863401396</v>
      </c>
      <c r="J6">
        <v>1.7721628802178699</v>
      </c>
      <c r="K6">
        <v>1232.5760753198599</v>
      </c>
      <c r="L6">
        <v>1132.08051785209</v>
      </c>
      <c r="M6">
        <v>74.995721760694195</v>
      </c>
      <c r="N6">
        <v>1.17096045569047</v>
      </c>
      <c r="O6">
        <v>2.9081844619858801</v>
      </c>
      <c r="P6">
        <v>47.258064516128997</v>
      </c>
      <c r="Q6">
        <v>0.103822612679427</v>
      </c>
    </row>
    <row r="7" spans="1:17" x14ac:dyDescent="0.3">
      <c r="A7" t="s">
        <v>30</v>
      </c>
      <c r="B7" t="s">
        <v>31</v>
      </c>
      <c r="C7" t="s">
        <v>10390</v>
      </c>
      <c r="D7" t="s">
        <v>21</v>
      </c>
      <c r="E7">
        <v>785014.36480664997</v>
      </c>
      <c r="F7">
        <v>1895.3</v>
      </c>
      <c r="G7">
        <v>-3.602505043516</v>
      </c>
      <c r="H7">
        <v>-3.33671548517116</v>
      </c>
      <c r="I7">
        <v>9.2923699000449407</v>
      </c>
      <c r="J7">
        <v>-3.71998917330068</v>
      </c>
      <c r="K7">
        <v>1844.22283088583</v>
      </c>
      <c r="L7">
        <v>1655.2795054498199</v>
      </c>
      <c r="M7">
        <v>41.697921281103497</v>
      </c>
      <c r="N7">
        <v>0.87164445836926197</v>
      </c>
      <c r="O7">
        <v>4.2447105999050301</v>
      </c>
      <c r="P7">
        <v>40.221211112344101</v>
      </c>
      <c r="Q7">
        <v>-3.7156903137084002E-2</v>
      </c>
    </row>
    <row r="8" spans="1:17" x14ac:dyDescent="0.3">
      <c r="A8" t="s">
        <v>32</v>
      </c>
      <c r="B8" t="s">
        <v>33</v>
      </c>
      <c r="C8" t="s">
        <v>10391</v>
      </c>
      <c r="D8" t="s">
        <v>34</v>
      </c>
      <c r="E8">
        <v>707811.01214054006</v>
      </c>
      <c r="F8">
        <v>793.1</v>
      </c>
      <c r="G8">
        <v>1.33576962063756</v>
      </c>
      <c r="H8">
        <v>-7.3507001954645901</v>
      </c>
      <c r="I8">
        <v>-10.514708883465101</v>
      </c>
      <c r="J8">
        <v>-0.57352812384429797</v>
      </c>
      <c r="K8">
        <v>810.25141004387297</v>
      </c>
      <c r="L8">
        <v>766.45379688767002</v>
      </c>
      <c r="M8">
        <v>49.121769858589502</v>
      </c>
      <c r="N8">
        <v>1.0130226898116099</v>
      </c>
      <c r="O8">
        <v>14.991804312192601</v>
      </c>
      <c r="P8">
        <v>46.005154639175203</v>
      </c>
      <c r="Q8">
        <v>6.2700754320045002E-2</v>
      </c>
    </row>
    <row r="9" spans="1:17" x14ac:dyDescent="0.3">
      <c r="A9" t="s">
        <v>35</v>
      </c>
      <c r="B9" t="s">
        <v>36</v>
      </c>
      <c r="C9" t="s">
        <v>10393</v>
      </c>
      <c r="D9" t="s">
        <v>37</v>
      </c>
      <c r="E9">
        <v>692882.71520749002</v>
      </c>
      <c r="F9">
        <v>2948.95</v>
      </c>
      <c r="G9">
        <v>-13.062921941859299</v>
      </c>
      <c r="H9">
        <v>0.16198021615950101</v>
      </c>
      <c r="I9">
        <v>13.9664101227313</v>
      </c>
      <c r="J9">
        <v>0.123030385247168</v>
      </c>
      <c r="K9">
        <v>2793.0790769574501</v>
      </c>
      <c r="L9">
        <v>2589.0297702860998</v>
      </c>
      <c r="M9">
        <v>57.295923234692403</v>
      </c>
      <c r="N9">
        <v>0.89585473220116196</v>
      </c>
      <c r="O9">
        <v>2.9179877583546698</v>
      </c>
      <c r="P9">
        <v>35.768053221610899</v>
      </c>
      <c r="Q9">
        <v>-5.7035558448923003E-2</v>
      </c>
    </row>
    <row r="10" spans="1:17" x14ac:dyDescent="0.3">
      <c r="A10" t="s">
        <v>38</v>
      </c>
      <c r="B10" t="s">
        <v>39</v>
      </c>
      <c r="C10" t="s">
        <v>10393</v>
      </c>
      <c r="D10" t="s">
        <v>40</v>
      </c>
      <c r="E10">
        <v>647330.77077025501</v>
      </c>
      <c r="F10">
        <v>517.54999999999995</v>
      </c>
      <c r="G10">
        <v>-15.237484702537801</v>
      </c>
      <c r="H10">
        <v>-2.8087043304286898</v>
      </c>
      <c r="I10">
        <v>3.3387202248676102</v>
      </c>
      <c r="J10">
        <v>-1.2412136395526101</v>
      </c>
      <c r="K10">
        <v>495.93650299501002</v>
      </c>
      <c r="L10">
        <v>458.677035211114</v>
      </c>
      <c r="M10">
        <v>63.149019958753399</v>
      </c>
      <c r="N10">
        <v>0.78378020012970295</v>
      </c>
      <c r="O10">
        <v>0.56999323736837104</v>
      </c>
      <c r="P10">
        <v>29.598096907474599</v>
      </c>
      <c r="Q10">
        <v>0.11076022371479199</v>
      </c>
    </row>
    <row r="11" spans="1:17" x14ac:dyDescent="0.3">
      <c r="A11" t="s">
        <v>41</v>
      </c>
      <c r="B11" t="s">
        <v>42</v>
      </c>
      <c r="C11" t="s">
        <v>10391</v>
      </c>
      <c r="D11" t="s">
        <v>43</v>
      </c>
      <c r="E11">
        <v>644517.2657319</v>
      </c>
      <c r="F11">
        <v>1019</v>
      </c>
      <c r="G11">
        <v>25.409870052122599</v>
      </c>
      <c r="H11">
        <v>-8.2357124502910892</v>
      </c>
      <c r="I11">
        <v>-4.1392134247404497</v>
      </c>
      <c r="J11">
        <v>-2.05895522845241</v>
      </c>
      <c r="K11">
        <v>1049.7596866864001</v>
      </c>
      <c r="L11">
        <v>968.23358430045596</v>
      </c>
      <c r="M11">
        <v>42.977183436248801</v>
      </c>
      <c r="N11">
        <v>0.33832820813633102</v>
      </c>
      <c r="O11">
        <v>19.921491658488701</v>
      </c>
      <c r="P11">
        <v>70.586758181970296</v>
      </c>
      <c r="Q11">
        <v>-2.9141099411486002E-2</v>
      </c>
    </row>
    <row r="12" spans="1:17" x14ac:dyDescent="0.3">
      <c r="A12" t="s">
        <v>44</v>
      </c>
      <c r="B12" t="s">
        <v>45</v>
      </c>
      <c r="C12" t="s">
        <v>10394</v>
      </c>
      <c r="D12" t="s">
        <v>46</v>
      </c>
      <c r="E12">
        <v>521652.44013649999</v>
      </c>
      <c r="F12">
        <v>3793.85</v>
      </c>
      <c r="G12">
        <v>-1.46177792250145</v>
      </c>
      <c r="H12">
        <v>0.40244474465969299</v>
      </c>
      <c r="I12">
        <v>-14.311300719616201</v>
      </c>
      <c r="J12">
        <v>0.40834236154431602</v>
      </c>
      <c r="K12">
        <v>3652.7025862284599</v>
      </c>
      <c r="L12">
        <v>3471.3891415807002</v>
      </c>
      <c r="M12">
        <v>70.0576450475141</v>
      </c>
      <c r="N12">
        <v>0.97125710578379199</v>
      </c>
      <c r="O12">
        <v>3.3224824386836702</v>
      </c>
      <c r="P12">
        <v>32.8309087407874</v>
      </c>
      <c r="Q12">
        <v>0.12727674048271201</v>
      </c>
    </row>
    <row r="13" spans="1:17" x14ac:dyDescent="0.3">
      <c r="A13" t="s">
        <v>47</v>
      </c>
      <c r="B13" t="s">
        <v>48</v>
      </c>
      <c r="C13" t="s">
        <v>10390</v>
      </c>
      <c r="D13" t="s">
        <v>21</v>
      </c>
      <c r="E13">
        <v>482341.19030175998</v>
      </c>
      <c r="F13">
        <v>1782.4</v>
      </c>
      <c r="G13">
        <v>8.9025323828506799</v>
      </c>
      <c r="H13">
        <v>1.48299533413578</v>
      </c>
      <c r="I13">
        <v>-3.5912887519457199</v>
      </c>
      <c r="J13">
        <v>-3.5526467560212902</v>
      </c>
      <c r="K13">
        <v>1690.4220264512801</v>
      </c>
      <c r="L13">
        <v>1526.7863574112901</v>
      </c>
      <c r="M13">
        <v>56.086210391658597</v>
      </c>
      <c r="N13">
        <v>0.78288556528106001</v>
      </c>
      <c r="O13">
        <v>2.55834829443446</v>
      </c>
      <c r="P13">
        <v>47.482520375656698</v>
      </c>
      <c r="Q13">
        <v>7.2328094743250001E-3</v>
      </c>
    </row>
    <row r="14" spans="1:17" x14ac:dyDescent="0.3">
      <c r="A14" t="s">
        <v>49</v>
      </c>
      <c r="B14" t="s">
        <v>50</v>
      </c>
      <c r="C14" t="s">
        <v>10391</v>
      </c>
      <c r="D14" t="s">
        <v>51</v>
      </c>
      <c r="E14">
        <v>471530.24421254999</v>
      </c>
      <c r="F14">
        <v>7623.9</v>
      </c>
      <c r="G14">
        <v>-34.677313452273602</v>
      </c>
      <c r="H14">
        <v>6.9677266611602402</v>
      </c>
      <c r="I14">
        <v>-7.3533363547333099</v>
      </c>
      <c r="J14">
        <v>-0.177980808174833</v>
      </c>
      <c r="K14">
        <v>7156.7764093451297</v>
      </c>
      <c r="L14">
        <v>7028.4450470612601</v>
      </c>
      <c r="M14">
        <v>65.660267223036698</v>
      </c>
      <c r="N14">
        <v>1.41133591611455</v>
      </c>
      <c r="O14">
        <v>7.45156678340481</v>
      </c>
      <c r="P14">
        <v>23.208571705614201</v>
      </c>
      <c r="Q14">
        <v>-6.1309199595472E-2</v>
      </c>
    </row>
    <row r="15" spans="1:17" x14ac:dyDescent="0.3">
      <c r="A15" t="s">
        <v>52</v>
      </c>
      <c r="B15" t="s">
        <v>53</v>
      </c>
      <c r="C15" t="s">
        <v>10395</v>
      </c>
      <c r="D15" t="s">
        <v>54</v>
      </c>
      <c r="E15">
        <v>448807.60281334998</v>
      </c>
      <c r="F15">
        <v>1870.55</v>
      </c>
      <c r="G15">
        <v>34.240125581734297</v>
      </c>
      <c r="H15">
        <v>0.30983590744321898</v>
      </c>
      <c r="I15">
        <v>-0.63477350939428501</v>
      </c>
      <c r="J15">
        <v>-2.4610812849247599</v>
      </c>
      <c r="K15">
        <v>1766.026692314</v>
      </c>
      <c r="L15">
        <v>1552.0910044566299</v>
      </c>
      <c r="M15">
        <v>66.435632198595002</v>
      </c>
      <c r="N15">
        <v>0.84929819116483396</v>
      </c>
      <c r="O15">
        <v>0.53994814359412602</v>
      </c>
      <c r="P15">
        <v>75.087752141152194</v>
      </c>
      <c r="Q15">
        <v>0.11951625555293301</v>
      </c>
    </row>
    <row r="16" spans="1:17" x14ac:dyDescent="0.3">
      <c r="A16" t="s">
        <v>55</v>
      </c>
      <c r="B16" t="s">
        <v>56</v>
      </c>
      <c r="C16" t="s">
        <v>10396</v>
      </c>
      <c r="D16" t="s">
        <v>57</v>
      </c>
      <c r="E16">
        <v>422871.61010374001</v>
      </c>
      <c r="F16">
        <v>436.1</v>
      </c>
      <c r="G16">
        <v>49.802200751537399</v>
      </c>
      <c r="H16">
        <v>1.41793958198391</v>
      </c>
      <c r="I16">
        <v>14.8297705592031</v>
      </c>
      <c r="J16">
        <v>-0.27288326169423299</v>
      </c>
      <c r="K16">
        <v>403.33646153104399</v>
      </c>
      <c r="L16">
        <v>353.62871050304102</v>
      </c>
      <c r="M16">
        <v>78.089238748248107</v>
      </c>
      <c r="N16">
        <v>1.08068896268593</v>
      </c>
      <c r="O16">
        <v>0.20637468470534601</v>
      </c>
      <c r="P16">
        <v>91.481888035126204</v>
      </c>
      <c r="Q16">
        <v>0.178425663999459</v>
      </c>
    </row>
    <row r="17" spans="1:17" x14ac:dyDescent="0.3">
      <c r="A17" t="s">
        <v>58</v>
      </c>
      <c r="B17" t="s">
        <v>59</v>
      </c>
      <c r="C17" t="s">
        <v>10397</v>
      </c>
      <c r="D17" t="s">
        <v>60</v>
      </c>
      <c r="E17">
        <v>401973.12293622002</v>
      </c>
      <c r="F17">
        <v>12785.3</v>
      </c>
      <c r="G17">
        <v>-11.4210528542218</v>
      </c>
      <c r="H17">
        <v>-0.99313089528878296</v>
      </c>
      <c r="I17">
        <v>-13.318033310784999</v>
      </c>
      <c r="J17">
        <v>1.6533316627290999</v>
      </c>
      <c r="K17">
        <v>12409.7064185906</v>
      </c>
      <c r="L17">
        <v>11860.893849722899</v>
      </c>
      <c r="M17">
        <v>77.389670109195507</v>
      </c>
      <c r="N17">
        <v>0.67319398877734804</v>
      </c>
      <c r="O17">
        <v>6.9978803782468901</v>
      </c>
      <c r="P17">
        <v>31.297592334906199</v>
      </c>
      <c r="Q17">
        <v>5.6896744856286E-2</v>
      </c>
    </row>
    <row r="18" spans="1:17" x14ac:dyDescent="0.3">
      <c r="A18" t="s">
        <v>61</v>
      </c>
      <c r="B18" t="s">
        <v>62</v>
      </c>
      <c r="C18" t="s">
        <v>10391</v>
      </c>
      <c r="D18" t="s">
        <v>24</v>
      </c>
      <c r="E18">
        <v>392255.58767417999</v>
      </c>
      <c r="F18">
        <v>1268.0999999999999</v>
      </c>
      <c r="G18">
        <v>-7.7198695157499699</v>
      </c>
      <c r="H18">
        <v>1.31825038128544</v>
      </c>
      <c r="I18">
        <v>4.1850993075374703</v>
      </c>
      <c r="J18">
        <v>-1.7500085289115099</v>
      </c>
      <c r="K18">
        <v>1202.3812161317601</v>
      </c>
      <c r="L18">
        <v>1140.5132583263701</v>
      </c>
      <c r="M18">
        <v>81.941588250848596</v>
      </c>
      <c r="N18">
        <v>0.83963599484254303</v>
      </c>
      <c r="O18">
        <v>5.6422995031937697</v>
      </c>
      <c r="P18">
        <v>33.287786420012601</v>
      </c>
      <c r="Q18">
        <v>4.4239528056261003E-2</v>
      </c>
    </row>
    <row r="19" spans="1:17" x14ac:dyDescent="0.3">
      <c r="A19" t="s">
        <v>63</v>
      </c>
      <c r="B19" t="s">
        <v>64</v>
      </c>
      <c r="C19" t="s">
        <v>10391</v>
      </c>
      <c r="D19" t="s">
        <v>24</v>
      </c>
      <c r="E19">
        <v>377335.23767753999</v>
      </c>
      <c r="F19">
        <v>1897.95</v>
      </c>
      <c r="G19">
        <v>-25.808027387430599</v>
      </c>
      <c r="H19">
        <v>0.65704965949414895</v>
      </c>
      <c r="I19">
        <v>-9.4576772914297198</v>
      </c>
      <c r="J19">
        <v>1.1401958808549399</v>
      </c>
      <c r="K19">
        <v>1812.5075333248201</v>
      </c>
      <c r="L19">
        <v>1781.89246456927</v>
      </c>
      <c r="M19">
        <v>66.066315128090196</v>
      </c>
      <c r="N19">
        <v>1.0621200092307601</v>
      </c>
      <c r="O19">
        <v>2.32092520877789</v>
      </c>
      <c r="P19">
        <v>22.936166078310698</v>
      </c>
      <c r="Q19">
        <v>-0.102672864658351</v>
      </c>
    </row>
    <row r="20" spans="1:17" x14ac:dyDescent="0.3">
      <c r="A20" t="s">
        <v>65</v>
      </c>
      <c r="B20" t="s">
        <v>66</v>
      </c>
      <c r="C20" t="s">
        <v>10389</v>
      </c>
      <c r="D20" t="s">
        <v>67</v>
      </c>
      <c r="E20">
        <v>375772.93988322001</v>
      </c>
      <c r="F20">
        <v>298.7</v>
      </c>
      <c r="G20">
        <v>28.852747848803499</v>
      </c>
      <c r="H20">
        <v>-12.4345479021418</v>
      </c>
      <c r="I20">
        <v>-5.1784353507687699</v>
      </c>
      <c r="J20">
        <v>-1.83056333528321</v>
      </c>
      <c r="K20">
        <v>305.862725968392</v>
      </c>
      <c r="L20">
        <v>273.56167427807702</v>
      </c>
      <c r="M20">
        <v>51.553747199561002</v>
      </c>
      <c r="N20">
        <v>0.73746848742760696</v>
      </c>
      <c r="O20">
        <v>15.500502176096401</v>
      </c>
      <c r="P20">
        <v>66.036687048360093</v>
      </c>
      <c r="Q20">
        <v>7.5345046715690006E-2</v>
      </c>
    </row>
    <row r="21" spans="1:17" x14ac:dyDescent="0.3">
      <c r="A21" t="s">
        <v>68</v>
      </c>
      <c r="B21" t="s">
        <v>69</v>
      </c>
      <c r="C21" t="s">
        <v>10397</v>
      </c>
      <c r="D21" t="s">
        <v>60</v>
      </c>
      <c r="E21">
        <v>370378.37969063898</v>
      </c>
      <c r="F21">
        <v>3091.05</v>
      </c>
      <c r="G21">
        <v>62.301419976738799</v>
      </c>
      <c r="H21">
        <v>6.3542586146297699</v>
      </c>
      <c r="I21">
        <v>48.150167530674501</v>
      </c>
      <c r="J21">
        <v>7.8790579400687601</v>
      </c>
      <c r="K21">
        <v>2786.9278960280899</v>
      </c>
      <c r="L21">
        <v>2369.36008674185</v>
      </c>
      <c r="M21">
        <v>87.089393744363505</v>
      </c>
      <c r="N21">
        <v>1.24861881687712</v>
      </c>
      <c r="O21">
        <v>1.8747674738357401</v>
      </c>
      <c r="P21">
        <v>113.175862068965</v>
      </c>
      <c r="Q21">
        <v>0.200226436237536</v>
      </c>
    </row>
    <row r="22" spans="1:17" x14ac:dyDescent="0.3">
      <c r="A22" t="s">
        <v>70</v>
      </c>
      <c r="B22" t="s">
        <v>71</v>
      </c>
      <c r="C22" t="s">
        <v>10397</v>
      </c>
      <c r="D22" t="s">
        <v>60</v>
      </c>
      <c r="E22">
        <v>354689.99380320002</v>
      </c>
      <c r="F22">
        <v>963.6</v>
      </c>
      <c r="G22">
        <v>23.574407950826</v>
      </c>
      <c r="H22">
        <v>-15.0065306675908</v>
      </c>
      <c r="I22">
        <v>-19.974767865651099</v>
      </c>
      <c r="J22">
        <v>-2.5049116114243399</v>
      </c>
      <c r="K22">
        <v>1025.3914105487199</v>
      </c>
      <c r="L22">
        <v>938.34415496735699</v>
      </c>
      <c r="M22">
        <v>27.876215621706098</v>
      </c>
      <c r="N22">
        <v>1.3887552898767199</v>
      </c>
      <c r="O22">
        <v>22.353673723536701</v>
      </c>
      <c r="P22">
        <v>58.408679927667201</v>
      </c>
      <c r="Q22">
        <v>0.13415235880839599</v>
      </c>
    </row>
    <row r="23" spans="1:17" x14ac:dyDescent="0.3">
      <c r="A23" t="s">
        <v>72</v>
      </c>
      <c r="B23" t="s">
        <v>73</v>
      </c>
      <c r="C23" t="s">
        <v>10398</v>
      </c>
      <c r="D23" t="s">
        <v>74</v>
      </c>
      <c r="E23">
        <v>353981.74808171001</v>
      </c>
      <c r="F23">
        <v>3105.1</v>
      </c>
      <c r="G23">
        <v>-7.0717969594086298</v>
      </c>
      <c r="H23">
        <v>-4.2786273528458096</v>
      </c>
      <c r="I23">
        <v>-17.839094509003601</v>
      </c>
      <c r="J23">
        <v>1.3966040062307501</v>
      </c>
      <c r="K23">
        <v>3052.5950033463801</v>
      </c>
      <c r="L23">
        <v>3001.9782863544601</v>
      </c>
      <c r="M23">
        <v>72.164525271662299</v>
      </c>
      <c r="N23">
        <v>0.66083138923818197</v>
      </c>
      <c r="O23">
        <v>20.572606357283099</v>
      </c>
      <c r="P23">
        <v>44.962651727357603</v>
      </c>
      <c r="Q23">
        <v>7.4154508443978001E-2</v>
      </c>
    </row>
    <row r="24" spans="1:17" x14ac:dyDescent="0.3">
      <c r="A24" t="s">
        <v>75</v>
      </c>
      <c r="B24" t="s">
        <v>76</v>
      </c>
      <c r="C24" t="s">
        <v>10397</v>
      </c>
      <c r="D24" t="s">
        <v>77</v>
      </c>
      <c r="E24">
        <v>346202.63807779999</v>
      </c>
      <c r="F24">
        <v>12397.25</v>
      </c>
      <c r="G24">
        <v>115.50352330140301</v>
      </c>
      <c r="H24">
        <v>15.369290162640899</v>
      </c>
      <c r="I24">
        <v>20.670529037924702</v>
      </c>
      <c r="J24">
        <v>1.82986385838725</v>
      </c>
      <c r="K24">
        <v>10741.9314066936</v>
      </c>
      <c r="L24">
        <v>8945.6617291190305</v>
      </c>
      <c r="M24">
        <v>82.147797498769194</v>
      </c>
      <c r="N24">
        <v>1.55122172375687</v>
      </c>
      <c r="O24">
        <v>0.64732097844280001</v>
      </c>
      <c r="P24">
        <v>152.84771723722901</v>
      </c>
      <c r="Q24">
        <v>0.18061367791251101</v>
      </c>
    </row>
    <row r="25" spans="1:17" x14ac:dyDescent="0.3">
      <c r="A25" t="s">
        <v>78</v>
      </c>
      <c r="B25" t="s">
        <v>79</v>
      </c>
      <c r="C25" t="s">
        <v>10399</v>
      </c>
      <c r="D25" t="s">
        <v>80</v>
      </c>
      <c r="E25">
        <v>342643.49695539998</v>
      </c>
      <c r="F25">
        <v>5265.5</v>
      </c>
      <c r="G25">
        <v>11.5336281405775</v>
      </c>
      <c r="H25">
        <v>4.8268887451976399</v>
      </c>
      <c r="I25">
        <v>-0.31209445400236602</v>
      </c>
      <c r="J25">
        <v>0.55189800877850104</v>
      </c>
      <c r="K25">
        <v>5093.7650187014597</v>
      </c>
      <c r="L25">
        <v>4611.1754413957597</v>
      </c>
      <c r="M25">
        <v>50.710218628760799</v>
      </c>
      <c r="N25">
        <v>0.78211861632913404</v>
      </c>
      <c r="O25">
        <v>4.1657962206818002</v>
      </c>
      <c r="P25">
        <v>45.616703539823</v>
      </c>
      <c r="Q25">
        <v>-4.2488450479849999E-3</v>
      </c>
    </row>
    <row r="26" spans="1:17" x14ac:dyDescent="0.3">
      <c r="A26" t="s">
        <v>81</v>
      </c>
      <c r="B26" t="s">
        <v>82</v>
      </c>
      <c r="C26" t="s">
        <v>5595</v>
      </c>
      <c r="D26" t="s">
        <v>83</v>
      </c>
      <c r="E26">
        <v>340545.29098474002</v>
      </c>
      <c r="F26">
        <v>11816.3</v>
      </c>
      <c r="G26">
        <v>11.8208363383362</v>
      </c>
      <c r="H26">
        <v>-0.984037455925174</v>
      </c>
      <c r="I26">
        <v>5.3943404847659497</v>
      </c>
      <c r="J26">
        <v>-1.5540535633945001</v>
      </c>
      <c r="K26">
        <v>11450.453564225099</v>
      </c>
      <c r="L26">
        <v>10459.298708975501</v>
      </c>
      <c r="M26">
        <v>61.310050235468303</v>
      </c>
      <c r="N26">
        <v>0.74607015803961396</v>
      </c>
      <c r="O26">
        <v>2.21473726970371</v>
      </c>
      <c r="P26">
        <v>46.876650859845398</v>
      </c>
      <c r="Q26">
        <v>3.6750966928731997E-2</v>
      </c>
    </row>
    <row r="27" spans="1:17" x14ac:dyDescent="0.3">
      <c r="A27" t="s">
        <v>84</v>
      </c>
      <c r="B27" t="s">
        <v>85</v>
      </c>
      <c r="C27" t="s">
        <v>10396</v>
      </c>
      <c r="D27" t="s">
        <v>86</v>
      </c>
      <c r="E27">
        <v>338309.46391612501</v>
      </c>
      <c r="F27">
        <v>363.75</v>
      </c>
      <c r="G27">
        <v>50.7093337342463</v>
      </c>
      <c r="H27">
        <v>-0.56060252320464099</v>
      </c>
      <c r="I27">
        <v>17.0141348331024</v>
      </c>
      <c r="J27">
        <v>1.3262925245127399</v>
      </c>
      <c r="K27">
        <v>336.82261600346902</v>
      </c>
      <c r="L27">
        <v>299.11129599036201</v>
      </c>
      <c r="M27">
        <v>87.131685421474998</v>
      </c>
      <c r="N27">
        <v>1.15904877899742</v>
      </c>
      <c r="O27">
        <v>0.68728522336769504</v>
      </c>
      <c r="P27">
        <v>87.741935483870904</v>
      </c>
      <c r="Q27">
        <v>0.117529227253306</v>
      </c>
    </row>
    <row r="28" spans="1:17" x14ac:dyDescent="0.3">
      <c r="A28" t="s">
        <v>87</v>
      </c>
      <c r="B28" t="s">
        <v>88</v>
      </c>
      <c r="C28" t="s">
        <v>10400</v>
      </c>
      <c r="D28" t="s">
        <v>89</v>
      </c>
      <c r="E28">
        <v>331517.081511</v>
      </c>
      <c r="F28">
        <v>3737.25</v>
      </c>
      <c r="G28">
        <v>-18.368012076060001</v>
      </c>
      <c r="H28">
        <v>0.61261160446773499</v>
      </c>
      <c r="I28">
        <v>-16.627224352920798</v>
      </c>
      <c r="J28">
        <v>-2.03392506475996</v>
      </c>
      <c r="K28">
        <v>3589.9361202238001</v>
      </c>
      <c r="L28">
        <v>3457.6779989495199</v>
      </c>
      <c r="M28">
        <v>50.077966372552702</v>
      </c>
      <c r="N28">
        <v>0.65239858293060804</v>
      </c>
      <c r="O28">
        <v>4.0056191049568399</v>
      </c>
      <c r="P28">
        <v>22.306219625938802</v>
      </c>
      <c r="Q28">
        <v>5.7283989574747E-2</v>
      </c>
    </row>
    <row r="29" spans="1:17" x14ac:dyDescent="0.3">
      <c r="A29" t="s">
        <v>90</v>
      </c>
      <c r="B29" t="s">
        <v>91</v>
      </c>
      <c r="C29" t="s">
        <v>10396</v>
      </c>
      <c r="D29" t="s">
        <v>92</v>
      </c>
      <c r="E29">
        <v>327379.91239065002</v>
      </c>
      <c r="F29">
        <v>2066.75</v>
      </c>
      <c r="G29">
        <v>71.690197512447995</v>
      </c>
      <c r="H29">
        <v>4.4284123165730502</v>
      </c>
      <c r="I29">
        <v>-6.5077803502571898</v>
      </c>
      <c r="J29">
        <v>4.2602699648465503</v>
      </c>
      <c r="K29">
        <v>1881.6583048595701</v>
      </c>
      <c r="L29">
        <v>1729.91779227493</v>
      </c>
      <c r="M29">
        <v>78.359869331302207</v>
      </c>
      <c r="N29">
        <v>1.58311676819113</v>
      </c>
      <c r="O29">
        <v>5.1941453973630001</v>
      </c>
      <c r="P29">
        <v>153.417938814297</v>
      </c>
      <c r="Q29">
        <v>5.889709969846E-2</v>
      </c>
    </row>
    <row r="30" spans="1:17" x14ac:dyDescent="0.3">
      <c r="A30" t="s">
        <v>93</v>
      </c>
      <c r="B30" t="s">
        <v>94</v>
      </c>
      <c r="C30" t="s">
        <v>10401</v>
      </c>
      <c r="D30" t="s">
        <v>95</v>
      </c>
      <c r="E30">
        <v>313770.98245597503</v>
      </c>
      <c r="F30">
        <v>1452.55</v>
      </c>
      <c r="G30">
        <v>43.756545771309398</v>
      </c>
      <c r="H30">
        <v>-7.32287304741567</v>
      </c>
      <c r="I30">
        <v>-6.3083543059276996</v>
      </c>
      <c r="J30">
        <v>-0.60547511481604999</v>
      </c>
      <c r="K30">
        <v>1463.66369727349</v>
      </c>
      <c r="L30">
        <v>1320.2082505354799</v>
      </c>
      <c r="M30">
        <v>52.063524859410798</v>
      </c>
      <c r="N30">
        <v>0.72040054394817998</v>
      </c>
      <c r="O30">
        <v>11.6243847027641</v>
      </c>
      <c r="P30">
        <v>92.518223989396901</v>
      </c>
      <c r="Q30">
        <v>6.8170041568043002E-2</v>
      </c>
    </row>
    <row r="31" spans="1:17" x14ac:dyDescent="0.3">
      <c r="A31" t="s">
        <v>96</v>
      </c>
      <c r="B31" t="s">
        <v>97</v>
      </c>
      <c r="C31" t="s">
        <v>10389</v>
      </c>
      <c r="D31" t="s">
        <v>98</v>
      </c>
      <c r="E31">
        <v>311402.66236331</v>
      </c>
      <c r="F31">
        <v>505.3</v>
      </c>
      <c r="G31">
        <v>43.249422954344098</v>
      </c>
      <c r="H31">
        <v>-11.5327735043413</v>
      </c>
      <c r="I31">
        <v>-1.77535585837721</v>
      </c>
      <c r="J31">
        <v>0.56490629660121605</v>
      </c>
      <c r="K31">
        <v>501.683013825795</v>
      </c>
      <c r="L31">
        <v>450.03092618925501</v>
      </c>
      <c r="M31">
        <v>59.843119134314698</v>
      </c>
      <c r="N31">
        <v>0.75629857761599895</v>
      </c>
      <c r="O31">
        <v>7.5697605382940703</v>
      </c>
      <c r="P31">
        <v>79.726124844389105</v>
      </c>
      <c r="Q31">
        <v>0.114367843907832</v>
      </c>
    </row>
    <row r="32" spans="1:17" x14ac:dyDescent="0.3">
      <c r="A32" t="s">
        <v>99</v>
      </c>
      <c r="B32" t="s">
        <v>100</v>
      </c>
      <c r="C32" t="s">
        <v>10400</v>
      </c>
      <c r="D32" t="s">
        <v>101</v>
      </c>
      <c r="E32">
        <v>311063.99366052501</v>
      </c>
      <c r="F32">
        <v>3244.75</v>
      </c>
      <c r="G32">
        <v>-34.533656401411697</v>
      </c>
      <c r="H32">
        <v>-1.8380516957152799</v>
      </c>
      <c r="I32">
        <v>-2.4023802987496099</v>
      </c>
      <c r="J32">
        <v>-4.4116063844972402</v>
      </c>
      <c r="K32">
        <v>3159.4759969430002</v>
      </c>
      <c r="L32">
        <v>3049.0493620963398</v>
      </c>
      <c r="M32">
        <v>40.903778924063701</v>
      </c>
      <c r="N32">
        <v>0.80459576785410603</v>
      </c>
      <c r="O32">
        <v>5.4919485322443897</v>
      </c>
      <c r="P32">
        <v>21.521665855211399</v>
      </c>
      <c r="Q32">
        <v>-6.2577338893182996E-2</v>
      </c>
    </row>
    <row r="33" spans="1:17" x14ac:dyDescent="0.3">
      <c r="A33" t="s">
        <v>102</v>
      </c>
      <c r="B33" t="s">
        <v>103</v>
      </c>
      <c r="C33" t="s">
        <v>10391</v>
      </c>
      <c r="D33" t="s">
        <v>43</v>
      </c>
      <c r="E33">
        <v>307338.04975195002</v>
      </c>
      <c r="F33">
        <v>1928.5</v>
      </c>
      <c r="G33">
        <v>-9.9133645945804894</v>
      </c>
      <c r="H33">
        <v>10.675677677222</v>
      </c>
      <c r="I33">
        <v>3.30939058731507</v>
      </c>
      <c r="J33">
        <v>0.60194214999067697</v>
      </c>
      <c r="K33">
        <v>1750.73877267065</v>
      </c>
      <c r="L33">
        <v>1642.4793034102099</v>
      </c>
      <c r="M33">
        <v>71.591923814872501</v>
      </c>
      <c r="N33">
        <v>1.04251907582778</v>
      </c>
      <c r="O33">
        <v>0.53409385532796605</v>
      </c>
      <c r="P33">
        <v>35.900778689968597</v>
      </c>
      <c r="Q33">
        <v>-3.6426270624731999E-2</v>
      </c>
    </row>
    <row r="34" spans="1:17" x14ac:dyDescent="0.3">
      <c r="A34" t="s">
        <v>104</v>
      </c>
      <c r="B34" t="s">
        <v>105</v>
      </c>
      <c r="C34" t="s">
        <v>10402</v>
      </c>
      <c r="D34" t="s">
        <v>106</v>
      </c>
      <c r="E34">
        <v>293542.06687500002</v>
      </c>
      <c r="F34">
        <v>4389.25</v>
      </c>
      <c r="G34">
        <v>95.545739412949999</v>
      </c>
      <c r="H34">
        <v>-13.7170617400288</v>
      </c>
      <c r="I34">
        <v>15.2921958629848</v>
      </c>
      <c r="J34">
        <v>-3.4330509201099</v>
      </c>
      <c r="K34">
        <v>4676.2647335223601</v>
      </c>
      <c r="L34">
        <v>4040.4298450162401</v>
      </c>
      <c r="M34">
        <v>38.264942656209797</v>
      </c>
      <c r="N34">
        <v>0.75705017115006801</v>
      </c>
      <c r="O34">
        <v>29.287463689696398</v>
      </c>
      <c r="P34">
        <v>148.28883357845899</v>
      </c>
      <c r="Q34">
        <v>0.23905715961204599</v>
      </c>
    </row>
    <row r="35" spans="1:17" x14ac:dyDescent="0.3">
      <c r="A35" t="s">
        <v>107</v>
      </c>
      <c r="B35" t="s">
        <v>108</v>
      </c>
      <c r="C35" t="s">
        <v>10390</v>
      </c>
      <c r="D35" t="s">
        <v>21</v>
      </c>
      <c r="E35">
        <v>280184.76337334001</v>
      </c>
      <c r="F35">
        <v>536.20000000000005</v>
      </c>
      <c r="G35">
        <v>-2.6858794213259398</v>
      </c>
      <c r="H35">
        <v>-0.36566571705745998</v>
      </c>
      <c r="I35">
        <v>-5.93989034877014</v>
      </c>
      <c r="J35">
        <v>-4.0290457970074396</v>
      </c>
      <c r="K35">
        <v>522.95588231489205</v>
      </c>
      <c r="L35">
        <v>488.93646394398502</v>
      </c>
      <c r="M35">
        <v>51.153642287272199</v>
      </c>
      <c r="N35">
        <v>0.86546207736936298</v>
      </c>
      <c r="O35">
        <v>8.1499440507273295</v>
      </c>
      <c r="P35">
        <v>42.967604319423998</v>
      </c>
      <c r="Q35">
        <v>-0.105670414987714</v>
      </c>
    </row>
    <row r="36" spans="1:17" x14ac:dyDescent="0.3">
      <c r="A36" t="s">
        <v>109</v>
      </c>
      <c r="B36" t="s">
        <v>110</v>
      </c>
      <c r="C36" t="s">
        <v>10399</v>
      </c>
      <c r="D36" t="s">
        <v>111</v>
      </c>
      <c r="E36">
        <v>270700.14667688898</v>
      </c>
      <c r="F36">
        <v>7614.9</v>
      </c>
      <c r="G36">
        <v>220.85229474920399</v>
      </c>
      <c r="H36">
        <v>4.1187729153172397</v>
      </c>
      <c r="I36">
        <v>78.488686267281395</v>
      </c>
      <c r="J36">
        <v>0.59174044852527197</v>
      </c>
      <c r="K36">
        <v>6660.02038075577</v>
      </c>
      <c r="L36">
        <v>4932.9232618386995</v>
      </c>
      <c r="M36">
        <v>81.7541886588468</v>
      </c>
      <c r="N36">
        <v>0.665875698403953</v>
      </c>
      <c r="O36">
        <v>1.6690961141971601</v>
      </c>
      <c r="P36">
        <v>291.51156812339298</v>
      </c>
      <c r="Q36">
        <v>0.28017888750904402</v>
      </c>
    </row>
    <row r="37" spans="1:17" x14ac:dyDescent="0.3">
      <c r="A37" t="s">
        <v>112</v>
      </c>
      <c r="B37" t="s">
        <v>113</v>
      </c>
      <c r="C37" t="s">
        <v>10393</v>
      </c>
      <c r="D37" t="s">
        <v>114</v>
      </c>
      <c r="E37">
        <v>260066.9315526</v>
      </c>
      <c r="F37">
        <v>2697.35</v>
      </c>
      <c r="G37">
        <v>-13.024031478914999</v>
      </c>
      <c r="H37">
        <v>1.8067833432167999</v>
      </c>
      <c r="I37">
        <v>-13.381298972458801</v>
      </c>
      <c r="J37">
        <v>3.0279736970239202</v>
      </c>
      <c r="K37">
        <v>2555.7320553999198</v>
      </c>
      <c r="L37">
        <v>2492.7727417689598</v>
      </c>
      <c r="M37">
        <v>77.678555556336207</v>
      </c>
      <c r="N37">
        <v>1.3469027741006601</v>
      </c>
      <c r="O37">
        <v>2.6674328507609402</v>
      </c>
      <c r="P37">
        <v>21.201160180901901</v>
      </c>
      <c r="Q37">
        <v>-6.8150176579379997E-3</v>
      </c>
    </row>
    <row r="38" spans="1:17" x14ac:dyDescent="0.3">
      <c r="A38" t="s">
        <v>115</v>
      </c>
      <c r="B38" t="s">
        <v>116</v>
      </c>
      <c r="C38" t="s">
        <v>10396</v>
      </c>
      <c r="D38" t="s">
        <v>57</v>
      </c>
      <c r="E38">
        <v>257392.82022763501</v>
      </c>
      <c r="F38">
        <v>667.35</v>
      </c>
      <c r="G38">
        <v>42.917036904516301</v>
      </c>
      <c r="H38">
        <v>-4.57219571545851</v>
      </c>
      <c r="I38">
        <v>10.161684137509599</v>
      </c>
      <c r="J38">
        <v>-0.82075983010076403</v>
      </c>
      <c r="K38">
        <v>670.83737318549902</v>
      </c>
      <c r="L38">
        <v>608.23695666469803</v>
      </c>
      <c r="M38">
        <v>55.935601894805501</v>
      </c>
      <c r="N38">
        <v>0.577805131110249</v>
      </c>
      <c r="O38">
        <v>34.239904098299199</v>
      </c>
      <c r="P38">
        <v>130.63763608087001</v>
      </c>
      <c r="Q38">
        <v>0.17333074202776599</v>
      </c>
    </row>
    <row r="39" spans="1:17" x14ac:dyDescent="0.3">
      <c r="A39" t="s">
        <v>117</v>
      </c>
      <c r="B39" t="s">
        <v>118</v>
      </c>
      <c r="C39" t="s">
        <v>10402</v>
      </c>
      <c r="D39" t="s">
        <v>119</v>
      </c>
      <c r="E39">
        <v>255587.5070135</v>
      </c>
      <c r="F39">
        <v>7177</v>
      </c>
      <c r="G39">
        <v>62.084971522518103</v>
      </c>
      <c r="H39">
        <v>-4.2519899337317302</v>
      </c>
      <c r="I39">
        <v>23.079607475566998</v>
      </c>
      <c r="J39">
        <v>1.8817197898843701</v>
      </c>
      <c r="K39">
        <v>6897.70854409402</v>
      </c>
      <c r="L39">
        <v>6034.2943212350901</v>
      </c>
      <c r="M39">
        <v>84.225939320925804</v>
      </c>
      <c r="N39">
        <v>0.73413936031594096</v>
      </c>
      <c r="O39">
        <v>11.0310714783335</v>
      </c>
      <c r="P39">
        <v>121.10289587184199</v>
      </c>
      <c r="Q39">
        <v>0.16718439410064301</v>
      </c>
    </row>
    <row r="40" spans="1:17" x14ac:dyDescent="0.3">
      <c r="A40" t="s">
        <v>120</v>
      </c>
      <c r="B40" t="s">
        <v>121</v>
      </c>
      <c r="C40" t="s">
        <v>10399</v>
      </c>
      <c r="D40" t="s">
        <v>122</v>
      </c>
      <c r="E40">
        <v>248475.57188440001</v>
      </c>
      <c r="F40">
        <v>285.39999999999998</v>
      </c>
      <c r="G40">
        <v>157.721835965282</v>
      </c>
      <c r="H40">
        <v>5.8520819443740102</v>
      </c>
      <c r="I40">
        <v>38.614775499824098</v>
      </c>
      <c r="J40">
        <v>5.3283755873273098</v>
      </c>
      <c r="K40">
        <v>255.19302919418701</v>
      </c>
      <c r="L40">
        <v>197.19179256199001</v>
      </c>
      <c r="M40">
        <v>58.617053066136101</v>
      </c>
      <c r="N40">
        <v>1.0123596000917501</v>
      </c>
      <c r="O40">
        <v>4.5024526979677599</v>
      </c>
      <c r="P40">
        <v>191.96930946291499</v>
      </c>
      <c r="Q40">
        <v>7.0434273278329004E-2</v>
      </c>
    </row>
    <row r="41" spans="1:17" x14ac:dyDescent="0.3">
      <c r="A41" t="s">
        <v>123</v>
      </c>
      <c r="B41" t="s">
        <v>124</v>
      </c>
      <c r="C41" t="s">
        <v>10389</v>
      </c>
      <c r="D41" t="s">
        <v>18</v>
      </c>
      <c r="E41">
        <v>239806.87022010601</v>
      </c>
      <c r="F41">
        <v>169.82</v>
      </c>
      <c r="G41">
        <v>52.515819159386297</v>
      </c>
      <c r="H41">
        <v>-7.0354813679318697</v>
      </c>
      <c r="I41">
        <v>-16.267795583662799</v>
      </c>
      <c r="J41">
        <v>-2.8327265156936399</v>
      </c>
      <c r="K41">
        <v>171.55238214756301</v>
      </c>
      <c r="L41">
        <v>157.42607533305701</v>
      </c>
      <c r="M41">
        <v>45.876944459689099</v>
      </c>
      <c r="N41">
        <v>0.62654692078309204</v>
      </c>
      <c r="O41">
        <v>15.8874101990342</v>
      </c>
      <c r="P41">
        <v>98.619883040935605</v>
      </c>
      <c r="Q41">
        <v>7.7801417723942001E-2</v>
      </c>
    </row>
    <row r="42" spans="1:17" x14ac:dyDescent="0.3">
      <c r="A42" t="s">
        <v>125</v>
      </c>
      <c r="B42" t="s">
        <v>126</v>
      </c>
      <c r="C42" t="s">
        <v>10398</v>
      </c>
      <c r="D42" t="s">
        <v>127</v>
      </c>
      <c r="E42">
        <v>239487.41498484</v>
      </c>
      <c r="F42">
        <v>982.65</v>
      </c>
      <c r="G42">
        <v>-6.1745882289090304</v>
      </c>
      <c r="H42">
        <v>0.417689721146909</v>
      </c>
      <c r="I42">
        <v>1.8751969820121199</v>
      </c>
      <c r="J42">
        <v>0.17556804861665201</v>
      </c>
      <c r="K42">
        <v>936.88707603258501</v>
      </c>
      <c r="L42">
        <v>881.15020311313594</v>
      </c>
      <c r="M42">
        <v>65.198949731223493</v>
      </c>
      <c r="N42">
        <v>1.1971838334634199</v>
      </c>
      <c r="O42">
        <v>2.7629369561898902</v>
      </c>
      <c r="P42">
        <v>35.912863070539402</v>
      </c>
      <c r="Q42">
        <v>1.7371763922546E-2</v>
      </c>
    </row>
    <row r="43" spans="1:17" x14ac:dyDescent="0.3">
      <c r="A43" t="s">
        <v>128</v>
      </c>
      <c r="B43" t="s">
        <v>129</v>
      </c>
      <c r="C43" t="s">
        <v>10403</v>
      </c>
      <c r="D43" t="s">
        <v>130</v>
      </c>
      <c r="E43">
        <v>227827.68942024</v>
      </c>
      <c r="F43">
        <v>920.4</v>
      </c>
      <c r="G43">
        <v>44.116556508730199</v>
      </c>
      <c r="H43">
        <v>2.6068215713795899</v>
      </c>
      <c r="I43">
        <v>-12.3018748432472</v>
      </c>
      <c r="J43">
        <v>4.4073453980044501</v>
      </c>
      <c r="K43">
        <v>853.191444792011</v>
      </c>
      <c r="L43">
        <v>798.388690204917</v>
      </c>
      <c r="M43">
        <v>80.378278003030402</v>
      </c>
      <c r="N43">
        <v>0.96329781825310001</v>
      </c>
      <c r="O43">
        <v>5.1282051282051304</v>
      </c>
      <c r="P43">
        <v>79.275418776782203</v>
      </c>
      <c r="Q43">
        <v>0.104321186797194</v>
      </c>
    </row>
    <row r="44" spans="1:17" x14ac:dyDescent="0.3">
      <c r="A44" t="s">
        <v>131</v>
      </c>
      <c r="B44" t="s">
        <v>132</v>
      </c>
      <c r="C44" t="s">
        <v>10391</v>
      </c>
      <c r="D44" t="s">
        <v>51</v>
      </c>
      <c r="E44">
        <v>224143.86615264</v>
      </c>
      <c r="F44">
        <v>352.8</v>
      </c>
      <c r="G44">
        <v>21.386704540273598</v>
      </c>
      <c r="H44">
        <v>1.0831851847295</v>
      </c>
      <c r="I44">
        <v>-15.7620109916699</v>
      </c>
      <c r="J44">
        <v>-2.0988993184068501</v>
      </c>
      <c r="K44">
        <v>341.86390090614299</v>
      </c>
      <c r="L44">
        <v>311.62415378855502</v>
      </c>
      <c r="M44">
        <v>60.116961429280302</v>
      </c>
      <c r="N44">
        <v>1.04853991403859</v>
      </c>
      <c r="O44">
        <v>11.87641723356</v>
      </c>
      <c r="P44">
        <v>72.729498164014601</v>
      </c>
    </row>
    <row r="45" spans="1:17" x14ac:dyDescent="0.3">
      <c r="A45" t="s">
        <v>133</v>
      </c>
      <c r="B45" t="s">
        <v>134</v>
      </c>
      <c r="C45" t="s">
        <v>10398</v>
      </c>
      <c r="D45" t="s">
        <v>135</v>
      </c>
      <c r="E45">
        <v>215998.30728000001</v>
      </c>
      <c r="F45">
        <v>511.2</v>
      </c>
      <c r="G45">
        <v>30.994783375322001</v>
      </c>
      <c r="H45">
        <v>-6.7653776638333296</v>
      </c>
      <c r="I45">
        <v>55.663753804609001</v>
      </c>
      <c r="J45">
        <v>0.169651032921558</v>
      </c>
      <c r="K45">
        <v>536.439728567923</v>
      </c>
      <c r="L45">
        <v>489.88348409379103</v>
      </c>
      <c r="M45">
        <v>63.878335144048101</v>
      </c>
      <c r="N45">
        <v>0.82712204559270897</v>
      </c>
      <c r="O45">
        <v>58.000782472613402</v>
      </c>
      <c r="P45">
        <v>79.620520028109596</v>
      </c>
      <c r="Q45">
        <v>4.1034218047095998E-2</v>
      </c>
    </row>
    <row r="46" spans="1:17" x14ac:dyDescent="0.3">
      <c r="A46" t="s">
        <v>136</v>
      </c>
      <c r="B46" t="s">
        <v>137</v>
      </c>
      <c r="C46" t="s">
        <v>10402</v>
      </c>
      <c r="D46" t="s">
        <v>138</v>
      </c>
      <c r="E46">
        <v>211873.939358565</v>
      </c>
      <c r="F46">
        <v>289.85000000000002</v>
      </c>
      <c r="G46">
        <v>80.017361709486394</v>
      </c>
      <c r="H46">
        <v>-10.048145756727999</v>
      </c>
      <c r="I46">
        <v>27.677939801051998</v>
      </c>
      <c r="J46">
        <v>-2.92308395196525E-2</v>
      </c>
      <c r="K46">
        <v>293.36833839576099</v>
      </c>
      <c r="L46">
        <v>250.66500245955999</v>
      </c>
      <c r="M46">
        <v>54.209453634415397</v>
      </c>
      <c r="N46">
        <v>0.75405345567201298</v>
      </c>
      <c r="O46">
        <v>17.474555804726499</v>
      </c>
      <c r="P46">
        <v>128.22834645669201</v>
      </c>
      <c r="Q46">
        <v>0.19775370788579399</v>
      </c>
    </row>
    <row r="47" spans="1:17" x14ac:dyDescent="0.3">
      <c r="A47" t="s">
        <v>139</v>
      </c>
      <c r="B47" t="s">
        <v>140</v>
      </c>
      <c r="C47" t="s">
        <v>10393</v>
      </c>
      <c r="D47" t="s">
        <v>141</v>
      </c>
      <c r="E47">
        <v>205738.74005865</v>
      </c>
      <c r="F47">
        <v>633.29999999999995</v>
      </c>
      <c r="G47">
        <v>38.805810902950597</v>
      </c>
      <c r="H47">
        <v>-1.90673662030392</v>
      </c>
      <c r="I47">
        <v>-4.7310138917306901</v>
      </c>
      <c r="J47">
        <v>-2.4381828462711699</v>
      </c>
      <c r="K47">
        <v>624.18596575572803</v>
      </c>
      <c r="L47">
        <v>564.48364887630703</v>
      </c>
      <c r="M47">
        <v>47.019372354165696</v>
      </c>
      <c r="N47">
        <v>1.0679663127661001</v>
      </c>
      <c r="O47">
        <v>7.5509237328280401</v>
      </c>
      <c r="P47">
        <v>91.179134214816102</v>
      </c>
      <c r="Q47">
        <v>0.20376730864812601</v>
      </c>
    </row>
    <row r="48" spans="1:17" x14ac:dyDescent="0.3">
      <c r="A48" t="s">
        <v>142</v>
      </c>
      <c r="B48" t="s">
        <v>143</v>
      </c>
      <c r="C48" t="s">
        <v>10391</v>
      </c>
      <c r="D48" t="s">
        <v>144</v>
      </c>
      <c r="E48">
        <v>205097.133164</v>
      </c>
      <c r="F48">
        <v>156.94</v>
      </c>
      <c r="G48">
        <v>72.177447422029104</v>
      </c>
      <c r="H48">
        <v>-18.274408584468699</v>
      </c>
      <c r="I48">
        <v>-9.9686616367548506</v>
      </c>
      <c r="J48">
        <v>-4.0745165488051098</v>
      </c>
      <c r="K48">
        <v>173.29819449554799</v>
      </c>
      <c r="L48">
        <v>151.993518923263</v>
      </c>
      <c r="M48">
        <v>29.1423678099687</v>
      </c>
      <c r="N48">
        <v>0.40175340765364198</v>
      </c>
      <c r="O48">
        <v>45.915636548999601</v>
      </c>
      <c r="P48">
        <v>138.692015209125</v>
      </c>
      <c r="Q48">
        <v>0.16007165134705001</v>
      </c>
    </row>
    <row r="49" spans="1:17" x14ac:dyDescent="0.3">
      <c r="A49" t="s">
        <v>145</v>
      </c>
      <c r="B49" t="s">
        <v>146</v>
      </c>
      <c r="C49" t="s">
        <v>10398</v>
      </c>
      <c r="D49" t="s">
        <v>127</v>
      </c>
      <c r="E49">
        <v>201808.77089180599</v>
      </c>
      <c r="F49">
        <v>161.66</v>
      </c>
      <c r="G49">
        <v>-5.2798311624816101</v>
      </c>
      <c r="H49">
        <v>-0.88835769428668598</v>
      </c>
      <c r="I49">
        <v>-11.6070279631329</v>
      </c>
      <c r="J49">
        <v>2.9416180507353098</v>
      </c>
      <c r="K49">
        <v>156.11842243481601</v>
      </c>
      <c r="L49">
        <v>152.661705726674</v>
      </c>
      <c r="M49">
        <v>77.076746235945805</v>
      </c>
      <c r="N49">
        <v>1.1519871922890399</v>
      </c>
      <c r="O49">
        <v>14.1902758876654</v>
      </c>
      <c r="P49">
        <v>41.064572425828899</v>
      </c>
      <c r="Q49">
        <v>-5.2335156883009997E-3</v>
      </c>
    </row>
    <row r="50" spans="1:17" x14ac:dyDescent="0.3">
      <c r="A50" t="s">
        <v>147</v>
      </c>
      <c r="B50" t="s">
        <v>148</v>
      </c>
      <c r="C50" t="s">
        <v>10398</v>
      </c>
      <c r="D50" t="s">
        <v>149</v>
      </c>
      <c r="E50">
        <v>187324.03282866001</v>
      </c>
      <c r="F50">
        <v>479.85</v>
      </c>
      <c r="G50">
        <v>81.522543864914894</v>
      </c>
      <c r="H50">
        <v>-0.80010535763687196</v>
      </c>
      <c r="I50">
        <v>60.998666270163298</v>
      </c>
      <c r="J50">
        <v>1.81121675397162</v>
      </c>
      <c r="K50">
        <v>448.67470540691397</v>
      </c>
      <c r="L50">
        <v>386.23511107846798</v>
      </c>
      <c r="M50">
        <v>74.098107243685305</v>
      </c>
      <c r="N50">
        <v>0.91871187541147403</v>
      </c>
      <c r="O50">
        <v>5.6059185162029701</v>
      </c>
      <c r="P50">
        <v>130.69711538461499</v>
      </c>
      <c r="Q50">
        <v>4.4275046262602001E-2</v>
      </c>
    </row>
    <row r="51" spans="1:17" x14ac:dyDescent="0.3">
      <c r="A51" t="s">
        <v>150</v>
      </c>
      <c r="B51" t="s">
        <v>151</v>
      </c>
      <c r="C51" t="s">
        <v>10391</v>
      </c>
      <c r="D51" t="s">
        <v>43</v>
      </c>
      <c r="E51">
        <v>186718.54806743999</v>
      </c>
      <c r="F51">
        <v>1863.6</v>
      </c>
      <c r="G51">
        <v>11.8303435877878</v>
      </c>
      <c r="H51">
        <v>-6.00648210464775E-2</v>
      </c>
      <c r="I51">
        <v>7.6936057439830696</v>
      </c>
      <c r="J51">
        <v>-3.5112412492696199E-2</v>
      </c>
      <c r="K51">
        <v>1773.45106006623</v>
      </c>
      <c r="L51">
        <v>1568.93567643194</v>
      </c>
      <c r="M51">
        <v>51.175256722252897</v>
      </c>
      <c r="N51">
        <v>0.81145255051869403</v>
      </c>
      <c r="O51">
        <v>3.8849538527581098</v>
      </c>
      <c r="P51">
        <v>47.3958951239767</v>
      </c>
      <c r="Q51">
        <v>2.6585963835604999E-2</v>
      </c>
    </row>
    <row r="52" spans="1:17" x14ac:dyDescent="0.3">
      <c r="A52" t="s">
        <v>152</v>
      </c>
      <c r="B52" t="s">
        <v>153</v>
      </c>
      <c r="C52" t="s">
        <v>10401</v>
      </c>
      <c r="D52" t="s">
        <v>154</v>
      </c>
      <c r="E52">
        <v>184717.83536798001</v>
      </c>
      <c r="F52">
        <v>4782.2</v>
      </c>
      <c r="G52">
        <v>68.8626239466073</v>
      </c>
      <c r="H52">
        <v>-1.8760938154923701</v>
      </c>
      <c r="I52">
        <v>19.262203840144501</v>
      </c>
      <c r="J52">
        <v>-4.6307532316827098</v>
      </c>
      <c r="K52">
        <v>4632.4178802153201</v>
      </c>
      <c r="L52">
        <v>3920.4305849335301</v>
      </c>
      <c r="M52">
        <v>38.069920894067103</v>
      </c>
      <c r="N52">
        <v>0.85290115520377496</v>
      </c>
      <c r="O52">
        <v>5.2862699176111398</v>
      </c>
      <c r="P52">
        <v>104.949964643109</v>
      </c>
      <c r="Q52">
        <v>0.106372753997052</v>
      </c>
    </row>
    <row r="53" spans="1:17" x14ac:dyDescent="0.3">
      <c r="A53" t="s">
        <v>155</v>
      </c>
      <c r="B53" t="s">
        <v>156</v>
      </c>
      <c r="C53" t="s">
        <v>10390</v>
      </c>
      <c r="D53" t="s">
        <v>21</v>
      </c>
      <c r="E53">
        <v>180685.97921150501</v>
      </c>
      <c r="F53">
        <v>6102.55</v>
      </c>
      <c r="G53">
        <v>-18.680037812421901</v>
      </c>
      <c r="H53">
        <v>7.21022291783855</v>
      </c>
      <c r="I53">
        <v>4.9762471285660101</v>
      </c>
      <c r="J53">
        <v>-2.5171645416382402</v>
      </c>
      <c r="K53">
        <v>5924.1402770006498</v>
      </c>
      <c r="L53">
        <v>5454.0030434615801</v>
      </c>
      <c r="M53">
        <v>31.520956727708899</v>
      </c>
      <c r="N53">
        <v>0.84563584797509095</v>
      </c>
      <c r="O53">
        <v>7.7410262922876303</v>
      </c>
      <c r="P53">
        <v>35.205104629393702</v>
      </c>
      <c r="Q53">
        <v>-3.4394101005839998E-2</v>
      </c>
    </row>
    <row r="54" spans="1:17" x14ac:dyDescent="0.3">
      <c r="A54" t="s">
        <v>157</v>
      </c>
      <c r="B54" t="s">
        <v>158</v>
      </c>
      <c r="C54" t="s">
        <v>5595</v>
      </c>
      <c r="D54" t="s">
        <v>83</v>
      </c>
      <c r="E54">
        <v>178586.03335864999</v>
      </c>
      <c r="F54">
        <v>2662</v>
      </c>
      <c r="G54">
        <v>5.6012382152721498</v>
      </c>
      <c r="H54">
        <v>-9.8400060393259796</v>
      </c>
      <c r="I54">
        <v>1.1534896621708399</v>
      </c>
      <c r="J54">
        <v>-7.4102281744548701</v>
      </c>
      <c r="K54">
        <v>2678.8336869985601</v>
      </c>
      <c r="L54">
        <v>2423.5046261288899</v>
      </c>
      <c r="M54">
        <v>41.787348788875498</v>
      </c>
      <c r="N54">
        <v>0.855701581321475</v>
      </c>
      <c r="O54">
        <v>8.1048084147257597</v>
      </c>
      <c r="P54">
        <v>46.1986638183797</v>
      </c>
      <c r="Q54">
        <v>4.0897417077401001E-2</v>
      </c>
    </row>
    <row r="55" spans="1:17" x14ac:dyDescent="0.3">
      <c r="A55" t="s">
        <v>159</v>
      </c>
      <c r="B55" t="s">
        <v>160</v>
      </c>
      <c r="C55" t="s">
        <v>10402</v>
      </c>
      <c r="D55" t="s">
        <v>161</v>
      </c>
      <c r="E55">
        <v>173306.085868125</v>
      </c>
      <c r="F55">
        <v>8178.35</v>
      </c>
      <c r="G55">
        <v>63.628005476447498</v>
      </c>
      <c r="H55">
        <v>-0.851295118456179</v>
      </c>
      <c r="I55">
        <v>20.236347933811398</v>
      </c>
      <c r="J55">
        <v>0.25861211222372399</v>
      </c>
      <c r="K55">
        <v>7816.0667247352003</v>
      </c>
      <c r="L55">
        <v>6862.5467439342601</v>
      </c>
      <c r="M55">
        <v>69.842185412729606</v>
      </c>
      <c r="N55">
        <v>0.93161197704203902</v>
      </c>
      <c r="O55">
        <v>11.880146973411501</v>
      </c>
      <c r="P55">
        <v>112.42467532467499</v>
      </c>
      <c r="Q55">
        <v>0.17753940937438101</v>
      </c>
    </row>
    <row r="56" spans="1:17" x14ac:dyDescent="0.3">
      <c r="A56" t="s">
        <v>162</v>
      </c>
      <c r="B56" t="s">
        <v>163</v>
      </c>
      <c r="C56" t="s">
        <v>10404</v>
      </c>
      <c r="D56" t="s">
        <v>164</v>
      </c>
      <c r="E56">
        <v>165640.16017335001</v>
      </c>
      <c r="F56">
        <v>3256.7</v>
      </c>
      <c r="G56">
        <v>-1.6162894240322101</v>
      </c>
      <c r="H56">
        <v>1.0443534171226301</v>
      </c>
      <c r="I56">
        <v>-9.1843428090383608</v>
      </c>
      <c r="J56">
        <v>-2.6128533547426498</v>
      </c>
      <c r="K56">
        <v>3174.9921766697598</v>
      </c>
      <c r="L56">
        <v>2969.5992730313201</v>
      </c>
      <c r="M56">
        <v>52.318299227490201</v>
      </c>
      <c r="N56">
        <v>0.96298726644282495</v>
      </c>
      <c r="O56">
        <v>2.2814505481008398</v>
      </c>
      <c r="P56">
        <v>42.0557894048112</v>
      </c>
      <c r="Q56">
        <v>-5.3533458467450003E-3</v>
      </c>
    </row>
    <row r="57" spans="1:17" x14ac:dyDescent="0.3">
      <c r="A57" t="s">
        <v>165</v>
      </c>
      <c r="B57" t="s">
        <v>166</v>
      </c>
      <c r="C57" t="s">
        <v>10398</v>
      </c>
      <c r="D57" t="s">
        <v>167</v>
      </c>
      <c r="E57">
        <v>160743.51737853501</v>
      </c>
      <c r="F57">
        <v>718.45</v>
      </c>
      <c r="G57">
        <v>20.901888470820001</v>
      </c>
      <c r="H57">
        <v>-0.962109097406878</v>
      </c>
      <c r="I57">
        <v>10.9215285283904</v>
      </c>
      <c r="J57">
        <v>2.9420485802847298</v>
      </c>
      <c r="K57">
        <v>675.01602743284002</v>
      </c>
      <c r="L57">
        <v>619.91053312848203</v>
      </c>
      <c r="M57">
        <v>76.208424424332904</v>
      </c>
      <c r="N57">
        <v>1.04846351816905</v>
      </c>
      <c r="O57">
        <v>1.73289720926994</v>
      </c>
      <c r="P57">
        <v>60.100278551532</v>
      </c>
      <c r="Q57">
        <v>2.5408497182105999E-2</v>
      </c>
    </row>
    <row r="58" spans="1:17" x14ac:dyDescent="0.3">
      <c r="A58" t="s">
        <v>168</v>
      </c>
      <c r="B58" t="s">
        <v>169</v>
      </c>
      <c r="C58" t="s">
        <v>10391</v>
      </c>
      <c r="D58" t="s">
        <v>144</v>
      </c>
      <c r="E58">
        <v>159543.41958720001</v>
      </c>
      <c r="F58">
        <v>483.45</v>
      </c>
      <c r="G58">
        <v>70.788186821693202</v>
      </c>
      <c r="H58">
        <v>-10.3913228363886</v>
      </c>
      <c r="I58">
        <v>4.7247562854463503</v>
      </c>
      <c r="J58">
        <v>-2.3260353415081201</v>
      </c>
      <c r="K58">
        <v>509.654388039634</v>
      </c>
      <c r="L58">
        <v>445.03107102984598</v>
      </c>
      <c r="M58">
        <v>34.545931796346402</v>
      </c>
      <c r="N58">
        <v>0.86729110600932702</v>
      </c>
      <c r="O58">
        <v>19.971041472747899</v>
      </c>
      <c r="P58">
        <v>114.390243902439</v>
      </c>
      <c r="Q58">
        <v>0.173772223972606</v>
      </c>
    </row>
    <row r="59" spans="1:17" x14ac:dyDescent="0.3">
      <c r="A59" t="s">
        <v>170</v>
      </c>
      <c r="B59" t="s">
        <v>171</v>
      </c>
      <c r="C59" t="s">
        <v>10390</v>
      </c>
      <c r="D59" t="s">
        <v>21</v>
      </c>
      <c r="E59">
        <v>156804.97380569999</v>
      </c>
      <c r="F59">
        <v>1602.75</v>
      </c>
      <c r="G59">
        <v>-8.83086679263862</v>
      </c>
      <c r="H59">
        <v>-3.1249265773926802</v>
      </c>
      <c r="I59">
        <v>10.0921983618022</v>
      </c>
      <c r="J59">
        <v>-2.9069877783976801</v>
      </c>
      <c r="K59">
        <v>1569.9906844699401</v>
      </c>
      <c r="L59">
        <v>1402.8507183131501</v>
      </c>
      <c r="M59">
        <v>44.230524004292903</v>
      </c>
      <c r="N59">
        <v>0.99938069454649803</v>
      </c>
      <c r="O59">
        <v>4.3206987989393202</v>
      </c>
      <c r="P59">
        <v>45.950006829667998</v>
      </c>
      <c r="Q59">
        <v>-1.420126362691E-2</v>
      </c>
    </row>
    <row r="60" spans="1:17" x14ac:dyDescent="0.3">
      <c r="A60" t="s">
        <v>172</v>
      </c>
      <c r="B60" t="s">
        <v>173</v>
      </c>
      <c r="C60" t="s">
        <v>10391</v>
      </c>
      <c r="D60" t="s">
        <v>43</v>
      </c>
      <c r="E60">
        <v>154178.72878231399</v>
      </c>
      <c r="F60">
        <v>716.55</v>
      </c>
      <c r="G60">
        <v>-20.576743741081501</v>
      </c>
      <c r="H60">
        <v>-5.4808459584737497</v>
      </c>
      <c r="I60">
        <v>-3.3826170489524299</v>
      </c>
      <c r="J60">
        <v>0.488031378690443</v>
      </c>
      <c r="K60">
        <v>697.68263286694003</v>
      </c>
      <c r="L60">
        <v>643.42811684527203</v>
      </c>
      <c r="M60">
        <v>50.9343110485731</v>
      </c>
      <c r="N60">
        <v>0.66824595677227205</v>
      </c>
      <c r="O60">
        <v>6.2312469471774703</v>
      </c>
      <c r="P60">
        <v>40.1153695737191</v>
      </c>
      <c r="Q60">
        <v>-6.1740867873221E-2</v>
      </c>
    </row>
    <row r="61" spans="1:17" x14ac:dyDescent="0.3">
      <c r="A61" t="s">
        <v>174</v>
      </c>
      <c r="B61" t="s">
        <v>175</v>
      </c>
      <c r="C61" t="s">
        <v>5595</v>
      </c>
      <c r="D61" t="s">
        <v>83</v>
      </c>
      <c r="E61">
        <v>151740.72186219</v>
      </c>
      <c r="F61">
        <v>616.04999999999995</v>
      </c>
      <c r="G61">
        <v>13.5012249600601</v>
      </c>
      <c r="H61">
        <v>-7.9970922758296403</v>
      </c>
      <c r="I61">
        <v>-14.1540282482938</v>
      </c>
      <c r="J61">
        <v>-3.43811924653123</v>
      </c>
      <c r="K61">
        <v>632.61377773681795</v>
      </c>
      <c r="L61">
        <v>599.17826173174399</v>
      </c>
      <c r="M61">
        <v>42.251072998692003</v>
      </c>
      <c r="N61">
        <v>0.48203044363896502</v>
      </c>
      <c r="O61">
        <v>14.7552958363769</v>
      </c>
      <c r="P61">
        <v>52.4687538670956</v>
      </c>
      <c r="Q61">
        <v>3.1390502422702998E-2</v>
      </c>
    </row>
    <row r="62" spans="1:17" x14ac:dyDescent="0.3">
      <c r="A62" t="s">
        <v>176</v>
      </c>
      <c r="B62" t="s">
        <v>177</v>
      </c>
      <c r="C62" t="s">
        <v>10396</v>
      </c>
      <c r="D62" t="s">
        <v>86</v>
      </c>
      <c r="E62">
        <v>149573.84419507001</v>
      </c>
      <c r="F62">
        <v>468.1</v>
      </c>
      <c r="G62">
        <v>50.039466122561102</v>
      </c>
      <c r="H62">
        <v>6.9026587793341099</v>
      </c>
      <c r="I62">
        <v>2.3117296607618898</v>
      </c>
      <c r="J62">
        <v>2.7733671924052401</v>
      </c>
      <c r="K62">
        <v>435.73926798884298</v>
      </c>
      <c r="L62">
        <v>397.35074007279002</v>
      </c>
      <c r="M62">
        <v>79.215652183486</v>
      </c>
      <c r="N62">
        <v>1.15510427411598</v>
      </c>
      <c r="O62">
        <v>1.31382183294166</v>
      </c>
      <c r="P62">
        <v>102.816291161178</v>
      </c>
      <c r="Q62">
        <v>0.130770945441639</v>
      </c>
    </row>
    <row r="63" spans="1:17" x14ac:dyDescent="0.3">
      <c r="A63" t="s">
        <v>178</v>
      </c>
      <c r="B63" t="s">
        <v>179</v>
      </c>
      <c r="C63" t="s">
        <v>10393</v>
      </c>
      <c r="D63" t="s">
        <v>114</v>
      </c>
      <c r="E63">
        <v>148863.83297687999</v>
      </c>
      <c r="F63">
        <v>6180.3</v>
      </c>
      <c r="G63">
        <v>3.0633333464172501</v>
      </c>
      <c r="H63">
        <v>2.2144163926569398</v>
      </c>
      <c r="I63">
        <v>6.8832635492570198</v>
      </c>
      <c r="J63">
        <v>-1.17996350810527</v>
      </c>
      <c r="K63">
        <v>5875.2960563855704</v>
      </c>
      <c r="L63">
        <v>5370.3804331884403</v>
      </c>
      <c r="M63">
        <v>69.210642974737496</v>
      </c>
      <c r="N63">
        <v>1.2895228129787699</v>
      </c>
      <c r="O63">
        <v>1.26773781208031</v>
      </c>
      <c r="P63">
        <v>42.151022379649</v>
      </c>
      <c r="Q63">
        <v>2.893098401379E-2</v>
      </c>
    </row>
    <row r="64" spans="1:17" x14ac:dyDescent="0.3">
      <c r="A64" t="s">
        <v>180</v>
      </c>
      <c r="B64" t="s">
        <v>181</v>
      </c>
      <c r="C64" t="s">
        <v>10389</v>
      </c>
      <c r="D64" t="s">
        <v>182</v>
      </c>
      <c r="E64">
        <v>148327.22166643699</v>
      </c>
      <c r="F64">
        <v>225.59</v>
      </c>
      <c r="G64">
        <v>52.134044644251297</v>
      </c>
      <c r="H64">
        <v>-8.3051066025313904</v>
      </c>
      <c r="I64">
        <v>7.2974659695853301</v>
      </c>
      <c r="J64">
        <v>-1.15421999112359</v>
      </c>
      <c r="K64">
        <v>223.826413109404</v>
      </c>
      <c r="L64">
        <v>197.69516072691101</v>
      </c>
      <c r="M64">
        <v>60.356687356410802</v>
      </c>
      <c r="N64">
        <v>0.81628749767208397</v>
      </c>
      <c r="O64">
        <v>9.1803714703665804</v>
      </c>
      <c r="P64">
        <v>94.222987516142894</v>
      </c>
      <c r="Q64">
        <v>7.8039188549900995E-2</v>
      </c>
    </row>
    <row r="65" spans="1:17" x14ac:dyDescent="0.3">
      <c r="A65" t="s">
        <v>183</v>
      </c>
      <c r="B65" t="s">
        <v>184</v>
      </c>
      <c r="C65" t="s">
        <v>10389</v>
      </c>
      <c r="D65" t="s">
        <v>18</v>
      </c>
      <c r="E65">
        <v>147422.41648223999</v>
      </c>
      <c r="F65">
        <v>339.8</v>
      </c>
      <c r="G65">
        <v>60.951535408673003</v>
      </c>
      <c r="H65">
        <v>-8.4902699053307504</v>
      </c>
      <c r="I65">
        <v>-4.3881530344269697</v>
      </c>
      <c r="J65">
        <v>-2.4101057253914999</v>
      </c>
      <c r="K65">
        <v>336.68799041052398</v>
      </c>
      <c r="L65">
        <v>297.94540062458702</v>
      </c>
      <c r="M65">
        <v>49.774731089634003</v>
      </c>
      <c r="N65">
        <v>0.66038422567571498</v>
      </c>
      <c r="O65">
        <v>8.0635668040023507</v>
      </c>
      <c r="P65">
        <v>105.03846734047301</v>
      </c>
      <c r="Q65">
        <v>3.1358313236101998E-2</v>
      </c>
    </row>
    <row r="66" spans="1:17" x14ac:dyDescent="0.3">
      <c r="A66" t="s">
        <v>185</v>
      </c>
      <c r="B66" t="s">
        <v>186</v>
      </c>
      <c r="C66" t="s">
        <v>10393</v>
      </c>
      <c r="D66" t="s">
        <v>187</v>
      </c>
      <c r="E66">
        <v>146232.11414368</v>
      </c>
      <c r="F66">
        <v>1429.55</v>
      </c>
      <c r="G66">
        <v>14.1713257575804</v>
      </c>
      <c r="H66">
        <v>-3.9842712283113002</v>
      </c>
      <c r="I66">
        <v>1.5404085299525501</v>
      </c>
      <c r="J66">
        <v>-3.06361319666548</v>
      </c>
      <c r="K66">
        <v>1442.8206446348199</v>
      </c>
      <c r="L66">
        <v>1309.8100192101299</v>
      </c>
      <c r="M66">
        <v>35.975200303099697</v>
      </c>
      <c r="N66">
        <v>1.1296517364429399</v>
      </c>
      <c r="O66">
        <v>7.8556189010527699</v>
      </c>
      <c r="P66">
        <v>48.942488018337102</v>
      </c>
      <c r="Q66">
        <v>8.2623801598030004E-3</v>
      </c>
    </row>
    <row r="67" spans="1:17" x14ac:dyDescent="0.3">
      <c r="A67" t="s">
        <v>188</v>
      </c>
      <c r="B67" t="s">
        <v>189</v>
      </c>
      <c r="C67" t="s">
        <v>10397</v>
      </c>
      <c r="D67" t="s">
        <v>190</v>
      </c>
      <c r="E67">
        <v>144581.79103671599</v>
      </c>
      <c r="F67">
        <v>205.48</v>
      </c>
      <c r="G67">
        <v>80.101216361422999</v>
      </c>
      <c r="H67">
        <v>-0.93551848217640599</v>
      </c>
      <c r="I67">
        <v>57.5663235022622</v>
      </c>
      <c r="J67">
        <v>2.9617246248459499</v>
      </c>
      <c r="K67">
        <v>191.421725200948</v>
      </c>
      <c r="L67">
        <v>155.00751734139499</v>
      </c>
      <c r="M67">
        <v>67.835252209566505</v>
      </c>
      <c r="N67">
        <v>1.4100977674985</v>
      </c>
      <c r="O67">
        <v>2.4917266887288299</v>
      </c>
      <c r="P67">
        <v>136.72811059907801</v>
      </c>
      <c r="Q67">
        <v>4.4060085129995999E-2</v>
      </c>
    </row>
    <row r="68" spans="1:17" x14ac:dyDescent="0.3">
      <c r="A68" t="s">
        <v>191</v>
      </c>
      <c r="B68" t="s">
        <v>192</v>
      </c>
      <c r="C68" t="s">
        <v>10391</v>
      </c>
      <c r="D68" t="s">
        <v>144</v>
      </c>
      <c r="E68">
        <v>143523.87411999999</v>
      </c>
      <c r="F68">
        <v>545.04999999999995</v>
      </c>
      <c r="G68">
        <v>69.362968659781004</v>
      </c>
      <c r="H68">
        <v>-12.706287517786601</v>
      </c>
      <c r="I68">
        <v>0.446462099633951</v>
      </c>
      <c r="J68">
        <v>-3.8183963574665398</v>
      </c>
      <c r="K68">
        <v>576.28879005443696</v>
      </c>
      <c r="L68">
        <v>498.47407376974002</v>
      </c>
      <c r="M68">
        <v>36.491136105015102</v>
      </c>
      <c r="N68">
        <v>0.892431234449094</v>
      </c>
      <c r="O68">
        <v>19.988991835611401</v>
      </c>
      <c r="P68">
        <v>110.079013297359</v>
      </c>
      <c r="Q68">
        <v>0.17857437700121201</v>
      </c>
    </row>
    <row r="69" spans="1:17" x14ac:dyDescent="0.3">
      <c r="A69" t="s">
        <v>193</v>
      </c>
      <c r="B69" t="s">
        <v>194</v>
      </c>
      <c r="C69" t="s">
        <v>10395</v>
      </c>
      <c r="D69" t="s">
        <v>195</v>
      </c>
      <c r="E69">
        <v>143201.7161094</v>
      </c>
      <c r="F69">
        <v>5394.3</v>
      </c>
      <c r="G69">
        <v>12.505973331688899</v>
      </c>
      <c r="H69">
        <v>5.3480300722190099</v>
      </c>
      <c r="I69">
        <v>41.393824997188901</v>
      </c>
      <c r="J69">
        <v>-3.8667637161633399</v>
      </c>
      <c r="K69">
        <v>5036.4786500404098</v>
      </c>
      <c r="L69">
        <v>4363.1959246756796</v>
      </c>
      <c r="M69">
        <v>58.373151648903502</v>
      </c>
      <c r="N69">
        <v>0.894184550215679</v>
      </c>
      <c r="O69">
        <v>3.4972100179819301</v>
      </c>
      <c r="P69">
        <v>63.696780262798498</v>
      </c>
      <c r="Q69">
        <v>-2.2967277601416002E-2</v>
      </c>
    </row>
    <row r="70" spans="1:17" x14ac:dyDescent="0.3">
      <c r="A70" t="s">
        <v>196</v>
      </c>
      <c r="B70" t="s">
        <v>197</v>
      </c>
      <c r="C70" t="s">
        <v>10403</v>
      </c>
      <c r="D70" t="s">
        <v>130</v>
      </c>
      <c r="E70">
        <v>138278.708539819</v>
      </c>
      <c r="F70">
        <v>1389.4</v>
      </c>
      <c r="G70">
        <v>50.656306708275999</v>
      </c>
      <c r="H70">
        <v>14.285267031595</v>
      </c>
      <c r="I70">
        <v>2.2478017390455598</v>
      </c>
      <c r="J70">
        <v>5.2190188551394998</v>
      </c>
      <c r="K70">
        <v>1297.5491341009899</v>
      </c>
      <c r="L70">
        <v>1195.5044423684899</v>
      </c>
      <c r="M70">
        <v>73.767749694357605</v>
      </c>
      <c r="N70">
        <v>1.10317638695919</v>
      </c>
      <c r="O70">
        <v>18.7526990067655</v>
      </c>
      <c r="P70">
        <v>98.004845375516595</v>
      </c>
      <c r="Q70">
        <v>9.2014391890868005E-2</v>
      </c>
    </row>
    <row r="71" spans="1:17" x14ac:dyDescent="0.3">
      <c r="A71" t="s">
        <v>198</v>
      </c>
      <c r="B71" t="s">
        <v>199</v>
      </c>
      <c r="C71" t="s">
        <v>10396</v>
      </c>
      <c r="D71" t="s">
        <v>57</v>
      </c>
      <c r="E71">
        <v>136745.90595431899</v>
      </c>
      <c r="F71">
        <v>783.9</v>
      </c>
      <c r="G71">
        <v>53.961695784647297</v>
      </c>
      <c r="H71">
        <v>5.7421343480885803</v>
      </c>
      <c r="I71">
        <v>35.064323425815601</v>
      </c>
      <c r="J71">
        <v>1.9425559598702</v>
      </c>
      <c r="K71">
        <v>723.17545123346304</v>
      </c>
      <c r="L71">
        <v>609.07884878078403</v>
      </c>
      <c r="M71">
        <v>66.166855047502395</v>
      </c>
      <c r="N71">
        <v>1.13858462818174</v>
      </c>
      <c r="O71">
        <v>2.67891312667432</v>
      </c>
      <c r="P71">
        <v>125.582733812949</v>
      </c>
      <c r="Q71">
        <v>6.6717295726049994E-2</v>
      </c>
    </row>
    <row r="72" spans="1:17" x14ac:dyDescent="0.3">
      <c r="A72" t="s">
        <v>200</v>
      </c>
      <c r="B72" t="s">
        <v>201</v>
      </c>
      <c r="C72" t="s">
        <v>10397</v>
      </c>
      <c r="D72" t="s">
        <v>77</v>
      </c>
      <c r="E72">
        <v>136421.26478510001</v>
      </c>
      <c r="F72">
        <v>2871.5</v>
      </c>
      <c r="G72">
        <v>57.2976586970887</v>
      </c>
      <c r="H72">
        <v>-1.4592508453374999</v>
      </c>
      <c r="I72">
        <v>20.174222306601699</v>
      </c>
      <c r="J72">
        <v>-0.55966370850979197</v>
      </c>
      <c r="K72">
        <v>2673.3815008338302</v>
      </c>
      <c r="L72">
        <v>2272.7871212359501</v>
      </c>
      <c r="M72">
        <v>71.129744004844</v>
      </c>
      <c r="N72">
        <v>0.72198148155128705</v>
      </c>
      <c r="O72">
        <v>0.954205119275641</v>
      </c>
      <c r="P72">
        <v>92.808702074800195</v>
      </c>
      <c r="Q72">
        <v>0.261827438265538</v>
      </c>
    </row>
    <row r="73" spans="1:17" x14ac:dyDescent="0.3">
      <c r="A73" t="s">
        <v>202</v>
      </c>
      <c r="B73" t="s">
        <v>203</v>
      </c>
      <c r="C73" t="s">
        <v>10391</v>
      </c>
      <c r="D73" t="s">
        <v>51</v>
      </c>
      <c r="E73">
        <v>136005.85718665001</v>
      </c>
      <c r="F73">
        <v>1618.3</v>
      </c>
      <c r="G73">
        <v>4.6132072021266097</v>
      </c>
      <c r="H73">
        <v>13.958331989130601</v>
      </c>
      <c r="I73">
        <v>27.429840769380199</v>
      </c>
      <c r="J73">
        <v>2.6126616785671901E-2</v>
      </c>
      <c r="K73">
        <v>1475.3325525077</v>
      </c>
      <c r="L73">
        <v>1309.9076781047299</v>
      </c>
      <c r="M73">
        <v>71.123798026866993</v>
      </c>
      <c r="N73">
        <v>0.92447657053066201</v>
      </c>
      <c r="O73">
        <v>2.0824321819192999</v>
      </c>
      <c r="P73">
        <v>60.037579113923996</v>
      </c>
      <c r="Q73">
        <v>0.136246362252574</v>
      </c>
    </row>
    <row r="74" spans="1:17" x14ac:dyDescent="0.3">
      <c r="A74" t="s">
        <v>204</v>
      </c>
      <c r="B74" t="s">
        <v>205</v>
      </c>
      <c r="C74" t="s">
        <v>10397</v>
      </c>
      <c r="D74" t="s">
        <v>206</v>
      </c>
      <c r="E74">
        <v>134159.56906275</v>
      </c>
      <c r="F74">
        <v>4895.25</v>
      </c>
      <c r="G74">
        <v>12.373983899201701</v>
      </c>
      <c r="H74">
        <v>-5.5257673222523502</v>
      </c>
      <c r="I74">
        <v>7.47985417345512</v>
      </c>
      <c r="J74">
        <v>-2.2028669652481301</v>
      </c>
      <c r="K74">
        <v>4829.8450213157403</v>
      </c>
      <c r="L74">
        <v>4441.9860053060002</v>
      </c>
      <c r="M74">
        <v>55.497483013165002</v>
      </c>
      <c r="N74">
        <v>0.97749026282430596</v>
      </c>
      <c r="O74">
        <v>3.4104489045503299</v>
      </c>
      <c r="P74">
        <v>49.473282442748001</v>
      </c>
      <c r="Q74">
        <v>5.6149767344111999E-2</v>
      </c>
    </row>
    <row r="75" spans="1:17" x14ac:dyDescent="0.3">
      <c r="A75" t="s">
        <v>207</v>
      </c>
      <c r="B75" t="s">
        <v>208</v>
      </c>
      <c r="C75" t="s">
        <v>10395</v>
      </c>
      <c r="D75" t="s">
        <v>54</v>
      </c>
      <c r="E75">
        <v>132698.24605439999</v>
      </c>
      <c r="F75">
        <v>1643.2</v>
      </c>
      <c r="G75">
        <v>7.15947649701394</v>
      </c>
      <c r="H75">
        <v>-0.40858282108934602</v>
      </c>
      <c r="I75">
        <v>-6.0716644199996299</v>
      </c>
      <c r="J75">
        <v>-4.5178015131455602</v>
      </c>
      <c r="K75">
        <v>1596.3795374870499</v>
      </c>
      <c r="L75">
        <v>1458.4062298562901</v>
      </c>
      <c r="M75">
        <v>50.902489134595598</v>
      </c>
      <c r="N75">
        <v>0.825535465622524</v>
      </c>
      <c r="O75">
        <v>2.4221032132424498</v>
      </c>
      <c r="P75">
        <v>45.159010600706701</v>
      </c>
      <c r="Q75">
        <v>3.7229925709938001E-2</v>
      </c>
    </row>
    <row r="76" spans="1:17" x14ac:dyDescent="0.3">
      <c r="A76" t="s">
        <v>209</v>
      </c>
      <c r="B76" t="s">
        <v>210</v>
      </c>
      <c r="C76" t="s">
        <v>10391</v>
      </c>
      <c r="D76" t="s">
        <v>51</v>
      </c>
      <c r="E76">
        <v>132500.49657992</v>
      </c>
      <c r="F76">
        <v>3524.05</v>
      </c>
      <c r="G76">
        <v>48.962358688551802</v>
      </c>
      <c r="H76">
        <v>7.2264207770096904</v>
      </c>
      <c r="I76">
        <v>30.8511340164773</v>
      </c>
      <c r="J76">
        <v>-0.387592579305922</v>
      </c>
      <c r="K76">
        <v>3171.3168937438199</v>
      </c>
      <c r="L76">
        <v>2647.3069089773699</v>
      </c>
      <c r="M76">
        <v>66.264947039185898</v>
      </c>
      <c r="N76">
        <v>0.85466034021469295</v>
      </c>
      <c r="O76">
        <v>2.8262936110441101</v>
      </c>
      <c r="P76">
        <v>100.133458272993</v>
      </c>
      <c r="Q76">
        <v>0.12606435499298899</v>
      </c>
    </row>
    <row r="77" spans="1:17" x14ac:dyDescent="0.3">
      <c r="A77" t="s">
        <v>211</v>
      </c>
      <c r="B77" t="s">
        <v>212</v>
      </c>
      <c r="C77" t="s">
        <v>10400</v>
      </c>
      <c r="D77" t="s">
        <v>213</v>
      </c>
      <c r="E77">
        <v>129245.6354712</v>
      </c>
      <c r="F77">
        <v>2061.6</v>
      </c>
      <c r="G77">
        <v>15.4229908069088</v>
      </c>
      <c r="H77">
        <v>4.9265213744633103</v>
      </c>
      <c r="I77">
        <v>20.907156037034301</v>
      </c>
      <c r="J77">
        <v>0.49051415006353699</v>
      </c>
      <c r="K77">
        <v>1914.1705373137299</v>
      </c>
      <c r="L77">
        <v>1700.2506432288001</v>
      </c>
      <c r="M77">
        <v>73.182139130806206</v>
      </c>
      <c r="N77">
        <v>0.98442348575925198</v>
      </c>
      <c r="O77">
        <v>2.1536670547147798</v>
      </c>
      <c r="P77">
        <v>67.2222898162793</v>
      </c>
      <c r="Q77">
        <v>2.4772301452030999E-2</v>
      </c>
    </row>
    <row r="78" spans="1:17" hidden="1" x14ac:dyDescent="0.3">
      <c r="A78" t="s">
        <v>214</v>
      </c>
      <c r="B78" t="s">
        <v>215</v>
      </c>
      <c r="C78" t="s">
        <v>10405</v>
      </c>
      <c r="D78" t="s">
        <v>51</v>
      </c>
      <c r="E78">
        <v>128395.037689316</v>
      </c>
      <c r="F78">
        <v>154.16999999999999</v>
      </c>
      <c r="G78">
        <v>-38.735147274940502</v>
      </c>
      <c r="H78">
        <v>1.0290110105553401</v>
      </c>
      <c r="I78">
        <v>-24.2467798123335</v>
      </c>
      <c r="J78">
        <v>-10.4380245975801</v>
      </c>
      <c r="O78">
        <v>22.267626645910301</v>
      </c>
      <c r="P78">
        <v>5.5958904109588898</v>
      </c>
    </row>
    <row r="79" spans="1:17" x14ac:dyDescent="0.3">
      <c r="A79" t="s">
        <v>216</v>
      </c>
      <c r="B79" t="s">
        <v>217</v>
      </c>
      <c r="C79" t="s">
        <v>10391</v>
      </c>
      <c r="D79" t="s">
        <v>34</v>
      </c>
      <c r="E79">
        <v>125767.52819328</v>
      </c>
      <c r="F79">
        <v>243.2</v>
      </c>
      <c r="G79">
        <v>-20.303985612316101</v>
      </c>
      <c r="H79">
        <v>-8.5491248504241195</v>
      </c>
      <c r="I79">
        <v>-24.699010395743599</v>
      </c>
      <c r="J79">
        <v>-0.523097668031827</v>
      </c>
      <c r="K79">
        <v>247.01658785135601</v>
      </c>
      <c r="L79">
        <v>245.69749763303</v>
      </c>
      <c r="M79">
        <v>57.951837130167497</v>
      </c>
      <c r="N79">
        <v>0.75828975104069596</v>
      </c>
      <c r="O79">
        <v>23.2319078947368</v>
      </c>
      <c r="P79">
        <v>29.464998669150901</v>
      </c>
      <c r="Q79">
        <v>0.13590461614088301</v>
      </c>
    </row>
    <row r="80" spans="1:17" x14ac:dyDescent="0.3">
      <c r="A80" t="s">
        <v>218</v>
      </c>
      <c r="B80" t="s">
        <v>219</v>
      </c>
      <c r="C80" t="s">
        <v>10396</v>
      </c>
      <c r="D80" t="s">
        <v>220</v>
      </c>
      <c r="E80">
        <v>125437.933477639</v>
      </c>
      <c r="F80">
        <v>1044.2</v>
      </c>
      <c r="G80">
        <v>-6.4248827802830002</v>
      </c>
      <c r="H80">
        <v>-6.2431289457083201</v>
      </c>
      <c r="I80">
        <v>-17.845682888414199</v>
      </c>
      <c r="J80">
        <v>3.9225889264058802</v>
      </c>
      <c r="K80">
        <v>1035.5722352406401</v>
      </c>
      <c r="L80">
        <v>1051.10445588167</v>
      </c>
      <c r="M80">
        <v>64.879142621584293</v>
      </c>
      <c r="N80">
        <v>0.73080207364002503</v>
      </c>
      <c r="O80">
        <v>29.094043286726599</v>
      </c>
      <c r="P80">
        <v>52.215743440233197</v>
      </c>
      <c r="Q80">
        <v>-2.2850620708917999E-2</v>
      </c>
    </row>
    <row r="81" spans="1:17" x14ac:dyDescent="0.3">
      <c r="A81" t="s">
        <v>221</v>
      </c>
      <c r="B81" t="s">
        <v>222</v>
      </c>
      <c r="C81" t="s">
        <v>10397</v>
      </c>
      <c r="D81" t="s">
        <v>77</v>
      </c>
      <c r="E81">
        <v>121753.895241939</v>
      </c>
      <c r="F81">
        <v>6088.3</v>
      </c>
      <c r="G81">
        <v>72.497867513410895</v>
      </c>
      <c r="H81">
        <v>8.7964355942014496</v>
      </c>
      <c r="I81">
        <v>12.6552100616803</v>
      </c>
      <c r="J81">
        <v>-0.39813513723282301</v>
      </c>
      <c r="K81">
        <v>5608.40261457209</v>
      </c>
      <c r="L81">
        <v>4907.4169208632902</v>
      </c>
      <c r="M81">
        <v>71.610425323552306</v>
      </c>
      <c r="N81">
        <v>1.1036338840059401</v>
      </c>
      <c r="O81">
        <v>2.59432025360115</v>
      </c>
      <c r="P81">
        <v>108.22175481796801</v>
      </c>
      <c r="Q81">
        <v>9.0173998306531E-2</v>
      </c>
    </row>
    <row r="82" spans="1:17" x14ac:dyDescent="0.3">
      <c r="A82" t="s">
        <v>223</v>
      </c>
      <c r="B82" t="s">
        <v>224</v>
      </c>
      <c r="C82" t="s">
        <v>10391</v>
      </c>
      <c r="D82" t="s">
        <v>225</v>
      </c>
      <c r="E82">
        <v>118932.14005885</v>
      </c>
      <c r="F82">
        <v>10686.35</v>
      </c>
      <c r="G82">
        <v>14.6139703565094</v>
      </c>
      <c r="H82">
        <v>5.2580724007126003</v>
      </c>
      <c r="I82">
        <v>9.3357078801669395</v>
      </c>
      <c r="J82">
        <v>1.7813692907783401</v>
      </c>
      <c r="K82">
        <v>10065.4934065905</v>
      </c>
      <c r="L82">
        <v>8877.6525459692493</v>
      </c>
      <c r="M82">
        <v>51.2983319237022</v>
      </c>
      <c r="N82">
        <v>1.09836166150059</v>
      </c>
      <c r="O82">
        <v>6.21025888165744</v>
      </c>
      <c r="P82">
        <v>61.232818841563699</v>
      </c>
      <c r="Q82">
        <v>9.1344104851977997E-2</v>
      </c>
    </row>
    <row r="83" spans="1:17" x14ac:dyDescent="0.3">
      <c r="A83" t="s">
        <v>226</v>
      </c>
      <c r="B83" t="s">
        <v>227</v>
      </c>
      <c r="C83" t="s">
        <v>10402</v>
      </c>
      <c r="D83" t="s">
        <v>161</v>
      </c>
      <c r="E83">
        <v>118587.748772989</v>
      </c>
      <c r="F83">
        <v>775.85</v>
      </c>
      <c r="G83">
        <v>46.410604406914203</v>
      </c>
      <c r="H83">
        <v>-1.37936661737008</v>
      </c>
      <c r="I83">
        <v>25.4362072246102</v>
      </c>
      <c r="J83">
        <v>3.9846974942482301</v>
      </c>
      <c r="K83">
        <v>712.46983770788302</v>
      </c>
      <c r="L83">
        <v>605.21491615893603</v>
      </c>
      <c r="M83">
        <v>73.505469934909598</v>
      </c>
      <c r="N83">
        <v>1.4431760493901</v>
      </c>
      <c r="O83">
        <v>4.9687439582393402</v>
      </c>
      <c r="P83">
        <v>115.993875278396</v>
      </c>
      <c r="Q83">
        <v>0.21152351998846999</v>
      </c>
    </row>
    <row r="84" spans="1:17" x14ac:dyDescent="0.3">
      <c r="A84" t="s">
        <v>228</v>
      </c>
      <c r="B84" t="s">
        <v>229</v>
      </c>
      <c r="C84" t="s">
        <v>10393</v>
      </c>
      <c r="D84" t="s">
        <v>230</v>
      </c>
      <c r="E84">
        <v>118310.88974898</v>
      </c>
      <c r="F84">
        <v>1626.6</v>
      </c>
      <c r="G84">
        <v>27.620227386254498</v>
      </c>
      <c r="H84">
        <v>9.3372170331108499</v>
      </c>
      <c r="I84">
        <v>26.768701496020999</v>
      </c>
      <c r="J84">
        <v>2.80912224431157</v>
      </c>
      <c r="K84">
        <v>1459.95037529672</v>
      </c>
      <c r="L84">
        <v>1264.44520408316</v>
      </c>
      <c r="M84">
        <v>76.920966205710599</v>
      </c>
      <c r="N84">
        <v>0.88628698875895495</v>
      </c>
      <c r="O84">
        <v>1.1035288331488999</v>
      </c>
      <c r="P84">
        <v>65.751261017985399</v>
      </c>
      <c r="Q84">
        <v>6.6894135632507998E-2</v>
      </c>
    </row>
    <row r="85" spans="1:17" x14ac:dyDescent="0.3">
      <c r="A85" t="s">
        <v>231</v>
      </c>
      <c r="B85" t="s">
        <v>232</v>
      </c>
      <c r="C85" t="s">
        <v>10393</v>
      </c>
      <c r="D85" t="s">
        <v>233</v>
      </c>
      <c r="E85">
        <v>117699.44595112</v>
      </c>
      <c r="F85">
        <v>1189.5999999999999</v>
      </c>
      <c r="G85">
        <v>1.56003857997865</v>
      </c>
      <c r="H85">
        <v>-4.1222735963106496</v>
      </c>
      <c r="I85">
        <v>-9.4285630057064491</v>
      </c>
      <c r="J85">
        <v>-3.2348772442181701</v>
      </c>
      <c r="K85">
        <v>1187.5021284766001</v>
      </c>
      <c r="L85">
        <v>1105.5291757971499</v>
      </c>
      <c r="M85">
        <v>37.081416473174897</v>
      </c>
      <c r="N85">
        <v>1.29096767205647</v>
      </c>
      <c r="O85">
        <v>5.3648620396053301</v>
      </c>
      <c r="P85">
        <v>40.863898797484602</v>
      </c>
      <c r="Q85">
        <v>2.1872144672209999E-2</v>
      </c>
    </row>
    <row r="86" spans="1:17" x14ac:dyDescent="0.3">
      <c r="A86" t="s">
        <v>234</v>
      </c>
      <c r="B86" t="s">
        <v>235</v>
      </c>
      <c r="C86" t="s">
        <v>10395</v>
      </c>
      <c r="D86" t="s">
        <v>54</v>
      </c>
      <c r="E86">
        <v>116020.7890592</v>
      </c>
      <c r="F86">
        <v>3428.05</v>
      </c>
      <c r="G86">
        <v>53.414391695414203</v>
      </c>
      <c r="H86">
        <v>-0.99538005484976799</v>
      </c>
      <c r="I86">
        <v>15.678070322942499</v>
      </c>
      <c r="J86">
        <v>-2.3566222947200801</v>
      </c>
      <c r="K86">
        <v>3299.0662222813598</v>
      </c>
      <c r="L86">
        <v>2816.1093496373001</v>
      </c>
      <c r="M86">
        <v>49.646226106365098</v>
      </c>
      <c r="N86">
        <v>0.78378325639317104</v>
      </c>
      <c r="O86">
        <v>4.2575224982132696</v>
      </c>
      <c r="P86">
        <v>88.204452496637302</v>
      </c>
      <c r="Q86">
        <v>9.7533473109902E-2</v>
      </c>
    </row>
    <row r="87" spans="1:17" x14ac:dyDescent="0.3">
      <c r="A87" t="s">
        <v>236</v>
      </c>
      <c r="B87" t="s">
        <v>237</v>
      </c>
      <c r="C87" t="s">
        <v>10391</v>
      </c>
      <c r="D87" t="s">
        <v>34</v>
      </c>
      <c r="E87">
        <v>115670.718436789</v>
      </c>
      <c r="F87">
        <v>105.05</v>
      </c>
      <c r="G87">
        <v>-1.18647350482042</v>
      </c>
      <c r="H87">
        <v>-12.3266595991937</v>
      </c>
      <c r="I87">
        <v>-32.931227353497498</v>
      </c>
      <c r="J87">
        <v>-2.8938967771873001</v>
      </c>
      <c r="K87">
        <v>114.15099148935499</v>
      </c>
      <c r="L87">
        <v>111.035216309932</v>
      </c>
      <c r="M87">
        <v>33.226505738129802</v>
      </c>
      <c r="N87">
        <v>1.0134579042968199</v>
      </c>
      <c r="O87">
        <v>36.030461684911899</v>
      </c>
      <c r="P87">
        <v>55.976243504083101</v>
      </c>
      <c r="Q87">
        <v>0.107898769407967</v>
      </c>
    </row>
    <row r="88" spans="1:17" x14ac:dyDescent="0.3">
      <c r="A88" t="s">
        <v>238</v>
      </c>
      <c r="B88" t="s">
        <v>239</v>
      </c>
      <c r="C88" t="s">
        <v>10402</v>
      </c>
      <c r="D88" t="s">
        <v>240</v>
      </c>
      <c r="E88">
        <v>113200.834891016</v>
      </c>
      <c r="F88">
        <v>82.96</v>
      </c>
      <c r="G88">
        <v>193.16182242202899</v>
      </c>
      <c r="H88">
        <v>0.67835793392265298</v>
      </c>
      <c r="I88">
        <v>105.928716389577</v>
      </c>
      <c r="J88">
        <v>-0.68339719273811805</v>
      </c>
      <c r="K88">
        <v>73.660175242262497</v>
      </c>
      <c r="L88">
        <v>53.917703275443898</v>
      </c>
      <c r="M88">
        <v>59.730627357019699</v>
      </c>
      <c r="N88">
        <v>0.87979236948820505</v>
      </c>
      <c r="O88">
        <v>3.7126325940212301</v>
      </c>
      <c r="P88">
        <v>232.50501002004</v>
      </c>
      <c r="Q88">
        <v>0.223480449297976</v>
      </c>
    </row>
    <row r="89" spans="1:17" x14ac:dyDescent="0.3">
      <c r="A89" t="s">
        <v>241</v>
      </c>
      <c r="B89" t="s">
        <v>242</v>
      </c>
      <c r="C89" t="s">
        <v>10391</v>
      </c>
      <c r="D89" t="s">
        <v>43</v>
      </c>
      <c r="E89">
        <v>112196.1961764</v>
      </c>
      <c r="F89">
        <v>2268</v>
      </c>
      <c r="G89">
        <v>40.1754627579081</v>
      </c>
      <c r="H89">
        <v>0.940350041894366</v>
      </c>
      <c r="I89">
        <v>19.917341914566801</v>
      </c>
      <c r="J89">
        <v>3.3922605343879</v>
      </c>
      <c r="K89">
        <v>2073.0333029676699</v>
      </c>
      <c r="L89">
        <v>1781.1571127892601</v>
      </c>
      <c r="M89">
        <v>67.042270717695899</v>
      </c>
      <c r="N89">
        <v>0.88193756951914004</v>
      </c>
      <c r="O89">
        <v>1.494708994709</v>
      </c>
      <c r="P89">
        <v>79.146919431279599</v>
      </c>
      <c r="Q89">
        <v>8.1987281960549992E-3</v>
      </c>
    </row>
    <row r="90" spans="1:17" x14ac:dyDescent="0.3">
      <c r="A90" t="s">
        <v>243</v>
      </c>
      <c r="B90" t="s">
        <v>244</v>
      </c>
      <c r="C90" t="s">
        <v>10391</v>
      </c>
      <c r="D90" t="s">
        <v>24</v>
      </c>
      <c r="E90">
        <v>112136.0550176</v>
      </c>
      <c r="F90">
        <v>1439.5</v>
      </c>
      <c r="G90">
        <v>-32.396775163600097</v>
      </c>
      <c r="H90">
        <v>-0.892193808721783</v>
      </c>
      <c r="I90">
        <v>-22.898129950310398</v>
      </c>
      <c r="J90">
        <v>-3.4738961674476299</v>
      </c>
      <c r="K90">
        <v>1431.7344501335299</v>
      </c>
      <c r="L90">
        <v>1442.3077895593301</v>
      </c>
      <c r="M90">
        <v>41.930654757188897</v>
      </c>
      <c r="N90">
        <v>0.87022754159330995</v>
      </c>
      <c r="O90">
        <v>17.714484195901299</v>
      </c>
      <c r="P90">
        <v>8.2982244959374007</v>
      </c>
      <c r="Q90">
        <v>-3.0719733729999999E-4</v>
      </c>
    </row>
    <row r="91" spans="1:17" x14ac:dyDescent="0.3">
      <c r="A91" t="s">
        <v>245</v>
      </c>
      <c r="B91" t="s">
        <v>246</v>
      </c>
      <c r="C91" t="s">
        <v>10391</v>
      </c>
      <c r="D91" t="s">
        <v>43</v>
      </c>
      <c r="E91">
        <v>111746.77044356499</v>
      </c>
      <c r="F91">
        <v>773.65</v>
      </c>
      <c r="G91">
        <v>1.7243007882458099</v>
      </c>
      <c r="H91">
        <v>1.4953407140003101</v>
      </c>
      <c r="I91">
        <v>11.280017078057201</v>
      </c>
      <c r="J91">
        <v>0.68248426622843605</v>
      </c>
      <c r="K91">
        <v>726.549266465703</v>
      </c>
      <c r="L91">
        <v>632.72877530121002</v>
      </c>
      <c r="M91">
        <v>60.724011034658901</v>
      </c>
      <c r="N91">
        <v>0.63767817474396704</v>
      </c>
      <c r="O91">
        <v>2.7596458346797501</v>
      </c>
      <c r="P91">
        <v>66.932786708382693</v>
      </c>
      <c r="Q91">
        <v>-2.4243461415335999E-2</v>
      </c>
    </row>
    <row r="92" spans="1:17" x14ac:dyDescent="0.3">
      <c r="A92" t="s">
        <v>247</v>
      </c>
      <c r="B92" t="s">
        <v>248</v>
      </c>
      <c r="C92" t="s">
        <v>10395</v>
      </c>
      <c r="D92" t="s">
        <v>54</v>
      </c>
      <c r="E92">
        <v>111474.626739639</v>
      </c>
      <c r="F92">
        <v>6691.45</v>
      </c>
      <c r="G92">
        <v>-9.1386449034899098</v>
      </c>
      <c r="H92">
        <v>-8.5493648185645696</v>
      </c>
      <c r="I92">
        <v>-8.6103869835839699</v>
      </c>
      <c r="J92">
        <v>-2.3968826937769498</v>
      </c>
      <c r="K92">
        <v>6684.7027748385599</v>
      </c>
      <c r="L92">
        <v>6255.8871636817503</v>
      </c>
      <c r="M92">
        <v>54.924383543990899</v>
      </c>
      <c r="N92">
        <v>0.93504937888887496</v>
      </c>
      <c r="O92">
        <v>6.2168887161975404</v>
      </c>
      <c r="P92">
        <v>28.544534199075901</v>
      </c>
      <c r="Q92">
        <v>-5.0378949867610004E-3</v>
      </c>
    </row>
    <row r="93" spans="1:17" x14ac:dyDescent="0.3">
      <c r="A93" t="s">
        <v>249</v>
      </c>
      <c r="B93" t="s">
        <v>250</v>
      </c>
      <c r="C93" t="s">
        <v>10393</v>
      </c>
      <c r="D93" t="s">
        <v>187</v>
      </c>
      <c r="E93">
        <v>111123.9235887</v>
      </c>
      <c r="F93">
        <v>627</v>
      </c>
      <c r="G93">
        <v>-19.055869561854401</v>
      </c>
      <c r="H93">
        <v>-3.07548511347566</v>
      </c>
      <c r="I93">
        <v>2.63925148509668</v>
      </c>
      <c r="J93">
        <v>-2.7958591988171499</v>
      </c>
      <c r="K93">
        <v>638.77761823740002</v>
      </c>
      <c r="L93">
        <v>590.69276636069003</v>
      </c>
      <c r="M93">
        <v>25.033941035560701</v>
      </c>
      <c r="N93">
        <v>0.896057859904272</v>
      </c>
      <c r="O93">
        <v>7.1770334928229698</v>
      </c>
      <c r="P93">
        <v>28.168438266557601</v>
      </c>
      <c r="Q93">
        <v>-8.0986467000931997E-2</v>
      </c>
    </row>
    <row r="94" spans="1:17" x14ac:dyDescent="0.3">
      <c r="A94" t="s">
        <v>251</v>
      </c>
      <c r="B94" t="s">
        <v>252</v>
      </c>
      <c r="C94" t="s">
        <v>10391</v>
      </c>
      <c r="D94" t="s">
        <v>34</v>
      </c>
      <c r="E94">
        <v>110768.13582015999</v>
      </c>
      <c r="F94">
        <v>58.6</v>
      </c>
      <c r="G94">
        <v>2.5411327668567099</v>
      </c>
      <c r="H94">
        <v>-8.78396300291916</v>
      </c>
      <c r="I94">
        <v>-17.3406776952725</v>
      </c>
      <c r="J94">
        <v>0.208080901846181</v>
      </c>
      <c r="K94">
        <v>60.997045059469698</v>
      </c>
      <c r="L94">
        <v>57.869488316560698</v>
      </c>
      <c r="M94">
        <v>46.264517006235899</v>
      </c>
      <c r="N94">
        <v>0.593711930385877</v>
      </c>
      <c r="O94">
        <v>42.918088737201302</v>
      </c>
      <c r="P94">
        <v>59.890859481582503</v>
      </c>
      <c r="Q94">
        <v>9.0459838709254003E-2</v>
      </c>
    </row>
    <row r="95" spans="1:17" x14ac:dyDescent="0.3">
      <c r="A95" t="s">
        <v>253</v>
      </c>
      <c r="B95" t="s">
        <v>254</v>
      </c>
      <c r="C95" t="s">
        <v>10394</v>
      </c>
      <c r="D95" t="s">
        <v>144</v>
      </c>
      <c r="E95">
        <v>109703.33256150001</v>
      </c>
      <c r="F95">
        <v>526.15</v>
      </c>
      <c r="G95">
        <v>177.69303561401901</v>
      </c>
      <c r="H95">
        <v>-13.766041581588899</v>
      </c>
      <c r="I95">
        <v>84.332598536328703</v>
      </c>
      <c r="J95">
        <v>-2.8854233338786699</v>
      </c>
      <c r="K95">
        <v>540.75587859784605</v>
      </c>
      <c r="L95">
        <v>394.879426538232</v>
      </c>
      <c r="M95">
        <v>37.481313946790998</v>
      </c>
      <c r="N95">
        <v>0.245276545991095</v>
      </c>
      <c r="O95">
        <v>22.968735151572702</v>
      </c>
      <c r="P95">
        <v>270.13717903622899</v>
      </c>
      <c r="Q95">
        <v>0.21575528262764401</v>
      </c>
    </row>
    <row r="96" spans="1:17" x14ac:dyDescent="0.3">
      <c r="A96" t="s">
        <v>255</v>
      </c>
      <c r="B96" t="s">
        <v>256</v>
      </c>
      <c r="C96" t="s">
        <v>10397</v>
      </c>
      <c r="D96" t="s">
        <v>190</v>
      </c>
      <c r="E96">
        <v>109012.18014500001</v>
      </c>
      <c r="F96">
        <v>36961.25</v>
      </c>
      <c r="G96">
        <v>61.286672705498198</v>
      </c>
      <c r="H96">
        <v>7.53825264278922</v>
      </c>
      <c r="I96">
        <v>2.7889176588194902</v>
      </c>
      <c r="J96">
        <v>3.2452894455293402</v>
      </c>
      <c r="K96">
        <v>33601.908504793297</v>
      </c>
      <c r="L96">
        <v>29864.321076607699</v>
      </c>
      <c r="M96">
        <v>81.549347825979197</v>
      </c>
      <c r="N96">
        <v>1.2267198144495799</v>
      </c>
      <c r="O96">
        <v>1.0436605904832801</v>
      </c>
      <c r="P96">
        <v>98.716397849462297</v>
      </c>
      <c r="Q96">
        <v>0.13360559325098101</v>
      </c>
    </row>
    <row r="97" spans="1:17" x14ac:dyDescent="0.3">
      <c r="A97" t="s">
        <v>257</v>
      </c>
      <c r="B97" t="s">
        <v>258</v>
      </c>
      <c r="C97" t="s">
        <v>10395</v>
      </c>
      <c r="D97" t="s">
        <v>54</v>
      </c>
      <c r="E97">
        <v>108226.00099794001</v>
      </c>
      <c r="F97">
        <v>2701.3</v>
      </c>
      <c r="G97">
        <v>22.848431127661598</v>
      </c>
      <c r="H97">
        <v>9.1430358376819001</v>
      </c>
      <c r="I97">
        <v>2.3479607503696598</v>
      </c>
      <c r="J97">
        <v>7.9385120300574004</v>
      </c>
      <c r="K97">
        <v>2359.4225637208401</v>
      </c>
      <c r="L97">
        <v>2155.7266669812302</v>
      </c>
      <c r="M97">
        <v>74.500490000134405</v>
      </c>
      <c r="N97">
        <v>0.879418913433205</v>
      </c>
      <c r="O97">
        <v>2.9134120608595699</v>
      </c>
      <c r="P97">
        <v>60.500282225721101</v>
      </c>
    </row>
    <row r="98" spans="1:17" x14ac:dyDescent="0.3">
      <c r="A98" t="s">
        <v>259</v>
      </c>
      <c r="B98" t="s">
        <v>260</v>
      </c>
      <c r="C98" t="s">
        <v>10395</v>
      </c>
      <c r="D98" t="s">
        <v>54</v>
      </c>
      <c r="E98">
        <v>107007.95366655001</v>
      </c>
      <c r="F98">
        <v>1063.45</v>
      </c>
      <c r="G98">
        <v>44.086051034498297</v>
      </c>
      <c r="H98">
        <v>-11.003197738850201</v>
      </c>
      <c r="I98">
        <v>-13.12092920161</v>
      </c>
      <c r="J98">
        <v>-7.8839979187492499</v>
      </c>
      <c r="K98">
        <v>1123.0686956987099</v>
      </c>
      <c r="L98">
        <v>988.65912015002402</v>
      </c>
      <c r="M98">
        <v>31.753964582118801</v>
      </c>
      <c r="N98">
        <v>0.59101538028323297</v>
      </c>
      <c r="O98">
        <v>24.528656730452699</v>
      </c>
      <c r="P98">
        <v>87.309555261999094</v>
      </c>
      <c r="Q98">
        <v>6.3686814984093995E-2</v>
      </c>
    </row>
    <row r="99" spans="1:17" x14ac:dyDescent="0.3">
      <c r="A99" t="s">
        <v>261</v>
      </c>
      <c r="B99" t="s">
        <v>262</v>
      </c>
      <c r="C99" t="s">
        <v>10404</v>
      </c>
      <c r="D99" t="s">
        <v>263</v>
      </c>
      <c r="E99">
        <v>105347.61713045</v>
      </c>
      <c r="F99">
        <v>11641.9</v>
      </c>
      <c r="G99">
        <v>120.224669075904</v>
      </c>
      <c r="H99">
        <v>1.8568921434008101</v>
      </c>
      <c r="I99">
        <v>7.4857909074706903</v>
      </c>
      <c r="J99">
        <v>2.77770670965619</v>
      </c>
      <c r="K99">
        <v>10730.923088511399</v>
      </c>
      <c r="L99">
        <v>9045.86130358423</v>
      </c>
      <c r="M99">
        <v>75.976675744107297</v>
      </c>
      <c r="N99">
        <v>0.55749924629856196</v>
      </c>
      <c r="O99">
        <v>14.225341224370601</v>
      </c>
      <c r="P99">
        <v>156.42951541850201</v>
      </c>
      <c r="Q99">
        <v>0.176743558195159</v>
      </c>
    </row>
    <row r="100" spans="1:17" x14ac:dyDescent="0.3">
      <c r="A100" t="s">
        <v>264</v>
      </c>
      <c r="B100" t="s">
        <v>265</v>
      </c>
      <c r="C100" t="s">
        <v>10402</v>
      </c>
      <c r="D100" t="s">
        <v>266</v>
      </c>
      <c r="E100">
        <v>104329.764</v>
      </c>
      <c r="F100">
        <v>3763.7</v>
      </c>
      <c r="G100">
        <v>84.600267346435103</v>
      </c>
      <c r="H100">
        <v>-4.41649205384038</v>
      </c>
      <c r="I100">
        <v>9.0791750990108397</v>
      </c>
      <c r="J100">
        <v>-2.36778645896683</v>
      </c>
      <c r="K100">
        <v>3767.4472849322501</v>
      </c>
      <c r="L100">
        <v>3228.9400610555599</v>
      </c>
      <c r="M100">
        <v>44.783055843554401</v>
      </c>
      <c r="N100">
        <v>0.62764886195343905</v>
      </c>
      <c r="O100">
        <v>10.8457103382309</v>
      </c>
      <c r="P100">
        <v>127.647734833363</v>
      </c>
      <c r="Q100">
        <v>0.20961048831013299</v>
      </c>
    </row>
    <row r="101" spans="1:17" x14ac:dyDescent="0.3">
      <c r="A101" t="s">
        <v>267</v>
      </c>
      <c r="B101" t="s">
        <v>268</v>
      </c>
      <c r="C101" t="s">
        <v>10398</v>
      </c>
      <c r="D101" t="s">
        <v>127</v>
      </c>
      <c r="E101">
        <v>103282.44298943999</v>
      </c>
      <c r="F101">
        <v>1020.8</v>
      </c>
      <c r="G101">
        <v>14.663932126670399</v>
      </c>
      <c r="H101">
        <v>3.3991460053632201</v>
      </c>
      <c r="I101">
        <v>4.24710022067688</v>
      </c>
      <c r="J101">
        <v>-3.2549754525427201</v>
      </c>
      <c r="K101">
        <v>985.21516457469295</v>
      </c>
      <c r="L101">
        <v>900.27729425876805</v>
      </c>
      <c r="M101">
        <v>55.788352549774501</v>
      </c>
      <c r="N101">
        <v>1.3244087703866401</v>
      </c>
      <c r="O101">
        <v>7.4647335423197498</v>
      </c>
      <c r="P101">
        <v>75.515818431911896</v>
      </c>
      <c r="Q101">
        <v>0.108103867915467</v>
      </c>
    </row>
    <row r="102" spans="1:17" x14ac:dyDescent="0.3">
      <c r="A102" t="s">
        <v>269</v>
      </c>
      <c r="B102" t="s">
        <v>270</v>
      </c>
      <c r="C102" t="s">
        <v>10392</v>
      </c>
      <c r="D102" t="s">
        <v>271</v>
      </c>
      <c r="E102">
        <v>103180.95563755999</v>
      </c>
      <c r="F102">
        <v>391.15</v>
      </c>
      <c r="G102">
        <v>78.011186563171805</v>
      </c>
      <c r="H102">
        <v>-12.716371252441601</v>
      </c>
      <c r="I102">
        <v>20.215675518339602</v>
      </c>
      <c r="J102">
        <v>-8.9368891267451591</v>
      </c>
      <c r="K102">
        <v>413.07839744441401</v>
      </c>
      <c r="L102">
        <v>336.88005156562798</v>
      </c>
      <c r="M102">
        <v>30.663177521106601</v>
      </c>
      <c r="N102">
        <v>1.09103960779492</v>
      </c>
      <c r="O102">
        <v>17.691422727853698</v>
      </c>
      <c r="P102">
        <v>134.64307138572201</v>
      </c>
      <c r="Q102">
        <v>4.3643754511929998E-3</v>
      </c>
    </row>
    <row r="103" spans="1:17" x14ac:dyDescent="0.3">
      <c r="A103" t="s">
        <v>272</v>
      </c>
      <c r="B103" t="s">
        <v>273</v>
      </c>
      <c r="C103" t="s">
        <v>10399</v>
      </c>
      <c r="D103" t="s">
        <v>122</v>
      </c>
      <c r="E103">
        <v>102673.211362919</v>
      </c>
      <c r="F103">
        <v>7936.2</v>
      </c>
      <c r="G103">
        <v>54.095842661507398</v>
      </c>
      <c r="H103">
        <v>4.0536611623121503</v>
      </c>
      <c r="I103">
        <v>34.438765694488502</v>
      </c>
      <c r="J103">
        <v>1.0437151081454501</v>
      </c>
      <c r="K103">
        <v>7403.5462747494603</v>
      </c>
      <c r="L103">
        <v>6273.4779616937203</v>
      </c>
      <c r="M103">
        <v>56.991579828671398</v>
      </c>
      <c r="N103">
        <v>1.0650371763383599</v>
      </c>
      <c r="O103">
        <v>4.0844484766008904</v>
      </c>
      <c r="P103">
        <v>99.801110257927206</v>
      </c>
      <c r="Q103">
        <v>-2.2744533929689999E-3</v>
      </c>
    </row>
    <row r="104" spans="1:17" x14ac:dyDescent="0.3">
      <c r="A104" t="s">
        <v>274</v>
      </c>
      <c r="B104" t="s">
        <v>275</v>
      </c>
      <c r="C104" t="s">
        <v>10395</v>
      </c>
      <c r="D104" t="s">
        <v>276</v>
      </c>
      <c r="E104">
        <v>102568.066147665</v>
      </c>
      <c r="F104">
        <v>7133.45</v>
      </c>
      <c r="G104">
        <v>7.7810106452824304</v>
      </c>
      <c r="H104">
        <v>0.39127580219893299</v>
      </c>
      <c r="I104">
        <v>-4.8558375783463097</v>
      </c>
      <c r="J104">
        <v>-1.1589932690895499</v>
      </c>
      <c r="K104">
        <v>6780.32815488498</v>
      </c>
      <c r="L104">
        <v>6226.5870865319202</v>
      </c>
      <c r="M104">
        <v>70.205500270256707</v>
      </c>
      <c r="N104">
        <v>0.90405745903968904</v>
      </c>
      <c r="O104">
        <v>0.93292866705452204</v>
      </c>
      <c r="P104">
        <v>50.940541684299603</v>
      </c>
      <c r="Q104">
        <v>3.2016971259362002E-2</v>
      </c>
    </row>
    <row r="105" spans="1:17" x14ac:dyDescent="0.3">
      <c r="A105" t="s">
        <v>277</v>
      </c>
      <c r="B105" t="s">
        <v>278</v>
      </c>
      <c r="C105" t="s">
        <v>10395</v>
      </c>
      <c r="D105" t="s">
        <v>54</v>
      </c>
      <c r="E105">
        <v>101313.99102832</v>
      </c>
      <c r="F105">
        <v>2221.1</v>
      </c>
      <c r="G105">
        <v>67.828489088695704</v>
      </c>
      <c r="H105">
        <v>0.75424910579342996</v>
      </c>
      <c r="I105">
        <v>19.854784596382899</v>
      </c>
      <c r="J105">
        <v>-4.9642158811895403</v>
      </c>
      <c r="K105">
        <v>2084.6926940155399</v>
      </c>
      <c r="L105">
        <v>1714.3548543270399</v>
      </c>
      <c r="M105">
        <v>53.6812838819219</v>
      </c>
      <c r="N105">
        <v>0.728415982463821</v>
      </c>
      <c r="O105">
        <v>4.0925667462068303</v>
      </c>
      <c r="P105">
        <v>103.053435114503</v>
      </c>
      <c r="Q105">
        <v>9.8583197030444006E-2</v>
      </c>
    </row>
    <row r="106" spans="1:17" x14ac:dyDescent="0.3">
      <c r="A106" t="s">
        <v>279</v>
      </c>
      <c r="B106" t="s">
        <v>280</v>
      </c>
      <c r="C106" t="s">
        <v>10399</v>
      </c>
      <c r="D106" t="s">
        <v>281</v>
      </c>
      <c r="E106">
        <v>101056.570955865</v>
      </c>
      <c r="F106">
        <v>709.95</v>
      </c>
      <c r="G106">
        <v>41.580324624672301</v>
      </c>
      <c r="H106">
        <v>5.5927862728699003</v>
      </c>
      <c r="I106">
        <v>7.09935061932282</v>
      </c>
      <c r="J106">
        <v>0.53421751271851603</v>
      </c>
      <c r="K106">
        <v>655.57573993603501</v>
      </c>
      <c r="L106">
        <v>575.38983450060198</v>
      </c>
      <c r="M106">
        <v>67.100636290127298</v>
      </c>
      <c r="N106">
        <v>0.61671489531415902</v>
      </c>
      <c r="O106">
        <v>1.4789773927741301</v>
      </c>
      <c r="P106">
        <v>91.052206673842804</v>
      </c>
      <c r="Q106">
        <v>0.19145860432164799</v>
      </c>
    </row>
    <row r="107" spans="1:17" x14ac:dyDescent="0.3">
      <c r="A107" t="s">
        <v>282</v>
      </c>
      <c r="B107" t="s">
        <v>283</v>
      </c>
      <c r="C107" t="s">
        <v>10402</v>
      </c>
      <c r="D107" t="s">
        <v>213</v>
      </c>
      <c r="E107">
        <v>100548.9991575</v>
      </c>
      <c r="F107">
        <v>6685.95</v>
      </c>
      <c r="G107">
        <v>-3.7585350729452101</v>
      </c>
      <c r="H107">
        <v>-6.5868160560051603</v>
      </c>
      <c r="I107">
        <v>15.5522122102607</v>
      </c>
      <c r="J107">
        <v>-3.2478000030425802</v>
      </c>
      <c r="K107">
        <v>6646.9358106499403</v>
      </c>
      <c r="L107">
        <v>5964.2136967370698</v>
      </c>
      <c r="M107">
        <v>52.717192960937901</v>
      </c>
      <c r="N107">
        <v>0.58134378367777495</v>
      </c>
      <c r="O107">
        <v>9.6545741442876505</v>
      </c>
      <c r="P107">
        <v>75.899763220205202</v>
      </c>
      <c r="Q107">
        <v>0.12694468933335101</v>
      </c>
    </row>
    <row r="108" spans="1:17" x14ac:dyDescent="0.3">
      <c r="A108" t="s">
        <v>284</v>
      </c>
      <c r="B108" t="s">
        <v>285</v>
      </c>
      <c r="C108" t="s">
        <v>10393</v>
      </c>
      <c r="D108" t="s">
        <v>187</v>
      </c>
      <c r="E108">
        <v>100006.39776546</v>
      </c>
      <c r="F108">
        <v>3676.9</v>
      </c>
      <c r="G108">
        <v>51.457724736809197</v>
      </c>
      <c r="H108">
        <v>-0.35398072841893102</v>
      </c>
      <c r="I108">
        <v>16.241460448589201</v>
      </c>
      <c r="J108">
        <v>-1.9503967988269799</v>
      </c>
      <c r="K108">
        <v>3476.4289844203499</v>
      </c>
      <c r="L108">
        <v>2922.7084763236298</v>
      </c>
      <c r="M108">
        <v>60.165531374488701</v>
      </c>
      <c r="N108">
        <v>1.00875032137666</v>
      </c>
      <c r="O108">
        <v>1.4699883053659299</v>
      </c>
      <c r="P108">
        <v>86.824856460545703</v>
      </c>
      <c r="Q108">
        <v>0.101580761414558</v>
      </c>
    </row>
    <row r="109" spans="1:17" x14ac:dyDescent="0.3">
      <c r="A109" t="s">
        <v>286</v>
      </c>
      <c r="B109" t="s">
        <v>287</v>
      </c>
      <c r="C109" t="s">
        <v>10401</v>
      </c>
      <c r="D109" t="s">
        <v>46</v>
      </c>
      <c r="E109">
        <v>99803.440698303995</v>
      </c>
      <c r="F109">
        <v>94.52</v>
      </c>
      <c r="G109">
        <v>29.4011386613453</v>
      </c>
      <c r="H109">
        <v>-5.5070311765109903</v>
      </c>
      <c r="I109">
        <v>1.8867490244210601</v>
      </c>
      <c r="J109">
        <v>-3.07365598543594</v>
      </c>
      <c r="K109">
        <v>94.453231489886406</v>
      </c>
      <c r="L109">
        <v>85.303439422957993</v>
      </c>
      <c r="M109">
        <v>49.928850819346003</v>
      </c>
      <c r="N109">
        <v>0.95383615528823495</v>
      </c>
      <c r="O109">
        <v>9.7651290732120302</v>
      </c>
      <c r="P109">
        <v>81.769230769230703</v>
      </c>
      <c r="Q109">
        <v>0.106531561507426</v>
      </c>
    </row>
    <row r="110" spans="1:17" x14ac:dyDescent="0.3">
      <c r="A110" t="s">
        <v>288</v>
      </c>
      <c r="B110" t="s">
        <v>289</v>
      </c>
      <c r="C110" t="s">
        <v>10391</v>
      </c>
      <c r="D110" t="s">
        <v>34</v>
      </c>
      <c r="E110">
        <v>98325.859658400004</v>
      </c>
      <c r="F110">
        <v>108.4</v>
      </c>
      <c r="G110">
        <v>12.342553880056901</v>
      </c>
      <c r="H110">
        <v>-7.8005939101922301</v>
      </c>
      <c r="I110">
        <v>-22.903043772208601</v>
      </c>
      <c r="J110">
        <v>1.27080309202694</v>
      </c>
      <c r="K110">
        <v>109.450581751222</v>
      </c>
      <c r="L110">
        <v>105.58234750850499</v>
      </c>
      <c r="M110">
        <v>58.371979470164298</v>
      </c>
      <c r="N110">
        <v>0.85481000632537396</v>
      </c>
      <c r="O110">
        <v>18.911439114391101</v>
      </c>
      <c r="P110">
        <v>58.4332066647179</v>
      </c>
      <c r="Q110">
        <v>0.13752709059364801</v>
      </c>
    </row>
    <row r="111" spans="1:17" x14ac:dyDescent="0.3">
      <c r="A111" t="s">
        <v>290</v>
      </c>
      <c r="B111" t="s">
        <v>291</v>
      </c>
      <c r="C111" t="s">
        <v>10402</v>
      </c>
      <c r="D111" t="s">
        <v>161</v>
      </c>
      <c r="E111">
        <v>98246.417561324997</v>
      </c>
      <c r="F111">
        <v>282.14999999999998</v>
      </c>
      <c r="G111">
        <v>93.097950166540002</v>
      </c>
      <c r="H111">
        <v>-9.6599467612326197</v>
      </c>
      <c r="I111">
        <v>-2.2592989981632099E-2</v>
      </c>
      <c r="J111">
        <v>4.0805298956510203</v>
      </c>
      <c r="K111">
        <v>284.08912022486601</v>
      </c>
      <c r="L111">
        <v>254.134537054616</v>
      </c>
      <c r="M111">
        <v>64.190447409343506</v>
      </c>
      <c r="N111">
        <v>0.74672259879635206</v>
      </c>
      <c r="O111">
        <v>18.855218855218801</v>
      </c>
      <c r="P111">
        <v>148.590308370044</v>
      </c>
      <c r="Q111">
        <v>0.15512210735239801</v>
      </c>
    </row>
    <row r="112" spans="1:17" x14ac:dyDescent="0.3">
      <c r="A112" t="s">
        <v>292</v>
      </c>
      <c r="B112" t="s">
        <v>293</v>
      </c>
      <c r="C112" t="s">
        <v>10390</v>
      </c>
      <c r="D112" t="s">
        <v>294</v>
      </c>
      <c r="E112">
        <v>97048.637496359996</v>
      </c>
      <c r="F112">
        <v>11187.9</v>
      </c>
      <c r="G112">
        <v>138.50894635597899</v>
      </c>
      <c r="H112">
        <v>0.39367455794350398</v>
      </c>
      <c r="I112">
        <v>9.9699492112984593</v>
      </c>
      <c r="J112">
        <v>-7.6104818308485598</v>
      </c>
      <c r="K112">
        <v>10916.7027185241</v>
      </c>
      <c r="L112">
        <v>8667.5066169376005</v>
      </c>
      <c r="M112">
        <v>43.737233412847601</v>
      </c>
      <c r="N112">
        <v>1.2591133600549</v>
      </c>
      <c r="O112">
        <v>12.791497957614901</v>
      </c>
      <c r="P112">
        <v>189.18269230769201</v>
      </c>
      <c r="Q112">
        <v>9.1333487231519003E-2</v>
      </c>
    </row>
    <row r="113" spans="1:17" x14ac:dyDescent="0.3">
      <c r="A113" t="s">
        <v>295</v>
      </c>
      <c r="B113" t="s">
        <v>296</v>
      </c>
      <c r="C113" t="s">
        <v>10391</v>
      </c>
      <c r="D113" t="s">
        <v>34</v>
      </c>
      <c r="E113">
        <v>96946.846999999994</v>
      </c>
      <c r="F113">
        <v>127</v>
      </c>
      <c r="G113">
        <v>-7.7227113032689196</v>
      </c>
      <c r="H113">
        <v>-5.1099061453481198</v>
      </c>
      <c r="I113">
        <v>-33.016476782030502</v>
      </c>
      <c r="J113">
        <v>0.27503702840794397</v>
      </c>
      <c r="K113">
        <v>126.740367334507</v>
      </c>
      <c r="L113">
        <v>128.60056202316699</v>
      </c>
      <c r="M113">
        <v>68.038358162067397</v>
      </c>
      <c r="N113">
        <v>1.00404388878091</v>
      </c>
      <c r="O113">
        <v>35.826771653543297</v>
      </c>
      <c r="P113">
        <v>39.178082191780803</v>
      </c>
      <c r="Q113">
        <v>0.135595864022829</v>
      </c>
    </row>
    <row r="114" spans="1:17" x14ac:dyDescent="0.3">
      <c r="A114" t="s">
        <v>297</v>
      </c>
      <c r="B114" t="s">
        <v>298</v>
      </c>
      <c r="C114" t="s">
        <v>10395</v>
      </c>
      <c r="D114" t="s">
        <v>276</v>
      </c>
      <c r="E114">
        <v>96226.491266205005</v>
      </c>
      <c r="F114">
        <v>989.85</v>
      </c>
      <c r="G114">
        <v>45.811047750927202</v>
      </c>
      <c r="H114">
        <v>15.356583429975901</v>
      </c>
      <c r="I114">
        <v>9.9817820688110004</v>
      </c>
      <c r="J114">
        <v>3.3920895283796599</v>
      </c>
      <c r="K114">
        <v>914.94051368821601</v>
      </c>
      <c r="L114">
        <v>819.88071020706502</v>
      </c>
      <c r="M114">
        <v>56.590147589451099</v>
      </c>
      <c r="N114">
        <v>1.9285930041372299</v>
      </c>
      <c r="O114">
        <v>12.946406021114299</v>
      </c>
      <c r="P114">
        <v>86.3948780717446</v>
      </c>
      <c r="Q114">
        <v>0.107577859001643</v>
      </c>
    </row>
    <row r="115" spans="1:17" x14ac:dyDescent="0.3">
      <c r="A115" t="s">
        <v>299</v>
      </c>
      <c r="B115" t="s">
        <v>300</v>
      </c>
      <c r="C115" t="s">
        <v>10391</v>
      </c>
      <c r="D115" t="s">
        <v>301</v>
      </c>
      <c r="E115">
        <v>95750.141368375</v>
      </c>
      <c r="F115">
        <v>89.05</v>
      </c>
      <c r="G115">
        <v>-6.3946747531121204</v>
      </c>
      <c r="H115">
        <v>-13.7989729608895</v>
      </c>
      <c r="I115">
        <v>-7.1306915554631898</v>
      </c>
      <c r="J115">
        <v>-3.9247314850191199</v>
      </c>
      <c r="K115">
        <v>91.839914990440406</v>
      </c>
      <c r="L115">
        <v>84.516680368697394</v>
      </c>
      <c r="M115">
        <v>42.9056233824383</v>
      </c>
      <c r="N115">
        <v>0.69907436839609205</v>
      </c>
      <c r="O115">
        <v>21.167883211678799</v>
      </c>
      <c r="P115">
        <v>49.663865546218403</v>
      </c>
      <c r="Q115">
        <v>5.2444028612202001E-2</v>
      </c>
    </row>
    <row r="116" spans="1:17" x14ac:dyDescent="0.3">
      <c r="A116" t="s">
        <v>302</v>
      </c>
      <c r="B116" t="s">
        <v>303</v>
      </c>
      <c r="C116" t="s">
        <v>10391</v>
      </c>
      <c r="D116" t="s">
        <v>225</v>
      </c>
      <c r="E116">
        <v>95512.124527199994</v>
      </c>
      <c r="F116">
        <v>4471.2</v>
      </c>
      <c r="G116">
        <v>35.220200368692801</v>
      </c>
      <c r="H116">
        <v>-2.6198803106468298</v>
      </c>
      <c r="I116">
        <v>-0.35498831270393399</v>
      </c>
      <c r="J116">
        <v>-1.3470760112950999</v>
      </c>
      <c r="K116">
        <v>4300.2081253003998</v>
      </c>
      <c r="L116">
        <v>3804.347683038</v>
      </c>
      <c r="M116">
        <v>62.4525589480359</v>
      </c>
      <c r="N116">
        <v>0.67878125720333504</v>
      </c>
      <c r="O116">
        <v>1.67740203972088</v>
      </c>
      <c r="P116">
        <v>74.475640450315097</v>
      </c>
      <c r="Q116">
        <v>2.7721248593599999E-2</v>
      </c>
    </row>
    <row r="117" spans="1:17" x14ac:dyDescent="0.3">
      <c r="A117" t="s">
        <v>304</v>
      </c>
      <c r="B117" t="s">
        <v>305</v>
      </c>
      <c r="C117" t="s">
        <v>10389</v>
      </c>
      <c r="D117" t="s">
        <v>67</v>
      </c>
      <c r="E117">
        <v>94131.792865169904</v>
      </c>
      <c r="F117">
        <v>578.70000000000005</v>
      </c>
      <c r="G117">
        <v>179.964411418792</v>
      </c>
      <c r="H117">
        <v>-19.3686066647568</v>
      </c>
      <c r="I117">
        <v>24.282675506245901</v>
      </c>
      <c r="J117">
        <v>-7.4173831923027702</v>
      </c>
      <c r="K117">
        <v>605.303190209636</v>
      </c>
      <c r="L117">
        <v>464.00595087744398</v>
      </c>
      <c r="M117">
        <v>38.336641458591401</v>
      </c>
      <c r="N117">
        <v>0.76489929571471904</v>
      </c>
      <c r="O117">
        <v>32.693969241403103</v>
      </c>
      <c r="P117">
        <v>214.51086956521701</v>
      </c>
      <c r="Q117">
        <v>0.117733432151042</v>
      </c>
    </row>
    <row r="118" spans="1:17" x14ac:dyDescent="0.3">
      <c r="A118" t="s">
        <v>306</v>
      </c>
      <c r="B118" t="s">
        <v>307</v>
      </c>
      <c r="C118" t="s">
        <v>5595</v>
      </c>
      <c r="D118" t="s">
        <v>83</v>
      </c>
      <c r="E118">
        <v>93462.306793019903</v>
      </c>
      <c r="F118">
        <v>25903.65</v>
      </c>
      <c r="G118">
        <v>-31.988964583405298</v>
      </c>
      <c r="H118">
        <v>-5.7986382557921802E-2</v>
      </c>
      <c r="I118">
        <v>-16.828530779015701</v>
      </c>
      <c r="J118">
        <v>-0.82470303595277505</v>
      </c>
      <c r="K118">
        <v>25768.099755486801</v>
      </c>
      <c r="L118">
        <v>26018.260169694899</v>
      </c>
      <c r="M118">
        <v>61.251597795445498</v>
      </c>
      <c r="N118">
        <v>0.49627270493714998</v>
      </c>
      <c r="O118">
        <v>18.661848812812</v>
      </c>
      <c r="P118">
        <v>9.2981012658227993</v>
      </c>
      <c r="Q118">
        <v>-7.7767296649459E-2</v>
      </c>
    </row>
    <row r="119" spans="1:17" x14ac:dyDescent="0.3">
      <c r="A119" t="s">
        <v>308</v>
      </c>
      <c r="B119" t="s">
        <v>309</v>
      </c>
      <c r="C119" t="s">
        <v>10396</v>
      </c>
      <c r="D119" t="s">
        <v>92</v>
      </c>
      <c r="E119">
        <v>93338.463408059994</v>
      </c>
      <c r="F119">
        <v>92.92</v>
      </c>
      <c r="G119">
        <v>45.6658096628584</v>
      </c>
      <c r="H119">
        <v>-8.9994589347998506</v>
      </c>
      <c r="I119">
        <v>-9.2584059924545006</v>
      </c>
      <c r="J119">
        <v>-4.80975933634166</v>
      </c>
      <c r="K119">
        <v>97.248574505712497</v>
      </c>
      <c r="L119">
        <v>89.350221252128506</v>
      </c>
      <c r="M119">
        <v>37.680353958021101</v>
      </c>
      <c r="N119">
        <v>0.43564712457667698</v>
      </c>
      <c r="O119">
        <v>27.421437795953501</v>
      </c>
      <c r="P119">
        <v>91.983471074380105</v>
      </c>
      <c r="Q119">
        <v>0.132953137571997</v>
      </c>
    </row>
    <row r="120" spans="1:17" x14ac:dyDescent="0.3">
      <c r="A120" t="s">
        <v>310</v>
      </c>
      <c r="B120" t="s">
        <v>311</v>
      </c>
      <c r="C120" t="s">
        <v>10403</v>
      </c>
      <c r="D120" t="s">
        <v>130</v>
      </c>
      <c r="E120">
        <v>92523.777457439995</v>
      </c>
      <c r="F120">
        <v>3327.45</v>
      </c>
      <c r="G120">
        <v>76.334927663749795</v>
      </c>
      <c r="H120">
        <v>6.3106826192185697</v>
      </c>
      <c r="I120">
        <v>28.739298795527201</v>
      </c>
      <c r="J120">
        <v>9.4433880847442797</v>
      </c>
      <c r="K120">
        <v>2973.9195054854099</v>
      </c>
      <c r="L120">
        <v>2647.6971547510502</v>
      </c>
      <c r="M120">
        <v>85.423143468964795</v>
      </c>
      <c r="N120">
        <v>1.1805553376994999</v>
      </c>
      <c r="O120">
        <v>2.2614915325549401</v>
      </c>
      <c r="P120">
        <v>117.196475195822</v>
      </c>
      <c r="Q120">
        <v>2.9582489580150001E-2</v>
      </c>
    </row>
    <row r="121" spans="1:17" x14ac:dyDescent="0.3">
      <c r="A121" t="s">
        <v>312</v>
      </c>
      <c r="B121" t="s">
        <v>313</v>
      </c>
      <c r="C121" t="s">
        <v>10396</v>
      </c>
      <c r="D121" t="s">
        <v>86</v>
      </c>
      <c r="E121">
        <v>90687.580972960001</v>
      </c>
      <c r="F121">
        <v>1886.9</v>
      </c>
      <c r="G121">
        <v>130.60963246311201</v>
      </c>
      <c r="H121">
        <v>9.3161978281054605</v>
      </c>
      <c r="I121">
        <v>16.6157889356444</v>
      </c>
      <c r="J121">
        <v>1.7790855551575899</v>
      </c>
      <c r="K121">
        <v>1714.56989428569</v>
      </c>
      <c r="L121">
        <v>1404.55283306155</v>
      </c>
      <c r="M121">
        <v>60.767334003127999</v>
      </c>
      <c r="N121">
        <v>1.4804409556037701</v>
      </c>
      <c r="O121">
        <v>4.3987492712915301</v>
      </c>
      <c r="P121">
        <v>172.69311366428201</v>
      </c>
      <c r="Q121">
        <v>0.156152796221913</v>
      </c>
    </row>
    <row r="122" spans="1:17" x14ac:dyDescent="0.3">
      <c r="A122" t="s">
        <v>314</v>
      </c>
      <c r="B122" t="s">
        <v>315</v>
      </c>
      <c r="C122" t="s">
        <v>10393</v>
      </c>
      <c r="D122" t="s">
        <v>187</v>
      </c>
      <c r="E122">
        <v>89233.668469159995</v>
      </c>
      <c r="F122">
        <v>689.2</v>
      </c>
      <c r="G122">
        <v>-13.097564815934399</v>
      </c>
      <c r="H122">
        <v>-1.4690011479446199</v>
      </c>
      <c r="I122">
        <v>21.114560709997701</v>
      </c>
      <c r="J122">
        <v>-0.82574979472747001</v>
      </c>
      <c r="K122">
        <v>667.05507315813895</v>
      </c>
      <c r="L122">
        <v>604.39468500956502</v>
      </c>
      <c r="M122">
        <v>49.849539658542497</v>
      </c>
      <c r="N122">
        <v>0.65425389017870095</v>
      </c>
      <c r="O122">
        <v>3.0905397562391101</v>
      </c>
      <c r="P122">
        <v>41.723216121735497</v>
      </c>
      <c r="Q122">
        <v>-1.9891373461411999E-2</v>
      </c>
    </row>
    <row r="123" spans="1:17" x14ac:dyDescent="0.3">
      <c r="A123" t="s">
        <v>316</v>
      </c>
      <c r="B123" t="s">
        <v>317</v>
      </c>
      <c r="C123" t="s">
        <v>10389</v>
      </c>
      <c r="D123" t="s">
        <v>18</v>
      </c>
      <c r="E123">
        <v>88815.311859580004</v>
      </c>
      <c r="F123">
        <v>417.4</v>
      </c>
      <c r="G123">
        <v>108.312452983452</v>
      </c>
      <c r="H123">
        <v>-2.06193926024722</v>
      </c>
      <c r="I123">
        <v>14.7967549854966</v>
      </c>
      <c r="J123">
        <v>-0.42654787766964902</v>
      </c>
      <c r="K123">
        <v>396.47990870052797</v>
      </c>
      <c r="L123">
        <v>337.26720756213598</v>
      </c>
      <c r="M123">
        <v>59.193973224896901</v>
      </c>
      <c r="N123">
        <v>0.65650975265938905</v>
      </c>
      <c r="O123">
        <v>9.5232390991854405</v>
      </c>
      <c r="P123">
        <v>161.74749163879599</v>
      </c>
      <c r="Q123">
        <v>7.3317973571505005E-2</v>
      </c>
    </row>
    <row r="124" spans="1:17" x14ac:dyDescent="0.3">
      <c r="A124" t="s">
        <v>318</v>
      </c>
      <c r="B124" t="s">
        <v>319</v>
      </c>
      <c r="C124" t="s">
        <v>10395</v>
      </c>
      <c r="D124" t="s">
        <v>54</v>
      </c>
      <c r="E124">
        <v>88673.887791525005</v>
      </c>
      <c r="F124">
        <v>1526.75</v>
      </c>
      <c r="G124">
        <v>42.583825894052602</v>
      </c>
      <c r="H124">
        <v>-7.0424400336540396</v>
      </c>
      <c r="I124">
        <v>27.300475562745699</v>
      </c>
      <c r="J124">
        <v>-6.23537854685424</v>
      </c>
      <c r="K124">
        <v>1472.7223274642299</v>
      </c>
      <c r="L124">
        <v>1238.3125432238201</v>
      </c>
      <c r="M124">
        <v>51.207597984840703</v>
      </c>
      <c r="N124">
        <v>0.97641137822986601</v>
      </c>
      <c r="O124">
        <v>4.2737841820861204</v>
      </c>
      <c r="P124">
        <v>82.920984843946499</v>
      </c>
      <c r="Q124">
        <v>7.8796595774716996E-2</v>
      </c>
    </row>
    <row r="125" spans="1:17" x14ac:dyDescent="0.3">
      <c r="A125" t="s">
        <v>320</v>
      </c>
      <c r="B125" t="s">
        <v>321</v>
      </c>
      <c r="C125" t="s">
        <v>10389</v>
      </c>
      <c r="D125" t="s">
        <v>182</v>
      </c>
      <c r="E125">
        <v>88105.785749129995</v>
      </c>
      <c r="F125">
        <v>801.1</v>
      </c>
      <c r="G125">
        <v>-5.8748058821381797</v>
      </c>
      <c r="H125">
        <v>-10.157085457705501</v>
      </c>
      <c r="I125">
        <v>-33.276863815360301</v>
      </c>
      <c r="J125">
        <v>-0.79316876067365805</v>
      </c>
      <c r="K125">
        <v>845.60252693385098</v>
      </c>
      <c r="L125">
        <v>915.35895445655501</v>
      </c>
      <c r="M125">
        <v>44.817609108524998</v>
      </c>
      <c r="N125">
        <v>0.49468593327944499</v>
      </c>
      <c r="O125">
        <v>57.208837847959003</v>
      </c>
      <c r="P125">
        <v>53.467432950191501</v>
      </c>
      <c r="Q125">
        <v>-1.8421672102589E-2</v>
      </c>
    </row>
    <row r="126" spans="1:17" x14ac:dyDescent="0.3">
      <c r="A126" t="s">
        <v>322</v>
      </c>
      <c r="B126" t="s">
        <v>323</v>
      </c>
      <c r="C126" t="s">
        <v>10402</v>
      </c>
      <c r="D126" t="s">
        <v>324</v>
      </c>
      <c r="E126">
        <v>85736.402100000007</v>
      </c>
      <c r="F126">
        <v>4250.8999999999996</v>
      </c>
      <c r="G126">
        <v>64.830064767628002</v>
      </c>
      <c r="H126">
        <v>-8.8755498193057196</v>
      </c>
      <c r="I126">
        <v>108.25429841794799</v>
      </c>
      <c r="J126">
        <v>-1.83397521610419</v>
      </c>
      <c r="K126">
        <v>4402.0165972454497</v>
      </c>
      <c r="L126">
        <v>3422.2147456842699</v>
      </c>
      <c r="M126">
        <v>46.450537595254403</v>
      </c>
      <c r="N126">
        <v>0.45379864708025303</v>
      </c>
      <c r="O126">
        <v>37.853160507186701</v>
      </c>
      <c r="P126">
        <v>144.02411021814001</v>
      </c>
      <c r="Q126">
        <v>0.25193957719933602</v>
      </c>
    </row>
    <row r="127" spans="1:17" x14ac:dyDescent="0.3">
      <c r="A127" t="s">
        <v>325</v>
      </c>
      <c r="B127" t="s">
        <v>326</v>
      </c>
      <c r="C127" t="s">
        <v>10400</v>
      </c>
      <c r="D127" t="s">
        <v>327</v>
      </c>
      <c r="E127">
        <v>84799.824068050002</v>
      </c>
      <c r="F127">
        <v>14171.9</v>
      </c>
      <c r="G127">
        <v>157.66906746502801</v>
      </c>
      <c r="H127">
        <v>2.2716002585091601</v>
      </c>
      <c r="I127">
        <v>77.908694412640202</v>
      </c>
      <c r="J127">
        <v>-0.243665694289291</v>
      </c>
      <c r="K127">
        <v>12654.899867337201</v>
      </c>
      <c r="L127">
        <v>9741.9551705426602</v>
      </c>
      <c r="M127">
        <v>67.056187309190804</v>
      </c>
      <c r="N127">
        <v>1.1114809113251201</v>
      </c>
      <c r="O127">
        <v>2.3010323245295301</v>
      </c>
      <c r="P127">
        <v>199.39895847637499</v>
      </c>
      <c r="Q127">
        <v>0.12110867018306901</v>
      </c>
    </row>
    <row r="128" spans="1:17" x14ac:dyDescent="0.3">
      <c r="A128" t="s">
        <v>328</v>
      </c>
      <c r="B128" t="s">
        <v>329</v>
      </c>
      <c r="C128" t="s">
        <v>10391</v>
      </c>
      <c r="D128" t="s">
        <v>51</v>
      </c>
      <c r="E128">
        <v>82003.014375660001</v>
      </c>
      <c r="F128">
        <v>2042.6</v>
      </c>
      <c r="G128">
        <v>29.778935074820598</v>
      </c>
      <c r="H128">
        <v>-0.51954670608384201</v>
      </c>
      <c r="I128">
        <v>20.037248959353199</v>
      </c>
      <c r="J128">
        <v>-4.3564617962960002</v>
      </c>
      <c r="K128">
        <v>1920.13939624915</v>
      </c>
      <c r="L128">
        <v>1681.7244959762099</v>
      </c>
      <c r="M128">
        <v>61.491198605467801</v>
      </c>
      <c r="N128">
        <v>1.1466408529221499</v>
      </c>
      <c r="O128">
        <v>1.76980319201018</v>
      </c>
      <c r="P128">
        <v>72.757643675730506</v>
      </c>
      <c r="Q128">
        <v>-2.0077021881330002E-3</v>
      </c>
    </row>
    <row r="129" spans="1:17" x14ac:dyDescent="0.3">
      <c r="A129" t="s">
        <v>330</v>
      </c>
      <c r="B129" t="s">
        <v>331</v>
      </c>
      <c r="C129" t="s">
        <v>10390</v>
      </c>
      <c r="D129" t="s">
        <v>294</v>
      </c>
      <c r="E129">
        <v>81440.561381409905</v>
      </c>
      <c r="F129">
        <v>5323.1</v>
      </c>
      <c r="G129">
        <v>47.743484821582904</v>
      </c>
      <c r="H129">
        <v>4.1451320855047298</v>
      </c>
      <c r="I129">
        <v>14.1616081240971</v>
      </c>
      <c r="J129">
        <v>-0.79178463556266998</v>
      </c>
      <c r="K129">
        <v>4968.9295949016896</v>
      </c>
      <c r="L129">
        <v>4182.71776244183</v>
      </c>
      <c r="M129">
        <v>54.894249325551399</v>
      </c>
      <c r="N129">
        <v>0.72689057425363102</v>
      </c>
      <c r="O129">
        <v>2.1942101407074599</v>
      </c>
      <c r="P129">
        <v>90.901592311002702</v>
      </c>
      <c r="Q129">
        <v>0.12834728321063699</v>
      </c>
    </row>
    <row r="130" spans="1:17" x14ac:dyDescent="0.3">
      <c r="A130" t="s">
        <v>332</v>
      </c>
      <c r="B130" t="s">
        <v>333</v>
      </c>
      <c r="C130" t="s">
        <v>10397</v>
      </c>
      <c r="D130" t="s">
        <v>334</v>
      </c>
      <c r="E130">
        <v>80196.467311500004</v>
      </c>
      <c r="F130">
        <v>4146.25</v>
      </c>
      <c r="G130">
        <v>-2.9021536337160798</v>
      </c>
      <c r="H130">
        <v>-0.61743053980941098</v>
      </c>
      <c r="I130">
        <v>-6.8934201391005496</v>
      </c>
      <c r="J130">
        <v>0.34101418348426898</v>
      </c>
      <c r="K130">
        <v>4069.54173471476</v>
      </c>
      <c r="L130">
        <v>3815.8355522317502</v>
      </c>
      <c r="M130">
        <v>52.918666514540398</v>
      </c>
      <c r="N130">
        <v>1.59189080731412</v>
      </c>
      <c r="O130">
        <v>12.914078987036399</v>
      </c>
      <c r="P130">
        <v>44.004515064686899</v>
      </c>
      <c r="Q130">
        <v>0.11950642055576</v>
      </c>
    </row>
    <row r="131" spans="1:17" x14ac:dyDescent="0.3">
      <c r="A131" t="s">
        <v>335</v>
      </c>
      <c r="B131" t="s">
        <v>336</v>
      </c>
      <c r="C131" t="s">
        <v>10403</v>
      </c>
      <c r="D131" t="s">
        <v>130</v>
      </c>
      <c r="E131">
        <v>79258.669990319904</v>
      </c>
      <c r="F131">
        <v>1840.1</v>
      </c>
      <c r="G131">
        <v>169.657407320468</v>
      </c>
      <c r="H131">
        <v>6.0336899277653702</v>
      </c>
      <c r="I131">
        <v>42.297729442973697</v>
      </c>
      <c r="J131">
        <v>-4.0799345248030701</v>
      </c>
      <c r="K131">
        <v>1798.0922694461301</v>
      </c>
      <c r="L131">
        <v>1492.8259833524501</v>
      </c>
      <c r="M131">
        <v>47.081610783090902</v>
      </c>
      <c r="N131">
        <v>0.92182475237696704</v>
      </c>
      <c r="O131">
        <v>12.7547415901309</v>
      </c>
      <c r="P131">
        <v>210.93274754984699</v>
      </c>
      <c r="Q131">
        <v>0.149960644305349</v>
      </c>
    </row>
    <row r="132" spans="1:17" x14ac:dyDescent="0.3">
      <c r="A132" t="s">
        <v>337</v>
      </c>
      <c r="B132" t="s">
        <v>338</v>
      </c>
      <c r="C132" t="s">
        <v>10400</v>
      </c>
      <c r="D132" t="s">
        <v>89</v>
      </c>
      <c r="E132">
        <v>78188.032151980005</v>
      </c>
      <c r="F132">
        <v>758.2</v>
      </c>
      <c r="G132">
        <v>239.13113355490501</v>
      </c>
      <c r="H132">
        <v>26.111983265739799</v>
      </c>
      <c r="I132">
        <v>71.464916923012893</v>
      </c>
      <c r="J132">
        <v>5.3521175718269003</v>
      </c>
      <c r="K132">
        <v>620.266924715615</v>
      </c>
      <c r="L132">
        <v>465.60125854407897</v>
      </c>
      <c r="M132">
        <v>73.550186641777699</v>
      </c>
      <c r="N132">
        <v>2.0995533436174201</v>
      </c>
      <c r="O132">
        <v>3.69955156950672</v>
      </c>
      <c r="P132">
        <v>273.86587771203102</v>
      </c>
      <c r="Q132">
        <v>0.24843163238632099</v>
      </c>
    </row>
    <row r="133" spans="1:17" x14ac:dyDescent="0.3">
      <c r="A133" t="s">
        <v>339</v>
      </c>
      <c r="B133" t="s">
        <v>340</v>
      </c>
      <c r="C133" t="s">
        <v>10391</v>
      </c>
      <c r="D133" t="s">
        <v>122</v>
      </c>
      <c r="E133">
        <v>78111.138582729996</v>
      </c>
      <c r="F133">
        <v>1722.05</v>
      </c>
      <c r="G133">
        <v>99.832530853599707</v>
      </c>
      <c r="H133">
        <v>3.7071725403198701</v>
      </c>
      <c r="I133">
        <v>32.911522051958599</v>
      </c>
      <c r="J133">
        <v>-2.2647518054278901</v>
      </c>
      <c r="K133">
        <v>1666.68313918167</v>
      </c>
      <c r="L133">
        <v>1312.4243140850599</v>
      </c>
      <c r="M133">
        <v>36.676587561791003</v>
      </c>
      <c r="N133">
        <v>0.94686819957700596</v>
      </c>
      <c r="O133">
        <v>14.1952904967916</v>
      </c>
      <c r="P133">
        <v>160.403750189021</v>
      </c>
      <c r="Q133">
        <v>2.1877919481174998E-2</v>
      </c>
    </row>
    <row r="134" spans="1:17" x14ac:dyDescent="0.3">
      <c r="A134" t="s">
        <v>341</v>
      </c>
      <c r="B134" t="s">
        <v>342</v>
      </c>
      <c r="C134" t="s">
        <v>10395</v>
      </c>
      <c r="D134" t="s">
        <v>54</v>
      </c>
      <c r="E134">
        <v>74448.940724999993</v>
      </c>
      <c r="F134">
        <v>6226.65</v>
      </c>
      <c r="G134">
        <v>42.933594616051302</v>
      </c>
      <c r="H134">
        <v>0.14774939762692499</v>
      </c>
      <c r="I134">
        <v>6.7963303775574904</v>
      </c>
      <c r="J134">
        <v>-5.7141191589439702</v>
      </c>
      <c r="K134">
        <v>5850.15574153124</v>
      </c>
      <c r="L134">
        <v>5175.8472881921998</v>
      </c>
      <c r="M134">
        <v>57.670606185883599</v>
      </c>
      <c r="N134">
        <v>0.61026027143894102</v>
      </c>
      <c r="O134">
        <v>3.4247950342479498</v>
      </c>
      <c r="P134">
        <v>80.639686684072998</v>
      </c>
      <c r="Q134">
        <v>2.7722922548621E-2</v>
      </c>
    </row>
    <row r="135" spans="1:17" x14ac:dyDescent="0.3">
      <c r="A135" t="s">
        <v>343</v>
      </c>
      <c r="B135" t="s">
        <v>344</v>
      </c>
      <c r="C135" t="s">
        <v>10404</v>
      </c>
      <c r="D135" t="s">
        <v>263</v>
      </c>
      <c r="E135">
        <v>74045.894514175001</v>
      </c>
      <c r="F135">
        <v>8682.25</v>
      </c>
      <c r="G135">
        <v>15.6794163233397</v>
      </c>
      <c r="H135">
        <v>11.691063604436399</v>
      </c>
      <c r="I135">
        <v>18.1744308389395</v>
      </c>
      <c r="J135">
        <v>2.2597228773757898</v>
      </c>
      <c r="K135">
        <v>7902.7690628989203</v>
      </c>
      <c r="L135">
        <v>7286.5200825315796</v>
      </c>
      <c r="M135">
        <v>74.879367864505795</v>
      </c>
      <c r="N135">
        <v>1.4625920649392199</v>
      </c>
      <c r="O135">
        <v>14.429439373434301</v>
      </c>
      <c r="P135">
        <v>63.046948356807498</v>
      </c>
      <c r="Q135">
        <v>0.12769016579536399</v>
      </c>
    </row>
    <row r="136" spans="1:17" x14ac:dyDescent="0.3">
      <c r="A136" t="s">
        <v>345</v>
      </c>
      <c r="B136" t="s">
        <v>346</v>
      </c>
      <c r="C136" t="s">
        <v>10391</v>
      </c>
      <c r="D136" t="s">
        <v>347</v>
      </c>
      <c r="E136">
        <v>73423.603136189995</v>
      </c>
      <c r="F136">
        <v>771.85</v>
      </c>
      <c r="G136">
        <v>-34.146364861012103</v>
      </c>
      <c r="H136">
        <v>4.0675152661713501</v>
      </c>
      <c r="I136">
        <v>-6.9204255036588203</v>
      </c>
      <c r="J136">
        <v>-3.9967928117015701</v>
      </c>
      <c r="K136">
        <v>753.292613577569</v>
      </c>
      <c r="L136">
        <v>743.70858200879002</v>
      </c>
      <c r="M136">
        <v>41.837147247649597</v>
      </c>
      <c r="N136">
        <v>0.87107580997322398</v>
      </c>
      <c r="O136">
        <v>5.9014057135453797</v>
      </c>
      <c r="P136">
        <v>19.1218458214368</v>
      </c>
      <c r="Q136">
        <v>-0.124503321746913</v>
      </c>
    </row>
    <row r="137" spans="1:17" x14ac:dyDescent="0.3">
      <c r="A137" t="s">
        <v>348</v>
      </c>
      <c r="B137" t="s">
        <v>349</v>
      </c>
      <c r="C137" t="s">
        <v>10404</v>
      </c>
      <c r="D137" t="s">
        <v>164</v>
      </c>
      <c r="E137">
        <v>72675.956469375</v>
      </c>
      <c r="F137">
        <v>2451.75</v>
      </c>
      <c r="G137">
        <v>-22.640149224384899</v>
      </c>
      <c r="H137">
        <v>-7.0884661196635603</v>
      </c>
      <c r="I137">
        <v>-22.654073681255301</v>
      </c>
      <c r="J137">
        <v>-2.7907866479977601</v>
      </c>
      <c r="K137">
        <v>2476.8019528896002</v>
      </c>
      <c r="L137">
        <v>2429.8327344803502</v>
      </c>
      <c r="M137">
        <v>47.545984994046499</v>
      </c>
      <c r="N137">
        <v>0.99924060033883999</v>
      </c>
      <c r="O137">
        <v>9.8786581013561694</v>
      </c>
      <c r="P137">
        <v>17.745227518309498</v>
      </c>
      <c r="Q137">
        <v>-4.2629515822526998E-2</v>
      </c>
    </row>
    <row r="138" spans="1:17" x14ac:dyDescent="0.3">
      <c r="A138" t="s">
        <v>350</v>
      </c>
      <c r="B138" t="s">
        <v>351</v>
      </c>
      <c r="C138" t="s">
        <v>10397</v>
      </c>
      <c r="D138" t="s">
        <v>127</v>
      </c>
      <c r="E138">
        <v>72608.547160400005</v>
      </c>
      <c r="F138">
        <v>1559.5</v>
      </c>
      <c r="G138">
        <v>8.8002405011251597</v>
      </c>
      <c r="H138">
        <v>-7.8955505874410097</v>
      </c>
      <c r="I138">
        <v>20.3073887815377</v>
      </c>
      <c r="J138">
        <v>-4.1691646051126297</v>
      </c>
      <c r="K138">
        <v>1589.19093796625</v>
      </c>
      <c r="L138">
        <v>1416.6476560752401</v>
      </c>
      <c r="M138">
        <v>37.7090305764617</v>
      </c>
      <c r="N138">
        <v>0.98097265938352096</v>
      </c>
      <c r="O138">
        <v>15.7101635139467</v>
      </c>
      <c r="P138">
        <v>55.592138082410401</v>
      </c>
      <c r="Q138">
        <v>9.0899700393877E-2</v>
      </c>
    </row>
    <row r="139" spans="1:17" x14ac:dyDescent="0.3">
      <c r="A139" t="s">
        <v>352</v>
      </c>
      <c r="B139" t="s">
        <v>353</v>
      </c>
      <c r="C139" t="s">
        <v>10392</v>
      </c>
      <c r="D139" t="s">
        <v>27</v>
      </c>
      <c r="E139">
        <v>72209.010039040004</v>
      </c>
      <c r="F139">
        <v>10.36</v>
      </c>
      <c r="G139">
        <v>-40.490094982100601</v>
      </c>
      <c r="H139">
        <v>-37.777115794215497</v>
      </c>
      <c r="I139">
        <v>-39.788406606591899</v>
      </c>
      <c r="J139">
        <v>-21.328427067806</v>
      </c>
      <c r="K139">
        <v>14.191835037249501</v>
      </c>
      <c r="L139">
        <v>14.1191068871697</v>
      </c>
      <c r="M139">
        <v>18.273954538450798</v>
      </c>
      <c r="N139">
        <v>1.13209706422509</v>
      </c>
      <c r="O139">
        <v>85.135135135135101</v>
      </c>
      <c r="P139">
        <v>5.82226762002042</v>
      </c>
      <c r="Q139">
        <v>-9.0920988562259997E-3</v>
      </c>
    </row>
    <row r="140" spans="1:17" x14ac:dyDescent="0.3">
      <c r="A140" t="s">
        <v>354</v>
      </c>
      <c r="B140" t="s">
        <v>355</v>
      </c>
      <c r="C140" t="s">
        <v>10399</v>
      </c>
      <c r="D140" t="s">
        <v>122</v>
      </c>
      <c r="E140">
        <v>72100</v>
      </c>
      <c r="F140">
        <v>901.25</v>
      </c>
      <c r="G140">
        <v>-1.4039543239565599</v>
      </c>
      <c r="H140">
        <v>-6.3338188861663696</v>
      </c>
      <c r="I140">
        <v>-20.644112493111699</v>
      </c>
      <c r="J140">
        <v>-4.4210392087314903</v>
      </c>
      <c r="K140">
        <v>941.36918816748596</v>
      </c>
      <c r="L140">
        <v>924.89702687497095</v>
      </c>
      <c r="M140">
        <v>38.951304932308901</v>
      </c>
      <c r="N140">
        <v>0.82014339708617001</v>
      </c>
      <c r="O140">
        <v>26.368932038834899</v>
      </c>
      <c r="P140">
        <v>41.806309495712298</v>
      </c>
      <c r="Q140">
        <v>-9.0363309379109993E-3</v>
      </c>
    </row>
    <row r="141" spans="1:17" x14ac:dyDescent="0.3">
      <c r="A141" t="s">
        <v>356</v>
      </c>
      <c r="B141" t="s">
        <v>357</v>
      </c>
      <c r="C141" t="s">
        <v>10400</v>
      </c>
      <c r="D141" t="s">
        <v>101</v>
      </c>
      <c r="E141">
        <v>71807.207638155</v>
      </c>
      <c r="F141">
        <v>615.95000000000005</v>
      </c>
      <c r="G141">
        <v>-31.427317257395099</v>
      </c>
      <c r="H141">
        <v>3.5513435474989699</v>
      </c>
      <c r="I141">
        <v>-7.3373892387366197</v>
      </c>
      <c r="J141">
        <v>-3.7594340590975799</v>
      </c>
      <c r="K141">
        <v>577.07607852812805</v>
      </c>
      <c r="L141">
        <v>550.51063463666901</v>
      </c>
      <c r="M141">
        <v>58.625041418105702</v>
      </c>
      <c r="N141">
        <v>0.94032599109095005</v>
      </c>
      <c r="O141">
        <v>8.4503612306193503</v>
      </c>
      <c r="P141">
        <v>40.307517084282402</v>
      </c>
      <c r="Q141">
        <v>-7.646024585201E-2</v>
      </c>
    </row>
    <row r="142" spans="1:17" x14ac:dyDescent="0.3">
      <c r="A142" t="s">
        <v>358</v>
      </c>
      <c r="B142" t="s">
        <v>359</v>
      </c>
      <c r="C142" t="s">
        <v>10391</v>
      </c>
      <c r="D142" t="s">
        <v>24</v>
      </c>
      <c r="E142">
        <v>71439.551507540004</v>
      </c>
      <c r="F142">
        <v>22.79</v>
      </c>
      <c r="G142">
        <v>-1.5697917135964701</v>
      </c>
      <c r="H142">
        <v>-11.0841862683562</v>
      </c>
      <c r="I142">
        <v>-20.910319669503998</v>
      </c>
      <c r="J142">
        <v>-4.7679620531650597</v>
      </c>
      <c r="K142">
        <v>23.7870368830839</v>
      </c>
      <c r="L142">
        <v>23.1407361835068</v>
      </c>
      <c r="M142">
        <v>31.5092931554423</v>
      </c>
      <c r="N142">
        <v>0.55226384800345996</v>
      </c>
      <c r="O142">
        <v>44.142167617376003</v>
      </c>
      <c r="P142">
        <v>45.159235668789798</v>
      </c>
      <c r="Q142">
        <v>5.0612230571730997E-2</v>
      </c>
    </row>
    <row r="143" spans="1:17" hidden="1" x14ac:dyDescent="0.3">
      <c r="A143" t="s">
        <v>360</v>
      </c>
      <c r="B143" t="s">
        <v>361</v>
      </c>
      <c r="C143" t="s">
        <v>10405</v>
      </c>
      <c r="D143" t="s">
        <v>27</v>
      </c>
      <c r="E143">
        <v>71072.5</v>
      </c>
      <c r="F143">
        <v>1421.45</v>
      </c>
      <c r="G143">
        <v>42.604094646300602</v>
      </c>
      <c r="H143">
        <v>13.913751854078599</v>
      </c>
      <c r="I143">
        <v>57.092462108907597</v>
      </c>
      <c r="J143">
        <v>-2.2016632278570598</v>
      </c>
      <c r="K143">
        <v>1223.3578941162</v>
      </c>
      <c r="M143">
        <v>63.928467486017396</v>
      </c>
      <c r="N143">
        <v>1.0466511899431701</v>
      </c>
      <c r="O143">
        <v>3.5562277955608601</v>
      </c>
      <c r="P143">
        <v>88.271523178807897</v>
      </c>
    </row>
    <row r="144" spans="1:17" x14ac:dyDescent="0.3">
      <c r="A144" t="s">
        <v>362</v>
      </c>
      <c r="B144" t="s">
        <v>363</v>
      </c>
      <c r="C144" t="s">
        <v>10391</v>
      </c>
      <c r="D144" t="s">
        <v>34</v>
      </c>
      <c r="E144">
        <v>70877.244680219999</v>
      </c>
      <c r="F144">
        <v>526.20000000000005</v>
      </c>
      <c r="G144">
        <v>-10.0550105631955</v>
      </c>
      <c r="H144">
        <v>-9.1172793898305606</v>
      </c>
      <c r="I144">
        <v>-14.799186072609601</v>
      </c>
      <c r="J144">
        <v>-0.59031776036782602</v>
      </c>
      <c r="K144">
        <v>540.75737196164596</v>
      </c>
      <c r="L144">
        <v>510.77795401888801</v>
      </c>
      <c r="M144">
        <v>50.950215341725503</v>
      </c>
      <c r="N144">
        <v>1.0351507502384001</v>
      </c>
      <c r="O144">
        <v>20.239452679589501</v>
      </c>
      <c r="P144">
        <v>34.6124328472755</v>
      </c>
      <c r="Q144">
        <v>0.15388544946142799</v>
      </c>
    </row>
    <row r="145" spans="1:17" x14ac:dyDescent="0.3">
      <c r="A145" t="s">
        <v>364</v>
      </c>
      <c r="B145" t="s">
        <v>365</v>
      </c>
      <c r="C145" t="s">
        <v>10403</v>
      </c>
      <c r="D145" t="s">
        <v>130</v>
      </c>
      <c r="E145">
        <v>70593.374313549997</v>
      </c>
      <c r="F145">
        <v>1941.5</v>
      </c>
      <c r="G145">
        <v>38.983776257559001</v>
      </c>
      <c r="H145">
        <v>6.4246492679648499</v>
      </c>
      <c r="I145">
        <v>12.1787340804824</v>
      </c>
      <c r="J145">
        <v>2.2601154748340502</v>
      </c>
      <c r="K145">
        <v>1783.3592933018699</v>
      </c>
      <c r="L145">
        <v>1600.58307544886</v>
      </c>
      <c r="M145">
        <v>85.646697329167694</v>
      </c>
      <c r="N145">
        <v>0.93117200758034802</v>
      </c>
      <c r="O145">
        <v>0.594900849858359</v>
      </c>
      <c r="P145">
        <v>84.711254875844304</v>
      </c>
      <c r="Q145">
        <v>8.4431312749307E-2</v>
      </c>
    </row>
    <row r="146" spans="1:17" x14ac:dyDescent="0.3">
      <c r="A146" t="s">
        <v>366</v>
      </c>
      <c r="B146" t="s">
        <v>367</v>
      </c>
      <c r="C146" t="s">
        <v>10401</v>
      </c>
      <c r="D146" t="s">
        <v>95</v>
      </c>
      <c r="E146">
        <v>70148.05949462</v>
      </c>
      <c r="F146">
        <v>339.8</v>
      </c>
      <c r="G146">
        <v>83.8488323817663</v>
      </c>
      <c r="H146">
        <v>6.443746510874</v>
      </c>
      <c r="I146">
        <v>24.284686089635699</v>
      </c>
      <c r="J146">
        <v>1.64844782335274</v>
      </c>
      <c r="K146">
        <v>323.20009498532499</v>
      </c>
      <c r="L146">
        <v>271.61072976978897</v>
      </c>
      <c r="M146">
        <v>57.718833253757403</v>
      </c>
      <c r="N146">
        <v>1.5423125180191699</v>
      </c>
      <c r="O146">
        <v>6.22424955856384</v>
      </c>
      <c r="P146">
        <v>138.95921237693301</v>
      </c>
    </row>
    <row r="147" spans="1:17" x14ac:dyDescent="0.3">
      <c r="A147" t="s">
        <v>368</v>
      </c>
      <c r="B147" t="s">
        <v>369</v>
      </c>
      <c r="C147" t="s">
        <v>10404</v>
      </c>
      <c r="D147" t="s">
        <v>164</v>
      </c>
      <c r="E147">
        <v>70093.425795699994</v>
      </c>
      <c r="F147">
        <v>4620.5</v>
      </c>
      <c r="G147">
        <v>3.9978867074627402</v>
      </c>
      <c r="H147">
        <v>-0.98173836668052805</v>
      </c>
      <c r="I147">
        <v>4.0467087524777998</v>
      </c>
      <c r="J147">
        <v>-3.40350042455609</v>
      </c>
      <c r="K147">
        <v>4411.3817229063898</v>
      </c>
      <c r="L147">
        <v>3946.1721039901199</v>
      </c>
      <c r="M147">
        <v>47.8287432946249</v>
      </c>
      <c r="N147">
        <v>0.68633229929557704</v>
      </c>
      <c r="O147">
        <v>3.9725137972080802</v>
      </c>
      <c r="P147">
        <v>43.493788819875697</v>
      </c>
      <c r="Q147">
        <v>2.2595104114758E-2</v>
      </c>
    </row>
    <row r="148" spans="1:17" x14ac:dyDescent="0.3">
      <c r="A148" t="s">
        <v>370</v>
      </c>
      <c r="B148" t="s">
        <v>371</v>
      </c>
      <c r="C148" t="s">
        <v>10402</v>
      </c>
      <c r="D148" t="s">
        <v>206</v>
      </c>
      <c r="E148">
        <v>69989.744123459997</v>
      </c>
      <c r="F148">
        <v>238.35</v>
      </c>
      <c r="G148">
        <v>-1.53297980689203</v>
      </c>
      <c r="H148">
        <v>-13.6286233980468</v>
      </c>
      <c r="I148">
        <v>23.686963312868599</v>
      </c>
      <c r="J148">
        <v>-3.7380942119660299</v>
      </c>
      <c r="K148">
        <v>242.923536387323</v>
      </c>
      <c r="L148">
        <v>213.916299132012</v>
      </c>
      <c r="M148">
        <v>38.075550932075799</v>
      </c>
      <c r="N148">
        <v>0.77042221549135204</v>
      </c>
      <c r="O148">
        <v>11.034193413047999</v>
      </c>
      <c r="P148">
        <v>51.2853062519834</v>
      </c>
      <c r="Q148">
        <v>6.1279954432878002E-2</v>
      </c>
    </row>
    <row r="149" spans="1:17" x14ac:dyDescent="0.3">
      <c r="A149" t="s">
        <v>372</v>
      </c>
      <c r="B149" t="s">
        <v>373</v>
      </c>
      <c r="C149" t="s">
        <v>10391</v>
      </c>
      <c r="D149" t="s">
        <v>43</v>
      </c>
      <c r="E149">
        <v>69833.892000000007</v>
      </c>
      <c r="F149">
        <v>398.05</v>
      </c>
      <c r="G149">
        <v>43.723318960547303</v>
      </c>
      <c r="H149">
        <v>-7.35856352017709</v>
      </c>
      <c r="I149">
        <v>4.0074710422841298</v>
      </c>
      <c r="J149">
        <v>-1.5025592719154699</v>
      </c>
      <c r="K149">
        <v>395.399111992565</v>
      </c>
      <c r="L149">
        <v>354.96229175747197</v>
      </c>
      <c r="M149">
        <v>53.070366304747502</v>
      </c>
      <c r="N149">
        <v>0.42431675273448599</v>
      </c>
      <c r="O149">
        <v>17.522924255746702</v>
      </c>
      <c r="P149">
        <v>87.626679236389293</v>
      </c>
      <c r="Q149">
        <v>0.10877172521466801</v>
      </c>
    </row>
    <row r="150" spans="1:17" x14ac:dyDescent="0.3">
      <c r="A150" t="s">
        <v>374</v>
      </c>
      <c r="B150" t="s">
        <v>375</v>
      </c>
      <c r="C150" t="s">
        <v>10402</v>
      </c>
      <c r="D150" t="s">
        <v>376</v>
      </c>
      <c r="E150">
        <v>66429.971935199996</v>
      </c>
      <c r="F150">
        <v>5229.6000000000004</v>
      </c>
      <c r="G150">
        <v>-7.3779252672436897</v>
      </c>
      <c r="H150">
        <v>-6.5514470084170497</v>
      </c>
      <c r="I150">
        <v>14.708441574466701</v>
      </c>
      <c r="J150">
        <v>-2.5533715178972298</v>
      </c>
      <c r="K150">
        <v>5381.4475822218501</v>
      </c>
      <c r="L150">
        <v>4942.4063291918101</v>
      </c>
      <c r="M150">
        <v>36.506703958915601</v>
      </c>
      <c r="N150">
        <v>0.81499653924051396</v>
      </c>
      <c r="O150">
        <v>23.527612054459201</v>
      </c>
      <c r="P150">
        <v>45.226326020549799</v>
      </c>
      <c r="Q150">
        <v>8.4329881799531006E-2</v>
      </c>
    </row>
    <row r="151" spans="1:17" x14ac:dyDescent="0.3">
      <c r="A151" t="s">
        <v>377</v>
      </c>
      <c r="B151" t="s">
        <v>378</v>
      </c>
      <c r="C151" t="s">
        <v>10398</v>
      </c>
      <c r="D151" t="s">
        <v>379</v>
      </c>
      <c r="E151">
        <v>66173.080092999997</v>
      </c>
      <c r="F151">
        <v>225.8</v>
      </c>
      <c r="G151">
        <v>25.620243106864901</v>
      </c>
      <c r="H151">
        <v>-4.2459630307690697</v>
      </c>
      <c r="I151">
        <v>-6.6976433258168804</v>
      </c>
      <c r="J151">
        <v>2.36212301431476</v>
      </c>
      <c r="K151">
        <v>224.532397341615</v>
      </c>
      <c r="L151">
        <v>220.11758107570401</v>
      </c>
      <c r="M151">
        <v>69.0049350830555</v>
      </c>
      <c r="N151">
        <v>1.0806027622176599</v>
      </c>
      <c r="O151">
        <v>26.815766164747501</v>
      </c>
      <c r="P151">
        <v>60.540348382509698</v>
      </c>
      <c r="Q151">
        <v>8.6341012483033996E-2</v>
      </c>
    </row>
    <row r="152" spans="1:17" x14ac:dyDescent="0.3">
      <c r="A152" t="s">
        <v>380</v>
      </c>
      <c r="B152" t="s">
        <v>381</v>
      </c>
      <c r="C152" t="s">
        <v>10397</v>
      </c>
      <c r="D152" t="s">
        <v>190</v>
      </c>
      <c r="E152">
        <v>66048.937909575005</v>
      </c>
      <c r="F152">
        <v>1150.3499999999999</v>
      </c>
      <c r="G152">
        <v>59.441714707084998</v>
      </c>
      <c r="H152">
        <v>-2.2246062372487398</v>
      </c>
      <c r="I152">
        <v>53.042591190661597</v>
      </c>
      <c r="J152">
        <v>7.4933034794428197</v>
      </c>
      <c r="K152">
        <v>1071.48734263907</v>
      </c>
      <c r="L152">
        <v>885.98469633065997</v>
      </c>
      <c r="M152">
        <v>67.643284676050698</v>
      </c>
      <c r="N152">
        <v>0.75591151540557699</v>
      </c>
      <c r="O152">
        <v>9.0972312774373094</v>
      </c>
      <c r="P152">
        <v>109.688297484505</v>
      </c>
      <c r="Q152">
        <v>0.13011617036828299</v>
      </c>
    </row>
    <row r="153" spans="1:17" x14ac:dyDescent="0.3">
      <c r="A153" t="s">
        <v>382</v>
      </c>
      <c r="B153" t="s">
        <v>383</v>
      </c>
      <c r="C153" t="s">
        <v>10398</v>
      </c>
      <c r="D153" t="s">
        <v>127</v>
      </c>
      <c r="E153">
        <v>65059.566797879997</v>
      </c>
      <c r="F153">
        <v>790.1</v>
      </c>
      <c r="G153">
        <v>46.140382566466002</v>
      </c>
      <c r="H153">
        <v>2.18537068654744</v>
      </c>
      <c r="I153">
        <v>-6.3544129992115099</v>
      </c>
      <c r="J153">
        <v>1.4464914053361699</v>
      </c>
      <c r="K153">
        <v>746.13824715036401</v>
      </c>
      <c r="L153">
        <v>677.067591354</v>
      </c>
      <c r="M153">
        <v>68.456741767114593</v>
      </c>
      <c r="N153">
        <v>0.81505796229935601</v>
      </c>
      <c r="O153">
        <v>7.32818630553093</v>
      </c>
      <c r="P153">
        <v>84.970151000819399</v>
      </c>
      <c r="Q153">
        <v>0.17152251701617299</v>
      </c>
    </row>
    <row r="154" spans="1:17" x14ac:dyDescent="0.3">
      <c r="A154" t="s">
        <v>384</v>
      </c>
      <c r="B154" t="s">
        <v>385</v>
      </c>
      <c r="C154" t="s">
        <v>10403</v>
      </c>
      <c r="D154" t="s">
        <v>130</v>
      </c>
      <c r="E154">
        <v>64065.754584819901</v>
      </c>
      <c r="F154">
        <v>1792.1</v>
      </c>
      <c r="G154">
        <v>68.477876089759405</v>
      </c>
      <c r="H154">
        <v>-1.6727827177663199</v>
      </c>
      <c r="I154">
        <v>14.937296128006601</v>
      </c>
      <c r="J154">
        <v>1.11435818510828</v>
      </c>
      <c r="K154">
        <v>1771.3830880232299</v>
      </c>
      <c r="L154">
        <v>1544.36446179738</v>
      </c>
      <c r="M154">
        <v>52.460087787131002</v>
      </c>
      <c r="N154">
        <v>0.88909197248695204</v>
      </c>
      <c r="O154">
        <v>15.423246470621001</v>
      </c>
      <c r="P154">
        <v>107.412979948496</v>
      </c>
      <c r="Q154">
        <v>0.167549916028333</v>
      </c>
    </row>
    <row r="155" spans="1:17" x14ac:dyDescent="0.3">
      <c r="A155" t="s">
        <v>386</v>
      </c>
      <c r="B155" t="s">
        <v>387</v>
      </c>
      <c r="C155" t="s">
        <v>10404</v>
      </c>
      <c r="D155" t="s">
        <v>388</v>
      </c>
      <c r="E155">
        <v>63315.992655900001</v>
      </c>
      <c r="F155">
        <v>978.5</v>
      </c>
      <c r="G155">
        <v>49.773450040722501</v>
      </c>
      <c r="H155">
        <v>-6.1398671945728598</v>
      </c>
      <c r="I155">
        <v>35.327020742076797</v>
      </c>
      <c r="J155">
        <v>-2.3318117072853699</v>
      </c>
      <c r="K155">
        <v>971.76257011180803</v>
      </c>
      <c r="L155">
        <v>830.24042961417899</v>
      </c>
      <c r="M155">
        <v>46.487404338818997</v>
      </c>
      <c r="N155">
        <v>0.38284629313804702</v>
      </c>
      <c r="O155">
        <v>21.3081246806336</v>
      </c>
      <c r="P155">
        <v>93.379446640316203</v>
      </c>
      <c r="Q155">
        <v>0.14768476978324399</v>
      </c>
    </row>
    <row r="156" spans="1:17" x14ac:dyDescent="0.3">
      <c r="A156" t="s">
        <v>389</v>
      </c>
      <c r="B156" t="s">
        <v>390</v>
      </c>
      <c r="C156" t="s">
        <v>10400</v>
      </c>
      <c r="D156" t="s">
        <v>327</v>
      </c>
      <c r="E156">
        <v>63227.110542900002</v>
      </c>
      <c r="F156">
        <v>1910.85</v>
      </c>
      <c r="G156">
        <v>86.024321232572404</v>
      </c>
      <c r="H156">
        <v>8.5103974752675295</v>
      </c>
      <c r="I156">
        <v>55.856952818671701</v>
      </c>
      <c r="J156">
        <v>-2.13105230499399</v>
      </c>
      <c r="K156">
        <v>1712.8369180899799</v>
      </c>
      <c r="L156">
        <v>1381.2384944856301</v>
      </c>
      <c r="M156">
        <v>62.908839527033003</v>
      </c>
      <c r="N156">
        <v>0.76653717030119395</v>
      </c>
      <c r="O156">
        <v>1.7819295078106601</v>
      </c>
      <c r="P156">
        <v>136.87244328746701</v>
      </c>
      <c r="Q156">
        <v>3.5472224931959999E-2</v>
      </c>
    </row>
    <row r="157" spans="1:17" x14ac:dyDescent="0.3">
      <c r="A157" t="s">
        <v>391</v>
      </c>
      <c r="B157" t="s">
        <v>392</v>
      </c>
      <c r="C157" t="s">
        <v>10393</v>
      </c>
      <c r="D157" t="s">
        <v>393</v>
      </c>
      <c r="E157">
        <v>62782.577330054999</v>
      </c>
      <c r="F157">
        <v>1734.35</v>
      </c>
      <c r="G157">
        <v>3.8452720861077601</v>
      </c>
      <c r="H157">
        <v>-14.333971445585</v>
      </c>
      <c r="I157">
        <v>10.9492084017811</v>
      </c>
      <c r="J157">
        <v>-9.7518961519548508</v>
      </c>
      <c r="K157">
        <v>1783.8554886990401</v>
      </c>
      <c r="L157">
        <v>1585.1723542939301</v>
      </c>
      <c r="M157">
        <v>25.896637587493601</v>
      </c>
      <c r="N157">
        <v>1.68618160599045</v>
      </c>
      <c r="O157">
        <v>14.867241329604701</v>
      </c>
      <c r="P157">
        <v>48.241377836659602</v>
      </c>
      <c r="Q157">
        <v>4.3436003891617003E-2</v>
      </c>
    </row>
    <row r="158" spans="1:17" x14ac:dyDescent="0.3">
      <c r="A158" t="s">
        <v>394</v>
      </c>
      <c r="B158" t="s">
        <v>395</v>
      </c>
      <c r="C158" t="s">
        <v>10397</v>
      </c>
      <c r="D158" t="s">
        <v>190</v>
      </c>
      <c r="E158">
        <v>61133.491410399998</v>
      </c>
      <c r="F158">
        <v>3911.2</v>
      </c>
      <c r="G158">
        <v>-5.2257140920896701</v>
      </c>
      <c r="H158">
        <v>-8.6549571509667</v>
      </c>
      <c r="I158">
        <v>17.8189438904217</v>
      </c>
      <c r="J158">
        <v>-7.8832892711361E-2</v>
      </c>
      <c r="K158">
        <v>3970.2475147866498</v>
      </c>
      <c r="L158">
        <v>3723.5594298219899</v>
      </c>
      <c r="M158">
        <v>53.067003636921903</v>
      </c>
      <c r="N158">
        <v>0.42951154429086202</v>
      </c>
      <c r="O158">
        <v>26.585191245653501</v>
      </c>
      <c r="P158">
        <v>49.728198453410897</v>
      </c>
      <c r="Q158">
        <v>0.10302799103988</v>
      </c>
    </row>
    <row r="159" spans="1:17" x14ac:dyDescent="0.3">
      <c r="A159" t="s">
        <v>396</v>
      </c>
      <c r="B159" t="s">
        <v>397</v>
      </c>
      <c r="C159" t="s">
        <v>10395</v>
      </c>
      <c r="D159" t="s">
        <v>54</v>
      </c>
      <c r="E159">
        <v>60808.171314809901</v>
      </c>
      <c r="F159">
        <v>28616.55</v>
      </c>
      <c r="G159">
        <v>-5.8327524209297703</v>
      </c>
      <c r="H159">
        <v>-6.8181302117028899</v>
      </c>
      <c r="I159">
        <v>-10.5092682640134</v>
      </c>
      <c r="J159">
        <v>-4.9233173569469502</v>
      </c>
      <c r="K159">
        <v>28581.298984036501</v>
      </c>
      <c r="L159">
        <v>26927.328900100802</v>
      </c>
      <c r="M159">
        <v>46.382775282705197</v>
      </c>
      <c r="N159">
        <v>0.82374473102179402</v>
      </c>
      <c r="O159">
        <v>6.6550649886167204</v>
      </c>
      <c r="P159">
        <v>30.075227272727201</v>
      </c>
      <c r="Q159">
        <v>-8.4687082336969994E-3</v>
      </c>
    </row>
    <row r="160" spans="1:17" x14ac:dyDescent="0.3">
      <c r="A160" t="s">
        <v>398</v>
      </c>
      <c r="B160" t="s">
        <v>399</v>
      </c>
      <c r="C160" t="s">
        <v>10391</v>
      </c>
      <c r="D160" t="s">
        <v>400</v>
      </c>
      <c r="E160">
        <v>60761.411666283901</v>
      </c>
      <c r="F160">
        <v>233.24</v>
      </c>
      <c r="G160">
        <v>-6.1627025719388898E-2</v>
      </c>
      <c r="H160">
        <v>0.816040489013381</v>
      </c>
      <c r="I160">
        <v>14.016461294385801</v>
      </c>
      <c r="J160">
        <v>1.1958333024524499</v>
      </c>
      <c r="K160">
        <v>222.82429917495099</v>
      </c>
      <c r="L160">
        <v>207.98349702496699</v>
      </c>
      <c r="M160">
        <v>69.982030466449004</v>
      </c>
      <c r="N160">
        <v>1.4757509108903699</v>
      </c>
      <c r="O160">
        <v>5.85662836563196</v>
      </c>
      <c r="P160">
        <v>50.477419354838702</v>
      </c>
      <c r="Q160">
        <v>8.3075642174875994E-2</v>
      </c>
    </row>
    <row r="161" spans="1:17" x14ac:dyDescent="0.3">
      <c r="A161" t="s">
        <v>401</v>
      </c>
      <c r="B161" t="s">
        <v>402</v>
      </c>
      <c r="C161" t="s">
        <v>10392</v>
      </c>
      <c r="D161" t="s">
        <v>27</v>
      </c>
      <c r="E161">
        <v>60639.45</v>
      </c>
      <c r="F161">
        <v>2127.6999999999998</v>
      </c>
      <c r="G161">
        <v>-17.572636594658601</v>
      </c>
      <c r="H161">
        <v>0.57963508303834699</v>
      </c>
      <c r="I161">
        <v>-8.4358647467050201</v>
      </c>
      <c r="J161">
        <v>-2.3775771654545399</v>
      </c>
      <c r="K161">
        <v>1943.8312106769299</v>
      </c>
      <c r="L161">
        <v>1838.4103602032201</v>
      </c>
      <c r="M161">
        <v>75.658064562944602</v>
      </c>
      <c r="N161">
        <v>1.4864514359093399</v>
      </c>
      <c r="O161">
        <v>0.31254406166283299</v>
      </c>
      <c r="P161">
        <v>37.8579758973694</v>
      </c>
      <c r="Q161">
        <v>2.7540432642693999E-2</v>
      </c>
    </row>
    <row r="162" spans="1:17" hidden="1" x14ac:dyDescent="0.3">
      <c r="A162" t="s">
        <v>403</v>
      </c>
      <c r="B162" t="s">
        <v>404</v>
      </c>
      <c r="C162" t="s">
        <v>10405</v>
      </c>
      <c r="D162" t="s">
        <v>144</v>
      </c>
      <c r="E162">
        <v>60063.477884981898</v>
      </c>
      <c r="F162">
        <v>223.47</v>
      </c>
      <c r="G162">
        <v>240.27848908869501</v>
      </c>
      <c r="H162">
        <v>-18.131631651538999</v>
      </c>
      <c r="I162">
        <v>41.087726888780502</v>
      </c>
      <c r="J162">
        <v>-2.7979146349627202</v>
      </c>
      <c r="K162">
        <v>233.67957488583701</v>
      </c>
      <c r="L162">
        <v>179.55763015206799</v>
      </c>
      <c r="M162">
        <v>32.297866984003697</v>
      </c>
      <c r="N162">
        <v>0.293955020190034</v>
      </c>
      <c r="O162">
        <v>38.721081129458</v>
      </c>
      <c r="P162">
        <v>377.5</v>
      </c>
    </row>
    <row r="163" spans="1:17" x14ac:dyDescent="0.3">
      <c r="A163" t="s">
        <v>405</v>
      </c>
      <c r="B163" t="s">
        <v>406</v>
      </c>
      <c r="C163" t="s">
        <v>10397</v>
      </c>
      <c r="D163" t="s">
        <v>407</v>
      </c>
      <c r="E163">
        <v>59018.113147944998</v>
      </c>
      <c r="F163">
        <v>139156.15</v>
      </c>
      <c r="G163">
        <v>-4.9258127505473697</v>
      </c>
      <c r="H163">
        <v>-6.1789365650100896</v>
      </c>
      <c r="I163">
        <v>-11.9778548476522</v>
      </c>
      <c r="J163">
        <v>-0.72981413686062302</v>
      </c>
      <c r="K163">
        <v>135370.378077606</v>
      </c>
      <c r="L163">
        <v>129517.005637408</v>
      </c>
      <c r="M163">
        <v>68.360692862664706</v>
      </c>
      <c r="N163">
        <v>0.66665524989453295</v>
      </c>
      <c r="O163">
        <v>8.8309787242604791</v>
      </c>
      <c r="P163">
        <v>30.7797096001127</v>
      </c>
      <c r="Q163">
        <v>5.3570503092148003E-2</v>
      </c>
    </row>
    <row r="164" spans="1:17" x14ac:dyDescent="0.3">
      <c r="A164" t="s">
        <v>408</v>
      </c>
      <c r="B164" t="s">
        <v>409</v>
      </c>
      <c r="C164" t="s">
        <v>10397</v>
      </c>
      <c r="D164" t="s">
        <v>407</v>
      </c>
      <c r="E164">
        <v>58604.106148500003</v>
      </c>
      <c r="F164">
        <v>3031.5</v>
      </c>
      <c r="G164">
        <v>-13.862146460702199</v>
      </c>
      <c r="H164">
        <v>3.7597164441912301</v>
      </c>
      <c r="I164">
        <v>16.0752398905191</v>
      </c>
      <c r="J164">
        <v>-0.99919277926543404</v>
      </c>
      <c r="K164">
        <v>3019.8034465916298</v>
      </c>
      <c r="L164">
        <v>2800.6104988130901</v>
      </c>
      <c r="M164">
        <v>45.465642753153801</v>
      </c>
      <c r="N164">
        <v>0.60159490175839503</v>
      </c>
      <c r="O164">
        <v>11.331024245423</v>
      </c>
      <c r="P164">
        <v>38.1848846749931</v>
      </c>
      <c r="Q164">
        <v>-1.5610395131718E-2</v>
      </c>
    </row>
    <row r="165" spans="1:17" x14ac:dyDescent="0.3">
      <c r="A165" t="s">
        <v>410</v>
      </c>
      <c r="B165" t="s">
        <v>411</v>
      </c>
      <c r="C165" t="s">
        <v>10402</v>
      </c>
      <c r="D165" t="s">
        <v>266</v>
      </c>
      <c r="E165">
        <v>58554.816055575</v>
      </c>
      <c r="F165">
        <v>5199.25</v>
      </c>
      <c r="G165">
        <v>43.526312824840701</v>
      </c>
      <c r="H165">
        <v>14.740298512762701</v>
      </c>
      <c r="I165">
        <v>9.0737286181035408</v>
      </c>
      <c r="J165">
        <v>-1.21217492700493</v>
      </c>
      <c r="K165">
        <v>4787.1283234206803</v>
      </c>
      <c r="L165">
        <v>4306.0629588947604</v>
      </c>
      <c r="M165">
        <v>67.234280890043493</v>
      </c>
      <c r="N165">
        <v>1.4001935914531101</v>
      </c>
      <c r="O165">
        <v>12.3229311919988</v>
      </c>
      <c r="P165">
        <v>107.949205079492</v>
      </c>
      <c r="Q165">
        <v>0.148203947128624</v>
      </c>
    </row>
    <row r="166" spans="1:17" x14ac:dyDescent="0.3">
      <c r="A166" t="s">
        <v>412</v>
      </c>
      <c r="B166" t="s">
        <v>413</v>
      </c>
      <c r="C166" t="s">
        <v>10391</v>
      </c>
      <c r="D166" t="s">
        <v>34</v>
      </c>
      <c r="E166">
        <v>58046.176944480001</v>
      </c>
      <c r="F166">
        <v>48.55</v>
      </c>
      <c r="G166">
        <v>-17.666793930172101</v>
      </c>
      <c r="H166">
        <v>-9.7778518476866303</v>
      </c>
      <c r="I166">
        <v>-21.449248503206601</v>
      </c>
      <c r="J166">
        <v>-1.2805868882884699</v>
      </c>
      <c r="K166">
        <v>51.149030754238403</v>
      </c>
      <c r="L166">
        <v>49.725936038501402</v>
      </c>
      <c r="M166">
        <v>44.066625986914602</v>
      </c>
      <c r="N166">
        <v>0.54120696406705504</v>
      </c>
      <c r="O166">
        <v>45.520082389289399</v>
      </c>
      <c r="P166">
        <v>39.712230215827297</v>
      </c>
      <c r="Q166">
        <v>0.112322160761226</v>
      </c>
    </row>
    <row r="167" spans="1:17" x14ac:dyDescent="0.3">
      <c r="A167" t="s">
        <v>414</v>
      </c>
      <c r="B167" t="s">
        <v>415</v>
      </c>
      <c r="C167" t="s">
        <v>10390</v>
      </c>
      <c r="D167" t="s">
        <v>294</v>
      </c>
      <c r="E167">
        <v>57523.228373165002</v>
      </c>
      <c r="F167">
        <v>5435.05</v>
      </c>
      <c r="G167">
        <v>-17.167120259689099</v>
      </c>
      <c r="H167">
        <v>-5.3656050689387804</v>
      </c>
      <c r="I167">
        <v>-17.393440809081699</v>
      </c>
      <c r="J167">
        <v>-4.1736721609913801</v>
      </c>
      <c r="K167">
        <v>5386.4582657802202</v>
      </c>
      <c r="L167">
        <v>5055.3722064967997</v>
      </c>
      <c r="M167">
        <v>33.299082034496202</v>
      </c>
      <c r="N167">
        <v>0.675765437526473</v>
      </c>
      <c r="O167">
        <v>10.3945685872254</v>
      </c>
      <c r="P167">
        <v>32.207492094380903</v>
      </c>
      <c r="Q167">
        <v>-1.6650400762139E-2</v>
      </c>
    </row>
    <row r="168" spans="1:17" x14ac:dyDescent="0.3">
      <c r="A168" t="s">
        <v>416</v>
      </c>
      <c r="B168" t="s">
        <v>417</v>
      </c>
      <c r="C168" t="s">
        <v>10390</v>
      </c>
      <c r="D168" t="s">
        <v>21</v>
      </c>
      <c r="E168">
        <v>57115.146318550003</v>
      </c>
      <c r="F168">
        <v>3018.5</v>
      </c>
      <c r="G168">
        <v>-11.111913574334601</v>
      </c>
      <c r="H168">
        <v>-3.7499292053469002</v>
      </c>
      <c r="I168">
        <v>9.2832904707105399</v>
      </c>
      <c r="J168">
        <v>-4.6283815305233</v>
      </c>
      <c r="K168">
        <v>2931.7225717586598</v>
      </c>
      <c r="L168">
        <v>2628.70962422404</v>
      </c>
      <c r="M168">
        <v>44.2853758529468</v>
      </c>
      <c r="N168">
        <v>0.73763101803309505</v>
      </c>
      <c r="O168">
        <v>5.6087460659267796</v>
      </c>
      <c r="P168">
        <v>45.884684162196102</v>
      </c>
      <c r="Q168">
        <v>-4.3572977079729999E-2</v>
      </c>
    </row>
    <row r="169" spans="1:17" x14ac:dyDescent="0.3">
      <c r="A169" t="s">
        <v>418</v>
      </c>
      <c r="B169" t="s">
        <v>419</v>
      </c>
      <c r="C169" t="s">
        <v>10399</v>
      </c>
      <c r="D169" t="s">
        <v>420</v>
      </c>
      <c r="E169">
        <v>56647.185787893002</v>
      </c>
      <c r="F169">
        <v>198.21</v>
      </c>
      <c r="G169">
        <v>6.8744378785940601</v>
      </c>
      <c r="H169">
        <v>-16.891191587466299</v>
      </c>
      <c r="I169">
        <v>4.7064829792126401</v>
      </c>
      <c r="J169">
        <v>-4.2868393186521603</v>
      </c>
      <c r="K169">
        <v>198.878066868753</v>
      </c>
      <c r="L169">
        <v>179.30004248011801</v>
      </c>
      <c r="M169">
        <v>36.617524023629002</v>
      </c>
      <c r="N169">
        <v>0.58839155717397995</v>
      </c>
      <c r="O169">
        <v>15.9376418949598</v>
      </c>
      <c r="P169">
        <v>45.208791208791197</v>
      </c>
      <c r="Q169">
        <v>-7.7846880906152993E-2</v>
      </c>
    </row>
    <row r="170" spans="1:17" x14ac:dyDescent="0.3">
      <c r="A170" t="s">
        <v>421</v>
      </c>
      <c r="B170" t="s">
        <v>422</v>
      </c>
      <c r="C170" t="s">
        <v>10402</v>
      </c>
      <c r="D170" t="s">
        <v>161</v>
      </c>
      <c r="E170">
        <v>56565.550172249998</v>
      </c>
      <c r="F170">
        <v>13346.7</v>
      </c>
      <c r="G170">
        <v>186.856587235006</v>
      </c>
      <c r="H170">
        <v>-0.59790630715299997</v>
      </c>
      <c r="I170">
        <v>73.383875383573098</v>
      </c>
      <c r="J170">
        <v>-5.2787081494600399</v>
      </c>
      <c r="K170">
        <v>12085.729655941899</v>
      </c>
      <c r="L170">
        <v>9552.7061276445202</v>
      </c>
      <c r="M170">
        <v>72.588224357020394</v>
      </c>
      <c r="N170">
        <v>0.83453344428076104</v>
      </c>
      <c r="O170">
        <v>7.7569736339319704</v>
      </c>
      <c r="P170">
        <v>242.58322852229199</v>
      </c>
      <c r="Q170">
        <v>0.16656426229180599</v>
      </c>
    </row>
    <row r="171" spans="1:17" x14ac:dyDescent="0.3">
      <c r="A171" t="s">
        <v>423</v>
      </c>
      <c r="B171" t="s">
        <v>424</v>
      </c>
      <c r="C171" t="s">
        <v>10393</v>
      </c>
      <c r="D171" t="s">
        <v>230</v>
      </c>
      <c r="E171">
        <v>56322.262814235</v>
      </c>
      <c r="F171">
        <v>2130.15</v>
      </c>
      <c r="G171">
        <v>2.7505818173504699</v>
      </c>
      <c r="H171">
        <v>2.5559555795079598</v>
      </c>
      <c r="I171">
        <v>6.6761302975810199</v>
      </c>
      <c r="J171">
        <v>-2.5390747237924598E-2</v>
      </c>
      <c r="K171">
        <v>2042.8048214652799</v>
      </c>
      <c r="L171">
        <v>1904.2038022781201</v>
      </c>
      <c r="M171">
        <v>58.7455532077472</v>
      </c>
      <c r="N171">
        <v>1.07344283294318</v>
      </c>
      <c r="O171">
        <v>2.4552261577822998</v>
      </c>
      <c r="P171">
        <v>38.762947039280803</v>
      </c>
      <c r="Q171">
        <v>-8.1906036230999996E-4</v>
      </c>
    </row>
    <row r="172" spans="1:17" x14ac:dyDescent="0.3">
      <c r="A172" t="s">
        <v>425</v>
      </c>
      <c r="B172" t="s">
        <v>426</v>
      </c>
      <c r="C172" t="s">
        <v>10398</v>
      </c>
      <c r="D172" t="s">
        <v>127</v>
      </c>
      <c r="E172">
        <v>55444.040954247001</v>
      </c>
      <c r="F172">
        <v>134.22999999999999</v>
      </c>
      <c r="G172">
        <v>12.006791988803201</v>
      </c>
      <c r="H172">
        <v>-4.2622345481695803</v>
      </c>
      <c r="I172">
        <v>-14.9036641225103</v>
      </c>
      <c r="J172">
        <v>-0.76750102570248901</v>
      </c>
      <c r="K172">
        <v>135.66023354412599</v>
      </c>
      <c r="L172">
        <v>133.06192071616999</v>
      </c>
      <c r="M172">
        <v>62.426628600820699</v>
      </c>
      <c r="N172">
        <v>0.774271537193577</v>
      </c>
      <c r="O172">
        <v>30.633986441183001</v>
      </c>
      <c r="P172">
        <v>64.0953545232273</v>
      </c>
      <c r="Q172">
        <v>-7.3411684759620002E-3</v>
      </c>
    </row>
    <row r="173" spans="1:17" x14ac:dyDescent="0.3">
      <c r="A173" t="s">
        <v>427</v>
      </c>
      <c r="B173" t="s">
        <v>428</v>
      </c>
      <c r="C173" t="s">
        <v>10391</v>
      </c>
      <c r="D173" t="s">
        <v>24</v>
      </c>
      <c r="E173">
        <v>54638.908998282001</v>
      </c>
      <c r="F173">
        <v>73.02</v>
      </c>
      <c r="G173">
        <v>-54.737788747995602</v>
      </c>
      <c r="H173">
        <v>-6.26814890567689</v>
      </c>
      <c r="I173">
        <v>-23.7063094718632</v>
      </c>
      <c r="J173">
        <v>-1.97811311511361</v>
      </c>
      <c r="K173">
        <v>74.430435537096898</v>
      </c>
      <c r="L173">
        <v>77.712287790642606</v>
      </c>
      <c r="M173">
        <v>46.082570865355898</v>
      </c>
      <c r="N173">
        <v>0.97612962903536404</v>
      </c>
      <c r="O173">
        <v>34.757600657354097</v>
      </c>
      <c r="P173">
        <v>3.67741019451937</v>
      </c>
      <c r="Q173">
        <v>3.1400055789367998E-2</v>
      </c>
    </row>
    <row r="174" spans="1:17" x14ac:dyDescent="0.3">
      <c r="A174" t="s">
        <v>429</v>
      </c>
      <c r="B174" t="s">
        <v>430</v>
      </c>
      <c r="C174" t="s">
        <v>10391</v>
      </c>
      <c r="D174" t="s">
        <v>51</v>
      </c>
      <c r="E174">
        <v>54496.60647875</v>
      </c>
      <c r="F174">
        <v>4945.7</v>
      </c>
      <c r="G174">
        <v>24.952057465103501</v>
      </c>
      <c r="H174">
        <v>12.694398178998201</v>
      </c>
      <c r="I174">
        <v>1.63986369278125</v>
      </c>
      <c r="J174">
        <v>-1.30891603478323</v>
      </c>
      <c r="K174">
        <v>4641.9450499124696</v>
      </c>
      <c r="L174">
        <v>4190.8938871066402</v>
      </c>
      <c r="M174">
        <v>54.056286428256101</v>
      </c>
      <c r="N174">
        <v>0.90254276760089003</v>
      </c>
      <c r="O174">
        <v>4.4543745071476204</v>
      </c>
      <c r="P174">
        <v>68.0667414279403</v>
      </c>
      <c r="Q174">
        <v>7.4373931707784002E-2</v>
      </c>
    </row>
    <row r="175" spans="1:17" x14ac:dyDescent="0.3">
      <c r="A175" t="s">
        <v>431</v>
      </c>
      <c r="B175" t="s">
        <v>432</v>
      </c>
      <c r="C175" t="s">
        <v>10402</v>
      </c>
      <c r="D175" t="s">
        <v>433</v>
      </c>
      <c r="E175">
        <v>54395.626187454996</v>
      </c>
      <c r="F175">
        <v>2024.95</v>
      </c>
      <c r="G175">
        <v>-23.769476650062199</v>
      </c>
      <c r="H175">
        <v>-2.0532258102484899</v>
      </c>
      <c r="I175">
        <v>-16.074934306241399</v>
      </c>
      <c r="J175">
        <v>2.7611017110085898</v>
      </c>
      <c r="K175">
        <v>2008.36297277277</v>
      </c>
      <c r="L175">
        <v>2024.34154001761</v>
      </c>
      <c r="M175">
        <v>76.420121631107193</v>
      </c>
      <c r="N175">
        <v>1.0182034098228201</v>
      </c>
      <c r="O175">
        <v>21.1881774858638</v>
      </c>
      <c r="P175">
        <v>16.3764367816092</v>
      </c>
      <c r="Q175">
        <v>-5.9848415920909998E-3</v>
      </c>
    </row>
    <row r="176" spans="1:17" x14ac:dyDescent="0.3">
      <c r="A176" t="s">
        <v>434</v>
      </c>
      <c r="B176" t="s">
        <v>435</v>
      </c>
      <c r="C176" t="s">
        <v>10391</v>
      </c>
      <c r="D176" t="s">
        <v>51</v>
      </c>
      <c r="E176">
        <v>54373.984404119998</v>
      </c>
      <c r="F176">
        <v>731.4</v>
      </c>
      <c r="G176">
        <v>-33.646556375034201</v>
      </c>
      <c r="H176">
        <v>11.9142936307349</v>
      </c>
      <c r="I176">
        <v>12.2280466045887</v>
      </c>
      <c r="J176">
        <v>-0.162274346712561</v>
      </c>
      <c r="K176">
        <v>680.25639705327001</v>
      </c>
      <c r="L176">
        <v>662.58406829358796</v>
      </c>
      <c r="M176">
        <v>61.0642097184938</v>
      </c>
      <c r="N176">
        <v>0.71789476618992298</v>
      </c>
      <c r="O176">
        <v>11.2113754443532</v>
      </c>
      <c r="P176">
        <v>32.093191258804303</v>
      </c>
      <c r="Q176">
        <v>-7.5506694872959999E-3</v>
      </c>
    </row>
    <row r="177" spans="1:17" x14ac:dyDescent="0.3">
      <c r="A177" t="s">
        <v>436</v>
      </c>
      <c r="B177" t="s">
        <v>437</v>
      </c>
      <c r="C177" t="s">
        <v>10401</v>
      </c>
      <c r="D177" t="s">
        <v>438</v>
      </c>
      <c r="E177">
        <v>54184.546367640003</v>
      </c>
      <c r="F177">
        <v>889.3</v>
      </c>
      <c r="G177">
        <v>-10.366278751326099</v>
      </c>
      <c r="H177">
        <v>-14.753121422648601</v>
      </c>
      <c r="I177">
        <v>-15.235127781396899</v>
      </c>
      <c r="J177">
        <v>-8.0352389760737299</v>
      </c>
      <c r="K177">
        <v>968.04590193296599</v>
      </c>
      <c r="L177">
        <v>944.71927052255398</v>
      </c>
      <c r="M177">
        <v>22.699090481285499</v>
      </c>
      <c r="N177">
        <v>0.91668916051460803</v>
      </c>
      <c r="O177">
        <v>32.688631507927603</v>
      </c>
      <c r="P177">
        <v>32.296935435882098</v>
      </c>
      <c r="Q177">
        <v>-2.686372741907E-3</v>
      </c>
    </row>
    <row r="178" spans="1:17" x14ac:dyDescent="0.3">
      <c r="A178" t="s">
        <v>439</v>
      </c>
      <c r="B178" t="s">
        <v>440</v>
      </c>
      <c r="C178" t="s">
        <v>10393</v>
      </c>
      <c r="D178" t="s">
        <v>187</v>
      </c>
      <c r="E178">
        <v>53171.497086399999</v>
      </c>
      <c r="F178">
        <v>16380.25</v>
      </c>
      <c r="G178">
        <v>-38.904776677582902</v>
      </c>
      <c r="H178">
        <v>-8.1079480537721498</v>
      </c>
      <c r="I178">
        <v>-18.490659677744699</v>
      </c>
      <c r="J178">
        <v>-3.0579836589035501</v>
      </c>
      <c r="K178">
        <v>16636.840719205</v>
      </c>
      <c r="L178">
        <v>16480.493447030902</v>
      </c>
      <c r="M178">
        <v>35.826101201310202</v>
      </c>
      <c r="N178">
        <v>1.2361734935828601</v>
      </c>
      <c r="O178">
        <v>17.519573877077502</v>
      </c>
      <c r="P178">
        <v>6.7437147288438304</v>
      </c>
      <c r="Q178">
        <v>-5.0055670570504002E-2</v>
      </c>
    </row>
    <row r="179" spans="1:17" x14ac:dyDescent="0.3">
      <c r="A179" t="s">
        <v>441</v>
      </c>
      <c r="B179" t="s">
        <v>442</v>
      </c>
      <c r="C179" t="s">
        <v>10391</v>
      </c>
      <c r="D179" t="s">
        <v>443</v>
      </c>
      <c r="E179">
        <v>51955.415938815</v>
      </c>
      <c r="F179">
        <v>3837.85</v>
      </c>
      <c r="G179">
        <v>185.79452057171099</v>
      </c>
      <c r="H179">
        <v>39.712398790349603</v>
      </c>
      <c r="I179">
        <v>48.443165961743397</v>
      </c>
      <c r="J179">
        <v>15.8574336950172</v>
      </c>
      <c r="K179">
        <v>2974.3801885206399</v>
      </c>
      <c r="L179">
        <v>2483.1427608277099</v>
      </c>
      <c r="M179">
        <v>67.769892938217396</v>
      </c>
      <c r="N179">
        <v>2.9653235620483001</v>
      </c>
      <c r="O179">
        <v>9.4362729132196392</v>
      </c>
      <c r="P179">
        <v>230.46454557196299</v>
      </c>
      <c r="Q179">
        <v>0.200457755751029</v>
      </c>
    </row>
    <row r="180" spans="1:17" x14ac:dyDescent="0.3">
      <c r="A180" t="s">
        <v>444</v>
      </c>
      <c r="B180" t="s">
        <v>445</v>
      </c>
      <c r="C180" t="s">
        <v>10391</v>
      </c>
      <c r="D180" t="s">
        <v>34</v>
      </c>
      <c r="E180">
        <v>51694.994317559998</v>
      </c>
      <c r="F180">
        <v>59.55</v>
      </c>
      <c r="G180">
        <v>-13.0715109113042</v>
      </c>
      <c r="H180">
        <v>-5.3173264380043399</v>
      </c>
      <c r="I180">
        <v>-15.6265881787743</v>
      </c>
      <c r="J180">
        <v>-1.7354112950273699</v>
      </c>
      <c r="K180">
        <v>60.609405804515603</v>
      </c>
      <c r="L180">
        <v>57.959230800568001</v>
      </c>
      <c r="M180">
        <v>48.343200844861997</v>
      </c>
      <c r="N180">
        <v>0.77920109112020697</v>
      </c>
      <c r="O180">
        <v>29.135180520570898</v>
      </c>
      <c r="P180">
        <v>45.777233782129699</v>
      </c>
      <c r="Q180">
        <v>0.100122169366338</v>
      </c>
    </row>
    <row r="181" spans="1:17" x14ac:dyDescent="0.3">
      <c r="A181" t="s">
        <v>446</v>
      </c>
      <c r="B181" t="s">
        <v>447</v>
      </c>
      <c r="C181" t="s">
        <v>10391</v>
      </c>
      <c r="D181" t="s">
        <v>34</v>
      </c>
      <c r="E181">
        <v>50325.190590764003</v>
      </c>
      <c r="F181">
        <v>110.54</v>
      </c>
      <c r="G181">
        <v>-28.426790122941899</v>
      </c>
      <c r="H181">
        <v>-12.2516654057601</v>
      </c>
      <c r="I181">
        <v>-34.881645321356302</v>
      </c>
      <c r="J181">
        <v>-2.6919080206500801</v>
      </c>
      <c r="K181">
        <v>116.908799444689</v>
      </c>
      <c r="L181">
        <v>119.544041080548</v>
      </c>
      <c r="M181">
        <v>36.371690593434401</v>
      </c>
      <c r="N181">
        <v>0.62967594062307197</v>
      </c>
      <c r="O181">
        <v>42.889451782160201</v>
      </c>
      <c r="P181">
        <v>27.939814814814799</v>
      </c>
      <c r="Q181">
        <v>6.5807867785968005E-2</v>
      </c>
    </row>
    <row r="182" spans="1:17" x14ac:dyDescent="0.3">
      <c r="A182" t="s">
        <v>448</v>
      </c>
      <c r="B182" t="s">
        <v>449</v>
      </c>
      <c r="C182" t="s">
        <v>10396</v>
      </c>
      <c r="D182" t="s">
        <v>92</v>
      </c>
      <c r="E182">
        <v>49888.749746624999</v>
      </c>
      <c r="F182">
        <v>126.95</v>
      </c>
      <c r="G182">
        <v>49.705279919641299</v>
      </c>
      <c r="H182">
        <v>-8.5285742131957392</v>
      </c>
      <c r="I182">
        <v>-13.1114795277746</v>
      </c>
      <c r="J182">
        <v>-3.63030322787947</v>
      </c>
      <c r="K182">
        <v>134.284520570187</v>
      </c>
      <c r="L182">
        <v>121.719081209797</v>
      </c>
      <c r="M182">
        <v>33.0762125017865</v>
      </c>
      <c r="N182">
        <v>0.33176062719600002</v>
      </c>
      <c r="O182">
        <v>34.304844426939702</v>
      </c>
      <c r="P182">
        <v>100.236593059936</v>
      </c>
      <c r="Q182">
        <v>0.166680292393945</v>
      </c>
    </row>
    <row r="183" spans="1:17" x14ac:dyDescent="0.3">
      <c r="A183" t="s">
        <v>450</v>
      </c>
      <c r="B183" t="s">
        <v>451</v>
      </c>
      <c r="C183" t="s">
        <v>10389</v>
      </c>
      <c r="D183" t="s">
        <v>452</v>
      </c>
      <c r="E183">
        <v>49492.5029035599</v>
      </c>
      <c r="F183">
        <v>329.95</v>
      </c>
      <c r="G183">
        <v>5.6522150703165002</v>
      </c>
      <c r="H183">
        <v>-16.057090684359899</v>
      </c>
      <c r="I183">
        <v>6.5684099310805903</v>
      </c>
      <c r="J183">
        <v>-4.0218137776461997</v>
      </c>
      <c r="K183">
        <v>345.69930401615801</v>
      </c>
      <c r="L183">
        <v>307.39676783415098</v>
      </c>
      <c r="M183">
        <v>36.612093728481902</v>
      </c>
      <c r="N183">
        <v>0.82820295358738605</v>
      </c>
      <c r="O183">
        <v>16.4418851341112</v>
      </c>
      <c r="P183">
        <v>72.117892540427704</v>
      </c>
      <c r="Q183">
        <v>1.8560265586813E-2</v>
      </c>
    </row>
    <row r="184" spans="1:17" x14ac:dyDescent="0.3">
      <c r="A184" t="s">
        <v>453</v>
      </c>
      <c r="B184" t="s">
        <v>454</v>
      </c>
      <c r="C184" t="s">
        <v>10390</v>
      </c>
      <c r="D184" t="s">
        <v>294</v>
      </c>
      <c r="E184">
        <v>48759.333379650001</v>
      </c>
      <c r="F184">
        <v>7829.1</v>
      </c>
      <c r="G184">
        <v>-24.447662402480901</v>
      </c>
      <c r="H184">
        <v>6.1081058220521598</v>
      </c>
      <c r="I184">
        <v>-15.9239233024746</v>
      </c>
      <c r="J184">
        <v>0.28452111106496403</v>
      </c>
      <c r="K184">
        <v>7489.7074969907098</v>
      </c>
      <c r="L184">
        <v>7436.9270330477102</v>
      </c>
      <c r="M184">
        <v>54.856474103648701</v>
      </c>
      <c r="N184">
        <v>0.51035393843379695</v>
      </c>
      <c r="O184">
        <v>17.510314084632899</v>
      </c>
      <c r="P184">
        <v>22.1159845270776</v>
      </c>
      <c r="Q184">
        <v>7.9925476869250004E-3</v>
      </c>
    </row>
    <row r="185" spans="1:17" x14ac:dyDescent="0.3">
      <c r="A185" t="s">
        <v>455</v>
      </c>
      <c r="B185" t="s">
        <v>456</v>
      </c>
      <c r="C185" t="s">
        <v>10404</v>
      </c>
      <c r="D185" t="s">
        <v>388</v>
      </c>
      <c r="E185">
        <v>48426.872353979998</v>
      </c>
      <c r="F185">
        <v>1644.2</v>
      </c>
      <c r="G185">
        <v>15.323443114262</v>
      </c>
      <c r="H185">
        <v>-9.6043024860495194</v>
      </c>
      <c r="I185">
        <v>37.0359682479246</v>
      </c>
      <c r="J185">
        <v>-5.63405542953699</v>
      </c>
      <c r="K185">
        <v>1661.6912043387399</v>
      </c>
      <c r="L185">
        <v>1411.6584624528</v>
      </c>
      <c r="M185">
        <v>29.7055854079669</v>
      </c>
      <c r="N185">
        <v>0.93884936315289402</v>
      </c>
      <c r="O185">
        <v>8.8067145116165797</v>
      </c>
      <c r="P185">
        <v>61.346351994504602</v>
      </c>
      <c r="Q185">
        <v>9.2004538674197001E-2</v>
      </c>
    </row>
    <row r="186" spans="1:17" x14ac:dyDescent="0.3">
      <c r="A186" t="s">
        <v>457</v>
      </c>
      <c r="B186" t="s">
        <v>458</v>
      </c>
      <c r="C186" t="s">
        <v>10395</v>
      </c>
      <c r="D186" t="s">
        <v>54</v>
      </c>
      <c r="E186">
        <v>47667.22331152</v>
      </c>
      <c r="F186">
        <v>1689.2</v>
      </c>
      <c r="G186">
        <v>82.862541663325004</v>
      </c>
      <c r="H186">
        <v>-4.2633241876212598</v>
      </c>
      <c r="I186">
        <v>58.789902936593201</v>
      </c>
      <c r="J186">
        <v>-2.60442151492729</v>
      </c>
      <c r="K186">
        <v>1584.24464368797</v>
      </c>
      <c r="L186">
        <v>1225.9459552897599</v>
      </c>
      <c r="M186">
        <v>49.588401197443503</v>
      </c>
      <c r="N186">
        <v>1.3464263787730699</v>
      </c>
      <c r="O186">
        <v>4.7596495382429396</v>
      </c>
      <c r="P186">
        <v>133.92881872316801</v>
      </c>
      <c r="Q186">
        <v>0.15303467481285901</v>
      </c>
    </row>
    <row r="187" spans="1:17" x14ac:dyDescent="0.3">
      <c r="A187" t="s">
        <v>459</v>
      </c>
      <c r="B187" t="s">
        <v>460</v>
      </c>
      <c r="C187" t="s">
        <v>10402</v>
      </c>
      <c r="D187" t="s">
        <v>461</v>
      </c>
      <c r="E187">
        <v>47505.413700029902</v>
      </c>
      <c r="F187">
        <v>4374.7</v>
      </c>
      <c r="G187">
        <v>3.0566926713297402</v>
      </c>
      <c r="H187">
        <v>6.7657167380526202</v>
      </c>
      <c r="I187">
        <v>41.324580313229099</v>
      </c>
      <c r="J187">
        <v>9.1372523911908896</v>
      </c>
      <c r="K187">
        <v>3898.2469583573002</v>
      </c>
      <c r="L187">
        <v>3535.3833784916201</v>
      </c>
      <c r="M187">
        <v>87.091166934544304</v>
      </c>
      <c r="N187">
        <v>1.70106083095604</v>
      </c>
      <c r="O187">
        <v>0.79662605435801803</v>
      </c>
      <c r="P187">
        <v>65.182751850173602</v>
      </c>
      <c r="Q187">
        <v>0.128928377646152</v>
      </c>
    </row>
    <row r="188" spans="1:17" x14ac:dyDescent="0.3">
      <c r="A188" t="s">
        <v>462</v>
      </c>
      <c r="B188" t="s">
        <v>463</v>
      </c>
      <c r="C188" t="s">
        <v>10391</v>
      </c>
      <c r="D188" t="s">
        <v>144</v>
      </c>
      <c r="E188">
        <v>47435.020499999999</v>
      </c>
      <c r="F188">
        <v>236.95</v>
      </c>
      <c r="G188">
        <v>151.43112224249501</v>
      </c>
      <c r="H188">
        <v>-20.114049786090298</v>
      </c>
      <c r="I188">
        <v>10.989134585514</v>
      </c>
      <c r="J188">
        <v>-3.7124869370745199</v>
      </c>
      <c r="K188">
        <v>268.93567145307497</v>
      </c>
      <c r="L188">
        <v>226.16534491623199</v>
      </c>
      <c r="M188">
        <v>35.922079535282599</v>
      </c>
      <c r="N188">
        <v>0.55878117913603398</v>
      </c>
      <c r="O188">
        <v>49.271998311880097</v>
      </c>
      <c r="P188">
        <v>236.09929078014099</v>
      </c>
      <c r="Q188">
        <v>0.15864984347126701</v>
      </c>
    </row>
    <row r="189" spans="1:17" x14ac:dyDescent="0.3">
      <c r="A189" t="s">
        <v>464</v>
      </c>
      <c r="B189" t="s">
        <v>465</v>
      </c>
      <c r="C189" t="s">
        <v>10391</v>
      </c>
      <c r="D189" t="s">
        <v>24</v>
      </c>
      <c r="E189">
        <v>47256.708997125002</v>
      </c>
      <c r="F189">
        <v>192.75</v>
      </c>
      <c r="G189">
        <v>-1.1382002382926399</v>
      </c>
      <c r="H189">
        <v>-9.6404486735676809</v>
      </c>
      <c r="I189">
        <v>10.9884186340798</v>
      </c>
      <c r="J189">
        <v>1.14384081971122</v>
      </c>
      <c r="K189">
        <v>189.40143668707901</v>
      </c>
      <c r="L189">
        <v>171.47793117836301</v>
      </c>
      <c r="M189">
        <v>68.185733932385503</v>
      </c>
      <c r="N189">
        <v>0.68383998796622103</v>
      </c>
      <c r="O189">
        <v>7.1802853437094596</v>
      </c>
      <c r="P189">
        <v>40.437158469945302</v>
      </c>
      <c r="Q189">
        <v>0.107576594226345</v>
      </c>
    </row>
    <row r="190" spans="1:17" x14ac:dyDescent="0.3">
      <c r="A190" t="s">
        <v>466</v>
      </c>
      <c r="B190" t="s">
        <v>467</v>
      </c>
      <c r="C190" t="s">
        <v>592</v>
      </c>
      <c r="D190" t="s">
        <v>468</v>
      </c>
      <c r="E190">
        <v>46757.095577369997</v>
      </c>
      <c r="F190">
        <v>41920.050000000003</v>
      </c>
      <c r="G190">
        <v>-25.8681231288252</v>
      </c>
      <c r="H190">
        <v>-4.1664595868699497</v>
      </c>
      <c r="I190">
        <v>3.4398141207562598</v>
      </c>
      <c r="J190">
        <v>-6.0124448117857501</v>
      </c>
      <c r="K190">
        <v>41379.165166565799</v>
      </c>
      <c r="L190">
        <v>39129.497424155401</v>
      </c>
      <c r="M190">
        <v>40.737050395648197</v>
      </c>
      <c r="N190">
        <v>1.57885831382758</v>
      </c>
      <c r="O190">
        <v>5.2002562019844696</v>
      </c>
      <c r="P190">
        <v>26.761374718211702</v>
      </c>
      <c r="Q190">
        <v>-9.0795664082059992E-3</v>
      </c>
    </row>
    <row r="191" spans="1:17" x14ac:dyDescent="0.3">
      <c r="A191" t="s">
        <v>469</v>
      </c>
      <c r="B191" t="s">
        <v>470</v>
      </c>
      <c r="C191" t="s">
        <v>10404</v>
      </c>
      <c r="D191" t="s">
        <v>471</v>
      </c>
      <c r="E191">
        <v>46727.443749999999</v>
      </c>
      <c r="F191">
        <v>4253.75</v>
      </c>
      <c r="G191">
        <v>9.2689120383707699</v>
      </c>
      <c r="H191">
        <v>29.269106441290202</v>
      </c>
      <c r="I191">
        <v>18.334571229864501</v>
      </c>
      <c r="J191">
        <v>-4.3597936046725296</v>
      </c>
      <c r="K191">
        <v>3684.5839358998701</v>
      </c>
      <c r="L191">
        <v>3387.2690617959101</v>
      </c>
      <c r="M191">
        <v>58.9174413055214</v>
      </c>
      <c r="N191">
        <v>1.1982627942755699</v>
      </c>
      <c r="O191">
        <v>6.0358507199529798</v>
      </c>
      <c r="P191">
        <v>71.799273021001596</v>
      </c>
      <c r="Q191">
        <v>7.5778895080544001E-2</v>
      </c>
    </row>
    <row r="192" spans="1:17" hidden="1" x14ac:dyDescent="0.3">
      <c r="A192" t="s">
        <v>472</v>
      </c>
      <c r="B192" t="s">
        <v>473</v>
      </c>
      <c r="C192" t="s">
        <v>10405</v>
      </c>
      <c r="D192" t="s">
        <v>92</v>
      </c>
      <c r="E192">
        <v>46716.001627680002</v>
      </c>
      <c r="F192">
        <v>1036.3499999999999</v>
      </c>
      <c r="G192">
        <v>-8.7818216625841306</v>
      </c>
      <c r="H192">
        <v>4.0403241418684503</v>
      </c>
      <c r="I192">
        <v>5.7065458000228597</v>
      </c>
      <c r="J192">
        <v>-6.1748018812059797</v>
      </c>
      <c r="M192">
        <v>41.523773399658303</v>
      </c>
      <c r="O192">
        <v>22.347662469243001</v>
      </c>
      <c r="P192">
        <v>29.2045879566138</v>
      </c>
    </row>
    <row r="193" spans="1:17" x14ac:dyDescent="0.3">
      <c r="A193" t="s">
        <v>474</v>
      </c>
      <c r="B193" t="s">
        <v>475</v>
      </c>
      <c r="C193" t="s">
        <v>10391</v>
      </c>
      <c r="D193" t="s">
        <v>51</v>
      </c>
      <c r="E193">
        <v>46713.065920479901</v>
      </c>
      <c r="F193">
        <v>187.4</v>
      </c>
      <c r="G193">
        <v>18.653438786884902</v>
      </c>
      <c r="H193">
        <v>4.5055647835796799</v>
      </c>
      <c r="I193">
        <v>2.06126549698969</v>
      </c>
      <c r="J193">
        <v>2.28763911970184</v>
      </c>
      <c r="K193">
        <v>173.799384989945</v>
      </c>
      <c r="L193">
        <v>163.51280801822099</v>
      </c>
      <c r="M193">
        <v>77.134135464606999</v>
      </c>
      <c r="N193">
        <v>1.2883968902456799</v>
      </c>
      <c r="O193">
        <v>3.6552828175026599</v>
      </c>
      <c r="P193">
        <v>52.730236348818202</v>
      </c>
      <c r="Q193">
        <v>8.6430589077204995E-2</v>
      </c>
    </row>
    <row r="194" spans="1:17" x14ac:dyDescent="0.3">
      <c r="A194" t="s">
        <v>476</v>
      </c>
      <c r="B194" t="s">
        <v>477</v>
      </c>
      <c r="C194" t="s">
        <v>10399</v>
      </c>
      <c r="D194" t="s">
        <v>478</v>
      </c>
      <c r="E194">
        <v>46337.355066900003</v>
      </c>
      <c r="F194">
        <v>704.75</v>
      </c>
      <c r="G194">
        <v>-1.96365871730882</v>
      </c>
      <c r="H194">
        <v>4.0701634887416596</v>
      </c>
      <c r="I194">
        <v>33.615697255467602</v>
      </c>
      <c r="J194">
        <v>2.2200038664006199</v>
      </c>
      <c r="K194">
        <v>638.57916664669199</v>
      </c>
      <c r="L194">
        <v>559.19248171770198</v>
      </c>
      <c r="M194">
        <v>73.1448466114756</v>
      </c>
      <c r="N194">
        <v>0.80573335076779695</v>
      </c>
      <c r="O194">
        <v>1.5182688896771801</v>
      </c>
      <c r="P194">
        <v>67.379171119819503</v>
      </c>
      <c r="Q194">
        <v>-6.5939172029681997E-2</v>
      </c>
    </row>
    <row r="195" spans="1:17" x14ac:dyDescent="0.3">
      <c r="A195" t="s">
        <v>479</v>
      </c>
      <c r="B195" t="s">
        <v>480</v>
      </c>
      <c r="C195" t="s">
        <v>10395</v>
      </c>
      <c r="D195" t="s">
        <v>54</v>
      </c>
      <c r="E195">
        <v>46178.390808059899</v>
      </c>
      <c r="F195">
        <v>2725.9</v>
      </c>
      <c r="G195">
        <v>44.875220488689202</v>
      </c>
      <c r="H195">
        <v>-12.9199895866748</v>
      </c>
      <c r="I195">
        <v>24.179984316069898</v>
      </c>
      <c r="J195">
        <v>-5.0265461526754001</v>
      </c>
      <c r="K195">
        <v>2755.9637058440399</v>
      </c>
      <c r="L195">
        <v>2364.4195102562298</v>
      </c>
      <c r="M195">
        <v>36.920368444249497</v>
      </c>
      <c r="N195">
        <v>0.48050244032161699</v>
      </c>
      <c r="O195">
        <v>13.2836861220147</v>
      </c>
      <c r="P195">
        <v>96.808779466445202</v>
      </c>
      <c r="Q195">
        <v>6.1836764189651998E-2</v>
      </c>
    </row>
    <row r="196" spans="1:17" x14ac:dyDescent="0.3">
      <c r="A196" t="s">
        <v>481</v>
      </c>
      <c r="B196" t="s">
        <v>482</v>
      </c>
      <c r="C196" t="s">
        <v>5595</v>
      </c>
      <c r="D196" t="s">
        <v>83</v>
      </c>
      <c r="E196">
        <v>46118.673920169997</v>
      </c>
      <c r="F196">
        <v>2455.9</v>
      </c>
      <c r="G196">
        <v>-9.3826503543320499</v>
      </c>
      <c r="H196">
        <v>1.1069060032979301</v>
      </c>
      <c r="I196">
        <v>-17.4423271221665</v>
      </c>
      <c r="J196">
        <v>-3.8341286660773299</v>
      </c>
      <c r="K196">
        <v>2454.3182355375302</v>
      </c>
      <c r="L196">
        <v>2415.4611895340699</v>
      </c>
      <c r="M196">
        <v>50.890695214960999</v>
      </c>
      <c r="N196">
        <v>0.76592313000250301</v>
      </c>
      <c r="O196">
        <v>15.8027606987255</v>
      </c>
      <c r="P196">
        <v>36.211869107043803</v>
      </c>
      <c r="Q196">
        <v>-2.9305734140560001E-2</v>
      </c>
    </row>
    <row r="197" spans="1:17" x14ac:dyDescent="0.3">
      <c r="A197" t="s">
        <v>483</v>
      </c>
      <c r="B197" t="s">
        <v>484</v>
      </c>
      <c r="C197" t="s">
        <v>10390</v>
      </c>
      <c r="D197" t="s">
        <v>21</v>
      </c>
      <c r="E197">
        <v>46064.058589040003</v>
      </c>
      <c r="F197">
        <v>6906.8</v>
      </c>
      <c r="G197">
        <v>-1.5069126404326301</v>
      </c>
      <c r="H197">
        <v>10.5306474740369</v>
      </c>
      <c r="I197">
        <v>6.82427457448523</v>
      </c>
      <c r="J197">
        <v>-2.4233632083088801</v>
      </c>
      <c r="K197">
        <v>6368.94302653459</v>
      </c>
      <c r="L197">
        <v>5799.9348178853797</v>
      </c>
      <c r="M197">
        <v>58.230630695991401</v>
      </c>
      <c r="N197">
        <v>0.78728701013311797</v>
      </c>
      <c r="O197">
        <v>2.6249493253025902</v>
      </c>
      <c r="P197">
        <v>61.100938830252403</v>
      </c>
      <c r="Q197">
        <v>7.8759040969210003E-3</v>
      </c>
    </row>
    <row r="198" spans="1:17" x14ac:dyDescent="0.3">
      <c r="A198" t="s">
        <v>485</v>
      </c>
      <c r="B198" t="s">
        <v>486</v>
      </c>
      <c r="C198" t="s">
        <v>10402</v>
      </c>
      <c r="D198" t="s">
        <v>324</v>
      </c>
      <c r="E198">
        <v>45910.226917799999</v>
      </c>
      <c r="F198">
        <v>1796.65</v>
      </c>
      <c r="G198">
        <v>233.27979852169801</v>
      </c>
      <c r="H198">
        <v>-19.406111713118399</v>
      </c>
      <c r="I198">
        <v>83.453156579290393</v>
      </c>
      <c r="J198">
        <v>-0.75083032576034403</v>
      </c>
      <c r="K198">
        <v>2010.5738169557401</v>
      </c>
      <c r="L198">
        <v>1587.42292120707</v>
      </c>
      <c r="M198">
        <v>39.613856911274297</v>
      </c>
      <c r="N198">
        <v>0.63626507294219303</v>
      </c>
      <c r="O198">
        <v>65.833634820360004</v>
      </c>
      <c r="P198">
        <v>312.45408631772199</v>
      </c>
      <c r="Q198">
        <v>0.20313375256421401</v>
      </c>
    </row>
    <row r="199" spans="1:17" x14ac:dyDescent="0.3">
      <c r="A199" t="s">
        <v>487</v>
      </c>
      <c r="B199" t="s">
        <v>488</v>
      </c>
      <c r="C199" t="s">
        <v>10391</v>
      </c>
      <c r="D199" t="s">
        <v>400</v>
      </c>
      <c r="E199">
        <v>45740.053300539999</v>
      </c>
      <c r="F199">
        <v>764.15</v>
      </c>
      <c r="G199">
        <v>226.22680063234299</v>
      </c>
      <c r="H199">
        <v>5.1679026565437498</v>
      </c>
      <c r="I199">
        <v>65.703687209769797</v>
      </c>
      <c r="J199">
        <v>-2.8673898879083199</v>
      </c>
      <c r="K199">
        <v>698.95129566438504</v>
      </c>
      <c r="L199">
        <v>543.35665664503699</v>
      </c>
      <c r="M199">
        <v>50.9711256879174</v>
      </c>
      <c r="N199">
        <v>1.09275463371977</v>
      </c>
      <c r="O199">
        <v>8.4669240332395397</v>
      </c>
      <c r="P199">
        <v>261.407035175879</v>
      </c>
      <c r="Q199">
        <v>0.13118236020471999</v>
      </c>
    </row>
    <row r="200" spans="1:17" hidden="1" x14ac:dyDescent="0.3">
      <c r="A200" t="s">
        <v>489</v>
      </c>
      <c r="B200" t="s">
        <v>490</v>
      </c>
      <c r="C200" t="s">
        <v>10405</v>
      </c>
      <c r="D200" t="s">
        <v>77</v>
      </c>
      <c r="E200">
        <v>45440.369475270003</v>
      </c>
      <c r="F200">
        <v>103.02</v>
      </c>
      <c r="G200">
        <v>-19.210984595514699</v>
      </c>
      <c r="H200">
        <v>-20.649661152837499</v>
      </c>
      <c r="I200">
        <v>-4.7226171329077404</v>
      </c>
      <c r="J200">
        <v>-13.908382905807899</v>
      </c>
      <c r="M200">
        <v>30.772721970861902</v>
      </c>
      <c r="O200">
        <v>52.785866821976299</v>
      </c>
      <c r="P200">
        <v>35.552631578947299</v>
      </c>
    </row>
    <row r="201" spans="1:17" x14ac:dyDescent="0.3">
      <c r="A201" t="s">
        <v>491</v>
      </c>
      <c r="B201" t="s">
        <v>492</v>
      </c>
      <c r="C201" t="s">
        <v>10397</v>
      </c>
      <c r="D201" t="s">
        <v>190</v>
      </c>
      <c r="E201">
        <v>45354.727845449997</v>
      </c>
      <c r="F201">
        <v>730.05</v>
      </c>
      <c r="G201">
        <v>-3.9576015330112702</v>
      </c>
      <c r="H201">
        <v>0.40847510487473199</v>
      </c>
      <c r="I201">
        <v>-13.3306563131912</v>
      </c>
      <c r="J201">
        <v>-3.30457839665752</v>
      </c>
      <c r="K201">
        <v>703.63281011934498</v>
      </c>
      <c r="L201">
        <v>652.85706634518203</v>
      </c>
      <c r="M201">
        <v>50.775297490912699</v>
      </c>
      <c r="N201">
        <v>1.13877421338979</v>
      </c>
      <c r="O201">
        <v>5.2873090884186098</v>
      </c>
      <c r="P201">
        <v>49.569760295021403</v>
      </c>
      <c r="Q201">
        <v>6.8147248508579998E-3</v>
      </c>
    </row>
    <row r="202" spans="1:17" x14ac:dyDescent="0.3">
      <c r="A202" t="s">
        <v>493</v>
      </c>
      <c r="B202" t="s">
        <v>494</v>
      </c>
      <c r="C202" t="s">
        <v>10404</v>
      </c>
      <c r="D202" t="s">
        <v>388</v>
      </c>
      <c r="E202">
        <v>45002.681116154999</v>
      </c>
      <c r="F202">
        <v>599.54999999999995</v>
      </c>
      <c r="G202">
        <v>-34.991836707559997</v>
      </c>
      <c r="H202">
        <v>-0.22125188154635</v>
      </c>
      <c r="I202">
        <v>11.141523504461301</v>
      </c>
      <c r="J202">
        <v>-3.6395157999452898</v>
      </c>
      <c r="K202">
        <v>581.26084919881703</v>
      </c>
      <c r="L202">
        <v>560.27139439734901</v>
      </c>
      <c r="M202">
        <v>49.059035233463</v>
      </c>
      <c r="N202">
        <v>0.85151932327800395</v>
      </c>
      <c r="O202">
        <v>5.8960887332165797</v>
      </c>
      <c r="P202">
        <v>33.8878963823135</v>
      </c>
      <c r="Q202">
        <v>-9.3786285063046995E-2</v>
      </c>
    </row>
    <row r="203" spans="1:17" x14ac:dyDescent="0.3">
      <c r="A203" t="s">
        <v>495</v>
      </c>
      <c r="B203" t="s">
        <v>496</v>
      </c>
      <c r="C203" t="s">
        <v>10395</v>
      </c>
      <c r="D203" t="s">
        <v>276</v>
      </c>
      <c r="E203">
        <v>44946.433341179902</v>
      </c>
      <c r="F203">
        <v>595.35</v>
      </c>
      <c r="G203">
        <v>47.042817806335698</v>
      </c>
      <c r="H203">
        <v>2.49851885263213</v>
      </c>
      <c r="I203">
        <v>27.153251150499901</v>
      </c>
      <c r="J203">
        <v>-3.3107781451190701</v>
      </c>
      <c r="K203">
        <v>543.08726591514699</v>
      </c>
      <c r="L203">
        <v>465.72144043339199</v>
      </c>
      <c r="M203">
        <v>61.4561501857049</v>
      </c>
      <c r="N203">
        <v>0.66116594035197296</v>
      </c>
      <c r="O203">
        <v>4.6191316032585901</v>
      </c>
      <c r="P203">
        <v>89.722753346080296</v>
      </c>
      <c r="Q203">
        <v>9.3290274046043994E-2</v>
      </c>
    </row>
    <row r="204" spans="1:17" x14ac:dyDescent="0.3">
      <c r="A204" t="s">
        <v>497</v>
      </c>
      <c r="B204" t="s">
        <v>498</v>
      </c>
      <c r="C204" t="s">
        <v>10390</v>
      </c>
      <c r="D204" t="s">
        <v>21</v>
      </c>
      <c r="E204">
        <v>44902.278163274997</v>
      </c>
      <c r="F204">
        <v>1654.75</v>
      </c>
      <c r="G204">
        <v>25.243823944099098</v>
      </c>
      <c r="H204">
        <v>-14.928293044899499</v>
      </c>
      <c r="I204">
        <v>-1.84485153410148</v>
      </c>
      <c r="J204">
        <v>-6.7400048502103402</v>
      </c>
      <c r="K204">
        <v>1739.8720433420599</v>
      </c>
      <c r="L204">
        <v>1571.5581893265801</v>
      </c>
      <c r="M204">
        <v>30.0867801358911</v>
      </c>
      <c r="N204">
        <v>0.87180868367084097</v>
      </c>
      <c r="O204">
        <v>16.555370901948901</v>
      </c>
      <c r="P204">
        <v>59.417148362234997</v>
      </c>
      <c r="Q204">
        <v>0.17343921297707701</v>
      </c>
    </row>
    <row r="205" spans="1:17" x14ac:dyDescent="0.3">
      <c r="A205" t="s">
        <v>499</v>
      </c>
      <c r="B205" t="s">
        <v>500</v>
      </c>
      <c r="C205" t="s">
        <v>10393</v>
      </c>
      <c r="D205" t="s">
        <v>114</v>
      </c>
      <c r="E205">
        <v>44877.902230649997</v>
      </c>
      <c r="F205">
        <v>345.3</v>
      </c>
      <c r="G205">
        <v>-30.6723927455193</v>
      </c>
      <c r="H205">
        <v>-12.0368919329609</v>
      </c>
      <c r="I205">
        <v>-13.4416340147349</v>
      </c>
      <c r="J205">
        <v>-4.8015137130892898</v>
      </c>
      <c r="K205">
        <v>356.83471539910499</v>
      </c>
      <c r="L205">
        <v>357.67504759296997</v>
      </c>
      <c r="M205">
        <v>34.131685566463503</v>
      </c>
      <c r="N205">
        <v>0.425090558016191</v>
      </c>
      <c r="O205">
        <v>18.882131479872498</v>
      </c>
      <c r="P205">
        <v>20.818754373687899</v>
      </c>
      <c r="Q205">
        <v>-1.402163665791E-2</v>
      </c>
    </row>
    <row r="206" spans="1:17" x14ac:dyDescent="0.3">
      <c r="A206" t="s">
        <v>501</v>
      </c>
      <c r="B206" t="s">
        <v>502</v>
      </c>
      <c r="C206" t="s">
        <v>10395</v>
      </c>
      <c r="D206" t="s">
        <v>503</v>
      </c>
      <c r="E206">
        <v>44471.98608635</v>
      </c>
      <c r="F206">
        <v>371.45</v>
      </c>
      <c r="G206">
        <v>8.4759711030842606</v>
      </c>
      <c r="H206">
        <v>1.92698811340328</v>
      </c>
      <c r="I206">
        <v>26.4573299700067</v>
      </c>
      <c r="J206">
        <v>-2.09522978530245</v>
      </c>
      <c r="K206">
        <v>359.67684020238602</v>
      </c>
      <c r="L206">
        <v>317.96969934282998</v>
      </c>
      <c r="M206">
        <v>50.025470710120203</v>
      </c>
      <c r="N206">
        <v>1.30982551505866</v>
      </c>
      <c r="O206">
        <v>6.5553910351325797</v>
      </c>
      <c r="P206">
        <v>70.781609195402197</v>
      </c>
      <c r="Q206">
        <v>-3.3477925753441003E-2</v>
      </c>
    </row>
    <row r="207" spans="1:17" x14ac:dyDescent="0.3">
      <c r="A207" t="s">
        <v>504</v>
      </c>
      <c r="B207" t="s">
        <v>505</v>
      </c>
      <c r="C207" t="s">
        <v>10390</v>
      </c>
      <c r="D207" t="s">
        <v>21</v>
      </c>
      <c r="E207">
        <v>44161.076175800001</v>
      </c>
      <c r="F207">
        <v>1088.5999999999999</v>
      </c>
      <c r="G207">
        <v>-49.262143051441299</v>
      </c>
      <c r="H207">
        <v>-0.322612636669386</v>
      </c>
      <c r="I207">
        <v>-11.161297957234799</v>
      </c>
      <c r="J207">
        <v>-0.99105143226304304</v>
      </c>
      <c r="K207">
        <v>1054.5837168564999</v>
      </c>
      <c r="L207">
        <v>1081.8892317981299</v>
      </c>
      <c r="M207">
        <v>51.998492178035498</v>
      </c>
      <c r="N207">
        <v>1.0372470844888899</v>
      </c>
      <c r="O207">
        <v>28.6055484108028</v>
      </c>
      <c r="P207">
        <v>12.2152355427275</v>
      </c>
    </row>
    <row r="208" spans="1:17" x14ac:dyDescent="0.3">
      <c r="A208" t="s">
        <v>506</v>
      </c>
      <c r="B208" t="s">
        <v>507</v>
      </c>
      <c r="C208" t="s">
        <v>10402</v>
      </c>
      <c r="D208" t="s">
        <v>138</v>
      </c>
      <c r="E208">
        <v>43801.125980074998</v>
      </c>
      <c r="F208">
        <v>49540.25</v>
      </c>
      <c r="G208">
        <v>-10.2028621615134</v>
      </c>
      <c r="H208">
        <v>-10.4476783344238</v>
      </c>
      <c r="I208">
        <v>14.2716501432438</v>
      </c>
      <c r="J208">
        <v>-2.8480394821317199</v>
      </c>
      <c r="K208">
        <v>51231.086893386899</v>
      </c>
      <c r="L208">
        <v>47545.506560349</v>
      </c>
      <c r="M208">
        <v>40.691886199204298</v>
      </c>
      <c r="N208">
        <v>0.959363767717898</v>
      </c>
      <c r="O208">
        <v>21.101528555063801</v>
      </c>
      <c r="P208">
        <v>41.633812400472301</v>
      </c>
      <c r="Q208">
        <v>-3.7174773313966999E-2</v>
      </c>
    </row>
    <row r="209" spans="1:17" x14ac:dyDescent="0.3">
      <c r="A209" t="s">
        <v>508</v>
      </c>
      <c r="B209" t="s">
        <v>509</v>
      </c>
      <c r="C209" t="s">
        <v>10391</v>
      </c>
      <c r="D209" t="s">
        <v>510</v>
      </c>
      <c r="E209">
        <v>43765.772459475003</v>
      </c>
      <c r="F209">
        <v>687.45</v>
      </c>
      <c r="G209">
        <v>-51.147290273670798</v>
      </c>
      <c r="H209">
        <v>16.623806019467899</v>
      </c>
      <c r="I209">
        <v>54.847914400468298</v>
      </c>
      <c r="J209">
        <v>-0.185972161892142</v>
      </c>
      <c r="K209">
        <v>576.64108555175903</v>
      </c>
      <c r="L209">
        <v>540.755153871159</v>
      </c>
      <c r="M209">
        <v>66.606728802289297</v>
      </c>
      <c r="N209">
        <v>1.19016905240386</v>
      </c>
      <c r="O209">
        <v>45.2178340242926</v>
      </c>
      <c r="P209">
        <v>121.758064516129</v>
      </c>
      <c r="Q209">
        <v>-5.7549460977802003E-2</v>
      </c>
    </row>
    <row r="210" spans="1:17" x14ac:dyDescent="0.3">
      <c r="A210" t="s">
        <v>511</v>
      </c>
      <c r="B210" t="s">
        <v>512</v>
      </c>
      <c r="C210" t="s">
        <v>10391</v>
      </c>
      <c r="D210" t="s">
        <v>225</v>
      </c>
      <c r="E210">
        <v>43587.697736309899</v>
      </c>
      <c r="F210">
        <v>688.35</v>
      </c>
      <c r="G210">
        <v>76.609198824819501</v>
      </c>
      <c r="H210">
        <v>-9.6357044365991307</v>
      </c>
      <c r="I210">
        <v>33.602570837016998</v>
      </c>
      <c r="J210">
        <v>1.01837904467115</v>
      </c>
      <c r="K210">
        <v>667.07373120730699</v>
      </c>
      <c r="L210">
        <v>573.78075249371102</v>
      </c>
      <c r="M210">
        <v>57.458748840000901</v>
      </c>
      <c r="N210">
        <v>0.730026093772284</v>
      </c>
      <c r="O210">
        <v>7.4235490666085502</v>
      </c>
      <c r="P210">
        <v>116.462264150943</v>
      </c>
      <c r="Q210">
        <v>3.1769120572322999E-2</v>
      </c>
    </row>
    <row r="211" spans="1:17" x14ac:dyDescent="0.3">
      <c r="A211" t="s">
        <v>513</v>
      </c>
      <c r="B211" t="s">
        <v>514</v>
      </c>
      <c r="C211" t="s">
        <v>10398</v>
      </c>
      <c r="D211" t="s">
        <v>127</v>
      </c>
      <c r="E211">
        <v>42899.882688004996</v>
      </c>
      <c r="F211">
        <v>873.65</v>
      </c>
      <c r="G211">
        <v>32.528272291636597</v>
      </c>
      <c r="H211">
        <v>9.4378663433679595</v>
      </c>
      <c r="I211">
        <v>36.671980226214401</v>
      </c>
      <c r="J211">
        <v>3.6391437377556199</v>
      </c>
      <c r="K211">
        <v>774.11377953450403</v>
      </c>
      <c r="L211">
        <v>679.18835341382703</v>
      </c>
      <c r="M211">
        <v>76.027211725536006</v>
      </c>
      <c r="N211">
        <v>1.03191731814209</v>
      </c>
      <c r="O211">
        <v>3.2335603502546801</v>
      </c>
      <c r="P211">
        <v>77.571138211382106</v>
      </c>
    </row>
    <row r="212" spans="1:17" x14ac:dyDescent="0.3">
      <c r="A212" t="s">
        <v>515</v>
      </c>
      <c r="B212" t="s">
        <v>516</v>
      </c>
      <c r="C212" t="s">
        <v>10391</v>
      </c>
      <c r="D212" t="s">
        <v>34</v>
      </c>
      <c r="E212">
        <v>42615.706559502003</v>
      </c>
      <c r="F212">
        <v>60.18</v>
      </c>
      <c r="G212">
        <v>-1.7706441724093001</v>
      </c>
      <c r="H212">
        <v>-7.4338235104264498</v>
      </c>
      <c r="I212">
        <v>-15.5966294537862</v>
      </c>
      <c r="J212">
        <v>0.100981979491503</v>
      </c>
      <c r="K212">
        <v>61.972315495293401</v>
      </c>
      <c r="L212">
        <v>58.824958237669698</v>
      </c>
      <c r="M212">
        <v>48.803697548707497</v>
      </c>
      <c r="N212">
        <v>0.84649002528498396</v>
      </c>
      <c r="O212">
        <v>22.133599202392801</v>
      </c>
      <c r="P212">
        <v>55.705045278137099</v>
      </c>
      <c r="Q212">
        <v>0.127059332116811</v>
      </c>
    </row>
    <row r="213" spans="1:17" x14ac:dyDescent="0.3">
      <c r="A213" t="s">
        <v>517</v>
      </c>
      <c r="B213" t="s">
        <v>518</v>
      </c>
      <c r="C213" t="s">
        <v>10400</v>
      </c>
      <c r="D213" t="s">
        <v>327</v>
      </c>
      <c r="E213">
        <v>42179.817610320002</v>
      </c>
      <c r="F213">
        <v>2051.4</v>
      </c>
      <c r="G213">
        <v>92.836715478955696</v>
      </c>
      <c r="H213">
        <v>13.379899374647501</v>
      </c>
      <c r="I213">
        <v>44.425197457699703</v>
      </c>
      <c r="J213">
        <v>3.99716456663546</v>
      </c>
      <c r="K213">
        <v>1768.9819768075799</v>
      </c>
      <c r="L213">
        <v>1471.53083925652</v>
      </c>
      <c r="M213">
        <v>82.398339783350394</v>
      </c>
      <c r="N213">
        <v>1.0424576311341001</v>
      </c>
      <c r="O213">
        <v>0.41922589451106601</v>
      </c>
      <c r="P213">
        <v>152.01474201474201</v>
      </c>
      <c r="Q213">
        <v>0.18608650999021101</v>
      </c>
    </row>
    <row r="214" spans="1:17" x14ac:dyDescent="0.3">
      <c r="A214" t="s">
        <v>519</v>
      </c>
      <c r="B214" t="s">
        <v>520</v>
      </c>
      <c r="C214" t="s">
        <v>10402</v>
      </c>
      <c r="D214" t="s">
        <v>433</v>
      </c>
      <c r="E214">
        <v>42007.505629859901</v>
      </c>
      <c r="F214">
        <v>1513.65</v>
      </c>
      <c r="G214">
        <v>-34.054573075043102</v>
      </c>
      <c r="H214">
        <v>-1.7159235101361201</v>
      </c>
      <c r="I214">
        <v>-16.099303980222899</v>
      </c>
      <c r="J214">
        <v>-0.6259525663994</v>
      </c>
      <c r="K214">
        <v>1459.7735005653799</v>
      </c>
      <c r="L214">
        <v>1498.2199325691499</v>
      </c>
      <c r="M214">
        <v>72.148225795237806</v>
      </c>
      <c r="N214">
        <v>0.79706841418716501</v>
      </c>
      <c r="O214">
        <v>18.148184851187501</v>
      </c>
      <c r="P214">
        <v>15.9885057471264</v>
      </c>
      <c r="Q214">
        <v>5.2877460494772002E-2</v>
      </c>
    </row>
    <row r="215" spans="1:17" hidden="1" x14ac:dyDescent="0.3">
      <c r="A215" t="s">
        <v>521</v>
      </c>
      <c r="B215" t="s">
        <v>522</v>
      </c>
      <c r="C215" t="s">
        <v>10405</v>
      </c>
      <c r="D215" t="s">
        <v>161</v>
      </c>
      <c r="E215">
        <v>41740.706135699998</v>
      </c>
      <c r="F215">
        <v>1630.2</v>
      </c>
      <c r="G215">
        <v>284.70612621949698</v>
      </c>
      <c r="H215">
        <v>-15.9361453586284</v>
      </c>
      <c r="I215">
        <v>69.084342373609005</v>
      </c>
      <c r="J215">
        <v>-11.045587262347601</v>
      </c>
      <c r="K215">
        <v>1625.7385416961199</v>
      </c>
      <c r="L215">
        <v>1225.3263219698199</v>
      </c>
      <c r="M215">
        <v>49.284420098214397</v>
      </c>
      <c r="N215">
        <v>2.9024178139705201</v>
      </c>
      <c r="O215">
        <v>15.9305606674027</v>
      </c>
      <c r="P215">
        <v>367.106017191977</v>
      </c>
      <c r="Q215">
        <v>0.230673174560732</v>
      </c>
    </row>
    <row r="216" spans="1:17" x14ac:dyDescent="0.3">
      <c r="A216" t="s">
        <v>523</v>
      </c>
      <c r="B216" t="s">
        <v>524</v>
      </c>
      <c r="C216" t="s">
        <v>10389</v>
      </c>
      <c r="D216" t="s">
        <v>182</v>
      </c>
      <c r="E216">
        <v>41668.254266249998</v>
      </c>
      <c r="F216">
        <v>605.29999999999995</v>
      </c>
      <c r="G216">
        <v>6.2460514028965397</v>
      </c>
      <c r="H216">
        <v>-2.0206898262061799</v>
      </c>
      <c r="I216">
        <v>-7.4883500753129004</v>
      </c>
      <c r="J216">
        <v>-4.2588386052581901</v>
      </c>
      <c r="K216">
        <v>624.70016317538</v>
      </c>
      <c r="L216">
        <v>577.49388798073903</v>
      </c>
      <c r="M216">
        <v>28.647193534467299</v>
      </c>
      <c r="N216">
        <v>0.42274195363346501</v>
      </c>
      <c r="O216">
        <v>13.9848009251611</v>
      </c>
      <c r="P216">
        <v>52.4493136884523</v>
      </c>
      <c r="Q216">
        <v>-4.2945302129755003E-2</v>
      </c>
    </row>
    <row r="217" spans="1:17" x14ac:dyDescent="0.3">
      <c r="A217" t="s">
        <v>525</v>
      </c>
      <c r="B217" t="s">
        <v>526</v>
      </c>
      <c r="C217" t="s">
        <v>10406</v>
      </c>
      <c r="D217" t="s">
        <v>164</v>
      </c>
      <c r="E217">
        <v>41292.541153179998</v>
      </c>
      <c r="F217">
        <v>1226.2</v>
      </c>
      <c r="G217">
        <v>88.725624739929799</v>
      </c>
      <c r="H217">
        <v>24.558117247656099</v>
      </c>
      <c r="I217">
        <v>43.828974570270098</v>
      </c>
      <c r="J217">
        <v>-2.1516123943151499</v>
      </c>
      <c r="K217">
        <v>1061.58916566465</v>
      </c>
      <c r="L217">
        <v>872.70805593078899</v>
      </c>
      <c r="M217">
        <v>68.990944717674495</v>
      </c>
      <c r="N217">
        <v>0.495196799330402</v>
      </c>
      <c r="O217">
        <v>7.1603327352797104</v>
      </c>
      <c r="P217">
        <v>123.759124087591</v>
      </c>
      <c r="Q217">
        <v>7.9295597567831999E-2</v>
      </c>
    </row>
    <row r="218" spans="1:17" x14ac:dyDescent="0.3">
      <c r="A218" t="s">
        <v>527</v>
      </c>
      <c r="B218" t="s">
        <v>528</v>
      </c>
      <c r="C218" t="s">
        <v>10391</v>
      </c>
      <c r="D218" t="s">
        <v>51</v>
      </c>
      <c r="E218">
        <v>41001.255384179902</v>
      </c>
      <c r="F218">
        <v>332.15</v>
      </c>
      <c r="G218">
        <v>-21.4917375024405</v>
      </c>
      <c r="H218">
        <v>1.9999791716989299</v>
      </c>
      <c r="I218">
        <v>3.6058833908134398</v>
      </c>
      <c r="J218">
        <v>-2.4691114784524202</v>
      </c>
      <c r="K218">
        <v>313.94403029012602</v>
      </c>
      <c r="L218">
        <v>293.27381133391998</v>
      </c>
      <c r="M218">
        <v>60.6771651758975</v>
      </c>
      <c r="N218">
        <v>1.0587871947006799</v>
      </c>
      <c r="O218">
        <v>1.41502333283156</v>
      </c>
      <c r="P218">
        <v>39.9410153781335</v>
      </c>
      <c r="Q218">
        <v>5.6135140100835999E-2</v>
      </c>
    </row>
    <row r="219" spans="1:17" x14ac:dyDescent="0.3">
      <c r="A219" t="s">
        <v>529</v>
      </c>
      <c r="B219" t="s">
        <v>530</v>
      </c>
      <c r="C219" t="s">
        <v>10402</v>
      </c>
      <c r="D219" t="s">
        <v>106</v>
      </c>
      <c r="E219">
        <v>40998.182812500003</v>
      </c>
      <c r="F219">
        <v>1118.45</v>
      </c>
      <c r="G219">
        <v>93.4930540319492</v>
      </c>
      <c r="H219">
        <v>-18.804503588626201</v>
      </c>
      <c r="I219">
        <v>11.6622942753689</v>
      </c>
      <c r="J219">
        <v>-7.1188169553292102</v>
      </c>
      <c r="K219">
        <v>1296.7430027266</v>
      </c>
      <c r="L219">
        <v>1138.32689185857</v>
      </c>
      <c r="M219">
        <v>23.597608059284202</v>
      </c>
      <c r="N219">
        <v>0.48633430149453399</v>
      </c>
      <c r="O219">
        <v>60.463140953998803</v>
      </c>
      <c r="P219">
        <v>148.544444444444</v>
      </c>
      <c r="Q219">
        <v>0.172176387683562</v>
      </c>
    </row>
    <row r="220" spans="1:17" x14ac:dyDescent="0.3">
      <c r="A220" t="s">
        <v>531</v>
      </c>
      <c r="B220" t="s">
        <v>532</v>
      </c>
      <c r="C220" t="s">
        <v>10391</v>
      </c>
      <c r="D220" t="s">
        <v>43</v>
      </c>
      <c r="E220">
        <v>40709.738387159901</v>
      </c>
      <c r="F220">
        <v>1179.5999999999999</v>
      </c>
      <c r="G220">
        <v>-3.4504284145778898</v>
      </c>
      <c r="H220">
        <v>6.1307313192321597</v>
      </c>
      <c r="I220">
        <v>1.73978745487149</v>
      </c>
      <c r="J220">
        <v>-0.18612536734131299</v>
      </c>
      <c r="K220">
        <v>1096.76047494615</v>
      </c>
      <c r="L220">
        <v>1006.98004249056</v>
      </c>
      <c r="M220">
        <v>66.799483917657696</v>
      </c>
      <c r="N220">
        <v>0.58669425272352405</v>
      </c>
      <c r="O220">
        <v>1.88623262122753</v>
      </c>
      <c r="P220">
        <v>38.086040386303701</v>
      </c>
      <c r="Q220">
        <v>-2.1143014913188998E-2</v>
      </c>
    </row>
    <row r="221" spans="1:17" x14ac:dyDescent="0.3">
      <c r="A221" t="s">
        <v>533</v>
      </c>
      <c r="B221" t="s">
        <v>534</v>
      </c>
      <c r="C221" t="s">
        <v>10395</v>
      </c>
      <c r="D221" t="s">
        <v>54</v>
      </c>
      <c r="E221">
        <v>40450.909579665</v>
      </c>
      <c r="F221">
        <v>3238.35</v>
      </c>
      <c r="G221">
        <v>60.432646462234899</v>
      </c>
      <c r="H221">
        <v>0.48101484147257201</v>
      </c>
      <c r="I221">
        <v>27.988343922256998</v>
      </c>
      <c r="J221">
        <v>0.37704604934706598</v>
      </c>
      <c r="K221">
        <v>2988.8978758089902</v>
      </c>
      <c r="L221">
        <v>2451.9934700942599</v>
      </c>
      <c r="M221">
        <v>54.673873634542801</v>
      </c>
      <c r="N221">
        <v>0.70977206632306999</v>
      </c>
      <c r="O221">
        <v>7.6165331109978798</v>
      </c>
      <c r="P221">
        <v>96.257689160934504</v>
      </c>
      <c r="Q221">
        <v>7.8828235397397001E-2</v>
      </c>
    </row>
    <row r="222" spans="1:17" x14ac:dyDescent="0.3">
      <c r="A222" t="s">
        <v>535</v>
      </c>
      <c r="B222" t="s">
        <v>536</v>
      </c>
      <c r="C222" t="s">
        <v>10402</v>
      </c>
      <c r="D222" t="s">
        <v>266</v>
      </c>
      <c r="E222">
        <v>40425.451080300001</v>
      </c>
      <c r="F222">
        <v>4331.8999999999996</v>
      </c>
      <c r="G222">
        <v>-4.0391162118248101</v>
      </c>
      <c r="H222">
        <v>-5.5127118358866198</v>
      </c>
      <c r="I222">
        <v>-3.7172655991556498</v>
      </c>
      <c r="J222">
        <v>-0.35581668076456702</v>
      </c>
      <c r="K222">
        <v>4333.4590200104503</v>
      </c>
      <c r="L222">
        <v>4010.5606598722202</v>
      </c>
      <c r="M222">
        <v>49.895089975248602</v>
      </c>
      <c r="N222">
        <v>0.69961680589917197</v>
      </c>
      <c r="O222">
        <v>14.2674115284286</v>
      </c>
      <c r="P222">
        <v>29.695663238574198</v>
      </c>
      <c r="Q222">
        <v>8.8344309590431006E-2</v>
      </c>
    </row>
    <row r="223" spans="1:17" x14ac:dyDescent="0.3">
      <c r="A223" t="s">
        <v>537</v>
      </c>
      <c r="B223" t="s">
        <v>538</v>
      </c>
      <c r="C223" t="s">
        <v>10397</v>
      </c>
      <c r="D223" t="s">
        <v>539</v>
      </c>
      <c r="E223">
        <v>40264.5</v>
      </c>
      <c r="F223">
        <v>473.7</v>
      </c>
      <c r="G223">
        <v>50.7948853807004</v>
      </c>
      <c r="H223">
        <v>-9.4843469721900799</v>
      </c>
      <c r="I223">
        <v>37.8578186264956</v>
      </c>
      <c r="J223">
        <v>-3.35277921938183</v>
      </c>
      <c r="K223">
        <v>493.64274232841598</v>
      </c>
      <c r="L223">
        <v>434.91811250206899</v>
      </c>
      <c r="M223">
        <v>45.794293598676298</v>
      </c>
      <c r="N223">
        <v>0.56997228692522295</v>
      </c>
      <c r="O223">
        <v>30.958412497361198</v>
      </c>
      <c r="P223">
        <v>95.986760446834893</v>
      </c>
      <c r="Q223">
        <v>0.126048170470659</v>
      </c>
    </row>
    <row r="224" spans="1:17" x14ac:dyDescent="0.3">
      <c r="A224" t="s">
        <v>540</v>
      </c>
      <c r="B224" t="s">
        <v>541</v>
      </c>
      <c r="C224" t="s">
        <v>10406</v>
      </c>
      <c r="D224" t="s">
        <v>542</v>
      </c>
      <c r="E224">
        <v>39671.23948805</v>
      </c>
      <c r="F224">
        <v>35216.15</v>
      </c>
      <c r="G224">
        <v>-21.0555442118754</v>
      </c>
      <c r="H224">
        <v>-4.3503021993081799</v>
      </c>
      <c r="I224">
        <v>-2.1716902626827701</v>
      </c>
      <c r="J224">
        <v>-3.8542771173854402</v>
      </c>
      <c r="K224">
        <v>35851.065335808198</v>
      </c>
      <c r="L224">
        <v>33765.606255971303</v>
      </c>
      <c r="M224">
        <v>46.679646809372599</v>
      </c>
      <c r="N224">
        <v>0.65320110737369297</v>
      </c>
      <c r="O224">
        <v>16.016373169696202</v>
      </c>
      <c r="P224">
        <v>23.569991175113401</v>
      </c>
      <c r="Q224">
        <v>2.0617061059752001E-2</v>
      </c>
    </row>
    <row r="225" spans="1:17" x14ac:dyDescent="0.3">
      <c r="A225" t="s">
        <v>543</v>
      </c>
      <c r="B225" t="s">
        <v>544</v>
      </c>
      <c r="C225" t="s">
        <v>10396</v>
      </c>
      <c r="D225" t="s">
        <v>149</v>
      </c>
      <c r="E225">
        <v>39449.811526049998</v>
      </c>
      <c r="F225">
        <v>284.5</v>
      </c>
      <c r="G225">
        <v>78.257483171535995</v>
      </c>
      <c r="H225">
        <v>-1.6707927702534799</v>
      </c>
      <c r="I225">
        <v>14.642437946651601</v>
      </c>
      <c r="J225">
        <v>2.94472592290562</v>
      </c>
      <c r="K225">
        <v>268.64415459538299</v>
      </c>
      <c r="L225">
        <v>234.96366709322601</v>
      </c>
      <c r="M225">
        <v>66.301691726573594</v>
      </c>
      <c r="N225">
        <v>0.51295630107604495</v>
      </c>
      <c r="O225">
        <v>9.5957820738136999</v>
      </c>
      <c r="P225">
        <v>143.57876712328701</v>
      </c>
      <c r="Q225">
        <v>0.16036660739278599</v>
      </c>
    </row>
    <row r="226" spans="1:17" x14ac:dyDescent="0.3">
      <c r="A226" t="s">
        <v>545</v>
      </c>
      <c r="B226" t="s">
        <v>546</v>
      </c>
      <c r="C226" t="s">
        <v>10391</v>
      </c>
      <c r="D226" t="s">
        <v>43</v>
      </c>
      <c r="E226">
        <v>39197.68</v>
      </c>
      <c r="F226">
        <v>237.85</v>
      </c>
      <c r="G226">
        <v>37.660691873415502</v>
      </c>
      <c r="H226">
        <v>-15.763167916137901</v>
      </c>
      <c r="I226">
        <v>-12.3465624035245</v>
      </c>
      <c r="J226">
        <v>-5.0897437579865299</v>
      </c>
      <c r="K226">
        <v>251.38208976955099</v>
      </c>
      <c r="L226">
        <v>233.16564674368499</v>
      </c>
      <c r="M226">
        <v>42.486930237564401</v>
      </c>
      <c r="N226">
        <v>0.28834861101319498</v>
      </c>
      <c r="O226">
        <v>36.514610048349702</v>
      </c>
      <c r="P226">
        <v>82.820906994619506</v>
      </c>
      <c r="Q226">
        <v>3.0244088237107999E-2</v>
      </c>
    </row>
    <row r="227" spans="1:17" x14ac:dyDescent="0.3">
      <c r="A227" t="s">
        <v>547</v>
      </c>
      <c r="B227" t="s">
        <v>548</v>
      </c>
      <c r="C227" t="s">
        <v>10402</v>
      </c>
      <c r="D227" t="s">
        <v>213</v>
      </c>
      <c r="E227">
        <v>38915.465255149997</v>
      </c>
      <c r="F227">
        <v>9688.1</v>
      </c>
      <c r="G227">
        <v>45.954580761644301</v>
      </c>
      <c r="H227">
        <v>6.1221966763643296</v>
      </c>
      <c r="I227">
        <v>19.7298927835465</v>
      </c>
      <c r="J227">
        <v>-4.5380872168959598</v>
      </c>
      <c r="K227">
        <v>9080.7236039925992</v>
      </c>
      <c r="L227">
        <v>7546.4991721383303</v>
      </c>
      <c r="M227">
        <v>50.132880123097898</v>
      </c>
      <c r="N227">
        <v>1.2130912313076201</v>
      </c>
      <c r="O227">
        <v>9.6685624632280707</v>
      </c>
      <c r="P227">
        <v>113.129035451475</v>
      </c>
      <c r="Q227">
        <v>0.28088012014702801</v>
      </c>
    </row>
    <row r="228" spans="1:17" x14ac:dyDescent="0.3">
      <c r="A228" t="s">
        <v>549</v>
      </c>
      <c r="B228" t="s">
        <v>550</v>
      </c>
      <c r="C228" t="s">
        <v>10404</v>
      </c>
      <c r="D228" t="s">
        <v>263</v>
      </c>
      <c r="E228">
        <v>38590.3650553349</v>
      </c>
      <c r="F228">
        <v>2829.35</v>
      </c>
      <c r="G228">
        <v>0.158595257724364</v>
      </c>
      <c r="H228">
        <v>-3.54638107696293</v>
      </c>
      <c r="I228">
        <v>14.588191957207201</v>
      </c>
      <c r="J228">
        <v>-3.9544815300875298</v>
      </c>
      <c r="K228">
        <v>2857.4302312029399</v>
      </c>
      <c r="L228">
        <v>2554.1013343826698</v>
      </c>
      <c r="M228">
        <v>33.623494730877702</v>
      </c>
      <c r="N228">
        <v>0.42038042472994003</v>
      </c>
      <c r="O228">
        <v>12.0045240072808</v>
      </c>
      <c r="P228">
        <v>47.220126440669098</v>
      </c>
      <c r="Q228">
        <v>-8.1448957311339998E-3</v>
      </c>
    </row>
    <row r="229" spans="1:17" x14ac:dyDescent="0.3">
      <c r="A229" t="s">
        <v>551</v>
      </c>
      <c r="B229" t="s">
        <v>552</v>
      </c>
      <c r="C229" t="s">
        <v>10389</v>
      </c>
      <c r="D229" t="s">
        <v>182</v>
      </c>
      <c r="E229">
        <v>38468.543963999997</v>
      </c>
      <c r="F229">
        <v>549.54999999999995</v>
      </c>
      <c r="G229">
        <v>-11.4045622243467</v>
      </c>
      <c r="H229">
        <v>-0.16640090325962401</v>
      </c>
      <c r="I229">
        <v>13.6153871928031</v>
      </c>
      <c r="J229">
        <v>-1.7920138482941299</v>
      </c>
      <c r="K229">
        <v>532.98291827246601</v>
      </c>
      <c r="L229">
        <v>487.24342744166</v>
      </c>
      <c r="M229">
        <v>58.706282426597603</v>
      </c>
      <c r="N229">
        <v>1.38103172584221</v>
      </c>
      <c r="O229">
        <v>3.7849149303976</v>
      </c>
      <c r="P229">
        <v>46.273622571200399</v>
      </c>
      <c r="Q229">
        <v>-3.6068478577749002E-2</v>
      </c>
    </row>
    <row r="230" spans="1:17" x14ac:dyDescent="0.3">
      <c r="A230" t="s">
        <v>553</v>
      </c>
      <c r="B230" t="s">
        <v>554</v>
      </c>
      <c r="C230" t="s">
        <v>10402</v>
      </c>
      <c r="D230" t="s">
        <v>555</v>
      </c>
      <c r="E230">
        <v>38131.519626900001</v>
      </c>
      <c r="F230">
        <v>4225.5</v>
      </c>
      <c r="G230">
        <v>42.772079044602798</v>
      </c>
      <c r="H230">
        <v>-11.813393502583899</v>
      </c>
      <c r="I230">
        <v>3.9542329492474302</v>
      </c>
      <c r="J230">
        <v>-5.5889080672647902</v>
      </c>
      <c r="K230">
        <v>4379.1222562633702</v>
      </c>
      <c r="L230">
        <v>3863.2907172584901</v>
      </c>
      <c r="M230">
        <v>34.501450005501098</v>
      </c>
      <c r="N230">
        <v>1.1899446440347099</v>
      </c>
      <c r="O230">
        <v>19.268725594604099</v>
      </c>
      <c r="P230">
        <v>82.047305157037599</v>
      </c>
      <c r="Q230">
        <v>0.18921603701461601</v>
      </c>
    </row>
    <row r="231" spans="1:17" x14ac:dyDescent="0.3">
      <c r="A231" t="s">
        <v>556</v>
      </c>
      <c r="B231" t="s">
        <v>557</v>
      </c>
      <c r="C231" t="s">
        <v>10391</v>
      </c>
      <c r="D231" t="s">
        <v>400</v>
      </c>
      <c r="E231">
        <v>38029.63049155</v>
      </c>
      <c r="F231">
        <v>2025.25</v>
      </c>
      <c r="G231">
        <v>40.2562273714423</v>
      </c>
      <c r="H231">
        <v>13.0112640098667</v>
      </c>
      <c r="I231">
        <v>69.044682477911707</v>
      </c>
      <c r="J231">
        <v>0.76492239218621805</v>
      </c>
      <c r="K231">
        <v>1701.78907414896</v>
      </c>
      <c r="L231">
        <v>1343.64629594299</v>
      </c>
      <c r="M231">
        <v>78.892124495714597</v>
      </c>
      <c r="N231">
        <v>0.62210912321510103</v>
      </c>
      <c r="O231">
        <v>3.6415257375632599</v>
      </c>
      <c r="P231">
        <v>110.722089272708</v>
      </c>
      <c r="Q231">
        <v>0.128781886927123</v>
      </c>
    </row>
    <row r="232" spans="1:17" x14ac:dyDescent="0.3">
      <c r="A232" t="s">
        <v>558</v>
      </c>
      <c r="B232" t="s">
        <v>559</v>
      </c>
      <c r="C232" t="s">
        <v>10395</v>
      </c>
      <c r="D232" t="s">
        <v>54</v>
      </c>
      <c r="E232">
        <v>38016.308546209999</v>
      </c>
      <c r="F232">
        <v>1498.45</v>
      </c>
      <c r="G232">
        <v>35.778500296944998</v>
      </c>
      <c r="H232">
        <v>1.4878576245778199</v>
      </c>
      <c r="I232">
        <v>7.0941069468394602</v>
      </c>
      <c r="J232">
        <v>-0.79981148532196999</v>
      </c>
      <c r="K232">
        <v>1377.79316076188</v>
      </c>
      <c r="L232">
        <v>1233.54009084586</v>
      </c>
      <c r="M232">
        <v>71.226775859689894</v>
      </c>
      <c r="N232">
        <v>0.78398687548781099</v>
      </c>
      <c r="O232">
        <v>1.4281424138276</v>
      </c>
      <c r="P232">
        <v>69.192118782814802</v>
      </c>
      <c r="Q232">
        <v>-1.4378168766014001E-2</v>
      </c>
    </row>
    <row r="233" spans="1:17" hidden="1" x14ac:dyDescent="0.3">
      <c r="A233" t="s">
        <v>560</v>
      </c>
      <c r="B233" t="s">
        <v>561</v>
      </c>
      <c r="C233" t="s">
        <v>10405</v>
      </c>
      <c r="D233" t="s">
        <v>34</v>
      </c>
      <c r="E233">
        <v>37772.603869131002</v>
      </c>
      <c r="F233">
        <v>55.73</v>
      </c>
      <c r="G233">
        <v>-9.6879944277877303</v>
      </c>
      <c r="H233">
        <v>-12.910186885565601</v>
      </c>
      <c r="I233">
        <v>-20.929671226474898</v>
      </c>
      <c r="J233">
        <v>-1.9655143561502499</v>
      </c>
      <c r="K233">
        <v>58.562013997929903</v>
      </c>
      <c r="L233">
        <v>56.0095384566688</v>
      </c>
      <c r="M233">
        <v>45.993712541410403</v>
      </c>
      <c r="N233">
        <v>0.48139979490954699</v>
      </c>
      <c r="O233">
        <v>39.063341108918003</v>
      </c>
      <c r="P233">
        <v>52.4760601915184</v>
      </c>
      <c r="Q233">
        <v>0.106393108707524</v>
      </c>
    </row>
    <row r="234" spans="1:17" x14ac:dyDescent="0.3">
      <c r="A234" t="s">
        <v>562</v>
      </c>
      <c r="B234" t="s">
        <v>563</v>
      </c>
      <c r="C234" t="s">
        <v>10391</v>
      </c>
      <c r="D234" t="s">
        <v>564</v>
      </c>
      <c r="E234">
        <v>37725.280494719998</v>
      </c>
      <c r="F234">
        <v>1034.4000000000001</v>
      </c>
      <c r="G234">
        <v>66.598665875782601</v>
      </c>
      <c r="H234">
        <v>-6.4350338410787398</v>
      </c>
      <c r="I234">
        <v>41.381903452732899</v>
      </c>
      <c r="J234">
        <v>-3.9354005338151001</v>
      </c>
      <c r="K234">
        <v>1044.59866990675</v>
      </c>
      <c r="L234">
        <v>852.12201855358103</v>
      </c>
      <c r="M234">
        <v>31.8659606890741</v>
      </c>
      <c r="N234">
        <v>0.54287460579109204</v>
      </c>
      <c r="O234">
        <v>17.459396751740101</v>
      </c>
      <c r="P234">
        <v>112.162855091785</v>
      </c>
      <c r="Q234">
        <v>0.118904778282631</v>
      </c>
    </row>
    <row r="235" spans="1:17" x14ac:dyDescent="0.3">
      <c r="A235" t="s">
        <v>565</v>
      </c>
      <c r="B235" t="s">
        <v>566</v>
      </c>
      <c r="C235" t="s">
        <v>10394</v>
      </c>
      <c r="D235" t="s">
        <v>46</v>
      </c>
      <c r="E235">
        <v>37157.966999999997</v>
      </c>
      <c r="F235">
        <v>61.53</v>
      </c>
      <c r="G235">
        <v>59.5107320793499</v>
      </c>
      <c r="H235">
        <v>-9.5749060002006399</v>
      </c>
      <c r="I235">
        <v>-12.142834700841201</v>
      </c>
      <c r="J235">
        <v>0.74813561939170004</v>
      </c>
      <c r="K235">
        <v>63.398848175355297</v>
      </c>
      <c r="L235">
        <v>59.0391502246923</v>
      </c>
      <c r="M235">
        <v>48.133179248978003</v>
      </c>
      <c r="N235">
        <v>0.86242507816789304</v>
      </c>
      <c r="O235">
        <v>27.0112140419307</v>
      </c>
      <c r="P235">
        <v>104.418604651162</v>
      </c>
      <c r="Q235">
        <v>0.103297483705503</v>
      </c>
    </row>
    <row r="236" spans="1:17" x14ac:dyDescent="0.3">
      <c r="A236" t="s">
        <v>567</v>
      </c>
      <c r="B236" t="s">
        <v>568</v>
      </c>
      <c r="C236" t="s">
        <v>10393</v>
      </c>
      <c r="D236" t="s">
        <v>40</v>
      </c>
      <c r="E236">
        <v>36837.2368517</v>
      </c>
      <c r="F236">
        <v>7113.85</v>
      </c>
      <c r="G236">
        <v>201.42051722468599</v>
      </c>
      <c r="H236">
        <v>28.180010910501601</v>
      </c>
      <c r="I236">
        <v>114.514852438628</v>
      </c>
      <c r="J236">
        <v>-8.5350150332852905</v>
      </c>
      <c r="K236">
        <v>5969.38062082139</v>
      </c>
      <c r="L236">
        <v>4130.7398021388899</v>
      </c>
      <c r="M236">
        <v>48.154046650560304</v>
      </c>
      <c r="N236">
        <v>1.10597959843812</v>
      </c>
      <c r="O236">
        <v>19.204087800558</v>
      </c>
      <c r="P236">
        <v>257.10305707544802</v>
      </c>
      <c r="Q236">
        <v>0.17370919594088099</v>
      </c>
    </row>
    <row r="237" spans="1:17" x14ac:dyDescent="0.3">
      <c r="A237" t="s">
        <v>569</v>
      </c>
      <c r="B237" t="s">
        <v>570</v>
      </c>
      <c r="C237" t="s">
        <v>10399</v>
      </c>
      <c r="D237" t="s">
        <v>111</v>
      </c>
      <c r="E237">
        <v>36627.4951932599</v>
      </c>
      <c r="F237">
        <v>343.4</v>
      </c>
      <c r="G237">
        <v>26.552778434662901</v>
      </c>
      <c r="H237">
        <v>4.0235943438886697</v>
      </c>
      <c r="I237">
        <v>48.210576358066</v>
      </c>
      <c r="J237">
        <v>3.7398892843240898</v>
      </c>
      <c r="K237">
        <v>322.19323347658298</v>
      </c>
      <c r="L237">
        <v>284.95665368821699</v>
      </c>
      <c r="M237">
        <v>64.950591678876293</v>
      </c>
      <c r="N237">
        <v>1.2085277730624999</v>
      </c>
      <c r="O237">
        <v>3.08677926616192</v>
      </c>
      <c r="P237">
        <v>72.779874213836393</v>
      </c>
      <c r="Q237">
        <v>1.6430492918018999E-2</v>
      </c>
    </row>
    <row r="238" spans="1:17" x14ac:dyDescent="0.3">
      <c r="A238" t="s">
        <v>571</v>
      </c>
      <c r="B238" t="s">
        <v>572</v>
      </c>
      <c r="C238" t="s">
        <v>10391</v>
      </c>
      <c r="D238" t="s">
        <v>573</v>
      </c>
      <c r="E238">
        <v>36584.690130000003</v>
      </c>
      <c r="F238">
        <v>665.1</v>
      </c>
      <c r="G238">
        <v>11.525151074220201</v>
      </c>
      <c r="H238">
        <v>-3.2557320100621898</v>
      </c>
      <c r="I238">
        <v>-5.4773231197220902</v>
      </c>
      <c r="J238">
        <v>-0.85441627069001802</v>
      </c>
      <c r="K238">
        <v>692.92460412234198</v>
      </c>
      <c r="L238">
        <v>644.35233172637595</v>
      </c>
      <c r="M238">
        <v>40.763275956251</v>
      </c>
      <c r="N238">
        <v>1.2688984110093</v>
      </c>
      <c r="O238">
        <v>24.304615847240999</v>
      </c>
      <c r="P238">
        <v>53.9583333333333</v>
      </c>
      <c r="Q238">
        <v>3.4248415770572999E-2</v>
      </c>
    </row>
    <row r="239" spans="1:17" x14ac:dyDescent="0.3">
      <c r="A239" t="s">
        <v>574</v>
      </c>
      <c r="B239" t="s">
        <v>575</v>
      </c>
      <c r="C239" t="s">
        <v>5595</v>
      </c>
      <c r="D239" t="s">
        <v>83</v>
      </c>
      <c r="E239">
        <v>35907.328922209999</v>
      </c>
      <c r="F239">
        <v>4647.1000000000004</v>
      </c>
      <c r="G239">
        <v>15.6299616647497</v>
      </c>
      <c r="H239">
        <v>3.3220829506261298</v>
      </c>
      <c r="I239">
        <v>-2.8264949069275498</v>
      </c>
      <c r="J239">
        <v>-3.1335528768138099</v>
      </c>
      <c r="K239">
        <v>4507.8974085500104</v>
      </c>
      <c r="L239">
        <v>4155.5985945581897</v>
      </c>
      <c r="M239">
        <v>47.0515271016517</v>
      </c>
      <c r="N239">
        <v>0.95879625301904503</v>
      </c>
      <c r="O239">
        <v>5.3452690925523196</v>
      </c>
      <c r="P239">
        <v>52.231667567523303</v>
      </c>
      <c r="Q239">
        <v>2.1362425919739001E-2</v>
      </c>
    </row>
    <row r="240" spans="1:17" x14ac:dyDescent="0.3">
      <c r="A240" t="s">
        <v>576</v>
      </c>
      <c r="B240" t="s">
        <v>577</v>
      </c>
      <c r="C240" t="s">
        <v>10398</v>
      </c>
      <c r="D240" t="s">
        <v>167</v>
      </c>
      <c r="E240">
        <v>35851.052482239997</v>
      </c>
      <c r="F240">
        <v>195.2</v>
      </c>
      <c r="G240">
        <v>77.158247801832502</v>
      </c>
      <c r="H240">
        <v>3.68044605416162</v>
      </c>
      <c r="I240">
        <v>10.822452338004499</v>
      </c>
      <c r="J240">
        <v>0.88833211433609205</v>
      </c>
      <c r="K240">
        <v>181.96826088643201</v>
      </c>
      <c r="L240">
        <v>164.60314789608</v>
      </c>
      <c r="M240">
        <v>69.839522806558307</v>
      </c>
      <c r="N240">
        <v>1.2496611634108701</v>
      </c>
      <c r="O240">
        <v>7.0696721311475503</v>
      </c>
      <c r="P240">
        <v>120.31602708803599</v>
      </c>
      <c r="Q240">
        <v>7.3576450732817003E-2</v>
      </c>
    </row>
    <row r="241" spans="1:17" x14ac:dyDescent="0.3">
      <c r="A241" t="s">
        <v>578</v>
      </c>
      <c r="B241" t="s">
        <v>579</v>
      </c>
      <c r="C241" t="s">
        <v>5595</v>
      </c>
      <c r="D241" t="s">
        <v>83</v>
      </c>
      <c r="E241">
        <v>35828.161306014998</v>
      </c>
      <c r="F241">
        <v>1910.35</v>
      </c>
      <c r="G241">
        <v>-50.447055819434503</v>
      </c>
      <c r="H241">
        <v>1.91159063337763</v>
      </c>
      <c r="I241">
        <v>-20.275943775028001</v>
      </c>
      <c r="J241">
        <v>3.4419752394400001</v>
      </c>
      <c r="K241">
        <v>1848.63399239519</v>
      </c>
      <c r="L241">
        <v>1917.0644546543299</v>
      </c>
      <c r="M241">
        <v>61.1735407985501</v>
      </c>
      <c r="N241">
        <v>0.56715033449012398</v>
      </c>
      <c r="O241">
        <v>27.2384641557829</v>
      </c>
      <c r="P241">
        <v>15.680634613055499</v>
      </c>
      <c r="Q241">
        <v>-5.3698235466143003E-2</v>
      </c>
    </row>
    <row r="242" spans="1:17" x14ac:dyDescent="0.3">
      <c r="A242" t="s">
        <v>580</v>
      </c>
      <c r="B242" t="s">
        <v>581</v>
      </c>
      <c r="C242" t="s">
        <v>10402</v>
      </c>
      <c r="D242" t="s">
        <v>213</v>
      </c>
      <c r="E242">
        <v>35617.832804949998</v>
      </c>
      <c r="F242">
        <v>5564.35</v>
      </c>
      <c r="G242">
        <v>130.35355337120799</v>
      </c>
      <c r="H242">
        <v>6.90012379559046</v>
      </c>
      <c r="I242">
        <v>79.662224688627205</v>
      </c>
      <c r="J242">
        <v>-2.2413534713349699</v>
      </c>
      <c r="K242">
        <v>4791.1650537688101</v>
      </c>
      <c r="L242">
        <v>3605.9829980890099</v>
      </c>
      <c r="M242">
        <v>69.615452607646503</v>
      </c>
      <c r="N242">
        <v>2.1676951881444202</v>
      </c>
      <c r="O242">
        <v>4.4147115116769999</v>
      </c>
      <c r="P242">
        <v>170.646173301879</v>
      </c>
    </row>
    <row r="243" spans="1:17" x14ac:dyDescent="0.3">
      <c r="A243" t="s">
        <v>582</v>
      </c>
      <c r="B243" t="s">
        <v>583</v>
      </c>
      <c r="C243" t="s">
        <v>10391</v>
      </c>
      <c r="D243" t="s">
        <v>43</v>
      </c>
      <c r="E243">
        <v>35441.030767249998</v>
      </c>
      <c r="F243">
        <v>605.29999999999995</v>
      </c>
      <c r="G243">
        <v>-28.033876502702</v>
      </c>
      <c r="H243">
        <v>-6.2014928369580602</v>
      </c>
      <c r="I243">
        <v>-5.4034179803240097</v>
      </c>
      <c r="J243">
        <v>-3.17588333907042</v>
      </c>
      <c r="K243">
        <v>601.00667375337002</v>
      </c>
      <c r="L243">
        <v>577.46892477793494</v>
      </c>
      <c r="M243">
        <v>41.394576316614398</v>
      </c>
      <c r="N243">
        <v>0.65751908650021895</v>
      </c>
      <c r="O243">
        <v>6.8891458780769801</v>
      </c>
      <c r="P243">
        <v>33.091468777484501</v>
      </c>
      <c r="Q243">
        <v>-9.0574265101734996E-2</v>
      </c>
    </row>
    <row r="244" spans="1:17" x14ac:dyDescent="0.3">
      <c r="A244" t="s">
        <v>584</v>
      </c>
      <c r="B244" t="s">
        <v>585</v>
      </c>
      <c r="C244" t="s">
        <v>10395</v>
      </c>
      <c r="D244" t="s">
        <v>195</v>
      </c>
      <c r="E244">
        <v>35233.064160100002</v>
      </c>
      <c r="F244">
        <v>879.05</v>
      </c>
      <c r="G244">
        <v>-18.016585906434301</v>
      </c>
      <c r="H244">
        <v>0.93907049918945096</v>
      </c>
      <c r="I244">
        <v>6.9782761074255903</v>
      </c>
      <c r="J244">
        <v>-4.3184227883355302</v>
      </c>
      <c r="K244">
        <v>847.99391376918095</v>
      </c>
      <c r="L244">
        <v>765.048625100295</v>
      </c>
      <c r="M244">
        <v>39.365309191938501</v>
      </c>
      <c r="N244">
        <v>0.60196530781990598</v>
      </c>
      <c r="O244">
        <v>7.5308571753597704</v>
      </c>
      <c r="P244">
        <v>44.663869003538203</v>
      </c>
      <c r="Q244">
        <v>1.2059962685416E-2</v>
      </c>
    </row>
    <row r="245" spans="1:17" x14ac:dyDescent="0.3">
      <c r="A245" t="s">
        <v>586</v>
      </c>
      <c r="B245" t="s">
        <v>587</v>
      </c>
      <c r="C245" t="s">
        <v>10391</v>
      </c>
      <c r="D245" t="s">
        <v>225</v>
      </c>
      <c r="E245">
        <v>35134.638424800003</v>
      </c>
      <c r="F245">
        <v>6944.25</v>
      </c>
      <c r="G245">
        <v>101.846484640357</v>
      </c>
      <c r="H245">
        <v>8.22104704133071</v>
      </c>
      <c r="I245">
        <v>4.9309644351202104</v>
      </c>
      <c r="J245">
        <v>-1.9234561507344199</v>
      </c>
      <c r="K245">
        <v>6708.8247855978198</v>
      </c>
      <c r="L245">
        <v>5977.3564882251203</v>
      </c>
      <c r="M245">
        <v>54.354710565674402</v>
      </c>
      <c r="N245">
        <v>0.56878924473483095</v>
      </c>
      <c r="O245">
        <v>40.502574072073998</v>
      </c>
      <c r="P245">
        <v>147.297946973878</v>
      </c>
      <c r="Q245">
        <v>0.13898119948083801</v>
      </c>
    </row>
    <row r="246" spans="1:17" x14ac:dyDescent="0.3">
      <c r="A246" t="s">
        <v>588</v>
      </c>
      <c r="B246" t="s">
        <v>589</v>
      </c>
      <c r="C246" t="s">
        <v>10397</v>
      </c>
      <c r="D246" t="s">
        <v>407</v>
      </c>
      <c r="E246">
        <v>34584.422014429998</v>
      </c>
      <c r="F246">
        <v>544.54999999999995</v>
      </c>
      <c r="G246">
        <v>12.099253428343401</v>
      </c>
      <c r="H246">
        <v>-1.1007929110132899</v>
      </c>
      <c r="I246">
        <v>-2.1777876315373899</v>
      </c>
      <c r="J246">
        <v>-0.47219849369455302</v>
      </c>
      <c r="K246">
        <v>514.13807427239101</v>
      </c>
      <c r="L246">
        <v>487.05408423337298</v>
      </c>
      <c r="M246">
        <v>75.558461766240299</v>
      </c>
      <c r="N246">
        <v>0.72881344288083005</v>
      </c>
      <c r="O246">
        <v>4.3154898540078896</v>
      </c>
      <c r="P246">
        <v>49.191780821917703</v>
      </c>
      <c r="Q246">
        <v>0.11447617748274901</v>
      </c>
    </row>
    <row r="247" spans="1:17" x14ac:dyDescent="0.3">
      <c r="A247" t="s">
        <v>590</v>
      </c>
      <c r="B247" t="s">
        <v>591</v>
      </c>
      <c r="C247" t="s">
        <v>592</v>
      </c>
      <c r="D247" t="s">
        <v>592</v>
      </c>
      <c r="E247">
        <v>34369.397700000001</v>
      </c>
      <c r="F247">
        <v>1005.5</v>
      </c>
      <c r="G247">
        <v>5.8328810733238399</v>
      </c>
      <c r="H247">
        <v>8.9478423159481508</v>
      </c>
      <c r="I247">
        <v>4.0112589718776697</v>
      </c>
      <c r="J247">
        <v>14.8855396843382</v>
      </c>
      <c r="K247">
        <v>879.53446712072696</v>
      </c>
      <c r="L247">
        <v>827.701126687547</v>
      </c>
      <c r="M247">
        <v>78.540168146433999</v>
      </c>
      <c r="N247">
        <v>1.9281677701384601</v>
      </c>
      <c r="O247">
        <v>4.7240179015415098</v>
      </c>
      <c r="P247">
        <v>41.619718309859103</v>
      </c>
      <c r="Q247">
        <v>8.8558055140969996E-2</v>
      </c>
    </row>
    <row r="248" spans="1:17" hidden="1" x14ac:dyDescent="0.3">
      <c r="A248" t="s">
        <v>593</v>
      </c>
      <c r="B248" t="s">
        <v>594</v>
      </c>
      <c r="C248" t="s">
        <v>10405</v>
      </c>
      <c r="D248" t="s">
        <v>111</v>
      </c>
      <c r="E248">
        <v>34157.126478509999</v>
      </c>
      <c r="F248">
        <v>657.9</v>
      </c>
      <c r="G248">
        <v>-35.293289736219499</v>
      </c>
      <c r="H248">
        <v>-0.78952567642066096</v>
      </c>
      <c r="I248">
        <v>-20.804922273612501</v>
      </c>
      <c r="J248">
        <v>1.25595086568722</v>
      </c>
      <c r="M248">
        <v>61.355044344113203</v>
      </c>
      <c r="O248">
        <v>7.5695394436844499</v>
      </c>
      <c r="P248">
        <v>11.9639210347174</v>
      </c>
    </row>
    <row r="249" spans="1:17" x14ac:dyDescent="0.3">
      <c r="A249" t="s">
        <v>595</v>
      </c>
      <c r="B249" t="s">
        <v>596</v>
      </c>
      <c r="C249" t="s">
        <v>10400</v>
      </c>
      <c r="D249" t="s">
        <v>597</v>
      </c>
      <c r="E249">
        <v>34073.340004350001</v>
      </c>
      <c r="F249">
        <v>1252.95</v>
      </c>
      <c r="G249">
        <v>-14.821131591270399</v>
      </c>
      <c r="H249">
        <v>-13.6794657505862</v>
      </c>
      <c r="I249">
        <v>-7.3105218842151798</v>
      </c>
      <c r="J249">
        <v>-4.4589053785275796</v>
      </c>
      <c r="K249">
        <v>1270.7255136354399</v>
      </c>
      <c r="L249">
        <v>1201.1387504014299</v>
      </c>
      <c r="M249">
        <v>50.157559752166101</v>
      </c>
      <c r="N249">
        <v>0.59323103306952496</v>
      </c>
      <c r="O249">
        <v>15.0245420806895</v>
      </c>
      <c r="P249">
        <v>26.554214433614401</v>
      </c>
      <c r="Q249">
        <v>0.105268663888959</v>
      </c>
    </row>
    <row r="250" spans="1:17" x14ac:dyDescent="0.3">
      <c r="A250" t="s">
        <v>598</v>
      </c>
      <c r="B250" t="s">
        <v>599</v>
      </c>
      <c r="C250" t="s">
        <v>10397</v>
      </c>
      <c r="D250" t="s">
        <v>190</v>
      </c>
      <c r="E250">
        <v>33921.549109439999</v>
      </c>
      <c r="F250">
        <v>2411.5500000000002</v>
      </c>
      <c r="G250">
        <v>19.374394951826499</v>
      </c>
      <c r="H250">
        <v>-11.427649322016601</v>
      </c>
      <c r="I250">
        <v>19.115222833175899</v>
      </c>
      <c r="J250">
        <v>-1.1944301487848401</v>
      </c>
      <c r="K250">
        <v>2485.9863520328699</v>
      </c>
      <c r="L250">
        <v>2216.3540168674099</v>
      </c>
      <c r="M250">
        <v>38.337350163779099</v>
      </c>
      <c r="N250">
        <v>1.7254701208717</v>
      </c>
      <c r="O250">
        <v>26.9432522651406</v>
      </c>
      <c r="P250">
        <v>56.589071783383602</v>
      </c>
      <c r="Q250">
        <v>2.8332946007775001E-2</v>
      </c>
    </row>
    <row r="251" spans="1:17" x14ac:dyDescent="0.3">
      <c r="A251" t="s">
        <v>600</v>
      </c>
      <c r="B251" t="s">
        <v>601</v>
      </c>
      <c r="C251" t="s">
        <v>10391</v>
      </c>
      <c r="D251" t="s">
        <v>443</v>
      </c>
      <c r="E251">
        <v>33249.126668999997</v>
      </c>
      <c r="F251">
        <v>4546.6000000000004</v>
      </c>
      <c r="G251">
        <v>-15.2352181204809</v>
      </c>
      <c r="H251">
        <v>-2.7910051215519598</v>
      </c>
      <c r="I251">
        <v>-28.876291417796601</v>
      </c>
      <c r="J251">
        <v>-4.4733398082621498</v>
      </c>
      <c r="K251">
        <v>4520.9550354440898</v>
      </c>
      <c r="L251">
        <v>4362.7884340946002</v>
      </c>
      <c r="M251">
        <v>33.513433446757098</v>
      </c>
      <c r="N251">
        <v>0.54953767909484597</v>
      </c>
      <c r="O251">
        <v>15.8777987947037</v>
      </c>
      <c r="P251">
        <v>24.200289562105599</v>
      </c>
      <c r="Q251">
        <v>4.0229156331788002E-2</v>
      </c>
    </row>
    <row r="252" spans="1:17" hidden="1" x14ac:dyDescent="0.3">
      <c r="A252" t="s">
        <v>602</v>
      </c>
      <c r="B252" t="s">
        <v>603</v>
      </c>
      <c r="C252" t="s">
        <v>10405</v>
      </c>
      <c r="D252" t="s">
        <v>43</v>
      </c>
      <c r="E252">
        <v>33205.9874295599</v>
      </c>
      <c r="F252">
        <v>361.8</v>
      </c>
      <c r="G252">
        <v>-13.936216793657101</v>
      </c>
      <c r="H252">
        <v>-4.0504613136660597</v>
      </c>
      <c r="I252">
        <v>0.55215066894984899</v>
      </c>
      <c r="J252">
        <v>-2.40154391088485</v>
      </c>
      <c r="K252">
        <v>359.53080499815002</v>
      </c>
      <c r="M252">
        <v>44.166160840342599</v>
      </c>
      <c r="N252">
        <v>0.714088727253819</v>
      </c>
      <c r="O252">
        <v>12.6036484245439</v>
      </c>
      <c r="P252">
        <v>29.886914378029001</v>
      </c>
    </row>
    <row r="253" spans="1:17" x14ac:dyDescent="0.3">
      <c r="A253" t="s">
        <v>604</v>
      </c>
      <c r="B253" t="s">
        <v>605</v>
      </c>
      <c r="C253" t="s">
        <v>10391</v>
      </c>
      <c r="D253" t="s">
        <v>24</v>
      </c>
      <c r="E253">
        <v>32979.800870999999</v>
      </c>
      <c r="F253">
        <v>204.72</v>
      </c>
      <c r="G253">
        <v>-51.238520201677801</v>
      </c>
      <c r="H253">
        <v>-2.0144765339286401</v>
      </c>
      <c r="I253">
        <v>-5.0449041089447997</v>
      </c>
      <c r="J253">
        <v>-2.6755445077370998</v>
      </c>
      <c r="K253">
        <v>201.861509175295</v>
      </c>
      <c r="L253">
        <v>204.93585693398899</v>
      </c>
      <c r="M253">
        <v>47.1537713948128</v>
      </c>
      <c r="N253">
        <v>0.93076900738188595</v>
      </c>
      <c r="O253">
        <v>28.516998827666999</v>
      </c>
      <c r="P253">
        <v>21.028672775642899</v>
      </c>
      <c r="Q253">
        <v>-7.7200986715890998E-2</v>
      </c>
    </row>
    <row r="254" spans="1:17" x14ac:dyDescent="0.3">
      <c r="A254" t="s">
        <v>606</v>
      </c>
      <c r="B254" t="s">
        <v>607</v>
      </c>
      <c r="C254" t="s">
        <v>10398</v>
      </c>
      <c r="D254" t="s">
        <v>608</v>
      </c>
      <c r="E254">
        <v>32902.992280500002</v>
      </c>
      <c r="F254">
        <v>340.25</v>
      </c>
      <c r="G254">
        <v>83.997485276751604</v>
      </c>
      <c r="H254">
        <v>2.5904366660742602</v>
      </c>
      <c r="I254">
        <v>2.7380209469849599</v>
      </c>
      <c r="J254">
        <v>4.6938979259362998</v>
      </c>
      <c r="K254">
        <v>321.735641852306</v>
      </c>
      <c r="L254">
        <v>293.625542174749</v>
      </c>
      <c r="M254">
        <v>74.113551114389594</v>
      </c>
      <c r="N254">
        <v>0.94360949288041995</v>
      </c>
      <c r="O254">
        <v>22.204261572373198</v>
      </c>
      <c r="P254">
        <v>150.829340213785</v>
      </c>
      <c r="Q254">
        <v>0.11666587773058</v>
      </c>
    </row>
    <row r="255" spans="1:17" x14ac:dyDescent="0.3">
      <c r="A255" t="s">
        <v>609</v>
      </c>
      <c r="B255" t="s">
        <v>610</v>
      </c>
      <c r="C255" t="s">
        <v>10407</v>
      </c>
      <c r="D255" t="s">
        <v>611</v>
      </c>
      <c r="E255">
        <v>32850.893923199998</v>
      </c>
      <c r="F255">
        <v>833.6</v>
      </c>
      <c r="G255">
        <v>6.8429141699932199</v>
      </c>
      <c r="H255">
        <v>2.0669644829563998</v>
      </c>
      <c r="I255">
        <v>24.7152166469638</v>
      </c>
      <c r="J255">
        <v>-1.42160843338542</v>
      </c>
      <c r="K255">
        <v>809.00664301592803</v>
      </c>
      <c r="L255">
        <v>722.279022267448</v>
      </c>
      <c r="M255">
        <v>61.524236660874898</v>
      </c>
      <c r="N255">
        <v>0.50697989152456002</v>
      </c>
      <c r="O255">
        <v>10.4846449136276</v>
      </c>
      <c r="P255">
        <v>46.863988724453797</v>
      </c>
      <c r="Q255">
        <v>3.5760533347374002E-2</v>
      </c>
    </row>
    <row r="256" spans="1:17" x14ac:dyDescent="0.3">
      <c r="A256" t="s">
        <v>612</v>
      </c>
      <c r="B256" t="s">
        <v>613</v>
      </c>
      <c r="C256" t="s">
        <v>10404</v>
      </c>
      <c r="D256" t="s">
        <v>263</v>
      </c>
      <c r="E256">
        <v>32586.247346240001</v>
      </c>
      <c r="F256">
        <v>660.1</v>
      </c>
      <c r="G256">
        <v>134.913255424928</v>
      </c>
      <c r="H256">
        <v>16.507738722002799</v>
      </c>
      <c r="I256">
        <v>95.872340213548</v>
      </c>
      <c r="J256">
        <v>-4.4002298544882903</v>
      </c>
      <c r="K256">
        <v>526.03207878189301</v>
      </c>
      <c r="L256">
        <v>398.14101861440901</v>
      </c>
      <c r="M256">
        <v>79.999493354609299</v>
      </c>
      <c r="N256">
        <v>1.7771951290302801</v>
      </c>
      <c r="O256">
        <v>4.3326768671413296</v>
      </c>
      <c r="P256">
        <v>194.6875</v>
      </c>
      <c r="Q256">
        <v>0.242719877363927</v>
      </c>
    </row>
    <row r="257" spans="1:17" x14ac:dyDescent="0.3">
      <c r="A257" t="s">
        <v>614</v>
      </c>
      <c r="B257" t="s">
        <v>615</v>
      </c>
      <c r="C257" t="s">
        <v>10403</v>
      </c>
      <c r="D257" t="s">
        <v>130</v>
      </c>
      <c r="E257">
        <v>32573.430683750001</v>
      </c>
      <c r="F257">
        <v>1333.75</v>
      </c>
      <c r="G257">
        <v>94.0987410184608</v>
      </c>
      <c r="H257">
        <v>11.575677677222</v>
      </c>
      <c r="I257">
        <v>28.826440777149902</v>
      </c>
      <c r="J257">
        <v>-5.2368082415302402</v>
      </c>
      <c r="K257">
        <v>1264.50792021652</v>
      </c>
      <c r="L257">
        <v>1098.82170566376</v>
      </c>
      <c r="M257">
        <v>61.4092982177579</v>
      </c>
      <c r="N257">
        <v>0.84575107558227303</v>
      </c>
      <c r="O257">
        <v>8.9484536082473998</v>
      </c>
      <c r="P257">
        <v>136.061946902654</v>
      </c>
      <c r="Q257">
        <v>0.14894843834819499</v>
      </c>
    </row>
    <row r="258" spans="1:17" x14ac:dyDescent="0.3">
      <c r="A258" t="s">
        <v>616</v>
      </c>
      <c r="B258" t="s">
        <v>617</v>
      </c>
      <c r="C258" t="s">
        <v>10393</v>
      </c>
      <c r="D258" t="s">
        <v>187</v>
      </c>
      <c r="E258">
        <v>32412.307499999999</v>
      </c>
      <c r="F258">
        <v>742.55</v>
      </c>
      <c r="G258">
        <v>12.0269549591686</v>
      </c>
      <c r="H258">
        <v>-11.509692908730599</v>
      </c>
      <c r="I258">
        <v>52.919958217012102</v>
      </c>
      <c r="J258">
        <v>-1.0429202088756</v>
      </c>
      <c r="K258">
        <v>774.09368619112195</v>
      </c>
      <c r="L258">
        <v>644.42991397558899</v>
      </c>
      <c r="M258">
        <v>27.1865019814928</v>
      </c>
      <c r="N258">
        <v>0.72711773815625502</v>
      </c>
      <c r="O258">
        <v>15.817116692478599</v>
      </c>
      <c r="P258">
        <v>78.026852073843102</v>
      </c>
      <c r="Q258">
        <v>7.1739316458200003E-4</v>
      </c>
    </row>
    <row r="259" spans="1:17" x14ac:dyDescent="0.3">
      <c r="A259" t="s">
        <v>618</v>
      </c>
      <c r="B259" t="s">
        <v>619</v>
      </c>
      <c r="C259" t="s">
        <v>10391</v>
      </c>
      <c r="D259" t="s">
        <v>190</v>
      </c>
      <c r="E259">
        <v>32411.7270341</v>
      </c>
      <c r="F259">
        <v>14749.75</v>
      </c>
      <c r="G259">
        <v>130.845839612064</v>
      </c>
      <c r="H259">
        <v>3.44003182616169</v>
      </c>
      <c r="I259">
        <v>63.596775926460197</v>
      </c>
      <c r="J259">
        <v>0.77658272189907795</v>
      </c>
      <c r="K259">
        <v>13691.9082901539</v>
      </c>
      <c r="L259">
        <v>10874.971066595701</v>
      </c>
      <c r="M259">
        <v>69.898054508105503</v>
      </c>
      <c r="N259">
        <v>1.09823850814871</v>
      </c>
      <c r="O259">
        <v>2.6285191274428401</v>
      </c>
      <c r="P259">
        <v>185.70114185544199</v>
      </c>
      <c r="Q259">
        <v>0.21630150542282101</v>
      </c>
    </row>
    <row r="260" spans="1:17" x14ac:dyDescent="0.3">
      <c r="A260" t="s">
        <v>620</v>
      </c>
      <c r="B260" t="s">
        <v>621</v>
      </c>
      <c r="C260" t="s">
        <v>10401</v>
      </c>
      <c r="D260" t="s">
        <v>438</v>
      </c>
      <c r="E260">
        <v>32395.176626274999</v>
      </c>
      <c r="F260">
        <v>437.75</v>
      </c>
      <c r="G260">
        <v>-28.2175807284497</v>
      </c>
      <c r="H260">
        <v>-3.2153905277854502</v>
      </c>
      <c r="I260">
        <v>-21.884916071522401</v>
      </c>
      <c r="J260">
        <v>-1.0939351737979699</v>
      </c>
      <c r="K260">
        <v>416.96282930122402</v>
      </c>
      <c r="L260">
        <v>416.88819278538</v>
      </c>
      <c r="M260">
        <v>72.166651138957903</v>
      </c>
      <c r="N260">
        <v>0.686004626309907</v>
      </c>
      <c r="O260">
        <v>11.4791547687036</v>
      </c>
      <c r="P260">
        <v>23.588368153585499</v>
      </c>
      <c r="Q260">
        <v>-6.7102673292180004E-2</v>
      </c>
    </row>
    <row r="261" spans="1:17" hidden="1" x14ac:dyDescent="0.3">
      <c r="A261" t="s">
        <v>622</v>
      </c>
      <c r="B261" t="s">
        <v>623</v>
      </c>
      <c r="C261" t="s">
        <v>10405</v>
      </c>
      <c r="D261" t="s">
        <v>130</v>
      </c>
      <c r="E261">
        <v>32216.064643341</v>
      </c>
      <c r="F261">
        <v>393.03</v>
      </c>
      <c r="G261">
        <v>-3.0297615520349601</v>
      </c>
      <c r="H261">
        <v>0.57272081007619302</v>
      </c>
      <c r="I261">
        <v>-13.009126190787301</v>
      </c>
      <c r="J261">
        <v>-9.0261429109454103E-2</v>
      </c>
      <c r="K261">
        <v>379.60899275695903</v>
      </c>
      <c r="L261">
        <v>360.062681704456</v>
      </c>
      <c r="M261">
        <v>56.330526885428</v>
      </c>
      <c r="N261">
        <v>1.13349616116535</v>
      </c>
      <c r="O261">
        <v>1.51896801770858</v>
      </c>
      <c r="P261">
        <v>38.3908450704225</v>
      </c>
      <c r="Q261">
        <v>-0.123824141917355</v>
      </c>
    </row>
    <row r="262" spans="1:17" x14ac:dyDescent="0.3">
      <c r="A262" t="s">
        <v>624</v>
      </c>
      <c r="B262" t="s">
        <v>625</v>
      </c>
      <c r="C262" t="s">
        <v>10402</v>
      </c>
      <c r="D262" t="s">
        <v>161</v>
      </c>
      <c r="E262">
        <v>32128.091353727999</v>
      </c>
      <c r="F262">
        <v>246.42</v>
      </c>
      <c r="G262">
        <v>380.66927993156702</v>
      </c>
      <c r="H262">
        <v>9.5753751968832201</v>
      </c>
      <c r="I262">
        <v>77.531940128899194</v>
      </c>
      <c r="J262">
        <v>-1.4711154864684399</v>
      </c>
      <c r="K262">
        <v>213.84316823808399</v>
      </c>
      <c r="L262">
        <v>155.83161888337301</v>
      </c>
      <c r="M262">
        <v>55.020558491110201</v>
      </c>
      <c r="N262">
        <v>0.865282102746468</v>
      </c>
      <c r="O262">
        <v>6.2819576333089797</v>
      </c>
      <c r="P262">
        <v>423.74070138150898</v>
      </c>
      <c r="Q262">
        <v>0.20717748926992699</v>
      </c>
    </row>
    <row r="263" spans="1:17" x14ac:dyDescent="0.3">
      <c r="A263" t="s">
        <v>626</v>
      </c>
      <c r="B263" t="s">
        <v>627</v>
      </c>
      <c r="C263" t="s">
        <v>10399</v>
      </c>
      <c r="D263" t="s">
        <v>592</v>
      </c>
      <c r="E263">
        <v>32010.4644714799</v>
      </c>
      <c r="F263">
        <v>1317.8</v>
      </c>
      <c r="G263">
        <v>-33.341452414229003</v>
      </c>
      <c r="H263">
        <v>7.0281490531468203</v>
      </c>
      <c r="I263">
        <v>24.781721416167599</v>
      </c>
      <c r="J263">
        <v>-0.30953413858893603</v>
      </c>
      <c r="K263">
        <v>1205.8713082704801</v>
      </c>
      <c r="L263">
        <v>1135.2825911488401</v>
      </c>
      <c r="M263">
        <v>61.327190359113096</v>
      </c>
      <c r="N263">
        <v>1.5862731711232301</v>
      </c>
      <c r="O263">
        <v>12.907876764304101</v>
      </c>
      <c r="P263">
        <v>48.727498448168802</v>
      </c>
      <c r="Q263">
        <v>1.6767795008871999E-2</v>
      </c>
    </row>
    <row r="264" spans="1:17" x14ac:dyDescent="0.3">
      <c r="A264" t="s">
        <v>628</v>
      </c>
      <c r="B264" t="s">
        <v>629</v>
      </c>
      <c r="C264" t="s">
        <v>10397</v>
      </c>
      <c r="D264" t="s">
        <v>555</v>
      </c>
      <c r="E264">
        <v>31487.130691703998</v>
      </c>
      <c r="F264">
        <v>71.22</v>
      </c>
      <c r="G264">
        <v>-20.628832759385599</v>
      </c>
      <c r="H264">
        <v>-6.0668478566684296</v>
      </c>
      <c r="I264">
        <v>-7.7757360412898002</v>
      </c>
      <c r="J264">
        <v>-0.79024793992465103</v>
      </c>
      <c r="K264">
        <v>70.780129738481094</v>
      </c>
      <c r="L264">
        <v>68.461139017985204</v>
      </c>
      <c r="M264">
        <v>66.967749811319493</v>
      </c>
      <c r="N264">
        <v>0.69051177967827104</v>
      </c>
      <c r="O264">
        <v>12.32799775344</v>
      </c>
      <c r="P264">
        <v>23.111495246326601</v>
      </c>
      <c r="Q264">
        <v>3.1549431083336001E-2</v>
      </c>
    </row>
    <row r="265" spans="1:17" x14ac:dyDescent="0.3">
      <c r="A265" t="s">
        <v>630</v>
      </c>
      <c r="B265" t="s">
        <v>631</v>
      </c>
      <c r="C265" t="s">
        <v>10391</v>
      </c>
      <c r="D265" t="s">
        <v>51</v>
      </c>
      <c r="E265">
        <v>31428.527549400002</v>
      </c>
      <c r="F265">
        <v>404.1</v>
      </c>
      <c r="G265">
        <v>-23.2496780272071</v>
      </c>
      <c r="H265">
        <v>-5.7663729661985004</v>
      </c>
      <c r="I265">
        <v>-33.196419635190999</v>
      </c>
      <c r="J265">
        <v>-3.6992307627466499</v>
      </c>
      <c r="K265">
        <v>395.83194841890003</v>
      </c>
      <c r="L265">
        <v>414.38119562393399</v>
      </c>
      <c r="M265">
        <v>60.879898440855897</v>
      </c>
      <c r="N265">
        <v>0.66650801148646799</v>
      </c>
      <c r="O265">
        <v>28.606780499876201</v>
      </c>
      <c r="P265">
        <v>20.160570918822401</v>
      </c>
      <c r="Q265">
        <v>9.3357383896808005E-2</v>
      </c>
    </row>
    <row r="266" spans="1:17" x14ac:dyDescent="0.3">
      <c r="A266" t="s">
        <v>632</v>
      </c>
      <c r="B266" t="s">
        <v>633</v>
      </c>
      <c r="C266" t="s">
        <v>10391</v>
      </c>
      <c r="D266" t="s">
        <v>443</v>
      </c>
      <c r="E266">
        <v>31271.625</v>
      </c>
      <c r="F266">
        <v>1496.25</v>
      </c>
      <c r="G266">
        <v>95.932765329262907</v>
      </c>
      <c r="H266">
        <v>-11.671888098622199</v>
      </c>
      <c r="I266">
        <v>49.5984262309942</v>
      </c>
      <c r="J266">
        <v>-0.44254472095923197</v>
      </c>
      <c r="K266">
        <v>1360.7947858177899</v>
      </c>
      <c r="L266">
        <v>1102.6552990529301</v>
      </c>
      <c r="M266">
        <v>61.325091791076602</v>
      </c>
      <c r="N266">
        <v>0.93744444252254799</v>
      </c>
      <c r="O266">
        <v>11.2380952380952</v>
      </c>
      <c r="P266">
        <v>137.123613312202</v>
      </c>
      <c r="Q266">
        <v>9.2623215352863997E-2</v>
      </c>
    </row>
    <row r="267" spans="1:17" x14ac:dyDescent="0.3">
      <c r="A267" t="s">
        <v>634</v>
      </c>
      <c r="B267" t="s">
        <v>635</v>
      </c>
      <c r="C267" t="s">
        <v>10389</v>
      </c>
      <c r="D267" t="s">
        <v>18</v>
      </c>
      <c r="E267">
        <v>31175.227045275999</v>
      </c>
      <c r="F267">
        <v>177.88</v>
      </c>
      <c r="G267">
        <v>58.891861806203799</v>
      </c>
      <c r="H267">
        <v>-20.433808929920801</v>
      </c>
      <c r="I267">
        <v>-38.183702107915003</v>
      </c>
      <c r="J267">
        <v>-7.4772313380574102</v>
      </c>
      <c r="K267">
        <v>201.055097340842</v>
      </c>
      <c r="L267">
        <v>191.294678684709</v>
      </c>
      <c r="M267">
        <v>26.103923983858799</v>
      </c>
      <c r="N267">
        <v>0.35774936529190698</v>
      </c>
      <c r="O267">
        <v>62.6096244659321</v>
      </c>
      <c r="P267">
        <v>96.552486187845204</v>
      </c>
      <c r="Q267">
        <v>0.106978466769603</v>
      </c>
    </row>
    <row r="268" spans="1:17" x14ac:dyDescent="0.3">
      <c r="A268" t="s">
        <v>636</v>
      </c>
      <c r="B268" t="s">
        <v>637</v>
      </c>
      <c r="C268" t="s">
        <v>10394</v>
      </c>
      <c r="D268" t="s">
        <v>46</v>
      </c>
      <c r="E268">
        <v>31014</v>
      </c>
      <c r="F268">
        <v>172.3</v>
      </c>
      <c r="G268">
        <v>166.700995593465</v>
      </c>
      <c r="H268">
        <v>-8.3490451752303603</v>
      </c>
      <c r="I268">
        <v>32.403964565240003</v>
      </c>
      <c r="J268">
        <v>-4.35016576995951</v>
      </c>
      <c r="K268">
        <v>176.06695064025701</v>
      </c>
      <c r="L268">
        <v>142.98081250378701</v>
      </c>
      <c r="M268">
        <v>39.192158776741998</v>
      </c>
      <c r="N268">
        <v>0.30800599795883199</v>
      </c>
      <c r="O268">
        <v>21.735345327916399</v>
      </c>
      <c r="P268">
        <v>203.88007054673699</v>
      </c>
      <c r="Q268">
        <v>0.124269131503316</v>
      </c>
    </row>
    <row r="269" spans="1:17" x14ac:dyDescent="0.3">
      <c r="A269" t="s">
        <v>638</v>
      </c>
      <c r="B269" t="s">
        <v>639</v>
      </c>
      <c r="C269" t="s">
        <v>10395</v>
      </c>
      <c r="D269" t="s">
        <v>54</v>
      </c>
      <c r="E269">
        <v>30608.398857554999</v>
      </c>
      <c r="F269">
        <v>1857.85</v>
      </c>
      <c r="G269">
        <v>-20.239350410038998</v>
      </c>
      <c r="H269">
        <v>-6.0216258530245801</v>
      </c>
      <c r="I269">
        <v>-13.9766487097985</v>
      </c>
      <c r="J269">
        <v>-3.0158964365054302</v>
      </c>
      <c r="K269">
        <v>1897.8039230479701</v>
      </c>
      <c r="L269">
        <v>1839.40683233544</v>
      </c>
      <c r="M269">
        <v>49.779437939061403</v>
      </c>
      <c r="N269">
        <v>0.70219257273668501</v>
      </c>
      <c r="O269">
        <v>19.544096670883</v>
      </c>
      <c r="P269">
        <v>25.9516626555031</v>
      </c>
      <c r="Q269">
        <v>-0.109393349912232</v>
      </c>
    </row>
    <row r="270" spans="1:17" x14ac:dyDescent="0.3">
      <c r="A270" t="s">
        <v>640</v>
      </c>
      <c r="B270" t="s">
        <v>641</v>
      </c>
      <c r="C270" t="s">
        <v>10395</v>
      </c>
      <c r="D270" t="s">
        <v>54</v>
      </c>
      <c r="E270">
        <v>30481.60783144</v>
      </c>
      <c r="F270">
        <v>1197.4000000000001</v>
      </c>
      <c r="G270">
        <v>94.974462720489399</v>
      </c>
      <c r="H270">
        <v>5.1834853736889199</v>
      </c>
      <c r="I270">
        <v>68.726134982064806</v>
      </c>
      <c r="J270">
        <v>-0.55297468518897597</v>
      </c>
      <c r="K270">
        <v>1055.2363320068901</v>
      </c>
      <c r="L270">
        <v>814.43791042164401</v>
      </c>
      <c r="M270">
        <v>55.6915911065432</v>
      </c>
      <c r="N270">
        <v>0.86562780332681999</v>
      </c>
      <c r="O270">
        <v>7.5580424252547003</v>
      </c>
      <c r="P270">
        <v>131.15830115830099</v>
      </c>
      <c r="Q270">
        <v>9.0661032550778994E-2</v>
      </c>
    </row>
    <row r="271" spans="1:17" x14ac:dyDescent="0.3">
      <c r="A271" t="s">
        <v>642</v>
      </c>
      <c r="B271" t="s">
        <v>643</v>
      </c>
      <c r="C271" t="s">
        <v>10397</v>
      </c>
      <c r="D271" t="s">
        <v>190</v>
      </c>
      <c r="E271">
        <v>30405.60617952</v>
      </c>
      <c r="F271">
        <v>16030.3</v>
      </c>
      <c r="G271">
        <v>-27.657203215987298</v>
      </c>
      <c r="H271">
        <v>1.65281633364433</v>
      </c>
      <c r="I271">
        <v>-10.565249147957401</v>
      </c>
      <c r="J271">
        <v>-2.2962043247233299</v>
      </c>
      <c r="K271">
        <v>15986.803232427499</v>
      </c>
      <c r="L271">
        <v>15243.294551848499</v>
      </c>
      <c r="M271">
        <v>41.4397633915545</v>
      </c>
      <c r="N271">
        <v>0.62377626100623895</v>
      </c>
      <c r="O271">
        <v>13.846902428525899</v>
      </c>
      <c r="P271">
        <v>23.547591522157902</v>
      </c>
      <c r="Q271">
        <v>7.6125974305452995E-2</v>
      </c>
    </row>
    <row r="272" spans="1:17" x14ac:dyDescent="0.3">
      <c r="A272" t="s">
        <v>644</v>
      </c>
      <c r="B272" t="s">
        <v>645</v>
      </c>
      <c r="C272" t="s">
        <v>10408</v>
      </c>
      <c r="D272" t="s">
        <v>646</v>
      </c>
      <c r="E272">
        <v>30312.240672</v>
      </c>
      <c r="F272">
        <v>2744.6</v>
      </c>
      <c r="G272">
        <v>120.612279095603</v>
      </c>
      <c r="H272">
        <v>12.217744149787601</v>
      </c>
      <c r="I272">
        <v>72.320317956633303</v>
      </c>
      <c r="J272">
        <v>-2.78016745054728</v>
      </c>
      <c r="K272">
        <v>2451.7344697611902</v>
      </c>
      <c r="L272">
        <v>1960.9681818338199</v>
      </c>
      <c r="M272">
        <v>56.6602818690601</v>
      </c>
      <c r="N272">
        <v>1.7419221516033401</v>
      </c>
      <c r="O272">
        <v>6.9900896305472502</v>
      </c>
      <c r="P272">
        <v>162.27722299202</v>
      </c>
      <c r="Q272">
        <v>0.123898395107872</v>
      </c>
    </row>
    <row r="273" spans="1:17" x14ac:dyDescent="0.3">
      <c r="A273" t="s">
        <v>647</v>
      </c>
      <c r="B273" t="s">
        <v>648</v>
      </c>
      <c r="C273" t="s">
        <v>10395</v>
      </c>
      <c r="D273" t="s">
        <v>54</v>
      </c>
      <c r="E273">
        <v>29861.243128192</v>
      </c>
      <c r="F273">
        <v>226.31</v>
      </c>
      <c r="G273">
        <v>101.137767439211</v>
      </c>
      <c r="H273">
        <v>10.0471966645637</v>
      </c>
      <c r="I273">
        <v>72.9739753381604</v>
      </c>
      <c r="J273">
        <v>-9.0364806676184095</v>
      </c>
      <c r="K273">
        <v>197.63987308845401</v>
      </c>
      <c r="L273">
        <v>158.844290479927</v>
      </c>
      <c r="M273">
        <v>58.375182873967603</v>
      </c>
      <c r="N273">
        <v>1.4001619770057001</v>
      </c>
      <c r="O273">
        <v>7.81229287260836</v>
      </c>
      <c r="P273">
        <v>158.63999999999999</v>
      </c>
    </row>
    <row r="274" spans="1:17" x14ac:dyDescent="0.3">
      <c r="A274" t="s">
        <v>649</v>
      </c>
      <c r="B274" t="s">
        <v>650</v>
      </c>
      <c r="C274" t="s">
        <v>10395</v>
      </c>
      <c r="D274" t="s">
        <v>54</v>
      </c>
      <c r="E274">
        <v>29658.06277964</v>
      </c>
      <c r="F274">
        <v>1909.55</v>
      </c>
      <c r="G274">
        <v>1.08389732316891</v>
      </c>
      <c r="H274">
        <v>-1.6610730319696501</v>
      </c>
      <c r="I274">
        <v>0.48207932358001299</v>
      </c>
      <c r="J274">
        <v>0.86307038321153495</v>
      </c>
      <c r="K274">
        <v>1895.1908776642699</v>
      </c>
      <c r="L274">
        <v>1737.2966827166599</v>
      </c>
      <c r="M274">
        <v>49.123584797362199</v>
      </c>
      <c r="N274">
        <v>1.02798984276449</v>
      </c>
      <c r="O274">
        <v>6.30776884606321</v>
      </c>
      <c r="P274">
        <v>53.445297119209201</v>
      </c>
      <c r="Q274">
        <v>6.9457830491333E-2</v>
      </c>
    </row>
    <row r="275" spans="1:17" x14ac:dyDescent="0.3">
      <c r="A275" t="s">
        <v>651</v>
      </c>
      <c r="B275" t="s">
        <v>652</v>
      </c>
      <c r="C275" t="s">
        <v>10391</v>
      </c>
      <c r="D275" t="s">
        <v>443</v>
      </c>
      <c r="E275">
        <v>29413.429839029999</v>
      </c>
      <c r="F275">
        <v>5778.35</v>
      </c>
      <c r="G275">
        <v>171.58446869233299</v>
      </c>
      <c r="H275">
        <v>15.452326146828799</v>
      </c>
      <c r="I275">
        <v>54.194366292818003</v>
      </c>
      <c r="J275">
        <v>1.2249572000075299</v>
      </c>
      <c r="K275">
        <v>4957.7583713760496</v>
      </c>
      <c r="L275">
        <v>3921.36623892645</v>
      </c>
      <c r="M275">
        <v>68.0869787321909</v>
      </c>
      <c r="N275">
        <v>1.1212234953998801</v>
      </c>
      <c r="O275">
        <v>4.4493670338418196</v>
      </c>
      <c r="P275">
        <v>225.54084507042199</v>
      </c>
      <c r="Q275">
        <v>0.13825338481015301</v>
      </c>
    </row>
    <row r="276" spans="1:17" x14ac:dyDescent="0.3">
      <c r="A276" t="s">
        <v>653</v>
      </c>
      <c r="B276" t="s">
        <v>654</v>
      </c>
      <c r="C276" t="s">
        <v>10397</v>
      </c>
      <c r="D276" t="s">
        <v>190</v>
      </c>
      <c r="E276">
        <v>29409.5666652</v>
      </c>
      <c r="F276">
        <v>1399.6</v>
      </c>
      <c r="G276">
        <v>-18.1279175114264</v>
      </c>
      <c r="H276">
        <v>-0.88013489691797697</v>
      </c>
      <c r="I276">
        <v>16.880840783588098</v>
      </c>
      <c r="J276">
        <v>-1.2042950575215099</v>
      </c>
      <c r="K276">
        <v>1364.9405019178</v>
      </c>
      <c r="L276">
        <v>1267.36967459379</v>
      </c>
      <c r="M276">
        <v>55.690826461654197</v>
      </c>
      <c r="N276">
        <v>0.60775814309964504</v>
      </c>
      <c r="O276">
        <v>7.5985995998856897</v>
      </c>
      <c r="P276">
        <v>39.5344200189422</v>
      </c>
      <c r="Q276">
        <v>2.0509009985096999E-2</v>
      </c>
    </row>
    <row r="277" spans="1:17" x14ac:dyDescent="0.3">
      <c r="A277" t="s">
        <v>655</v>
      </c>
      <c r="B277" t="s">
        <v>656</v>
      </c>
      <c r="C277" t="s">
        <v>10404</v>
      </c>
      <c r="D277" t="s">
        <v>164</v>
      </c>
      <c r="E277">
        <v>29128.855009800001</v>
      </c>
      <c r="F277">
        <v>6729.45</v>
      </c>
      <c r="G277">
        <v>130.25683210628301</v>
      </c>
      <c r="H277">
        <v>-4.3793218233273903</v>
      </c>
      <c r="I277">
        <v>92.562892636595294</v>
      </c>
      <c r="J277">
        <v>-9.9124659962750208</v>
      </c>
      <c r="K277">
        <v>6410.2056812214796</v>
      </c>
      <c r="L277">
        <v>4863.4611991080701</v>
      </c>
      <c r="M277">
        <v>47.028116045898898</v>
      </c>
      <c r="N277">
        <v>0.29184014439896999</v>
      </c>
      <c r="O277">
        <v>18.1359546471108</v>
      </c>
      <c r="P277">
        <v>176.93209876543199</v>
      </c>
      <c r="Q277">
        <v>6.1591964520982999E-2</v>
      </c>
    </row>
    <row r="278" spans="1:17" x14ac:dyDescent="0.3">
      <c r="A278" t="s">
        <v>657</v>
      </c>
      <c r="B278" t="s">
        <v>658</v>
      </c>
      <c r="C278" t="s">
        <v>10391</v>
      </c>
      <c r="D278" t="s">
        <v>564</v>
      </c>
      <c r="E278">
        <v>29055.312300900001</v>
      </c>
      <c r="F278">
        <v>896.75</v>
      </c>
      <c r="G278">
        <v>13.381159109796201</v>
      </c>
      <c r="H278">
        <v>5.7276129747378901</v>
      </c>
      <c r="I278">
        <v>3.8194647756778299</v>
      </c>
      <c r="J278">
        <v>0.82949963265869098</v>
      </c>
      <c r="K278">
        <v>820.915805916267</v>
      </c>
      <c r="L278">
        <v>754.60400988593096</v>
      </c>
      <c r="M278">
        <v>80.634336736616405</v>
      </c>
      <c r="N278">
        <v>0.69816322012046605</v>
      </c>
      <c r="O278">
        <v>2.8659046557011498</v>
      </c>
      <c r="P278">
        <v>47.528173069013697</v>
      </c>
      <c r="Q278">
        <v>-2.1223314097103999E-2</v>
      </c>
    </row>
    <row r="279" spans="1:17" x14ac:dyDescent="0.3">
      <c r="A279" t="s">
        <v>659</v>
      </c>
      <c r="B279" t="s">
        <v>660</v>
      </c>
      <c r="C279" t="s">
        <v>10402</v>
      </c>
      <c r="D279" t="s">
        <v>266</v>
      </c>
      <c r="E279">
        <v>28867.821828190001</v>
      </c>
      <c r="F279">
        <v>3837.85</v>
      </c>
      <c r="G279">
        <v>-8.3599132018115103</v>
      </c>
      <c r="H279">
        <v>-1.46673225632119</v>
      </c>
      <c r="I279">
        <v>18.579949041982701</v>
      </c>
      <c r="J279">
        <v>1.8369628546424801</v>
      </c>
      <c r="K279">
        <v>3859.7695502466299</v>
      </c>
      <c r="L279">
        <v>3623.1065778536699</v>
      </c>
      <c r="M279">
        <v>52.8441575171843</v>
      </c>
      <c r="N279">
        <v>0.59823472238410202</v>
      </c>
      <c r="O279">
        <v>25.536433159190601</v>
      </c>
      <c r="P279">
        <v>52.024163200633701</v>
      </c>
      <c r="Q279">
        <v>8.2258375358187003E-2</v>
      </c>
    </row>
    <row r="280" spans="1:17" x14ac:dyDescent="0.3">
      <c r="A280" t="s">
        <v>661</v>
      </c>
      <c r="B280" t="s">
        <v>662</v>
      </c>
      <c r="C280" t="s">
        <v>10395</v>
      </c>
      <c r="D280" t="s">
        <v>276</v>
      </c>
      <c r="E280">
        <v>28844.674300620001</v>
      </c>
      <c r="F280">
        <v>1074.0999999999999</v>
      </c>
      <c r="G280">
        <v>21.9870825583764</v>
      </c>
      <c r="H280">
        <v>-3.5117084583345699</v>
      </c>
      <c r="I280">
        <v>-34.432484636109997</v>
      </c>
      <c r="J280">
        <v>-5.30504515849863</v>
      </c>
      <c r="K280">
        <v>1143.6815062076801</v>
      </c>
      <c r="L280">
        <v>1133.8919442034201</v>
      </c>
      <c r="M280">
        <v>30.401367885451801</v>
      </c>
      <c r="N280">
        <v>1.1846520937704399</v>
      </c>
      <c r="O280">
        <v>40.945908202215797</v>
      </c>
      <c r="P280">
        <v>57.043643541194498</v>
      </c>
    </row>
    <row r="281" spans="1:17" x14ac:dyDescent="0.3">
      <c r="A281" t="s">
        <v>663</v>
      </c>
      <c r="B281" t="s">
        <v>664</v>
      </c>
      <c r="C281" t="s">
        <v>10402</v>
      </c>
      <c r="D281" t="s">
        <v>266</v>
      </c>
      <c r="E281">
        <v>28740.339531359899</v>
      </c>
      <c r="F281">
        <v>1510.2</v>
      </c>
      <c r="G281">
        <v>-5.12515775239111</v>
      </c>
      <c r="H281">
        <v>-8.4388918873938401</v>
      </c>
      <c r="I281">
        <v>4.6101596527684796</v>
      </c>
      <c r="J281">
        <v>-4.0095814523427498</v>
      </c>
      <c r="K281">
        <v>1553.9395281280299</v>
      </c>
      <c r="L281">
        <v>1438.5822808417399</v>
      </c>
      <c r="M281">
        <v>50.122014893792702</v>
      </c>
      <c r="N281">
        <v>0.71172103055715197</v>
      </c>
      <c r="O281">
        <v>21.914315984637799</v>
      </c>
      <c r="P281">
        <v>47.250390015600601</v>
      </c>
      <c r="Q281">
        <v>4.6450220374527E-2</v>
      </c>
    </row>
    <row r="282" spans="1:17" hidden="1" x14ac:dyDescent="0.3">
      <c r="A282" t="s">
        <v>665</v>
      </c>
      <c r="B282" t="s">
        <v>666</v>
      </c>
      <c r="C282" t="s">
        <v>10405</v>
      </c>
      <c r="D282" t="s">
        <v>144</v>
      </c>
      <c r="E282">
        <v>28712.314155</v>
      </c>
      <c r="F282">
        <v>1690.5</v>
      </c>
      <c r="G282">
        <v>249.73292826185701</v>
      </c>
      <c r="H282">
        <v>-7.0677822383898103</v>
      </c>
      <c r="I282">
        <v>109.29054076182901</v>
      </c>
      <c r="J282">
        <v>0.28454240843595002</v>
      </c>
      <c r="K282">
        <v>1476.33740836678</v>
      </c>
      <c r="L282">
        <v>1069.1648209608099</v>
      </c>
      <c r="M282">
        <v>59.9958621518524</v>
      </c>
      <c r="N282">
        <v>0.61671046865314905</v>
      </c>
      <c r="O282">
        <v>8.2519964507542003</v>
      </c>
      <c r="P282">
        <v>339.09090909090901</v>
      </c>
    </row>
    <row r="283" spans="1:17" x14ac:dyDescent="0.3">
      <c r="A283" t="s">
        <v>667</v>
      </c>
      <c r="B283" t="s">
        <v>668</v>
      </c>
      <c r="C283" t="s">
        <v>10400</v>
      </c>
      <c r="D283" t="s">
        <v>327</v>
      </c>
      <c r="E283">
        <v>28420.358376115</v>
      </c>
      <c r="F283">
        <v>441.55</v>
      </c>
      <c r="G283">
        <v>18.297052728157301</v>
      </c>
      <c r="H283">
        <v>-9.2996528309456199</v>
      </c>
      <c r="I283">
        <v>45.250435887096103</v>
      </c>
      <c r="J283">
        <v>-5.7180101568665096</v>
      </c>
      <c r="K283">
        <v>444.05321565544199</v>
      </c>
      <c r="L283">
        <v>381.80734110276899</v>
      </c>
      <c r="M283">
        <v>32.881598907805497</v>
      </c>
      <c r="N283">
        <v>0.67340396135005198</v>
      </c>
      <c r="O283">
        <v>9.6138602649756599</v>
      </c>
      <c r="P283">
        <v>69.014354066985604</v>
      </c>
      <c r="Q283">
        <v>-6.0375039403571001E-2</v>
      </c>
    </row>
    <row r="284" spans="1:17" x14ac:dyDescent="0.3">
      <c r="A284" t="s">
        <v>669</v>
      </c>
      <c r="B284" t="s">
        <v>670</v>
      </c>
      <c r="C284" t="s">
        <v>10393</v>
      </c>
      <c r="D284" t="s">
        <v>230</v>
      </c>
      <c r="E284">
        <v>28221.966722409899</v>
      </c>
      <c r="F284">
        <v>2109.85</v>
      </c>
      <c r="G284">
        <v>49.971192071386596</v>
      </c>
      <c r="H284">
        <v>9.8743443438886604</v>
      </c>
      <c r="I284">
        <v>8.3532962167746998</v>
      </c>
      <c r="J284">
        <v>-3.8773360604574298</v>
      </c>
      <c r="K284">
        <v>1913.3637052024601</v>
      </c>
      <c r="L284">
        <v>1701.3374932700599</v>
      </c>
      <c r="M284">
        <v>54.808082934018699</v>
      </c>
      <c r="N284">
        <v>1.3739581488578301</v>
      </c>
      <c r="O284">
        <v>10.5623622532407</v>
      </c>
      <c r="P284">
        <v>84.871851040525698</v>
      </c>
      <c r="Q284">
        <v>9.8707531322662995E-2</v>
      </c>
    </row>
    <row r="285" spans="1:17" x14ac:dyDescent="0.3">
      <c r="A285" t="s">
        <v>671</v>
      </c>
      <c r="B285" t="s">
        <v>672</v>
      </c>
      <c r="C285" t="s">
        <v>10404</v>
      </c>
      <c r="D285" t="s">
        <v>388</v>
      </c>
      <c r="E285">
        <v>28090.60518368</v>
      </c>
      <c r="F285">
        <v>6250.4</v>
      </c>
      <c r="G285">
        <v>-15.865524792698301</v>
      </c>
      <c r="H285">
        <v>-6.5420558048772799</v>
      </c>
      <c r="I285">
        <v>4.8352821432739104</v>
      </c>
      <c r="J285">
        <v>-6.6805720225388603</v>
      </c>
      <c r="K285">
        <v>6375.2047288260901</v>
      </c>
      <c r="L285">
        <v>5922.4837242071299</v>
      </c>
      <c r="M285">
        <v>35.896104045918598</v>
      </c>
      <c r="N285">
        <v>0.54365422670365804</v>
      </c>
      <c r="O285">
        <v>15.1422308972225</v>
      </c>
      <c r="P285">
        <v>29.8676473643749</v>
      </c>
      <c r="Q285">
        <v>-2.6691623256350001E-2</v>
      </c>
    </row>
    <row r="286" spans="1:17" x14ac:dyDescent="0.3">
      <c r="A286" t="s">
        <v>673</v>
      </c>
      <c r="B286" t="s">
        <v>674</v>
      </c>
      <c r="C286" t="s">
        <v>10393</v>
      </c>
      <c r="D286" t="s">
        <v>187</v>
      </c>
      <c r="E286">
        <v>27815.39293554</v>
      </c>
      <c r="F286">
        <v>8536.2000000000007</v>
      </c>
      <c r="G286">
        <v>10.1020459276167</v>
      </c>
      <c r="H286">
        <v>-2.6852554652782898</v>
      </c>
      <c r="I286">
        <v>11.8150929832063</v>
      </c>
      <c r="J286">
        <v>-4.4037010000313801</v>
      </c>
      <c r="K286">
        <v>8426.8148997534099</v>
      </c>
      <c r="L286">
        <v>7330.31864951645</v>
      </c>
      <c r="M286">
        <v>23.915296363595399</v>
      </c>
      <c r="N286">
        <v>1.72329356585577</v>
      </c>
      <c r="O286">
        <v>11.9936271408823</v>
      </c>
      <c r="P286">
        <v>43.3198176643916</v>
      </c>
      <c r="Q286">
        <v>1.0649106290877E-2</v>
      </c>
    </row>
    <row r="287" spans="1:17" x14ac:dyDescent="0.3">
      <c r="A287" t="s">
        <v>675</v>
      </c>
      <c r="B287" t="s">
        <v>676</v>
      </c>
      <c r="C287" t="s">
        <v>10395</v>
      </c>
      <c r="D287" t="s">
        <v>276</v>
      </c>
      <c r="E287">
        <v>27725.161199999999</v>
      </c>
      <c r="F287">
        <v>3331.2</v>
      </c>
      <c r="G287">
        <v>7.4458322853260599</v>
      </c>
      <c r="H287">
        <v>-3.6102953396814299</v>
      </c>
      <c r="I287">
        <v>29.2275511488772</v>
      </c>
      <c r="J287">
        <v>-0.33648952723291298</v>
      </c>
      <c r="K287">
        <v>3217.8684132172202</v>
      </c>
      <c r="L287">
        <v>2796.2042054772601</v>
      </c>
      <c r="M287">
        <v>51.425638965397297</v>
      </c>
      <c r="N287">
        <v>0.59131984903136403</v>
      </c>
      <c r="O287">
        <v>3.8484630163304598</v>
      </c>
      <c r="P287">
        <v>71.384472912486402</v>
      </c>
      <c r="Q287">
        <v>-4.3332779735083003E-2</v>
      </c>
    </row>
    <row r="288" spans="1:17" hidden="1" x14ac:dyDescent="0.3">
      <c r="A288" t="s">
        <v>677</v>
      </c>
      <c r="B288" t="s">
        <v>678</v>
      </c>
      <c r="C288" t="s">
        <v>10405</v>
      </c>
      <c r="D288" t="s">
        <v>54</v>
      </c>
      <c r="E288">
        <v>27709.526277645</v>
      </c>
      <c r="F288">
        <v>1465.35</v>
      </c>
      <c r="G288">
        <v>-24.357803814957201</v>
      </c>
      <c r="H288">
        <v>-4.5120416210236103</v>
      </c>
      <c r="I288">
        <v>-9.86943635235024</v>
      </c>
      <c r="J288">
        <v>-8.9839506525632107</v>
      </c>
      <c r="K288">
        <v>1368.6499301164799</v>
      </c>
      <c r="M288">
        <v>57.811928645288297</v>
      </c>
      <c r="O288">
        <v>7.8240693349711696</v>
      </c>
      <c r="P288">
        <v>19.6204081632652</v>
      </c>
    </row>
    <row r="289" spans="1:17" x14ac:dyDescent="0.3">
      <c r="A289" t="s">
        <v>679</v>
      </c>
      <c r="B289" t="s">
        <v>680</v>
      </c>
      <c r="C289" t="s">
        <v>10404</v>
      </c>
      <c r="D289" t="s">
        <v>263</v>
      </c>
      <c r="E289">
        <v>27692.605433279899</v>
      </c>
      <c r="F289">
        <v>554.79999999999995</v>
      </c>
      <c r="G289">
        <v>-1.7684083140542399</v>
      </c>
      <c r="H289">
        <v>0.63738875716590504</v>
      </c>
      <c r="I289">
        <v>41.194290686468797</v>
      </c>
      <c r="J289">
        <v>-10.811931449179299</v>
      </c>
      <c r="K289">
        <v>537.20707437874898</v>
      </c>
      <c r="L289">
        <v>469.20519650430202</v>
      </c>
      <c r="M289">
        <v>42.199846107644497</v>
      </c>
      <c r="N289">
        <v>1.16260235842225</v>
      </c>
      <c r="O289">
        <v>13.2480173035328</v>
      </c>
      <c r="P289">
        <v>65.069919666765799</v>
      </c>
      <c r="Q289">
        <v>1.1097956785010001E-2</v>
      </c>
    </row>
    <row r="290" spans="1:17" x14ac:dyDescent="0.3">
      <c r="A290" t="s">
        <v>681</v>
      </c>
      <c r="B290" t="s">
        <v>682</v>
      </c>
      <c r="C290" t="s">
        <v>10396</v>
      </c>
      <c r="D290" t="s">
        <v>57</v>
      </c>
      <c r="E290">
        <v>27308.076428429998</v>
      </c>
      <c r="F290">
        <v>206.01</v>
      </c>
      <c r="G290">
        <v>94.213104473311105</v>
      </c>
      <c r="H290">
        <v>-0.56569716065088305</v>
      </c>
      <c r="I290">
        <v>55.872037680199099</v>
      </c>
      <c r="J290">
        <v>2.5674994002086802</v>
      </c>
      <c r="K290">
        <v>185.05813992239899</v>
      </c>
      <c r="L290">
        <v>152.008667672607</v>
      </c>
      <c r="M290">
        <v>69.811339960200499</v>
      </c>
      <c r="N290">
        <v>0.59279914924745303</v>
      </c>
      <c r="O290">
        <v>1.9367991845056201</v>
      </c>
      <c r="P290">
        <v>150.315917375455</v>
      </c>
      <c r="Q290">
        <v>9.1963022068608999E-2</v>
      </c>
    </row>
    <row r="291" spans="1:17" x14ac:dyDescent="0.3">
      <c r="A291" t="s">
        <v>683</v>
      </c>
      <c r="B291" t="s">
        <v>684</v>
      </c>
      <c r="C291" t="s">
        <v>10404</v>
      </c>
      <c r="D291" t="s">
        <v>164</v>
      </c>
      <c r="E291">
        <v>26954.48799379</v>
      </c>
      <c r="F291">
        <v>1058.05</v>
      </c>
      <c r="G291">
        <v>-30.951765383704402</v>
      </c>
      <c r="H291">
        <v>-7.7018227849706298</v>
      </c>
      <c r="I291">
        <v>-20.350914020428</v>
      </c>
      <c r="J291">
        <v>-0.99035054480336404</v>
      </c>
      <c r="K291">
        <v>1059.3512727913601</v>
      </c>
      <c r="L291">
        <v>1058.21597864868</v>
      </c>
      <c r="M291">
        <v>59.022301947026499</v>
      </c>
      <c r="N291">
        <v>0.844127551037403</v>
      </c>
      <c r="O291">
        <v>27.498700439487699</v>
      </c>
      <c r="P291">
        <v>13.4030010718113</v>
      </c>
      <c r="Q291">
        <v>-6.1817251705630002E-3</v>
      </c>
    </row>
    <row r="292" spans="1:17" x14ac:dyDescent="0.3">
      <c r="A292" t="s">
        <v>685</v>
      </c>
      <c r="B292" t="s">
        <v>686</v>
      </c>
      <c r="C292" t="s">
        <v>10392</v>
      </c>
      <c r="D292" t="s">
        <v>687</v>
      </c>
      <c r="E292">
        <v>26837.57217834</v>
      </c>
      <c r="F292">
        <v>279.3</v>
      </c>
      <c r="G292">
        <v>8.6756902989832305</v>
      </c>
      <c r="H292">
        <v>-10.957655656111299</v>
      </c>
      <c r="I292">
        <v>-7.1349542541593101</v>
      </c>
      <c r="J292">
        <v>-5.0651654763755696</v>
      </c>
      <c r="K292">
        <v>293.26918430804</v>
      </c>
      <c r="L292">
        <v>279.860325154549</v>
      </c>
      <c r="M292">
        <v>32.632265777561003</v>
      </c>
      <c r="N292">
        <v>0.22463623127817101</v>
      </c>
      <c r="O292">
        <v>37.593984962405997</v>
      </c>
      <c r="P292">
        <v>51.628664495114002</v>
      </c>
      <c r="Q292">
        <v>7.0240801410949003E-2</v>
      </c>
    </row>
    <row r="293" spans="1:17" x14ac:dyDescent="0.3">
      <c r="A293" t="s">
        <v>688</v>
      </c>
      <c r="B293" t="s">
        <v>689</v>
      </c>
      <c r="C293" t="s">
        <v>10400</v>
      </c>
      <c r="D293" t="s">
        <v>327</v>
      </c>
      <c r="E293">
        <v>26795.964855149999</v>
      </c>
      <c r="F293">
        <v>2112.0500000000002</v>
      </c>
      <c r="G293">
        <v>-5.2721207589924699</v>
      </c>
      <c r="H293">
        <v>-3.6558217147288801</v>
      </c>
      <c r="I293">
        <v>55.053423166171498</v>
      </c>
      <c r="J293">
        <v>-0.69946171136592905</v>
      </c>
      <c r="K293">
        <v>2048.9408277830898</v>
      </c>
      <c r="L293">
        <v>1755.59481807667</v>
      </c>
      <c r="M293">
        <v>57.690748936974302</v>
      </c>
      <c r="N293">
        <v>0.43843706690286199</v>
      </c>
      <c r="O293">
        <v>7.9519897729693803</v>
      </c>
      <c r="P293">
        <v>78.066773459236103</v>
      </c>
      <c r="Q293">
        <v>-6.9455748258721001E-2</v>
      </c>
    </row>
    <row r="294" spans="1:17" x14ac:dyDescent="0.3">
      <c r="A294" t="s">
        <v>690</v>
      </c>
      <c r="B294" t="s">
        <v>691</v>
      </c>
      <c r="C294" t="s">
        <v>10402</v>
      </c>
      <c r="D294" t="s">
        <v>266</v>
      </c>
      <c r="E294">
        <v>26740.499807069998</v>
      </c>
      <c r="F294">
        <v>5408.9</v>
      </c>
      <c r="G294">
        <v>-25.759942939633898</v>
      </c>
      <c r="H294">
        <v>-2.3882701622052598</v>
      </c>
      <c r="I294">
        <v>12.1138425370966</v>
      </c>
      <c r="J294">
        <v>-5.56887213892196</v>
      </c>
      <c r="K294">
        <v>5449.8266775116799</v>
      </c>
      <c r="L294">
        <v>5272.4535406544501</v>
      </c>
      <c r="M294">
        <v>58.201000329471697</v>
      </c>
      <c r="N294">
        <v>1.2138953704031199</v>
      </c>
      <c r="O294">
        <v>35.887148958198502</v>
      </c>
      <c r="P294">
        <v>34.399304261398903</v>
      </c>
      <c r="Q294">
        <v>4.8720523898036001E-2</v>
      </c>
    </row>
    <row r="295" spans="1:17" hidden="1" x14ac:dyDescent="0.3">
      <c r="A295" t="s">
        <v>692</v>
      </c>
      <c r="B295" t="s">
        <v>693</v>
      </c>
      <c r="C295" t="s">
        <v>10402</v>
      </c>
      <c r="D295" t="s">
        <v>694</v>
      </c>
      <c r="E295">
        <v>26516.395878120002</v>
      </c>
      <c r="F295">
        <v>1165.95</v>
      </c>
      <c r="G295">
        <v>136.35681704816099</v>
      </c>
      <c r="H295">
        <v>-10.090147570602101</v>
      </c>
      <c r="I295">
        <v>42.233191759093202</v>
      </c>
      <c r="J295">
        <v>-3.1230849883862</v>
      </c>
      <c r="K295">
        <v>1162.88488164931</v>
      </c>
      <c r="M295">
        <v>45.989766869536503</v>
      </c>
      <c r="N295">
        <v>0.45524085996681501</v>
      </c>
      <c r="O295">
        <v>24.3578198035936</v>
      </c>
      <c r="P295">
        <v>216.83423913043401</v>
      </c>
    </row>
    <row r="296" spans="1:17" x14ac:dyDescent="0.3">
      <c r="A296" t="s">
        <v>695</v>
      </c>
      <c r="B296" t="s">
        <v>696</v>
      </c>
      <c r="C296" t="s">
        <v>10402</v>
      </c>
      <c r="D296" t="s">
        <v>266</v>
      </c>
      <c r="E296">
        <v>26465.9552</v>
      </c>
      <c r="F296">
        <v>2390.35</v>
      </c>
      <c r="G296">
        <v>-17.095928396380199</v>
      </c>
      <c r="H296">
        <v>-9.7495167521504094</v>
      </c>
      <c r="I296">
        <v>5.807673589507</v>
      </c>
      <c r="J296">
        <v>-4.4653801351688402</v>
      </c>
      <c r="K296">
        <v>2464.1074919508201</v>
      </c>
      <c r="L296">
        <v>2366.96333919379</v>
      </c>
      <c r="M296">
        <v>44.9446709142439</v>
      </c>
      <c r="N296">
        <v>0.379787241349892</v>
      </c>
      <c r="O296">
        <v>23.831238103206601</v>
      </c>
      <c r="P296">
        <v>27.4717363481228</v>
      </c>
      <c r="Q296">
        <v>4.1331253877056003E-2</v>
      </c>
    </row>
    <row r="297" spans="1:17" x14ac:dyDescent="0.3">
      <c r="A297" t="s">
        <v>697</v>
      </c>
      <c r="B297" t="s">
        <v>698</v>
      </c>
      <c r="C297" t="s">
        <v>10389</v>
      </c>
      <c r="D297" t="s">
        <v>452</v>
      </c>
      <c r="E297">
        <v>26344.305</v>
      </c>
      <c r="F297">
        <v>750.55</v>
      </c>
      <c r="G297">
        <v>99.087154933711901</v>
      </c>
      <c r="H297">
        <v>-10.3818753814546</v>
      </c>
      <c r="I297">
        <v>74.003742006544698</v>
      </c>
      <c r="J297">
        <v>-6.3411867582082602</v>
      </c>
      <c r="K297">
        <v>789.08745843958002</v>
      </c>
      <c r="L297">
        <v>644.64271574814404</v>
      </c>
      <c r="M297">
        <v>33.174220021140201</v>
      </c>
      <c r="N297">
        <v>0.480431654246255</v>
      </c>
      <c r="O297">
        <v>29.2385583905136</v>
      </c>
      <c r="P297">
        <v>168.05357142857099</v>
      </c>
      <c r="Q297">
        <v>0.113184198705246</v>
      </c>
    </row>
    <row r="298" spans="1:17" hidden="1" x14ac:dyDescent="0.3">
      <c r="A298" t="s">
        <v>699</v>
      </c>
      <c r="B298" t="s">
        <v>700</v>
      </c>
      <c r="C298" t="s">
        <v>10405</v>
      </c>
      <c r="D298" t="s">
        <v>114</v>
      </c>
      <c r="E298">
        <v>26196.800346035001</v>
      </c>
      <c r="F298">
        <v>1175.3499999999999</v>
      </c>
      <c r="G298">
        <v>-32.413405326513796</v>
      </c>
      <c r="H298">
        <v>-12.520635775779301</v>
      </c>
      <c r="I298">
        <v>-8.1852861727516295</v>
      </c>
      <c r="J298">
        <v>-4.7790996218761004</v>
      </c>
      <c r="K298">
        <v>1222.0882154987701</v>
      </c>
      <c r="L298">
        <v>1139.3777299773701</v>
      </c>
      <c r="M298">
        <v>25.02928333369</v>
      </c>
      <c r="N298">
        <v>0.172546295415999</v>
      </c>
      <c r="O298">
        <v>19.113455566427</v>
      </c>
      <c r="P298">
        <v>22.438668680660399</v>
      </c>
      <c r="Q298">
        <v>-7.5875182060661003E-2</v>
      </c>
    </row>
    <row r="299" spans="1:17" x14ac:dyDescent="0.3">
      <c r="A299" t="s">
        <v>701</v>
      </c>
      <c r="B299" t="s">
        <v>702</v>
      </c>
      <c r="C299" t="s">
        <v>10394</v>
      </c>
      <c r="D299" t="s">
        <v>46</v>
      </c>
      <c r="E299">
        <v>26188.306810049999</v>
      </c>
      <c r="F299">
        <v>1018.65</v>
      </c>
      <c r="G299">
        <v>22.791598543324199</v>
      </c>
      <c r="H299">
        <v>4.3822188510795099</v>
      </c>
      <c r="I299">
        <v>33.608999726707502</v>
      </c>
      <c r="J299">
        <v>-2.5961439987776198</v>
      </c>
      <c r="K299">
        <v>916.00432327878798</v>
      </c>
      <c r="L299">
        <v>791.87033400995199</v>
      </c>
      <c r="M299">
        <v>64.553560995519106</v>
      </c>
      <c r="N299">
        <v>0.87138593274162301</v>
      </c>
      <c r="O299">
        <v>2.0959112550925099</v>
      </c>
      <c r="P299">
        <v>85.192255249522702</v>
      </c>
      <c r="Q299">
        <v>8.3619437361715995E-2</v>
      </c>
    </row>
    <row r="300" spans="1:17" x14ac:dyDescent="0.3">
      <c r="A300" t="s">
        <v>703</v>
      </c>
      <c r="B300" t="s">
        <v>704</v>
      </c>
      <c r="C300" t="s">
        <v>10391</v>
      </c>
      <c r="D300" t="s">
        <v>573</v>
      </c>
      <c r="E300">
        <v>25925.820458524999</v>
      </c>
      <c r="F300">
        <v>997.75</v>
      </c>
      <c r="G300">
        <v>19.025640172193199</v>
      </c>
      <c r="H300">
        <v>9.7893676398334506</v>
      </c>
      <c r="I300">
        <v>41.042596290405498</v>
      </c>
      <c r="J300">
        <v>-8.5218547911853406</v>
      </c>
      <c r="K300">
        <v>936.56092296416296</v>
      </c>
      <c r="L300">
        <v>805.96333650730003</v>
      </c>
      <c r="M300">
        <v>41.562311561022703</v>
      </c>
      <c r="N300">
        <v>1.4639429471410501</v>
      </c>
      <c r="O300">
        <v>20.491104986219</v>
      </c>
      <c r="P300">
        <v>65.190397350993294</v>
      </c>
      <c r="Q300">
        <v>5.9930240327477E-2</v>
      </c>
    </row>
    <row r="301" spans="1:17" x14ac:dyDescent="0.3">
      <c r="A301" t="s">
        <v>705</v>
      </c>
      <c r="B301" t="s">
        <v>706</v>
      </c>
      <c r="C301" t="s">
        <v>10402</v>
      </c>
      <c r="D301" t="s">
        <v>127</v>
      </c>
      <c r="E301">
        <v>25674.0812767799</v>
      </c>
      <c r="F301">
        <v>923.4</v>
      </c>
      <c r="G301">
        <v>76.459306982956903</v>
      </c>
      <c r="H301">
        <v>10.053300897599</v>
      </c>
      <c r="I301">
        <v>36.255341172458003</v>
      </c>
      <c r="J301">
        <v>3.5997291012577102</v>
      </c>
      <c r="K301">
        <v>799.32931496751701</v>
      </c>
      <c r="L301">
        <v>665.70119197801205</v>
      </c>
      <c r="M301">
        <v>67.5298940428832</v>
      </c>
      <c r="N301">
        <v>0.87772944226474103</v>
      </c>
      <c r="O301">
        <v>3.62789690275069</v>
      </c>
      <c r="P301">
        <v>119.75249881009</v>
      </c>
      <c r="Q301">
        <v>0.10117936524424501</v>
      </c>
    </row>
    <row r="302" spans="1:17" x14ac:dyDescent="0.3">
      <c r="A302" t="s">
        <v>707</v>
      </c>
      <c r="B302" t="s">
        <v>708</v>
      </c>
      <c r="C302" t="s">
        <v>10402</v>
      </c>
      <c r="D302" t="s">
        <v>433</v>
      </c>
      <c r="E302">
        <v>25612.317719999999</v>
      </c>
      <c r="F302">
        <v>3654.1</v>
      </c>
      <c r="G302">
        <v>11.337571072004501</v>
      </c>
      <c r="H302">
        <v>-1.35895914953025</v>
      </c>
      <c r="I302">
        <v>12.736586724762599</v>
      </c>
      <c r="J302">
        <v>-6.5643121078780702</v>
      </c>
      <c r="K302">
        <v>3640.0903899088498</v>
      </c>
      <c r="L302">
        <v>3324.97319848392</v>
      </c>
      <c r="M302">
        <v>33.669709628078998</v>
      </c>
      <c r="N302">
        <v>1.21545297988745</v>
      </c>
      <c r="O302">
        <v>8.8776990230152499</v>
      </c>
      <c r="P302">
        <v>45.572973726669701</v>
      </c>
      <c r="Q302">
        <v>0.102783163988724</v>
      </c>
    </row>
    <row r="303" spans="1:17" x14ac:dyDescent="0.3">
      <c r="A303" t="s">
        <v>709</v>
      </c>
      <c r="B303" t="s">
        <v>710</v>
      </c>
      <c r="C303" t="s">
        <v>10395</v>
      </c>
      <c r="D303" t="s">
        <v>276</v>
      </c>
      <c r="E303">
        <v>25477.858801574999</v>
      </c>
      <c r="F303">
        <v>1254.45</v>
      </c>
      <c r="G303">
        <v>-14.055602997364099</v>
      </c>
      <c r="H303">
        <v>-8.48114348014904</v>
      </c>
      <c r="I303">
        <v>-17.459438738914098</v>
      </c>
      <c r="J303">
        <v>-7.3138319753468304</v>
      </c>
      <c r="K303">
        <v>1263.64551713784</v>
      </c>
      <c r="L303">
        <v>1218.78650195347</v>
      </c>
      <c r="M303">
        <v>43.666565086367299</v>
      </c>
      <c r="N303">
        <v>0.87881555673409595</v>
      </c>
      <c r="O303">
        <v>15.181952249989999</v>
      </c>
      <c r="P303">
        <v>28.011633246594201</v>
      </c>
      <c r="Q303">
        <v>0.10416312757653</v>
      </c>
    </row>
    <row r="304" spans="1:17" x14ac:dyDescent="0.3">
      <c r="A304" t="s">
        <v>711</v>
      </c>
      <c r="B304" t="s">
        <v>712</v>
      </c>
      <c r="C304" t="s">
        <v>10395</v>
      </c>
      <c r="D304" t="s">
        <v>54</v>
      </c>
      <c r="E304">
        <v>25369.121986800001</v>
      </c>
      <c r="F304">
        <v>1416.4</v>
      </c>
      <c r="G304">
        <v>34.758365340905499</v>
      </c>
      <c r="H304">
        <v>-14.2456556561113</v>
      </c>
      <c r="I304">
        <v>30.089417844990798</v>
      </c>
      <c r="J304">
        <v>-11.5381013839368</v>
      </c>
      <c r="K304">
        <v>1439.8234839924601</v>
      </c>
      <c r="L304">
        <v>1158.5371893988599</v>
      </c>
      <c r="M304">
        <v>17.799613056692301</v>
      </c>
      <c r="N304">
        <v>0.93804364574750698</v>
      </c>
      <c r="O304">
        <v>15.7158994634283</v>
      </c>
      <c r="P304">
        <v>95.581331123998893</v>
      </c>
      <c r="Q304">
        <v>2.9588173152354E-2</v>
      </c>
    </row>
    <row r="305" spans="1:17" x14ac:dyDescent="0.3">
      <c r="A305" t="s">
        <v>713</v>
      </c>
      <c r="B305" t="s">
        <v>714</v>
      </c>
      <c r="C305" t="s">
        <v>10399</v>
      </c>
      <c r="D305" t="s">
        <v>478</v>
      </c>
      <c r="E305">
        <v>25173.103489982001</v>
      </c>
      <c r="F305">
        <v>208.69</v>
      </c>
      <c r="G305">
        <v>-31.719044003963599</v>
      </c>
      <c r="H305">
        <v>11.7000077951212</v>
      </c>
      <c r="I305">
        <v>16.912148392644198</v>
      </c>
      <c r="J305">
        <v>10.3078878468888</v>
      </c>
      <c r="K305">
        <v>184.299977250366</v>
      </c>
      <c r="L305">
        <v>175.08464242537499</v>
      </c>
      <c r="M305">
        <v>62.903309597543199</v>
      </c>
      <c r="N305">
        <v>1.7901707840702299</v>
      </c>
      <c r="O305">
        <v>6.8570607120609504</v>
      </c>
      <c r="P305">
        <v>46.706502636203801</v>
      </c>
      <c r="Q305">
        <v>5.4956813578582002E-2</v>
      </c>
    </row>
    <row r="306" spans="1:17" x14ac:dyDescent="0.3">
      <c r="A306" t="s">
        <v>715</v>
      </c>
      <c r="B306" t="s">
        <v>716</v>
      </c>
      <c r="C306" t="s">
        <v>10397</v>
      </c>
      <c r="D306" t="s">
        <v>539</v>
      </c>
      <c r="E306">
        <v>24992.1134542</v>
      </c>
      <c r="F306">
        <v>1365.5</v>
      </c>
      <c r="G306">
        <v>82.293700334180301</v>
      </c>
      <c r="H306">
        <v>-16.001799331280498</v>
      </c>
      <c r="I306">
        <v>58.692470087856599</v>
      </c>
      <c r="J306">
        <v>-5.51492304329585</v>
      </c>
      <c r="K306">
        <v>1457.18979537724</v>
      </c>
      <c r="L306">
        <v>1207.67192991041</v>
      </c>
      <c r="M306">
        <v>23.359859114361999</v>
      </c>
      <c r="N306">
        <v>0.28523171564242999</v>
      </c>
      <c r="O306">
        <v>30.0585865983156</v>
      </c>
      <c r="P306">
        <v>127.9632721202</v>
      </c>
      <c r="Q306">
        <v>5.3802406422369997E-2</v>
      </c>
    </row>
    <row r="307" spans="1:17" x14ac:dyDescent="0.3">
      <c r="A307" t="s">
        <v>717</v>
      </c>
      <c r="B307" t="s">
        <v>718</v>
      </c>
      <c r="C307" t="s">
        <v>10400</v>
      </c>
      <c r="D307" t="s">
        <v>101</v>
      </c>
      <c r="E307">
        <v>24922.87574874</v>
      </c>
      <c r="F307">
        <v>308.3</v>
      </c>
      <c r="G307">
        <v>-37.309972449765702</v>
      </c>
      <c r="H307">
        <v>-1.50027168986661</v>
      </c>
      <c r="I307">
        <v>-3.0521711490132399</v>
      </c>
      <c r="J307">
        <v>-3.8394161697308302</v>
      </c>
      <c r="K307">
        <v>298.11054853347201</v>
      </c>
      <c r="L307">
        <v>294.50947494489202</v>
      </c>
      <c r="M307">
        <v>56.305602637992997</v>
      </c>
      <c r="N307">
        <v>0.68215416933301598</v>
      </c>
      <c r="O307">
        <v>15.8936101200129</v>
      </c>
      <c r="P307">
        <v>22.414135398054398</v>
      </c>
      <c r="Q307">
        <v>-0.10841811633167101</v>
      </c>
    </row>
    <row r="308" spans="1:17" x14ac:dyDescent="0.3">
      <c r="A308" t="s">
        <v>719</v>
      </c>
      <c r="B308" t="s">
        <v>720</v>
      </c>
      <c r="C308" t="s">
        <v>10395</v>
      </c>
      <c r="D308" t="s">
        <v>54</v>
      </c>
      <c r="E308">
        <v>24879.506544529999</v>
      </c>
      <c r="F308">
        <v>461.45</v>
      </c>
      <c r="G308">
        <v>-13.4858113228268</v>
      </c>
      <c r="H308">
        <v>6.8470068364811107E-2</v>
      </c>
      <c r="I308">
        <v>-1.6388834210346901</v>
      </c>
      <c r="J308">
        <v>-8.5599751828957498</v>
      </c>
      <c r="K308">
        <v>464.30766584825</v>
      </c>
      <c r="L308">
        <v>433.993650230865</v>
      </c>
      <c r="M308">
        <v>31.413832645749899</v>
      </c>
      <c r="N308">
        <v>0.75303308410054304</v>
      </c>
      <c r="O308">
        <v>12.2548488460288</v>
      </c>
      <c r="P308">
        <v>32.069261591299302</v>
      </c>
      <c r="Q308">
        <v>-7.9532239487279E-2</v>
      </c>
    </row>
    <row r="309" spans="1:17" hidden="1" x14ac:dyDescent="0.3">
      <c r="A309" t="s">
        <v>721</v>
      </c>
      <c r="B309" t="s">
        <v>722</v>
      </c>
      <c r="C309" t="s">
        <v>10405</v>
      </c>
      <c r="D309" t="s">
        <v>54</v>
      </c>
      <c r="E309">
        <v>24829.81028166</v>
      </c>
      <c r="F309">
        <v>5427.55</v>
      </c>
      <c r="G309">
        <v>9.2298542408425099</v>
      </c>
      <c r="H309">
        <v>-11.9687337160948</v>
      </c>
      <c r="I309">
        <v>9.3617870897904503</v>
      </c>
      <c r="J309">
        <v>-10.4498823254428</v>
      </c>
      <c r="K309">
        <v>5658.7035521269299</v>
      </c>
      <c r="L309">
        <v>4919.4985378433003</v>
      </c>
      <c r="M309">
        <v>19.959002876114301</v>
      </c>
      <c r="N309">
        <v>0.72355663810593296</v>
      </c>
      <c r="O309">
        <v>18.859338007019701</v>
      </c>
      <c r="P309">
        <v>41.906006928557403</v>
      </c>
      <c r="Q309">
        <v>-7.8042073715707996E-2</v>
      </c>
    </row>
    <row r="310" spans="1:17" x14ac:dyDescent="0.3">
      <c r="A310" t="s">
        <v>723</v>
      </c>
      <c r="B310" t="s">
        <v>724</v>
      </c>
      <c r="C310" t="s">
        <v>10403</v>
      </c>
      <c r="D310" t="s">
        <v>130</v>
      </c>
      <c r="E310">
        <v>24723.829803195</v>
      </c>
      <c r="F310">
        <v>723.15</v>
      </c>
      <c r="G310">
        <v>204.80425796101599</v>
      </c>
      <c r="H310">
        <v>17.145654817176201</v>
      </c>
      <c r="I310">
        <v>122.366649082423</v>
      </c>
      <c r="J310">
        <v>8.46393421073779</v>
      </c>
      <c r="K310">
        <v>592.85876384194</v>
      </c>
      <c r="L310">
        <v>436.84117986883598</v>
      </c>
      <c r="M310">
        <v>77.144373713976705</v>
      </c>
      <c r="N310">
        <v>1.3773607131510599</v>
      </c>
      <c r="O310">
        <v>3.5746387333195102</v>
      </c>
      <c r="P310">
        <v>244.27517257795699</v>
      </c>
      <c r="Q310">
        <v>0.23726966829896501</v>
      </c>
    </row>
    <row r="311" spans="1:17" x14ac:dyDescent="0.3">
      <c r="A311" t="s">
        <v>725</v>
      </c>
      <c r="B311" t="s">
        <v>726</v>
      </c>
      <c r="C311" t="s">
        <v>10389</v>
      </c>
      <c r="D311" t="s">
        <v>263</v>
      </c>
      <c r="E311">
        <v>24436.26849672</v>
      </c>
      <c r="F311">
        <v>247.05</v>
      </c>
      <c r="G311">
        <v>46.980048189493402</v>
      </c>
      <c r="H311">
        <v>-11.475326863426099</v>
      </c>
      <c r="I311">
        <v>14.6060131778088</v>
      </c>
      <c r="J311">
        <v>-4.17968953586493</v>
      </c>
      <c r="K311">
        <v>252.40712090469901</v>
      </c>
      <c r="L311">
        <v>215.349185832317</v>
      </c>
      <c r="M311">
        <v>33.313934471751999</v>
      </c>
      <c r="N311">
        <v>0.244805036129602</v>
      </c>
      <c r="O311">
        <v>15.1183970856101</v>
      </c>
      <c r="P311">
        <v>86.593655589123799</v>
      </c>
      <c r="Q311">
        <v>4.7142886399464998E-2</v>
      </c>
    </row>
    <row r="312" spans="1:17" x14ac:dyDescent="0.3">
      <c r="A312" t="s">
        <v>727</v>
      </c>
      <c r="B312" t="s">
        <v>728</v>
      </c>
      <c r="C312" t="s">
        <v>10400</v>
      </c>
      <c r="D312" t="s">
        <v>729</v>
      </c>
      <c r="E312">
        <v>24214.428223499999</v>
      </c>
      <c r="F312">
        <v>1520.45</v>
      </c>
      <c r="G312">
        <v>-21.617449979143899</v>
      </c>
      <c r="H312">
        <v>10.1681052941485</v>
      </c>
      <c r="I312">
        <v>15.0319091415353</v>
      </c>
      <c r="J312">
        <v>1.3571796013597801</v>
      </c>
      <c r="K312">
        <v>1425.20665813662</v>
      </c>
      <c r="L312">
        <v>1344.3649077075499</v>
      </c>
      <c r="M312">
        <v>68.261258616316098</v>
      </c>
      <c r="N312">
        <v>1.05327121623074</v>
      </c>
      <c r="O312">
        <v>3.8311026340885901</v>
      </c>
      <c r="P312">
        <v>36.9342999954969</v>
      </c>
      <c r="Q312">
        <v>-3.4509309543370001E-3</v>
      </c>
    </row>
    <row r="313" spans="1:17" x14ac:dyDescent="0.3">
      <c r="A313" t="s">
        <v>730</v>
      </c>
      <c r="B313" t="s">
        <v>731</v>
      </c>
      <c r="C313" t="s">
        <v>10391</v>
      </c>
      <c r="D313" t="s">
        <v>400</v>
      </c>
      <c r="E313">
        <v>24111.218663399999</v>
      </c>
      <c r="F313">
        <v>6750.7</v>
      </c>
      <c r="G313">
        <v>126.228489088695</v>
      </c>
      <c r="H313">
        <v>2.8524933189434498</v>
      </c>
      <c r="I313">
        <v>46.725473104924802</v>
      </c>
      <c r="J313">
        <v>0.32722456556342</v>
      </c>
      <c r="K313">
        <v>6278.7779233523497</v>
      </c>
      <c r="L313">
        <v>4892.5822440865904</v>
      </c>
      <c r="M313">
        <v>51.396338277425002</v>
      </c>
      <c r="N313">
        <v>0.68937535545279105</v>
      </c>
      <c r="O313">
        <v>5.1742782229990896</v>
      </c>
      <c r="P313">
        <v>221.46190476190401</v>
      </c>
    </row>
    <row r="314" spans="1:17" hidden="1" x14ac:dyDescent="0.3">
      <c r="A314" t="s">
        <v>732</v>
      </c>
      <c r="B314" t="s">
        <v>733</v>
      </c>
      <c r="C314" t="s">
        <v>10405</v>
      </c>
      <c r="D314" t="s">
        <v>127</v>
      </c>
      <c r="E314">
        <v>24076.059668039899</v>
      </c>
      <c r="F314">
        <v>396.15</v>
      </c>
      <c r="G314">
        <v>-12.2169310475646</v>
      </c>
      <c r="H314">
        <v>-10.751912655393401</v>
      </c>
      <c r="I314">
        <v>-17.341198159943399</v>
      </c>
      <c r="J314">
        <v>-2.6723376946342898</v>
      </c>
      <c r="K314">
        <v>413.21601799785901</v>
      </c>
      <c r="L314">
        <v>403.42303322483701</v>
      </c>
      <c r="M314">
        <v>52.0596349249792</v>
      </c>
      <c r="N314">
        <v>0.32445623140596402</v>
      </c>
      <c r="O314">
        <v>45.7402499053388</v>
      </c>
      <c r="P314">
        <v>32.491638795986603</v>
      </c>
      <c r="Q314">
        <v>3.8182035772558999E-2</v>
      </c>
    </row>
    <row r="315" spans="1:17" x14ac:dyDescent="0.3">
      <c r="A315" t="s">
        <v>734</v>
      </c>
      <c r="B315" t="s">
        <v>735</v>
      </c>
      <c r="C315" t="s">
        <v>10391</v>
      </c>
      <c r="D315" t="s">
        <v>400</v>
      </c>
      <c r="E315">
        <v>23989.64489064</v>
      </c>
      <c r="F315">
        <v>1069.2</v>
      </c>
      <c r="G315">
        <v>-31.6827891067929</v>
      </c>
      <c r="H315">
        <v>-2.7585206664433999</v>
      </c>
      <c r="I315">
        <v>6.8959418993948303</v>
      </c>
      <c r="J315">
        <v>-5.4715792601908202</v>
      </c>
      <c r="K315">
        <v>1022.57010700214</v>
      </c>
      <c r="L315">
        <v>952.36775038886503</v>
      </c>
      <c r="M315">
        <v>50.927348670888698</v>
      </c>
      <c r="N315">
        <v>0.64199913146989496</v>
      </c>
      <c r="O315">
        <v>6.9771791994014096</v>
      </c>
      <c r="P315">
        <v>45.153407548194401</v>
      </c>
      <c r="Q315">
        <v>-7.4400942228726993E-2</v>
      </c>
    </row>
    <row r="316" spans="1:17" x14ac:dyDescent="0.3">
      <c r="A316" t="s">
        <v>736</v>
      </c>
      <c r="B316" t="s">
        <v>737</v>
      </c>
      <c r="C316" t="s">
        <v>10393</v>
      </c>
      <c r="D316" t="s">
        <v>114</v>
      </c>
      <c r="E316">
        <v>23888.963793800001</v>
      </c>
      <c r="F316">
        <v>954.1</v>
      </c>
      <c r="G316">
        <v>62.106640178086899</v>
      </c>
      <c r="H316">
        <v>6.46040524693381</v>
      </c>
      <c r="I316">
        <v>79.914454148900305</v>
      </c>
      <c r="J316">
        <v>7.2322522363758104</v>
      </c>
      <c r="K316">
        <v>831.38222519842202</v>
      </c>
      <c r="L316">
        <v>666.32782997210404</v>
      </c>
      <c r="M316">
        <v>67.263671996482898</v>
      </c>
      <c r="N316">
        <v>1.3308620969165199</v>
      </c>
      <c r="O316">
        <v>3.5373650560737802</v>
      </c>
      <c r="P316">
        <v>111.928031985784</v>
      </c>
    </row>
    <row r="317" spans="1:17" x14ac:dyDescent="0.3">
      <c r="A317" t="s">
        <v>738</v>
      </c>
      <c r="B317" t="s">
        <v>739</v>
      </c>
      <c r="C317" t="s">
        <v>10401</v>
      </c>
      <c r="D317" t="s">
        <v>740</v>
      </c>
      <c r="E317">
        <v>23633.589380220001</v>
      </c>
      <c r="F317">
        <v>342.45</v>
      </c>
      <c r="G317">
        <v>76.321639773627297</v>
      </c>
      <c r="H317">
        <v>-1.68239680894706</v>
      </c>
      <c r="I317">
        <v>57.977282301495102</v>
      </c>
      <c r="J317">
        <v>5.8804661693708304</v>
      </c>
      <c r="K317">
        <v>294.894897138391</v>
      </c>
      <c r="L317">
        <v>233.494278240395</v>
      </c>
      <c r="M317">
        <v>75.208083155597294</v>
      </c>
      <c r="N317">
        <v>0.88931072108064302</v>
      </c>
      <c r="O317">
        <v>0.74463425317565701</v>
      </c>
      <c r="P317">
        <v>130.91706001348601</v>
      </c>
      <c r="Q317">
        <v>5.1200054683832E-2</v>
      </c>
    </row>
    <row r="318" spans="1:17" x14ac:dyDescent="0.3">
      <c r="A318" t="s">
        <v>741</v>
      </c>
      <c r="B318" t="s">
        <v>742</v>
      </c>
      <c r="C318" t="s">
        <v>10391</v>
      </c>
      <c r="D318" t="s">
        <v>51</v>
      </c>
      <c r="E318">
        <v>23632.091100000001</v>
      </c>
      <c r="F318">
        <v>808</v>
      </c>
      <c r="G318">
        <v>-16.412198590387298</v>
      </c>
      <c r="H318">
        <v>-0.372816793872287</v>
      </c>
      <c r="I318">
        <v>-1.8823552007574</v>
      </c>
      <c r="J318">
        <v>-1.0911587225468999</v>
      </c>
      <c r="K318">
        <v>757.28387308003505</v>
      </c>
      <c r="L318">
        <v>737.98386196458102</v>
      </c>
      <c r="M318">
        <v>68.606460003586506</v>
      </c>
      <c r="N318">
        <v>2.9804710232278202</v>
      </c>
      <c r="O318">
        <v>6.7759900990099098</v>
      </c>
      <c r="P318">
        <v>34.655445379551701</v>
      </c>
    </row>
    <row r="319" spans="1:17" x14ac:dyDescent="0.3">
      <c r="A319" t="s">
        <v>743</v>
      </c>
      <c r="B319" t="s">
        <v>744</v>
      </c>
      <c r="C319" t="s">
        <v>10395</v>
      </c>
      <c r="D319" t="s">
        <v>745</v>
      </c>
      <c r="E319">
        <v>23469.0239105</v>
      </c>
      <c r="F319">
        <v>2317</v>
      </c>
      <c r="G319">
        <v>35.891449230863799</v>
      </c>
      <c r="H319">
        <v>0.94519131897762798</v>
      </c>
      <c r="I319">
        <v>31.1095614061704</v>
      </c>
      <c r="J319">
        <v>-5.0838655768130803</v>
      </c>
      <c r="K319">
        <v>2247.7189188309299</v>
      </c>
      <c r="L319">
        <v>1851.9285114612401</v>
      </c>
      <c r="M319">
        <v>34.987299752176597</v>
      </c>
      <c r="N319">
        <v>0.81626248909071297</v>
      </c>
      <c r="O319">
        <v>15.951661631419899</v>
      </c>
      <c r="P319">
        <v>85.3451723862091</v>
      </c>
      <c r="Q319">
        <v>8.9113090188413999E-2</v>
      </c>
    </row>
    <row r="320" spans="1:17" x14ac:dyDescent="0.3">
      <c r="A320" t="s">
        <v>746</v>
      </c>
      <c r="B320" t="s">
        <v>747</v>
      </c>
      <c r="C320" t="s">
        <v>10399</v>
      </c>
      <c r="D320" t="s">
        <v>281</v>
      </c>
      <c r="E320">
        <v>23291.688958589999</v>
      </c>
      <c r="F320">
        <v>372.45</v>
      </c>
      <c r="G320">
        <v>31.470844097483099</v>
      </c>
      <c r="H320">
        <v>-7.4666944683020002</v>
      </c>
      <c r="I320">
        <v>-33.5136519232734</v>
      </c>
      <c r="J320">
        <v>-2.76275803477917</v>
      </c>
      <c r="K320">
        <v>391.02257195526801</v>
      </c>
      <c r="L320">
        <v>378.235102349089</v>
      </c>
      <c r="M320">
        <v>42.952849620357199</v>
      </c>
      <c r="N320">
        <v>0.67763164710760304</v>
      </c>
      <c r="O320">
        <v>34.836890857833197</v>
      </c>
      <c r="P320">
        <v>81.196789102408104</v>
      </c>
      <c r="Q320">
        <v>0.11748588610571099</v>
      </c>
    </row>
    <row r="321" spans="1:17" x14ac:dyDescent="0.3">
      <c r="A321" t="s">
        <v>748</v>
      </c>
      <c r="B321" t="s">
        <v>749</v>
      </c>
      <c r="C321" t="s">
        <v>10395</v>
      </c>
      <c r="D321" t="s">
        <v>54</v>
      </c>
      <c r="E321">
        <v>23275.536146939899</v>
      </c>
      <c r="F321">
        <v>2224.85</v>
      </c>
      <c r="G321">
        <v>92.028620090862304</v>
      </c>
      <c r="H321">
        <v>30.700875582470999</v>
      </c>
      <c r="I321">
        <v>30.907653318817601</v>
      </c>
      <c r="J321">
        <v>4.8391374361640702</v>
      </c>
      <c r="K321">
        <v>1852.5823767493901</v>
      </c>
      <c r="L321">
        <v>1557.4341874074501</v>
      </c>
      <c r="M321">
        <v>56.895282219512197</v>
      </c>
      <c r="N321">
        <v>2.7336834749901602</v>
      </c>
      <c r="O321">
        <v>19.7384093309661</v>
      </c>
      <c r="P321">
        <v>125.64401622718</v>
      </c>
    </row>
    <row r="322" spans="1:17" x14ac:dyDescent="0.3">
      <c r="A322" t="s">
        <v>750</v>
      </c>
      <c r="B322" t="s">
        <v>751</v>
      </c>
      <c r="C322" t="s">
        <v>10395</v>
      </c>
      <c r="D322" t="s">
        <v>54</v>
      </c>
      <c r="E322">
        <v>23252.434753579899</v>
      </c>
      <c r="F322">
        <v>1182.95</v>
      </c>
      <c r="G322">
        <v>23.214013848974201</v>
      </c>
      <c r="H322">
        <v>-2.9719413703970501</v>
      </c>
      <c r="I322">
        <v>4.5855904014319897</v>
      </c>
      <c r="J322">
        <v>-5.9912023309726399</v>
      </c>
      <c r="K322">
        <v>1120.4108223820101</v>
      </c>
      <c r="L322">
        <v>988.24122918392095</v>
      </c>
      <c r="M322">
        <v>55.446895221210298</v>
      </c>
      <c r="N322">
        <v>0.41730183050644798</v>
      </c>
      <c r="O322">
        <v>8.6225115178156297</v>
      </c>
      <c r="P322">
        <v>67.284168846779295</v>
      </c>
      <c r="Q322">
        <v>2.1865506091601001E-2</v>
      </c>
    </row>
    <row r="323" spans="1:17" hidden="1" x14ac:dyDescent="0.3">
      <c r="A323" t="s">
        <v>752</v>
      </c>
      <c r="B323" t="s">
        <v>753</v>
      </c>
      <c r="C323" t="s">
        <v>10405</v>
      </c>
      <c r="D323" t="s">
        <v>754</v>
      </c>
      <c r="E323">
        <v>23025.673136879999</v>
      </c>
      <c r="F323">
        <v>101.56</v>
      </c>
      <c r="G323">
        <v>62.015869585827701</v>
      </c>
      <c r="H323">
        <v>-6.8101848389906996</v>
      </c>
      <c r="I323">
        <v>11.0530715341903</v>
      </c>
      <c r="J323">
        <v>-0.65920247946355004</v>
      </c>
      <c r="K323">
        <v>99.333418250834796</v>
      </c>
      <c r="L323">
        <v>86.532412842593999</v>
      </c>
      <c r="M323">
        <v>50.681017208567297</v>
      </c>
      <c r="N323">
        <v>0.75595668243760406</v>
      </c>
      <c r="O323">
        <v>4.9625836943678596</v>
      </c>
      <c r="P323">
        <v>100.71146245059199</v>
      </c>
      <c r="Q323">
        <v>2.0612820630179999E-2</v>
      </c>
    </row>
    <row r="324" spans="1:17" x14ac:dyDescent="0.3">
      <c r="A324" t="s">
        <v>755</v>
      </c>
      <c r="B324" t="s">
        <v>756</v>
      </c>
      <c r="C324" t="s">
        <v>10402</v>
      </c>
      <c r="D324" t="s">
        <v>433</v>
      </c>
      <c r="E324">
        <v>23001.75007713</v>
      </c>
      <c r="F324">
        <v>722.7</v>
      </c>
      <c r="G324">
        <v>72.269790361680194</v>
      </c>
      <c r="H324">
        <v>2.2548667052482299</v>
      </c>
      <c r="I324">
        <v>50.8569684916013</v>
      </c>
      <c r="J324">
        <v>2.86262538589467</v>
      </c>
      <c r="K324">
        <v>663.89693700827195</v>
      </c>
      <c r="L324">
        <v>546.95836967752496</v>
      </c>
      <c r="M324">
        <v>55.431854394857197</v>
      </c>
      <c r="N324">
        <v>0.67976995853848399</v>
      </c>
      <c r="O324">
        <v>4.4347585443475799</v>
      </c>
      <c r="P324">
        <v>119.96651955562299</v>
      </c>
      <c r="Q324">
        <v>0.180395484420772</v>
      </c>
    </row>
    <row r="325" spans="1:17" x14ac:dyDescent="0.3">
      <c r="A325" t="s">
        <v>757</v>
      </c>
      <c r="B325" t="s">
        <v>758</v>
      </c>
      <c r="C325" t="s">
        <v>10403</v>
      </c>
      <c r="D325" t="s">
        <v>130</v>
      </c>
      <c r="E325">
        <v>22931.123965675</v>
      </c>
      <c r="F325">
        <v>2015.4</v>
      </c>
      <c r="G325">
        <v>170.549712386159</v>
      </c>
      <c r="H325">
        <v>11.822352522891901</v>
      </c>
      <c r="I325">
        <v>26.993573107664801</v>
      </c>
      <c r="J325">
        <v>4.2678038220209498</v>
      </c>
      <c r="K325">
        <v>1811.46284513809</v>
      </c>
      <c r="L325">
        <v>1574.1003022279101</v>
      </c>
      <c r="M325">
        <v>76.061836619475599</v>
      </c>
      <c r="N325">
        <v>1.3708347351926999</v>
      </c>
      <c r="O325">
        <v>7.2146181141211096</v>
      </c>
      <c r="P325">
        <v>222.475185696099</v>
      </c>
      <c r="Q325">
        <v>9.6624956613272001E-2</v>
      </c>
    </row>
    <row r="326" spans="1:17" x14ac:dyDescent="0.3">
      <c r="A326" t="s">
        <v>759</v>
      </c>
      <c r="B326" t="s">
        <v>760</v>
      </c>
      <c r="C326" t="s">
        <v>10391</v>
      </c>
      <c r="D326" t="s">
        <v>564</v>
      </c>
      <c r="E326">
        <v>22885.254410699999</v>
      </c>
      <c r="F326">
        <v>2539</v>
      </c>
      <c r="G326">
        <v>3.9898019004081302</v>
      </c>
      <c r="H326">
        <v>-5.3597313838584197</v>
      </c>
      <c r="I326">
        <v>-24.407854603892702</v>
      </c>
      <c r="J326">
        <v>-0.73785695469413004</v>
      </c>
      <c r="K326">
        <v>2465.41137178487</v>
      </c>
      <c r="L326">
        <v>2504.8122548933402</v>
      </c>
      <c r="M326">
        <v>49.5621288180145</v>
      </c>
      <c r="N326">
        <v>0.75950275568927395</v>
      </c>
      <c r="O326">
        <v>53.446238676644299</v>
      </c>
      <c r="P326">
        <v>39.195745730654302</v>
      </c>
      <c r="Q326">
        <v>5.6239139634432E-2</v>
      </c>
    </row>
    <row r="327" spans="1:17" x14ac:dyDescent="0.3">
      <c r="A327" t="s">
        <v>761</v>
      </c>
      <c r="B327" t="s">
        <v>762</v>
      </c>
      <c r="C327" t="s">
        <v>10392</v>
      </c>
      <c r="D327" t="s">
        <v>687</v>
      </c>
      <c r="E327">
        <v>22830.673582520001</v>
      </c>
      <c r="F327">
        <v>158.35</v>
      </c>
      <c r="G327">
        <v>88.679256173772401</v>
      </c>
      <c r="H327">
        <v>-0.58322156822850102</v>
      </c>
      <c r="I327">
        <v>57.192615800336398</v>
      </c>
      <c r="J327">
        <v>-0.58072181901372399</v>
      </c>
      <c r="K327">
        <v>142.52904683792701</v>
      </c>
      <c r="L327">
        <v>113.842648290092</v>
      </c>
      <c r="M327">
        <v>58.541385740218601</v>
      </c>
      <c r="N327">
        <v>0.90592979388759398</v>
      </c>
      <c r="O327">
        <v>7.9886327754973196</v>
      </c>
      <c r="P327">
        <v>157.47967479674699</v>
      </c>
      <c r="Q327">
        <v>7.6673486143526995E-2</v>
      </c>
    </row>
    <row r="328" spans="1:17" x14ac:dyDescent="0.3">
      <c r="A328" t="s">
        <v>763</v>
      </c>
      <c r="B328" t="s">
        <v>764</v>
      </c>
      <c r="C328" t="s">
        <v>10389</v>
      </c>
      <c r="D328" t="s">
        <v>182</v>
      </c>
      <c r="E328">
        <v>22757.465850960001</v>
      </c>
      <c r="F328">
        <v>403.35</v>
      </c>
      <c r="G328">
        <v>9.4790597647274009</v>
      </c>
      <c r="H328">
        <v>10.2394904626101</v>
      </c>
      <c r="I328">
        <v>-2.19280701347888</v>
      </c>
      <c r="J328">
        <v>-3.0489288976480799</v>
      </c>
      <c r="K328">
        <v>380.48810013432802</v>
      </c>
      <c r="L328">
        <v>337.46566921440598</v>
      </c>
      <c r="M328">
        <v>39.3593687642323</v>
      </c>
      <c r="N328">
        <v>0.47172095377436002</v>
      </c>
      <c r="O328">
        <v>16.449733482087499</v>
      </c>
      <c r="P328">
        <v>58.487229862475402</v>
      </c>
      <c r="Q328">
        <v>5.1984220362229997E-3</v>
      </c>
    </row>
    <row r="329" spans="1:17" x14ac:dyDescent="0.3">
      <c r="A329" t="s">
        <v>765</v>
      </c>
      <c r="B329" t="s">
        <v>766</v>
      </c>
      <c r="C329" t="s">
        <v>10402</v>
      </c>
      <c r="D329" t="s">
        <v>161</v>
      </c>
      <c r="E329">
        <v>22672.570819724999</v>
      </c>
      <c r="F329">
        <v>713.25</v>
      </c>
      <c r="G329">
        <v>42.366602388585598</v>
      </c>
      <c r="H329">
        <v>-5.9286316950987503</v>
      </c>
      <c r="I329">
        <v>14.9898476227313</v>
      </c>
      <c r="J329">
        <v>-4.4758228878484001</v>
      </c>
      <c r="K329">
        <v>708.16371563152302</v>
      </c>
      <c r="L329">
        <v>581.31266882500995</v>
      </c>
      <c r="M329">
        <v>32.8988504089168</v>
      </c>
      <c r="N329">
        <v>0.46768804243635997</v>
      </c>
      <c r="O329">
        <v>18.324570627409699</v>
      </c>
      <c r="P329">
        <v>128.605769230769</v>
      </c>
      <c r="Q329">
        <v>0.14551866030916499</v>
      </c>
    </row>
    <row r="330" spans="1:17" x14ac:dyDescent="0.3">
      <c r="A330" t="s">
        <v>767</v>
      </c>
      <c r="B330" t="s">
        <v>768</v>
      </c>
      <c r="C330" t="s">
        <v>10402</v>
      </c>
      <c r="D330" t="s">
        <v>769</v>
      </c>
      <c r="E330">
        <v>22559.948814104999</v>
      </c>
      <c r="F330">
        <v>531.45000000000005</v>
      </c>
      <c r="G330">
        <v>52.103801155269998</v>
      </c>
      <c r="H330">
        <v>-10.920873429111399</v>
      </c>
      <c r="I330">
        <v>27.601164916529601</v>
      </c>
      <c r="J330">
        <v>-4.6998376311498298</v>
      </c>
      <c r="K330">
        <v>559.13824233640003</v>
      </c>
      <c r="L330">
        <v>486.42027000824402</v>
      </c>
      <c r="M330">
        <v>48.012094698470499</v>
      </c>
      <c r="N330">
        <v>0.78098851757200405</v>
      </c>
      <c r="O330">
        <v>40.7658293348386</v>
      </c>
      <c r="P330">
        <v>99.194152923538198</v>
      </c>
      <c r="Q330">
        <v>0.24243859188504299</v>
      </c>
    </row>
    <row r="331" spans="1:17" x14ac:dyDescent="0.3">
      <c r="A331" t="s">
        <v>770</v>
      </c>
      <c r="B331" t="s">
        <v>771</v>
      </c>
      <c r="C331" t="s">
        <v>10402</v>
      </c>
      <c r="D331" t="s">
        <v>555</v>
      </c>
      <c r="E331">
        <v>22318.438615849998</v>
      </c>
      <c r="F331">
        <v>1459.3</v>
      </c>
      <c r="G331">
        <v>0.24534857782968</v>
      </c>
      <c r="H331">
        <v>-4.7811803234053096</v>
      </c>
      <c r="I331">
        <v>33.172286333697897</v>
      </c>
      <c r="J331">
        <v>2.7700281847710002</v>
      </c>
      <c r="K331">
        <v>1450.7599752189501</v>
      </c>
      <c r="L331">
        <v>1275.73286525665</v>
      </c>
      <c r="M331">
        <v>55.171344439429603</v>
      </c>
      <c r="N331">
        <v>2.0733998988362798</v>
      </c>
      <c r="O331">
        <v>16.494209552525099</v>
      </c>
      <c r="P331">
        <v>75.554887218045096</v>
      </c>
      <c r="Q331">
        <v>0.123340495737845</v>
      </c>
    </row>
    <row r="332" spans="1:17" x14ac:dyDescent="0.3">
      <c r="A332" t="s">
        <v>772</v>
      </c>
      <c r="B332" t="s">
        <v>773</v>
      </c>
      <c r="C332" t="s">
        <v>10403</v>
      </c>
      <c r="D332" t="s">
        <v>130</v>
      </c>
      <c r="E332">
        <v>22190.853429629999</v>
      </c>
      <c r="F332">
        <v>1579.3</v>
      </c>
      <c r="G332">
        <v>212.24022172417699</v>
      </c>
      <c r="H332">
        <v>0.91843757959767602</v>
      </c>
      <c r="I332">
        <v>4.3977903432866903</v>
      </c>
      <c r="J332">
        <v>2.5719514847578302</v>
      </c>
      <c r="K332">
        <v>1473.7632555590201</v>
      </c>
      <c r="L332">
        <v>1238.2481614409701</v>
      </c>
      <c r="M332">
        <v>81.398831793710002</v>
      </c>
      <c r="N332">
        <v>1.12714924978775</v>
      </c>
      <c r="O332">
        <v>1.62730323561071</v>
      </c>
      <c r="P332">
        <v>255.69819819819801</v>
      </c>
    </row>
    <row r="333" spans="1:17" x14ac:dyDescent="0.3">
      <c r="A333" t="s">
        <v>774</v>
      </c>
      <c r="B333" t="s">
        <v>775</v>
      </c>
      <c r="C333" t="s">
        <v>10404</v>
      </c>
      <c r="D333" t="s">
        <v>164</v>
      </c>
      <c r="E333">
        <v>22108.844290925001</v>
      </c>
      <c r="F333">
        <v>7509.35</v>
      </c>
      <c r="G333">
        <v>-25.3300795959453</v>
      </c>
      <c r="H333">
        <v>-7.7683476534687896</v>
      </c>
      <c r="I333">
        <v>11.779479818663599</v>
      </c>
      <c r="J333">
        <v>-4.6516447436489603</v>
      </c>
      <c r="K333">
        <v>7595.3803906978901</v>
      </c>
      <c r="L333">
        <v>6951.2284295334202</v>
      </c>
      <c r="M333">
        <v>22.0848027976207</v>
      </c>
      <c r="N333">
        <v>0.73051523897227899</v>
      </c>
      <c r="O333">
        <v>8.3369399481978999</v>
      </c>
      <c r="P333">
        <v>45.112418717450701</v>
      </c>
      <c r="Q333">
        <v>-0.10849707949982999</v>
      </c>
    </row>
    <row r="334" spans="1:17" x14ac:dyDescent="0.3">
      <c r="A334" t="s">
        <v>776</v>
      </c>
      <c r="B334" t="s">
        <v>777</v>
      </c>
      <c r="C334" t="s">
        <v>10390</v>
      </c>
      <c r="D334" t="s">
        <v>294</v>
      </c>
      <c r="E334">
        <v>22015.634715224998</v>
      </c>
      <c r="F334">
        <v>2001.15</v>
      </c>
      <c r="G334">
        <v>-10.5025642628773</v>
      </c>
      <c r="H334">
        <v>-6.8683763480542099</v>
      </c>
      <c r="I334">
        <v>-14.6134311054662</v>
      </c>
      <c r="J334">
        <v>-8.5558630107484994</v>
      </c>
      <c r="K334">
        <v>1951.8832910241899</v>
      </c>
      <c r="L334">
        <v>1868.3891380839</v>
      </c>
      <c r="M334">
        <v>39.437480368930402</v>
      </c>
      <c r="N334">
        <v>0.63464794045272099</v>
      </c>
      <c r="O334">
        <v>22.876845813657098</v>
      </c>
      <c r="P334">
        <v>29.7678490370274</v>
      </c>
      <c r="Q334">
        <v>6.0865482942778999E-2</v>
      </c>
    </row>
    <row r="335" spans="1:17" x14ac:dyDescent="0.3">
      <c r="A335" t="s">
        <v>778</v>
      </c>
      <c r="B335" t="s">
        <v>779</v>
      </c>
      <c r="C335" t="s">
        <v>10390</v>
      </c>
      <c r="D335" t="s">
        <v>780</v>
      </c>
      <c r="E335">
        <v>21908.292571000002</v>
      </c>
      <c r="F335">
        <v>1562</v>
      </c>
      <c r="G335">
        <v>14.515815942243201</v>
      </c>
      <c r="H335">
        <v>-9.7646478127356495</v>
      </c>
      <c r="I335">
        <v>29.689250173342501</v>
      </c>
      <c r="J335">
        <v>-2.6352509717269701</v>
      </c>
      <c r="K335">
        <v>1525.4667451799701</v>
      </c>
      <c r="L335">
        <v>1316.1337678831501</v>
      </c>
      <c r="M335">
        <v>46.0673506889405</v>
      </c>
      <c r="N335">
        <v>0.27845416878503898</v>
      </c>
      <c r="O335">
        <v>9.79513444302175</v>
      </c>
      <c r="P335">
        <v>58.073167029297103</v>
      </c>
      <c r="Q335">
        <v>2.2041605458241E-2</v>
      </c>
    </row>
    <row r="336" spans="1:17" x14ac:dyDescent="0.3">
      <c r="A336" t="s">
        <v>781</v>
      </c>
      <c r="B336" t="s">
        <v>782</v>
      </c>
      <c r="C336" t="s">
        <v>10395</v>
      </c>
      <c r="D336" t="s">
        <v>276</v>
      </c>
      <c r="E336">
        <v>21879.596965799999</v>
      </c>
      <c r="F336">
        <v>546.79999999999995</v>
      </c>
      <c r="G336">
        <v>6.5151758769373398</v>
      </c>
      <c r="H336">
        <v>6.2841786158114301</v>
      </c>
      <c r="I336">
        <v>15.822728563412999</v>
      </c>
      <c r="J336">
        <v>-3.8798257641667</v>
      </c>
      <c r="K336">
        <v>495.769962763818</v>
      </c>
      <c r="L336">
        <v>432.28424656421498</v>
      </c>
      <c r="M336">
        <v>55.153167251710997</v>
      </c>
      <c r="N336">
        <v>1.14427004211982</v>
      </c>
      <c r="O336">
        <v>6.0716898317483698</v>
      </c>
      <c r="P336">
        <v>56.228571428571399</v>
      </c>
      <c r="Q336">
        <v>9.0772293183375999E-2</v>
      </c>
    </row>
    <row r="337" spans="1:17" x14ac:dyDescent="0.3">
      <c r="A337" t="s">
        <v>783</v>
      </c>
      <c r="B337" t="s">
        <v>784</v>
      </c>
      <c r="C337" t="s">
        <v>10402</v>
      </c>
      <c r="D337" t="s">
        <v>266</v>
      </c>
      <c r="E337">
        <v>21860.810758240001</v>
      </c>
      <c r="F337">
        <v>691.4</v>
      </c>
      <c r="G337">
        <v>4.3339185062673504</v>
      </c>
      <c r="H337">
        <v>-3.44402675627554</v>
      </c>
      <c r="I337">
        <v>1.43133669601808</v>
      </c>
      <c r="J337">
        <v>-6.8681952833567701</v>
      </c>
      <c r="K337">
        <v>695.03348846129404</v>
      </c>
      <c r="L337">
        <v>640.350785293341</v>
      </c>
      <c r="M337">
        <v>32.478792300639803</v>
      </c>
      <c r="N337">
        <v>0.91469805676329796</v>
      </c>
      <c r="O337">
        <v>15.5553948510269</v>
      </c>
      <c r="P337">
        <v>48.114824335903997</v>
      </c>
      <c r="Q337">
        <v>0.11147756049584499</v>
      </c>
    </row>
    <row r="338" spans="1:17" x14ac:dyDescent="0.3">
      <c r="A338" t="s">
        <v>785</v>
      </c>
      <c r="B338" t="s">
        <v>786</v>
      </c>
      <c r="C338" t="s">
        <v>10397</v>
      </c>
      <c r="D338" t="s">
        <v>190</v>
      </c>
      <c r="E338">
        <v>21804.179905139899</v>
      </c>
      <c r="F338">
        <v>1843.95</v>
      </c>
      <c r="G338">
        <v>-4.0809754054372101E-2</v>
      </c>
      <c r="H338">
        <v>-8.1240283505102493</v>
      </c>
      <c r="I338">
        <v>-14.9103199061712</v>
      </c>
      <c r="J338">
        <v>-9.1352756073031198</v>
      </c>
      <c r="K338">
        <v>1946.54144184355</v>
      </c>
      <c r="L338">
        <v>1828.70989330412</v>
      </c>
      <c r="M338">
        <v>28.0277448503711</v>
      </c>
      <c r="N338">
        <v>1.32787026431115</v>
      </c>
      <c r="O338">
        <v>31.692833319775399</v>
      </c>
      <c r="P338">
        <v>65.621772129159694</v>
      </c>
      <c r="Q338">
        <v>0.201465315905477</v>
      </c>
    </row>
    <row r="339" spans="1:17" x14ac:dyDescent="0.3">
      <c r="A339" t="s">
        <v>787</v>
      </c>
      <c r="B339" t="s">
        <v>788</v>
      </c>
      <c r="C339" t="s">
        <v>10391</v>
      </c>
      <c r="D339" t="s">
        <v>400</v>
      </c>
      <c r="E339">
        <v>21799.821430020002</v>
      </c>
      <c r="F339">
        <v>4423.3999999999996</v>
      </c>
      <c r="G339">
        <v>45.336063478230002</v>
      </c>
      <c r="H339">
        <v>-2.7376698512151298</v>
      </c>
      <c r="I339">
        <v>28.724032270363999</v>
      </c>
      <c r="J339">
        <v>-2.4735284395831498</v>
      </c>
      <c r="K339">
        <v>4271.9459361305198</v>
      </c>
      <c r="L339">
        <v>3575.94993371587</v>
      </c>
      <c r="M339">
        <v>46.958976459445601</v>
      </c>
      <c r="N339">
        <v>0.78258615066261705</v>
      </c>
      <c r="O339">
        <v>11.0005877831532</v>
      </c>
      <c r="P339">
        <v>98.358744394618796</v>
      </c>
      <c r="Q339">
        <v>2.0639754015349999E-2</v>
      </c>
    </row>
    <row r="340" spans="1:17" hidden="1" x14ac:dyDescent="0.3">
      <c r="A340" t="s">
        <v>789</v>
      </c>
      <c r="B340" t="s">
        <v>790</v>
      </c>
      <c r="C340" t="s">
        <v>10405</v>
      </c>
      <c r="D340" t="s">
        <v>51</v>
      </c>
      <c r="E340">
        <v>21785.599188814998</v>
      </c>
      <c r="F340">
        <v>506.95</v>
      </c>
      <c r="G340">
        <v>21.706164001429102</v>
      </c>
      <c r="H340">
        <v>22.854844343888601</v>
      </c>
      <c r="I340">
        <v>36.194531464036103</v>
      </c>
      <c r="J340">
        <v>9.4962317985820199</v>
      </c>
      <c r="K340">
        <v>430.96616065925701</v>
      </c>
      <c r="M340">
        <v>81.608575325817696</v>
      </c>
      <c r="N340">
        <v>1.2548723051869499</v>
      </c>
      <c r="O340">
        <v>1.9429924055626799</v>
      </c>
      <c r="P340">
        <v>73.613013698630098</v>
      </c>
    </row>
    <row r="341" spans="1:17" x14ac:dyDescent="0.3">
      <c r="A341" t="s">
        <v>791</v>
      </c>
      <c r="B341" t="s">
        <v>792</v>
      </c>
      <c r="C341" t="s">
        <v>10394</v>
      </c>
      <c r="D341" t="s">
        <v>220</v>
      </c>
      <c r="E341">
        <v>21624.019523479899</v>
      </c>
      <c r="F341">
        <v>1331.15</v>
      </c>
      <c r="G341">
        <v>79.1053718757762</v>
      </c>
      <c r="H341">
        <v>-4.5043939523507799</v>
      </c>
      <c r="I341">
        <v>7.5014147870671302</v>
      </c>
      <c r="J341">
        <v>-9.3382520338297503</v>
      </c>
      <c r="K341">
        <v>1318.6860008850499</v>
      </c>
      <c r="L341">
        <v>1118.0706168551401</v>
      </c>
      <c r="M341">
        <v>41.491984818133403</v>
      </c>
      <c r="N341">
        <v>0.41833707325763902</v>
      </c>
      <c r="O341">
        <v>8.8532471922773297</v>
      </c>
      <c r="P341">
        <v>121.397089397089</v>
      </c>
      <c r="Q341">
        <v>0.15556844735212</v>
      </c>
    </row>
    <row r="342" spans="1:17" x14ac:dyDescent="0.3">
      <c r="A342" t="s">
        <v>793</v>
      </c>
      <c r="B342" t="s">
        <v>794</v>
      </c>
      <c r="C342" t="s">
        <v>10397</v>
      </c>
      <c r="D342" t="s">
        <v>190</v>
      </c>
      <c r="E342">
        <v>21504.156340245001</v>
      </c>
      <c r="F342">
        <v>566.85</v>
      </c>
      <c r="G342">
        <v>-14.1638081945351</v>
      </c>
      <c r="H342">
        <v>-2.4058458991607998</v>
      </c>
      <c r="I342">
        <v>9.6702602808017701</v>
      </c>
      <c r="J342">
        <v>1.132658433052</v>
      </c>
      <c r="K342">
        <v>568.95911475886896</v>
      </c>
      <c r="L342">
        <v>528.19372472085797</v>
      </c>
      <c r="M342">
        <v>41.882822739614397</v>
      </c>
      <c r="N342">
        <v>0.76671178610505097</v>
      </c>
      <c r="O342">
        <v>9.7997706624327297</v>
      </c>
      <c r="P342">
        <v>39.343657817109097</v>
      </c>
      <c r="Q342">
        <v>8.8756608299242007E-2</v>
      </c>
    </row>
    <row r="343" spans="1:17" hidden="1" x14ac:dyDescent="0.3">
      <c r="A343" t="s">
        <v>795</v>
      </c>
      <c r="B343" t="s">
        <v>796</v>
      </c>
      <c r="C343" t="s">
        <v>10405</v>
      </c>
      <c r="D343" t="s">
        <v>225</v>
      </c>
      <c r="E343">
        <v>21333.951212</v>
      </c>
      <c r="F343">
        <v>740</v>
      </c>
      <c r="G343">
        <v>44.418394827867701</v>
      </c>
      <c r="H343">
        <v>-4.83814395177167</v>
      </c>
      <c r="I343">
        <v>44.793527975169297</v>
      </c>
      <c r="J343">
        <v>-4.3398709804614999</v>
      </c>
      <c r="K343">
        <v>714.896532456606</v>
      </c>
      <c r="L343">
        <v>599.38693434943104</v>
      </c>
      <c r="M343">
        <v>46.672887913592</v>
      </c>
      <c r="N343">
        <v>1.10998781058457</v>
      </c>
      <c r="O343">
        <v>4.7297297297297298</v>
      </c>
      <c r="P343">
        <v>79.480960465680297</v>
      </c>
      <c r="Q343">
        <v>-3.2264273904925998E-2</v>
      </c>
    </row>
    <row r="344" spans="1:17" x14ac:dyDescent="0.3">
      <c r="A344" t="s">
        <v>797</v>
      </c>
      <c r="B344" t="s">
        <v>798</v>
      </c>
      <c r="C344" t="s">
        <v>10394</v>
      </c>
      <c r="D344" t="s">
        <v>46</v>
      </c>
      <c r="E344">
        <v>21279.167938750001</v>
      </c>
      <c r="F344">
        <v>226.25</v>
      </c>
      <c r="G344">
        <v>25.548949179319699</v>
      </c>
      <c r="H344">
        <v>-19.445331514299198</v>
      </c>
      <c r="I344">
        <v>-17.328297584869301</v>
      </c>
      <c r="J344">
        <v>-5.3518789352109</v>
      </c>
      <c r="K344">
        <v>255.42312160129001</v>
      </c>
      <c r="L344">
        <v>234.162571749508</v>
      </c>
      <c r="M344">
        <v>31.238266751904</v>
      </c>
      <c r="N344">
        <v>0.39087112800525797</v>
      </c>
      <c r="O344">
        <v>55.403314917126998</v>
      </c>
      <c r="P344">
        <v>77.799607072691501</v>
      </c>
      <c r="Q344">
        <v>0.154689035444117</v>
      </c>
    </row>
    <row r="345" spans="1:17" x14ac:dyDescent="0.3">
      <c r="A345" t="s">
        <v>799</v>
      </c>
      <c r="B345" t="s">
        <v>800</v>
      </c>
      <c r="C345" t="s">
        <v>10404</v>
      </c>
      <c r="D345" t="s">
        <v>471</v>
      </c>
      <c r="E345">
        <v>21278.067378750002</v>
      </c>
      <c r="F345">
        <v>586.95000000000005</v>
      </c>
      <c r="G345">
        <v>-13.8825145388737</v>
      </c>
      <c r="H345">
        <v>-10.1806491485191</v>
      </c>
      <c r="I345">
        <v>-28.2772028546378</v>
      </c>
      <c r="J345">
        <v>1.64338520501799</v>
      </c>
      <c r="K345">
        <v>626.76591509774403</v>
      </c>
      <c r="L345">
        <v>639.22603496078602</v>
      </c>
      <c r="M345">
        <v>53.087576155557002</v>
      </c>
      <c r="N345">
        <v>0.95828182227141401</v>
      </c>
      <c r="O345">
        <v>31.058863617003102</v>
      </c>
      <c r="P345">
        <v>34.0068493150685</v>
      </c>
      <c r="Q345">
        <v>-8.8192313549437004E-2</v>
      </c>
    </row>
    <row r="346" spans="1:17" x14ac:dyDescent="0.3">
      <c r="A346" t="s">
        <v>801</v>
      </c>
      <c r="B346" t="s">
        <v>802</v>
      </c>
      <c r="C346" t="s">
        <v>10391</v>
      </c>
      <c r="D346" t="s">
        <v>564</v>
      </c>
      <c r="E346">
        <v>21176.050261554999</v>
      </c>
      <c r="F346">
        <v>499.15</v>
      </c>
      <c r="G346">
        <v>-43.134607139965503</v>
      </c>
      <c r="H346">
        <v>5.3923979344567297</v>
      </c>
      <c r="I346">
        <v>42.198342778080502</v>
      </c>
      <c r="J346">
        <v>-3.8320061900370201</v>
      </c>
      <c r="K346">
        <v>473.981741345378</v>
      </c>
      <c r="L346">
        <v>477.125881394001</v>
      </c>
      <c r="M346">
        <v>49.916009898541503</v>
      </c>
      <c r="N346">
        <v>2.85206963142276</v>
      </c>
      <c r="O346">
        <v>37.237818450439804</v>
      </c>
      <c r="P346">
        <v>64.042986722755302</v>
      </c>
      <c r="Q346">
        <v>5.5215612827096999E-2</v>
      </c>
    </row>
    <row r="347" spans="1:17" x14ac:dyDescent="0.3">
      <c r="A347" t="s">
        <v>803</v>
      </c>
      <c r="B347" t="s">
        <v>804</v>
      </c>
      <c r="C347" t="s">
        <v>10392</v>
      </c>
      <c r="D347" t="s">
        <v>687</v>
      </c>
      <c r="E347">
        <v>21067.620125685</v>
      </c>
      <c r="F347">
        <v>1230.1500000000001</v>
      </c>
      <c r="G347">
        <v>16.0214778852263</v>
      </c>
      <c r="H347">
        <v>-6.9444191688416996</v>
      </c>
      <c r="I347">
        <v>65.102889240753001</v>
      </c>
      <c r="J347">
        <v>-2.0685721383509001</v>
      </c>
      <c r="K347">
        <v>1270.6855658848699</v>
      </c>
      <c r="L347">
        <v>1101.91839976546</v>
      </c>
      <c r="M347">
        <v>40.043141654150602</v>
      </c>
      <c r="N347">
        <v>0.54944834498762496</v>
      </c>
      <c r="O347">
        <v>21.5298947282851</v>
      </c>
      <c r="P347">
        <v>88.890595009596893</v>
      </c>
      <c r="Q347">
        <v>8.1533114823753E-2</v>
      </c>
    </row>
    <row r="348" spans="1:17" x14ac:dyDescent="0.3">
      <c r="A348" t="s">
        <v>805</v>
      </c>
      <c r="B348" t="s">
        <v>806</v>
      </c>
      <c r="C348" t="s">
        <v>10395</v>
      </c>
      <c r="D348" t="s">
        <v>276</v>
      </c>
      <c r="E348">
        <v>20925.8735313</v>
      </c>
      <c r="F348">
        <v>420.25</v>
      </c>
      <c r="G348">
        <v>-4.2999149885900598</v>
      </c>
      <c r="H348">
        <v>-5.6163118797903699E-2</v>
      </c>
      <c r="I348">
        <v>-21.5600876389991</v>
      </c>
      <c r="J348">
        <v>-0.55627854867034299</v>
      </c>
      <c r="K348">
        <v>396.17255440845901</v>
      </c>
      <c r="L348">
        <v>379.579877452961</v>
      </c>
      <c r="M348">
        <v>61.499703863349303</v>
      </c>
      <c r="N348">
        <v>0.63367731566450503</v>
      </c>
      <c r="O348">
        <v>32.7781082688875</v>
      </c>
      <c r="P348">
        <v>35.085181613628997</v>
      </c>
      <c r="Q348">
        <v>9.8220783599822004E-2</v>
      </c>
    </row>
    <row r="349" spans="1:17" x14ac:dyDescent="0.3">
      <c r="A349" t="s">
        <v>807</v>
      </c>
      <c r="B349" t="s">
        <v>808</v>
      </c>
      <c r="C349" t="s">
        <v>10398</v>
      </c>
      <c r="D349" t="s">
        <v>127</v>
      </c>
      <c r="E349">
        <v>20764.667049660002</v>
      </c>
      <c r="F349">
        <v>1138.0999999999999</v>
      </c>
      <c r="G349">
        <v>128.56159332695401</v>
      </c>
      <c r="H349">
        <v>19.8960239975683</v>
      </c>
      <c r="I349">
        <v>8.17806749960247</v>
      </c>
      <c r="J349">
        <v>-2.3822154061548799</v>
      </c>
      <c r="K349">
        <v>1004.53762905541</v>
      </c>
      <c r="L349">
        <v>875.33929778757602</v>
      </c>
      <c r="M349">
        <v>63.274720373116203</v>
      </c>
      <c r="N349">
        <v>1.6062782028081499</v>
      </c>
      <c r="O349">
        <v>15.455583867849899</v>
      </c>
      <c r="P349">
        <v>181.67306026481799</v>
      </c>
      <c r="Q349">
        <v>0.24188501305544699</v>
      </c>
    </row>
    <row r="350" spans="1:17" x14ac:dyDescent="0.3">
      <c r="A350" t="s">
        <v>809</v>
      </c>
      <c r="B350" t="s">
        <v>810</v>
      </c>
      <c r="C350" t="s">
        <v>10404</v>
      </c>
      <c r="D350" t="s">
        <v>388</v>
      </c>
      <c r="E350">
        <v>20659.6356948049</v>
      </c>
      <c r="F350">
        <v>515.65</v>
      </c>
      <c r="G350">
        <v>51.301180780565502</v>
      </c>
      <c r="H350">
        <v>-6.6749010830896998</v>
      </c>
      <c r="I350">
        <v>32.477019626433801</v>
      </c>
      <c r="J350">
        <v>-5.9256876386680801</v>
      </c>
      <c r="K350">
        <v>501.09614185384697</v>
      </c>
      <c r="L350">
        <v>432.82353181014798</v>
      </c>
      <c r="M350">
        <v>58.059365269313503</v>
      </c>
      <c r="N350">
        <v>0.71912591856958796</v>
      </c>
      <c r="O350">
        <v>11.383690487733899</v>
      </c>
      <c r="P350">
        <v>95.729739988612593</v>
      </c>
      <c r="Q350">
        <v>3.1219266967078999E-2</v>
      </c>
    </row>
    <row r="351" spans="1:17" hidden="1" x14ac:dyDescent="0.3">
      <c r="A351" t="s">
        <v>811</v>
      </c>
      <c r="B351" t="s">
        <v>812</v>
      </c>
      <c r="C351" t="s">
        <v>10405</v>
      </c>
      <c r="D351" t="s">
        <v>592</v>
      </c>
      <c r="E351">
        <v>20600.829849000002</v>
      </c>
      <c r="F351">
        <v>242.7</v>
      </c>
      <c r="G351">
        <v>895.347540739838</v>
      </c>
      <c r="H351">
        <v>186.840679148985</v>
      </c>
      <c r="I351">
        <v>909.83590820244501</v>
      </c>
      <c r="J351">
        <v>18.996994669734601</v>
      </c>
      <c r="M351">
        <v>100</v>
      </c>
      <c r="O351">
        <v>0</v>
      </c>
      <c r="P351">
        <v>978.66666666666595</v>
      </c>
    </row>
    <row r="352" spans="1:17" hidden="1" x14ac:dyDescent="0.3">
      <c r="A352" t="s">
        <v>813</v>
      </c>
      <c r="B352" t="s">
        <v>814</v>
      </c>
      <c r="C352" t="s">
        <v>10405</v>
      </c>
      <c r="D352" t="s">
        <v>471</v>
      </c>
      <c r="E352">
        <v>20446.490927520001</v>
      </c>
      <c r="F352">
        <v>1972.35</v>
      </c>
      <c r="G352">
        <v>-24.695282810058998</v>
      </c>
      <c r="H352">
        <v>-5.5205370968316902</v>
      </c>
      <c r="I352">
        <v>8.8468796459910006</v>
      </c>
      <c r="J352">
        <v>-2.02607350376887</v>
      </c>
      <c r="K352">
        <v>1966.26898340608</v>
      </c>
      <c r="L352">
        <v>1852.58075845902</v>
      </c>
      <c r="M352">
        <v>55.709584293133702</v>
      </c>
      <c r="N352">
        <v>1.03739037366178</v>
      </c>
      <c r="O352">
        <v>18.133191370699901</v>
      </c>
      <c r="P352">
        <v>34.889208042675399</v>
      </c>
      <c r="Q352">
        <v>-4.3042142414937E-2</v>
      </c>
    </row>
    <row r="353" spans="1:17" hidden="1" x14ac:dyDescent="0.3">
      <c r="A353" t="s">
        <v>815</v>
      </c>
      <c r="B353" t="s">
        <v>816</v>
      </c>
      <c r="C353" t="s">
        <v>10405</v>
      </c>
      <c r="D353" t="s">
        <v>597</v>
      </c>
      <c r="E353">
        <v>20305.920460019999</v>
      </c>
      <c r="F353">
        <v>815.7</v>
      </c>
      <c r="G353">
        <v>-41.969144440000399</v>
      </c>
      <c r="H353">
        <v>-4.7760256273317001</v>
      </c>
      <c r="I353">
        <v>-17.664750952835501</v>
      </c>
      <c r="J353">
        <v>-2.9081358686963199</v>
      </c>
      <c r="K353">
        <v>822.80894742110399</v>
      </c>
      <c r="L353">
        <v>841.31313238109396</v>
      </c>
      <c r="M353">
        <v>41.7762559671663</v>
      </c>
      <c r="N353">
        <v>0.63685634322582496</v>
      </c>
      <c r="O353">
        <v>17.567733235258</v>
      </c>
      <c r="P353">
        <v>7.5766567754698304</v>
      </c>
      <c r="Q353">
        <v>-0.15239328098311</v>
      </c>
    </row>
    <row r="354" spans="1:17" x14ac:dyDescent="0.3">
      <c r="A354" t="s">
        <v>817</v>
      </c>
      <c r="B354" t="s">
        <v>818</v>
      </c>
      <c r="C354" t="s">
        <v>10402</v>
      </c>
      <c r="D354" t="s">
        <v>161</v>
      </c>
      <c r="E354">
        <v>20259.284885550001</v>
      </c>
      <c r="F354">
        <v>847.3</v>
      </c>
      <c r="G354">
        <v>105.067744303591</v>
      </c>
      <c r="H354">
        <v>1.0171754982352701</v>
      </c>
      <c r="I354">
        <v>6.4270074228422498</v>
      </c>
      <c r="J354">
        <v>5.9319553236811799</v>
      </c>
      <c r="K354">
        <v>806.66218020491203</v>
      </c>
      <c r="L354">
        <v>695.24933507228002</v>
      </c>
      <c r="M354">
        <v>65.628319634416897</v>
      </c>
      <c r="N354">
        <v>2.40207270353612</v>
      </c>
      <c r="O354">
        <v>15.6615130414257</v>
      </c>
      <c r="P354">
        <v>182.433333333333</v>
      </c>
      <c r="Q354">
        <v>0.18781360340123701</v>
      </c>
    </row>
    <row r="355" spans="1:17" x14ac:dyDescent="0.3">
      <c r="A355" t="s">
        <v>819</v>
      </c>
      <c r="B355" t="s">
        <v>820</v>
      </c>
      <c r="C355" t="s">
        <v>5595</v>
      </c>
      <c r="D355" t="s">
        <v>83</v>
      </c>
      <c r="E355">
        <v>20215.994570899999</v>
      </c>
      <c r="F355">
        <v>855.55</v>
      </c>
      <c r="G355">
        <v>-37.614702776909802</v>
      </c>
      <c r="H355">
        <v>-0.869716202986342</v>
      </c>
      <c r="I355">
        <v>-11.916052337311299</v>
      </c>
      <c r="J355">
        <v>-2.5747514807999798</v>
      </c>
      <c r="K355">
        <v>828.52004569721998</v>
      </c>
      <c r="L355">
        <v>841.65473646989597</v>
      </c>
      <c r="M355">
        <v>64.735469335335907</v>
      </c>
      <c r="N355">
        <v>0.528066772844349</v>
      </c>
      <c r="O355">
        <v>23.686517444918401</v>
      </c>
      <c r="P355">
        <v>22.2214285714285</v>
      </c>
      <c r="Q355">
        <v>-8.0708827269426006E-2</v>
      </c>
    </row>
    <row r="356" spans="1:17" hidden="1" x14ac:dyDescent="0.3">
      <c r="A356" t="s">
        <v>821</v>
      </c>
      <c r="B356" t="s">
        <v>822</v>
      </c>
      <c r="C356" t="s">
        <v>10405</v>
      </c>
      <c r="D356" t="s">
        <v>130</v>
      </c>
      <c r="E356">
        <v>20173.740000000002</v>
      </c>
      <c r="F356">
        <v>142.81</v>
      </c>
      <c r="G356">
        <v>-16.9278052947774</v>
      </c>
      <c r="H356">
        <v>-2.7864326345285901</v>
      </c>
      <c r="I356">
        <v>-5.4376038746973698</v>
      </c>
      <c r="J356">
        <v>-1.2623995898412099</v>
      </c>
      <c r="K356">
        <v>140.57193560476099</v>
      </c>
      <c r="L356">
        <v>134.33903340938099</v>
      </c>
      <c r="M356">
        <v>53.328059728626101</v>
      </c>
      <c r="N356">
        <v>0.24796929767411099</v>
      </c>
      <c r="O356">
        <v>8.4307821581121694</v>
      </c>
      <c r="P356">
        <v>18.760914760914702</v>
      </c>
    </row>
    <row r="357" spans="1:17" hidden="1" x14ac:dyDescent="0.3">
      <c r="A357" t="s">
        <v>823</v>
      </c>
      <c r="B357" t="s">
        <v>824</v>
      </c>
      <c r="C357" t="s">
        <v>10405</v>
      </c>
      <c r="D357" t="s">
        <v>130</v>
      </c>
      <c r="E357">
        <v>20155.501969815999</v>
      </c>
      <c r="F357">
        <v>354.42</v>
      </c>
      <c r="G357">
        <v>-19.6643685076472</v>
      </c>
      <c r="H357">
        <v>-2.9085670344430499</v>
      </c>
      <c r="I357">
        <v>-13.4572943088648</v>
      </c>
      <c r="J357">
        <v>-3.8543806002654399</v>
      </c>
      <c r="K357">
        <v>344.11040440569201</v>
      </c>
      <c r="L357">
        <v>338.08738660801998</v>
      </c>
      <c r="M357">
        <v>42.778347382377802</v>
      </c>
      <c r="N357">
        <v>0.73983640632961201</v>
      </c>
      <c r="O357">
        <v>2.9851588510806302</v>
      </c>
      <c r="P357">
        <v>16.394088669950701</v>
      </c>
      <c r="Q357">
        <v>-0.10379904096142301</v>
      </c>
    </row>
    <row r="358" spans="1:17" hidden="1" x14ac:dyDescent="0.3">
      <c r="A358" t="s">
        <v>825</v>
      </c>
      <c r="B358" t="s">
        <v>826</v>
      </c>
      <c r="C358" t="s">
        <v>10405</v>
      </c>
      <c r="D358" t="s">
        <v>46</v>
      </c>
      <c r="E358">
        <v>20105.628077699999</v>
      </c>
      <c r="F358">
        <v>1930.05</v>
      </c>
      <c r="G358">
        <v>644.04003141727003</v>
      </c>
      <c r="H358">
        <v>34.1651688752859</v>
      </c>
      <c r="I358">
        <v>19.296984301480201</v>
      </c>
      <c r="J358">
        <v>15.6002468531504</v>
      </c>
      <c r="K358">
        <v>1658.9407646848599</v>
      </c>
      <c r="L358">
        <v>1475.5483983292499</v>
      </c>
      <c r="M358">
        <v>79.774949643461895</v>
      </c>
      <c r="N358">
        <v>1.51160218068938</v>
      </c>
      <c r="O358">
        <v>57.392295536384999</v>
      </c>
      <c r="P358">
        <v>704.18749999999898</v>
      </c>
      <c r="Q358">
        <v>0.30210136238589302</v>
      </c>
    </row>
    <row r="359" spans="1:17" x14ac:dyDescent="0.3">
      <c r="A359" t="s">
        <v>827</v>
      </c>
      <c r="B359" t="s">
        <v>828</v>
      </c>
      <c r="C359" t="s">
        <v>10404</v>
      </c>
      <c r="D359" t="s">
        <v>263</v>
      </c>
      <c r="E359">
        <v>20067.79934166</v>
      </c>
      <c r="F359">
        <v>531.65</v>
      </c>
      <c r="G359">
        <v>198.25111183574299</v>
      </c>
      <c r="H359">
        <v>1.9948853522412799</v>
      </c>
      <c r="I359">
        <v>85.546978875461704</v>
      </c>
      <c r="J359">
        <v>3.1882590394758599</v>
      </c>
      <c r="K359">
        <v>436.55122003956001</v>
      </c>
      <c r="L359">
        <v>320.00906686539099</v>
      </c>
      <c r="M359">
        <v>69.643861441097599</v>
      </c>
      <c r="N359">
        <v>0.59650563164581605</v>
      </c>
      <c r="O359">
        <v>2.5110505031505599</v>
      </c>
      <c r="P359">
        <v>231.14294612270299</v>
      </c>
      <c r="Q359">
        <v>0.14169590397880599</v>
      </c>
    </row>
    <row r="360" spans="1:17" x14ac:dyDescent="0.3">
      <c r="A360" t="s">
        <v>829</v>
      </c>
      <c r="B360" t="s">
        <v>830</v>
      </c>
      <c r="C360" t="s">
        <v>10400</v>
      </c>
      <c r="D360" t="s">
        <v>831</v>
      </c>
      <c r="E360">
        <v>19928.917203000001</v>
      </c>
      <c r="F360">
        <v>897</v>
      </c>
      <c r="G360">
        <v>8.2370356958805608</v>
      </c>
      <c r="H360">
        <v>12.494888284684199</v>
      </c>
      <c r="I360">
        <v>22.484057113846699</v>
      </c>
      <c r="J360">
        <v>-2.0162385659135</v>
      </c>
      <c r="K360">
        <v>786.25109156531096</v>
      </c>
      <c r="L360">
        <v>716.15514567164996</v>
      </c>
      <c r="M360">
        <v>68.017252961363894</v>
      </c>
      <c r="N360">
        <v>2.4494152915860101</v>
      </c>
      <c r="O360">
        <v>4.2363433667781303</v>
      </c>
      <c r="P360">
        <v>51.010101010101003</v>
      </c>
      <c r="Q360">
        <v>6.7896991375759996E-2</v>
      </c>
    </row>
    <row r="361" spans="1:17" hidden="1" x14ac:dyDescent="0.3">
      <c r="A361" t="s">
        <v>832</v>
      </c>
      <c r="B361" t="s">
        <v>833</v>
      </c>
      <c r="C361" t="s">
        <v>10405</v>
      </c>
      <c r="D361" t="s">
        <v>127</v>
      </c>
      <c r="E361">
        <v>19864.37108592</v>
      </c>
      <c r="F361">
        <v>13268.4</v>
      </c>
      <c r="G361">
        <v>112.62388409256999</v>
      </c>
      <c r="H361">
        <v>-5.7631541898356602</v>
      </c>
      <c r="I361">
        <v>59.961938589848501</v>
      </c>
      <c r="J361">
        <v>-8.9914375428345501</v>
      </c>
      <c r="K361">
        <v>13716.6021240338</v>
      </c>
      <c r="L361">
        <v>10580.1485423799</v>
      </c>
      <c r="M361">
        <v>28.476505365780302</v>
      </c>
      <c r="N361">
        <v>1.9903630207521801</v>
      </c>
      <c r="O361">
        <v>18.342075909680101</v>
      </c>
      <c r="P361">
        <v>196.87538456375</v>
      </c>
    </row>
    <row r="362" spans="1:17" x14ac:dyDescent="0.3">
      <c r="A362" t="s">
        <v>834</v>
      </c>
      <c r="B362" t="s">
        <v>835</v>
      </c>
      <c r="C362" t="s">
        <v>10400</v>
      </c>
      <c r="D362" t="s">
        <v>213</v>
      </c>
      <c r="E362">
        <v>19703.209019270002</v>
      </c>
      <c r="F362">
        <v>452.9</v>
      </c>
      <c r="G362">
        <v>16.053002261662499</v>
      </c>
      <c r="H362">
        <v>-10.9693607057627</v>
      </c>
      <c r="I362">
        <v>23.803891852770999</v>
      </c>
      <c r="J362">
        <v>-7.9519178236030603</v>
      </c>
      <c r="K362">
        <v>457.274656937251</v>
      </c>
      <c r="L362">
        <v>392.61043432878898</v>
      </c>
      <c r="M362">
        <v>43.230376550328799</v>
      </c>
      <c r="N362">
        <v>0.39801700348934899</v>
      </c>
      <c r="O362">
        <v>27.5005519982336</v>
      </c>
      <c r="P362">
        <v>61.174377224199198</v>
      </c>
      <c r="Q362">
        <v>4.9892515546861999E-2</v>
      </c>
    </row>
    <row r="363" spans="1:17" x14ac:dyDescent="0.3">
      <c r="A363" t="s">
        <v>836</v>
      </c>
      <c r="B363" t="s">
        <v>837</v>
      </c>
      <c r="C363" t="s">
        <v>10402</v>
      </c>
      <c r="D363" t="s">
        <v>324</v>
      </c>
      <c r="E363">
        <v>19689.770519999998</v>
      </c>
      <c r="F363">
        <v>1718.85</v>
      </c>
      <c r="G363">
        <v>83.669513763775797</v>
      </c>
      <c r="H363">
        <v>-6.7967072600164897</v>
      </c>
      <c r="I363">
        <v>99.727683771135801</v>
      </c>
      <c r="J363">
        <v>-1.4363151608459701</v>
      </c>
      <c r="K363">
        <v>1870.7242868369001</v>
      </c>
      <c r="L363">
        <v>1471.1399734982101</v>
      </c>
      <c r="M363">
        <v>40.006358996862197</v>
      </c>
      <c r="N363">
        <v>0.44021484667003502</v>
      </c>
      <c r="O363">
        <v>64.866044157430807</v>
      </c>
      <c r="P363">
        <v>165.13188338731999</v>
      </c>
      <c r="Q363">
        <v>0.18937347100155599</v>
      </c>
    </row>
    <row r="364" spans="1:17" x14ac:dyDescent="0.3">
      <c r="A364" t="s">
        <v>838</v>
      </c>
      <c r="B364" t="s">
        <v>839</v>
      </c>
      <c r="C364" t="s">
        <v>10393</v>
      </c>
      <c r="D364" t="s">
        <v>37</v>
      </c>
      <c r="E364">
        <v>19585.07302774</v>
      </c>
      <c r="F364">
        <v>533.35</v>
      </c>
      <c r="G364">
        <v>20.957975163918299</v>
      </c>
      <c r="H364">
        <v>-8.6730754213653203</v>
      </c>
      <c r="I364">
        <v>7.0041739095728097</v>
      </c>
      <c r="J364">
        <v>-3.6304018010330501</v>
      </c>
      <c r="K364">
        <v>532.84312125858605</v>
      </c>
      <c r="L364">
        <v>468.08795543990402</v>
      </c>
      <c r="M364">
        <v>35.232099051650799</v>
      </c>
      <c r="N364">
        <v>0.66710308034724097</v>
      </c>
      <c r="O364">
        <v>11.718383800506199</v>
      </c>
      <c r="P364">
        <v>60.165165165165099</v>
      </c>
      <c r="Q364">
        <v>0.13097475846895401</v>
      </c>
    </row>
    <row r="365" spans="1:17" x14ac:dyDescent="0.3">
      <c r="A365" t="s">
        <v>840</v>
      </c>
      <c r="B365" t="s">
        <v>841</v>
      </c>
      <c r="C365" t="s">
        <v>10399</v>
      </c>
      <c r="D365" t="s">
        <v>281</v>
      </c>
      <c r="E365">
        <v>19542.832070485001</v>
      </c>
      <c r="F365">
        <v>895.45</v>
      </c>
      <c r="G365">
        <v>31.6952655549781</v>
      </c>
      <c r="H365">
        <v>9.4558274899560804</v>
      </c>
      <c r="I365">
        <v>-14.6156940932644</v>
      </c>
      <c r="J365">
        <v>1.4025887770116701</v>
      </c>
      <c r="K365">
        <v>847.78681985717606</v>
      </c>
      <c r="L365">
        <v>775.73457388513305</v>
      </c>
      <c r="M365">
        <v>57.245179280932803</v>
      </c>
      <c r="N365">
        <v>0.93256310613934001</v>
      </c>
      <c r="O365">
        <v>6.9853146462672298</v>
      </c>
      <c r="P365">
        <v>67.342552793870297</v>
      </c>
      <c r="Q365">
        <v>0.16946085183621001</v>
      </c>
    </row>
    <row r="366" spans="1:17" x14ac:dyDescent="0.3">
      <c r="A366" t="s">
        <v>842</v>
      </c>
      <c r="B366" t="s">
        <v>843</v>
      </c>
      <c r="C366" t="s">
        <v>10391</v>
      </c>
      <c r="D366" t="s">
        <v>51</v>
      </c>
      <c r="E366">
        <v>19436.119355794999</v>
      </c>
      <c r="F366">
        <v>1218.8499999999999</v>
      </c>
      <c r="G366">
        <v>-37.613714169643998</v>
      </c>
      <c r="H366">
        <v>-4.9301615089884701</v>
      </c>
      <c r="I366">
        <v>-30.6783608089656</v>
      </c>
      <c r="J366">
        <v>-6.0206987800397203</v>
      </c>
      <c r="K366">
        <v>1256.9156227475401</v>
      </c>
      <c r="L366">
        <v>1353.30955727431</v>
      </c>
      <c r="M366">
        <v>41.544128147827003</v>
      </c>
      <c r="N366">
        <v>0.84696555944755403</v>
      </c>
      <c r="O366">
        <v>47.352012142593402</v>
      </c>
      <c r="P366">
        <v>5.7111882046834301</v>
      </c>
      <c r="Q366">
        <v>5.7305113834577003E-2</v>
      </c>
    </row>
    <row r="367" spans="1:17" x14ac:dyDescent="0.3">
      <c r="A367" t="s">
        <v>844</v>
      </c>
      <c r="B367" t="s">
        <v>845</v>
      </c>
      <c r="C367" t="s">
        <v>10394</v>
      </c>
      <c r="D367" t="s">
        <v>46</v>
      </c>
      <c r="E367">
        <v>19378.48493862</v>
      </c>
      <c r="F367">
        <v>308.64999999999998</v>
      </c>
      <c r="G367">
        <v>75.1848881481516</v>
      </c>
      <c r="H367">
        <v>-8.94871883022536</v>
      </c>
      <c r="I367">
        <v>8.9165284134848797</v>
      </c>
      <c r="J367">
        <v>-3.51939792020926</v>
      </c>
      <c r="K367">
        <v>316.869780164313</v>
      </c>
      <c r="L367">
        <v>270.285040622091</v>
      </c>
      <c r="M367">
        <v>40.980124721804202</v>
      </c>
      <c r="N367">
        <v>0.39507586559104602</v>
      </c>
      <c r="O367">
        <v>18.094929531832101</v>
      </c>
      <c r="P367">
        <v>126.03441962651</v>
      </c>
      <c r="Q367">
        <v>0.151238257011857</v>
      </c>
    </row>
    <row r="368" spans="1:17" x14ac:dyDescent="0.3">
      <c r="A368" t="s">
        <v>846</v>
      </c>
      <c r="B368" t="s">
        <v>847</v>
      </c>
      <c r="C368" t="s">
        <v>10400</v>
      </c>
      <c r="D368" t="s">
        <v>37</v>
      </c>
      <c r="E368">
        <v>19366.095355950001</v>
      </c>
      <c r="F368">
        <v>876.75</v>
      </c>
      <c r="G368">
        <v>-21.428805341012399</v>
      </c>
      <c r="H368">
        <v>-8.2038664575050504</v>
      </c>
      <c r="I368">
        <v>-3.28465701863457</v>
      </c>
      <c r="J368">
        <v>-2.4803873424654999</v>
      </c>
      <c r="K368">
        <v>903.377669725386</v>
      </c>
      <c r="L368">
        <v>865.63431855520298</v>
      </c>
      <c r="M368">
        <v>39.559299897869202</v>
      </c>
      <c r="N368">
        <v>0.59030125283119805</v>
      </c>
      <c r="O368">
        <v>16.909039064727601</v>
      </c>
      <c r="P368">
        <v>23.2775590551181</v>
      </c>
    </row>
    <row r="369" spans="1:17" x14ac:dyDescent="0.3">
      <c r="A369" t="s">
        <v>848</v>
      </c>
      <c r="B369" t="s">
        <v>849</v>
      </c>
      <c r="C369" t="s">
        <v>10397</v>
      </c>
      <c r="D369" t="s">
        <v>190</v>
      </c>
      <c r="E369">
        <v>19345.09670898</v>
      </c>
      <c r="F369">
        <v>795.8</v>
      </c>
      <c r="G369">
        <v>-3.9407664704405398</v>
      </c>
      <c r="H369">
        <v>18.555087423275499</v>
      </c>
      <c r="I369">
        <v>32.808535825130299</v>
      </c>
      <c r="J369">
        <v>18.004737426330699</v>
      </c>
      <c r="K369">
        <v>681.36945611934505</v>
      </c>
      <c r="L369">
        <v>620.41012642200599</v>
      </c>
      <c r="M369">
        <v>73.555040480560805</v>
      </c>
      <c r="N369">
        <v>3.2732909781839901</v>
      </c>
      <c r="O369">
        <v>4.7939180698668196</v>
      </c>
      <c r="P369">
        <v>58.668128800717703</v>
      </c>
      <c r="Q369">
        <v>8.2089440573307998E-2</v>
      </c>
    </row>
    <row r="370" spans="1:17" x14ac:dyDescent="0.3">
      <c r="A370" t="s">
        <v>850</v>
      </c>
      <c r="B370" t="s">
        <v>851</v>
      </c>
      <c r="C370" t="s">
        <v>10389</v>
      </c>
      <c r="D370" t="s">
        <v>182</v>
      </c>
      <c r="E370">
        <v>19247.83782108</v>
      </c>
      <c r="F370">
        <v>1948.6</v>
      </c>
      <c r="G370">
        <v>60.254302548430097</v>
      </c>
      <c r="H370">
        <v>3.6740475479358801</v>
      </c>
      <c r="I370">
        <v>25.9236072330037</v>
      </c>
      <c r="J370">
        <v>-1.6169130155465801</v>
      </c>
      <c r="K370">
        <v>1797.65742166935</v>
      </c>
      <c r="L370">
        <v>1526.3758237500799</v>
      </c>
      <c r="M370">
        <v>69.223775788730805</v>
      </c>
      <c r="N370">
        <v>1.2454034002857799</v>
      </c>
      <c r="O370">
        <v>2.02196448732423</v>
      </c>
      <c r="P370">
        <v>99.090676883780304</v>
      </c>
      <c r="Q370">
        <v>5.4693484374697003E-2</v>
      </c>
    </row>
    <row r="371" spans="1:17" x14ac:dyDescent="0.3">
      <c r="A371" t="s">
        <v>852</v>
      </c>
      <c r="B371" t="s">
        <v>853</v>
      </c>
      <c r="C371" t="s">
        <v>10401</v>
      </c>
      <c r="D371" t="s">
        <v>438</v>
      </c>
      <c r="E371">
        <v>19201.7119498299</v>
      </c>
      <c r="F371">
        <v>8092.45</v>
      </c>
      <c r="G371">
        <v>-11.697053738247099</v>
      </c>
      <c r="H371">
        <v>-4.7381315560503099</v>
      </c>
      <c r="I371">
        <v>18.263871746215901</v>
      </c>
      <c r="J371">
        <v>-11.399825668932801</v>
      </c>
      <c r="K371">
        <v>8117.6587429178699</v>
      </c>
      <c r="L371">
        <v>7436.7833319216898</v>
      </c>
      <c r="M371">
        <v>42.121873544320003</v>
      </c>
      <c r="N371">
        <v>3.6715239198840699</v>
      </c>
      <c r="O371">
        <v>17.2537365074853</v>
      </c>
      <c r="P371">
        <v>47.494805526191001</v>
      </c>
      <c r="Q371">
        <v>-9.0335033831160007E-3</v>
      </c>
    </row>
    <row r="372" spans="1:17" x14ac:dyDescent="0.3">
      <c r="A372" t="s">
        <v>854</v>
      </c>
      <c r="B372" t="s">
        <v>855</v>
      </c>
      <c r="C372" t="s">
        <v>10395</v>
      </c>
      <c r="D372" t="s">
        <v>54</v>
      </c>
      <c r="E372">
        <v>19182.60828018</v>
      </c>
      <c r="F372">
        <v>1211.4000000000001</v>
      </c>
      <c r="G372">
        <v>154.313058084793</v>
      </c>
      <c r="H372">
        <v>25.629932743647402</v>
      </c>
      <c r="I372">
        <v>95.967650202096394</v>
      </c>
      <c r="J372">
        <v>-3.9397606354183199</v>
      </c>
      <c r="K372">
        <v>967.40545576511397</v>
      </c>
      <c r="L372">
        <v>735.53840698668898</v>
      </c>
      <c r="M372">
        <v>70.918047813269297</v>
      </c>
      <c r="N372">
        <v>1.7121435937551499</v>
      </c>
      <c r="O372">
        <v>2.9511309228991101</v>
      </c>
      <c r="P372">
        <v>280.04705882352903</v>
      </c>
      <c r="Q372">
        <v>6.0757583059604998E-2</v>
      </c>
    </row>
    <row r="373" spans="1:17" x14ac:dyDescent="0.3">
      <c r="A373" t="s">
        <v>856</v>
      </c>
      <c r="B373" t="s">
        <v>857</v>
      </c>
      <c r="C373" t="s">
        <v>10402</v>
      </c>
      <c r="D373" t="s">
        <v>555</v>
      </c>
      <c r="E373">
        <v>19089.606403450001</v>
      </c>
      <c r="F373">
        <v>1688.5</v>
      </c>
      <c r="G373">
        <v>10.8308181168558</v>
      </c>
      <c r="H373">
        <v>-1.55670542159832</v>
      </c>
      <c r="I373">
        <v>-6.52082737509373</v>
      </c>
      <c r="J373">
        <v>-0.72763122023293303</v>
      </c>
      <c r="K373">
        <v>1665.8338110832001</v>
      </c>
      <c r="L373">
        <v>1607.51473116179</v>
      </c>
      <c r="M373">
        <v>59.767280707248602</v>
      </c>
      <c r="N373">
        <v>2.0190399085630002</v>
      </c>
      <c r="O373">
        <v>12.6413976902576</v>
      </c>
      <c r="P373">
        <v>44.997853155860803</v>
      </c>
    </row>
    <row r="374" spans="1:17" hidden="1" x14ac:dyDescent="0.3">
      <c r="A374" t="s">
        <v>858</v>
      </c>
      <c r="B374" t="s">
        <v>859</v>
      </c>
      <c r="C374" t="s">
        <v>10405</v>
      </c>
      <c r="D374" t="s">
        <v>860</v>
      </c>
      <c r="E374">
        <v>18997.433335649999</v>
      </c>
      <c r="F374">
        <v>1749.5</v>
      </c>
      <c r="G374">
        <v>-7.7670452923039903</v>
      </c>
      <c r="H374">
        <v>-3.8107734390212502</v>
      </c>
      <c r="I374">
        <v>6.7213221703029999</v>
      </c>
      <c r="J374">
        <v>-3.5525320323264098</v>
      </c>
      <c r="K374">
        <v>1726.5181192007301</v>
      </c>
      <c r="M374">
        <v>46.010769552149902</v>
      </c>
      <c r="N374">
        <v>0.532624414248557</v>
      </c>
      <c r="O374">
        <v>14.3755358673906</v>
      </c>
      <c r="P374">
        <v>42.045223886656103</v>
      </c>
    </row>
    <row r="375" spans="1:17" x14ac:dyDescent="0.3">
      <c r="A375" t="s">
        <v>861</v>
      </c>
      <c r="B375" t="s">
        <v>862</v>
      </c>
      <c r="C375" t="s">
        <v>10393</v>
      </c>
      <c r="D375" t="s">
        <v>233</v>
      </c>
      <c r="E375">
        <v>18944.466288</v>
      </c>
      <c r="F375">
        <v>2715.2</v>
      </c>
      <c r="G375">
        <v>94.019758665503403</v>
      </c>
      <c r="H375">
        <v>-0.10191666085364399</v>
      </c>
      <c r="I375">
        <v>54.929698255053502</v>
      </c>
      <c r="J375">
        <v>-5.41796277678639</v>
      </c>
      <c r="K375">
        <v>2447.1645847468299</v>
      </c>
      <c r="L375">
        <v>1922.6873312324301</v>
      </c>
      <c r="M375">
        <v>60.026580914721499</v>
      </c>
      <c r="N375">
        <v>0.427580243767123</v>
      </c>
      <c r="O375">
        <v>5.2574395992928702</v>
      </c>
      <c r="P375">
        <v>132.734753353619</v>
      </c>
      <c r="Q375">
        <v>8.4601786214611993E-2</v>
      </c>
    </row>
    <row r="376" spans="1:17" x14ac:dyDescent="0.3">
      <c r="A376" t="s">
        <v>863</v>
      </c>
      <c r="B376" t="s">
        <v>864</v>
      </c>
      <c r="C376" t="s">
        <v>10402</v>
      </c>
      <c r="D376" t="s">
        <v>127</v>
      </c>
      <c r="E376">
        <v>18846.196041079998</v>
      </c>
      <c r="F376">
        <v>718.6</v>
      </c>
      <c r="G376">
        <v>52.439921330185797</v>
      </c>
      <c r="H376">
        <v>-6.5186276034186701</v>
      </c>
      <c r="I376">
        <v>20.922315129757699</v>
      </c>
      <c r="J376">
        <v>2.2681902243564802</v>
      </c>
      <c r="K376">
        <v>672.252883930655</v>
      </c>
      <c r="L376">
        <v>580.74089068241994</v>
      </c>
      <c r="M376">
        <v>67.751868734039803</v>
      </c>
      <c r="N376">
        <v>0.51227624319797505</v>
      </c>
      <c r="O376">
        <v>4.3696075702755302</v>
      </c>
      <c r="P376">
        <v>91.040808188222798</v>
      </c>
      <c r="Q376">
        <v>0.15603834975955799</v>
      </c>
    </row>
    <row r="377" spans="1:17" x14ac:dyDescent="0.3">
      <c r="A377" t="s">
        <v>865</v>
      </c>
      <c r="B377" t="s">
        <v>866</v>
      </c>
      <c r="C377" t="s">
        <v>10395</v>
      </c>
      <c r="D377" t="s">
        <v>54</v>
      </c>
      <c r="E377">
        <v>18822.125</v>
      </c>
      <c r="F377">
        <v>7528.85</v>
      </c>
      <c r="G377">
        <v>31.745016053055298</v>
      </c>
      <c r="H377">
        <v>9.8175728544434193</v>
      </c>
      <c r="I377">
        <v>30.4438363061575</v>
      </c>
      <c r="J377">
        <v>15.8673511576722</v>
      </c>
      <c r="K377">
        <v>6778.0223465994804</v>
      </c>
      <c r="L377">
        <v>5997.2673119103101</v>
      </c>
      <c r="M377">
        <v>67.164823499582397</v>
      </c>
      <c r="N377">
        <v>3.0719567923306199</v>
      </c>
      <c r="O377">
        <v>6.7892174767726798</v>
      </c>
      <c r="P377">
        <v>74.642774298306605</v>
      </c>
      <c r="Q377">
        <v>0.100719523305091</v>
      </c>
    </row>
    <row r="378" spans="1:17" x14ac:dyDescent="0.3">
      <c r="A378" t="s">
        <v>867</v>
      </c>
      <c r="B378" t="s">
        <v>868</v>
      </c>
      <c r="C378" t="s">
        <v>10391</v>
      </c>
      <c r="D378" t="s">
        <v>510</v>
      </c>
      <c r="E378">
        <v>18720.23712957</v>
      </c>
      <c r="F378">
        <v>1092.1500000000001</v>
      </c>
      <c r="G378">
        <v>106.78483959739199</v>
      </c>
      <c r="H378">
        <v>7.5113798768835798</v>
      </c>
      <c r="I378">
        <v>65.933198178740597</v>
      </c>
      <c r="J378">
        <v>5.62961774930905</v>
      </c>
      <c r="K378">
        <v>961.47231493903405</v>
      </c>
      <c r="L378">
        <v>751.133268480884</v>
      </c>
      <c r="M378">
        <v>66.589515509097495</v>
      </c>
      <c r="N378">
        <v>0.74418650221840998</v>
      </c>
      <c r="O378">
        <v>8.8678295105983391</v>
      </c>
      <c r="P378">
        <v>156.64434261543801</v>
      </c>
    </row>
    <row r="379" spans="1:17" x14ac:dyDescent="0.3">
      <c r="A379" t="s">
        <v>869</v>
      </c>
      <c r="B379" t="s">
        <v>870</v>
      </c>
      <c r="C379" t="s">
        <v>10394</v>
      </c>
      <c r="D379" t="s">
        <v>46</v>
      </c>
      <c r="E379">
        <v>18646.310699419999</v>
      </c>
      <c r="F379">
        <v>1603.3</v>
      </c>
      <c r="G379">
        <v>181.40173375914301</v>
      </c>
      <c r="H379">
        <v>-11.9488321266995</v>
      </c>
      <c r="I379">
        <v>99.757691975456794</v>
      </c>
      <c r="J379">
        <v>-3.8936218030283398</v>
      </c>
      <c r="K379">
        <v>1574.09820476553</v>
      </c>
      <c r="L379">
        <v>1208.13569348945</v>
      </c>
      <c r="M379">
        <v>56.345297032961902</v>
      </c>
      <c r="N379">
        <v>1.3601933679985601</v>
      </c>
      <c r="O379">
        <v>12.062620844508199</v>
      </c>
      <c r="P379">
        <v>234.020833333333</v>
      </c>
      <c r="Q379">
        <v>0.18423706419016</v>
      </c>
    </row>
    <row r="380" spans="1:17" x14ac:dyDescent="0.3">
      <c r="A380" t="s">
        <v>871</v>
      </c>
      <c r="B380" t="s">
        <v>872</v>
      </c>
      <c r="C380" t="s">
        <v>10391</v>
      </c>
      <c r="D380" t="s">
        <v>573</v>
      </c>
      <c r="E380">
        <v>18383.113886374998</v>
      </c>
      <c r="F380">
        <v>368.05</v>
      </c>
      <c r="G380">
        <v>-2.0035179846905802</v>
      </c>
      <c r="H380">
        <v>12.8750769303475</v>
      </c>
      <c r="I380">
        <v>0.64188468182842495</v>
      </c>
      <c r="J380">
        <v>5.9078518723329196</v>
      </c>
      <c r="K380">
        <v>328.991475022283</v>
      </c>
      <c r="L380">
        <v>320.88018849352301</v>
      </c>
      <c r="M380">
        <v>75.351339461334504</v>
      </c>
      <c r="N380">
        <v>1.8367124205569001</v>
      </c>
      <c r="O380">
        <v>6.5072680342344702</v>
      </c>
      <c r="P380">
        <v>32.606737524770303</v>
      </c>
      <c r="Q380">
        <v>-7.0839092932709997E-3</v>
      </c>
    </row>
    <row r="381" spans="1:17" x14ac:dyDescent="0.3">
      <c r="A381" t="s">
        <v>873</v>
      </c>
      <c r="B381" t="s">
        <v>874</v>
      </c>
      <c r="C381" t="s">
        <v>10400</v>
      </c>
      <c r="D381" t="s">
        <v>597</v>
      </c>
      <c r="E381">
        <v>18358.873813599999</v>
      </c>
      <c r="F381">
        <v>1428.4</v>
      </c>
      <c r="G381">
        <v>-44.823623673488498</v>
      </c>
      <c r="H381">
        <v>-6.5674705536009501</v>
      </c>
      <c r="I381">
        <v>-13.6027004291693</v>
      </c>
      <c r="J381">
        <v>-3.5348554230891001</v>
      </c>
      <c r="K381">
        <v>1452.4868140343301</v>
      </c>
      <c r="L381">
        <v>1475.0933180956699</v>
      </c>
      <c r="M381">
        <v>44.227871420045602</v>
      </c>
      <c r="N381">
        <v>0.48577785955673097</v>
      </c>
      <c r="O381">
        <v>20.711985438252501</v>
      </c>
      <c r="P381">
        <v>12.5610717100078</v>
      </c>
      <c r="Q381">
        <v>-0.124172567265751</v>
      </c>
    </row>
    <row r="382" spans="1:17" x14ac:dyDescent="0.3">
      <c r="A382" t="s">
        <v>875</v>
      </c>
      <c r="B382" t="s">
        <v>876</v>
      </c>
      <c r="C382" t="s">
        <v>10390</v>
      </c>
      <c r="D382" t="s">
        <v>294</v>
      </c>
      <c r="E382">
        <v>18242.836771574999</v>
      </c>
      <c r="F382">
        <v>1304.25</v>
      </c>
      <c r="G382">
        <v>171.089548206291</v>
      </c>
      <c r="H382">
        <v>16.648198227271902</v>
      </c>
      <c r="I382">
        <v>52.907400008238199</v>
      </c>
      <c r="J382">
        <v>4.5999942126044902</v>
      </c>
      <c r="K382">
        <v>1106.3929799016</v>
      </c>
      <c r="L382">
        <v>901.900662274105</v>
      </c>
      <c r="M382">
        <v>72.266355775810297</v>
      </c>
      <c r="N382">
        <v>1.45255254125189</v>
      </c>
      <c r="O382">
        <v>3.6611079164270599</v>
      </c>
      <c r="P382">
        <v>205.64180678422801</v>
      </c>
      <c r="Q382">
        <v>0.15934089284303199</v>
      </c>
    </row>
    <row r="383" spans="1:17" x14ac:dyDescent="0.3">
      <c r="A383" t="s">
        <v>877</v>
      </c>
      <c r="B383" t="s">
        <v>878</v>
      </c>
      <c r="C383" t="s">
        <v>10397</v>
      </c>
      <c r="D383" t="s">
        <v>769</v>
      </c>
      <c r="E383">
        <v>18094.864634320002</v>
      </c>
      <c r="F383">
        <v>1001.8</v>
      </c>
      <c r="G383">
        <v>24.776632594884099</v>
      </c>
      <c r="H383">
        <v>-1.93624184875292</v>
      </c>
      <c r="I383">
        <v>35.1001415901925</v>
      </c>
      <c r="J383">
        <v>-2.1767727687749998</v>
      </c>
      <c r="K383">
        <v>944.16839424251896</v>
      </c>
      <c r="L383">
        <v>804.42241831795798</v>
      </c>
      <c r="M383">
        <v>54.6758346696299</v>
      </c>
      <c r="N383">
        <v>0.64061685498181997</v>
      </c>
      <c r="O383">
        <v>3.6833699341185899</v>
      </c>
      <c r="P383">
        <v>71.688089117394995</v>
      </c>
      <c r="Q383">
        <v>0.17244282383658999</v>
      </c>
    </row>
    <row r="384" spans="1:17" x14ac:dyDescent="0.3">
      <c r="A384" t="s">
        <v>879</v>
      </c>
      <c r="B384" t="s">
        <v>880</v>
      </c>
      <c r="C384" t="s">
        <v>592</v>
      </c>
      <c r="D384" t="s">
        <v>592</v>
      </c>
      <c r="E384">
        <v>18075.550437360002</v>
      </c>
      <c r="F384">
        <v>35.92</v>
      </c>
      <c r="G384">
        <v>-37.270586208530098</v>
      </c>
      <c r="H384">
        <v>-9.5759810905504992</v>
      </c>
      <c r="I384">
        <v>-21.6403627000341</v>
      </c>
      <c r="J384">
        <v>-3.37371674161031</v>
      </c>
      <c r="K384">
        <v>37.134462142899601</v>
      </c>
      <c r="L384">
        <v>38.026436441214798</v>
      </c>
      <c r="M384">
        <v>36.077507613690898</v>
      </c>
      <c r="N384">
        <v>0.39307966171887598</v>
      </c>
      <c r="O384">
        <v>47.271714922048901</v>
      </c>
      <c r="P384">
        <v>10.8641975308642</v>
      </c>
      <c r="Q384">
        <v>1.1186849578248E-2</v>
      </c>
    </row>
    <row r="385" spans="1:17" x14ac:dyDescent="0.3">
      <c r="A385" t="s">
        <v>881</v>
      </c>
      <c r="B385" t="s">
        <v>882</v>
      </c>
      <c r="C385" t="s">
        <v>10391</v>
      </c>
      <c r="D385" t="s">
        <v>883</v>
      </c>
      <c r="E385">
        <v>18008.6338111</v>
      </c>
      <c r="F385">
        <v>202.52</v>
      </c>
      <c r="G385">
        <v>22.247093739858499</v>
      </c>
      <c r="H385">
        <v>6.6218906357987697</v>
      </c>
      <c r="I385">
        <v>33.394812537874898</v>
      </c>
      <c r="J385">
        <v>-7.1492916586325901</v>
      </c>
      <c r="K385">
        <v>201.77121197344999</v>
      </c>
      <c r="L385">
        <v>172.242094567972</v>
      </c>
      <c r="M385">
        <v>34.828741775120697</v>
      </c>
      <c r="N385">
        <v>1.68916128655011</v>
      </c>
      <c r="O385">
        <v>20.679439067746301</v>
      </c>
      <c r="P385">
        <v>66.889163576431798</v>
      </c>
      <c r="Q385">
        <v>-2.5044957810660001E-2</v>
      </c>
    </row>
    <row r="386" spans="1:17" x14ac:dyDescent="0.3">
      <c r="A386" t="s">
        <v>884</v>
      </c>
      <c r="B386" t="s">
        <v>885</v>
      </c>
      <c r="C386" t="s">
        <v>10402</v>
      </c>
      <c r="D386" t="s">
        <v>433</v>
      </c>
      <c r="E386">
        <v>17810.532033525</v>
      </c>
      <c r="F386">
        <v>288.05</v>
      </c>
      <c r="G386">
        <v>-1.8321443954671</v>
      </c>
      <c r="H386">
        <v>-4.2404142768009798</v>
      </c>
      <c r="I386">
        <v>8.3785124876740707E-3</v>
      </c>
      <c r="J386">
        <v>-6.5809535837155702</v>
      </c>
      <c r="K386">
        <v>303.275134706475</v>
      </c>
      <c r="L386">
        <v>276.10384711056201</v>
      </c>
      <c r="M386">
        <v>25.4313256458464</v>
      </c>
      <c r="N386">
        <v>0.58887434691718299</v>
      </c>
      <c r="O386">
        <v>23.554938378753601</v>
      </c>
      <c r="P386">
        <v>55.032292787944002</v>
      </c>
      <c r="Q386">
        <v>1.4850497732505E-2</v>
      </c>
    </row>
    <row r="387" spans="1:17" x14ac:dyDescent="0.3">
      <c r="A387" t="s">
        <v>886</v>
      </c>
      <c r="B387" t="s">
        <v>887</v>
      </c>
      <c r="C387" t="s">
        <v>10406</v>
      </c>
      <c r="D387" t="s">
        <v>592</v>
      </c>
      <c r="E387">
        <v>17794.947418219999</v>
      </c>
      <c r="F387">
        <v>567.70000000000005</v>
      </c>
      <c r="G387">
        <v>62.613186292332799</v>
      </c>
      <c r="H387">
        <v>-22.014198673346598</v>
      </c>
      <c r="I387">
        <v>-30.4654448774881</v>
      </c>
      <c r="J387">
        <v>-4.9436140699923001</v>
      </c>
      <c r="K387">
        <v>641.61033908443699</v>
      </c>
      <c r="L387">
        <v>594.39405373436102</v>
      </c>
      <c r="M387">
        <v>25.787611333911901</v>
      </c>
      <c r="N387">
        <v>0.67069426743581995</v>
      </c>
      <c r="O387">
        <v>37.792848335388399</v>
      </c>
      <c r="P387">
        <v>101.133746678476</v>
      </c>
      <c r="Q387">
        <v>0.13235313454929401</v>
      </c>
    </row>
    <row r="388" spans="1:17" x14ac:dyDescent="0.3">
      <c r="A388" t="s">
        <v>888</v>
      </c>
      <c r="B388" t="s">
        <v>889</v>
      </c>
      <c r="C388" t="s">
        <v>10391</v>
      </c>
      <c r="D388" t="s">
        <v>24</v>
      </c>
      <c r="E388">
        <v>17781.603117776001</v>
      </c>
      <c r="F388">
        <v>220.96</v>
      </c>
      <c r="G388">
        <v>30.179701432560599</v>
      </c>
      <c r="H388">
        <v>-7.7115018099574799</v>
      </c>
      <c r="I388">
        <v>3.7568125831796801</v>
      </c>
      <c r="J388">
        <v>0.52585026814208702</v>
      </c>
      <c r="K388">
        <v>215.96458439496101</v>
      </c>
      <c r="L388">
        <v>192.985745467523</v>
      </c>
      <c r="M388">
        <v>60.479574337174498</v>
      </c>
      <c r="N388">
        <v>0.81814777325778099</v>
      </c>
      <c r="O388">
        <v>5.3358073859521999</v>
      </c>
      <c r="P388">
        <v>73.301960784313707</v>
      </c>
      <c r="Q388">
        <v>0.187448294269524</v>
      </c>
    </row>
    <row r="389" spans="1:17" x14ac:dyDescent="0.3">
      <c r="A389" t="s">
        <v>890</v>
      </c>
      <c r="B389" t="s">
        <v>891</v>
      </c>
      <c r="C389" t="s">
        <v>10391</v>
      </c>
      <c r="D389" t="s">
        <v>144</v>
      </c>
      <c r="E389">
        <v>17751.510418392001</v>
      </c>
      <c r="F389">
        <v>67.92</v>
      </c>
      <c r="G389">
        <v>175.158805830777</v>
      </c>
      <c r="H389">
        <v>-8.5718026741418392</v>
      </c>
      <c r="I389">
        <v>57.368402943055301</v>
      </c>
      <c r="J389">
        <v>-5.3402599378361799</v>
      </c>
      <c r="K389">
        <v>70.735632519992805</v>
      </c>
      <c r="L389">
        <v>55.738517133544697</v>
      </c>
      <c r="M389">
        <v>35.085862330447597</v>
      </c>
      <c r="N389">
        <v>0.43489193200438098</v>
      </c>
      <c r="O389">
        <v>34.570082449941097</v>
      </c>
      <c r="P389">
        <v>232.941176470588</v>
      </c>
      <c r="Q389">
        <v>0.14049804486522499</v>
      </c>
    </row>
    <row r="390" spans="1:17" x14ac:dyDescent="0.3">
      <c r="A390" t="s">
        <v>892</v>
      </c>
      <c r="B390" t="s">
        <v>893</v>
      </c>
      <c r="C390" t="s">
        <v>10390</v>
      </c>
      <c r="D390" t="s">
        <v>21</v>
      </c>
      <c r="E390">
        <v>17699.183407379998</v>
      </c>
      <c r="F390">
        <v>637.54999999999995</v>
      </c>
      <c r="G390">
        <v>-15.216684036734099</v>
      </c>
      <c r="H390">
        <v>-1.64068907513447</v>
      </c>
      <c r="I390">
        <v>-32.403582185989798</v>
      </c>
      <c r="J390">
        <v>-6.4200243787816698</v>
      </c>
      <c r="K390">
        <v>649.39632293506702</v>
      </c>
      <c r="L390">
        <v>639.60556838124103</v>
      </c>
      <c r="M390">
        <v>32.359459654998801</v>
      </c>
      <c r="N390">
        <v>0.397404759630962</v>
      </c>
      <c r="O390">
        <v>36.459885499176501</v>
      </c>
      <c r="P390">
        <v>35.764480408858503</v>
      </c>
      <c r="Q390">
        <v>6.4276743377187001E-2</v>
      </c>
    </row>
    <row r="391" spans="1:17" x14ac:dyDescent="0.3">
      <c r="A391" t="s">
        <v>894</v>
      </c>
      <c r="B391" t="s">
        <v>895</v>
      </c>
      <c r="C391" t="s">
        <v>10400</v>
      </c>
      <c r="D391" t="s">
        <v>138</v>
      </c>
      <c r="E391">
        <v>17653.513264249999</v>
      </c>
      <c r="F391">
        <v>674.75</v>
      </c>
      <c r="G391">
        <v>248.65589624525899</v>
      </c>
      <c r="H391">
        <v>7.2268007600328001</v>
      </c>
      <c r="I391">
        <v>308.29539190483803</v>
      </c>
      <c r="J391">
        <v>-0.51526408760254006</v>
      </c>
      <c r="K391">
        <v>520.79489860215403</v>
      </c>
      <c r="L391">
        <v>344.45742440143999</v>
      </c>
      <c r="M391">
        <v>80.054690584240902</v>
      </c>
      <c r="N391">
        <v>1.08037620140864</v>
      </c>
      <c r="O391">
        <v>2.8529084846239301</v>
      </c>
      <c r="P391">
        <v>359.936607477591</v>
      </c>
      <c r="Q391">
        <v>0.28052168703853197</v>
      </c>
    </row>
    <row r="392" spans="1:17" x14ac:dyDescent="0.3">
      <c r="A392" t="s">
        <v>896</v>
      </c>
      <c r="B392" t="s">
        <v>897</v>
      </c>
      <c r="C392" t="s">
        <v>10402</v>
      </c>
      <c r="D392" t="s">
        <v>266</v>
      </c>
      <c r="E392">
        <v>17610.916152329999</v>
      </c>
      <c r="F392">
        <v>1213.6500000000001</v>
      </c>
      <c r="G392">
        <v>118.014017845653</v>
      </c>
      <c r="H392">
        <v>-13.2917465652022</v>
      </c>
      <c r="I392">
        <v>24.722254028568798</v>
      </c>
      <c r="J392">
        <v>-8.6433421281260294</v>
      </c>
      <c r="K392">
        <v>1271.0810349901001</v>
      </c>
      <c r="L392">
        <v>1059.6741910611199</v>
      </c>
      <c r="M392">
        <v>26.732075723656401</v>
      </c>
      <c r="N392">
        <v>0.87943949809099198</v>
      </c>
      <c r="O392">
        <v>19.474313022700098</v>
      </c>
      <c r="P392">
        <v>155.693669019277</v>
      </c>
      <c r="Q392">
        <v>0.181906208012478</v>
      </c>
    </row>
    <row r="393" spans="1:17" hidden="1" x14ac:dyDescent="0.3">
      <c r="A393" t="s">
        <v>898</v>
      </c>
      <c r="B393" t="s">
        <v>899</v>
      </c>
      <c r="C393" t="s">
        <v>10405</v>
      </c>
      <c r="D393" t="s">
        <v>266</v>
      </c>
      <c r="E393">
        <v>17608.575239999998</v>
      </c>
      <c r="F393">
        <v>16482.8</v>
      </c>
      <c r="G393">
        <v>-20.000124727545799</v>
      </c>
      <c r="H393">
        <v>1.6030481941201</v>
      </c>
      <c r="I393">
        <v>-3.5616191327561499</v>
      </c>
      <c r="J393">
        <v>-1.56668292454587</v>
      </c>
      <c r="K393">
        <v>15812.693631874599</v>
      </c>
      <c r="L393">
        <v>15259.457695024999</v>
      </c>
      <c r="M393">
        <v>62.530408103326103</v>
      </c>
      <c r="N393">
        <v>0.82734573352399399</v>
      </c>
      <c r="O393">
        <v>7.9558691484456601</v>
      </c>
      <c r="P393">
        <v>29.5583345778672</v>
      </c>
      <c r="Q393">
        <v>7.7405177840076E-2</v>
      </c>
    </row>
    <row r="394" spans="1:17" x14ac:dyDescent="0.3">
      <c r="A394" t="s">
        <v>900</v>
      </c>
      <c r="B394" t="s">
        <v>901</v>
      </c>
      <c r="C394" t="s">
        <v>10391</v>
      </c>
      <c r="D394" t="s">
        <v>400</v>
      </c>
      <c r="E394">
        <v>17579.028998332</v>
      </c>
      <c r="F394">
        <v>109.87</v>
      </c>
      <c r="G394">
        <v>-45.761758650195198</v>
      </c>
      <c r="H394">
        <v>-6.7560640034453101</v>
      </c>
      <c r="I394">
        <v>-17.937342268488401</v>
      </c>
      <c r="J394">
        <v>-2.1250643983256698</v>
      </c>
      <c r="K394">
        <v>111.72957363246201</v>
      </c>
      <c r="L394">
        <v>113.786423444623</v>
      </c>
      <c r="M394">
        <v>44.049094578984402</v>
      </c>
      <c r="N394">
        <v>1.09647741577322</v>
      </c>
      <c r="O394">
        <v>24.692818785837801</v>
      </c>
      <c r="P394">
        <v>5.13875598086124</v>
      </c>
      <c r="Q394">
        <v>0.10079303909056</v>
      </c>
    </row>
    <row r="395" spans="1:17" x14ac:dyDescent="0.3">
      <c r="A395" t="s">
        <v>902</v>
      </c>
      <c r="B395" t="s">
        <v>903</v>
      </c>
      <c r="C395" t="s">
        <v>10399</v>
      </c>
      <c r="D395" t="s">
        <v>122</v>
      </c>
      <c r="E395">
        <v>17533.728403379999</v>
      </c>
      <c r="F395">
        <v>2926.15</v>
      </c>
      <c r="G395">
        <v>-32.919424892716499</v>
      </c>
      <c r="H395">
        <v>-3.28907176623808</v>
      </c>
      <c r="I395">
        <v>-8.8395933817428904</v>
      </c>
      <c r="J395">
        <v>-4.7866066810897401</v>
      </c>
      <c r="K395">
        <v>2932.32325955032</v>
      </c>
      <c r="L395">
        <v>2773.48135295974</v>
      </c>
      <c r="M395">
        <v>33.380770004665798</v>
      </c>
      <c r="N395">
        <v>0.563558738118907</v>
      </c>
      <c r="O395">
        <v>9.3040343112963999</v>
      </c>
      <c r="P395">
        <v>31.217488789237599</v>
      </c>
      <c r="Q395">
        <v>-9.0454453089915995E-2</v>
      </c>
    </row>
    <row r="396" spans="1:17" x14ac:dyDescent="0.3">
      <c r="A396" t="s">
        <v>904</v>
      </c>
      <c r="B396" t="s">
        <v>905</v>
      </c>
      <c r="C396" t="s">
        <v>10395</v>
      </c>
      <c r="D396" t="s">
        <v>54</v>
      </c>
      <c r="E396">
        <v>17482.788982400001</v>
      </c>
      <c r="F396">
        <v>1284.5</v>
      </c>
      <c r="G396">
        <v>22.895791557458899</v>
      </c>
      <c r="H396">
        <v>-0.48817190087912399</v>
      </c>
      <c r="I396">
        <v>34.571938635105298</v>
      </c>
      <c r="J396">
        <v>-8.9211858704409703</v>
      </c>
      <c r="K396">
        <v>1269.3073161254999</v>
      </c>
      <c r="L396">
        <v>1041.02877313304</v>
      </c>
      <c r="M396">
        <v>21.6966629567893</v>
      </c>
      <c r="N396">
        <v>1.4452039080418699</v>
      </c>
      <c r="O396">
        <v>18.493577267419202</v>
      </c>
      <c r="P396">
        <v>59.763681592039703</v>
      </c>
      <c r="Q396">
        <v>3.9854294734519E-2</v>
      </c>
    </row>
    <row r="397" spans="1:17" x14ac:dyDescent="0.3">
      <c r="A397" t="s">
        <v>906</v>
      </c>
      <c r="B397" t="s">
        <v>907</v>
      </c>
      <c r="C397" t="s">
        <v>10401</v>
      </c>
      <c r="D397" t="s">
        <v>452</v>
      </c>
      <c r="E397">
        <v>17236.279347529999</v>
      </c>
      <c r="F397">
        <v>1207.3</v>
      </c>
      <c r="G397">
        <v>14.559164830066701</v>
      </c>
      <c r="H397">
        <v>-12.531827291706399</v>
      </c>
      <c r="I397">
        <v>6.7679440680536302</v>
      </c>
      <c r="J397">
        <v>-5.3348851578514296</v>
      </c>
      <c r="K397">
        <v>1277.5470966769899</v>
      </c>
      <c r="L397">
        <v>1121.7497146579101</v>
      </c>
      <c r="M397">
        <v>29.4311049467873</v>
      </c>
      <c r="N397">
        <v>0.33220514022487602</v>
      </c>
      <c r="O397">
        <v>27.863828377371</v>
      </c>
      <c r="P397">
        <v>65.951890034364197</v>
      </c>
      <c r="Q397">
        <v>0.138766545528346</v>
      </c>
    </row>
    <row r="398" spans="1:17" x14ac:dyDescent="0.3">
      <c r="A398" t="s">
        <v>908</v>
      </c>
      <c r="B398" t="s">
        <v>909</v>
      </c>
      <c r="C398" t="s">
        <v>10398</v>
      </c>
      <c r="D398" t="s">
        <v>910</v>
      </c>
      <c r="E398">
        <v>17235.364374479999</v>
      </c>
      <c r="F398">
        <v>2533.1999999999998</v>
      </c>
      <c r="G398">
        <v>188.30416749972699</v>
      </c>
      <c r="H398">
        <v>10.8095289133192</v>
      </c>
      <c r="I398">
        <v>156.220732855568</v>
      </c>
      <c r="J398">
        <v>-9.40726292071529</v>
      </c>
      <c r="K398">
        <v>2090.8808593964</v>
      </c>
      <c r="L398">
        <v>1442.62873145344</v>
      </c>
      <c r="M398">
        <v>60.687965547357202</v>
      </c>
      <c r="N398">
        <v>0.78704363652220899</v>
      </c>
      <c r="O398">
        <v>6.5845570819516901</v>
      </c>
      <c r="P398">
        <v>247.01369863013599</v>
      </c>
      <c r="Q398">
        <v>0.25384326553075698</v>
      </c>
    </row>
    <row r="399" spans="1:17" x14ac:dyDescent="0.3">
      <c r="A399" t="s">
        <v>911</v>
      </c>
      <c r="B399" t="s">
        <v>912</v>
      </c>
      <c r="C399" t="s">
        <v>10402</v>
      </c>
      <c r="D399" t="s">
        <v>769</v>
      </c>
      <c r="E399">
        <v>17187.739641</v>
      </c>
      <c r="F399">
        <v>1276.25</v>
      </c>
      <c r="G399">
        <v>36.3103372735142</v>
      </c>
      <c r="H399">
        <v>-13.7371180860968</v>
      </c>
      <c r="I399">
        <v>22.958214201861999</v>
      </c>
      <c r="J399">
        <v>-3.8470266660549899</v>
      </c>
      <c r="K399">
        <v>1406.2871623659801</v>
      </c>
      <c r="L399">
        <v>1224.7663515750601</v>
      </c>
      <c r="M399">
        <v>34.178944230467401</v>
      </c>
      <c r="N399">
        <v>0.47975620134567698</v>
      </c>
      <c r="O399">
        <v>48.634671890303601</v>
      </c>
      <c r="P399">
        <v>81.724334330058298</v>
      </c>
      <c r="Q399">
        <v>0.22017669812102</v>
      </c>
    </row>
    <row r="400" spans="1:17" x14ac:dyDescent="0.3">
      <c r="A400" t="s">
        <v>913</v>
      </c>
      <c r="B400" t="s">
        <v>914</v>
      </c>
      <c r="C400" t="s">
        <v>10391</v>
      </c>
      <c r="D400" t="s">
        <v>51</v>
      </c>
      <c r="E400">
        <v>17174.425277068</v>
      </c>
      <c r="F400">
        <v>208.19</v>
      </c>
      <c r="G400">
        <v>-23.192907234015699</v>
      </c>
      <c r="H400">
        <v>-9.2352675964098303</v>
      </c>
      <c r="I400">
        <v>-15.000036173728001</v>
      </c>
      <c r="J400">
        <v>-7.2132975249640401</v>
      </c>
      <c r="K400">
        <v>211.56931513692601</v>
      </c>
      <c r="L400">
        <v>211.853910883239</v>
      </c>
      <c r="M400">
        <v>43.151153608680403</v>
      </c>
      <c r="N400">
        <v>0.273096252126248</v>
      </c>
      <c r="O400">
        <v>38.935587684326798</v>
      </c>
      <c r="P400">
        <v>13.749487774894099</v>
      </c>
      <c r="Q400">
        <v>3.7137085308232003E-2</v>
      </c>
    </row>
    <row r="401" spans="1:17" x14ac:dyDescent="0.3">
      <c r="A401" t="s">
        <v>915</v>
      </c>
      <c r="B401" t="s">
        <v>916</v>
      </c>
      <c r="C401" t="s">
        <v>10390</v>
      </c>
      <c r="D401" t="s">
        <v>21</v>
      </c>
      <c r="E401">
        <v>17119.884502679899</v>
      </c>
      <c r="F401">
        <v>619.70000000000005</v>
      </c>
      <c r="G401">
        <v>-5.28780902760231</v>
      </c>
      <c r="H401">
        <v>-1.93445168572649</v>
      </c>
      <c r="I401">
        <v>-34.490768633285697</v>
      </c>
      <c r="J401">
        <v>-4.6517740171521096</v>
      </c>
      <c r="K401">
        <v>644.41945416570798</v>
      </c>
      <c r="L401">
        <v>645.84785057548697</v>
      </c>
      <c r="M401">
        <v>38.906157834734898</v>
      </c>
      <c r="N401">
        <v>0.81090691957655503</v>
      </c>
      <c r="O401">
        <v>39.075359044698999</v>
      </c>
      <c r="P401">
        <v>31.1812023708721</v>
      </c>
      <c r="Q401">
        <v>3.5748508550495002E-2</v>
      </c>
    </row>
    <row r="402" spans="1:17" x14ac:dyDescent="0.3">
      <c r="A402" t="s">
        <v>917</v>
      </c>
      <c r="B402" t="s">
        <v>918</v>
      </c>
      <c r="C402" t="s">
        <v>10391</v>
      </c>
      <c r="D402" t="s">
        <v>51</v>
      </c>
      <c r="E402">
        <v>17091.210047967899</v>
      </c>
      <c r="F402">
        <v>201.92</v>
      </c>
      <c r="G402">
        <v>11.6461529063595</v>
      </c>
      <c r="H402">
        <v>-10.1997696725577</v>
      </c>
      <c r="I402">
        <v>-2.4648838195959302</v>
      </c>
      <c r="J402">
        <v>-5.4551765083130599</v>
      </c>
      <c r="K402">
        <v>206.84357239577901</v>
      </c>
      <c r="L402">
        <v>188.055596416062</v>
      </c>
      <c r="M402">
        <v>34.930117178341497</v>
      </c>
      <c r="N402">
        <v>0.68952185227379204</v>
      </c>
      <c r="O402">
        <v>14.1045958795562</v>
      </c>
      <c r="P402">
        <v>61.0849621061029</v>
      </c>
      <c r="Q402">
        <v>-9.8148781426489994E-3</v>
      </c>
    </row>
    <row r="403" spans="1:17" x14ac:dyDescent="0.3">
      <c r="A403" t="s">
        <v>919</v>
      </c>
      <c r="B403" t="s">
        <v>920</v>
      </c>
      <c r="C403" t="s">
        <v>10394</v>
      </c>
      <c r="D403" t="s">
        <v>510</v>
      </c>
      <c r="E403">
        <v>17015.776618470001</v>
      </c>
      <c r="F403">
        <v>354.05</v>
      </c>
      <c r="G403">
        <v>11.503035096608899</v>
      </c>
      <c r="H403">
        <v>-49.673557796784102</v>
      </c>
      <c r="I403">
        <v>-9.8889586412683705</v>
      </c>
      <c r="J403">
        <v>-51.872201366092803</v>
      </c>
      <c r="K403">
        <v>344.57387809816498</v>
      </c>
      <c r="L403">
        <v>324.46156235353197</v>
      </c>
      <c r="M403">
        <v>54.248359311162403</v>
      </c>
      <c r="N403">
        <v>0.72800737508052504</v>
      </c>
      <c r="O403">
        <v>16.6431295014828</v>
      </c>
      <c r="P403">
        <v>63.798288225769099</v>
      </c>
      <c r="Q403">
        <v>9.6427202676899998E-2</v>
      </c>
    </row>
    <row r="404" spans="1:17" x14ac:dyDescent="0.3">
      <c r="A404" t="s">
        <v>921</v>
      </c>
      <c r="B404" t="s">
        <v>922</v>
      </c>
      <c r="C404" t="s">
        <v>10402</v>
      </c>
      <c r="D404" t="s">
        <v>923</v>
      </c>
      <c r="E404">
        <v>17004.96735952</v>
      </c>
      <c r="F404">
        <v>1428.8</v>
      </c>
      <c r="G404">
        <v>81.034487745712795</v>
      </c>
      <c r="H404">
        <v>4.9730595248678098</v>
      </c>
      <c r="I404">
        <v>-15.068952124365101</v>
      </c>
      <c r="J404">
        <v>2.93402606259099</v>
      </c>
      <c r="K404">
        <v>1341.11629996547</v>
      </c>
      <c r="L404">
        <v>1237.70429082276</v>
      </c>
      <c r="M404">
        <v>70.997467946699103</v>
      </c>
      <c r="N404">
        <v>1.4557508024924</v>
      </c>
      <c r="O404">
        <v>18.6310190369541</v>
      </c>
      <c r="P404">
        <v>118.554493307839</v>
      </c>
      <c r="Q404">
        <v>0.182405490491273</v>
      </c>
    </row>
    <row r="405" spans="1:17" x14ac:dyDescent="0.3">
      <c r="A405" t="s">
        <v>924</v>
      </c>
      <c r="B405" t="s">
        <v>925</v>
      </c>
      <c r="C405" t="s">
        <v>10396</v>
      </c>
      <c r="D405" t="s">
        <v>57</v>
      </c>
      <c r="E405">
        <v>16891.362912029999</v>
      </c>
      <c r="F405">
        <v>42.05</v>
      </c>
      <c r="G405">
        <v>89.728225236453</v>
      </c>
      <c r="H405">
        <v>17.532420679766499</v>
      </c>
      <c r="I405">
        <v>34.671929015070802</v>
      </c>
      <c r="J405">
        <v>19.004955855487498</v>
      </c>
      <c r="K405">
        <v>32.0044717016494</v>
      </c>
      <c r="L405">
        <v>27.640222007159</v>
      </c>
      <c r="M405">
        <v>92.181326987222903</v>
      </c>
      <c r="N405">
        <v>1.0531072176488501</v>
      </c>
      <c r="O405">
        <v>0</v>
      </c>
      <c r="P405">
        <v>170.41800643086799</v>
      </c>
      <c r="Q405">
        <v>0.10026707939825601</v>
      </c>
    </row>
    <row r="406" spans="1:17" x14ac:dyDescent="0.3">
      <c r="A406" t="s">
        <v>926</v>
      </c>
      <c r="B406" t="s">
        <v>927</v>
      </c>
      <c r="C406" t="s">
        <v>10407</v>
      </c>
      <c r="D406" t="s">
        <v>928</v>
      </c>
      <c r="E406">
        <v>16838.61339816</v>
      </c>
      <c r="F406">
        <v>1715.85</v>
      </c>
      <c r="G406">
        <v>-32.1481934144375</v>
      </c>
      <c r="H406">
        <v>9.4596234970158601</v>
      </c>
      <c r="I406">
        <v>12.0205378575239</v>
      </c>
      <c r="J406">
        <v>-0.62306792616278295</v>
      </c>
      <c r="K406">
        <v>1551.8771102384401</v>
      </c>
      <c r="L406">
        <v>1493.4065457346701</v>
      </c>
      <c r="M406">
        <v>76.7946392004296</v>
      </c>
      <c r="N406">
        <v>0.96560828210671101</v>
      </c>
      <c r="O406">
        <v>6.6759914910977196</v>
      </c>
      <c r="P406">
        <v>42.488789237668101</v>
      </c>
      <c r="Q406">
        <v>-2.9596466048730001E-2</v>
      </c>
    </row>
    <row r="407" spans="1:17" x14ac:dyDescent="0.3">
      <c r="A407" t="s">
        <v>929</v>
      </c>
      <c r="B407" t="s">
        <v>930</v>
      </c>
      <c r="C407" t="s">
        <v>10396</v>
      </c>
      <c r="D407" t="s">
        <v>127</v>
      </c>
      <c r="E407">
        <v>16802.653880400001</v>
      </c>
      <c r="F407">
        <v>1158</v>
      </c>
      <c r="G407">
        <v>129.84907965323899</v>
      </c>
      <c r="H407">
        <v>19.6288392821406</v>
      </c>
      <c r="I407">
        <v>116.729812016889</v>
      </c>
      <c r="J407">
        <v>-10.678913175952999</v>
      </c>
      <c r="K407">
        <v>979.93602152270103</v>
      </c>
      <c r="L407">
        <v>697.73556842721598</v>
      </c>
      <c r="M407">
        <v>52.9263817061277</v>
      </c>
      <c r="N407">
        <v>2.2623018166848201</v>
      </c>
      <c r="O407">
        <v>16.3903281519861</v>
      </c>
      <c r="P407">
        <v>209.54290296712099</v>
      </c>
      <c r="Q407">
        <v>0.20412469643789499</v>
      </c>
    </row>
    <row r="408" spans="1:17" x14ac:dyDescent="0.3">
      <c r="A408" t="s">
        <v>931</v>
      </c>
      <c r="B408" t="s">
        <v>932</v>
      </c>
      <c r="C408" t="s">
        <v>10406</v>
      </c>
      <c r="D408" t="s">
        <v>164</v>
      </c>
      <c r="E408">
        <v>16787.153315399999</v>
      </c>
      <c r="F408">
        <v>1086</v>
      </c>
      <c r="G408">
        <v>-29.935690718317598</v>
      </c>
      <c r="H408">
        <v>-14.045817056948801</v>
      </c>
      <c r="I408">
        <v>7.6631169391144196</v>
      </c>
      <c r="J408">
        <v>-3.4707732214361799</v>
      </c>
      <c r="K408">
        <v>1087.4505928326901</v>
      </c>
      <c r="L408">
        <v>1018.85646998634</v>
      </c>
      <c r="M408">
        <v>43.960084806268597</v>
      </c>
      <c r="N408">
        <v>0.57552464746981302</v>
      </c>
      <c r="O408">
        <v>11.4180478821362</v>
      </c>
      <c r="P408">
        <v>30.466122056703501</v>
      </c>
      <c r="Q408">
        <v>-2.1588525425521001E-2</v>
      </c>
    </row>
    <row r="409" spans="1:17" x14ac:dyDescent="0.3">
      <c r="A409" t="s">
        <v>933</v>
      </c>
      <c r="B409" t="s">
        <v>934</v>
      </c>
      <c r="C409" t="s">
        <v>10404</v>
      </c>
      <c r="D409" t="s">
        <v>471</v>
      </c>
      <c r="E409">
        <v>16759.026231600001</v>
      </c>
      <c r="F409">
        <v>3379.55</v>
      </c>
      <c r="G409">
        <v>-56.244482457343899</v>
      </c>
      <c r="H409">
        <v>-2.3728482111540701</v>
      </c>
      <c r="I409">
        <v>-9.6395366135495699</v>
      </c>
      <c r="J409">
        <v>1.14650873594268</v>
      </c>
      <c r="K409">
        <v>3374.9218073770699</v>
      </c>
      <c r="L409">
        <v>3491.67046275749</v>
      </c>
      <c r="M409">
        <v>65.751134655597895</v>
      </c>
      <c r="N409">
        <v>0.83843790248232497</v>
      </c>
      <c r="O409">
        <v>33.887647763755503</v>
      </c>
      <c r="P409">
        <v>17.510735583024701</v>
      </c>
      <c r="Q409">
        <v>-6.2683121751776996E-2</v>
      </c>
    </row>
    <row r="410" spans="1:17" hidden="1" x14ac:dyDescent="0.3">
      <c r="A410" t="s">
        <v>935</v>
      </c>
      <c r="B410" t="s">
        <v>936</v>
      </c>
      <c r="C410" t="s">
        <v>10405</v>
      </c>
      <c r="D410" t="s">
        <v>471</v>
      </c>
      <c r="E410">
        <v>16755.875431590001</v>
      </c>
      <c r="F410">
        <v>3679.35</v>
      </c>
      <c r="G410">
        <v>14.4862537570631</v>
      </c>
      <c r="H410">
        <v>5.0728222789928097</v>
      </c>
      <c r="I410">
        <v>35.667833919701799</v>
      </c>
      <c r="J410">
        <v>-3.4036149726828699</v>
      </c>
      <c r="K410">
        <v>3392.43840960957</v>
      </c>
      <c r="L410">
        <v>2906.0283190067598</v>
      </c>
      <c r="M410">
        <v>52.151782979599403</v>
      </c>
      <c r="N410">
        <v>0.52194352412451395</v>
      </c>
      <c r="O410">
        <v>7.9334665090301204</v>
      </c>
      <c r="P410">
        <v>62.300397000441102</v>
      </c>
      <c r="Q410">
        <v>3.3657939837762003E-2</v>
      </c>
    </row>
    <row r="411" spans="1:17" x14ac:dyDescent="0.3">
      <c r="A411" t="s">
        <v>937</v>
      </c>
      <c r="B411" t="s">
        <v>938</v>
      </c>
      <c r="C411" t="s">
        <v>10392</v>
      </c>
      <c r="D411" t="s">
        <v>27</v>
      </c>
      <c r="E411">
        <v>16681.398294490999</v>
      </c>
      <c r="F411">
        <v>85.33</v>
      </c>
      <c r="G411">
        <v>-45.233151257712699</v>
      </c>
      <c r="H411">
        <v>-12.855423987673401</v>
      </c>
      <c r="I411">
        <v>-6.3589425354552098</v>
      </c>
      <c r="J411">
        <v>-6.2840375156006703</v>
      </c>
      <c r="K411">
        <v>90.077589597545</v>
      </c>
      <c r="L411">
        <v>86.559641801134106</v>
      </c>
      <c r="M411">
        <v>22.242471730286699</v>
      </c>
      <c r="N411">
        <v>0.19836628963325101</v>
      </c>
      <c r="O411">
        <v>30.551974686511201</v>
      </c>
      <c r="P411">
        <v>31.176018447348099</v>
      </c>
      <c r="Q411">
        <v>7.8142166594167006E-2</v>
      </c>
    </row>
    <row r="412" spans="1:17" x14ac:dyDescent="0.3">
      <c r="A412" t="s">
        <v>939</v>
      </c>
      <c r="B412" t="s">
        <v>940</v>
      </c>
      <c r="C412" t="s">
        <v>10397</v>
      </c>
      <c r="D412" t="s">
        <v>539</v>
      </c>
      <c r="E412">
        <v>16673.276001900002</v>
      </c>
      <c r="F412">
        <v>601.5</v>
      </c>
      <c r="G412">
        <v>101.556874555958</v>
      </c>
      <c r="H412">
        <v>-12.550941208732899</v>
      </c>
      <c r="I412">
        <v>15.010436961627001</v>
      </c>
      <c r="J412">
        <v>-5.46911147845241</v>
      </c>
      <c r="K412">
        <v>608.98862338495599</v>
      </c>
      <c r="L412">
        <v>510.91407895431098</v>
      </c>
      <c r="M412">
        <v>36.250393900921402</v>
      </c>
      <c r="N412">
        <v>0.44378051994004097</v>
      </c>
      <c r="O412">
        <v>20.3657522859517</v>
      </c>
      <c r="P412">
        <v>145.35998368345901</v>
      </c>
      <c r="Q412">
        <v>0.23389070577103599</v>
      </c>
    </row>
    <row r="413" spans="1:17" x14ac:dyDescent="0.3">
      <c r="A413" t="s">
        <v>941</v>
      </c>
      <c r="B413" t="s">
        <v>942</v>
      </c>
      <c r="C413" t="s">
        <v>10404</v>
      </c>
      <c r="D413" t="s">
        <v>471</v>
      </c>
      <c r="E413">
        <v>16497.807140370001</v>
      </c>
      <c r="F413">
        <v>877.35</v>
      </c>
      <c r="G413">
        <v>54.181505231431501</v>
      </c>
      <c r="H413">
        <v>-5.9912410122593496</v>
      </c>
      <c r="I413">
        <v>24.766929615111799</v>
      </c>
      <c r="J413">
        <v>-3.4606774688786701</v>
      </c>
      <c r="K413">
        <v>852.17728090973105</v>
      </c>
      <c r="L413">
        <v>729.46295644406598</v>
      </c>
      <c r="M413">
        <v>54.960181008412</v>
      </c>
      <c r="N413">
        <v>0.77791551020164695</v>
      </c>
      <c r="O413">
        <v>5.6134951843619998</v>
      </c>
      <c r="P413">
        <v>89.369738830131595</v>
      </c>
      <c r="Q413">
        <v>0.115952350485774</v>
      </c>
    </row>
    <row r="414" spans="1:17" hidden="1" x14ac:dyDescent="0.3">
      <c r="A414" t="s">
        <v>943</v>
      </c>
      <c r="B414" t="s">
        <v>944</v>
      </c>
      <c r="C414" t="s">
        <v>10393</v>
      </c>
      <c r="D414" t="s">
        <v>945</v>
      </c>
      <c r="E414">
        <v>16486.901404119999</v>
      </c>
      <c r="F414">
        <v>2716.7</v>
      </c>
      <c r="G414">
        <v>72.700100264744904</v>
      </c>
      <c r="H414">
        <v>-4.7767065410249296</v>
      </c>
      <c r="I414">
        <v>63.999462048527398</v>
      </c>
      <c r="J414">
        <v>-9.7432201041989099</v>
      </c>
      <c r="K414">
        <v>2513.32770150947</v>
      </c>
      <c r="M414">
        <v>52.3651192615878</v>
      </c>
      <c r="N414">
        <v>0.92247011085363995</v>
      </c>
      <c r="O414">
        <v>9.5078587992785302</v>
      </c>
      <c r="P414">
        <v>121.662859007832</v>
      </c>
    </row>
    <row r="415" spans="1:17" x14ac:dyDescent="0.3">
      <c r="A415" t="s">
        <v>946</v>
      </c>
      <c r="B415" t="s">
        <v>947</v>
      </c>
      <c r="C415" t="s">
        <v>10395</v>
      </c>
      <c r="D415" t="s">
        <v>54</v>
      </c>
      <c r="E415">
        <v>16333.77773484</v>
      </c>
      <c r="F415">
        <v>7092.2</v>
      </c>
      <c r="G415">
        <v>27.504690494991198</v>
      </c>
      <c r="H415">
        <v>-1.3732029855666401</v>
      </c>
      <c r="I415">
        <v>29.421221543151301</v>
      </c>
      <c r="J415">
        <v>-3.2181100319185401</v>
      </c>
      <c r="K415">
        <v>6871.1303081875603</v>
      </c>
      <c r="L415">
        <v>5970.7614595485802</v>
      </c>
      <c r="M415">
        <v>41.261000979632797</v>
      </c>
      <c r="N415">
        <v>0.96705754536308497</v>
      </c>
      <c r="O415">
        <v>7.1599785680042896</v>
      </c>
      <c r="P415">
        <v>60.886006905032097</v>
      </c>
      <c r="Q415">
        <v>3.0043593296433999E-2</v>
      </c>
    </row>
    <row r="416" spans="1:17" x14ac:dyDescent="0.3">
      <c r="A416" t="s">
        <v>948</v>
      </c>
      <c r="B416" t="s">
        <v>949</v>
      </c>
      <c r="C416" t="s">
        <v>10404</v>
      </c>
      <c r="D416" t="s">
        <v>471</v>
      </c>
      <c r="E416">
        <v>16257.899387735</v>
      </c>
      <c r="F416">
        <v>1529.95</v>
      </c>
      <c r="G416">
        <v>-23.821948218764899</v>
      </c>
      <c r="H416">
        <v>-6.49487674817113</v>
      </c>
      <c r="I416">
        <v>-1.2530228292382799</v>
      </c>
      <c r="J416">
        <v>-6.6506033390273798</v>
      </c>
      <c r="K416">
        <v>1526.4188417488001</v>
      </c>
      <c r="L416">
        <v>1455.8209868751801</v>
      </c>
      <c r="M416">
        <v>41.437341004868401</v>
      </c>
      <c r="N416">
        <v>0.62065952990545803</v>
      </c>
      <c r="O416">
        <v>10.4611261805941</v>
      </c>
      <c r="P416">
        <v>23.085277554304</v>
      </c>
      <c r="Q416">
        <v>-9.2827184405397001E-2</v>
      </c>
    </row>
    <row r="417" spans="1:17" x14ac:dyDescent="0.3">
      <c r="A417" t="s">
        <v>950</v>
      </c>
      <c r="B417" t="s">
        <v>951</v>
      </c>
      <c r="C417" t="s">
        <v>10400</v>
      </c>
      <c r="D417" t="s">
        <v>327</v>
      </c>
      <c r="E417">
        <v>16227.948508900001</v>
      </c>
      <c r="F417">
        <v>4806.5</v>
      </c>
      <c r="G417">
        <v>29.870832828160399</v>
      </c>
      <c r="H417">
        <v>7.03051002436204</v>
      </c>
      <c r="I417">
        <v>14.9904791636468</v>
      </c>
      <c r="J417">
        <v>1.4586701500916599</v>
      </c>
      <c r="K417">
        <v>4408.8525676771796</v>
      </c>
      <c r="L417">
        <v>3914.4004616690499</v>
      </c>
      <c r="M417">
        <v>61.025528445662601</v>
      </c>
      <c r="N417">
        <v>2.7884769426620699</v>
      </c>
      <c r="O417">
        <v>11.539581816290401</v>
      </c>
      <c r="P417">
        <v>76.641370059351999</v>
      </c>
      <c r="Q417">
        <v>1.8382688196791001E-2</v>
      </c>
    </row>
    <row r="418" spans="1:17" x14ac:dyDescent="0.3">
      <c r="A418" t="s">
        <v>952</v>
      </c>
      <c r="B418" t="s">
        <v>953</v>
      </c>
      <c r="C418" t="s">
        <v>10391</v>
      </c>
      <c r="D418" t="s">
        <v>225</v>
      </c>
      <c r="E418">
        <v>16189.43873317</v>
      </c>
      <c r="F418">
        <v>3900.1</v>
      </c>
      <c r="G418">
        <v>107.768198092356</v>
      </c>
      <c r="H418">
        <v>6.4838216166159297</v>
      </c>
      <c r="I418">
        <v>-8.8345368146842898</v>
      </c>
      <c r="J418">
        <v>-3.3224056497189398</v>
      </c>
      <c r="K418">
        <v>3832.1050912983901</v>
      </c>
      <c r="L418">
        <v>3440.6210922413302</v>
      </c>
      <c r="M418">
        <v>53.1701108749414</v>
      </c>
      <c r="N418">
        <v>0.65851853984947395</v>
      </c>
      <c r="O418">
        <v>10.2523012230455</v>
      </c>
      <c r="P418">
        <v>149.67830735251701</v>
      </c>
      <c r="Q418">
        <v>0.26052306939796099</v>
      </c>
    </row>
    <row r="419" spans="1:17" x14ac:dyDescent="0.3">
      <c r="A419" t="s">
        <v>954</v>
      </c>
      <c r="B419" t="s">
        <v>955</v>
      </c>
      <c r="C419" t="s">
        <v>10391</v>
      </c>
      <c r="D419" t="s">
        <v>225</v>
      </c>
      <c r="E419">
        <v>16185.715437114901</v>
      </c>
      <c r="F419">
        <v>1269.6500000000001</v>
      </c>
      <c r="G419">
        <v>28.6556472367735</v>
      </c>
      <c r="H419">
        <v>5.7423443438886599</v>
      </c>
      <c r="I419">
        <v>36.963628780291799</v>
      </c>
      <c r="J419">
        <v>-5.0376374512337101</v>
      </c>
      <c r="K419">
        <v>1160.50539184318</v>
      </c>
      <c r="L419">
        <v>992.64388628704501</v>
      </c>
      <c r="M419">
        <v>53.699710135944301</v>
      </c>
      <c r="N419">
        <v>0.64755793382127702</v>
      </c>
      <c r="O419">
        <v>5.6196589611310097</v>
      </c>
      <c r="P419">
        <v>71.342780026990496</v>
      </c>
      <c r="Q419">
        <v>-3.9955486558799998E-4</v>
      </c>
    </row>
    <row r="420" spans="1:17" hidden="1" x14ac:dyDescent="0.3">
      <c r="A420" t="s">
        <v>956</v>
      </c>
      <c r="B420" t="s">
        <v>957</v>
      </c>
      <c r="C420" t="s">
        <v>10405</v>
      </c>
      <c r="D420" t="s">
        <v>161</v>
      </c>
      <c r="E420">
        <v>16178.6857817</v>
      </c>
      <c r="F420">
        <v>13429</v>
      </c>
      <c r="G420">
        <v>427.74343238422603</v>
      </c>
      <c r="H420">
        <v>7.27695562809292</v>
      </c>
      <c r="I420">
        <v>120.055077188092</v>
      </c>
      <c r="J420">
        <v>1.81172361131819</v>
      </c>
      <c r="K420">
        <v>10993.7769285248</v>
      </c>
      <c r="L420">
        <v>7694.0682484653198</v>
      </c>
      <c r="M420">
        <v>64.496987103913099</v>
      </c>
      <c r="N420">
        <v>0.77262390522426305</v>
      </c>
      <c r="O420">
        <v>3.50733487229131</v>
      </c>
      <c r="P420">
        <v>471.20374308804702</v>
      </c>
      <c r="Q420">
        <v>0.26228581175773402</v>
      </c>
    </row>
    <row r="421" spans="1:17" x14ac:dyDescent="0.3">
      <c r="A421" t="s">
        <v>958</v>
      </c>
      <c r="B421" t="s">
        <v>959</v>
      </c>
      <c r="C421" t="s">
        <v>10404</v>
      </c>
      <c r="D421" t="s">
        <v>471</v>
      </c>
      <c r="E421">
        <v>16176.66323724</v>
      </c>
      <c r="F421">
        <v>5276.15</v>
      </c>
      <c r="G421">
        <v>-25.318187028969099</v>
      </c>
      <c r="H421">
        <v>-9.3605062441128499</v>
      </c>
      <c r="I421">
        <v>12.4941304561398</v>
      </c>
      <c r="J421">
        <v>-0.953362879342464</v>
      </c>
      <c r="K421">
        <v>5268.0790001374799</v>
      </c>
      <c r="L421">
        <v>4891.7716663415704</v>
      </c>
      <c r="M421">
        <v>44.908269462686299</v>
      </c>
      <c r="N421">
        <v>0.75707041869797698</v>
      </c>
      <c r="O421">
        <v>12.9393591918349</v>
      </c>
      <c r="P421">
        <v>31.214871922407301</v>
      </c>
      <c r="Q421">
        <v>3.2855020249945001E-2</v>
      </c>
    </row>
    <row r="422" spans="1:17" hidden="1" x14ac:dyDescent="0.3">
      <c r="A422" t="s">
        <v>960</v>
      </c>
      <c r="B422" t="s">
        <v>961</v>
      </c>
      <c r="C422" t="s">
        <v>10405</v>
      </c>
      <c r="D422" t="s">
        <v>510</v>
      </c>
      <c r="E422">
        <v>16133.854934535</v>
      </c>
      <c r="F422">
        <v>675.35</v>
      </c>
      <c r="G422">
        <v>-13.8758374133185</v>
      </c>
      <c r="H422">
        <v>14.2214019355117</v>
      </c>
      <c r="I422">
        <v>0.61253004928843002</v>
      </c>
      <c r="J422">
        <v>-2.3589793198621098</v>
      </c>
      <c r="K422">
        <v>615.88886471762896</v>
      </c>
      <c r="M422">
        <v>57.3950986635842</v>
      </c>
      <c r="N422">
        <v>0.95988948491583703</v>
      </c>
      <c r="O422">
        <v>7.57385059598725</v>
      </c>
      <c r="P422">
        <v>43.660923207828098</v>
      </c>
    </row>
    <row r="423" spans="1:17" x14ac:dyDescent="0.3">
      <c r="A423" t="s">
        <v>962</v>
      </c>
      <c r="B423" t="s">
        <v>963</v>
      </c>
      <c r="C423" t="s">
        <v>10394</v>
      </c>
      <c r="D423" t="s">
        <v>46</v>
      </c>
      <c r="E423">
        <v>16094.931722415</v>
      </c>
      <c r="F423">
        <v>1664.05</v>
      </c>
      <c r="G423">
        <v>1.5300799612653</v>
      </c>
      <c r="H423">
        <v>3.6472895568075501</v>
      </c>
      <c r="I423">
        <v>12.9227744541361</v>
      </c>
      <c r="J423">
        <v>1.5750399855978601</v>
      </c>
      <c r="K423">
        <v>1628.84269153796</v>
      </c>
      <c r="L423">
        <v>1487.38257887944</v>
      </c>
      <c r="M423">
        <v>55.9311883347834</v>
      </c>
      <c r="N423">
        <v>2.11027301551646</v>
      </c>
      <c r="O423">
        <v>11.775487515399099</v>
      </c>
      <c r="P423">
        <v>62.354261183472303</v>
      </c>
      <c r="Q423">
        <v>-5.7583866813590998E-2</v>
      </c>
    </row>
    <row r="424" spans="1:17" x14ac:dyDescent="0.3">
      <c r="A424" t="s">
        <v>964</v>
      </c>
      <c r="B424" t="s">
        <v>965</v>
      </c>
      <c r="C424" t="s">
        <v>10395</v>
      </c>
      <c r="D424" t="s">
        <v>54</v>
      </c>
      <c r="E424">
        <v>16062.1870852149</v>
      </c>
      <c r="F424">
        <v>12519.35</v>
      </c>
      <c r="G424">
        <v>196.308272889498</v>
      </c>
      <c r="H424">
        <v>1.0082602720128999</v>
      </c>
      <c r="I424">
        <v>76.257447543131093</v>
      </c>
      <c r="J424">
        <v>-2.01852536901443</v>
      </c>
      <c r="K424">
        <v>11337.1827432143</v>
      </c>
      <c r="L424">
        <v>8121.1962850754298</v>
      </c>
      <c r="M424">
        <v>47.416922891008397</v>
      </c>
      <c r="N424">
        <v>0.43505028374514099</v>
      </c>
      <c r="O424">
        <v>5.6101155411423198</v>
      </c>
      <c r="P424">
        <v>246.69075904848901</v>
      </c>
      <c r="Q424">
        <v>0.18078820761276801</v>
      </c>
    </row>
    <row r="425" spans="1:17" x14ac:dyDescent="0.3">
      <c r="A425" t="s">
        <v>966</v>
      </c>
      <c r="B425" t="s">
        <v>967</v>
      </c>
      <c r="C425" t="s">
        <v>592</v>
      </c>
      <c r="D425" t="s">
        <v>592</v>
      </c>
      <c r="E425">
        <v>16002.815827488001</v>
      </c>
      <c r="F425">
        <v>168.56</v>
      </c>
      <c r="G425">
        <v>5.5409073893493801</v>
      </c>
      <c r="H425">
        <v>-17.3596964724378</v>
      </c>
      <c r="I425">
        <v>2.2457074940277799</v>
      </c>
      <c r="J425">
        <v>-6.7707874561060404</v>
      </c>
      <c r="K425">
        <v>178.00077317140699</v>
      </c>
      <c r="L425">
        <v>157.578699752055</v>
      </c>
      <c r="M425">
        <v>25.709375269431401</v>
      </c>
      <c r="N425">
        <v>0.66919568031302301</v>
      </c>
      <c r="O425">
        <v>26.3348362600854</v>
      </c>
      <c r="P425">
        <v>45.7501080847384</v>
      </c>
      <c r="Q425">
        <v>-1.7236259389150001E-2</v>
      </c>
    </row>
    <row r="426" spans="1:17" x14ac:dyDescent="0.3">
      <c r="A426" t="s">
        <v>968</v>
      </c>
      <c r="B426" t="s">
        <v>969</v>
      </c>
      <c r="C426" t="s">
        <v>10398</v>
      </c>
      <c r="D426" t="s">
        <v>127</v>
      </c>
      <c r="E426">
        <v>15980.490594499999</v>
      </c>
      <c r="F426">
        <v>453.5</v>
      </c>
      <c r="G426">
        <v>76.334236215132506</v>
      </c>
      <c r="H426">
        <v>21.692758748004099</v>
      </c>
      <c r="I426">
        <v>98.217832509407998</v>
      </c>
      <c r="J426">
        <v>4.6616391268744497</v>
      </c>
      <c r="K426">
        <v>345.036155827019</v>
      </c>
      <c r="L426">
        <v>269.15005815865698</v>
      </c>
      <c r="M426">
        <v>89.447571660953997</v>
      </c>
      <c r="N426">
        <v>0.68624021174150296</v>
      </c>
      <c r="O426">
        <v>2.8996692392502599</v>
      </c>
      <c r="P426">
        <v>151.59500693481201</v>
      </c>
      <c r="Q426">
        <v>0.19107726526172</v>
      </c>
    </row>
    <row r="427" spans="1:17" x14ac:dyDescent="0.3">
      <c r="A427" t="s">
        <v>970</v>
      </c>
      <c r="B427" t="s">
        <v>971</v>
      </c>
      <c r="C427" t="s">
        <v>10399</v>
      </c>
      <c r="D427" t="s">
        <v>740</v>
      </c>
      <c r="E427">
        <v>15924.5042017</v>
      </c>
      <c r="F427">
        <v>387.05</v>
      </c>
      <c r="G427">
        <v>15.8965839624525</v>
      </c>
      <c r="H427">
        <v>-9.0936655387549408</v>
      </c>
      <c r="I427">
        <v>4.2607758959782798</v>
      </c>
      <c r="J427">
        <v>-8.4885289541805697</v>
      </c>
      <c r="K427">
        <v>398.33047929833498</v>
      </c>
      <c r="L427">
        <v>350.06966985066703</v>
      </c>
      <c r="M427">
        <v>27.6964026202944</v>
      </c>
      <c r="N427">
        <v>1.1614897320097399</v>
      </c>
      <c r="O427">
        <v>22.568143650691098</v>
      </c>
      <c r="P427">
        <v>68.429068755439502</v>
      </c>
      <c r="Q427">
        <v>0.178935913933501</v>
      </c>
    </row>
    <row r="428" spans="1:17" x14ac:dyDescent="0.3">
      <c r="A428" t="s">
        <v>972</v>
      </c>
      <c r="B428" t="s">
        <v>973</v>
      </c>
      <c r="C428" t="s">
        <v>10397</v>
      </c>
      <c r="D428" t="s">
        <v>266</v>
      </c>
      <c r="E428">
        <v>15755.539070265</v>
      </c>
      <c r="F428">
        <v>6604.55</v>
      </c>
      <c r="G428">
        <v>9.1551889228583097</v>
      </c>
      <c r="H428">
        <v>-0.58651724287388396</v>
      </c>
      <c r="I428">
        <v>40.621526917190003</v>
      </c>
      <c r="J428">
        <v>-2.03282141119425</v>
      </c>
      <c r="K428">
        <v>5842.6992147690999</v>
      </c>
      <c r="L428">
        <v>5050.7082359398801</v>
      </c>
      <c r="M428">
        <v>69.565739696593099</v>
      </c>
      <c r="N428">
        <v>0.98385230071487795</v>
      </c>
      <c r="O428">
        <v>7.8233944780492202</v>
      </c>
      <c r="P428">
        <v>74.628838857233504</v>
      </c>
      <c r="Q428">
        <v>0.14238017240908099</v>
      </c>
    </row>
    <row r="429" spans="1:17" x14ac:dyDescent="0.3">
      <c r="A429" t="s">
        <v>974</v>
      </c>
      <c r="B429" t="s">
        <v>975</v>
      </c>
      <c r="C429" t="s">
        <v>10402</v>
      </c>
      <c r="D429" t="s">
        <v>266</v>
      </c>
      <c r="E429">
        <v>15734.015684100001</v>
      </c>
      <c r="F429">
        <v>904.05</v>
      </c>
      <c r="G429">
        <v>21.3487309036665</v>
      </c>
      <c r="H429">
        <v>-7.2219317413094997</v>
      </c>
      <c r="I429">
        <v>4.3077347290973398</v>
      </c>
      <c r="J429">
        <v>-1.13577814511908</v>
      </c>
      <c r="K429">
        <v>914.37031437286203</v>
      </c>
      <c r="L429">
        <v>837.84155418120895</v>
      </c>
      <c r="M429">
        <v>55.162955674672297</v>
      </c>
      <c r="N429">
        <v>0.68652218704026102</v>
      </c>
      <c r="O429">
        <v>17.250152093357599</v>
      </c>
      <c r="P429">
        <v>61.743657637671298</v>
      </c>
      <c r="Q429">
        <v>0.15131106861176</v>
      </c>
    </row>
    <row r="430" spans="1:17" x14ac:dyDescent="0.3">
      <c r="A430" t="s">
        <v>976</v>
      </c>
      <c r="B430" t="s">
        <v>977</v>
      </c>
      <c r="C430" t="s">
        <v>10402</v>
      </c>
      <c r="D430" t="s">
        <v>769</v>
      </c>
      <c r="E430">
        <v>15598.780365000001</v>
      </c>
      <c r="F430">
        <v>3745.7</v>
      </c>
      <c r="G430">
        <v>30.381108105316802</v>
      </c>
      <c r="H430">
        <v>-7.2838158161949398</v>
      </c>
      <c r="I430">
        <v>2.7322038259881301</v>
      </c>
      <c r="J430">
        <v>-4.1847851534639799</v>
      </c>
      <c r="K430">
        <v>3998.09242048134</v>
      </c>
      <c r="L430">
        <v>3630.45582154973</v>
      </c>
      <c r="M430">
        <v>41.768338952650701</v>
      </c>
      <c r="N430">
        <v>0.366743672037946</v>
      </c>
      <c r="O430">
        <v>46.514670155111098</v>
      </c>
      <c r="P430">
        <v>96.619511298915995</v>
      </c>
      <c r="Q430">
        <v>0.116045716720259</v>
      </c>
    </row>
    <row r="431" spans="1:17" x14ac:dyDescent="0.3">
      <c r="A431" t="s">
        <v>978</v>
      </c>
      <c r="B431" t="s">
        <v>979</v>
      </c>
      <c r="C431" t="s">
        <v>10394</v>
      </c>
      <c r="D431" t="s">
        <v>240</v>
      </c>
      <c r="E431">
        <v>15520.803808999999</v>
      </c>
      <c r="F431">
        <v>665</v>
      </c>
      <c r="G431">
        <v>53.530806877022997</v>
      </c>
      <c r="H431">
        <v>-6.47350507553295</v>
      </c>
      <c r="I431">
        <v>9.8091878396463397</v>
      </c>
      <c r="J431">
        <v>-12.2947204897844</v>
      </c>
      <c r="K431">
        <v>690.94268418101797</v>
      </c>
      <c r="L431">
        <v>612.04638124381302</v>
      </c>
      <c r="M431">
        <v>37.318360583326701</v>
      </c>
      <c r="N431">
        <v>1.2829374820342501</v>
      </c>
      <c r="O431">
        <v>24.5112781954887</v>
      </c>
      <c r="P431">
        <v>162.84584980237099</v>
      </c>
      <c r="Q431">
        <v>4.1500663657532001E-2</v>
      </c>
    </row>
    <row r="432" spans="1:17" hidden="1" x14ac:dyDescent="0.3">
      <c r="A432" t="s">
        <v>980</v>
      </c>
      <c r="B432" t="s">
        <v>981</v>
      </c>
      <c r="C432" t="s">
        <v>10405</v>
      </c>
      <c r="D432" t="s">
        <v>754</v>
      </c>
      <c r="E432">
        <v>15502.9956089399</v>
      </c>
      <c r="F432">
        <v>921.17</v>
      </c>
      <c r="G432">
        <v>-4.8853426095217101</v>
      </c>
      <c r="H432">
        <v>-0.63402595692700103</v>
      </c>
      <c r="I432">
        <v>0.32933461220698401</v>
      </c>
      <c r="J432">
        <v>-0.31816808222600501</v>
      </c>
      <c r="K432">
        <v>884.34036569011698</v>
      </c>
      <c r="L432">
        <v>821.50507644306595</v>
      </c>
      <c r="M432">
        <v>63.673105172010501</v>
      </c>
      <c r="N432">
        <v>0.32045240000876102</v>
      </c>
      <c r="O432">
        <v>0.95422126209061497</v>
      </c>
      <c r="P432">
        <v>36.871118243142803</v>
      </c>
      <c r="Q432">
        <v>-2.790653939747E-3</v>
      </c>
    </row>
    <row r="433" spans="1:17" x14ac:dyDescent="0.3">
      <c r="A433" t="s">
        <v>982</v>
      </c>
      <c r="B433" t="s">
        <v>983</v>
      </c>
      <c r="C433" t="s">
        <v>10395</v>
      </c>
      <c r="D433" t="s">
        <v>54</v>
      </c>
      <c r="E433">
        <v>15495.1311937299</v>
      </c>
      <c r="F433">
        <v>1010.05</v>
      </c>
      <c r="G433">
        <v>305.64816832579999</v>
      </c>
      <c r="H433">
        <v>-8.5868303202188105</v>
      </c>
      <c r="I433">
        <v>72.426022747425506</v>
      </c>
      <c r="J433">
        <v>-1.7555436392564301</v>
      </c>
      <c r="K433">
        <v>947.50891368817099</v>
      </c>
      <c r="L433">
        <v>687.37604734007698</v>
      </c>
      <c r="M433">
        <v>50.251190696032502</v>
      </c>
      <c r="N433">
        <v>0.29531908679157598</v>
      </c>
      <c r="O433">
        <v>8.6777882283055305</v>
      </c>
      <c r="P433">
        <v>373.64595545134802</v>
      </c>
      <c r="Q433">
        <v>8.2742383089648E-2</v>
      </c>
    </row>
    <row r="434" spans="1:17" x14ac:dyDescent="0.3">
      <c r="A434" t="s">
        <v>984</v>
      </c>
      <c r="B434" t="s">
        <v>985</v>
      </c>
      <c r="C434" t="s">
        <v>10393</v>
      </c>
      <c r="D434" t="s">
        <v>187</v>
      </c>
      <c r="E434">
        <v>15487.608606079901</v>
      </c>
      <c r="F434">
        <v>476.8</v>
      </c>
      <c r="G434">
        <v>9.2701977804786306</v>
      </c>
      <c r="H434">
        <v>-5.0937548053603603</v>
      </c>
      <c r="I434">
        <v>7.8235688440114002</v>
      </c>
      <c r="J434">
        <v>-2.42693962816249</v>
      </c>
      <c r="K434">
        <v>481.29378853209897</v>
      </c>
      <c r="L434">
        <v>442.55269838838802</v>
      </c>
      <c r="M434">
        <v>41.734926102674898</v>
      </c>
      <c r="N434">
        <v>2.8010006124817499</v>
      </c>
      <c r="O434">
        <v>14.7231543624161</v>
      </c>
      <c r="P434">
        <v>86.031993757315604</v>
      </c>
    </row>
    <row r="435" spans="1:17" x14ac:dyDescent="0.3">
      <c r="A435" t="s">
        <v>986</v>
      </c>
      <c r="B435" t="s">
        <v>987</v>
      </c>
      <c r="C435" t="s">
        <v>10390</v>
      </c>
      <c r="D435" t="s">
        <v>21</v>
      </c>
      <c r="E435">
        <v>15484.348465720001</v>
      </c>
      <c r="F435">
        <v>682.7</v>
      </c>
      <c r="G435">
        <v>-3.4330609773045602</v>
      </c>
      <c r="H435">
        <v>-14.112514950349</v>
      </c>
      <c r="I435">
        <v>-3.9661450311074602</v>
      </c>
      <c r="J435">
        <v>-10.3425144228716</v>
      </c>
      <c r="K435">
        <v>751.49447833552301</v>
      </c>
      <c r="L435">
        <v>656.16014564102704</v>
      </c>
      <c r="M435">
        <v>18.191255898950001</v>
      </c>
      <c r="N435">
        <v>0.70007144907889496</v>
      </c>
      <c r="O435">
        <v>22.967628533762898</v>
      </c>
      <c r="P435">
        <v>49.6164803857111</v>
      </c>
      <c r="Q435">
        <v>2.0559231980949999E-2</v>
      </c>
    </row>
    <row r="436" spans="1:17" x14ac:dyDescent="0.3">
      <c r="A436" t="s">
        <v>988</v>
      </c>
      <c r="B436" t="s">
        <v>989</v>
      </c>
      <c r="C436" t="s">
        <v>10402</v>
      </c>
      <c r="D436" t="s">
        <v>138</v>
      </c>
      <c r="E436">
        <v>15260.10943072</v>
      </c>
      <c r="F436">
        <v>1698.2</v>
      </c>
      <c r="G436">
        <v>92.398708607341604</v>
      </c>
      <c r="H436">
        <v>-11.473442257284701</v>
      </c>
      <c r="I436">
        <v>73.179458405756293</v>
      </c>
      <c r="J436">
        <v>-1.9427183009785101</v>
      </c>
      <c r="K436">
        <v>1603.56097829184</v>
      </c>
      <c r="L436">
        <v>1199.0578836843699</v>
      </c>
      <c r="M436">
        <v>54.542683104859798</v>
      </c>
      <c r="N436">
        <v>0.592660718686157</v>
      </c>
      <c r="O436">
        <v>16.005181957366599</v>
      </c>
      <c r="P436">
        <v>161.26153846153801</v>
      </c>
      <c r="Q436">
        <v>0.194427562597799</v>
      </c>
    </row>
    <row r="437" spans="1:17" x14ac:dyDescent="0.3">
      <c r="A437" t="s">
        <v>990</v>
      </c>
      <c r="B437" t="s">
        <v>991</v>
      </c>
      <c r="C437" t="s">
        <v>10398</v>
      </c>
      <c r="D437" t="s">
        <v>127</v>
      </c>
      <c r="E437">
        <v>15039.869222200001</v>
      </c>
      <c r="F437">
        <v>51.32</v>
      </c>
      <c r="G437">
        <v>-33.479203218996503</v>
      </c>
      <c r="H437">
        <v>-8.7009593086644799</v>
      </c>
      <c r="I437">
        <v>-26.690235647278701</v>
      </c>
      <c r="J437">
        <v>-1.5912488830325699</v>
      </c>
      <c r="K437">
        <v>54.4808325593362</v>
      </c>
      <c r="L437">
        <v>55.306406754915002</v>
      </c>
      <c r="M437">
        <v>41.073414594067302</v>
      </c>
      <c r="N437">
        <v>0.677880584439703</v>
      </c>
      <c r="O437">
        <v>43.608729540140303</v>
      </c>
      <c r="P437">
        <v>31.085568326947602</v>
      </c>
    </row>
    <row r="438" spans="1:17" x14ac:dyDescent="0.3">
      <c r="A438" t="s">
        <v>992</v>
      </c>
      <c r="B438" t="s">
        <v>993</v>
      </c>
      <c r="C438" t="s">
        <v>10391</v>
      </c>
      <c r="D438" t="s">
        <v>573</v>
      </c>
      <c r="E438">
        <v>14943.908843499999</v>
      </c>
      <c r="F438">
        <v>1888.25</v>
      </c>
      <c r="G438">
        <v>-20.803182984438902</v>
      </c>
      <c r="H438">
        <v>7.5671332014972004</v>
      </c>
      <c r="I438">
        <v>24.8101591962863</v>
      </c>
      <c r="J438">
        <v>0.37159720646497002</v>
      </c>
      <c r="K438">
        <v>1771.6086171439599</v>
      </c>
      <c r="L438">
        <v>1669.7108186002699</v>
      </c>
      <c r="M438">
        <v>65.796229911358594</v>
      </c>
      <c r="N438">
        <v>0.95454261650944805</v>
      </c>
      <c r="O438">
        <v>4.8033893817026296</v>
      </c>
      <c r="P438">
        <v>44.472073450650299</v>
      </c>
      <c r="Q438">
        <v>-7.6583171792877006E-2</v>
      </c>
    </row>
    <row r="439" spans="1:17" x14ac:dyDescent="0.3">
      <c r="A439" t="s">
        <v>994</v>
      </c>
      <c r="B439" t="s">
        <v>995</v>
      </c>
      <c r="C439" t="s">
        <v>10402</v>
      </c>
      <c r="D439" t="s">
        <v>161</v>
      </c>
      <c r="E439">
        <v>14891.179354800001</v>
      </c>
      <c r="F439">
        <v>663.6</v>
      </c>
      <c r="G439">
        <v>42.8169524020322</v>
      </c>
      <c r="H439">
        <v>3.1252823075309601</v>
      </c>
      <c r="I439">
        <v>23.021865827740601</v>
      </c>
      <c r="J439">
        <v>3.08201310282052</v>
      </c>
      <c r="K439">
        <v>622.466979616873</v>
      </c>
      <c r="L439">
        <v>552.380982513709</v>
      </c>
      <c r="M439">
        <v>72.434560944731999</v>
      </c>
      <c r="N439">
        <v>0.68348814304140704</v>
      </c>
      <c r="O439">
        <v>8.0093429776973899</v>
      </c>
      <c r="P439">
        <v>86.077812828601395</v>
      </c>
      <c r="Q439">
        <v>0.203075210204927</v>
      </c>
    </row>
    <row r="440" spans="1:17" x14ac:dyDescent="0.3">
      <c r="A440" t="s">
        <v>996</v>
      </c>
      <c r="B440" t="s">
        <v>997</v>
      </c>
      <c r="C440" t="s">
        <v>10393</v>
      </c>
      <c r="D440" t="s">
        <v>998</v>
      </c>
      <c r="E440">
        <v>14870.40291336</v>
      </c>
      <c r="F440">
        <v>773.45</v>
      </c>
      <c r="G440">
        <v>28.578774862363002</v>
      </c>
      <c r="H440">
        <v>-7.2910475166493596</v>
      </c>
      <c r="I440">
        <v>40.228248956366002</v>
      </c>
      <c r="J440">
        <v>-10.487811916374</v>
      </c>
      <c r="K440">
        <v>781.86616080887495</v>
      </c>
      <c r="L440">
        <v>657.75408058380594</v>
      </c>
      <c r="M440">
        <v>37.610201647230603</v>
      </c>
      <c r="N440">
        <v>1.3847154082447299</v>
      </c>
      <c r="O440">
        <v>13.3492792035684</v>
      </c>
      <c r="P440">
        <v>73.283297860423403</v>
      </c>
      <c r="Q440">
        <v>-1.9909381789035001E-2</v>
      </c>
    </row>
    <row r="441" spans="1:17" x14ac:dyDescent="0.3">
      <c r="A441" t="s">
        <v>999</v>
      </c>
      <c r="B441" t="s">
        <v>1000</v>
      </c>
      <c r="C441" t="s">
        <v>10395</v>
      </c>
      <c r="D441" t="s">
        <v>54</v>
      </c>
      <c r="E441">
        <v>14869.78803</v>
      </c>
      <c r="F441">
        <v>1956.25</v>
      </c>
      <c r="G441">
        <v>63.874989063641898</v>
      </c>
      <c r="H441">
        <v>2.9434266130370301</v>
      </c>
      <c r="I441">
        <v>38.050646305710998</v>
      </c>
      <c r="J441">
        <v>-6.6545478429888201</v>
      </c>
      <c r="K441">
        <v>1786.0573947150499</v>
      </c>
      <c r="L441">
        <v>1479.2259433628999</v>
      </c>
      <c r="M441">
        <v>53.488042836108299</v>
      </c>
      <c r="N441">
        <v>0.32117889480931699</v>
      </c>
      <c r="O441">
        <v>10.353993610223601</v>
      </c>
      <c r="P441">
        <v>105.05765199161399</v>
      </c>
      <c r="Q441">
        <v>8.6730838807247995E-2</v>
      </c>
    </row>
    <row r="442" spans="1:17" x14ac:dyDescent="0.3">
      <c r="A442" t="s">
        <v>1001</v>
      </c>
      <c r="B442" t="s">
        <v>1002</v>
      </c>
      <c r="C442" t="s">
        <v>10404</v>
      </c>
      <c r="D442" t="s">
        <v>1003</v>
      </c>
      <c r="E442">
        <v>14807.325555789999</v>
      </c>
      <c r="F442">
        <v>833.9</v>
      </c>
      <c r="G442">
        <v>24.077318018806299</v>
      </c>
      <c r="H442">
        <v>-4.7273360878619801</v>
      </c>
      <c r="I442">
        <v>33.701080931805599</v>
      </c>
      <c r="J442">
        <v>-2.6627223206595798</v>
      </c>
      <c r="K442">
        <v>800.28560653146099</v>
      </c>
      <c r="L442">
        <v>693.31614618904803</v>
      </c>
      <c r="M442">
        <v>57.587499257624202</v>
      </c>
      <c r="N442">
        <v>0.59884974511015399</v>
      </c>
      <c r="O442">
        <v>4.9286485190070701</v>
      </c>
      <c r="P442">
        <v>84.205875855975194</v>
      </c>
      <c r="Q442">
        <v>6.7677066371840996E-2</v>
      </c>
    </row>
    <row r="443" spans="1:17" hidden="1" x14ac:dyDescent="0.3">
      <c r="A443" t="s">
        <v>1004</v>
      </c>
      <c r="B443" t="s">
        <v>1005</v>
      </c>
      <c r="C443" t="s">
        <v>592</v>
      </c>
      <c r="D443" t="s">
        <v>468</v>
      </c>
      <c r="E443">
        <v>14674.06528094</v>
      </c>
      <c r="F443">
        <v>2408.6</v>
      </c>
      <c r="G443">
        <v>-48.218914187707099</v>
      </c>
      <c r="H443">
        <v>-23.814322322777901</v>
      </c>
      <c r="I443">
        <v>-33.730546725100098</v>
      </c>
      <c r="J443">
        <v>-0.78150678833515896</v>
      </c>
      <c r="M443">
        <v>40.543578573786696</v>
      </c>
      <c r="O443">
        <v>28.705472058457101</v>
      </c>
      <c r="P443">
        <v>10.7809769110477</v>
      </c>
    </row>
    <row r="444" spans="1:17" x14ac:dyDescent="0.3">
      <c r="A444" t="s">
        <v>1006</v>
      </c>
      <c r="B444" t="s">
        <v>1007</v>
      </c>
      <c r="C444" t="s">
        <v>10393</v>
      </c>
      <c r="D444" t="s">
        <v>393</v>
      </c>
      <c r="E444">
        <v>14572.469794959999</v>
      </c>
      <c r="F444">
        <v>419.65</v>
      </c>
      <c r="G444">
        <v>124.652234498732</v>
      </c>
      <c r="H444">
        <v>14.365247835777501</v>
      </c>
      <c r="I444">
        <v>104.177813463806</v>
      </c>
      <c r="J444">
        <v>-4.1149684591561604</v>
      </c>
      <c r="K444">
        <v>362.67938584158998</v>
      </c>
      <c r="L444">
        <v>266.29011453853701</v>
      </c>
      <c r="M444">
        <v>52.466057541472303</v>
      </c>
      <c r="N444">
        <v>1.301663968293</v>
      </c>
      <c r="O444">
        <v>6.7437150005957402</v>
      </c>
      <c r="P444">
        <v>179.11539740605201</v>
      </c>
      <c r="Q444">
        <v>0.19131425599844101</v>
      </c>
    </row>
    <row r="445" spans="1:17" x14ac:dyDescent="0.3">
      <c r="A445" t="s">
        <v>1008</v>
      </c>
      <c r="B445" t="s">
        <v>1009</v>
      </c>
      <c r="C445" t="s">
        <v>10401</v>
      </c>
      <c r="D445" t="s">
        <v>1010</v>
      </c>
      <c r="E445">
        <v>14565.2394239609</v>
      </c>
      <c r="F445">
        <v>186.31</v>
      </c>
      <c r="G445">
        <v>-14.884762406425301</v>
      </c>
      <c r="H445">
        <v>-15.3318753368356</v>
      </c>
      <c r="I445">
        <v>-27.851899475698101</v>
      </c>
      <c r="J445">
        <v>-5.1350865821868599</v>
      </c>
      <c r="K445">
        <v>198.72007371511901</v>
      </c>
      <c r="L445">
        <v>197.45101728902799</v>
      </c>
      <c r="M445">
        <v>26.448625589702601</v>
      </c>
      <c r="N445">
        <v>0.84463806374324002</v>
      </c>
      <c r="O445">
        <v>27.502549514250401</v>
      </c>
      <c r="P445">
        <v>36.791483113068999</v>
      </c>
      <c r="Q445">
        <v>3.3874844893110002E-3</v>
      </c>
    </row>
    <row r="446" spans="1:17" x14ac:dyDescent="0.3">
      <c r="A446" t="s">
        <v>1011</v>
      </c>
      <c r="B446" t="s">
        <v>1012</v>
      </c>
      <c r="C446" t="s">
        <v>10392</v>
      </c>
      <c r="D446" t="s">
        <v>1013</v>
      </c>
      <c r="E446">
        <v>14554.55675745</v>
      </c>
      <c r="F446">
        <v>453.5</v>
      </c>
      <c r="G446">
        <v>66.731997860625597</v>
      </c>
      <c r="H446">
        <v>-11.939810302505199</v>
      </c>
      <c r="I446">
        <v>6.8192587475965398</v>
      </c>
      <c r="J446">
        <v>-4.8981335604713498</v>
      </c>
      <c r="K446">
        <v>475.318775620868</v>
      </c>
      <c r="L446">
        <v>409.484008034493</v>
      </c>
      <c r="M446">
        <v>36.872618282342003</v>
      </c>
      <c r="N446">
        <v>0.243695415931488</v>
      </c>
      <c r="O446">
        <v>36.229327453142197</v>
      </c>
      <c r="P446">
        <v>123.95061728395</v>
      </c>
      <c r="Q446">
        <v>0.11410674521662199</v>
      </c>
    </row>
    <row r="447" spans="1:17" x14ac:dyDescent="0.3">
      <c r="A447" t="s">
        <v>1014</v>
      </c>
      <c r="B447" t="s">
        <v>1015</v>
      </c>
      <c r="C447" t="s">
        <v>10390</v>
      </c>
      <c r="D447" t="s">
        <v>21</v>
      </c>
      <c r="E447">
        <v>14447.09369922</v>
      </c>
      <c r="F447">
        <v>2563.0500000000002</v>
      </c>
      <c r="G447">
        <v>186.59597867267601</v>
      </c>
      <c r="H447">
        <v>-1.65224813260035</v>
      </c>
      <c r="I447">
        <v>43.282126914927701</v>
      </c>
      <c r="J447">
        <v>-7.3321685154224996</v>
      </c>
      <c r="K447">
        <v>2551.8771967617899</v>
      </c>
      <c r="L447">
        <v>1981.11833914721</v>
      </c>
      <c r="M447">
        <v>34.0974907907692</v>
      </c>
      <c r="N447">
        <v>0.86508101305548002</v>
      </c>
      <c r="O447">
        <v>14.121847018200899</v>
      </c>
      <c r="P447">
        <v>247.014622258326</v>
      </c>
    </row>
    <row r="448" spans="1:17" hidden="1" x14ac:dyDescent="0.3">
      <c r="A448" t="s">
        <v>1016</v>
      </c>
      <c r="B448" t="s">
        <v>1017</v>
      </c>
      <c r="C448" t="s">
        <v>10405</v>
      </c>
      <c r="D448" t="s">
        <v>77</v>
      </c>
      <c r="E448">
        <v>14323.59570292</v>
      </c>
      <c r="F448">
        <v>12533.15</v>
      </c>
      <c r="G448">
        <v>25.568453470826402</v>
      </c>
      <c r="H448">
        <v>28.212843745722299</v>
      </c>
      <c r="I448">
        <v>59.7723622360975</v>
      </c>
      <c r="J448">
        <v>7.6096300778146899</v>
      </c>
      <c r="K448">
        <v>10104.787627206601</v>
      </c>
      <c r="L448">
        <v>8519.60949875185</v>
      </c>
      <c r="M448">
        <v>97.043213574907298</v>
      </c>
      <c r="N448">
        <v>2.1704334703331298</v>
      </c>
      <c r="O448">
        <v>2.0334074035657399</v>
      </c>
      <c r="P448">
        <v>86.169991533102504</v>
      </c>
      <c r="Q448">
        <v>0.13554378278538801</v>
      </c>
    </row>
    <row r="449" spans="1:17" x14ac:dyDescent="0.3">
      <c r="A449" t="s">
        <v>1018</v>
      </c>
      <c r="B449" t="s">
        <v>1019</v>
      </c>
      <c r="C449" t="s">
        <v>10402</v>
      </c>
      <c r="D449" t="s">
        <v>127</v>
      </c>
      <c r="E449">
        <v>14222.4072244</v>
      </c>
      <c r="F449">
        <v>1063</v>
      </c>
      <c r="G449">
        <v>41.620690511077797</v>
      </c>
      <c r="H449">
        <v>1.1576080639435999</v>
      </c>
      <c r="I449">
        <v>38.4452255018792</v>
      </c>
      <c r="J449">
        <v>8.3086308345596098</v>
      </c>
      <c r="K449">
        <v>986.47828556974605</v>
      </c>
      <c r="L449">
        <v>888.33904325120704</v>
      </c>
      <c r="M449">
        <v>82.7112216813007</v>
      </c>
      <c r="N449">
        <v>1.41255578071609</v>
      </c>
      <c r="O449">
        <v>15.141110065851301</v>
      </c>
      <c r="P449">
        <v>85.563411015099902</v>
      </c>
      <c r="Q449">
        <v>0.11947885399706699</v>
      </c>
    </row>
    <row r="450" spans="1:17" x14ac:dyDescent="0.3">
      <c r="A450" t="s">
        <v>1020</v>
      </c>
      <c r="B450" t="s">
        <v>1021</v>
      </c>
      <c r="C450" t="s">
        <v>10397</v>
      </c>
      <c r="D450" t="s">
        <v>190</v>
      </c>
      <c r="E450">
        <v>14152.14679665</v>
      </c>
      <c r="F450">
        <v>601.5</v>
      </c>
      <c r="G450">
        <v>52.450956860334799</v>
      </c>
      <c r="H450">
        <v>-9.1309504723526995</v>
      </c>
      <c r="I450">
        <v>30.890402308990801</v>
      </c>
      <c r="J450">
        <v>4.3427555108816298</v>
      </c>
      <c r="K450">
        <v>537.28972926127994</v>
      </c>
      <c r="L450">
        <v>455.661911534723</v>
      </c>
      <c r="M450">
        <v>69.240976115400699</v>
      </c>
      <c r="N450">
        <v>1.88565075905922</v>
      </c>
      <c r="O450">
        <v>8.3956774729841896</v>
      </c>
      <c r="P450">
        <v>92.172523961661298</v>
      </c>
      <c r="Q450">
        <v>0.15889796072496001</v>
      </c>
    </row>
    <row r="451" spans="1:17" x14ac:dyDescent="0.3">
      <c r="A451" t="s">
        <v>1022</v>
      </c>
      <c r="B451" t="s">
        <v>1023</v>
      </c>
      <c r="C451" t="s">
        <v>10395</v>
      </c>
      <c r="D451" t="s">
        <v>276</v>
      </c>
      <c r="E451">
        <v>14058.81361012</v>
      </c>
      <c r="F451">
        <v>1384.4</v>
      </c>
      <c r="G451">
        <v>1.7227779808085599</v>
      </c>
      <c r="H451">
        <v>6.0326785013174797</v>
      </c>
      <c r="I451">
        <v>-7.7010183245661201</v>
      </c>
      <c r="J451">
        <v>3.4634796455372001</v>
      </c>
      <c r="K451">
        <v>1278.92504753711</v>
      </c>
      <c r="L451">
        <v>1224.6259011343</v>
      </c>
      <c r="M451">
        <v>70.095913808045594</v>
      </c>
      <c r="N451">
        <v>1.9916252528824301</v>
      </c>
      <c r="O451">
        <v>19.112973129153399</v>
      </c>
      <c r="P451">
        <v>39.422931668261199</v>
      </c>
      <c r="Q451">
        <v>0.127066645307406</v>
      </c>
    </row>
    <row r="452" spans="1:17" x14ac:dyDescent="0.3">
      <c r="A452" t="s">
        <v>1024</v>
      </c>
      <c r="B452" t="s">
        <v>1025</v>
      </c>
      <c r="C452" t="s">
        <v>10395</v>
      </c>
      <c r="D452" t="s">
        <v>54</v>
      </c>
      <c r="E452">
        <v>14041.278669810001</v>
      </c>
      <c r="F452">
        <v>309.85000000000002</v>
      </c>
      <c r="G452">
        <v>160.692383228582</v>
      </c>
      <c r="H452">
        <v>26.921619464630599</v>
      </c>
      <c r="I452">
        <v>97.043121277567494</v>
      </c>
      <c r="J452">
        <v>2.3519282602519702</v>
      </c>
      <c r="K452">
        <v>242.56739781331001</v>
      </c>
      <c r="L452">
        <v>183.94831795771401</v>
      </c>
      <c r="M452">
        <v>67.947648603734194</v>
      </c>
      <c r="N452">
        <v>1.6701287485424201</v>
      </c>
      <c r="O452">
        <v>6.1158625141197298</v>
      </c>
      <c r="P452">
        <v>217.95792714212399</v>
      </c>
      <c r="Q452">
        <v>0.17080667115266901</v>
      </c>
    </row>
    <row r="453" spans="1:17" x14ac:dyDescent="0.3">
      <c r="A453" t="s">
        <v>1026</v>
      </c>
      <c r="B453" t="s">
        <v>1027</v>
      </c>
      <c r="C453" t="s">
        <v>10402</v>
      </c>
      <c r="D453" t="s">
        <v>106</v>
      </c>
      <c r="E453">
        <v>14014.187039925</v>
      </c>
      <c r="F453">
        <v>2503.25</v>
      </c>
      <c r="G453">
        <v>-10.9663591173759</v>
      </c>
      <c r="H453">
        <v>-18.648933825731099</v>
      </c>
      <c r="I453">
        <v>-11.0461543754475</v>
      </c>
      <c r="J453">
        <v>-9.1194909939407598</v>
      </c>
      <c r="K453">
        <v>2810.2953366595102</v>
      </c>
      <c r="L453">
        <v>2635.8971181216002</v>
      </c>
      <c r="M453">
        <v>23.5590963633447</v>
      </c>
      <c r="N453">
        <v>0.45064485706514001</v>
      </c>
      <c r="O453">
        <v>46.0101867572156</v>
      </c>
      <c r="P453">
        <v>44.279538904899098</v>
      </c>
      <c r="Q453">
        <v>0.122047338771021</v>
      </c>
    </row>
    <row r="454" spans="1:17" x14ac:dyDescent="0.3">
      <c r="A454" t="s">
        <v>1028</v>
      </c>
      <c r="B454" t="s">
        <v>1029</v>
      </c>
      <c r="C454" t="s">
        <v>10390</v>
      </c>
      <c r="D454" t="s">
        <v>294</v>
      </c>
      <c r="E454">
        <v>13989.342390079901</v>
      </c>
      <c r="F454">
        <v>1012.4</v>
      </c>
      <c r="G454">
        <v>6.7989763913725199</v>
      </c>
      <c r="H454">
        <v>-3.9091708076264799</v>
      </c>
      <c r="I454">
        <v>-25.705311160153499</v>
      </c>
      <c r="J454">
        <v>-1.82902277324602</v>
      </c>
      <c r="K454">
        <v>990.13924196831499</v>
      </c>
      <c r="L454">
        <v>939.43441311824301</v>
      </c>
      <c r="M454">
        <v>68.706204661412499</v>
      </c>
      <c r="N454">
        <v>0.800733123195015</v>
      </c>
      <c r="O454">
        <v>18.431450019755001</v>
      </c>
      <c r="P454">
        <v>61.983999999999902</v>
      </c>
      <c r="Q454">
        <v>2.6354471870471002E-2</v>
      </c>
    </row>
    <row r="455" spans="1:17" x14ac:dyDescent="0.3">
      <c r="A455" t="s">
        <v>1030</v>
      </c>
      <c r="B455" t="s">
        <v>1031</v>
      </c>
      <c r="C455" t="s">
        <v>10402</v>
      </c>
      <c r="D455" t="s">
        <v>161</v>
      </c>
      <c r="E455">
        <v>13945.994649599999</v>
      </c>
      <c r="F455">
        <v>13784.55</v>
      </c>
      <c r="G455">
        <v>147.51906431442299</v>
      </c>
      <c r="H455">
        <v>-9.5217805648363498</v>
      </c>
      <c r="I455">
        <v>32.641561971784</v>
      </c>
      <c r="J455">
        <v>-0.33491245566189498</v>
      </c>
      <c r="K455">
        <v>13344.2644159476</v>
      </c>
      <c r="L455">
        <v>10531.661912543799</v>
      </c>
      <c r="M455">
        <v>52.6420290530438</v>
      </c>
      <c r="N455">
        <v>0.58941130109452999</v>
      </c>
      <c r="O455">
        <v>7.36658070085711</v>
      </c>
      <c r="P455">
        <v>227.264633610712</v>
      </c>
      <c r="Q455">
        <v>0.22415356666748301</v>
      </c>
    </row>
    <row r="456" spans="1:17" x14ac:dyDescent="0.3">
      <c r="A456" t="s">
        <v>1032</v>
      </c>
      <c r="B456" t="s">
        <v>1033</v>
      </c>
      <c r="C456" t="s">
        <v>10399</v>
      </c>
      <c r="D456" t="s">
        <v>478</v>
      </c>
      <c r="E456">
        <v>13893.54258517</v>
      </c>
      <c r="F456">
        <v>893.95</v>
      </c>
      <c r="G456">
        <v>-40.914875549932198</v>
      </c>
      <c r="H456">
        <v>-2.3919413703970398</v>
      </c>
      <c r="I456">
        <v>0.61898055050877998</v>
      </c>
      <c r="J456">
        <v>2.8577935074365799</v>
      </c>
      <c r="K456">
        <v>837.45193957973299</v>
      </c>
      <c r="L456">
        <v>828.69506234583002</v>
      </c>
      <c r="M456">
        <v>77.469202611904294</v>
      </c>
      <c r="N456">
        <v>1.4433310548731799</v>
      </c>
      <c r="O456">
        <v>11.8630795905811</v>
      </c>
      <c r="P456">
        <v>26.094929120530299</v>
      </c>
      <c r="Q456">
        <v>3.2376536480475997E-2</v>
      </c>
    </row>
    <row r="457" spans="1:17" x14ac:dyDescent="0.3">
      <c r="A457" t="s">
        <v>1034</v>
      </c>
      <c r="B457" t="s">
        <v>1035</v>
      </c>
      <c r="C457" t="s">
        <v>10402</v>
      </c>
      <c r="D457" t="s">
        <v>46</v>
      </c>
      <c r="E457">
        <v>13867.77842416</v>
      </c>
      <c r="F457">
        <v>754.45</v>
      </c>
      <c r="G457">
        <v>-4.0271372382681099</v>
      </c>
      <c r="H457">
        <v>-5.3736855401142201</v>
      </c>
      <c r="I457">
        <v>24.357711300432001</v>
      </c>
      <c r="J457">
        <v>-0.820207396409394</v>
      </c>
      <c r="K457">
        <v>722.56012639979394</v>
      </c>
      <c r="L457">
        <v>621.69477422642694</v>
      </c>
      <c r="M457">
        <v>57.859168940055703</v>
      </c>
      <c r="N457">
        <v>0.53743195400804</v>
      </c>
      <c r="O457">
        <v>7.7539929750149099</v>
      </c>
      <c r="P457">
        <v>68.404017857142804</v>
      </c>
      <c r="Q457">
        <v>7.9010961281465994E-2</v>
      </c>
    </row>
    <row r="458" spans="1:17" x14ac:dyDescent="0.3">
      <c r="A458" t="s">
        <v>1036</v>
      </c>
      <c r="B458" t="s">
        <v>1037</v>
      </c>
      <c r="C458" t="s">
        <v>10389</v>
      </c>
      <c r="D458" t="s">
        <v>18</v>
      </c>
      <c r="E458">
        <v>13812.276906999999</v>
      </c>
      <c r="F458">
        <v>927.55</v>
      </c>
      <c r="G458">
        <v>49.540703801204302</v>
      </c>
      <c r="H458">
        <v>-14.4061333734226</v>
      </c>
      <c r="I458">
        <v>-12.051666395969701</v>
      </c>
      <c r="J458">
        <v>1.6495325893441899</v>
      </c>
      <c r="K458">
        <v>943.15338707579804</v>
      </c>
      <c r="L458">
        <v>869.83448176527895</v>
      </c>
      <c r="M458">
        <v>64.327054290060005</v>
      </c>
      <c r="N458">
        <v>0.462603786196633</v>
      </c>
      <c r="O458">
        <v>37.458897094496201</v>
      </c>
      <c r="P458">
        <v>95.191498316498297</v>
      </c>
      <c r="Q458">
        <v>0.17893745825139701</v>
      </c>
    </row>
    <row r="459" spans="1:17" x14ac:dyDescent="0.3">
      <c r="A459" t="s">
        <v>1038</v>
      </c>
      <c r="B459" t="s">
        <v>1039</v>
      </c>
      <c r="C459" t="s">
        <v>10397</v>
      </c>
      <c r="D459" t="s">
        <v>213</v>
      </c>
      <c r="E459">
        <v>13708.714290055001</v>
      </c>
      <c r="F459">
        <v>1670.15</v>
      </c>
      <c r="G459">
        <v>4.8551945897828901</v>
      </c>
      <c r="H459">
        <v>1.7354434655950599</v>
      </c>
      <c r="I459">
        <v>-23.006121822326001</v>
      </c>
      <c r="J459">
        <v>-0.56612192388404103</v>
      </c>
      <c r="K459">
        <v>1647.54581472616</v>
      </c>
      <c r="L459">
        <v>1606.57906862918</v>
      </c>
      <c r="M459">
        <v>57.836327343756601</v>
      </c>
      <c r="N459">
        <v>1.25523952147837</v>
      </c>
      <c r="O459">
        <v>33.0389485974313</v>
      </c>
      <c r="P459">
        <v>64.061886051080506</v>
      </c>
      <c r="Q459">
        <v>0.12517657223287401</v>
      </c>
    </row>
    <row r="460" spans="1:17" x14ac:dyDescent="0.3">
      <c r="A460" t="s">
        <v>1040</v>
      </c>
      <c r="B460" t="s">
        <v>1041</v>
      </c>
      <c r="C460" t="s">
        <v>10401</v>
      </c>
      <c r="D460" t="s">
        <v>74</v>
      </c>
      <c r="E460">
        <v>13677</v>
      </c>
      <c r="F460">
        <v>91.18</v>
      </c>
      <c r="G460">
        <v>20.815066269903799</v>
      </c>
      <c r="H460">
        <v>-15.5537721609657</v>
      </c>
      <c r="I460">
        <v>23.462367387216101</v>
      </c>
      <c r="J460">
        <v>-4.5890646051169597</v>
      </c>
      <c r="K460">
        <v>94.861052146872794</v>
      </c>
      <c r="L460">
        <v>80.4461520119537</v>
      </c>
      <c r="M460">
        <v>37.210517477027899</v>
      </c>
      <c r="N460">
        <v>0.145042821149269</v>
      </c>
      <c r="O460">
        <v>44.549243255099803</v>
      </c>
      <c r="P460">
        <v>83.460764587525105</v>
      </c>
      <c r="Q460">
        <v>6.5293911169896995E-2</v>
      </c>
    </row>
    <row r="461" spans="1:17" x14ac:dyDescent="0.3">
      <c r="A461" t="s">
        <v>1042</v>
      </c>
      <c r="B461" t="s">
        <v>1043</v>
      </c>
      <c r="C461" t="s">
        <v>592</v>
      </c>
      <c r="D461" t="s">
        <v>592</v>
      </c>
      <c r="E461">
        <v>13573.865111999999</v>
      </c>
      <c r="F461">
        <v>469.4</v>
      </c>
      <c r="G461">
        <v>-12.1970700167355</v>
      </c>
      <c r="H461">
        <v>-9.1713380715993402</v>
      </c>
      <c r="I461">
        <v>-11.3396907980402</v>
      </c>
      <c r="J461">
        <v>-6.0217430573997897</v>
      </c>
      <c r="K461">
        <v>494.68541460763498</v>
      </c>
      <c r="L461">
        <v>460.18665897271001</v>
      </c>
      <c r="M461">
        <v>27.289999881255699</v>
      </c>
      <c r="N461">
        <v>0.34372463787415097</v>
      </c>
      <c r="O461">
        <v>26.118449083936898</v>
      </c>
      <c r="P461">
        <v>38.6706056129985</v>
      </c>
      <c r="Q461">
        <v>1.0753703215084001E-2</v>
      </c>
    </row>
    <row r="462" spans="1:17" x14ac:dyDescent="0.3">
      <c r="A462" t="s">
        <v>1044</v>
      </c>
      <c r="B462" t="s">
        <v>1045</v>
      </c>
      <c r="C462" t="s">
        <v>10402</v>
      </c>
      <c r="D462" t="s">
        <v>266</v>
      </c>
      <c r="E462">
        <v>13552.3243557899</v>
      </c>
      <c r="F462">
        <v>1706.65</v>
      </c>
      <c r="G462">
        <v>77.182021964063793</v>
      </c>
      <c r="H462">
        <v>-15.3681630461856</v>
      </c>
      <c r="I462">
        <v>48.075403559849804</v>
      </c>
      <c r="J462">
        <v>1.6484087703850101</v>
      </c>
      <c r="K462">
        <v>1819.4434511802599</v>
      </c>
      <c r="L462">
        <v>1548.6962982675</v>
      </c>
      <c r="M462">
        <v>57.629191465231699</v>
      </c>
      <c r="N462">
        <v>0.86725561697196196</v>
      </c>
      <c r="O462">
        <v>57.267160812117197</v>
      </c>
      <c r="P462">
        <v>112.468098350451</v>
      </c>
      <c r="Q462">
        <v>0.13219454177793799</v>
      </c>
    </row>
    <row r="463" spans="1:17" x14ac:dyDescent="0.3">
      <c r="A463" t="s">
        <v>1046</v>
      </c>
      <c r="B463" t="s">
        <v>1047</v>
      </c>
      <c r="C463" t="s">
        <v>10401</v>
      </c>
      <c r="D463" t="s">
        <v>740</v>
      </c>
      <c r="E463">
        <v>13519.748204359999</v>
      </c>
      <c r="F463">
        <v>2879.6</v>
      </c>
      <c r="G463">
        <v>27.730757461963901</v>
      </c>
      <c r="H463">
        <v>-5.4825969140119097</v>
      </c>
      <c r="I463">
        <v>5.2820969646600204</v>
      </c>
      <c r="J463">
        <v>-1.7316428994194299</v>
      </c>
      <c r="K463">
        <v>2667.4317165709599</v>
      </c>
      <c r="L463">
        <v>2435.2392476886698</v>
      </c>
      <c r="M463">
        <v>71.579802835740296</v>
      </c>
      <c r="N463">
        <v>2.2703767596460098</v>
      </c>
      <c r="O463">
        <v>8.2789276288373497</v>
      </c>
      <c r="P463">
        <v>63.892999430848</v>
      </c>
      <c r="Q463">
        <v>6.5445581543477002E-2</v>
      </c>
    </row>
    <row r="464" spans="1:17" x14ac:dyDescent="0.3">
      <c r="A464" t="s">
        <v>1048</v>
      </c>
      <c r="B464" t="s">
        <v>1049</v>
      </c>
      <c r="C464" t="s">
        <v>10395</v>
      </c>
      <c r="D464" t="s">
        <v>54</v>
      </c>
      <c r="E464">
        <v>13474.48876602</v>
      </c>
      <c r="F464">
        <v>555.95000000000005</v>
      </c>
      <c r="G464">
        <v>34.405268114913</v>
      </c>
      <c r="H464">
        <v>-22.547275336379901</v>
      </c>
      <c r="I464">
        <v>10.534107473812</v>
      </c>
      <c r="J464">
        <v>0.84251130844787703</v>
      </c>
      <c r="K464">
        <v>600.70326707020502</v>
      </c>
      <c r="L464">
        <v>499.693156220324</v>
      </c>
      <c r="M464">
        <v>33.139311497729999</v>
      </c>
      <c r="N464">
        <v>2.4110773178943599</v>
      </c>
      <c r="O464">
        <v>29.687921575681202</v>
      </c>
      <c r="P464">
        <v>74.306317604640199</v>
      </c>
      <c r="Q464">
        <v>4.6142066517131E-2</v>
      </c>
    </row>
    <row r="465" spans="1:17" x14ac:dyDescent="0.3">
      <c r="A465" t="s">
        <v>1050</v>
      </c>
      <c r="B465" t="s">
        <v>1051</v>
      </c>
      <c r="C465" t="s">
        <v>10404</v>
      </c>
      <c r="D465" t="s">
        <v>388</v>
      </c>
      <c r="E465">
        <v>13416.556041</v>
      </c>
      <c r="F465">
        <v>1062.8</v>
      </c>
      <c r="G465">
        <v>39.913981316674999</v>
      </c>
      <c r="H465">
        <v>-5.9994917337490801</v>
      </c>
      <c r="I465">
        <v>99.281233401358904</v>
      </c>
      <c r="J465">
        <v>9.1317201223791695</v>
      </c>
      <c r="K465">
        <v>959.93172941693001</v>
      </c>
      <c r="L465">
        <v>755.683839409803</v>
      </c>
      <c r="M465">
        <v>60.139985381895897</v>
      </c>
      <c r="N465">
        <v>0.55500540787598895</v>
      </c>
      <c r="O465">
        <v>5.7583741061347302</v>
      </c>
      <c r="P465">
        <v>136.17777777777701</v>
      </c>
      <c r="Q465">
        <v>9.0623120209242999E-2</v>
      </c>
    </row>
    <row r="466" spans="1:17" x14ac:dyDescent="0.3">
      <c r="A466" t="s">
        <v>1052</v>
      </c>
      <c r="B466" t="s">
        <v>1053</v>
      </c>
      <c r="C466" t="s">
        <v>10391</v>
      </c>
      <c r="D466" t="s">
        <v>564</v>
      </c>
      <c r="E466">
        <v>13370.994780630001</v>
      </c>
      <c r="F466">
        <v>139.9</v>
      </c>
      <c r="G466">
        <v>31.9340609362031</v>
      </c>
      <c r="H466">
        <v>49.786821056806801</v>
      </c>
      <c r="I466">
        <v>76.757440290010194</v>
      </c>
      <c r="J466">
        <v>6.4536388816415897</v>
      </c>
      <c r="K466">
        <v>111.96730239906999</v>
      </c>
      <c r="L466">
        <v>95.363148744958195</v>
      </c>
      <c r="M466">
        <v>70.045553064293898</v>
      </c>
      <c r="N466">
        <v>1.8249707153622401</v>
      </c>
      <c r="O466">
        <v>4.8606147248034102</v>
      </c>
      <c r="P466">
        <v>102.753623188405</v>
      </c>
      <c r="Q466">
        <v>3.1478738973028997E-2</v>
      </c>
    </row>
    <row r="467" spans="1:17" x14ac:dyDescent="0.3">
      <c r="A467" t="s">
        <v>1054</v>
      </c>
      <c r="B467" t="s">
        <v>1055</v>
      </c>
      <c r="C467" t="s">
        <v>10402</v>
      </c>
      <c r="D467" t="s">
        <v>266</v>
      </c>
      <c r="E467">
        <v>13300.54544</v>
      </c>
      <c r="F467">
        <v>4213.3</v>
      </c>
      <c r="G467">
        <v>10.2370607104087</v>
      </c>
      <c r="H467">
        <v>-7.0860667606594703</v>
      </c>
      <c r="I467">
        <v>-0.67140978209997104</v>
      </c>
      <c r="J467">
        <v>-4.0417305260714702</v>
      </c>
      <c r="K467">
        <v>4221.5131958950797</v>
      </c>
      <c r="L467">
        <v>3919.2231410925501</v>
      </c>
      <c r="M467">
        <v>56.344448661723</v>
      </c>
      <c r="N467">
        <v>0.51890801234249695</v>
      </c>
      <c r="O467">
        <v>18.671824935323801</v>
      </c>
      <c r="P467">
        <v>52.655797101449203</v>
      </c>
      <c r="Q467">
        <v>0.176541660026202</v>
      </c>
    </row>
    <row r="468" spans="1:17" x14ac:dyDescent="0.3">
      <c r="A468" t="s">
        <v>1056</v>
      </c>
      <c r="B468" t="s">
        <v>1057</v>
      </c>
      <c r="C468" t="s">
        <v>10402</v>
      </c>
      <c r="D468" t="s">
        <v>433</v>
      </c>
      <c r="E468">
        <v>13281.077753043999</v>
      </c>
      <c r="F468">
        <v>214.84</v>
      </c>
      <c r="G468">
        <v>197.08519406953801</v>
      </c>
      <c r="H468">
        <v>-5.9690842275399003</v>
      </c>
      <c r="I468">
        <v>6.7175513978575196</v>
      </c>
      <c r="J468">
        <v>-2.4228151821561199</v>
      </c>
      <c r="K468">
        <v>209.908758618115</v>
      </c>
      <c r="L468">
        <v>172.907487737509</v>
      </c>
      <c r="M468">
        <v>45.162962902614801</v>
      </c>
      <c r="N468">
        <v>0.84419068472242897</v>
      </c>
      <c r="O468">
        <v>10.1284676968907</v>
      </c>
      <c r="P468">
        <v>247.91902834007999</v>
      </c>
      <c r="Q468">
        <v>0.19011479714726701</v>
      </c>
    </row>
    <row r="469" spans="1:17" x14ac:dyDescent="0.3">
      <c r="A469" t="s">
        <v>1058</v>
      </c>
      <c r="B469" t="s">
        <v>1059</v>
      </c>
      <c r="C469" t="s">
        <v>10396</v>
      </c>
      <c r="D469" t="s">
        <v>220</v>
      </c>
      <c r="E469">
        <v>13261.650898103901</v>
      </c>
      <c r="F469">
        <v>335.16</v>
      </c>
      <c r="G469">
        <v>60.948627377373398</v>
      </c>
      <c r="H469">
        <v>52.443836881202103</v>
      </c>
      <c r="I469">
        <v>4.7720995180547199</v>
      </c>
      <c r="J469">
        <v>35.475471667293</v>
      </c>
      <c r="K469">
        <v>232.06632216184599</v>
      </c>
      <c r="L469">
        <v>206.994583430082</v>
      </c>
      <c r="M469">
        <v>91.220471734314103</v>
      </c>
      <c r="N469">
        <v>2.39252043067621</v>
      </c>
      <c r="O469">
        <v>4.7261009667024698</v>
      </c>
      <c r="P469">
        <v>132.02492211838</v>
      </c>
      <c r="Q469">
        <v>0.10614005481366599</v>
      </c>
    </row>
    <row r="470" spans="1:17" hidden="1" x14ac:dyDescent="0.3">
      <c r="A470" t="s">
        <v>1060</v>
      </c>
      <c r="B470" t="s">
        <v>1061</v>
      </c>
      <c r="C470" t="s">
        <v>10405</v>
      </c>
      <c r="D470" t="s">
        <v>54</v>
      </c>
      <c r="E470">
        <v>13150.267697400001</v>
      </c>
      <c r="F470">
        <v>835.5</v>
      </c>
      <c r="G470">
        <v>-27.242154553376398</v>
      </c>
      <c r="H470">
        <v>-16.983360985264898</v>
      </c>
      <c r="I470">
        <v>-12.7537870907694</v>
      </c>
      <c r="J470">
        <v>-4.5099278049830298</v>
      </c>
      <c r="M470">
        <v>33.928184593424902</v>
      </c>
      <c r="O470">
        <v>40.742070616397299</v>
      </c>
      <c r="P470">
        <v>15.241379310344801</v>
      </c>
    </row>
    <row r="471" spans="1:17" x14ac:dyDescent="0.3">
      <c r="A471" t="s">
        <v>1062</v>
      </c>
      <c r="B471" t="s">
        <v>1063</v>
      </c>
      <c r="C471" t="s">
        <v>10395</v>
      </c>
      <c r="D471" t="s">
        <v>54</v>
      </c>
      <c r="E471">
        <v>12958.63235072</v>
      </c>
      <c r="F471">
        <v>1057.5999999999999</v>
      </c>
      <c r="G471">
        <v>35.701504961711599</v>
      </c>
      <c r="H471">
        <v>0.90551228281995699</v>
      </c>
      <c r="I471">
        <v>21.520541974139199</v>
      </c>
      <c r="J471">
        <v>-16.982563441242402</v>
      </c>
      <c r="K471">
        <v>1063.3466883881799</v>
      </c>
      <c r="L471">
        <v>875.86214052123103</v>
      </c>
      <c r="M471">
        <v>25.0786345678451</v>
      </c>
      <c r="N471">
        <v>0.92505390557631995</v>
      </c>
      <c r="O471">
        <v>26.238653555219301</v>
      </c>
      <c r="P471">
        <v>73.036649214659604</v>
      </c>
      <c r="Q471">
        <v>2.8827962532574001E-2</v>
      </c>
    </row>
    <row r="472" spans="1:17" hidden="1" x14ac:dyDescent="0.3">
      <c r="A472" t="s">
        <v>1064</v>
      </c>
      <c r="B472" t="s">
        <v>1065</v>
      </c>
      <c r="C472" t="s">
        <v>10405</v>
      </c>
      <c r="D472" t="s">
        <v>138</v>
      </c>
      <c r="E472">
        <v>12956.43118224</v>
      </c>
      <c r="F472">
        <v>426.4</v>
      </c>
      <c r="G472">
        <v>25.637519436586199</v>
      </c>
      <c r="H472">
        <v>-11.695614295204001</v>
      </c>
      <c r="I472">
        <v>73.227982586673207</v>
      </c>
      <c r="J472">
        <v>-1.1986940555848999</v>
      </c>
      <c r="K472">
        <v>399.35493793134998</v>
      </c>
      <c r="L472">
        <v>321.36334585973799</v>
      </c>
      <c r="M472">
        <v>59.953643042780598</v>
      </c>
      <c r="N472">
        <v>0.87630730131246304</v>
      </c>
      <c r="O472">
        <v>11.761257035647199</v>
      </c>
      <c r="P472">
        <v>108.50855745721201</v>
      </c>
      <c r="Q472">
        <v>0.16831142901243901</v>
      </c>
    </row>
    <row r="473" spans="1:17" x14ac:dyDescent="0.3">
      <c r="A473" t="s">
        <v>1066</v>
      </c>
      <c r="B473" t="s">
        <v>1067</v>
      </c>
      <c r="C473" t="s">
        <v>10402</v>
      </c>
      <c r="D473" t="s">
        <v>83</v>
      </c>
      <c r="E473">
        <v>12932.151803250001</v>
      </c>
      <c r="F473">
        <v>626.25</v>
      </c>
      <c r="G473">
        <v>-46.401463660739203</v>
      </c>
      <c r="H473">
        <v>-6.6316714041428204</v>
      </c>
      <c r="I473">
        <v>-5.6326871953423998</v>
      </c>
      <c r="J473">
        <v>2.9356081358586699</v>
      </c>
      <c r="K473">
        <v>607.33624047065905</v>
      </c>
      <c r="L473">
        <v>637.13403500446998</v>
      </c>
      <c r="M473">
        <v>76.016047913743193</v>
      </c>
      <c r="N473">
        <v>0.67599424639450101</v>
      </c>
      <c r="O473">
        <v>31.5768463073852</v>
      </c>
      <c r="P473">
        <v>24.194348041645998</v>
      </c>
      <c r="Q473">
        <v>4.6548080080527E-2</v>
      </c>
    </row>
    <row r="474" spans="1:17" x14ac:dyDescent="0.3">
      <c r="A474" t="s">
        <v>1068</v>
      </c>
      <c r="B474" t="s">
        <v>1069</v>
      </c>
      <c r="C474" t="s">
        <v>10407</v>
      </c>
      <c r="D474" t="s">
        <v>611</v>
      </c>
      <c r="E474">
        <v>12928.5913932</v>
      </c>
      <c r="F474">
        <v>134.6</v>
      </c>
      <c r="G474">
        <v>-80.924604381701997</v>
      </c>
      <c r="H474">
        <v>-12.296329488633599</v>
      </c>
      <c r="I474">
        <v>-21.022461222485301</v>
      </c>
      <c r="J474">
        <v>-7.0200186609385398</v>
      </c>
      <c r="K474">
        <v>137.87561323565899</v>
      </c>
      <c r="L474">
        <v>164.484319283735</v>
      </c>
      <c r="M474">
        <v>56.659900387163397</v>
      </c>
      <c r="N474">
        <v>0.88445939204659996</v>
      </c>
      <c r="O474">
        <v>122.659732540861</v>
      </c>
      <c r="P474">
        <v>7.2509960159362397</v>
      </c>
      <c r="Q474">
        <v>-0.104905868455727</v>
      </c>
    </row>
    <row r="475" spans="1:17" hidden="1" x14ac:dyDescent="0.3">
      <c r="A475" t="s">
        <v>1070</v>
      </c>
      <c r="B475" t="s">
        <v>1071</v>
      </c>
      <c r="C475" t="s">
        <v>10405</v>
      </c>
      <c r="D475" t="s">
        <v>1072</v>
      </c>
      <c r="E475">
        <v>12906.893384999599</v>
      </c>
      <c r="F475">
        <v>100</v>
      </c>
      <c r="G475">
        <v>-32.171510911304203</v>
      </c>
      <c r="I475">
        <v>-17.683143448697201</v>
      </c>
      <c r="M475">
        <v>50</v>
      </c>
      <c r="N475">
        <v>1</v>
      </c>
      <c r="O475">
        <v>0</v>
      </c>
      <c r="P475">
        <v>0</v>
      </c>
    </row>
    <row r="476" spans="1:17" x14ac:dyDescent="0.3">
      <c r="A476" t="s">
        <v>1073</v>
      </c>
      <c r="B476" t="s">
        <v>1074</v>
      </c>
      <c r="C476" t="s">
        <v>10395</v>
      </c>
      <c r="D476" t="s">
        <v>54</v>
      </c>
      <c r="E476">
        <v>12860.3562279</v>
      </c>
      <c r="F476">
        <v>1398.5</v>
      </c>
      <c r="G476">
        <v>128.815705660497</v>
      </c>
      <c r="H476">
        <v>2.17721024427181</v>
      </c>
      <c r="I476">
        <v>63.340738500691103</v>
      </c>
      <c r="J476">
        <v>-1.91789917164692</v>
      </c>
      <c r="K476">
        <v>1237.2574489971801</v>
      </c>
      <c r="L476">
        <v>940.74061223711999</v>
      </c>
      <c r="M476">
        <v>62.100813421677998</v>
      </c>
      <c r="N476">
        <v>0.75075897605281205</v>
      </c>
      <c r="O476">
        <v>2.3239184840900999</v>
      </c>
      <c r="P476">
        <v>199.46466809421801</v>
      </c>
      <c r="Q476">
        <v>9.2970170272267005E-2</v>
      </c>
    </row>
    <row r="477" spans="1:17" x14ac:dyDescent="0.3">
      <c r="A477" t="s">
        <v>1075</v>
      </c>
      <c r="B477" t="s">
        <v>1076</v>
      </c>
      <c r="C477" t="s">
        <v>5595</v>
      </c>
      <c r="D477" t="s">
        <v>83</v>
      </c>
      <c r="E477">
        <v>12752.260442864999</v>
      </c>
      <c r="F477">
        <v>357.05</v>
      </c>
      <c r="G477">
        <v>-37.3626951917078</v>
      </c>
      <c r="H477">
        <v>-1.40195095812475</v>
      </c>
      <c r="I477">
        <v>-1.5881995371381099</v>
      </c>
      <c r="J477">
        <v>-5.6667064497560498</v>
      </c>
      <c r="K477">
        <v>347.774823233745</v>
      </c>
      <c r="L477">
        <v>343.83985254168999</v>
      </c>
      <c r="M477">
        <v>53.111281199954902</v>
      </c>
      <c r="N477">
        <v>2.2465928264591501</v>
      </c>
      <c r="O477">
        <v>11.4689819353031</v>
      </c>
      <c r="P477">
        <v>22.571232406453799</v>
      </c>
      <c r="Q477">
        <v>-0.107585622302572</v>
      </c>
    </row>
    <row r="478" spans="1:17" x14ac:dyDescent="0.3">
      <c r="A478" t="s">
        <v>1077</v>
      </c>
      <c r="B478" t="s">
        <v>1078</v>
      </c>
      <c r="C478" t="s">
        <v>10393</v>
      </c>
      <c r="D478" t="s">
        <v>114</v>
      </c>
      <c r="E478">
        <v>12653.888155839901</v>
      </c>
      <c r="F478">
        <v>1988.6</v>
      </c>
      <c r="G478">
        <v>-5.5655390516238201</v>
      </c>
      <c r="H478">
        <v>-16.047766412141598</v>
      </c>
      <c r="I478">
        <v>15.703850548016</v>
      </c>
      <c r="J478">
        <v>-8.4802432038698505</v>
      </c>
      <c r="K478">
        <v>2164.2923665399098</v>
      </c>
      <c r="L478">
        <v>1902.3827773359401</v>
      </c>
      <c r="M478">
        <v>12.8588231502141</v>
      </c>
      <c r="N478">
        <v>0.63350675529705403</v>
      </c>
      <c r="O478">
        <v>24.911998390827701</v>
      </c>
      <c r="P478">
        <v>38.082838593201998</v>
      </c>
      <c r="Q478">
        <v>-8.4325059787140999E-2</v>
      </c>
    </row>
    <row r="479" spans="1:17" x14ac:dyDescent="0.3">
      <c r="A479" t="s">
        <v>1079</v>
      </c>
      <c r="B479" t="s">
        <v>1080</v>
      </c>
      <c r="C479" t="s">
        <v>10391</v>
      </c>
      <c r="D479" t="s">
        <v>24</v>
      </c>
      <c r="E479">
        <v>12620.610754023999</v>
      </c>
      <c r="F479">
        <v>207.76</v>
      </c>
      <c r="G479">
        <v>-44.785601342429302</v>
      </c>
      <c r="H479">
        <v>-11.5452455762313</v>
      </c>
      <c r="I479">
        <v>-31.152531203799199</v>
      </c>
      <c r="J479">
        <v>-4.5325446603127499</v>
      </c>
      <c r="K479">
        <v>223.050669603134</v>
      </c>
      <c r="L479">
        <v>235.575900360925</v>
      </c>
      <c r="M479">
        <v>34.4761602277446</v>
      </c>
      <c r="N479">
        <v>0.82605980670682799</v>
      </c>
      <c r="O479">
        <v>44.734308817866697</v>
      </c>
      <c r="P479">
        <v>1.22289890377587</v>
      </c>
      <c r="Q479">
        <v>4.1661762864259998E-3</v>
      </c>
    </row>
    <row r="480" spans="1:17" x14ac:dyDescent="0.3">
      <c r="A480" t="s">
        <v>1081</v>
      </c>
      <c r="B480" t="s">
        <v>1082</v>
      </c>
      <c r="C480" t="s">
        <v>10397</v>
      </c>
      <c r="D480" t="s">
        <v>407</v>
      </c>
      <c r="E480">
        <v>12587.86637994</v>
      </c>
      <c r="F480">
        <v>3111.95</v>
      </c>
      <c r="G480">
        <v>12.799606204134101</v>
      </c>
      <c r="H480">
        <v>0.14619049773482201</v>
      </c>
      <c r="I480">
        <v>0.78609669139718297</v>
      </c>
      <c r="J480">
        <v>-2.0120700266342899</v>
      </c>
      <c r="K480">
        <v>2803.1681753241601</v>
      </c>
      <c r="L480">
        <v>2578.0916403885099</v>
      </c>
      <c r="M480">
        <v>73.201290817714806</v>
      </c>
      <c r="N480">
        <v>0.78000846903221599</v>
      </c>
      <c r="O480">
        <v>1.0299008660164799</v>
      </c>
      <c r="P480">
        <v>51.333673742310303</v>
      </c>
      <c r="Q480">
        <v>8.4813586589047002E-2</v>
      </c>
    </row>
    <row r="481" spans="1:17" x14ac:dyDescent="0.3">
      <c r="A481" t="s">
        <v>1083</v>
      </c>
      <c r="B481" t="s">
        <v>1084</v>
      </c>
      <c r="C481" t="s">
        <v>10404</v>
      </c>
      <c r="D481" t="s">
        <v>471</v>
      </c>
      <c r="E481">
        <v>12575.73400954</v>
      </c>
      <c r="F481">
        <v>948.7</v>
      </c>
      <c r="G481">
        <v>-34.251296223788003</v>
      </c>
      <c r="H481">
        <v>2.66808691814609</v>
      </c>
      <c r="I481">
        <v>2.74082202477322</v>
      </c>
      <c r="J481">
        <v>-4.3136106491816699</v>
      </c>
      <c r="K481">
        <v>928.97835061014496</v>
      </c>
      <c r="L481">
        <v>891.80420880641805</v>
      </c>
      <c r="M481">
        <v>40.114802669254203</v>
      </c>
      <c r="N481">
        <v>0.86944100280668202</v>
      </c>
      <c r="O481">
        <v>12.891324971012899</v>
      </c>
      <c r="P481">
        <v>24.574880178583101</v>
      </c>
      <c r="Q481">
        <v>-2.2687812797403999E-2</v>
      </c>
    </row>
    <row r="482" spans="1:17" x14ac:dyDescent="0.3">
      <c r="A482" t="s">
        <v>1085</v>
      </c>
      <c r="B482" t="s">
        <v>1086</v>
      </c>
      <c r="C482" t="s">
        <v>592</v>
      </c>
      <c r="D482" t="s">
        <v>592</v>
      </c>
      <c r="E482">
        <v>12527.301531723</v>
      </c>
      <c r="F482">
        <v>25.23</v>
      </c>
      <c r="G482">
        <v>3.8392707598548199</v>
      </c>
      <c r="H482">
        <v>-15.024884910682299</v>
      </c>
      <c r="I482">
        <v>-23.011473655076099</v>
      </c>
      <c r="J482">
        <v>-3.5543827962818799</v>
      </c>
      <c r="K482">
        <v>26.504147393527301</v>
      </c>
      <c r="L482">
        <v>25.785031024838599</v>
      </c>
      <c r="M482">
        <v>32.116411622171398</v>
      </c>
      <c r="N482">
        <v>0.54159108585896398</v>
      </c>
      <c r="O482">
        <v>54.776060245739103</v>
      </c>
      <c r="P482">
        <v>56.708074534161398</v>
      </c>
      <c r="Q482">
        <v>2.021254916421E-3</v>
      </c>
    </row>
    <row r="483" spans="1:17" x14ac:dyDescent="0.3">
      <c r="A483" t="s">
        <v>1087</v>
      </c>
      <c r="B483" t="s">
        <v>1088</v>
      </c>
      <c r="C483" t="s">
        <v>10401</v>
      </c>
      <c r="D483" t="s">
        <v>438</v>
      </c>
      <c r="E483">
        <v>12464.781507600001</v>
      </c>
      <c r="F483">
        <v>267.60000000000002</v>
      </c>
      <c r="G483">
        <v>53.661822422029097</v>
      </c>
      <c r="H483">
        <v>-7.5469304446662999</v>
      </c>
      <c r="I483">
        <v>21.438249844778198</v>
      </c>
      <c r="J483">
        <v>7.8208027722621596</v>
      </c>
      <c r="K483">
        <v>263.18036746652399</v>
      </c>
      <c r="L483">
        <v>231.830228387262</v>
      </c>
      <c r="M483">
        <v>63.323842350106801</v>
      </c>
      <c r="N483">
        <v>0.48443044267833801</v>
      </c>
      <c r="O483">
        <v>43.572496263079103</v>
      </c>
      <c r="P483">
        <v>108.249027237354</v>
      </c>
      <c r="Q483">
        <v>9.6312807871496001E-2</v>
      </c>
    </row>
    <row r="484" spans="1:17" x14ac:dyDescent="0.3">
      <c r="A484" t="s">
        <v>1089</v>
      </c>
      <c r="B484" t="s">
        <v>1090</v>
      </c>
      <c r="C484" t="s">
        <v>10391</v>
      </c>
      <c r="D484" t="s">
        <v>573</v>
      </c>
      <c r="E484">
        <v>12429.764564353</v>
      </c>
      <c r="F484">
        <v>171.53</v>
      </c>
      <c r="G484">
        <v>-29.950679949437301</v>
      </c>
      <c r="H484">
        <v>-4.38815418983567</v>
      </c>
      <c r="I484">
        <v>-12.771828463987701</v>
      </c>
      <c r="J484">
        <v>1.6119005638782</v>
      </c>
      <c r="K484">
        <v>164.71563910135399</v>
      </c>
      <c r="L484">
        <v>164.81494136353999</v>
      </c>
      <c r="M484">
        <v>65.277844566235203</v>
      </c>
      <c r="N484">
        <v>1.2558666347570699</v>
      </c>
      <c r="O484">
        <v>22.017943378507201</v>
      </c>
      <c r="P484">
        <v>30.2924420812761</v>
      </c>
      <c r="Q484">
        <v>-2.8692238123304001E-2</v>
      </c>
    </row>
    <row r="485" spans="1:17" x14ac:dyDescent="0.3">
      <c r="A485" t="s">
        <v>1091</v>
      </c>
      <c r="B485" t="s">
        <v>1092</v>
      </c>
      <c r="C485" t="s">
        <v>10391</v>
      </c>
      <c r="D485" t="s">
        <v>24</v>
      </c>
      <c r="E485">
        <v>12372.924156319999</v>
      </c>
      <c r="F485">
        <v>167.05</v>
      </c>
      <c r="G485">
        <v>-3.0756840179502598</v>
      </c>
      <c r="H485">
        <v>-4.8353603781675298</v>
      </c>
      <c r="I485">
        <v>5.2833637283362904</v>
      </c>
      <c r="J485">
        <v>-4.1338173608053603</v>
      </c>
      <c r="K485">
        <v>165.94974878487301</v>
      </c>
      <c r="L485">
        <v>155.223068630992</v>
      </c>
      <c r="M485">
        <v>45.306767869964801</v>
      </c>
      <c r="N485">
        <v>0.61475505304653399</v>
      </c>
      <c r="O485">
        <v>5.8485483388206898</v>
      </c>
      <c r="P485">
        <v>34.554973821989499</v>
      </c>
      <c r="Q485">
        <v>-2.9307005444151001E-2</v>
      </c>
    </row>
    <row r="486" spans="1:17" x14ac:dyDescent="0.3">
      <c r="A486" t="s">
        <v>1093</v>
      </c>
      <c r="B486" t="s">
        <v>1094</v>
      </c>
      <c r="C486" t="s">
        <v>10393</v>
      </c>
      <c r="D486" t="s">
        <v>1003</v>
      </c>
      <c r="E486">
        <v>12265.345349775</v>
      </c>
      <c r="F486">
        <v>607.95000000000005</v>
      </c>
      <c r="G486">
        <v>5.9204822743857397</v>
      </c>
      <c r="H486">
        <v>3.0768124666227599</v>
      </c>
      <c r="I486">
        <v>48.378042019753998</v>
      </c>
      <c r="J486">
        <v>4.3265799130879801</v>
      </c>
      <c r="K486">
        <v>537.44007563207902</v>
      </c>
      <c r="L486">
        <v>453.91083236689099</v>
      </c>
      <c r="M486">
        <v>72.295638710127804</v>
      </c>
      <c r="N486">
        <v>0.73403535431435196</v>
      </c>
      <c r="O486">
        <v>2.80450694958467</v>
      </c>
      <c r="P486">
        <v>76.986899563318701</v>
      </c>
      <c r="Q486">
        <v>4.1826236156131E-2</v>
      </c>
    </row>
    <row r="487" spans="1:17" x14ac:dyDescent="0.3">
      <c r="A487" t="s">
        <v>1095</v>
      </c>
      <c r="B487" t="s">
        <v>1096</v>
      </c>
      <c r="C487" t="s">
        <v>10394</v>
      </c>
      <c r="D487" t="s">
        <v>46</v>
      </c>
      <c r="E487">
        <v>12241.282883939901</v>
      </c>
      <c r="F487">
        <v>217.8</v>
      </c>
      <c r="G487">
        <v>19.605492573016299</v>
      </c>
      <c r="H487">
        <v>-3.5434358961851999</v>
      </c>
      <c r="I487">
        <v>-12.0831434486972</v>
      </c>
      <c r="J487">
        <v>-0.24968685029930199</v>
      </c>
      <c r="K487">
        <v>226.42456587483201</v>
      </c>
      <c r="L487">
        <v>216.588535679514</v>
      </c>
      <c r="M487">
        <v>52.956898707339803</v>
      </c>
      <c r="N487">
        <v>0.88723026680986505</v>
      </c>
      <c r="O487">
        <v>39.531680440771297</v>
      </c>
      <c r="P487">
        <v>87.033061399742294</v>
      </c>
      <c r="Q487">
        <v>0.103727065502272</v>
      </c>
    </row>
    <row r="488" spans="1:17" x14ac:dyDescent="0.3">
      <c r="A488" t="s">
        <v>1097</v>
      </c>
      <c r="B488" t="s">
        <v>1098</v>
      </c>
      <c r="C488" t="s">
        <v>10403</v>
      </c>
      <c r="D488" t="s">
        <v>468</v>
      </c>
      <c r="E488">
        <v>12238.8081609</v>
      </c>
      <c r="F488">
        <v>1839</v>
      </c>
      <c r="G488">
        <v>38.396813510790601</v>
      </c>
      <c r="H488">
        <v>-15.9328816611122</v>
      </c>
      <c r="I488">
        <v>55.386268083423197</v>
      </c>
      <c r="J488">
        <v>-1.77408027018836</v>
      </c>
      <c r="K488">
        <v>1881.3256049285901</v>
      </c>
      <c r="L488">
        <v>1533.75931703222</v>
      </c>
      <c r="M488">
        <v>36.531781635350903</v>
      </c>
      <c r="N488">
        <v>0.28107905899576902</v>
      </c>
      <c r="O488">
        <v>29.418162044589401</v>
      </c>
      <c r="P488">
        <v>104.702628119632</v>
      </c>
      <c r="Q488">
        <v>0.198463116418654</v>
      </c>
    </row>
    <row r="489" spans="1:17" x14ac:dyDescent="0.3">
      <c r="A489" t="s">
        <v>1099</v>
      </c>
      <c r="B489" t="s">
        <v>1100</v>
      </c>
      <c r="C489" t="s">
        <v>10390</v>
      </c>
      <c r="D489" t="s">
        <v>294</v>
      </c>
      <c r="E489">
        <v>12191.802725400001</v>
      </c>
      <c r="F489">
        <v>906</v>
      </c>
      <c r="G489">
        <v>-43.983454260698203</v>
      </c>
      <c r="H489">
        <v>-6.9762389322193004</v>
      </c>
      <c r="I489">
        <v>-7.8915777676501904</v>
      </c>
      <c r="J489">
        <v>-4.7651106339469802</v>
      </c>
      <c r="K489">
        <v>936.15283321034497</v>
      </c>
      <c r="L489">
        <v>943.85989062889598</v>
      </c>
      <c r="M489">
        <v>30.728903609100701</v>
      </c>
      <c r="N489">
        <v>0.38611295670989199</v>
      </c>
      <c r="O489">
        <v>37.748344370860899</v>
      </c>
      <c r="P489">
        <v>15.849370244869201</v>
      </c>
      <c r="Q489">
        <v>-4.0916426155240002E-3</v>
      </c>
    </row>
    <row r="490" spans="1:17" x14ac:dyDescent="0.3">
      <c r="A490" t="s">
        <v>1101</v>
      </c>
      <c r="B490" t="s">
        <v>1102</v>
      </c>
      <c r="C490" t="s">
        <v>10404</v>
      </c>
      <c r="D490" t="s">
        <v>471</v>
      </c>
      <c r="E490">
        <v>12170.987519529999</v>
      </c>
      <c r="F490">
        <v>770.35</v>
      </c>
      <c r="G490">
        <v>33.780664874994798</v>
      </c>
      <c r="H490">
        <v>6.4057507271803198</v>
      </c>
      <c r="I490">
        <v>51.216220725825899</v>
      </c>
      <c r="J490">
        <v>-3.4192458077886299</v>
      </c>
      <c r="K490">
        <v>679.27903113158698</v>
      </c>
      <c r="L490">
        <v>566.89260042694696</v>
      </c>
      <c r="M490">
        <v>63.582323779895297</v>
      </c>
      <c r="N490">
        <v>0.65306731322457001</v>
      </c>
      <c r="O490">
        <v>2.0315441033296602</v>
      </c>
      <c r="P490">
        <v>89.671303705527507</v>
      </c>
      <c r="Q490">
        <v>-2.1048370348880002E-2</v>
      </c>
    </row>
    <row r="491" spans="1:17" x14ac:dyDescent="0.3">
      <c r="A491" t="s">
        <v>1103</v>
      </c>
      <c r="B491" t="s">
        <v>1104</v>
      </c>
      <c r="C491" t="s">
        <v>10402</v>
      </c>
      <c r="D491" t="s">
        <v>266</v>
      </c>
      <c r="E491">
        <v>12113.45167352</v>
      </c>
      <c r="F491">
        <v>1820.6</v>
      </c>
      <c r="G491">
        <v>66.888187317429598</v>
      </c>
      <c r="H491">
        <v>1.41285762538121E-2</v>
      </c>
      <c r="I491">
        <v>30.4354751088425</v>
      </c>
      <c r="J491">
        <v>-5.0910349364989598</v>
      </c>
      <c r="K491">
        <v>1752.9528857559201</v>
      </c>
      <c r="L491">
        <v>1489.9580950690599</v>
      </c>
      <c r="M491">
        <v>54.133484497492297</v>
      </c>
      <c r="N491">
        <v>0.54929663414019803</v>
      </c>
      <c r="O491">
        <v>8.2170712951774103</v>
      </c>
      <c r="P491">
        <v>116.30034454081</v>
      </c>
      <c r="Q491">
        <v>0.12490629990630001</v>
      </c>
    </row>
    <row r="492" spans="1:17" x14ac:dyDescent="0.3">
      <c r="A492" t="s">
        <v>1105</v>
      </c>
      <c r="B492" t="s">
        <v>1106</v>
      </c>
      <c r="C492" t="s">
        <v>10401</v>
      </c>
      <c r="D492" t="s">
        <v>1107</v>
      </c>
      <c r="E492">
        <v>12110.76337183</v>
      </c>
      <c r="F492">
        <v>814.85</v>
      </c>
      <c r="G492">
        <v>61.379557972306202</v>
      </c>
      <c r="H492">
        <v>7.3736028012634902</v>
      </c>
      <c r="I492">
        <v>45.107786528327999</v>
      </c>
      <c r="J492">
        <v>-3.8144296521532399</v>
      </c>
      <c r="K492">
        <v>755.89533215087795</v>
      </c>
      <c r="L492">
        <v>627.33942728696002</v>
      </c>
      <c r="M492">
        <v>47.255505603055198</v>
      </c>
      <c r="N492">
        <v>0.91004986193933601</v>
      </c>
      <c r="O492">
        <v>7.3817266981653002</v>
      </c>
      <c r="P492">
        <v>103.53440739353</v>
      </c>
      <c r="Q492">
        <v>-5.2688330949057997E-2</v>
      </c>
    </row>
    <row r="493" spans="1:17" x14ac:dyDescent="0.3">
      <c r="A493" t="s">
        <v>1108</v>
      </c>
      <c r="B493" t="s">
        <v>1109</v>
      </c>
      <c r="C493" t="s">
        <v>10396</v>
      </c>
      <c r="D493" t="s">
        <v>92</v>
      </c>
      <c r="E493">
        <v>12075.794453173999</v>
      </c>
      <c r="F493">
        <v>17.62</v>
      </c>
      <c r="G493">
        <v>34.842707098174401</v>
      </c>
      <c r="H493">
        <v>-8.4273804267535297</v>
      </c>
      <c r="I493">
        <v>-1.3795130856608999</v>
      </c>
      <c r="J493">
        <v>0.23514628909650001</v>
      </c>
      <c r="K493">
        <v>17.9715380167898</v>
      </c>
      <c r="L493">
        <v>16.913678324669998</v>
      </c>
      <c r="M493">
        <v>54.017111294629402</v>
      </c>
      <c r="N493">
        <v>0.60791326794821998</v>
      </c>
      <c r="O493">
        <v>36.208853575482401</v>
      </c>
      <c r="P493">
        <v>111.017964071856</v>
      </c>
      <c r="Q493">
        <v>0.12584403709043601</v>
      </c>
    </row>
    <row r="494" spans="1:17" x14ac:dyDescent="0.3">
      <c r="A494" t="s">
        <v>1110</v>
      </c>
      <c r="B494" t="s">
        <v>1111</v>
      </c>
      <c r="C494" t="s">
        <v>10391</v>
      </c>
      <c r="D494" t="s">
        <v>400</v>
      </c>
      <c r="E494">
        <v>12053.550683304</v>
      </c>
      <c r="F494">
        <v>134.03</v>
      </c>
      <c r="G494">
        <v>121.67318605839201</v>
      </c>
      <c r="H494">
        <v>25.758062835673201</v>
      </c>
      <c r="I494">
        <v>96.251413614351407</v>
      </c>
      <c r="J494">
        <v>2.7207231816822999</v>
      </c>
      <c r="K494">
        <v>104.036859135838</v>
      </c>
      <c r="L494">
        <v>80.173398718655804</v>
      </c>
      <c r="M494">
        <v>63.401262990540502</v>
      </c>
      <c r="N494">
        <v>1.00762697830669</v>
      </c>
      <c r="O494">
        <v>6.9163620085055602</v>
      </c>
      <c r="P494">
        <v>156.76245210727899</v>
      </c>
      <c r="Q494">
        <v>0.109790130452889</v>
      </c>
    </row>
    <row r="495" spans="1:17" x14ac:dyDescent="0.3">
      <c r="A495" t="s">
        <v>1112</v>
      </c>
      <c r="B495" t="s">
        <v>1113</v>
      </c>
      <c r="C495" t="s">
        <v>10404</v>
      </c>
      <c r="D495" t="s">
        <v>471</v>
      </c>
      <c r="E495">
        <v>12049.18463394</v>
      </c>
      <c r="F495">
        <v>2356.3000000000002</v>
      </c>
      <c r="G495">
        <v>-31.805194942483599</v>
      </c>
      <c r="H495">
        <v>9.1987276536820701</v>
      </c>
      <c r="I495">
        <v>7.2797330892748002</v>
      </c>
      <c r="J495">
        <v>4.2568934987912597</v>
      </c>
      <c r="K495">
        <v>2180.7263241390101</v>
      </c>
      <c r="L495">
        <v>2163.4135017819999</v>
      </c>
      <c r="M495">
        <v>65.168954200098696</v>
      </c>
      <c r="N495">
        <v>2.8990345999666798</v>
      </c>
      <c r="O495">
        <v>16.071807494801099</v>
      </c>
      <c r="P495">
        <v>30.3263274336283</v>
      </c>
      <c r="Q495">
        <v>-0.124772173518696</v>
      </c>
    </row>
    <row r="496" spans="1:17" hidden="1" x14ac:dyDescent="0.3">
      <c r="A496" t="s">
        <v>1114</v>
      </c>
      <c r="B496" t="s">
        <v>1115</v>
      </c>
      <c r="C496" t="s">
        <v>10405</v>
      </c>
      <c r="D496" t="s">
        <v>54</v>
      </c>
      <c r="E496">
        <v>12023.71198065</v>
      </c>
      <c r="F496">
        <v>5220.75</v>
      </c>
      <c r="G496">
        <v>-25.701642450001</v>
      </c>
      <c r="H496">
        <v>8.2691109391777502</v>
      </c>
      <c r="I496">
        <v>-11.213274987394</v>
      </c>
      <c r="J496">
        <v>1.0482448659288299</v>
      </c>
      <c r="O496">
        <v>2.9545563376909501</v>
      </c>
      <c r="P496">
        <v>13.4945652173912</v>
      </c>
    </row>
    <row r="497" spans="1:17" x14ac:dyDescent="0.3">
      <c r="A497" t="s">
        <v>1116</v>
      </c>
      <c r="B497" t="s">
        <v>1117</v>
      </c>
      <c r="C497" t="s">
        <v>10391</v>
      </c>
      <c r="D497" t="s">
        <v>24</v>
      </c>
      <c r="E497">
        <v>12006.192394088999</v>
      </c>
      <c r="F497">
        <v>109.03</v>
      </c>
      <c r="G497">
        <v>-31.0773987184437</v>
      </c>
      <c r="H497">
        <v>-6.5234214218770896</v>
      </c>
      <c r="I497">
        <v>-33.229231752337697</v>
      </c>
      <c r="J497">
        <v>2.6296837022704702</v>
      </c>
      <c r="K497">
        <v>109.93216688911799</v>
      </c>
      <c r="L497">
        <v>114.209354130926</v>
      </c>
      <c r="M497">
        <v>63.014276920556803</v>
      </c>
      <c r="N497">
        <v>0.69361263216669999</v>
      </c>
      <c r="O497">
        <v>39.869760616344102</v>
      </c>
      <c r="P497">
        <v>15.2536997885835</v>
      </c>
      <c r="Q497">
        <v>0.11005737324871501</v>
      </c>
    </row>
    <row r="498" spans="1:17" x14ac:dyDescent="0.3">
      <c r="A498" t="s">
        <v>1118</v>
      </c>
      <c r="B498" t="s">
        <v>1119</v>
      </c>
      <c r="C498" t="s">
        <v>10400</v>
      </c>
      <c r="D498" t="s">
        <v>327</v>
      </c>
      <c r="E498">
        <v>11875.389802109999</v>
      </c>
      <c r="F498">
        <v>867.15</v>
      </c>
      <c r="G498">
        <v>-21.875148662512501</v>
      </c>
      <c r="H498">
        <v>-12.1123788003081</v>
      </c>
      <c r="I498">
        <v>9.2602030598666794</v>
      </c>
      <c r="J498">
        <v>-5.3090473865136403</v>
      </c>
      <c r="K498">
        <v>904.12261157276998</v>
      </c>
      <c r="L498">
        <v>824.52583739274405</v>
      </c>
      <c r="M498">
        <v>28.4885593172441</v>
      </c>
      <c r="N498">
        <v>0.45794065885867902</v>
      </c>
      <c r="O498">
        <v>18.203309692671301</v>
      </c>
      <c r="P498">
        <v>33.995209765896597</v>
      </c>
      <c r="Q498">
        <v>-5.6743034227767997E-2</v>
      </c>
    </row>
    <row r="499" spans="1:17" x14ac:dyDescent="0.3">
      <c r="A499" t="s">
        <v>1120</v>
      </c>
      <c r="B499" t="s">
        <v>1121</v>
      </c>
      <c r="C499" t="s">
        <v>10399</v>
      </c>
      <c r="D499" t="s">
        <v>478</v>
      </c>
      <c r="E499">
        <v>11852.7031967</v>
      </c>
      <c r="F499">
        <v>370.6</v>
      </c>
      <c r="G499">
        <v>-5.6220828764740904</v>
      </c>
      <c r="H499">
        <v>-81.871765936371503</v>
      </c>
      <c r="I499">
        <v>-0.97711290232656001</v>
      </c>
      <c r="J499">
        <v>10.0888194529274</v>
      </c>
      <c r="K499">
        <v>328.79438113671301</v>
      </c>
      <c r="L499">
        <v>304.79606279983801</v>
      </c>
      <c r="M499">
        <v>77.306017466141697</v>
      </c>
      <c r="N499">
        <v>1.41672559211494</v>
      </c>
      <c r="O499">
        <v>8.2029141932002005</v>
      </c>
      <c r="P499">
        <v>52.761747732893603</v>
      </c>
      <c r="Q499">
        <v>3.1959987556804001E-2</v>
      </c>
    </row>
    <row r="500" spans="1:17" x14ac:dyDescent="0.3">
      <c r="A500" t="s">
        <v>1122</v>
      </c>
      <c r="B500" t="s">
        <v>1123</v>
      </c>
      <c r="C500" t="s">
        <v>10390</v>
      </c>
      <c r="D500" t="s">
        <v>21</v>
      </c>
      <c r="E500">
        <v>11837.73425967</v>
      </c>
      <c r="F500">
        <v>791.55</v>
      </c>
      <c r="G500">
        <v>-44.871411650247602</v>
      </c>
      <c r="H500">
        <v>-4.4606009221965204</v>
      </c>
      <c r="I500">
        <v>-14.286892387368701</v>
      </c>
      <c r="J500">
        <v>-3.5660264052208701</v>
      </c>
      <c r="K500">
        <v>804.127790828819</v>
      </c>
      <c r="L500">
        <v>828.16342825238996</v>
      </c>
      <c r="M500">
        <v>38.519805886077101</v>
      </c>
      <c r="N500">
        <v>0.51766830199810399</v>
      </c>
      <c r="O500">
        <v>21.407365295938298</v>
      </c>
      <c r="P500">
        <v>6.8218623481781204</v>
      </c>
      <c r="Q500">
        <v>-0.15061863186701899</v>
      </c>
    </row>
    <row r="501" spans="1:17" x14ac:dyDescent="0.3">
      <c r="A501" t="s">
        <v>1124</v>
      </c>
      <c r="B501" t="s">
        <v>1125</v>
      </c>
      <c r="C501" t="s">
        <v>10407</v>
      </c>
      <c r="D501" t="s">
        <v>1126</v>
      </c>
      <c r="E501">
        <v>11817.3014055</v>
      </c>
      <c r="F501">
        <v>614.5</v>
      </c>
      <c r="G501">
        <v>37.509560467958501</v>
      </c>
      <c r="H501">
        <v>-4.34953113067471</v>
      </c>
      <c r="I501">
        <v>53.343853489794299</v>
      </c>
      <c r="J501">
        <v>-1.1765032823589601</v>
      </c>
      <c r="K501">
        <v>519.29449406054596</v>
      </c>
      <c r="L501">
        <v>464.21743876455201</v>
      </c>
      <c r="M501">
        <v>92.1875547284628</v>
      </c>
      <c r="N501">
        <v>2.47906654620764</v>
      </c>
      <c r="O501">
        <v>2.8478437754271702</v>
      </c>
      <c r="P501">
        <v>98.481912144702804</v>
      </c>
      <c r="Q501">
        <v>5.0530459580604002E-2</v>
      </c>
    </row>
    <row r="502" spans="1:17" x14ac:dyDescent="0.3">
      <c r="A502" t="s">
        <v>1127</v>
      </c>
      <c r="B502" t="s">
        <v>1128</v>
      </c>
      <c r="C502" t="s">
        <v>10400</v>
      </c>
      <c r="D502" t="s">
        <v>468</v>
      </c>
      <c r="E502">
        <v>11813.26339765</v>
      </c>
      <c r="F502">
        <v>2416.6999999999998</v>
      </c>
      <c r="G502">
        <v>-4.7403557418450797</v>
      </c>
      <c r="H502">
        <v>-3.0880801992910798</v>
      </c>
      <c r="I502">
        <v>15.858327513340599</v>
      </c>
      <c r="J502">
        <v>-8.4046781879189592</v>
      </c>
      <c r="K502">
        <v>2358.00920585316</v>
      </c>
      <c r="L502">
        <v>2096.3459896801201</v>
      </c>
      <c r="M502">
        <v>35.307787541966299</v>
      </c>
      <c r="N502">
        <v>0.67518737461428302</v>
      </c>
      <c r="O502">
        <v>8.1536806388877494</v>
      </c>
      <c r="P502">
        <v>46.591046948926298</v>
      </c>
      <c r="Q502">
        <v>0.197030325541941</v>
      </c>
    </row>
    <row r="503" spans="1:17" x14ac:dyDescent="0.3">
      <c r="A503" t="s">
        <v>1129</v>
      </c>
      <c r="B503" t="s">
        <v>1130</v>
      </c>
      <c r="C503" t="s">
        <v>10397</v>
      </c>
      <c r="D503" t="s">
        <v>407</v>
      </c>
      <c r="E503">
        <v>11792.451861944999</v>
      </c>
      <c r="F503">
        <v>430.35</v>
      </c>
      <c r="G503">
        <v>20.191739221462601</v>
      </c>
      <c r="H503">
        <v>-3.2362340397530001</v>
      </c>
      <c r="I503">
        <v>-15.5834993205833</v>
      </c>
      <c r="J503">
        <v>-6.5073075207902003</v>
      </c>
      <c r="K503">
        <v>421.30546799382699</v>
      </c>
      <c r="L503">
        <v>402.57442018793699</v>
      </c>
      <c r="M503">
        <v>56.804173413239603</v>
      </c>
      <c r="N503">
        <v>0.77561400623315702</v>
      </c>
      <c r="O503">
        <v>28.720808644126802</v>
      </c>
      <c r="P503">
        <v>62.396226415094297</v>
      </c>
      <c r="Q503">
        <v>0.107547026901639</v>
      </c>
    </row>
    <row r="504" spans="1:17" x14ac:dyDescent="0.3">
      <c r="A504" t="s">
        <v>1131</v>
      </c>
      <c r="B504" t="s">
        <v>1132</v>
      </c>
      <c r="C504" t="s">
        <v>10396</v>
      </c>
      <c r="D504" t="s">
        <v>92</v>
      </c>
      <c r="E504">
        <v>11787.184189400001</v>
      </c>
      <c r="F504">
        <v>898</v>
      </c>
      <c r="G504">
        <v>195.24705982277399</v>
      </c>
      <c r="H504">
        <v>-13.5796172765804</v>
      </c>
      <c r="I504">
        <v>0.935177666156501</v>
      </c>
      <c r="J504">
        <v>1.8296690093524499</v>
      </c>
      <c r="K504">
        <v>889.23595095173903</v>
      </c>
      <c r="L504">
        <v>784.11209320880596</v>
      </c>
      <c r="M504">
        <v>69.713805282609201</v>
      </c>
      <c r="N504">
        <v>0.88651639511338898</v>
      </c>
      <c r="O504">
        <v>24.498886414253899</v>
      </c>
      <c r="P504">
        <v>246.71814671814599</v>
      </c>
      <c r="Q504">
        <v>0.29532472050006803</v>
      </c>
    </row>
    <row r="505" spans="1:17" x14ac:dyDescent="0.3">
      <c r="A505" t="s">
        <v>1133</v>
      </c>
      <c r="B505" t="s">
        <v>1134</v>
      </c>
      <c r="C505" t="s">
        <v>10402</v>
      </c>
      <c r="D505" t="s">
        <v>213</v>
      </c>
      <c r="E505">
        <v>11746.95758925</v>
      </c>
      <c r="F505">
        <v>601.25</v>
      </c>
      <c r="G505">
        <v>-10.2759204399408</v>
      </c>
      <c r="H505">
        <v>7.3604324413582001</v>
      </c>
      <c r="I505">
        <v>-19.463752776476301</v>
      </c>
      <c r="J505">
        <v>9.6699961330961308</v>
      </c>
      <c r="K505">
        <v>543.73891691336598</v>
      </c>
      <c r="L505">
        <v>545.49503765903103</v>
      </c>
      <c r="M505">
        <v>78.338791281162699</v>
      </c>
      <c r="N505">
        <v>2.8008185712264502</v>
      </c>
      <c r="O505">
        <v>17.987525987525899</v>
      </c>
      <c r="P505">
        <v>38.473053892215503</v>
      </c>
      <c r="Q505">
        <v>-2.5485740818652999E-2</v>
      </c>
    </row>
    <row r="506" spans="1:17" hidden="1" x14ac:dyDescent="0.3">
      <c r="A506" t="s">
        <v>1135</v>
      </c>
      <c r="B506" t="s">
        <v>1136</v>
      </c>
      <c r="C506" t="s">
        <v>10405</v>
      </c>
      <c r="D506" t="s">
        <v>57</v>
      </c>
      <c r="E506">
        <v>11619.66233347</v>
      </c>
      <c r="F506">
        <v>162.55000000000001</v>
      </c>
      <c r="G506">
        <v>298.424515578762</v>
      </c>
      <c r="H506">
        <v>16.996401772103301</v>
      </c>
      <c r="I506">
        <v>247.18778808890099</v>
      </c>
      <c r="J506">
        <v>8.8766855816303494</v>
      </c>
      <c r="K506">
        <v>123.43166510149599</v>
      </c>
      <c r="L506">
        <v>83.228398281725106</v>
      </c>
      <c r="M506">
        <v>80.600056239227101</v>
      </c>
      <c r="N506">
        <v>0.95592142005807601</v>
      </c>
      <c r="O506">
        <v>0.79360196862503496</v>
      </c>
      <c r="P506">
        <v>447.306397306397</v>
      </c>
      <c r="Q506">
        <v>0.12698683520670001</v>
      </c>
    </row>
    <row r="507" spans="1:17" x14ac:dyDescent="0.3">
      <c r="A507" t="s">
        <v>1137</v>
      </c>
      <c r="B507" t="s">
        <v>1138</v>
      </c>
      <c r="C507" t="s">
        <v>10391</v>
      </c>
      <c r="D507" t="s">
        <v>573</v>
      </c>
      <c r="E507">
        <v>11618.12528946</v>
      </c>
      <c r="F507">
        <v>1302.9000000000001</v>
      </c>
      <c r="G507">
        <v>23.037256734177902</v>
      </c>
      <c r="H507">
        <v>20.780733856997202</v>
      </c>
      <c r="I507">
        <v>27.689241488541199</v>
      </c>
      <c r="J507">
        <v>11.656697169828099</v>
      </c>
      <c r="K507">
        <v>1118.07321154183</v>
      </c>
      <c r="L507">
        <v>990.45810780834995</v>
      </c>
      <c r="M507">
        <v>68.143679891428107</v>
      </c>
      <c r="N507">
        <v>2.7624464603476699</v>
      </c>
      <c r="O507">
        <v>5.11934914421672</v>
      </c>
      <c r="P507">
        <v>67.758964784651994</v>
      </c>
      <c r="Q507">
        <v>7.5738229102690999E-2</v>
      </c>
    </row>
    <row r="508" spans="1:17" x14ac:dyDescent="0.3">
      <c r="A508" t="s">
        <v>1139</v>
      </c>
      <c r="B508" t="s">
        <v>1140</v>
      </c>
      <c r="C508" t="s">
        <v>10398</v>
      </c>
      <c r="D508" t="s">
        <v>135</v>
      </c>
      <c r="E508">
        <v>11586.33</v>
      </c>
      <c r="F508">
        <v>364.35</v>
      </c>
      <c r="G508">
        <v>3.77998162600923</v>
      </c>
      <c r="H508">
        <v>-7.0206444081198898</v>
      </c>
      <c r="I508">
        <v>-14.3214413210376</v>
      </c>
      <c r="J508">
        <v>-5.2916384389104199</v>
      </c>
      <c r="K508">
        <v>375.52171114050998</v>
      </c>
      <c r="L508">
        <v>373.02047742849902</v>
      </c>
      <c r="M508">
        <v>41.829491896434398</v>
      </c>
      <c r="N508">
        <v>0.49355348338516902</v>
      </c>
      <c r="O508">
        <v>38.877452998490398</v>
      </c>
      <c r="P508">
        <v>38.378275731105198</v>
      </c>
      <c r="Q508">
        <v>0.13892759196656301</v>
      </c>
    </row>
    <row r="509" spans="1:17" hidden="1" x14ac:dyDescent="0.3">
      <c r="A509" t="s">
        <v>1141</v>
      </c>
      <c r="B509" t="s">
        <v>1142</v>
      </c>
      <c r="C509" t="s">
        <v>10405</v>
      </c>
      <c r="D509" t="s">
        <v>266</v>
      </c>
      <c r="E509">
        <v>11570.4907668</v>
      </c>
      <c r="F509">
        <v>5700.85</v>
      </c>
      <c r="G509">
        <v>49.439167478654497</v>
      </c>
      <c r="H509">
        <v>6.2150995242416904</v>
      </c>
      <c r="I509">
        <v>49.818950015287797</v>
      </c>
      <c r="J509">
        <v>5.5644347877510096</v>
      </c>
      <c r="K509">
        <v>5277.8527421153103</v>
      </c>
      <c r="L509">
        <v>4503.5517599955701</v>
      </c>
      <c r="M509">
        <v>63.4278799474165</v>
      </c>
      <c r="N509">
        <v>1.8441941331913301</v>
      </c>
      <c r="O509">
        <v>5.2299218537586301</v>
      </c>
      <c r="P509">
        <v>91.422527407954604</v>
      </c>
      <c r="Q509">
        <v>0.179085930742066</v>
      </c>
    </row>
    <row r="510" spans="1:17" x14ac:dyDescent="0.3">
      <c r="A510" t="s">
        <v>1143</v>
      </c>
      <c r="B510" t="s">
        <v>1144</v>
      </c>
      <c r="C510" t="s">
        <v>10391</v>
      </c>
      <c r="D510" t="s">
        <v>573</v>
      </c>
      <c r="E510">
        <v>11558.443820625</v>
      </c>
      <c r="F510">
        <v>868.05</v>
      </c>
      <c r="G510">
        <v>-19.693376800517001</v>
      </c>
      <c r="H510">
        <v>-4.2266408927338404</v>
      </c>
      <c r="I510">
        <v>-2.6258169194374901</v>
      </c>
      <c r="J510">
        <v>-5.0752508871244801</v>
      </c>
      <c r="K510">
        <v>858.06824868167303</v>
      </c>
      <c r="L510">
        <v>807.56411456926298</v>
      </c>
      <c r="M510">
        <v>47.509783458601397</v>
      </c>
      <c r="N510">
        <v>1.23649487182573</v>
      </c>
      <c r="O510">
        <v>9.6423017107309494</v>
      </c>
      <c r="P510">
        <v>27.654411764705799</v>
      </c>
      <c r="Q510">
        <v>4.0022710241350004E-3</v>
      </c>
    </row>
    <row r="511" spans="1:17" hidden="1" x14ac:dyDescent="0.3">
      <c r="A511" t="s">
        <v>1145</v>
      </c>
      <c r="B511" t="s">
        <v>1146</v>
      </c>
      <c r="C511" t="s">
        <v>10405</v>
      </c>
      <c r="D511" t="s">
        <v>86</v>
      </c>
      <c r="E511">
        <v>11516.9498752</v>
      </c>
      <c r="F511">
        <v>89.94</v>
      </c>
      <c r="G511">
        <v>-46.498049299568599</v>
      </c>
      <c r="H511">
        <v>-8.1407509197779593</v>
      </c>
      <c r="I511">
        <v>-22.012470116073001</v>
      </c>
      <c r="J511">
        <v>-3.6119686213095701</v>
      </c>
      <c r="K511">
        <v>92.552603241921105</v>
      </c>
      <c r="L511">
        <v>97.121110591249504</v>
      </c>
      <c r="M511">
        <v>13.715137464591701</v>
      </c>
      <c r="N511">
        <v>1.21972760010049</v>
      </c>
      <c r="O511">
        <v>18.9237269290638</v>
      </c>
      <c r="P511">
        <v>0.14475002783653701</v>
      </c>
    </row>
    <row r="512" spans="1:17" hidden="1" x14ac:dyDescent="0.3">
      <c r="A512" t="s">
        <v>1147</v>
      </c>
      <c r="B512" t="s">
        <v>1148</v>
      </c>
      <c r="C512" t="s">
        <v>10405</v>
      </c>
      <c r="D512" t="s">
        <v>127</v>
      </c>
      <c r="E512">
        <v>11468.78592742</v>
      </c>
      <c r="F512">
        <v>697.15</v>
      </c>
      <c r="G512">
        <v>19.086896552353799</v>
      </c>
      <c r="H512">
        <v>-6.3703346495771802</v>
      </c>
      <c r="I512">
        <v>13.842184350567001</v>
      </c>
      <c r="J512">
        <v>-1.86494629258277</v>
      </c>
      <c r="K512">
        <v>705.96785251428798</v>
      </c>
      <c r="L512">
        <v>642.39699045145096</v>
      </c>
      <c r="M512">
        <v>50.363135368414198</v>
      </c>
      <c r="N512">
        <v>0.92613464370332699</v>
      </c>
      <c r="O512">
        <v>19.056157211503901</v>
      </c>
      <c r="P512">
        <v>74.287499999999994</v>
      </c>
      <c r="Q512">
        <v>0.103739710846369</v>
      </c>
    </row>
    <row r="513" spans="1:17" hidden="1" x14ac:dyDescent="0.3">
      <c r="A513" t="s">
        <v>1149</v>
      </c>
      <c r="B513" t="s">
        <v>1150</v>
      </c>
      <c r="C513" t="s">
        <v>10402</v>
      </c>
      <c r="D513" t="s">
        <v>1151</v>
      </c>
      <c r="E513">
        <v>11354.04340305</v>
      </c>
      <c r="F513">
        <v>1205.25</v>
      </c>
      <c r="G513">
        <v>-15.247762366484601</v>
      </c>
      <c r="H513">
        <v>-5.6368933774543102</v>
      </c>
      <c r="I513">
        <v>18.280531885500899</v>
      </c>
      <c r="J513">
        <v>-3.5384992335544498</v>
      </c>
      <c r="K513">
        <v>1200.2623800834999</v>
      </c>
      <c r="M513">
        <v>49.089733927312999</v>
      </c>
      <c r="N513">
        <v>0.86841054590743205</v>
      </c>
      <c r="O513">
        <v>7.8572910184609102</v>
      </c>
      <c r="P513">
        <v>48.210772257747102</v>
      </c>
    </row>
    <row r="514" spans="1:17" x14ac:dyDescent="0.3">
      <c r="A514" t="s">
        <v>1152</v>
      </c>
      <c r="B514" t="s">
        <v>1153</v>
      </c>
      <c r="C514" t="s">
        <v>10394</v>
      </c>
      <c r="D514" t="s">
        <v>46</v>
      </c>
      <c r="E514">
        <v>11326.20413475</v>
      </c>
      <c r="F514">
        <v>441.5</v>
      </c>
      <c r="G514">
        <v>-12.2638520302612</v>
      </c>
      <c r="H514">
        <v>-12.1249592654531</v>
      </c>
      <c r="I514">
        <v>-17.296604112635301</v>
      </c>
      <c r="J514">
        <v>-6.8521927846106401</v>
      </c>
      <c r="K514">
        <v>462.02280140620502</v>
      </c>
      <c r="L514">
        <v>441.404343795746</v>
      </c>
      <c r="M514">
        <v>43.4405353028259</v>
      </c>
      <c r="N514">
        <v>0.57962272215639699</v>
      </c>
      <c r="O514">
        <v>30.192525481313702</v>
      </c>
      <c r="P514">
        <v>42.373427926475301</v>
      </c>
      <c r="Q514">
        <v>-8.2930570662710004E-3</v>
      </c>
    </row>
    <row r="515" spans="1:17" x14ac:dyDescent="0.3">
      <c r="A515" t="s">
        <v>1154</v>
      </c>
      <c r="B515" t="s">
        <v>1155</v>
      </c>
      <c r="C515" t="s">
        <v>5595</v>
      </c>
      <c r="D515" t="s">
        <v>83</v>
      </c>
      <c r="E515">
        <v>11325.193210545</v>
      </c>
      <c r="F515">
        <v>365.45</v>
      </c>
      <c r="G515">
        <v>24.8087296385239</v>
      </c>
      <c r="H515">
        <v>-5.9652540278888004</v>
      </c>
      <c r="I515">
        <v>57.047910818574998</v>
      </c>
      <c r="J515">
        <v>-3.9307436343598399</v>
      </c>
      <c r="K515">
        <v>349.40012608429498</v>
      </c>
      <c r="L515">
        <v>284.36845348089201</v>
      </c>
      <c r="M515">
        <v>49.075952839983302</v>
      </c>
      <c r="N515">
        <v>0.155004956326705</v>
      </c>
      <c r="O515">
        <v>5.34956902449035</v>
      </c>
      <c r="P515">
        <v>111.79368299043701</v>
      </c>
      <c r="Q515">
        <v>5.7439098675965999E-2</v>
      </c>
    </row>
    <row r="516" spans="1:17" x14ac:dyDescent="0.3">
      <c r="A516" t="s">
        <v>1156</v>
      </c>
      <c r="B516" t="s">
        <v>1157</v>
      </c>
      <c r="C516" t="s">
        <v>10393</v>
      </c>
      <c r="D516" t="s">
        <v>114</v>
      </c>
      <c r="E516">
        <v>11303.78991231</v>
      </c>
      <c r="F516">
        <v>1923.15</v>
      </c>
      <c r="G516">
        <v>63.022602257942097</v>
      </c>
      <c r="H516">
        <v>18.4580179190182</v>
      </c>
      <c r="I516">
        <v>64.934841547979204</v>
      </c>
      <c r="J516">
        <v>-5.0050370913011104</v>
      </c>
      <c r="K516">
        <v>1645.94361344199</v>
      </c>
      <c r="L516">
        <v>1340.41476996442</v>
      </c>
      <c r="M516">
        <v>55.786341260515101</v>
      </c>
      <c r="N516">
        <v>1.9034057434048599</v>
      </c>
      <c r="O516">
        <v>14.395652965187301</v>
      </c>
      <c r="P516">
        <v>99.683314297580694</v>
      </c>
      <c r="Q516">
        <v>0.17038371749143899</v>
      </c>
    </row>
    <row r="517" spans="1:17" x14ac:dyDescent="0.3">
      <c r="A517" t="s">
        <v>1158</v>
      </c>
      <c r="B517" t="s">
        <v>1159</v>
      </c>
      <c r="C517" t="s">
        <v>10400</v>
      </c>
      <c r="D517" t="s">
        <v>89</v>
      </c>
      <c r="E517">
        <v>11298.51226576</v>
      </c>
      <c r="F517">
        <v>1453.7</v>
      </c>
      <c r="G517">
        <v>144.908447155978</v>
      </c>
      <c r="H517">
        <v>20.781716214621401</v>
      </c>
      <c r="I517">
        <v>69.023766389473806</v>
      </c>
      <c r="J517">
        <v>4.1983286731506304</v>
      </c>
      <c r="K517">
        <v>1152.6552142646401</v>
      </c>
      <c r="L517">
        <v>921.11837799945204</v>
      </c>
      <c r="M517">
        <v>90.335885534435405</v>
      </c>
      <c r="N517">
        <v>1.3405649532130299</v>
      </c>
      <c r="O517">
        <v>1.94675655224598</v>
      </c>
      <c r="P517">
        <v>183.92578125</v>
      </c>
    </row>
    <row r="518" spans="1:17" hidden="1" x14ac:dyDescent="0.3">
      <c r="A518" t="s">
        <v>1160</v>
      </c>
      <c r="B518" t="s">
        <v>1161</v>
      </c>
      <c r="C518" t="s">
        <v>10405</v>
      </c>
      <c r="D518" t="s">
        <v>327</v>
      </c>
      <c r="E518">
        <v>11290.83789096</v>
      </c>
      <c r="F518">
        <v>979.45</v>
      </c>
      <c r="G518">
        <v>-43.9287972755548</v>
      </c>
      <c r="H518">
        <v>-5.5876151702813699</v>
      </c>
      <c r="I518">
        <v>-11.1575031202399</v>
      </c>
      <c r="J518">
        <v>-3.49941450875545</v>
      </c>
      <c r="K518">
        <v>987.07129853085405</v>
      </c>
      <c r="L518">
        <v>996.41129217873197</v>
      </c>
      <c r="M518">
        <v>46.003980247324598</v>
      </c>
      <c r="N518">
        <v>0.71741855366608698</v>
      </c>
      <c r="O518">
        <v>17.208637500638101</v>
      </c>
      <c r="P518">
        <v>19.423276229957899</v>
      </c>
      <c r="Q518">
        <v>-6.9529546872386994E-2</v>
      </c>
    </row>
    <row r="519" spans="1:17" x14ac:dyDescent="0.3">
      <c r="A519" t="s">
        <v>1162</v>
      </c>
      <c r="B519" t="s">
        <v>1163</v>
      </c>
      <c r="C519" t="s">
        <v>10390</v>
      </c>
      <c r="D519" t="s">
        <v>294</v>
      </c>
      <c r="E519">
        <v>11252.81228692</v>
      </c>
      <c r="F519">
        <v>2068.4</v>
      </c>
      <c r="G519">
        <v>-11.1522908311474</v>
      </c>
      <c r="H519">
        <v>-9.0231792891048492</v>
      </c>
      <c r="I519">
        <v>-5.5534711531397898</v>
      </c>
      <c r="J519">
        <v>-4.0905400498809996</v>
      </c>
      <c r="K519">
        <v>2131.5997384457</v>
      </c>
      <c r="L519">
        <v>2028.39804920437</v>
      </c>
      <c r="M519">
        <v>47.914732789595298</v>
      </c>
      <c r="N519">
        <v>0.68271543391258005</v>
      </c>
      <c r="O519">
        <v>32.849062076967698</v>
      </c>
      <c r="P519">
        <v>29.274999999999999</v>
      </c>
      <c r="Q519">
        <v>2.2022583194209001E-2</v>
      </c>
    </row>
    <row r="520" spans="1:17" x14ac:dyDescent="0.3">
      <c r="A520" t="s">
        <v>1164</v>
      </c>
      <c r="B520" t="s">
        <v>1165</v>
      </c>
      <c r="C520" t="s">
        <v>10400</v>
      </c>
      <c r="D520" t="s">
        <v>468</v>
      </c>
      <c r="E520">
        <v>11209.271936835001</v>
      </c>
      <c r="F520">
        <v>367.15</v>
      </c>
      <c r="G520">
        <v>-7.2268112345984203</v>
      </c>
      <c r="H520">
        <v>19.835092636058899</v>
      </c>
      <c r="I520">
        <v>48.147931528719198</v>
      </c>
      <c r="J520">
        <v>4.8645236505652196</v>
      </c>
      <c r="K520">
        <v>305.49143913193001</v>
      </c>
      <c r="L520">
        <v>287.42910481896098</v>
      </c>
      <c r="M520">
        <v>91.818957958372806</v>
      </c>
      <c r="N520">
        <v>2.6911564435093598</v>
      </c>
      <c r="O520">
        <v>1.2937491488492501</v>
      </c>
      <c r="P520">
        <v>72.370892018779301</v>
      </c>
      <c r="Q520">
        <v>-3.5248014798140999E-2</v>
      </c>
    </row>
    <row r="521" spans="1:17" x14ac:dyDescent="0.3">
      <c r="A521" t="s">
        <v>1166</v>
      </c>
      <c r="B521" t="s">
        <v>1167</v>
      </c>
      <c r="C521" t="s">
        <v>10395</v>
      </c>
      <c r="D521" t="s">
        <v>276</v>
      </c>
      <c r="E521">
        <v>11171.699954580001</v>
      </c>
      <c r="F521">
        <v>2180.1999999999998</v>
      </c>
      <c r="G521">
        <v>20.098359182284199</v>
      </c>
      <c r="H521">
        <v>0.69623483380222195</v>
      </c>
      <c r="I521">
        <v>14.114704453611999</v>
      </c>
      <c r="J521">
        <v>-1.2053612766674799</v>
      </c>
      <c r="K521">
        <v>2099.6816759346698</v>
      </c>
      <c r="L521">
        <v>1887.30003949876</v>
      </c>
      <c r="M521">
        <v>58.847047795973801</v>
      </c>
      <c r="N521">
        <v>0.85289613501982398</v>
      </c>
      <c r="O521">
        <v>1.91725529767912</v>
      </c>
      <c r="P521">
        <v>60.302930039336701</v>
      </c>
      <c r="Q521">
        <v>-5.8826824635605998E-2</v>
      </c>
    </row>
    <row r="522" spans="1:17" hidden="1" x14ac:dyDescent="0.3">
      <c r="A522" t="s">
        <v>1168</v>
      </c>
      <c r="B522" t="s">
        <v>1169</v>
      </c>
      <c r="C522" t="s">
        <v>10405</v>
      </c>
      <c r="D522" t="s">
        <v>327</v>
      </c>
      <c r="E522">
        <v>11093.177956</v>
      </c>
      <c r="F522">
        <v>1615.4</v>
      </c>
      <c r="G522">
        <v>51.7729208809982</v>
      </c>
      <c r="H522">
        <v>-6.1002511330286504</v>
      </c>
      <c r="I522">
        <v>71.684420000104097</v>
      </c>
      <c r="J522">
        <v>6.5157474341421997</v>
      </c>
      <c r="K522">
        <v>1460.25034269956</v>
      </c>
      <c r="L522">
        <v>1180.79743848507</v>
      </c>
      <c r="M522">
        <v>63.575123014610398</v>
      </c>
      <c r="N522">
        <v>0.42278801010754002</v>
      </c>
      <c r="O522">
        <v>8.25492138170112</v>
      </c>
      <c r="P522">
        <v>97</v>
      </c>
      <c r="Q522">
        <v>2.3568975992571999E-2</v>
      </c>
    </row>
    <row r="523" spans="1:17" x14ac:dyDescent="0.3">
      <c r="A523" t="s">
        <v>1170</v>
      </c>
      <c r="B523" t="s">
        <v>1171</v>
      </c>
      <c r="C523" t="s">
        <v>10399</v>
      </c>
      <c r="D523" t="s">
        <v>883</v>
      </c>
      <c r="E523">
        <v>10951.819587324</v>
      </c>
      <c r="F523">
        <v>79.31</v>
      </c>
      <c r="G523">
        <v>3.7496544700154102</v>
      </c>
      <c r="H523">
        <v>-6.6122011106567804</v>
      </c>
      <c r="I523">
        <v>-1.90212155088699</v>
      </c>
      <c r="J523">
        <v>-5.96136416021643</v>
      </c>
      <c r="K523">
        <v>79.461187393028197</v>
      </c>
      <c r="L523">
        <v>74.848037474165807</v>
      </c>
      <c r="M523">
        <v>44.455202831420799</v>
      </c>
      <c r="N523">
        <v>0.65052883462571998</v>
      </c>
      <c r="O523">
        <v>19.593998234774901</v>
      </c>
      <c r="P523">
        <v>64.202898550724598</v>
      </c>
      <c r="Q523">
        <v>5.7098407155193001E-2</v>
      </c>
    </row>
    <row r="524" spans="1:17" x14ac:dyDescent="0.3">
      <c r="A524" t="s">
        <v>1172</v>
      </c>
      <c r="B524" t="s">
        <v>1173</v>
      </c>
      <c r="C524" t="s">
        <v>10402</v>
      </c>
      <c r="D524" t="s">
        <v>127</v>
      </c>
      <c r="E524">
        <v>10874.718626850001</v>
      </c>
      <c r="F524">
        <v>356.85</v>
      </c>
      <c r="G524">
        <v>-27.7530763831403</v>
      </c>
      <c r="H524">
        <v>1.14595880172</v>
      </c>
      <c r="I524">
        <v>-3.1429412339644198</v>
      </c>
      <c r="J524">
        <v>-3.4129063791426399</v>
      </c>
      <c r="K524">
        <v>352.75567566139603</v>
      </c>
      <c r="L524">
        <v>340.99760542690001</v>
      </c>
      <c r="M524">
        <v>59.352105136575297</v>
      </c>
      <c r="N524">
        <v>0.70032371115762204</v>
      </c>
      <c r="O524">
        <v>19.882303488860799</v>
      </c>
      <c r="P524">
        <v>41.159018987341703</v>
      </c>
      <c r="Q524">
        <v>0.151220212401174</v>
      </c>
    </row>
    <row r="525" spans="1:17" x14ac:dyDescent="0.3">
      <c r="A525" t="s">
        <v>1174</v>
      </c>
      <c r="B525" t="s">
        <v>1175</v>
      </c>
      <c r="C525" t="s">
        <v>10404</v>
      </c>
      <c r="D525" t="s">
        <v>471</v>
      </c>
      <c r="E525">
        <v>10833.908568639999</v>
      </c>
      <c r="F525">
        <v>3055.7</v>
      </c>
      <c r="G525">
        <v>-14.8386383543791</v>
      </c>
      <c r="H525">
        <v>1.6247033323061799</v>
      </c>
      <c r="I525">
        <v>15.0983278935875</v>
      </c>
      <c r="J525">
        <v>-8.9545395980397409</v>
      </c>
      <c r="K525">
        <v>2967.4497996735399</v>
      </c>
      <c r="L525">
        <v>2764.2911179532798</v>
      </c>
      <c r="M525">
        <v>42.926770560636598</v>
      </c>
      <c r="N525">
        <v>1.8701851926528701</v>
      </c>
      <c r="O525">
        <v>10.285695585299599</v>
      </c>
      <c r="P525">
        <v>35.990209167779199</v>
      </c>
      <c r="Q525">
        <v>-7.5532566577070998E-2</v>
      </c>
    </row>
    <row r="526" spans="1:17" x14ac:dyDescent="0.3">
      <c r="A526" t="s">
        <v>1176</v>
      </c>
      <c r="B526" t="s">
        <v>1177</v>
      </c>
      <c r="C526" t="s">
        <v>10401</v>
      </c>
      <c r="D526" t="s">
        <v>95</v>
      </c>
      <c r="E526">
        <v>10761.85583651</v>
      </c>
      <c r="F526">
        <v>222.61</v>
      </c>
      <c r="G526">
        <v>45.987752794177901</v>
      </c>
      <c r="H526">
        <v>-8.7670694344596303</v>
      </c>
      <c r="I526">
        <v>-14.7658988809672</v>
      </c>
      <c r="J526">
        <v>-3.21244141960545</v>
      </c>
      <c r="K526">
        <v>223.79970290425101</v>
      </c>
      <c r="L526">
        <v>199.32175213874899</v>
      </c>
      <c r="M526">
        <v>46.329587440801298</v>
      </c>
      <c r="N526">
        <v>0.29170937692108401</v>
      </c>
      <c r="O526">
        <v>12.613988589910599</v>
      </c>
      <c r="P526">
        <v>91.492473118279506</v>
      </c>
      <c r="Q526">
        <v>7.3777185819590002E-2</v>
      </c>
    </row>
    <row r="527" spans="1:17" hidden="1" x14ac:dyDescent="0.3">
      <c r="A527" t="s">
        <v>1178</v>
      </c>
      <c r="B527" t="s">
        <v>1179</v>
      </c>
      <c r="C527" t="s">
        <v>10405</v>
      </c>
      <c r="D527" t="s">
        <v>754</v>
      </c>
      <c r="E527">
        <v>10739.054693185</v>
      </c>
      <c r="F527">
        <v>119.54</v>
      </c>
      <c r="G527">
        <v>27.876688312152702</v>
      </c>
      <c r="H527">
        <v>-3.9744769721920301</v>
      </c>
      <c r="I527">
        <v>2.03643592035638</v>
      </c>
      <c r="J527">
        <v>-0.84679388188589599</v>
      </c>
      <c r="K527">
        <v>116.168714366722</v>
      </c>
      <c r="L527">
        <v>104.896847832514</v>
      </c>
      <c r="M527">
        <v>54.041415573722702</v>
      </c>
      <c r="N527">
        <v>1.60583995792304</v>
      </c>
      <c r="O527">
        <v>3.2290446712397398</v>
      </c>
      <c r="P527">
        <v>67.071977638015298</v>
      </c>
      <c r="Q527">
        <v>2.1133606920337E-2</v>
      </c>
    </row>
    <row r="528" spans="1:17" x14ac:dyDescent="0.3">
      <c r="A528" t="s">
        <v>1180</v>
      </c>
      <c r="B528" t="s">
        <v>1181</v>
      </c>
      <c r="C528" t="s">
        <v>5595</v>
      </c>
      <c r="D528" t="s">
        <v>83</v>
      </c>
      <c r="E528">
        <v>10704.381030279999</v>
      </c>
      <c r="F528">
        <v>212.66</v>
      </c>
      <c r="G528">
        <v>35.014023679890698</v>
      </c>
      <c r="H528">
        <v>21.4161293217973</v>
      </c>
      <c r="I528">
        <v>6.9710183332488604</v>
      </c>
      <c r="J528">
        <v>-0.62412812134353002</v>
      </c>
      <c r="K528">
        <v>183.95263966056399</v>
      </c>
      <c r="L528">
        <v>167.19264191112899</v>
      </c>
      <c r="M528">
        <v>57.315747460201599</v>
      </c>
      <c r="N528">
        <v>3.6666126313132898</v>
      </c>
      <c r="O528">
        <v>15.677607448509301</v>
      </c>
      <c r="P528">
        <v>77.216666666666598</v>
      </c>
      <c r="Q528">
        <v>4.5959830441388003E-2</v>
      </c>
    </row>
    <row r="529" spans="1:17" hidden="1" x14ac:dyDescent="0.3">
      <c r="A529" t="s">
        <v>1182</v>
      </c>
      <c r="B529" t="s">
        <v>1183</v>
      </c>
      <c r="C529" t="s">
        <v>10405</v>
      </c>
      <c r="D529" t="s">
        <v>89</v>
      </c>
      <c r="E529">
        <v>10702.637682045</v>
      </c>
      <c r="F529">
        <v>788.65</v>
      </c>
      <c r="G529">
        <v>-32.757669993618499</v>
      </c>
      <c r="H529">
        <v>-7.3660893910510801</v>
      </c>
      <c r="I529">
        <v>-18.269302531011501</v>
      </c>
      <c r="J529">
        <v>0.50541081454121295</v>
      </c>
      <c r="O529">
        <v>7.5255182907500098</v>
      </c>
      <c r="P529">
        <v>15.7906327998825</v>
      </c>
    </row>
    <row r="530" spans="1:17" hidden="1" x14ac:dyDescent="0.3">
      <c r="A530" t="s">
        <v>1184</v>
      </c>
      <c r="B530" t="s">
        <v>1185</v>
      </c>
      <c r="C530" t="s">
        <v>10405</v>
      </c>
      <c r="D530" t="s">
        <v>1186</v>
      </c>
      <c r="E530">
        <v>10697.7</v>
      </c>
      <c r="F530">
        <v>845</v>
      </c>
      <c r="G530">
        <v>873.78087004107601</v>
      </c>
      <c r="H530">
        <v>-2.0220933460809301</v>
      </c>
      <c r="I530">
        <v>524.90240788210099</v>
      </c>
      <c r="J530">
        <v>-2.4691114784524202</v>
      </c>
      <c r="K530">
        <v>675.55107255594203</v>
      </c>
      <c r="L530">
        <v>336.78641391878699</v>
      </c>
      <c r="M530">
        <v>96.496904397449001</v>
      </c>
      <c r="N530">
        <v>0</v>
      </c>
      <c r="O530">
        <v>0.57988165680473702</v>
      </c>
      <c r="P530">
        <v>1155.5720653789001</v>
      </c>
      <c r="Q530">
        <v>0.294147338359671</v>
      </c>
    </row>
    <row r="531" spans="1:17" x14ac:dyDescent="0.3">
      <c r="A531" t="s">
        <v>1187</v>
      </c>
      <c r="B531" t="s">
        <v>1188</v>
      </c>
      <c r="C531" t="s">
        <v>10400</v>
      </c>
      <c r="D531" t="s">
        <v>729</v>
      </c>
      <c r="E531">
        <v>10653.691304525</v>
      </c>
      <c r="F531">
        <v>8260.25</v>
      </c>
      <c r="G531">
        <v>-37.473195022875103</v>
      </c>
      <c r="H531">
        <v>-19.291571380674501</v>
      </c>
      <c r="I531">
        <v>3.6305590039390001</v>
      </c>
      <c r="J531">
        <v>-3.1759729300258299</v>
      </c>
      <c r="K531">
        <v>8859.07804577969</v>
      </c>
      <c r="L531">
        <v>8281.8517689357905</v>
      </c>
      <c r="M531">
        <v>27.966598263941201</v>
      </c>
      <c r="N531">
        <v>0.49583430737230599</v>
      </c>
      <c r="O531">
        <v>30.624981084107599</v>
      </c>
      <c r="P531">
        <v>25.3223995630537</v>
      </c>
      <c r="Q531">
        <v>3.317923858829E-2</v>
      </c>
    </row>
    <row r="532" spans="1:17" hidden="1" x14ac:dyDescent="0.3">
      <c r="A532" t="s">
        <v>1189</v>
      </c>
      <c r="B532" t="s">
        <v>1190</v>
      </c>
      <c r="C532" t="s">
        <v>10405</v>
      </c>
      <c r="D532" t="s">
        <v>754</v>
      </c>
      <c r="E532">
        <v>10625.948094249999</v>
      </c>
      <c r="F532">
        <v>554.63</v>
      </c>
      <c r="G532">
        <v>-10.576790108024399</v>
      </c>
      <c r="H532">
        <v>0.80139856041125301</v>
      </c>
      <c r="I532">
        <v>-0.93368022299940601</v>
      </c>
      <c r="J532">
        <v>0.85973855517231501</v>
      </c>
      <c r="K532">
        <v>529.88303291880197</v>
      </c>
      <c r="L532">
        <v>503.036540552627</v>
      </c>
      <c r="M532">
        <v>77.9215973242584</v>
      </c>
      <c r="N532">
        <v>1.1766131870852501</v>
      </c>
      <c r="O532">
        <v>0.748246578800282</v>
      </c>
      <c r="P532">
        <v>28.953731690304501</v>
      </c>
      <c r="Q532">
        <v>-1.3416788414562999E-2</v>
      </c>
    </row>
    <row r="533" spans="1:17" x14ac:dyDescent="0.3">
      <c r="A533" t="s">
        <v>1191</v>
      </c>
      <c r="B533" t="s">
        <v>1192</v>
      </c>
      <c r="C533" t="s">
        <v>10393</v>
      </c>
      <c r="D533" t="s">
        <v>1003</v>
      </c>
      <c r="E533">
        <v>10497.25205544</v>
      </c>
      <c r="F533">
        <v>479.55</v>
      </c>
      <c r="G533">
        <v>-9.1468828969378606</v>
      </c>
      <c r="H533">
        <v>0.94526211577195995</v>
      </c>
      <c r="I533">
        <v>32.340319714137102</v>
      </c>
      <c r="J533">
        <v>-7.64460225775046</v>
      </c>
      <c r="K533">
        <v>444.93213639438801</v>
      </c>
      <c r="L533">
        <v>385.40172086585699</v>
      </c>
      <c r="M533">
        <v>53.015066554405898</v>
      </c>
      <c r="N533">
        <v>1.3631314671860999</v>
      </c>
      <c r="O533">
        <v>8.0179334793034993</v>
      </c>
      <c r="P533">
        <v>79.271028037383104</v>
      </c>
      <c r="Q533">
        <v>9.3573087975296995E-2</v>
      </c>
    </row>
    <row r="534" spans="1:17" hidden="1" x14ac:dyDescent="0.3">
      <c r="A534" t="s">
        <v>1193</v>
      </c>
      <c r="B534" t="s">
        <v>1194</v>
      </c>
      <c r="C534" t="s">
        <v>10402</v>
      </c>
      <c r="D534" t="s">
        <v>1195</v>
      </c>
      <c r="E534">
        <v>10479.55371</v>
      </c>
      <c r="F534">
        <v>1154.5999999999999</v>
      </c>
      <c r="G534">
        <v>-9.3351898303956595</v>
      </c>
      <c r="H534">
        <v>-9.5525695199341403</v>
      </c>
      <c r="I534">
        <v>-22.7246764695048</v>
      </c>
      <c r="J534">
        <v>-2.2445767403376502</v>
      </c>
      <c r="K534">
        <v>1204.4528333167</v>
      </c>
      <c r="M534">
        <v>49.214266127423002</v>
      </c>
      <c r="N534">
        <v>1.1759094269813599</v>
      </c>
      <c r="O534">
        <v>30.512731681967701</v>
      </c>
      <c r="P534">
        <v>44.045911047345697</v>
      </c>
    </row>
    <row r="535" spans="1:17" x14ac:dyDescent="0.3">
      <c r="A535" t="s">
        <v>1196</v>
      </c>
      <c r="B535" t="s">
        <v>1197</v>
      </c>
      <c r="C535" t="s">
        <v>10394</v>
      </c>
      <c r="D535" t="s">
        <v>46</v>
      </c>
      <c r="E535">
        <v>10466.49442587</v>
      </c>
      <c r="F535">
        <v>6620.95</v>
      </c>
      <c r="G535">
        <v>28.3169147340721</v>
      </c>
      <c r="H535">
        <v>-10.9676053928105</v>
      </c>
      <c r="I535">
        <v>21.2431648311298</v>
      </c>
      <c r="J535">
        <v>-2.3313735418118702</v>
      </c>
      <c r="K535">
        <v>6226.4551353756297</v>
      </c>
      <c r="L535">
        <v>5295.0510236665205</v>
      </c>
      <c r="M535">
        <v>55.505086355478099</v>
      </c>
      <c r="N535">
        <v>0.46715202084067697</v>
      </c>
      <c r="O535">
        <v>12.5216169884986</v>
      </c>
      <c r="P535">
        <v>96.762210434033193</v>
      </c>
      <c r="Q535">
        <v>0.208709405140626</v>
      </c>
    </row>
    <row r="536" spans="1:17" x14ac:dyDescent="0.3">
      <c r="A536" t="s">
        <v>1198</v>
      </c>
      <c r="B536" t="s">
        <v>1199</v>
      </c>
      <c r="C536" t="s">
        <v>10393</v>
      </c>
      <c r="D536" t="s">
        <v>1003</v>
      </c>
      <c r="E536">
        <v>10416.828949061901</v>
      </c>
      <c r="F536">
        <v>48.94</v>
      </c>
      <c r="G536">
        <v>-43.911817493810901</v>
      </c>
      <c r="H536">
        <v>-4.1658146077071798</v>
      </c>
      <c r="I536">
        <v>2.5625567970030199</v>
      </c>
      <c r="J536">
        <v>-1.77084656097462</v>
      </c>
      <c r="K536">
        <v>47.565876770155597</v>
      </c>
      <c r="L536">
        <v>46.880760393894903</v>
      </c>
      <c r="M536">
        <v>65.905403583225294</v>
      </c>
      <c r="N536">
        <v>0.63012920874291201</v>
      </c>
      <c r="O536">
        <v>16.9799754801798</v>
      </c>
      <c r="P536">
        <v>33.8987688098495</v>
      </c>
      <c r="Q536">
        <v>5.0015770354107002E-2</v>
      </c>
    </row>
    <row r="537" spans="1:17" x14ac:dyDescent="0.3">
      <c r="A537" t="s">
        <v>1200</v>
      </c>
      <c r="B537" t="s">
        <v>1201</v>
      </c>
      <c r="C537" t="s">
        <v>592</v>
      </c>
      <c r="D537" t="s">
        <v>468</v>
      </c>
      <c r="E537">
        <v>10381.539251210001</v>
      </c>
      <c r="F537">
        <v>396.65</v>
      </c>
      <c r="G537">
        <v>105.770900606392</v>
      </c>
      <c r="H537">
        <v>-8.1773952204292097</v>
      </c>
      <c r="I537">
        <v>26.1609182013481</v>
      </c>
      <c r="J537">
        <v>-4.7591878143302804</v>
      </c>
      <c r="K537">
        <v>391.80735699596198</v>
      </c>
      <c r="L537">
        <v>331.40851140475002</v>
      </c>
      <c r="M537">
        <v>46.371666189279701</v>
      </c>
      <c r="N537">
        <v>0.402668609053289</v>
      </c>
      <c r="O537">
        <v>6.2145468296987296</v>
      </c>
      <c r="P537">
        <v>142.52522164475599</v>
      </c>
      <c r="Q537">
        <v>0.166236174612889</v>
      </c>
    </row>
    <row r="538" spans="1:17" hidden="1" x14ac:dyDescent="0.3">
      <c r="A538" t="s">
        <v>1202</v>
      </c>
      <c r="B538" t="s">
        <v>1203</v>
      </c>
      <c r="C538" t="s">
        <v>10405</v>
      </c>
      <c r="D538" t="s">
        <v>266</v>
      </c>
      <c r="E538">
        <v>10291.37124708</v>
      </c>
      <c r="F538">
        <v>85.47</v>
      </c>
      <c r="G538">
        <v>91.865186336402203</v>
      </c>
      <c r="H538">
        <v>-8.3082174538641294</v>
      </c>
      <c r="I538">
        <v>74.168708403154596</v>
      </c>
      <c r="J538">
        <v>-4.9236569329978703</v>
      </c>
      <c r="K538">
        <v>83.293026894330893</v>
      </c>
      <c r="L538">
        <v>67.257514391869407</v>
      </c>
      <c r="M538">
        <v>51.284800411603101</v>
      </c>
      <c r="N538">
        <v>0.53656607867004003</v>
      </c>
      <c r="O538">
        <v>22.850122850122801</v>
      </c>
      <c r="P538">
        <v>127.313829787234</v>
      </c>
      <c r="Q538">
        <v>9.6123797217880003E-2</v>
      </c>
    </row>
    <row r="539" spans="1:17" x14ac:dyDescent="0.3">
      <c r="A539" t="s">
        <v>1204</v>
      </c>
      <c r="B539" t="s">
        <v>1205</v>
      </c>
      <c r="C539" t="s">
        <v>10394</v>
      </c>
      <c r="D539" t="s">
        <v>923</v>
      </c>
      <c r="E539">
        <v>10258.837235200001</v>
      </c>
      <c r="F539">
        <v>1395.2</v>
      </c>
      <c r="G539">
        <v>62.267900976369098</v>
      </c>
      <c r="H539">
        <v>-5.0585653831931996</v>
      </c>
      <c r="I539">
        <v>41.395586384265499</v>
      </c>
      <c r="J539">
        <v>-0.85724356603532104</v>
      </c>
      <c r="K539">
        <v>1372.75377533147</v>
      </c>
      <c r="L539">
        <v>1155.0462407380701</v>
      </c>
      <c r="M539">
        <v>53.334805768324699</v>
      </c>
      <c r="N539">
        <v>0.43346525942938402</v>
      </c>
      <c r="O539">
        <v>14.051748853211</v>
      </c>
      <c r="P539">
        <v>112.682926829268</v>
      </c>
      <c r="Q539">
        <v>6.2244207318244003E-2</v>
      </c>
    </row>
    <row r="540" spans="1:17" x14ac:dyDescent="0.3">
      <c r="A540" t="s">
        <v>1206</v>
      </c>
      <c r="B540" t="s">
        <v>1207</v>
      </c>
      <c r="C540" t="s">
        <v>10391</v>
      </c>
      <c r="D540" t="s">
        <v>225</v>
      </c>
      <c r="E540">
        <v>10251.95970032</v>
      </c>
      <c r="F540">
        <v>9238.4500000000007</v>
      </c>
      <c r="G540">
        <v>63.330552362423397</v>
      </c>
      <c r="H540">
        <v>22.7669506431012</v>
      </c>
      <c r="I540">
        <v>14.4844686229199</v>
      </c>
      <c r="J540">
        <v>13.464571675816</v>
      </c>
      <c r="K540">
        <v>7450.2727080820496</v>
      </c>
      <c r="L540">
        <v>6591.2916297316497</v>
      </c>
      <c r="M540">
        <v>89.348126817909503</v>
      </c>
      <c r="N540">
        <v>1.94739886772585</v>
      </c>
      <c r="O540">
        <v>3.2413445978491899</v>
      </c>
      <c r="P540">
        <v>109.48866213151901</v>
      </c>
      <c r="Q540">
        <v>6.4117810161670993E-2</v>
      </c>
    </row>
    <row r="541" spans="1:17" hidden="1" x14ac:dyDescent="0.3">
      <c r="A541" t="s">
        <v>1208</v>
      </c>
      <c r="B541" t="s">
        <v>1209</v>
      </c>
      <c r="C541" t="s">
        <v>10405</v>
      </c>
      <c r="D541" t="s">
        <v>400</v>
      </c>
      <c r="E541">
        <v>10242.775969079999</v>
      </c>
      <c r="F541">
        <v>9140</v>
      </c>
      <c r="G541">
        <v>42.924274529308803</v>
      </c>
      <c r="H541">
        <v>-15.049565664240699</v>
      </c>
      <c r="I541">
        <v>-0.397648225450556</v>
      </c>
      <c r="J541">
        <v>-11.625172084513</v>
      </c>
      <c r="K541">
        <v>9504.1916033985108</v>
      </c>
      <c r="L541">
        <v>8526.5780185148706</v>
      </c>
      <c r="M541">
        <v>20.579594548210999</v>
      </c>
      <c r="N541">
        <v>0.53289145957613004</v>
      </c>
      <c r="O541">
        <v>25.808533916849001</v>
      </c>
      <c r="P541">
        <v>75.431861804222606</v>
      </c>
      <c r="Q541">
        <v>0.142061725025629</v>
      </c>
    </row>
    <row r="542" spans="1:17" x14ac:dyDescent="0.3">
      <c r="A542" t="s">
        <v>1210</v>
      </c>
      <c r="B542" t="s">
        <v>1211</v>
      </c>
      <c r="C542" t="s">
        <v>10404</v>
      </c>
      <c r="D542" t="s">
        <v>388</v>
      </c>
      <c r="E542">
        <v>10227.745685899999</v>
      </c>
      <c r="F542">
        <v>185.39</v>
      </c>
      <c r="G542">
        <v>12.9478628656037</v>
      </c>
      <c r="H542">
        <v>-11.709420947011299</v>
      </c>
      <c r="I542">
        <v>27.5499156974053</v>
      </c>
      <c r="J542">
        <v>-2.1689399518657901</v>
      </c>
      <c r="K542">
        <v>193.66440023719301</v>
      </c>
      <c r="L542">
        <v>171.509895076807</v>
      </c>
      <c r="M542">
        <v>37.465632628086396</v>
      </c>
      <c r="N542">
        <v>0.24395068412988699</v>
      </c>
      <c r="O542">
        <v>32.153837855332</v>
      </c>
      <c r="P542">
        <v>57.644557823129198</v>
      </c>
      <c r="Q542">
        <v>8.0902825771298995E-2</v>
      </c>
    </row>
    <row r="543" spans="1:17" x14ac:dyDescent="0.3">
      <c r="A543" t="s">
        <v>1212</v>
      </c>
      <c r="B543" t="s">
        <v>1213</v>
      </c>
      <c r="C543" t="s">
        <v>10403</v>
      </c>
      <c r="D543" t="s">
        <v>130</v>
      </c>
      <c r="E543">
        <v>10215.767295252001</v>
      </c>
      <c r="F543">
        <v>189.72</v>
      </c>
      <c r="G543">
        <v>-17.085068691103999</v>
      </c>
      <c r="H543">
        <v>-10.8888458000066</v>
      </c>
      <c r="I543">
        <v>-22.3704079551026</v>
      </c>
      <c r="J543">
        <v>0.29695806843904399</v>
      </c>
      <c r="K543">
        <v>197.315580325013</v>
      </c>
      <c r="L543">
        <v>197.411232650139</v>
      </c>
      <c r="M543">
        <v>43.830616137557598</v>
      </c>
      <c r="N543">
        <v>0.58593786640090995</v>
      </c>
      <c r="O543">
        <v>50.168669618384897</v>
      </c>
      <c r="P543">
        <v>39.963113242345898</v>
      </c>
      <c r="Q543">
        <v>0.14888920613800299</v>
      </c>
    </row>
    <row r="544" spans="1:17" hidden="1" x14ac:dyDescent="0.3">
      <c r="A544" t="s">
        <v>1214</v>
      </c>
      <c r="B544" t="s">
        <v>1215</v>
      </c>
      <c r="C544" t="s">
        <v>10405</v>
      </c>
      <c r="D544" t="s">
        <v>225</v>
      </c>
      <c r="E544">
        <v>10203.8481524</v>
      </c>
      <c r="F544">
        <v>2464.3000000000002</v>
      </c>
      <c r="G544">
        <v>79.984659722762302</v>
      </c>
      <c r="H544">
        <v>-6.5346761040178603</v>
      </c>
      <c r="I544">
        <v>75.542245660174899</v>
      </c>
      <c r="J544">
        <v>1.77874091244473</v>
      </c>
      <c r="K544">
        <v>2281.59175354524</v>
      </c>
      <c r="L544">
        <v>1799.3944526579301</v>
      </c>
      <c r="M544">
        <v>67.042441670317302</v>
      </c>
      <c r="N544">
        <v>0.42459474738352698</v>
      </c>
      <c r="O544">
        <v>11.094428438095999</v>
      </c>
      <c r="P544">
        <v>129.10933432502699</v>
      </c>
      <c r="Q544">
        <v>0.17268757295678699</v>
      </c>
    </row>
    <row r="545" spans="1:17" x14ac:dyDescent="0.3">
      <c r="A545" t="s">
        <v>1216</v>
      </c>
      <c r="B545" t="s">
        <v>1217</v>
      </c>
      <c r="C545" t="s">
        <v>10391</v>
      </c>
      <c r="D545" t="s">
        <v>400</v>
      </c>
      <c r="E545">
        <v>10187.76128853</v>
      </c>
      <c r="F545">
        <v>329.7</v>
      </c>
      <c r="G545">
        <v>289.97957743696702</v>
      </c>
      <c r="H545">
        <v>13.433338972390001</v>
      </c>
      <c r="I545">
        <v>173.442684365872</v>
      </c>
      <c r="J545">
        <v>-2.7883574498722901</v>
      </c>
      <c r="K545">
        <v>269.43171022454999</v>
      </c>
      <c r="L545">
        <v>193.61238498342399</v>
      </c>
      <c r="M545">
        <v>65.1270025091018</v>
      </c>
      <c r="N545">
        <v>0.81104894518036097</v>
      </c>
      <c r="O545">
        <v>5.5505004549590602</v>
      </c>
      <c r="P545">
        <v>328.18181818181802</v>
      </c>
      <c r="Q545">
        <v>0.119559053030985</v>
      </c>
    </row>
    <row r="546" spans="1:17" x14ac:dyDescent="0.3">
      <c r="A546" t="s">
        <v>1218</v>
      </c>
      <c r="B546" t="s">
        <v>1219</v>
      </c>
      <c r="C546" t="s">
        <v>10394</v>
      </c>
      <c r="D546" t="s">
        <v>46</v>
      </c>
      <c r="E546">
        <v>10154.636660464999</v>
      </c>
      <c r="F546">
        <v>1558.15</v>
      </c>
      <c r="G546">
        <v>34.841726668416001</v>
      </c>
      <c r="H546">
        <v>-7.6797233878209399</v>
      </c>
      <c r="I546">
        <v>52.876760223789198</v>
      </c>
      <c r="J546">
        <v>-5.2996854472249897</v>
      </c>
      <c r="K546">
        <v>1560.9987130796501</v>
      </c>
      <c r="L546">
        <v>1338.0791914978099</v>
      </c>
      <c r="M546">
        <v>53.117845042926398</v>
      </c>
      <c r="N546">
        <v>1.0429943266381401</v>
      </c>
      <c r="O546">
        <v>20.649488175079401</v>
      </c>
      <c r="P546">
        <v>93.534964600670705</v>
      </c>
      <c r="Q546">
        <v>9.2222135414150003E-2</v>
      </c>
    </row>
    <row r="547" spans="1:17" x14ac:dyDescent="0.3">
      <c r="A547" t="s">
        <v>1220</v>
      </c>
      <c r="B547" t="s">
        <v>1221</v>
      </c>
      <c r="C547" t="s">
        <v>10403</v>
      </c>
      <c r="D547" t="s">
        <v>130</v>
      </c>
      <c r="E547">
        <v>10128.663089060001</v>
      </c>
      <c r="F547">
        <v>427.1</v>
      </c>
      <c r="G547">
        <v>251.73860144824599</v>
      </c>
      <c r="H547">
        <v>-11.0076556561113</v>
      </c>
      <c r="I547">
        <v>85.262924500934503</v>
      </c>
      <c r="J547">
        <v>-7.6888916982326396</v>
      </c>
      <c r="K547">
        <v>448.20942576680898</v>
      </c>
      <c r="L547">
        <v>358.463771168074</v>
      </c>
      <c r="M547">
        <v>33.909421983903201</v>
      </c>
      <c r="N547">
        <v>0.83983987162909401</v>
      </c>
      <c r="O547">
        <v>33.364551627253498</v>
      </c>
      <c r="P547">
        <v>299.34548854604901</v>
      </c>
      <c r="Q547">
        <v>0.106867357741985</v>
      </c>
    </row>
    <row r="548" spans="1:17" x14ac:dyDescent="0.3">
      <c r="A548" t="s">
        <v>1222</v>
      </c>
      <c r="B548" t="s">
        <v>1223</v>
      </c>
      <c r="C548" t="s">
        <v>10391</v>
      </c>
      <c r="D548" t="s">
        <v>144</v>
      </c>
      <c r="E548">
        <v>10050.189850250001</v>
      </c>
      <c r="F548">
        <v>93.5</v>
      </c>
      <c r="G548">
        <v>-20.463028235079602</v>
      </c>
      <c r="H548">
        <v>9.2702838083822598</v>
      </c>
      <c r="I548">
        <v>-1.60617262312302</v>
      </c>
      <c r="J548">
        <v>9.6146509657631594</v>
      </c>
      <c r="K548">
        <v>85.993553099988503</v>
      </c>
      <c r="L548">
        <v>85.321209970915803</v>
      </c>
      <c r="M548">
        <v>56.690370716305999</v>
      </c>
      <c r="N548">
        <v>3.9559359702666899</v>
      </c>
      <c r="O548">
        <v>13.165775401069499</v>
      </c>
      <c r="P548">
        <v>29.1436464088397</v>
      </c>
    </row>
    <row r="549" spans="1:17" x14ac:dyDescent="0.3">
      <c r="A549" t="s">
        <v>1224</v>
      </c>
      <c r="B549" t="s">
        <v>1225</v>
      </c>
      <c r="C549" t="s">
        <v>10400</v>
      </c>
      <c r="D549" t="s">
        <v>111</v>
      </c>
      <c r="E549">
        <v>9978.8681895000009</v>
      </c>
      <c r="F549">
        <v>722.05</v>
      </c>
      <c r="G549">
        <v>34.525938009393002</v>
      </c>
      <c r="H549">
        <v>-0.96359849704459799</v>
      </c>
      <c r="I549">
        <v>-3.5611266951015201</v>
      </c>
      <c r="J549">
        <v>-1.13983980855489</v>
      </c>
      <c r="K549">
        <v>715.22629132716997</v>
      </c>
      <c r="L549">
        <v>650.701662828655</v>
      </c>
      <c r="M549">
        <v>46.771184800608196</v>
      </c>
      <c r="N549">
        <v>0.83542731668732295</v>
      </c>
      <c r="O549">
        <v>12.1875216397756</v>
      </c>
      <c r="P549">
        <v>68.310023310023297</v>
      </c>
    </row>
    <row r="550" spans="1:17" x14ac:dyDescent="0.3">
      <c r="A550" t="s">
        <v>1226</v>
      </c>
      <c r="B550" t="s">
        <v>1227</v>
      </c>
      <c r="C550" t="s">
        <v>10399</v>
      </c>
      <c r="D550" t="s">
        <v>122</v>
      </c>
      <c r="E550">
        <v>9945.4609799000009</v>
      </c>
      <c r="F550">
        <v>1169.5</v>
      </c>
      <c r="G550">
        <v>27.519893471845901</v>
      </c>
      <c r="H550">
        <v>-14.912063505810799</v>
      </c>
      <c r="I550">
        <v>32.262365878823701</v>
      </c>
      <c r="J550">
        <v>-1.92861694723565</v>
      </c>
      <c r="K550">
        <v>1194.88886367386</v>
      </c>
      <c r="L550">
        <v>1027.05358086818</v>
      </c>
      <c r="M550">
        <v>38.623158453429703</v>
      </c>
      <c r="N550">
        <v>0.40275887492997398</v>
      </c>
      <c r="O550">
        <v>18.3368961094484</v>
      </c>
      <c r="P550">
        <v>68.031609195402297</v>
      </c>
      <c r="Q550">
        <v>-2.6963944222130002E-3</v>
      </c>
    </row>
    <row r="551" spans="1:17" x14ac:dyDescent="0.3">
      <c r="A551" t="s">
        <v>1228</v>
      </c>
      <c r="B551" t="s">
        <v>1229</v>
      </c>
      <c r="C551" t="s">
        <v>10400</v>
      </c>
      <c r="D551" t="s">
        <v>1230</v>
      </c>
      <c r="E551">
        <v>9931.1325604649992</v>
      </c>
      <c r="F551">
        <v>913.65</v>
      </c>
      <c r="G551">
        <v>-51.303215637804399</v>
      </c>
      <c r="H551">
        <v>-7.0494328444402399</v>
      </c>
      <c r="I551">
        <v>-20.050102200567199</v>
      </c>
      <c r="J551">
        <v>-3.1378635008879701</v>
      </c>
      <c r="K551">
        <v>941.61317741730295</v>
      </c>
      <c r="L551">
        <v>997.37665184146999</v>
      </c>
      <c r="M551">
        <v>22.1053724637252</v>
      </c>
      <c r="N551">
        <v>0.79191943593284198</v>
      </c>
      <c r="O551">
        <v>41.9580802276583</v>
      </c>
      <c r="P551">
        <v>6.9847775175644102</v>
      </c>
      <c r="Q551">
        <v>-8.2712841379956006E-2</v>
      </c>
    </row>
    <row r="552" spans="1:17" hidden="1" x14ac:dyDescent="0.3">
      <c r="A552" t="s">
        <v>1231</v>
      </c>
      <c r="B552" t="s">
        <v>1232</v>
      </c>
      <c r="C552" t="s">
        <v>10405</v>
      </c>
      <c r="D552" t="s">
        <v>190</v>
      </c>
      <c r="E552">
        <v>9869.1428180799994</v>
      </c>
      <c r="F552">
        <v>2240.4499999999998</v>
      </c>
      <c r="G552">
        <v>83.194248965654296</v>
      </c>
      <c r="H552">
        <v>-0.34879610280759499</v>
      </c>
      <c r="I552">
        <v>-3.76099156605415</v>
      </c>
      <c r="J552">
        <v>-5.8583587902803798</v>
      </c>
      <c r="K552">
        <v>2117.33393161919</v>
      </c>
      <c r="L552">
        <v>1816.36332526763</v>
      </c>
      <c r="M552">
        <v>47.927520809883902</v>
      </c>
      <c r="N552">
        <v>0.67360614637939198</v>
      </c>
      <c r="O552">
        <v>7.0767033408467102</v>
      </c>
      <c r="P552">
        <v>136.11023290125399</v>
      </c>
      <c r="Q552">
        <v>0.14927494670317101</v>
      </c>
    </row>
    <row r="553" spans="1:17" hidden="1" x14ac:dyDescent="0.3">
      <c r="A553" t="s">
        <v>1233</v>
      </c>
      <c r="B553" t="s">
        <v>1234</v>
      </c>
      <c r="C553" t="s">
        <v>10405</v>
      </c>
      <c r="D553" t="s">
        <v>130</v>
      </c>
      <c r="E553">
        <v>9857.4496295399895</v>
      </c>
      <c r="F553">
        <v>612.45000000000005</v>
      </c>
      <c r="G553">
        <v>84.203687816835696</v>
      </c>
      <c r="H553">
        <v>-15.9410204954308</v>
      </c>
      <c r="I553">
        <v>117.783984578984</v>
      </c>
      <c r="J553">
        <v>-0.91282581357259995</v>
      </c>
      <c r="K553">
        <v>575.25486059190905</v>
      </c>
      <c r="L553">
        <v>416.28721337325402</v>
      </c>
      <c r="M553">
        <v>56.847326027029702</v>
      </c>
      <c r="N553">
        <v>0.93638025436008798</v>
      </c>
      <c r="O553">
        <v>14.0909461996897</v>
      </c>
      <c r="P553">
        <v>152.29660144181199</v>
      </c>
    </row>
    <row r="554" spans="1:17" x14ac:dyDescent="0.3">
      <c r="A554" t="s">
        <v>1235</v>
      </c>
      <c r="B554" t="s">
        <v>1236</v>
      </c>
      <c r="C554" t="s">
        <v>10392</v>
      </c>
      <c r="D554" t="s">
        <v>21</v>
      </c>
      <c r="E554">
        <v>9854.6065209549997</v>
      </c>
      <c r="F554">
        <v>1565.15</v>
      </c>
      <c r="G554">
        <v>-31.9794678936682</v>
      </c>
      <c r="H554">
        <v>-5.1386437268127096</v>
      </c>
      <c r="I554">
        <v>-19.891828234701499</v>
      </c>
      <c r="J554">
        <v>-6.6474179276428798</v>
      </c>
      <c r="K554">
        <v>1612.6581059540399</v>
      </c>
      <c r="L554">
        <v>1585.8184489590501</v>
      </c>
      <c r="M554">
        <v>29.9505466331488</v>
      </c>
      <c r="N554">
        <v>0.54187900561466895</v>
      </c>
      <c r="O554">
        <v>24.106315688592101</v>
      </c>
      <c r="P554">
        <v>12.921611774466999</v>
      </c>
      <c r="Q554">
        <v>-7.5652425277218993E-2</v>
      </c>
    </row>
    <row r="555" spans="1:17" x14ac:dyDescent="0.3">
      <c r="A555" t="s">
        <v>1237</v>
      </c>
      <c r="B555" t="s">
        <v>1238</v>
      </c>
      <c r="C555" t="s">
        <v>10390</v>
      </c>
      <c r="D555" t="s">
        <v>21</v>
      </c>
      <c r="E555">
        <v>9848.7553917200003</v>
      </c>
      <c r="F555">
        <v>478.1</v>
      </c>
      <c r="G555">
        <v>-16.4087990468974</v>
      </c>
      <c r="H555">
        <v>-9.1067710065116394</v>
      </c>
      <c r="I555">
        <v>-12.467474434612599</v>
      </c>
      <c r="J555">
        <v>-4.1356087856366397</v>
      </c>
      <c r="K555">
        <v>491.49611067121799</v>
      </c>
      <c r="L555">
        <v>482.62476002292902</v>
      </c>
      <c r="M555">
        <v>44.127126633467398</v>
      </c>
      <c r="N555">
        <v>0.787589850195485</v>
      </c>
      <c r="O555">
        <v>20.2677264170675</v>
      </c>
      <c r="P555">
        <v>21.7003945526282</v>
      </c>
      <c r="Q555">
        <v>-9.0178701243564002E-2</v>
      </c>
    </row>
    <row r="556" spans="1:17" x14ac:dyDescent="0.3">
      <c r="A556" t="s">
        <v>1239</v>
      </c>
      <c r="B556" t="s">
        <v>1240</v>
      </c>
      <c r="C556" t="s">
        <v>10404</v>
      </c>
      <c r="D556" t="s">
        <v>388</v>
      </c>
      <c r="E556">
        <v>9776.6983434049998</v>
      </c>
      <c r="F556">
        <v>665.35</v>
      </c>
      <c r="G556">
        <v>-21.877271375456701</v>
      </c>
      <c r="H556">
        <v>-6.0057055781082003</v>
      </c>
      <c r="I556">
        <v>-11.6090103279319</v>
      </c>
      <c r="J556">
        <v>-0.62265116585665603</v>
      </c>
      <c r="K556">
        <v>670.65048476231095</v>
      </c>
      <c r="L556">
        <v>670.77589025115401</v>
      </c>
      <c r="M556">
        <v>53.990598564869401</v>
      </c>
      <c r="N556">
        <v>0.47985295620493701</v>
      </c>
      <c r="O556">
        <v>22.476891861426299</v>
      </c>
      <c r="P556">
        <v>12.7234222786954</v>
      </c>
      <c r="Q556">
        <v>3.6478110304541997E-2</v>
      </c>
    </row>
    <row r="557" spans="1:17" x14ac:dyDescent="0.3">
      <c r="A557" t="s">
        <v>1241</v>
      </c>
      <c r="B557" t="s">
        <v>1242</v>
      </c>
      <c r="C557" t="s">
        <v>10399</v>
      </c>
      <c r="D557" t="s">
        <v>80</v>
      </c>
      <c r="E557">
        <v>9773.2121209449997</v>
      </c>
      <c r="F557">
        <v>888.65</v>
      </c>
      <c r="G557">
        <v>-3.3349759348634702</v>
      </c>
      <c r="H557">
        <v>3.2197312785620298</v>
      </c>
      <c r="I557">
        <v>-1.9358298700583301</v>
      </c>
      <c r="J557">
        <v>-3.3341633815665999</v>
      </c>
      <c r="K557">
        <v>813.04839939808699</v>
      </c>
      <c r="L557">
        <v>760.63309030277105</v>
      </c>
      <c r="M557">
        <v>66.787615407778105</v>
      </c>
      <c r="N557">
        <v>2.1562194689974401</v>
      </c>
      <c r="O557">
        <v>6.1610307770213204</v>
      </c>
      <c r="P557">
        <v>44.261363636363598</v>
      </c>
      <c r="Q557">
        <v>0.14490509745823901</v>
      </c>
    </row>
    <row r="558" spans="1:17" x14ac:dyDescent="0.3">
      <c r="A558" t="s">
        <v>1243</v>
      </c>
      <c r="B558" t="s">
        <v>1244</v>
      </c>
      <c r="C558" t="s">
        <v>5595</v>
      </c>
      <c r="D558" t="s">
        <v>83</v>
      </c>
      <c r="E558">
        <v>9760.8127589849992</v>
      </c>
      <c r="F558">
        <v>1267.55</v>
      </c>
      <c r="G558">
        <v>-22.517114094832898</v>
      </c>
      <c r="H558">
        <v>-7.8117503217762501</v>
      </c>
      <c r="I558">
        <v>-28.286853160242401</v>
      </c>
      <c r="J558">
        <v>-5.4101773327530802</v>
      </c>
      <c r="K558">
        <v>1367.55696267028</v>
      </c>
      <c r="L558">
        <v>1410.7320640866001</v>
      </c>
      <c r="M558">
        <v>25.1288842003651</v>
      </c>
      <c r="N558">
        <v>0.72055026673488498</v>
      </c>
      <c r="O558">
        <v>42.164017198532598</v>
      </c>
      <c r="P558">
        <v>11.3986905128092</v>
      </c>
      <c r="Q558">
        <v>-3.8238148160352002E-2</v>
      </c>
    </row>
    <row r="559" spans="1:17" hidden="1" x14ac:dyDescent="0.3">
      <c r="A559" t="s">
        <v>1245</v>
      </c>
      <c r="B559" t="s">
        <v>1246</v>
      </c>
      <c r="C559" t="s">
        <v>10405</v>
      </c>
      <c r="D559" t="s">
        <v>161</v>
      </c>
      <c r="E559">
        <v>9752.3879466599992</v>
      </c>
      <c r="F559">
        <v>649.79999999999995</v>
      </c>
      <c r="G559">
        <v>269.932449484735</v>
      </c>
      <c r="H559">
        <v>-17.279187390575299</v>
      </c>
      <c r="I559">
        <v>63.344854879760703</v>
      </c>
      <c r="J559">
        <v>2.5913595591032799</v>
      </c>
      <c r="K559">
        <v>689.90143521004802</v>
      </c>
      <c r="L559">
        <v>551.62008991407799</v>
      </c>
      <c r="M559">
        <v>44.130761956560903</v>
      </c>
      <c r="N559">
        <v>1.2258594818463</v>
      </c>
      <c r="O559">
        <v>30.147737765466299</v>
      </c>
      <c r="P559">
        <v>357.60563380281599</v>
      </c>
      <c r="Q559">
        <v>0.25343826929720198</v>
      </c>
    </row>
    <row r="560" spans="1:17" hidden="1" x14ac:dyDescent="0.3">
      <c r="A560" t="s">
        <v>1247</v>
      </c>
      <c r="B560" t="s">
        <v>1248</v>
      </c>
      <c r="C560" t="s">
        <v>10405</v>
      </c>
      <c r="D560" t="s">
        <v>230</v>
      </c>
      <c r="E560">
        <v>9745.1016608399896</v>
      </c>
      <c r="F560">
        <v>348.4</v>
      </c>
      <c r="G560">
        <v>-22.5772988949468</v>
      </c>
      <c r="H560">
        <v>2.5528136579680898</v>
      </c>
      <c r="I560">
        <v>-8.0889314323398605</v>
      </c>
      <c r="J560">
        <v>0.62337407068052397</v>
      </c>
      <c r="K560">
        <v>330.983683296008</v>
      </c>
      <c r="M560">
        <v>50.509167355580601</v>
      </c>
      <c r="O560">
        <v>6.8886337543053902</v>
      </c>
      <c r="P560">
        <v>23.5241978372628</v>
      </c>
    </row>
    <row r="561" spans="1:17" hidden="1" x14ac:dyDescent="0.3">
      <c r="A561" t="s">
        <v>1249</v>
      </c>
      <c r="B561" t="s">
        <v>1250</v>
      </c>
      <c r="C561" t="s">
        <v>10405</v>
      </c>
      <c r="D561" t="s">
        <v>213</v>
      </c>
      <c r="E561">
        <v>9724.2532948399894</v>
      </c>
      <c r="F561">
        <v>12242.15</v>
      </c>
      <c r="G561">
        <v>33.822617942059402</v>
      </c>
      <c r="H561">
        <v>-2.9577683839154401</v>
      </c>
      <c r="I561">
        <v>17.532456630827401</v>
      </c>
      <c r="J561">
        <v>-3.0290648224709602</v>
      </c>
      <c r="K561">
        <v>11833.209086896501</v>
      </c>
      <c r="L561">
        <v>10332.435115857301</v>
      </c>
      <c r="M561">
        <v>61.0618451876853</v>
      </c>
      <c r="N561">
        <v>0.75650448321303698</v>
      </c>
      <c r="O561">
        <v>6.1741605845378498</v>
      </c>
      <c r="P561">
        <v>89.948021722265295</v>
      </c>
      <c r="Q561">
        <v>0.13872544141496099</v>
      </c>
    </row>
    <row r="562" spans="1:17" hidden="1" x14ac:dyDescent="0.3">
      <c r="A562" t="s">
        <v>1251</v>
      </c>
      <c r="B562" t="s">
        <v>1252</v>
      </c>
      <c r="C562" t="s">
        <v>10405</v>
      </c>
      <c r="D562" t="s">
        <v>130</v>
      </c>
      <c r="E562">
        <v>9717.1900299270001</v>
      </c>
      <c r="F562">
        <v>282.77999999999997</v>
      </c>
      <c r="G562">
        <v>-14.8597498658779</v>
      </c>
      <c r="H562">
        <v>0.67680127272761603</v>
      </c>
      <c r="I562">
        <v>-4.4896441291871696</v>
      </c>
      <c r="J562">
        <v>-3.2899964840893898</v>
      </c>
      <c r="K562">
        <v>272.144775829884</v>
      </c>
      <c r="L562">
        <v>262.99119498259802</v>
      </c>
      <c r="M562">
        <v>22.227502817667499</v>
      </c>
      <c r="N562">
        <v>1.00747444100484</v>
      </c>
      <c r="O562">
        <v>0.785062592828356</v>
      </c>
      <c r="P562">
        <v>21.835415769065001</v>
      </c>
    </row>
    <row r="563" spans="1:17" x14ac:dyDescent="0.3">
      <c r="A563" t="s">
        <v>1253</v>
      </c>
      <c r="B563" t="s">
        <v>1254</v>
      </c>
      <c r="C563" t="s">
        <v>10394</v>
      </c>
      <c r="D563" t="s">
        <v>46</v>
      </c>
      <c r="E563">
        <v>9713.8430840000001</v>
      </c>
      <c r="F563">
        <v>345.4</v>
      </c>
      <c r="G563">
        <v>-7.1850806598115504</v>
      </c>
      <c r="H563">
        <v>-4.47987787833355</v>
      </c>
      <c r="I563">
        <v>19.789493367223098</v>
      </c>
      <c r="J563">
        <v>-1.24420002626824</v>
      </c>
      <c r="K563">
        <v>342.52838925132698</v>
      </c>
      <c r="L563">
        <v>312.34738943285498</v>
      </c>
      <c r="M563">
        <v>58.242414707801501</v>
      </c>
      <c r="N563">
        <v>0.63573579213810305</v>
      </c>
      <c r="O563">
        <v>20.266357845975602</v>
      </c>
      <c r="P563">
        <v>45.892291446673703</v>
      </c>
      <c r="Q563">
        <v>-8.1553534878139999E-3</v>
      </c>
    </row>
    <row r="564" spans="1:17" x14ac:dyDescent="0.3">
      <c r="A564" t="s">
        <v>1255</v>
      </c>
      <c r="B564" t="s">
        <v>1256</v>
      </c>
      <c r="C564" t="s">
        <v>10399</v>
      </c>
      <c r="D564" t="s">
        <v>281</v>
      </c>
      <c r="E564">
        <v>9690.8771984970008</v>
      </c>
      <c r="F564">
        <v>122.39</v>
      </c>
      <c r="G564">
        <v>-23.5734629964861</v>
      </c>
      <c r="H564">
        <v>-12.2555998887494</v>
      </c>
      <c r="I564">
        <v>-25.243566409422201</v>
      </c>
      <c r="J564">
        <v>-7.5837499264241996</v>
      </c>
      <c r="K564">
        <v>132.65441763326299</v>
      </c>
      <c r="L564">
        <v>132.07107641645501</v>
      </c>
      <c r="M564">
        <v>20.453292874355999</v>
      </c>
      <c r="N564">
        <v>0.75478475402039003</v>
      </c>
      <c r="O564">
        <v>29.095514339406801</v>
      </c>
      <c r="P564">
        <v>21.478908188585599</v>
      </c>
      <c r="Q564">
        <v>0.10643463886034001</v>
      </c>
    </row>
    <row r="565" spans="1:17" hidden="1" x14ac:dyDescent="0.3">
      <c r="A565" t="s">
        <v>1257</v>
      </c>
      <c r="B565" t="s">
        <v>1258</v>
      </c>
      <c r="C565" t="s">
        <v>10405</v>
      </c>
      <c r="D565" t="s">
        <v>86</v>
      </c>
      <c r="E565">
        <v>9591.9028099999996</v>
      </c>
      <c r="F565">
        <v>144.88</v>
      </c>
      <c r="G565">
        <v>-27.254427849532899</v>
      </c>
      <c r="H565">
        <v>2.2075552987369198</v>
      </c>
      <c r="I565">
        <v>-8.2654257536590698</v>
      </c>
      <c r="J565">
        <v>-1.3919624262037</v>
      </c>
      <c r="K565">
        <v>140.20796387880199</v>
      </c>
      <c r="L565">
        <v>137.112076351545</v>
      </c>
      <c r="M565">
        <v>19.599037825510401</v>
      </c>
      <c r="N565">
        <v>0.60480865366677605</v>
      </c>
      <c r="O565">
        <v>0.38652678078410202</v>
      </c>
      <c r="P565">
        <v>14.984126984126901</v>
      </c>
      <c r="Q565">
        <v>-1.3388827299693999E-2</v>
      </c>
    </row>
    <row r="566" spans="1:17" hidden="1" x14ac:dyDescent="0.3">
      <c r="A566" t="s">
        <v>1259</v>
      </c>
      <c r="B566" t="s">
        <v>1260</v>
      </c>
      <c r="C566" t="s">
        <v>10405</v>
      </c>
      <c r="D566" t="s">
        <v>266</v>
      </c>
      <c r="E566">
        <v>9587.5425070000001</v>
      </c>
      <c r="F566">
        <v>6228.5</v>
      </c>
      <c r="G566">
        <v>-8.7468913805496005</v>
      </c>
      <c r="H566">
        <v>-3.1211919077105401</v>
      </c>
      <c r="I566">
        <v>-0.59837283408910102</v>
      </c>
      <c r="J566">
        <v>0.75375036365283998</v>
      </c>
      <c r="K566">
        <v>6128.85271750214</v>
      </c>
      <c r="L566">
        <v>5731.4232565637803</v>
      </c>
      <c r="M566">
        <v>59.716383535367399</v>
      </c>
      <c r="N566">
        <v>0.468137120927961</v>
      </c>
      <c r="O566">
        <v>12.370554708196099</v>
      </c>
      <c r="P566">
        <v>34.816017316017302</v>
      </c>
      <c r="Q566">
        <v>0.111551070445968</v>
      </c>
    </row>
    <row r="567" spans="1:17" x14ac:dyDescent="0.3">
      <c r="A567" t="s">
        <v>1261</v>
      </c>
      <c r="B567" t="s">
        <v>1262</v>
      </c>
      <c r="C567" t="s">
        <v>10393</v>
      </c>
      <c r="D567" t="s">
        <v>233</v>
      </c>
      <c r="E567">
        <v>9565.2725492000009</v>
      </c>
      <c r="F567">
        <v>716.35</v>
      </c>
      <c r="G567">
        <v>-19.511292306287299</v>
      </c>
      <c r="H567">
        <v>-5.4229962144486601</v>
      </c>
      <c r="I567">
        <v>3.6601274922700102</v>
      </c>
      <c r="J567">
        <v>-4.2194506914781904</v>
      </c>
      <c r="K567">
        <v>699.04126336010597</v>
      </c>
      <c r="L567">
        <v>639.91585239727897</v>
      </c>
      <c r="M567">
        <v>39.050194782788601</v>
      </c>
      <c r="N567">
        <v>0.67691718658184796</v>
      </c>
      <c r="O567">
        <v>19.3550638654289</v>
      </c>
      <c r="P567">
        <v>29.867657722987602</v>
      </c>
      <c r="Q567">
        <v>6.0630122409827E-2</v>
      </c>
    </row>
    <row r="568" spans="1:17" x14ac:dyDescent="0.3">
      <c r="A568" t="s">
        <v>1263</v>
      </c>
      <c r="B568" t="s">
        <v>1264</v>
      </c>
      <c r="C568" t="s">
        <v>10394</v>
      </c>
      <c r="D568" t="s">
        <v>46</v>
      </c>
      <c r="E568">
        <v>9561.6969254399992</v>
      </c>
      <c r="F568">
        <v>556.6</v>
      </c>
      <c r="G568">
        <v>127.073947868388</v>
      </c>
      <c r="H568">
        <v>-3.57545188388859</v>
      </c>
      <c r="I568">
        <v>60.115930181713203</v>
      </c>
      <c r="J568">
        <v>12.7502904329647</v>
      </c>
      <c r="K568">
        <v>514.16503603482295</v>
      </c>
      <c r="L568">
        <v>415.39453208403199</v>
      </c>
      <c r="M568">
        <v>67.0770701144627</v>
      </c>
      <c r="N568">
        <v>1.4788734507893899</v>
      </c>
      <c r="O568">
        <v>10.492274523895</v>
      </c>
      <c r="P568">
        <v>196.063829787234</v>
      </c>
      <c r="Q568">
        <v>0.22185678171974901</v>
      </c>
    </row>
    <row r="569" spans="1:17" x14ac:dyDescent="0.3">
      <c r="A569" t="s">
        <v>1265</v>
      </c>
      <c r="B569" t="s">
        <v>1266</v>
      </c>
      <c r="C569" t="s">
        <v>10399</v>
      </c>
      <c r="D569" t="s">
        <v>860</v>
      </c>
      <c r="E569">
        <v>9515.6296445979897</v>
      </c>
      <c r="F569">
        <v>204.47</v>
      </c>
      <c r="G569">
        <v>39.291801457668498</v>
      </c>
      <c r="H569">
        <v>-8.4488218977065106</v>
      </c>
      <c r="I569">
        <v>9.2380235283356793</v>
      </c>
      <c r="J569">
        <v>-7.1984692766175504</v>
      </c>
      <c r="K569">
        <v>217.90466651723901</v>
      </c>
      <c r="L569">
        <v>194.55313241231201</v>
      </c>
      <c r="M569">
        <v>38.015023387359797</v>
      </c>
      <c r="N569">
        <v>0.94081196256149402</v>
      </c>
      <c r="O569">
        <v>29.114295495671701</v>
      </c>
      <c r="P569">
        <v>80.070453544693905</v>
      </c>
      <c r="Q569">
        <v>0.11724054365364001</v>
      </c>
    </row>
    <row r="570" spans="1:17" x14ac:dyDescent="0.3">
      <c r="A570" t="s">
        <v>1267</v>
      </c>
      <c r="B570" t="s">
        <v>1268</v>
      </c>
      <c r="C570" t="s">
        <v>10401</v>
      </c>
      <c r="D570" t="s">
        <v>294</v>
      </c>
      <c r="E570">
        <v>9510.3131660800009</v>
      </c>
      <c r="F570">
        <v>582.79999999999995</v>
      </c>
      <c r="G570">
        <v>34.271442108830001</v>
      </c>
      <c r="H570">
        <v>-3.45518271762678</v>
      </c>
      <c r="I570">
        <v>33.028002142200101</v>
      </c>
      <c r="J570">
        <v>-1.51313884207284</v>
      </c>
      <c r="K570">
        <v>545.05169463606899</v>
      </c>
      <c r="L570">
        <v>466.85148676170598</v>
      </c>
      <c r="M570">
        <v>65.418388773456201</v>
      </c>
      <c r="N570">
        <v>0.77208938779937797</v>
      </c>
      <c r="O570">
        <v>3.2772820864790599</v>
      </c>
      <c r="P570">
        <v>69.369369369369295</v>
      </c>
      <c r="Q570">
        <v>0.121812937446523</v>
      </c>
    </row>
    <row r="571" spans="1:17" hidden="1" x14ac:dyDescent="0.3">
      <c r="A571" t="s">
        <v>1269</v>
      </c>
      <c r="B571" t="s">
        <v>1270</v>
      </c>
      <c r="C571" t="s">
        <v>10405</v>
      </c>
      <c r="D571" t="s">
        <v>60</v>
      </c>
      <c r="E571">
        <v>9498.9649197300005</v>
      </c>
      <c r="F571">
        <v>7063.35</v>
      </c>
      <c r="G571">
        <v>56.292541812257298</v>
      </c>
      <c r="H571">
        <v>-24.855509743041299</v>
      </c>
      <c r="I571">
        <v>-20.599094242456999</v>
      </c>
      <c r="J571">
        <v>-2.5832651207991799</v>
      </c>
      <c r="K571">
        <v>7892.9004911617903</v>
      </c>
      <c r="L571">
        <v>7095.6697630152903</v>
      </c>
      <c r="M571">
        <v>23.936272497429499</v>
      </c>
      <c r="N571">
        <v>1.20383222280137</v>
      </c>
      <c r="O571">
        <v>45.5095669901675</v>
      </c>
      <c r="P571">
        <v>122.020179795058</v>
      </c>
      <c r="Q571">
        <v>0.133895434314561</v>
      </c>
    </row>
    <row r="572" spans="1:17" hidden="1" x14ac:dyDescent="0.3">
      <c r="A572" t="s">
        <v>1271</v>
      </c>
      <c r="B572" t="s">
        <v>1272</v>
      </c>
      <c r="C572" t="s">
        <v>10405</v>
      </c>
      <c r="D572" t="s">
        <v>130</v>
      </c>
      <c r="E572">
        <v>9462.8005506999998</v>
      </c>
      <c r="F572">
        <v>750.95</v>
      </c>
      <c r="G572">
        <v>-8.5401263693327591E-3</v>
      </c>
      <c r="H572">
        <v>-6.4450389239673198</v>
      </c>
      <c r="I572">
        <v>2.33443686135552</v>
      </c>
      <c r="J572">
        <v>5.5175891440716303</v>
      </c>
      <c r="K572">
        <v>716.55724210663902</v>
      </c>
      <c r="L572">
        <v>674.11720296654596</v>
      </c>
      <c r="M572">
        <v>64.636398794341105</v>
      </c>
      <c r="N572">
        <v>0.53167223830458099</v>
      </c>
      <c r="O572">
        <v>5.2466875291297503</v>
      </c>
      <c r="P572">
        <v>44.971042471042402</v>
      </c>
    </row>
    <row r="573" spans="1:17" x14ac:dyDescent="0.3">
      <c r="A573" t="s">
        <v>1273</v>
      </c>
      <c r="B573" t="s">
        <v>1274</v>
      </c>
      <c r="C573" t="s">
        <v>10404</v>
      </c>
      <c r="D573" t="s">
        <v>263</v>
      </c>
      <c r="E573">
        <v>9458.8934687000001</v>
      </c>
      <c r="F573">
        <v>2276.5</v>
      </c>
      <c r="G573">
        <v>103.857519674491</v>
      </c>
      <c r="H573">
        <v>11.912405443685</v>
      </c>
      <c r="I573">
        <v>91.9393243229418</v>
      </c>
      <c r="J573">
        <v>11.8636480455353</v>
      </c>
      <c r="K573">
        <v>1870.90354646426</v>
      </c>
      <c r="L573">
        <v>1462.97586429385</v>
      </c>
      <c r="M573">
        <v>73.057739076650293</v>
      </c>
      <c r="N573">
        <v>1.2352677732256201</v>
      </c>
      <c r="O573">
        <v>3.97540083461453</v>
      </c>
      <c r="P573">
        <v>161.03657837403901</v>
      </c>
      <c r="Q573">
        <v>9.0926055005195003E-2</v>
      </c>
    </row>
    <row r="574" spans="1:17" hidden="1" x14ac:dyDescent="0.3">
      <c r="A574" t="s">
        <v>1275</v>
      </c>
      <c r="B574" t="s">
        <v>1276</v>
      </c>
      <c r="C574" t="s">
        <v>10405</v>
      </c>
      <c r="D574" t="s">
        <v>1277</v>
      </c>
      <c r="E574">
        <v>9435.9825347999395</v>
      </c>
      <c r="F574">
        <v>556.04999999999995</v>
      </c>
      <c r="G574">
        <v>-21.920693026898501</v>
      </c>
      <c r="H574">
        <v>2.3313625673406402</v>
      </c>
      <c r="I574">
        <v>6.0209722353962096</v>
      </c>
      <c r="J574">
        <v>4.2837894155936098</v>
      </c>
      <c r="K574">
        <v>504.14676563614</v>
      </c>
      <c r="L574">
        <v>484.48332517924501</v>
      </c>
      <c r="N574">
        <v>0.87231353109376597</v>
      </c>
      <c r="O574">
        <v>5.74588616131643</v>
      </c>
      <c r="P574">
        <v>40.010071761299201</v>
      </c>
    </row>
    <row r="575" spans="1:17" x14ac:dyDescent="0.3">
      <c r="A575" t="s">
        <v>1278</v>
      </c>
      <c r="B575" t="s">
        <v>1279</v>
      </c>
      <c r="C575" t="s">
        <v>10402</v>
      </c>
      <c r="D575" t="s">
        <v>213</v>
      </c>
      <c r="E575">
        <v>9393.7602053399896</v>
      </c>
      <c r="F575">
        <v>2433.9</v>
      </c>
      <c r="G575">
        <v>9.0633292210000906</v>
      </c>
      <c r="H575">
        <v>8.6876812141757895</v>
      </c>
      <c r="I575">
        <v>10.494437718851501</v>
      </c>
      <c r="J575">
        <v>6.4907601863662796</v>
      </c>
      <c r="K575">
        <v>2121.0106694177598</v>
      </c>
      <c r="L575">
        <v>2017.57025796574</v>
      </c>
      <c r="M575">
        <v>83.887234298053698</v>
      </c>
      <c r="N575">
        <v>3.3864803922892399</v>
      </c>
      <c r="O575">
        <v>12.6997822424914</v>
      </c>
      <c r="P575">
        <v>66.488815924481798</v>
      </c>
      <c r="Q575">
        <v>-6.9291808459279996E-3</v>
      </c>
    </row>
    <row r="576" spans="1:17" x14ac:dyDescent="0.3">
      <c r="A576" t="s">
        <v>1280</v>
      </c>
      <c r="B576" t="s">
        <v>1281</v>
      </c>
      <c r="C576" t="s">
        <v>10391</v>
      </c>
      <c r="D576" t="s">
        <v>564</v>
      </c>
      <c r="E576">
        <v>9369.8161049999999</v>
      </c>
      <c r="F576">
        <v>469.95</v>
      </c>
      <c r="G576">
        <v>94.174064043542202</v>
      </c>
      <c r="H576">
        <v>4.3627147142590301</v>
      </c>
      <c r="I576">
        <v>61.927022803930299</v>
      </c>
      <c r="J576">
        <v>-1.09276739243091</v>
      </c>
      <c r="K576">
        <v>428.07317681132702</v>
      </c>
      <c r="L576">
        <v>343.67404989734501</v>
      </c>
      <c r="M576">
        <v>70.1696964804879</v>
      </c>
      <c r="N576">
        <v>0.88019262326007697</v>
      </c>
      <c r="O576">
        <v>1.5001595914458901</v>
      </c>
      <c r="P576">
        <v>142.868217054263</v>
      </c>
      <c r="Q576">
        <v>0.33636082871990802</v>
      </c>
    </row>
    <row r="577" spans="1:17" x14ac:dyDescent="0.3">
      <c r="A577" t="s">
        <v>1282</v>
      </c>
      <c r="B577" t="s">
        <v>1283</v>
      </c>
      <c r="C577" t="s">
        <v>10395</v>
      </c>
      <c r="D577" t="s">
        <v>276</v>
      </c>
      <c r="E577">
        <v>9338.6265700000004</v>
      </c>
      <c r="F577">
        <v>910</v>
      </c>
      <c r="G577">
        <v>66.713856808070702</v>
      </c>
      <c r="H577">
        <v>-3.6109165256765499</v>
      </c>
      <c r="I577">
        <v>25.443625975650001</v>
      </c>
      <c r="J577">
        <v>0.28596802684792499</v>
      </c>
      <c r="K577">
        <v>869.89480661438097</v>
      </c>
      <c r="L577">
        <v>744.61105411688698</v>
      </c>
      <c r="M577">
        <v>49.692226167867602</v>
      </c>
      <c r="N577">
        <v>0.52180628817064201</v>
      </c>
      <c r="O577">
        <v>6.9230769230769198</v>
      </c>
      <c r="P577">
        <v>100.57306590257799</v>
      </c>
      <c r="Q577">
        <v>3.7441811358362997E-2</v>
      </c>
    </row>
    <row r="578" spans="1:17" hidden="1" x14ac:dyDescent="0.3">
      <c r="A578" t="s">
        <v>1284</v>
      </c>
      <c r="B578" t="s">
        <v>1285</v>
      </c>
      <c r="C578" t="s">
        <v>10405</v>
      </c>
      <c r="D578" t="s">
        <v>127</v>
      </c>
      <c r="E578">
        <v>9297.7612155749994</v>
      </c>
      <c r="F578">
        <v>385.35</v>
      </c>
      <c r="G578">
        <v>288.51626201445998</v>
      </c>
      <c r="H578">
        <v>-1.88393736145402</v>
      </c>
      <c r="I578">
        <v>82.446692957430997</v>
      </c>
      <c r="J578">
        <v>-3.6996814266389402</v>
      </c>
      <c r="K578">
        <v>358.78382073392498</v>
      </c>
      <c r="L578">
        <v>274.254020897494</v>
      </c>
      <c r="M578">
        <v>57.260119385534402</v>
      </c>
      <c r="N578">
        <v>0.473614201760371</v>
      </c>
      <c r="O578">
        <v>3.6330608537693099</v>
      </c>
      <c r="P578">
        <v>389.33333333333297</v>
      </c>
      <c r="Q578">
        <v>0.150004656335295</v>
      </c>
    </row>
    <row r="579" spans="1:17" x14ac:dyDescent="0.3">
      <c r="A579" t="s">
        <v>1286</v>
      </c>
      <c r="B579" t="s">
        <v>1287</v>
      </c>
      <c r="C579" t="s">
        <v>10397</v>
      </c>
      <c r="D579" t="s">
        <v>190</v>
      </c>
      <c r="E579">
        <v>9282.8518788399997</v>
      </c>
      <c r="F579">
        <v>1719.1</v>
      </c>
      <c r="G579">
        <v>51.287215944253099</v>
      </c>
      <c r="H579">
        <v>8.02638881013028</v>
      </c>
      <c r="I579">
        <v>53.057284619038697</v>
      </c>
      <c r="J579">
        <v>5.9409579769044303</v>
      </c>
      <c r="K579">
        <v>1469.91704082514</v>
      </c>
      <c r="L579">
        <v>1214.0140328740399</v>
      </c>
      <c r="M579">
        <v>87.953662699067607</v>
      </c>
      <c r="N579">
        <v>1.30088218141721</v>
      </c>
      <c r="O579">
        <v>1.79745215519748</v>
      </c>
      <c r="P579">
        <v>109.518586227909</v>
      </c>
      <c r="Q579">
        <v>7.9413137157608005E-2</v>
      </c>
    </row>
    <row r="580" spans="1:17" hidden="1" x14ac:dyDescent="0.3">
      <c r="A580" t="s">
        <v>1288</v>
      </c>
      <c r="B580" t="s">
        <v>1289</v>
      </c>
      <c r="C580" t="s">
        <v>10405</v>
      </c>
      <c r="D580" t="s">
        <v>21</v>
      </c>
      <c r="E580">
        <v>9245.8404984999997</v>
      </c>
      <c r="F580">
        <v>1674.5</v>
      </c>
      <c r="G580">
        <v>135.63065613519501</v>
      </c>
      <c r="H580">
        <v>-17.6523924982165</v>
      </c>
      <c r="I580">
        <v>43.788373631411702</v>
      </c>
      <c r="J580">
        <v>-11.2342713461481</v>
      </c>
      <c r="K580">
        <v>1711.2401044353601</v>
      </c>
      <c r="L580">
        <v>1335.96829761552</v>
      </c>
      <c r="M580">
        <v>38.288819210016797</v>
      </c>
      <c r="N580">
        <v>1.1670649151887</v>
      </c>
      <c r="O580">
        <v>18.945954016124201</v>
      </c>
      <c r="P580">
        <v>176.77685950413201</v>
      </c>
      <c r="Q580">
        <v>0.24051712591015101</v>
      </c>
    </row>
    <row r="581" spans="1:17" x14ac:dyDescent="0.3">
      <c r="A581" t="s">
        <v>1290</v>
      </c>
      <c r="B581" t="s">
        <v>1291</v>
      </c>
      <c r="C581" t="s">
        <v>10391</v>
      </c>
      <c r="D581" t="s">
        <v>24</v>
      </c>
      <c r="E581">
        <v>9233.2127867100007</v>
      </c>
      <c r="F581">
        <v>81.099999999999994</v>
      </c>
      <c r="G581">
        <v>-37.3177097417135</v>
      </c>
      <c r="H581">
        <v>-5.8489136007090003</v>
      </c>
      <c r="I581">
        <v>-30.7126340653192</v>
      </c>
      <c r="J581">
        <v>-4.4187072939540801</v>
      </c>
      <c r="K581">
        <v>84.328486312032894</v>
      </c>
      <c r="L581">
        <v>90.352824944372003</v>
      </c>
      <c r="M581">
        <v>40.200419844879299</v>
      </c>
      <c r="N581">
        <v>0.87204274490790701</v>
      </c>
      <c r="O581">
        <v>43.6498150431566</v>
      </c>
      <c r="P581">
        <v>8.7131367292225104</v>
      </c>
      <c r="Q581">
        <v>8.273612138243E-3</v>
      </c>
    </row>
    <row r="582" spans="1:17" x14ac:dyDescent="0.3">
      <c r="A582" t="s">
        <v>1292</v>
      </c>
      <c r="B582" t="s">
        <v>1293</v>
      </c>
      <c r="C582" t="s">
        <v>10397</v>
      </c>
      <c r="D582" t="s">
        <v>190</v>
      </c>
      <c r="E582">
        <v>9224.3022540000002</v>
      </c>
      <c r="F582">
        <v>467.9</v>
      </c>
      <c r="G582">
        <v>18.715299794919499</v>
      </c>
      <c r="H582">
        <v>-0.41906681567746401</v>
      </c>
      <c r="I582">
        <v>55.548992797137601</v>
      </c>
      <c r="J582">
        <v>-0.60229925137818197</v>
      </c>
      <c r="K582">
        <v>429.007189406088</v>
      </c>
      <c r="L582">
        <v>343.11854771305002</v>
      </c>
      <c r="M582">
        <v>63.569071791513402</v>
      </c>
      <c r="N582">
        <v>0.69777528354076601</v>
      </c>
      <c r="O582">
        <v>3.7187433212224801</v>
      </c>
      <c r="P582">
        <v>94.877134527280305</v>
      </c>
    </row>
    <row r="583" spans="1:17" x14ac:dyDescent="0.3">
      <c r="A583" t="s">
        <v>1294</v>
      </c>
      <c r="B583" t="s">
        <v>1295</v>
      </c>
      <c r="C583" t="s">
        <v>10402</v>
      </c>
      <c r="D583" t="s">
        <v>376</v>
      </c>
      <c r="E583">
        <v>9177.0114290399997</v>
      </c>
      <c r="F583">
        <v>404.4</v>
      </c>
      <c r="G583">
        <v>125.40810692309</v>
      </c>
      <c r="H583">
        <v>-3.38454368507151</v>
      </c>
      <c r="I583">
        <v>44.076856551302697</v>
      </c>
      <c r="J583">
        <v>-11.0267063438955</v>
      </c>
      <c r="K583">
        <v>380.91145749411498</v>
      </c>
      <c r="L583">
        <v>290.75582873749102</v>
      </c>
      <c r="M583">
        <v>44.126271503010997</v>
      </c>
      <c r="N583">
        <v>0.88020109869101504</v>
      </c>
      <c r="O583">
        <v>10.484668644906</v>
      </c>
      <c r="P583">
        <v>188.65096359743001</v>
      </c>
      <c r="Q583">
        <v>0.17309840175164601</v>
      </c>
    </row>
    <row r="584" spans="1:17" x14ac:dyDescent="0.3">
      <c r="A584" t="s">
        <v>1296</v>
      </c>
      <c r="B584" t="s">
        <v>1297</v>
      </c>
      <c r="C584" t="s">
        <v>10395</v>
      </c>
      <c r="D584" t="s">
        <v>54</v>
      </c>
      <c r="E584">
        <v>9124.2813549999992</v>
      </c>
      <c r="F584">
        <v>526</v>
      </c>
      <c r="G584">
        <v>-4.9339685794222401</v>
      </c>
      <c r="H584">
        <v>7.2373464263542999</v>
      </c>
      <c r="I584">
        <v>23.184558747339199</v>
      </c>
      <c r="J584">
        <v>-1.37888591454265</v>
      </c>
      <c r="K584">
        <v>482.32389950012799</v>
      </c>
      <c r="L584">
        <v>412.08361049691501</v>
      </c>
      <c r="M584">
        <v>58.2349347934625</v>
      </c>
      <c r="N584">
        <v>0.592894157734983</v>
      </c>
      <c r="O584">
        <v>5.1996197718631096</v>
      </c>
      <c r="P584">
        <v>64.632237871674405</v>
      </c>
    </row>
    <row r="585" spans="1:17" x14ac:dyDescent="0.3">
      <c r="A585" t="s">
        <v>1298</v>
      </c>
      <c r="B585" t="s">
        <v>1299</v>
      </c>
      <c r="C585" t="s">
        <v>10395</v>
      </c>
      <c r="D585" t="s">
        <v>54</v>
      </c>
      <c r="E585">
        <v>9107.5960989600007</v>
      </c>
      <c r="F585">
        <v>559.4</v>
      </c>
      <c r="G585">
        <v>19.0789960509777</v>
      </c>
      <c r="H585">
        <v>1.6249236568227701</v>
      </c>
      <c r="I585">
        <v>15.2857179727432</v>
      </c>
      <c r="J585">
        <v>-1.8655254674458299</v>
      </c>
      <c r="K585">
        <v>535.34807635697598</v>
      </c>
      <c r="L585">
        <v>469.28194594292302</v>
      </c>
      <c r="M585">
        <v>46.280031265271802</v>
      </c>
      <c r="N585">
        <v>3.36417596920464</v>
      </c>
      <c r="O585">
        <v>17.777976403289198</v>
      </c>
      <c r="P585">
        <v>62.947859015438297</v>
      </c>
      <c r="Q585">
        <v>3.3844920746249001E-2</v>
      </c>
    </row>
    <row r="586" spans="1:17" x14ac:dyDescent="0.3">
      <c r="A586" t="s">
        <v>1300</v>
      </c>
      <c r="B586" t="s">
        <v>1301</v>
      </c>
      <c r="C586" t="s">
        <v>10391</v>
      </c>
      <c r="D586" t="s">
        <v>564</v>
      </c>
      <c r="E586">
        <v>9083.1169824999997</v>
      </c>
      <c r="F586">
        <v>275</v>
      </c>
      <c r="G586">
        <v>-23.454373137040498</v>
      </c>
      <c r="H586">
        <v>-2.5608677661353298</v>
      </c>
      <c r="I586">
        <v>11.667750248386501</v>
      </c>
      <c r="J586">
        <v>-4.5041495248158903</v>
      </c>
      <c r="K586">
        <v>263.783759803728</v>
      </c>
      <c r="L586">
        <v>237.009761666657</v>
      </c>
      <c r="M586">
        <v>45.0772434495467</v>
      </c>
      <c r="N586">
        <v>0.50537651603644596</v>
      </c>
      <c r="O586">
        <v>7.6909090909090798</v>
      </c>
      <c r="P586">
        <v>36.408730158730101</v>
      </c>
      <c r="Q586">
        <v>3.2227141292982001E-2</v>
      </c>
    </row>
    <row r="587" spans="1:17" x14ac:dyDescent="0.3">
      <c r="A587" t="s">
        <v>1302</v>
      </c>
      <c r="B587" t="s">
        <v>1303</v>
      </c>
      <c r="C587" t="s">
        <v>10409</v>
      </c>
      <c r="D587" t="s">
        <v>1304</v>
      </c>
      <c r="E587">
        <v>9077.0039187399998</v>
      </c>
      <c r="F587">
        <v>1459.55</v>
      </c>
      <c r="G587">
        <v>179.09954901618499</v>
      </c>
      <c r="H587">
        <v>3.81683127730075</v>
      </c>
      <c r="I587">
        <v>80.517562689271202</v>
      </c>
      <c r="J587">
        <v>3.3402410395331898</v>
      </c>
      <c r="K587">
        <v>1327.5804321585899</v>
      </c>
      <c r="L587">
        <v>1026.49667063313</v>
      </c>
      <c r="M587">
        <v>64.004845147722506</v>
      </c>
      <c r="N587">
        <v>1.0309549229905</v>
      </c>
      <c r="O587">
        <v>6.06008701312048</v>
      </c>
      <c r="P587">
        <v>235.181995636697</v>
      </c>
      <c r="Q587">
        <v>0.17066661162136301</v>
      </c>
    </row>
    <row r="588" spans="1:17" hidden="1" x14ac:dyDescent="0.3">
      <c r="A588" t="s">
        <v>1305</v>
      </c>
      <c r="B588" t="s">
        <v>1306</v>
      </c>
      <c r="C588" t="s">
        <v>10405</v>
      </c>
      <c r="D588" t="s">
        <v>130</v>
      </c>
      <c r="E588">
        <v>9076.1</v>
      </c>
      <c r="F588">
        <v>4538.05</v>
      </c>
      <c r="G588">
        <v>-36.613498698206698</v>
      </c>
      <c r="H588">
        <v>-5.1703617347450104</v>
      </c>
      <c r="I588">
        <v>-21.374781818816</v>
      </c>
      <c r="J588">
        <v>-2.87635179414599</v>
      </c>
      <c r="K588">
        <v>4627.0905129135499</v>
      </c>
      <c r="L588">
        <v>4751.9206583854902</v>
      </c>
      <c r="M588">
        <v>41.7407511749756</v>
      </c>
      <c r="N588">
        <v>0.56213624067546497</v>
      </c>
      <c r="O588">
        <v>53.678342019149099</v>
      </c>
      <c r="P588">
        <v>8.0166617078250404</v>
      </c>
      <c r="Q588">
        <v>2.9021852496563E-2</v>
      </c>
    </row>
    <row r="589" spans="1:17" x14ac:dyDescent="0.3">
      <c r="A589" t="s">
        <v>1307</v>
      </c>
      <c r="B589" t="s">
        <v>1308</v>
      </c>
      <c r="C589" t="s">
        <v>5595</v>
      </c>
      <c r="D589" t="s">
        <v>83</v>
      </c>
      <c r="E589">
        <v>9055.2999290299995</v>
      </c>
      <c r="F589">
        <v>769.55</v>
      </c>
      <c r="G589">
        <v>-10.6188336091402</v>
      </c>
      <c r="H589">
        <v>-4.9326054390440097</v>
      </c>
      <c r="I589">
        <v>-28.346017839224199</v>
      </c>
      <c r="J589">
        <v>-4.1350334801119599</v>
      </c>
      <c r="K589">
        <v>801.72571730833499</v>
      </c>
      <c r="L589">
        <v>811.77577286988105</v>
      </c>
      <c r="M589">
        <v>32.719555166822502</v>
      </c>
      <c r="N589">
        <v>0.568611749189043</v>
      </c>
      <c r="O589">
        <v>29.9330777727243</v>
      </c>
      <c r="P589">
        <v>22.015221182812699</v>
      </c>
      <c r="Q589">
        <v>3.1060855873679999E-3</v>
      </c>
    </row>
    <row r="590" spans="1:17" x14ac:dyDescent="0.3">
      <c r="A590" t="s">
        <v>1309</v>
      </c>
      <c r="B590" t="s">
        <v>1310</v>
      </c>
      <c r="C590" t="s">
        <v>10395</v>
      </c>
      <c r="D590" t="s">
        <v>276</v>
      </c>
      <c r="E590">
        <v>9016.9671755500003</v>
      </c>
      <c r="F590">
        <v>1375.25</v>
      </c>
      <c r="G590">
        <v>-4.5972994085212804</v>
      </c>
      <c r="H590">
        <v>-1.1369337559804</v>
      </c>
      <c r="I590">
        <v>-1.6723458612831501</v>
      </c>
      <c r="J590">
        <v>-1.34112724832903</v>
      </c>
      <c r="K590">
        <v>1334.33085212025</v>
      </c>
      <c r="L590">
        <v>1236.3146238322699</v>
      </c>
      <c r="M590">
        <v>55.4339188421147</v>
      </c>
      <c r="N590">
        <v>2.3103780361336801</v>
      </c>
      <c r="O590">
        <v>20.265406289765401</v>
      </c>
      <c r="P590">
        <v>40.776947486948501</v>
      </c>
    </row>
    <row r="591" spans="1:17" x14ac:dyDescent="0.3">
      <c r="A591" t="s">
        <v>1311</v>
      </c>
      <c r="B591" t="s">
        <v>1312</v>
      </c>
      <c r="C591" t="s">
        <v>10402</v>
      </c>
      <c r="D591" t="s">
        <v>266</v>
      </c>
      <c r="E591">
        <v>8981.5541244079996</v>
      </c>
      <c r="F591">
        <v>78.489999999999995</v>
      </c>
      <c r="G591">
        <v>63.977452078025998</v>
      </c>
      <c r="H591">
        <v>-4.4431902473062896</v>
      </c>
      <c r="I591">
        <v>50.030531764978001</v>
      </c>
      <c r="J591">
        <v>-4.6163507422560999</v>
      </c>
      <c r="K591">
        <v>77.864676317925799</v>
      </c>
      <c r="L591">
        <v>64.730875761082004</v>
      </c>
      <c r="M591">
        <v>50.496815489694697</v>
      </c>
      <c r="N591">
        <v>0.69900374231274998</v>
      </c>
      <c r="O591">
        <v>18.996050452286902</v>
      </c>
      <c r="P591">
        <v>98.777024612817002</v>
      </c>
      <c r="Q591">
        <v>0.22335600173286199</v>
      </c>
    </row>
    <row r="592" spans="1:17" x14ac:dyDescent="0.3">
      <c r="A592" t="s">
        <v>1313</v>
      </c>
      <c r="B592" t="s">
        <v>1314</v>
      </c>
      <c r="C592" t="s">
        <v>10407</v>
      </c>
      <c r="D592" t="s">
        <v>1126</v>
      </c>
      <c r="E592">
        <v>8965.4685646500002</v>
      </c>
      <c r="F592">
        <v>701.35</v>
      </c>
      <c r="G592">
        <v>102.668602934334</v>
      </c>
      <c r="H592">
        <v>-17.755612755192001</v>
      </c>
      <c r="I592">
        <v>30.782140209219801</v>
      </c>
      <c r="J592">
        <v>-2.5863791418942301</v>
      </c>
      <c r="K592">
        <v>663.95324572344703</v>
      </c>
      <c r="L592">
        <v>517.25186932326699</v>
      </c>
      <c r="M592">
        <v>55.924910941391701</v>
      </c>
      <c r="N592">
        <v>0.53910733258091104</v>
      </c>
      <c r="O592">
        <v>11.919868824410001</v>
      </c>
      <c r="P592">
        <v>145.74281709880799</v>
      </c>
      <c r="Q592">
        <v>0.18604219862593999</v>
      </c>
    </row>
    <row r="593" spans="1:17" x14ac:dyDescent="0.3">
      <c r="A593" t="s">
        <v>1315</v>
      </c>
      <c r="B593" t="s">
        <v>1316</v>
      </c>
      <c r="C593" t="s">
        <v>10401</v>
      </c>
      <c r="D593" t="s">
        <v>438</v>
      </c>
      <c r="E593">
        <v>8948.7668187899999</v>
      </c>
      <c r="F593">
        <v>203.13</v>
      </c>
      <c r="G593">
        <v>-35.649771780869401</v>
      </c>
      <c r="H593">
        <v>-0.34867401834343897</v>
      </c>
      <c r="I593">
        <v>12.821193204049299</v>
      </c>
      <c r="J593">
        <v>-2.8837860808526501</v>
      </c>
      <c r="K593">
        <v>196.174452074893</v>
      </c>
      <c r="L593">
        <v>193.12793946775301</v>
      </c>
      <c r="M593">
        <v>49.645430355307802</v>
      </c>
      <c r="N593">
        <v>0.95707263740429405</v>
      </c>
      <c r="O593">
        <v>13.794121990843299</v>
      </c>
      <c r="P593">
        <v>40.0896551724137</v>
      </c>
    </row>
    <row r="594" spans="1:17" x14ac:dyDescent="0.3">
      <c r="A594" t="s">
        <v>1317</v>
      </c>
      <c r="B594" t="s">
        <v>1318</v>
      </c>
      <c r="C594" t="s">
        <v>10403</v>
      </c>
      <c r="D594" t="s">
        <v>130</v>
      </c>
      <c r="E594">
        <v>8931.7267908600006</v>
      </c>
      <c r="F594">
        <v>575.45000000000005</v>
      </c>
      <c r="G594">
        <v>-25.980331726952802</v>
      </c>
      <c r="H594">
        <v>-10.6273518433907</v>
      </c>
      <c r="I594">
        <v>-13.6798902406726</v>
      </c>
      <c r="J594">
        <v>-1.4997614045971699</v>
      </c>
      <c r="K594">
        <v>569.71541525161797</v>
      </c>
      <c r="L594">
        <v>570.90792049966205</v>
      </c>
      <c r="M594">
        <v>71.225351098267097</v>
      </c>
      <c r="N594">
        <v>1.0979720790691101</v>
      </c>
      <c r="O594">
        <v>17.959857502823802</v>
      </c>
      <c r="P594">
        <v>21.147368421052601</v>
      </c>
      <c r="Q594">
        <v>7.8153996260974995E-2</v>
      </c>
    </row>
    <row r="595" spans="1:17" hidden="1" x14ac:dyDescent="0.3">
      <c r="A595" t="s">
        <v>1319</v>
      </c>
      <c r="B595" t="s">
        <v>1320</v>
      </c>
      <c r="C595" t="s">
        <v>10405</v>
      </c>
      <c r="D595" t="s">
        <v>294</v>
      </c>
      <c r="E595">
        <v>8927.3084053500006</v>
      </c>
      <c r="F595">
        <v>531.15</v>
      </c>
      <c r="G595">
        <v>157.362422040453</v>
      </c>
      <c r="H595">
        <v>1.19380065456827</v>
      </c>
      <c r="I595">
        <v>111.95369183016101</v>
      </c>
      <c r="J595">
        <v>3.9472707741073001</v>
      </c>
      <c r="K595">
        <v>487.05188385638002</v>
      </c>
      <c r="L595">
        <v>356.29835131141601</v>
      </c>
      <c r="M595">
        <v>57.569329105933001</v>
      </c>
      <c r="N595">
        <v>0.25779226240167502</v>
      </c>
      <c r="O595">
        <v>9.95010825567166</v>
      </c>
      <c r="P595">
        <v>200.67930936880799</v>
      </c>
      <c r="Q595">
        <v>8.3807724577204007E-2</v>
      </c>
    </row>
    <row r="596" spans="1:17" hidden="1" x14ac:dyDescent="0.3">
      <c r="A596" t="s">
        <v>1321</v>
      </c>
      <c r="B596" t="s">
        <v>1322</v>
      </c>
      <c r="C596" t="s">
        <v>10405</v>
      </c>
      <c r="D596" t="s">
        <v>46</v>
      </c>
      <c r="E596">
        <v>8903.6457745000007</v>
      </c>
      <c r="F596">
        <v>813.55</v>
      </c>
      <c r="G596">
        <v>270.37673253253502</v>
      </c>
      <c r="H596">
        <v>-4.2532341839479102</v>
      </c>
      <c r="I596">
        <v>310.613776793471</v>
      </c>
      <c r="J596">
        <v>6.7700925285869697</v>
      </c>
      <c r="K596">
        <v>655.30439158978299</v>
      </c>
      <c r="L596">
        <v>414.18208781375603</v>
      </c>
      <c r="M596">
        <v>64.493655779388703</v>
      </c>
      <c r="N596">
        <v>0.93310730261432595</v>
      </c>
      <c r="O596">
        <v>9.0221867125561008</v>
      </c>
      <c r="P596">
        <v>426.39922355224797</v>
      </c>
    </row>
    <row r="597" spans="1:17" x14ac:dyDescent="0.3">
      <c r="A597" t="s">
        <v>1323</v>
      </c>
      <c r="B597" t="s">
        <v>1324</v>
      </c>
      <c r="C597" t="s">
        <v>10391</v>
      </c>
      <c r="D597" t="s">
        <v>24</v>
      </c>
      <c r="E597">
        <v>8894.8477544489997</v>
      </c>
      <c r="F597">
        <v>235.53</v>
      </c>
      <c r="G597">
        <v>-39.058247420495697</v>
      </c>
      <c r="H597">
        <v>1.3336697629451799</v>
      </c>
      <c r="I597">
        <v>-15.389983839576599</v>
      </c>
      <c r="J597">
        <v>-0.31567368412071301</v>
      </c>
      <c r="K597">
        <v>226.863525270054</v>
      </c>
      <c r="L597">
        <v>223.26260881676899</v>
      </c>
      <c r="M597">
        <v>59.257649870384398</v>
      </c>
      <c r="N597">
        <v>0.98573976136419905</v>
      </c>
      <c r="O597">
        <v>21.661784061478301</v>
      </c>
      <c r="P597">
        <v>22.671875</v>
      </c>
      <c r="Q597">
        <v>0.123529509556852</v>
      </c>
    </row>
    <row r="598" spans="1:17" x14ac:dyDescent="0.3">
      <c r="A598" t="s">
        <v>1325</v>
      </c>
      <c r="B598" t="s">
        <v>1326</v>
      </c>
      <c r="C598" t="s">
        <v>10393</v>
      </c>
      <c r="D598" t="s">
        <v>393</v>
      </c>
      <c r="E598">
        <v>8864.1406877999998</v>
      </c>
      <c r="F598">
        <v>650.6</v>
      </c>
      <c r="G598">
        <v>18.5000963142631</v>
      </c>
      <c r="H598">
        <v>-9.6217061618865003</v>
      </c>
      <c r="I598">
        <v>14.0572635574787</v>
      </c>
      <c r="J598">
        <v>-4.9402448166888</v>
      </c>
      <c r="K598">
        <v>665.32369057631797</v>
      </c>
      <c r="L598">
        <v>576.49007148723695</v>
      </c>
      <c r="M598">
        <v>28.4942227053048</v>
      </c>
      <c r="N598">
        <v>0.182231314013618</v>
      </c>
      <c r="O598">
        <v>21.887488472179498</v>
      </c>
      <c r="P598">
        <v>68.592899714951997</v>
      </c>
      <c r="Q598">
        <v>-6.7484381204360004E-3</v>
      </c>
    </row>
    <row r="599" spans="1:17" hidden="1" x14ac:dyDescent="0.3">
      <c r="A599" t="s">
        <v>1327</v>
      </c>
      <c r="B599" t="s">
        <v>1328</v>
      </c>
      <c r="C599" t="s">
        <v>10402</v>
      </c>
      <c r="D599" t="s">
        <v>240</v>
      </c>
      <c r="E599">
        <v>8831.776719165</v>
      </c>
      <c r="F599">
        <v>1494.05</v>
      </c>
      <c r="G599">
        <v>88.352474328548098</v>
      </c>
      <c r="H599">
        <v>-13.0047320812586</v>
      </c>
      <c r="I599">
        <v>-5.5045948133403702</v>
      </c>
      <c r="J599">
        <v>-3.7989423764987098</v>
      </c>
      <c r="K599">
        <v>1572.2383332090501</v>
      </c>
      <c r="M599">
        <v>36.337826358251696</v>
      </c>
      <c r="N599">
        <v>0.96096586330872102</v>
      </c>
      <c r="O599">
        <v>39.218901643184601</v>
      </c>
      <c r="P599">
        <v>132.573163138231</v>
      </c>
    </row>
    <row r="600" spans="1:17" hidden="1" x14ac:dyDescent="0.3">
      <c r="A600" t="s">
        <v>1329</v>
      </c>
      <c r="B600" t="s">
        <v>1330</v>
      </c>
      <c r="C600" t="s">
        <v>10405</v>
      </c>
      <c r="D600" t="s">
        <v>54</v>
      </c>
      <c r="E600">
        <v>8817.9237060399992</v>
      </c>
      <c r="F600">
        <v>5312.2</v>
      </c>
      <c r="G600">
        <v>-25.066385704642599</v>
      </c>
      <c r="H600">
        <v>-2.5323067788357299</v>
      </c>
      <c r="I600">
        <v>-6.5829541755687604</v>
      </c>
      <c r="J600">
        <v>1.7553747326840501</v>
      </c>
      <c r="K600">
        <v>5197.8055742540901</v>
      </c>
      <c r="L600">
        <v>5067.9651558118503</v>
      </c>
      <c r="M600">
        <v>61.277526149809603</v>
      </c>
      <c r="N600">
        <v>1.2261778812295101</v>
      </c>
      <c r="O600">
        <v>6.2243514927901904</v>
      </c>
      <c r="P600">
        <v>14.572257389653901</v>
      </c>
      <c r="Q600">
        <v>-6.9116311091533003E-2</v>
      </c>
    </row>
    <row r="601" spans="1:17" x14ac:dyDescent="0.3">
      <c r="A601" t="s">
        <v>1331</v>
      </c>
      <c r="B601" t="s">
        <v>1332</v>
      </c>
      <c r="C601" t="s">
        <v>10397</v>
      </c>
      <c r="D601" t="s">
        <v>190</v>
      </c>
      <c r="E601">
        <v>8776.8147480000007</v>
      </c>
      <c r="F601">
        <v>574.45000000000005</v>
      </c>
      <c r="G601">
        <v>-15.294603485057999</v>
      </c>
      <c r="H601">
        <v>-2.8615517600074201</v>
      </c>
      <c r="I601">
        <v>-4.2787411192134401</v>
      </c>
      <c r="J601">
        <v>4.4149135873908403</v>
      </c>
      <c r="K601">
        <v>578.85897502768796</v>
      </c>
      <c r="L601">
        <v>550.13718685602703</v>
      </c>
      <c r="M601">
        <v>54.141681162643799</v>
      </c>
      <c r="N601">
        <v>0.67218094833906805</v>
      </c>
      <c r="O601">
        <v>23.213508573418</v>
      </c>
      <c r="P601">
        <v>32.667436489607397</v>
      </c>
      <c r="Q601">
        <v>6.2117836504957002E-2</v>
      </c>
    </row>
    <row r="602" spans="1:17" x14ac:dyDescent="0.3">
      <c r="A602" t="s">
        <v>1333</v>
      </c>
      <c r="B602" t="s">
        <v>1334</v>
      </c>
      <c r="C602" t="s">
        <v>10404</v>
      </c>
      <c r="D602" t="s">
        <v>388</v>
      </c>
      <c r="E602">
        <v>8746.9802610299994</v>
      </c>
      <c r="F602">
        <v>219.51</v>
      </c>
      <c r="G602">
        <v>-7.4144776632223603</v>
      </c>
      <c r="H602">
        <v>-12.145043043498699</v>
      </c>
      <c r="I602">
        <v>-6.3697560247621201</v>
      </c>
      <c r="J602">
        <v>-3.8566990392430198</v>
      </c>
      <c r="K602">
        <v>229.72030472489999</v>
      </c>
      <c r="L602">
        <v>225.03159784032599</v>
      </c>
      <c r="M602">
        <v>38.076708136986497</v>
      </c>
      <c r="N602">
        <v>0.43237680613893598</v>
      </c>
      <c r="O602">
        <v>46.804245820235899</v>
      </c>
      <c r="P602">
        <v>32.075812274368197</v>
      </c>
      <c r="Q602">
        <v>4.9381477403091997E-2</v>
      </c>
    </row>
    <row r="603" spans="1:17" x14ac:dyDescent="0.3">
      <c r="A603" t="s">
        <v>1335</v>
      </c>
      <c r="B603" t="s">
        <v>1336</v>
      </c>
      <c r="C603" t="s">
        <v>10390</v>
      </c>
      <c r="D603" t="s">
        <v>294</v>
      </c>
      <c r="E603">
        <v>8697.4782441999996</v>
      </c>
      <c r="F603">
        <v>737.9</v>
      </c>
      <c r="G603">
        <v>1.8459246135777201</v>
      </c>
      <c r="H603">
        <v>-6.6912468015973898</v>
      </c>
      <c r="I603">
        <v>-21.883078534708201</v>
      </c>
      <c r="J603">
        <v>-5.09738026362289</v>
      </c>
      <c r="K603">
        <v>752.53939987968499</v>
      </c>
      <c r="L603">
        <v>719.37931028712501</v>
      </c>
      <c r="M603">
        <v>45.229157534891598</v>
      </c>
      <c r="N603">
        <v>1.15394144252905</v>
      </c>
      <c r="O603">
        <v>24.908524190269699</v>
      </c>
      <c r="P603">
        <v>36.749444032616701</v>
      </c>
      <c r="Q603">
        <v>7.6120425253419999E-2</v>
      </c>
    </row>
    <row r="604" spans="1:17" x14ac:dyDescent="0.3">
      <c r="A604" t="s">
        <v>1337</v>
      </c>
      <c r="B604" t="s">
        <v>1338</v>
      </c>
      <c r="C604" t="s">
        <v>10402</v>
      </c>
      <c r="D604" t="s">
        <v>433</v>
      </c>
      <c r="E604">
        <v>8685.83151464</v>
      </c>
      <c r="F604">
        <v>648.20000000000005</v>
      </c>
      <c r="G604">
        <v>-20.064973381037799</v>
      </c>
      <c r="H604">
        <v>-8.3983778075833602</v>
      </c>
      <c r="I604">
        <v>-41.235449145123603</v>
      </c>
      <c r="J604">
        <v>-6.7622662403571798</v>
      </c>
      <c r="K604">
        <v>657.96140470990099</v>
      </c>
      <c r="L604">
        <v>714.41919600904703</v>
      </c>
      <c r="M604">
        <v>46.359772710387603</v>
      </c>
      <c r="N604">
        <v>0.55450249519640804</v>
      </c>
      <c r="O604">
        <v>69.2378895402653</v>
      </c>
      <c r="P604">
        <v>13.869126043039</v>
      </c>
      <c r="Q604">
        <v>0.14861132853057399</v>
      </c>
    </row>
    <row r="605" spans="1:17" hidden="1" x14ac:dyDescent="0.3">
      <c r="A605" t="s">
        <v>1339</v>
      </c>
      <c r="B605" t="s">
        <v>1340</v>
      </c>
      <c r="C605" t="s">
        <v>10405</v>
      </c>
      <c r="D605" t="s">
        <v>754</v>
      </c>
      <c r="E605">
        <v>8642.3479203879997</v>
      </c>
      <c r="F605">
        <v>556.35</v>
      </c>
      <c r="G605">
        <v>-10.6048114684985</v>
      </c>
      <c r="H605">
        <v>1.7071062486505799</v>
      </c>
      <c r="I605">
        <v>-1.1651741096673001</v>
      </c>
      <c r="J605">
        <v>1.8438235942385399</v>
      </c>
      <c r="K605">
        <v>530.257198672497</v>
      </c>
      <c r="L605">
        <v>503.48058608059301</v>
      </c>
      <c r="M605">
        <v>73.886051750125603</v>
      </c>
      <c r="N605">
        <v>0.69147653414494303</v>
      </c>
      <c r="O605">
        <v>0.465534285971069</v>
      </c>
      <c r="P605">
        <v>29.646028010159998</v>
      </c>
      <c r="Q605">
        <v>-1.0545973830429E-2</v>
      </c>
    </row>
    <row r="606" spans="1:17" hidden="1" x14ac:dyDescent="0.3">
      <c r="A606" t="s">
        <v>1341</v>
      </c>
      <c r="B606" t="s">
        <v>1342</v>
      </c>
      <c r="C606" t="s">
        <v>10405</v>
      </c>
      <c r="D606" t="s">
        <v>438</v>
      </c>
      <c r="E606">
        <v>8641.9224688499999</v>
      </c>
      <c r="F606">
        <v>1109.7</v>
      </c>
      <c r="G606">
        <v>8.3324141330108095</v>
      </c>
      <c r="H606">
        <v>-2.1963828368718801</v>
      </c>
      <c r="I606">
        <v>16.663103524668401</v>
      </c>
      <c r="J606">
        <v>-2.45117425872147</v>
      </c>
      <c r="K606">
        <v>1051.2203265747301</v>
      </c>
      <c r="L606">
        <v>931.71223158671</v>
      </c>
      <c r="M606">
        <v>56.111183927921999</v>
      </c>
      <c r="N606">
        <v>0.465337183223068</v>
      </c>
      <c r="O606">
        <v>11.561683337839</v>
      </c>
      <c r="P606">
        <v>46.4660463274599</v>
      </c>
      <c r="Q606">
        <v>0.100786652639186</v>
      </c>
    </row>
    <row r="607" spans="1:17" x14ac:dyDescent="0.3">
      <c r="A607" t="s">
        <v>1343</v>
      </c>
      <c r="B607" t="s">
        <v>1344</v>
      </c>
      <c r="C607" t="s">
        <v>10402</v>
      </c>
      <c r="D607" t="s">
        <v>769</v>
      </c>
      <c r="E607">
        <v>8585.3512545840003</v>
      </c>
      <c r="F607">
        <v>214.92</v>
      </c>
      <c r="G607">
        <v>30.7083678306435</v>
      </c>
      <c r="H607">
        <v>-17.851095019928401</v>
      </c>
      <c r="I607">
        <v>11.2044127731918</v>
      </c>
      <c r="J607">
        <v>-4.6223928823381701</v>
      </c>
      <c r="K607">
        <v>234.526382877602</v>
      </c>
      <c r="L607">
        <v>203.17140850712499</v>
      </c>
      <c r="M607">
        <v>34.472981183891299</v>
      </c>
      <c r="N607">
        <v>0.40308696483293099</v>
      </c>
      <c r="O607">
        <v>37.953657174762697</v>
      </c>
      <c r="P607">
        <v>94.146341463414601</v>
      </c>
      <c r="Q607">
        <v>0.16376271931914099</v>
      </c>
    </row>
    <row r="608" spans="1:17" x14ac:dyDescent="0.3">
      <c r="A608" t="s">
        <v>1345</v>
      </c>
      <c r="B608" t="s">
        <v>1346</v>
      </c>
      <c r="C608" t="s">
        <v>10407</v>
      </c>
      <c r="D608" t="s">
        <v>1126</v>
      </c>
      <c r="E608">
        <v>8539.9590694830003</v>
      </c>
      <c r="F608">
        <v>81.569999999999993</v>
      </c>
      <c r="G608">
        <v>-8.4869013586127906</v>
      </c>
      <c r="H608">
        <v>-20.431443659398099</v>
      </c>
      <c r="I608">
        <v>-27.996502437152401</v>
      </c>
      <c r="J608">
        <v>-11.449155824350401</v>
      </c>
      <c r="K608">
        <v>89.624000940567498</v>
      </c>
      <c r="L608">
        <v>87.557542828721495</v>
      </c>
      <c r="M608">
        <v>22.764667231405799</v>
      </c>
      <c r="N608">
        <v>0.50610582196392495</v>
      </c>
      <c r="O608">
        <v>66.360181439254603</v>
      </c>
      <c r="P608">
        <v>29.888535031847098</v>
      </c>
      <c r="Q608">
        <v>3.9842274837246998E-2</v>
      </c>
    </row>
    <row r="609" spans="1:17" x14ac:dyDescent="0.3">
      <c r="A609" t="s">
        <v>1347</v>
      </c>
      <c r="B609" t="s">
        <v>1348</v>
      </c>
      <c r="C609" t="s">
        <v>10400</v>
      </c>
      <c r="D609" t="s">
        <v>89</v>
      </c>
      <c r="E609">
        <v>8515.2972175600007</v>
      </c>
      <c r="F609">
        <v>288.39999999999998</v>
      </c>
      <c r="G609">
        <v>-74.971986912890799</v>
      </c>
      <c r="H609">
        <v>-7.7709006892239199</v>
      </c>
      <c r="I609">
        <v>-14.480423820856799</v>
      </c>
      <c r="J609">
        <v>-2.7754423157567198</v>
      </c>
      <c r="K609">
        <v>294.52575275597798</v>
      </c>
      <c r="L609">
        <v>332.61892262323801</v>
      </c>
      <c r="M609">
        <v>44.019332007715299</v>
      </c>
      <c r="N609">
        <v>0.46234040812371202</v>
      </c>
      <c r="O609">
        <v>78.5540915395284</v>
      </c>
      <c r="P609">
        <v>10.4980842911877</v>
      </c>
      <c r="Q609">
        <v>-9.6338348171501997E-2</v>
      </c>
    </row>
    <row r="610" spans="1:17" x14ac:dyDescent="0.3">
      <c r="A610" t="s">
        <v>1349</v>
      </c>
      <c r="B610" t="s">
        <v>1350</v>
      </c>
      <c r="C610" t="s">
        <v>10403</v>
      </c>
      <c r="D610" t="s">
        <v>130</v>
      </c>
      <c r="E610">
        <v>8494.0150057149895</v>
      </c>
      <c r="F610">
        <v>579.85</v>
      </c>
      <c r="G610">
        <v>-0.68625014032914999</v>
      </c>
      <c r="H610">
        <v>-13.814796255178701</v>
      </c>
      <c r="I610">
        <v>27.624462114515399</v>
      </c>
      <c r="J610">
        <v>-2.6685910968392301</v>
      </c>
      <c r="K610">
        <v>573.889460238639</v>
      </c>
      <c r="L610">
        <v>510.49404975824899</v>
      </c>
      <c r="M610">
        <v>52.216812163593801</v>
      </c>
      <c r="N610">
        <v>1.1421043354082501</v>
      </c>
      <c r="O610">
        <v>20.548417694231201</v>
      </c>
      <c r="P610">
        <v>52.572029996053097</v>
      </c>
      <c r="Q610">
        <v>9.4372636306000002E-4</v>
      </c>
    </row>
    <row r="611" spans="1:17" x14ac:dyDescent="0.3">
      <c r="A611" t="s">
        <v>1351</v>
      </c>
      <c r="B611" t="s">
        <v>1352</v>
      </c>
      <c r="C611" t="s">
        <v>10404</v>
      </c>
      <c r="D611" t="s">
        <v>263</v>
      </c>
      <c r="E611">
        <v>8488.4774975100008</v>
      </c>
      <c r="F611">
        <v>687.9</v>
      </c>
      <c r="G611">
        <v>-15.2413732264495</v>
      </c>
      <c r="H611">
        <v>-17.531897050339101</v>
      </c>
      <c r="I611">
        <v>-9.5822555725284406</v>
      </c>
      <c r="J611">
        <v>-2.5540612165240399</v>
      </c>
      <c r="K611">
        <v>716.72042908024798</v>
      </c>
      <c r="L611">
        <v>674.82399396884205</v>
      </c>
      <c r="M611">
        <v>35.7701379898011</v>
      </c>
      <c r="N611">
        <v>0.281388866715991</v>
      </c>
      <c r="O611">
        <v>21.776420991423102</v>
      </c>
      <c r="P611">
        <v>34.869130477404099</v>
      </c>
    </row>
    <row r="612" spans="1:17" hidden="1" x14ac:dyDescent="0.3">
      <c r="A612" t="s">
        <v>1353</v>
      </c>
      <c r="B612" t="s">
        <v>1354</v>
      </c>
      <c r="C612" t="s">
        <v>10405</v>
      </c>
      <c r="D612" t="s">
        <v>266</v>
      </c>
      <c r="E612">
        <v>8475.8571055499997</v>
      </c>
      <c r="F612">
        <v>1307.45</v>
      </c>
      <c r="G612">
        <v>87.328195292003102</v>
      </c>
      <c r="H612">
        <v>-4.2128219838556502</v>
      </c>
      <c r="I612">
        <v>68.975433180612498</v>
      </c>
      <c r="J612">
        <v>-4.7038525618728002</v>
      </c>
      <c r="K612">
        <v>1284.5655714224899</v>
      </c>
      <c r="L612">
        <v>1056.51703564788</v>
      </c>
      <c r="M612">
        <v>55.4985175420966</v>
      </c>
      <c r="N612">
        <v>1.2822749993970901</v>
      </c>
      <c r="O612">
        <v>11.266205208612099</v>
      </c>
      <c r="P612">
        <v>141.65049440901899</v>
      </c>
    </row>
    <row r="613" spans="1:17" x14ac:dyDescent="0.3">
      <c r="A613" t="s">
        <v>1355</v>
      </c>
      <c r="B613" t="s">
        <v>1356</v>
      </c>
      <c r="C613" t="s">
        <v>10402</v>
      </c>
      <c r="D613" t="s">
        <v>1013</v>
      </c>
      <c r="E613">
        <v>8379.3716810400001</v>
      </c>
      <c r="F613">
        <v>882.55</v>
      </c>
      <c r="G613">
        <v>80.184119502555205</v>
      </c>
      <c r="H613">
        <v>-3.8558407536200598</v>
      </c>
      <c r="I613">
        <v>43.926451863516597</v>
      </c>
      <c r="J613">
        <v>-4.1064741158150504</v>
      </c>
      <c r="K613">
        <v>884.44056532288005</v>
      </c>
      <c r="L613">
        <v>753.52093756230602</v>
      </c>
      <c r="M613">
        <v>42.367384756426397</v>
      </c>
      <c r="N613">
        <v>1.1127734672262199</v>
      </c>
      <c r="O613">
        <v>19.993201518327499</v>
      </c>
      <c r="P613">
        <v>117.80602171767001</v>
      </c>
      <c r="Q613">
        <v>0.147590578942464</v>
      </c>
    </row>
    <row r="614" spans="1:17" hidden="1" x14ac:dyDescent="0.3">
      <c r="A614" t="s">
        <v>1357</v>
      </c>
      <c r="B614" t="s">
        <v>1358</v>
      </c>
      <c r="C614" t="s">
        <v>10405</v>
      </c>
      <c r="D614" t="s">
        <v>754</v>
      </c>
      <c r="E614">
        <v>8375.5088797930002</v>
      </c>
      <c r="F614">
        <v>273.95999999999998</v>
      </c>
      <c r="G614">
        <v>1.6241523041675501</v>
      </c>
      <c r="H614">
        <v>-0.43372328195568399</v>
      </c>
      <c r="I614">
        <v>1.4040115176144401</v>
      </c>
      <c r="J614">
        <v>-0.29373583368902301</v>
      </c>
      <c r="K614">
        <v>262.29069914360599</v>
      </c>
      <c r="L614">
        <v>242.39349141802401</v>
      </c>
      <c r="M614">
        <v>59.785019392106697</v>
      </c>
      <c r="N614">
        <v>1.1285293718639999</v>
      </c>
      <c r="O614">
        <v>0.109505037231727</v>
      </c>
      <c r="P614">
        <v>39.136617572371698</v>
      </c>
      <c r="Q614">
        <v>1.1816369177710001E-3</v>
      </c>
    </row>
    <row r="615" spans="1:17" hidden="1" x14ac:dyDescent="0.3">
      <c r="A615" t="s">
        <v>1359</v>
      </c>
      <c r="B615" t="s">
        <v>1360</v>
      </c>
      <c r="C615" t="s">
        <v>10405</v>
      </c>
      <c r="D615" t="s">
        <v>119</v>
      </c>
      <c r="E615">
        <v>8372.2705646249997</v>
      </c>
      <c r="F615">
        <v>2600</v>
      </c>
      <c r="G615">
        <v>-45.991188530605903</v>
      </c>
      <c r="H615">
        <v>-11.8160470076139</v>
      </c>
      <c r="I615">
        <v>-13.0616920272538</v>
      </c>
      <c r="J615">
        <v>-1.378887345114</v>
      </c>
      <c r="K615">
        <v>2723.6259249682498</v>
      </c>
      <c r="L615">
        <v>2705.4870069410199</v>
      </c>
      <c r="M615">
        <v>39.167957020384897</v>
      </c>
      <c r="N615">
        <v>1.24540814059799</v>
      </c>
      <c r="O615">
        <v>34.615384615384599</v>
      </c>
      <c r="P615">
        <v>10.6853980417198</v>
      </c>
      <c r="Q615">
        <v>-1.5567579387014E-2</v>
      </c>
    </row>
    <row r="616" spans="1:17" hidden="1" x14ac:dyDescent="0.3">
      <c r="A616" t="s">
        <v>1361</v>
      </c>
      <c r="B616" t="s">
        <v>1362</v>
      </c>
      <c r="C616" t="s">
        <v>10405</v>
      </c>
      <c r="D616" t="s">
        <v>1363</v>
      </c>
      <c r="E616">
        <v>8369.7008711939998</v>
      </c>
      <c r="F616">
        <v>1230.3900000000001</v>
      </c>
      <c r="K616">
        <v>1221.0284065276701</v>
      </c>
      <c r="L616">
        <v>1201.49851616978</v>
      </c>
      <c r="M616">
        <v>68.273684852772604</v>
      </c>
      <c r="N616">
        <v>1</v>
      </c>
      <c r="Q616">
        <v>-6.1080809493942997E-2</v>
      </c>
    </row>
    <row r="617" spans="1:17" x14ac:dyDescent="0.3">
      <c r="A617" t="s">
        <v>1364</v>
      </c>
      <c r="B617" t="s">
        <v>1365</v>
      </c>
      <c r="C617" t="s">
        <v>5595</v>
      </c>
      <c r="D617" t="s">
        <v>83</v>
      </c>
      <c r="E617">
        <v>8366.1304514830008</v>
      </c>
      <c r="F617">
        <v>206.99</v>
      </c>
      <c r="G617">
        <v>3.1602968690161699</v>
      </c>
      <c r="H617">
        <v>-11.892886972837299</v>
      </c>
      <c r="I617">
        <v>-25.626216608581501</v>
      </c>
      <c r="J617">
        <v>-7.0141503444789404</v>
      </c>
      <c r="K617">
        <v>213.988578513504</v>
      </c>
      <c r="L617">
        <v>202.982442059883</v>
      </c>
      <c r="M617">
        <v>34.132626249360897</v>
      </c>
      <c r="N617">
        <v>1.1062820297160201</v>
      </c>
      <c r="O617">
        <v>23.677472341659001</v>
      </c>
      <c r="P617">
        <v>40.809523809523803</v>
      </c>
      <c r="Q617">
        <v>6.4536385847766997E-2</v>
      </c>
    </row>
    <row r="618" spans="1:17" hidden="1" x14ac:dyDescent="0.3">
      <c r="A618" t="s">
        <v>1366</v>
      </c>
      <c r="B618" t="s">
        <v>1367</v>
      </c>
      <c r="C618" t="s">
        <v>10405</v>
      </c>
      <c r="D618" t="s">
        <v>266</v>
      </c>
      <c r="E618">
        <v>8268.1852435000001</v>
      </c>
      <c r="F618">
        <v>4126.8500000000004</v>
      </c>
      <c r="G618">
        <v>367.84060516066501</v>
      </c>
      <c r="H618">
        <v>-13.3440081788941</v>
      </c>
      <c r="I618">
        <v>191.64114542436801</v>
      </c>
      <c r="J618">
        <v>-6.6488836179645503</v>
      </c>
      <c r="K618">
        <v>4168.8205776339901</v>
      </c>
      <c r="L618">
        <v>2881.3576620736098</v>
      </c>
      <c r="M618">
        <v>40.659601985648997</v>
      </c>
      <c r="N618">
        <v>0.46875380166604302</v>
      </c>
      <c r="O618">
        <v>22.9860547390867</v>
      </c>
      <c r="P618">
        <v>407.482784062961</v>
      </c>
      <c r="Q618">
        <v>0.15518607324960601</v>
      </c>
    </row>
    <row r="619" spans="1:17" x14ac:dyDescent="0.3">
      <c r="A619" t="s">
        <v>1368</v>
      </c>
      <c r="B619" t="s">
        <v>1369</v>
      </c>
      <c r="C619" t="s">
        <v>10395</v>
      </c>
      <c r="D619" t="s">
        <v>54</v>
      </c>
      <c r="E619">
        <v>8252.5747261199995</v>
      </c>
      <c r="F619">
        <v>843.9</v>
      </c>
      <c r="G619">
        <v>105.446397014924</v>
      </c>
      <c r="H619">
        <v>14.3164184179627</v>
      </c>
      <c r="I619">
        <v>73.028720958082403</v>
      </c>
      <c r="J619">
        <v>-7.8031998136732597</v>
      </c>
      <c r="K619">
        <v>758.59031940325997</v>
      </c>
      <c r="L619">
        <v>574.22600424334496</v>
      </c>
      <c r="M619">
        <v>49.021583380283303</v>
      </c>
      <c r="N619">
        <v>1.02381885133294</v>
      </c>
      <c r="O619">
        <v>13.698305486432</v>
      </c>
      <c r="P619">
        <v>184.33288409703499</v>
      </c>
      <c r="Q619">
        <v>3.1631834667775E-2</v>
      </c>
    </row>
    <row r="620" spans="1:17" x14ac:dyDescent="0.3">
      <c r="A620" t="s">
        <v>1370</v>
      </c>
      <c r="B620" t="s">
        <v>1371</v>
      </c>
      <c r="C620" t="s">
        <v>10404</v>
      </c>
      <c r="D620" t="s">
        <v>471</v>
      </c>
      <c r="E620">
        <v>8248.5213894749995</v>
      </c>
      <c r="F620">
        <v>298.25</v>
      </c>
      <c r="G620">
        <v>-27.522388104286598</v>
      </c>
      <c r="H620">
        <v>0.95411938782539896</v>
      </c>
      <c r="I620">
        <v>8.4267931263556406</v>
      </c>
      <c r="J620">
        <v>-3.04762387514663</v>
      </c>
      <c r="K620">
        <v>285.20248606252602</v>
      </c>
      <c r="L620">
        <v>269.29408835847897</v>
      </c>
      <c r="M620">
        <v>50.192170972149903</v>
      </c>
      <c r="N620">
        <v>0.81110898342242099</v>
      </c>
      <c r="O620">
        <v>9.1366303436714205</v>
      </c>
      <c r="P620">
        <v>35.568181818181799</v>
      </c>
      <c r="Q620">
        <v>-0.111838383514336</v>
      </c>
    </row>
    <row r="621" spans="1:17" x14ac:dyDescent="0.3">
      <c r="A621" t="s">
        <v>1372</v>
      </c>
      <c r="B621" t="s">
        <v>1373</v>
      </c>
      <c r="C621" t="s">
        <v>10403</v>
      </c>
      <c r="D621" t="s">
        <v>130</v>
      </c>
      <c r="E621">
        <v>8243.4308272679991</v>
      </c>
      <c r="F621">
        <v>129.63999999999999</v>
      </c>
      <c r="G621">
        <v>19.188675895467501</v>
      </c>
      <c r="H621">
        <v>-14.44269502619</v>
      </c>
      <c r="I621">
        <v>-4.06351154685672</v>
      </c>
      <c r="J621">
        <v>-3.0756972670139402</v>
      </c>
      <c r="K621">
        <v>131.295396409061</v>
      </c>
      <c r="L621">
        <v>121.269689937525</v>
      </c>
      <c r="M621">
        <v>56.326989490885701</v>
      </c>
      <c r="N621">
        <v>0.735610785532401</v>
      </c>
      <c r="O621">
        <v>26.781857451403901</v>
      </c>
      <c r="P621">
        <v>87.8840579710144</v>
      </c>
      <c r="Q621">
        <v>-1.3196754626549E-2</v>
      </c>
    </row>
    <row r="622" spans="1:17" x14ac:dyDescent="0.3">
      <c r="A622" t="s">
        <v>1374</v>
      </c>
      <c r="B622" t="s">
        <v>1375</v>
      </c>
      <c r="C622" t="s">
        <v>10399</v>
      </c>
      <c r="D622" t="s">
        <v>122</v>
      </c>
      <c r="E622">
        <v>8235.7649928499995</v>
      </c>
      <c r="F622">
        <v>689.45</v>
      </c>
      <c r="G622">
        <v>-41.615262142669501</v>
      </c>
      <c r="H622">
        <v>4.2019288269271202</v>
      </c>
      <c r="I622">
        <v>-17.033508412200799</v>
      </c>
      <c r="J622">
        <v>-3.6467943873292001</v>
      </c>
      <c r="K622">
        <v>680.94982935407597</v>
      </c>
      <c r="L622">
        <v>700.57492885824695</v>
      </c>
      <c r="M622">
        <v>53.938461609223403</v>
      </c>
      <c r="N622">
        <v>0.462831372415553</v>
      </c>
      <c r="O622">
        <v>23.1416346363042</v>
      </c>
      <c r="P622">
        <v>15.1770798529903</v>
      </c>
      <c r="Q622">
        <v>-0.101290400445172</v>
      </c>
    </row>
    <row r="623" spans="1:17" x14ac:dyDescent="0.3">
      <c r="A623" t="s">
        <v>1376</v>
      </c>
      <c r="B623" t="s">
        <v>1377</v>
      </c>
      <c r="C623" t="s">
        <v>10404</v>
      </c>
      <c r="D623" t="s">
        <v>433</v>
      </c>
      <c r="E623">
        <v>8222.4883958699993</v>
      </c>
      <c r="F623">
        <v>520.04999999999995</v>
      </c>
      <c r="G623">
        <v>-23.737399151504299</v>
      </c>
      <c r="H623">
        <v>0.53324237753958403</v>
      </c>
      <c r="I623">
        <v>1.04973326363154</v>
      </c>
      <c r="J623">
        <v>-2.4402236594827502</v>
      </c>
      <c r="K623">
        <v>512.37572456678595</v>
      </c>
      <c r="L623">
        <v>497.74831744954503</v>
      </c>
      <c r="M623">
        <v>62.1766161533331</v>
      </c>
      <c r="N623">
        <v>0.56343569196222898</v>
      </c>
      <c r="O623">
        <v>21.8921257571387</v>
      </c>
      <c r="P623">
        <v>29.108738828202501</v>
      </c>
      <c r="Q623">
        <v>-2.7365562347922E-2</v>
      </c>
    </row>
    <row r="624" spans="1:17" x14ac:dyDescent="0.3">
      <c r="A624" t="s">
        <v>1378</v>
      </c>
      <c r="B624" t="s">
        <v>1379</v>
      </c>
      <c r="C624" t="s">
        <v>10398</v>
      </c>
      <c r="D624" t="s">
        <v>1380</v>
      </c>
      <c r="E624">
        <v>8214.6979680700006</v>
      </c>
      <c r="F624">
        <v>403.7</v>
      </c>
      <c r="G624">
        <v>57.626326418267901</v>
      </c>
      <c r="H624">
        <v>-10.080758401585401</v>
      </c>
      <c r="I624">
        <v>27.376145088852098</v>
      </c>
      <c r="J624">
        <v>-1.83192529264892</v>
      </c>
      <c r="K624">
        <v>419.40408321614302</v>
      </c>
      <c r="L624">
        <v>389.05085160920601</v>
      </c>
      <c r="M624">
        <v>62.004054676237402</v>
      </c>
      <c r="N624">
        <v>0.55311111226855803</v>
      </c>
      <c r="O624">
        <v>45.652712410205602</v>
      </c>
      <c r="P624">
        <v>94.9770586814778</v>
      </c>
      <c r="Q624">
        <v>8.6627604696547997E-2</v>
      </c>
    </row>
    <row r="625" spans="1:17" hidden="1" x14ac:dyDescent="0.3">
      <c r="A625" t="s">
        <v>1381</v>
      </c>
      <c r="B625" t="s">
        <v>1382</v>
      </c>
      <c r="C625" t="s">
        <v>10405</v>
      </c>
      <c r="D625" t="s">
        <v>400</v>
      </c>
      <c r="E625">
        <v>8198.7017816999996</v>
      </c>
      <c r="F625">
        <v>371.5</v>
      </c>
      <c r="G625">
        <v>182.792456871654</v>
      </c>
      <c r="H625">
        <v>15.282830173848099</v>
      </c>
      <c r="I625">
        <v>68.252792487238693</v>
      </c>
      <c r="J625">
        <v>-1.96063690218123</v>
      </c>
      <c r="K625">
        <v>344.10735318278603</v>
      </c>
      <c r="L625">
        <v>258.21143714968298</v>
      </c>
      <c r="M625">
        <v>38.767614174323</v>
      </c>
      <c r="N625">
        <v>0.73509866076506303</v>
      </c>
      <c r="O625">
        <v>16.554508748317598</v>
      </c>
      <c r="P625">
        <v>229.34397163120499</v>
      </c>
      <c r="Q625">
        <v>0.17202358703142701</v>
      </c>
    </row>
    <row r="626" spans="1:17" x14ac:dyDescent="0.3">
      <c r="A626" t="s">
        <v>1383</v>
      </c>
      <c r="B626" t="s">
        <v>1384</v>
      </c>
      <c r="C626" t="s">
        <v>10390</v>
      </c>
      <c r="D626" t="s">
        <v>21</v>
      </c>
      <c r="E626">
        <v>8171.2474683</v>
      </c>
      <c r="F626">
        <v>2647.05</v>
      </c>
      <c r="G626">
        <v>-22.1893769575066</v>
      </c>
      <c r="H626">
        <v>-16.5280064171967</v>
      </c>
      <c r="I626">
        <v>-14.6911001827399</v>
      </c>
      <c r="J626">
        <v>-4.9257139405424404</v>
      </c>
      <c r="K626">
        <v>2761.2446510670102</v>
      </c>
      <c r="L626">
        <v>2654.5718715000598</v>
      </c>
      <c r="M626">
        <v>37.084695821841699</v>
      </c>
      <c r="N626">
        <v>0.66491594720266101</v>
      </c>
      <c r="O626">
        <v>18.811507149468198</v>
      </c>
      <c r="P626">
        <v>25.867192886521899</v>
      </c>
      <c r="Q626">
        <v>-4.1211587960823998E-2</v>
      </c>
    </row>
    <row r="627" spans="1:17" x14ac:dyDescent="0.3">
      <c r="A627" t="s">
        <v>1385</v>
      </c>
      <c r="B627" t="s">
        <v>1386</v>
      </c>
      <c r="C627" t="s">
        <v>10400</v>
      </c>
      <c r="D627" t="s">
        <v>89</v>
      </c>
      <c r="E627">
        <v>8171.2046667550003</v>
      </c>
      <c r="F627">
        <v>3337.85</v>
      </c>
      <c r="G627">
        <v>57.479057270513898</v>
      </c>
      <c r="H627">
        <v>7.3203937729776998</v>
      </c>
      <c r="I627">
        <v>11.007530106455601</v>
      </c>
      <c r="J627">
        <v>-2.70286695247301</v>
      </c>
      <c r="K627">
        <v>3180.00210942996</v>
      </c>
      <c r="L627">
        <v>2654.7431168915</v>
      </c>
      <c r="M627">
        <v>51.021621347352102</v>
      </c>
      <c r="N627">
        <v>0.59699296245786404</v>
      </c>
      <c r="O627">
        <v>5.6054046766631203</v>
      </c>
      <c r="P627">
        <v>115.19938106444</v>
      </c>
      <c r="Q627">
        <v>0.18499190933869</v>
      </c>
    </row>
    <row r="628" spans="1:17" x14ac:dyDescent="0.3">
      <c r="A628" t="s">
        <v>1387</v>
      </c>
      <c r="B628" t="s">
        <v>1388</v>
      </c>
      <c r="C628" t="s">
        <v>10404</v>
      </c>
      <c r="D628" t="s">
        <v>471</v>
      </c>
      <c r="E628">
        <v>8149.18467616</v>
      </c>
      <c r="F628">
        <v>741.95</v>
      </c>
      <c r="G628">
        <v>-48.131186960463097</v>
      </c>
      <c r="H628">
        <v>-10.3697706981067</v>
      </c>
      <c r="I628">
        <v>-33.408949900310098</v>
      </c>
      <c r="J628">
        <v>-5.0308560922201497</v>
      </c>
      <c r="K628">
        <v>772.08171719243205</v>
      </c>
      <c r="L628">
        <v>828.46769744289998</v>
      </c>
      <c r="M628">
        <v>17.479133092132201</v>
      </c>
      <c r="N628">
        <v>0.34214553247406598</v>
      </c>
      <c r="O628">
        <v>49.107082687512602</v>
      </c>
      <c r="P628">
        <v>2.99139367018324</v>
      </c>
      <c r="Q628">
        <v>-4.5496802402623999E-2</v>
      </c>
    </row>
    <row r="629" spans="1:17" x14ac:dyDescent="0.3">
      <c r="A629" t="s">
        <v>1389</v>
      </c>
      <c r="B629" t="s">
        <v>1390</v>
      </c>
      <c r="C629" t="s">
        <v>10402</v>
      </c>
      <c r="D629" t="s">
        <v>138</v>
      </c>
      <c r="E629">
        <v>8143.163889255</v>
      </c>
      <c r="F629">
        <v>458.55</v>
      </c>
      <c r="G629">
        <v>-47.731772397355201</v>
      </c>
      <c r="H629">
        <v>-8.0638946719285496</v>
      </c>
      <c r="I629">
        <v>-20.768845657299099</v>
      </c>
      <c r="J629">
        <v>-2.8425836378005398</v>
      </c>
      <c r="K629">
        <v>447.50407106668303</v>
      </c>
      <c r="L629">
        <v>474.239347946659</v>
      </c>
      <c r="M629">
        <v>64.183275053108602</v>
      </c>
      <c r="N629">
        <v>1.5371623716305201</v>
      </c>
      <c r="O629">
        <v>53.789117871551603</v>
      </c>
      <c r="P629">
        <v>18.7645687645687</v>
      </c>
      <c r="Q629">
        <v>3.1694732273780002E-2</v>
      </c>
    </row>
    <row r="630" spans="1:17" hidden="1" x14ac:dyDescent="0.3">
      <c r="A630" t="s">
        <v>1391</v>
      </c>
      <c r="B630" t="s">
        <v>1392</v>
      </c>
      <c r="C630" t="s">
        <v>10399</v>
      </c>
      <c r="D630" t="s">
        <v>281</v>
      </c>
      <c r="E630">
        <v>8121.3370160000004</v>
      </c>
      <c r="F630">
        <v>365</v>
      </c>
      <c r="G630">
        <v>-41.262420002213297</v>
      </c>
      <c r="H630">
        <v>-10.884237934592299</v>
      </c>
      <c r="I630">
        <v>-42.464184149366901</v>
      </c>
      <c r="J630">
        <v>-5.6039077166969298</v>
      </c>
      <c r="K630">
        <v>399.29081304065897</v>
      </c>
      <c r="M630">
        <v>29.181445969431</v>
      </c>
      <c r="N630">
        <v>0.84301232729553399</v>
      </c>
      <c r="O630">
        <v>47.4657534246575</v>
      </c>
      <c r="P630">
        <v>0.80088373377520305</v>
      </c>
    </row>
    <row r="631" spans="1:17" hidden="1" x14ac:dyDescent="0.3">
      <c r="A631" t="s">
        <v>1393</v>
      </c>
      <c r="B631" t="s">
        <v>1394</v>
      </c>
      <c r="C631" t="s">
        <v>10405</v>
      </c>
      <c r="D631" t="s">
        <v>592</v>
      </c>
      <c r="E631">
        <v>8077.4603393399902</v>
      </c>
      <c r="F631">
        <v>4068.6</v>
      </c>
      <c r="G631">
        <v>-3.4346421605131701</v>
      </c>
      <c r="H631">
        <v>5.7933724619738296</v>
      </c>
      <c r="I631">
        <v>4.0929449067598904</v>
      </c>
      <c r="J631">
        <v>4.4969459628008401</v>
      </c>
      <c r="K631">
        <v>3839.5739958491999</v>
      </c>
      <c r="L631">
        <v>3601.9558229937102</v>
      </c>
      <c r="M631">
        <v>59.140685734144398</v>
      </c>
      <c r="N631">
        <v>3.2156144028585301</v>
      </c>
      <c r="O631">
        <v>6.5464779039473102</v>
      </c>
      <c r="P631">
        <v>34.4302919165386</v>
      </c>
      <c r="Q631">
        <v>-1.6989852885929999E-2</v>
      </c>
    </row>
    <row r="632" spans="1:17" x14ac:dyDescent="0.3">
      <c r="A632" t="s">
        <v>1395</v>
      </c>
      <c r="B632" t="s">
        <v>1396</v>
      </c>
      <c r="C632" t="s">
        <v>10391</v>
      </c>
      <c r="D632" t="s">
        <v>24</v>
      </c>
      <c r="E632">
        <v>8077.1533987679904</v>
      </c>
      <c r="F632">
        <v>41.76</v>
      </c>
      <c r="G632">
        <v>-47.551450121030598</v>
      </c>
      <c r="H632">
        <v>-8.9328781064877791</v>
      </c>
      <c r="I632">
        <v>-26.204501608609501</v>
      </c>
      <c r="J632">
        <v>-4.6582125497146398</v>
      </c>
      <c r="K632">
        <v>43.671851839875998</v>
      </c>
      <c r="L632">
        <v>47.089153717845299</v>
      </c>
      <c r="M632">
        <v>34.737486199065401</v>
      </c>
      <c r="N632">
        <v>0.72847736896669602</v>
      </c>
      <c r="O632">
        <v>50.862068965517203</v>
      </c>
      <c r="P632">
        <v>4.4000000000000004</v>
      </c>
      <c r="Q632">
        <v>6.6418098084458005E-2</v>
      </c>
    </row>
    <row r="633" spans="1:17" x14ac:dyDescent="0.3">
      <c r="A633" t="s">
        <v>1397</v>
      </c>
      <c r="B633" t="s">
        <v>1398</v>
      </c>
      <c r="C633" t="s">
        <v>10389</v>
      </c>
      <c r="D633" t="s">
        <v>135</v>
      </c>
      <c r="E633">
        <v>8075.8213099199902</v>
      </c>
      <c r="F633">
        <v>488.15</v>
      </c>
      <c r="G633">
        <v>64.247360429607099</v>
      </c>
      <c r="H633">
        <v>-8.7285294425190898</v>
      </c>
      <c r="I633">
        <v>14.8402717813828</v>
      </c>
      <c r="J633">
        <v>-3.16188256278976</v>
      </c>
      <c r="K633">
        <v>508.62020412392701</v>
      </c>
      <c r="L633">
        <v>465.41624055378099</v>
      </c>
      <c r="M633">
        <v>55.590716742397703</v>
      </c>
      <c r="N633">
        <v>0.91774947960364595</v>
      </c>
      <c r="O633">
        <v>30.041995288333499</v>
      </c>
      <c r="P633">
        <v>104.87548964745299</v>
      </c>
    </row>
    <row r="634" spans="1:17" x14ac:dyDescent="0.3">
      <c r="A634" t="s">
        <v>1399</v>
      </c>
      <c r="B634" t="s">
        <v>1400</v>
      </c>
      <c r="C634" t="s">
        <v>10399</v>
      </c>
      <c r="D634" t="s">
        <v>327</v>
      </c>
      <c r="E634">
        <v>8075.4917656179996</v>
      </c>
      <c r="F634">
        <v>209.89</v>
      </c>
      <c r="G634">
        <v>15.9512837252518</v>
      </c>
      <c r="H634">
        <v>-11.4112235760898</v>
      </c>
      <c r="I634">
        <v>-8.3369595466393793</v>
      </c>
      <c r="J634">
        <v>-4.7868684877982099</v>
      </c>
      <c r="K634">
        <v>217.80161623528301</v>
      </c>
      <c r="L634">
        <v>205.352686087118</v>
      </c>
      <c r="M634">
        <v>41.5376287146794</v>
      </c>
      <c r="N634">
        <v>0.44446365911740998</v>
      </c>
      <c r="O634">
        <v>24.827290485492401</v>
      </c>
      <c r="P634">
        <v>56.634328358208897</v>
      </c>
    </row>
    <row r="635" spans="1:17" x14ac:dyDescent="0.3">
      <c r="A635" t="s">
        <v>1401</v>
      </c>
      <c r="B635" t="s">
        <v>1402</v>
      </c>
      <c r="C635" t="s">
        <v>10396</v>
      </c>
      <c r="D635" t="s">
        <v>57</v>
      </c>
      <c r="E635">
        <v>8071.2691075800003</v>
      </c>
      <c r="F635">
        <v>15.03</v>
      </c>
      <c r="G635">
        <v>106.399917660124</v>
      </c>
      <c r="H635">
        <v>-10.777311675767301</v>
      </c>
      <c r="I635">
        <v>57.084298411767897</v>
      </c>
      <c r="J635">
        <v>-4.3921884015293298</v>
      </c>
      <c r="K635">
        <v>15.635438339421601</v>
      </c>
      <c r="L635">
        <v>13.123522124330499</v>
      </c>
      <c r="M635">
        <v>43.494392479614604</v>
      </c>
      <c r="N635">
        <v>0.75498566167862802</v>
      </c>
      <c r="O635">
        <v>40.385894876912801</v>
      </c>
      <c r="P635">
        <v>140.47999999999999</v>
      </c>
      <c r="Q635">
        <v>0.10797977961347401</v>
      </c>
    </row>
    <row r="636" spans="1:17" x14ac:dyDescent="0.3">
      <c r="A636" t="s">
        <v>1403</v>
      </c>
      <c r="B636" t="s">
        <v>1404</v>
      </c>
      <c r="C636" t="s">
        <v>10400</v>
      </c>
      <c r="D636" t="s">
        <v>468</v>
      </c>
      <c r="E636">
        <v>8052.7060696099998</v>
      </c>
      <c r="F636">
        <v>567.1</v>
      </c>
      <c r="G636">
        <v>-45.578137877253198</v>
      </c>
      <c r="H636">
        <v>20.715777954969699</v>
      </c>
      <c r="I636">
        <v>6.0162785166207096</v>
      </c>
      <c r="J636">
        <v>13.596954587613601</v>
      </c>
      <c r="K636">
        <v>492.099331883601</v>
      </c>
      <c r="L636">
        <v>519.67646336575797</v>
      </c>
      <c r="M636">
        <v>76.515174970049998</v>
      </c>
      <c r="N636">
        <v>2.9885625028548302</v>
      </c>
      <c r="O636">
        <v>22.976547346147001</v>
      </c>
      <c r="P636">
        <v>32.345390898482997</v>
      </c>
      <c r="Q636">
        <v>-1.7671294086110002E-2</v>
      </c>
    </row>
    <row r="637" spans="1:17" x14ac:dyDescent="0.3">
      <c r="A637" t="s">
        <v>1405</v>
      </c>
      <c r="B637" t="s">
        <v>1406</v>
      </c>
      <c r="C637" t="s">
        <v>10409</v>
      </c>
      <c r="D637" t="s">
        <v>1407</v>
      </c>
      <c r="E637">
        <v>8046.4126047500004</v>
      </c>
      <c r="F637">
        <v>654.54999999999995</v>
      </c>
      <c r="G637">
        <v>-1.99052443556834</v>
      </c>
      <c r="H637">
        <v>-14.8789211530288</v>
      </c>
      <c r="I637">
        <v>18.525367632355699</v>
      </c>
      <c r="J637">
        <v>-1.1246763703628799</v>
      </c>
      <c r="K637">
        <v>657.96076776863003</v>
      </c>
      <c r="L637">
        <v>583.21841439084596</v>
      </c>
      <c r="M637">
        <v>41.699390976509598</v>
      </c>
      <c r="N637">
        <v>1.04153760240755</v>
      </c>
      <c r="O637">
        <v>17.393629210908198</v>
      </c>
      <c r="P637">
        <v>60.842855387639702</v>
      </c>
      <c r="Q637">
        <v>0.131508451326531</v>
      </c>
    </row>
    <row r="638" spans="1:17" hidden="1" x14ac:dyDescent="0.3">
      <c r="A638" t="s">
        <v>1408</v>
      </c>
      <c r="B638" t="s">
        <v>1409</v>
      </c>
      <c r="C638" t="s">
        <v>10405</v>
      </c>
      <c r="D638" t="s">
        <v>154</v>
      </c>
      <c r="E638">
        <v>7995.1554153139996</v>
      </c>
      <c r="F638">
        <v>62.38</v>
      </c>
      <c r="G638">
        <v>44.793028095788003</v>
      </c>
      <c r="H638">
        <v>-5.7768403083894899</v>
      </c>
      <c r="I638">
        <v>-15.5213353910489</v>
      </c>
      <c r="J638">
        <v>-10.7468892562301</v>
      </c>
      <c r="K638">
        <v>62.707289795840701</v>
      </c>
      <c r="L638">
        <v>57.412900790773598</v>
      </c>
      <c r="M638">
        <v>39.499919881150397</v>
      </c>
      <c r="N638">
        <v>3.3898986281885501</v>
      </c>
      <c r="O638">
        <v>28.085924975953802</v>
      </c>
      <c r="P638">
        <v>83.470588235294102</v>
      </c>
      <c r="Q638">
        <v>-2.3428626647529E-2</v>
      </c>
    </row>
    <row r="639" spans="1:17" x14ac:dyDescent="0.3">
      <c r="A639" t="s">
        <v>1410</v>
      </c>
      <c r="B639" t="s">
        <v>1411</v>
      </c>
      <c r="C639" t="s">
        <v>10394</v>
      </c>
      <c r="D639" t="s">
        <v>46</v>
      </c>
      <c r="E639">
        <v>7968.8401376000002</v>
      </c>
      <c r="F639">
        <v>1189.5999999999999</v>
      </c>
      <c r="G639">
        <v>37.734937706849003</v>
      </c>
      <c r="H639">
        <v>-11.9092636193578</v>
      </c>
      <c r="I639">
        <v>-1.3010077543275</v>
      </c>
      <c r="J639">
        <v>-3.8035297046525902</v>
      </c>
      <c r="K639">
        <v>1251.0410247709699</v>
      </c>
      <c r="L639">
        <v>1123.38763814814</v>
      </c>
      <c r="M639">
        <v>45.931963853459401</v>
      </c>
      <c r="N639">
        <v>0.54500453226493595</v>
      </c>
      <c r="O639">
        <v>29.661230665769999</v>
      </c>
      <c r="P639">
        <v>83.015384615384605</v>
      </c>
      <c r="Q639">
        <v>0.13389218064893599</v>
      </c>
    </row>
    <row r="640" spans="1:17" x14ac:dyDescent="0.3">
      <c r="A640" t="s">
        <v>1412</v>
      </c>
      <c r="B640" t="s">
        <v>1413</v>
      </c>
      <c r="C640" t="s">
        <v>10402</v>
      </c>
      <c r="D640" t="s">
        <v>1414</v>
      </c>
      <c r="E640">
        <v>7944.78494391199</v>
      </c>
      <c r="F640">
        <v>249.52</v>
      </c>
      <c r="G640">
        <v>-8.0457443861121095E-2</v>
      </c>
      <c r="H640">
        <v>-7.2244412995775198</v>
      </c>
      <c r="I640">
        <v>20.593387446287501</v>
      </c>
      <c r="J640">
        <v>-4.2503327732325502</v>
      </c>
      <c r="K640">
        <v>239.304209976523</v>
      </c>
      <c r="L640">
        <v>212.41384107367401</v>
      </c>
      <c r="M640">
        <v>50.247881721301397</v>
      </c>
      <c r="N640">
        <v>0.77063584008447505</v>
      </c>
      <c r="O640">
        <v>7.8069894196857801</v>
      </c>
      <c r="P640">
        <v>47.122641509433898</v>
      </c>
      <c r="Q640">
        <v>-3.0042278562600999E-2</v>
      </c>
    </row>
    <row r="641" spans="1:17" x14ac:dyDescent="0.3">
      <c r="A641" t="s">
        <v>1415</v>
      </c>
      <c r="B641" t="s">
        <v>1416</v>
      </c>
      <c r="C641" t="s">
        <v>10399</v>
      </c>
      <c r="D641" t="s">
        <v>281</v>
      </c>
      <c r="E641">
        <v>7944.0371332699997</v>
      </c>
      <c r="F641">
        <v>394.1</v>
      </c>
      <c r="G641">
        <v>-33.201144261379497</v>
      </c>
      <c r="H641">
        <v>-8.1590162003290096</v>
      </c>
      <c r="I641">
        <v>-18.011924429981899</v>
      </c>
      <c r="J641">
        <v>-6.6964991696483596</v>
      </c>
      <c r="K641">
        <v>420.41777835026397</v>
      </c>
      <c r="L641">
        <v>410.294685570154</v>
      </c>
      <c r="M641">
        <v>17.488607334037798</v>
      </c>
      <c r="N641">
        <v>0.62401735302098404</v>
      </c>
      <c r="O641">
        <v>28.140065973103201</v>
      </c>
      <c r="P641">
        <v>13.328540618260201</v>
      </c>
      <c r="Q641">
        <v>3.6235648008292001E-2</v>
      </c>
    </row>
    <row r="642" spans="1:17" x14ac:dyDescent="0.3">
      <c r="A642" t="s">
        <v>1417</v>
      </c>
      <c r="B642" t="s">
        <v>1418</v>
      </c>
      <c r="C642" t="s">
        <v>10391</v>
      </c>
      <c r="D642" t="s">
        <v>21</v>
      </c>
      <c r="E642">
        <v>7940.7026290960002</v>
      </c>
      <c r="F642">
        <v>28.11</v>
      </c>
      <c r="G642">
        <v>38.820453106686699</v>
      </c>
      <c r="H642">
        <v>-11.739321398453001</v>
      </c>
      <c r="I642">
        <v>-32.802240446960603</v>
      </c>
      <c r="J642">
        <v>-6.4739893752966099E-2</v>
      </c>
      <c r="K642">
        <v>29.016937952342602</v>
      </c>
      <c r="L642">
        <v>27.978477939916001</v>
      </c>
      <c r="M642">
        <v>56.211351938616602</v>
      </c>
      <c r="N642">
        <v>0.381170330998997</v>
      </c>
      <c r="O642">
        <v>44.086778001029401</v>
      </c>
      <c r="P642">
        <v>72.997734856911705</v>
      </c>
      <c r="Q642">
        <v>3.1930807866417998E-2</v>
      </c>
    </row>
    <row r="643" spans="1:17" hidden="1" x14ac:dyDescent="0.3">
      <c r="A643" t="s">
        <v>1419</v>
      </c>
      <c r="B643" t="s">
        <v>1420</v>
      </c>
      <c r="C643" t="s">
        <v>10391</v>
      </c>
      <c r="D643" t="s">
        <v>573</v>
      </c>
      <c r="E643">
        <v>7931.6974446499999</v>
      </c>
      <c r="F643">
        <v>738.5</v>
      </c>
      <c r="G643">
        <v>3.4077070068158402</v>
      </c>
      <c r="H643">
        <v>-6.4634833476020903</v>
      </c>
      <c r="I643">
        <v>14.8902341655205</v>
      </c>
      <c r="J643">
        <v>-1.2594340590975699</v>
      </c>
      <c r="K643">
        <v>731.89266910231299</v>
      </c>
      <c r="M643">
        <v>49.078642718356498</v>
      </c>
      <c r="N643">
        <v>2.93715186764567</v>
      </c>
      <c r="O643">
        <v>8.1922816519973001</v>
      </c>
      <c r="P643">
        <v>42.251757680824397</v>
      </c>
    </row>
    <row r="644" spans="1:17" x14ac:dyDescent="0.3">
      <c r="A644" t="s">
        <v>1421</v>
      </c>
      <c r="B644" t="s">
        <v>1422</v>
      </c>
      <c r="C644" t="s">
        <v>10394</v>
      </c>
      <c r="D644" t="s">
        <v>46</v>
      </c>
      <c r="E644">
        <v>7917.11841095</v>
      </c>
      <c r="F644">
        <v>579.95000000000005</v>
      </c>
      <c r="G644">
        <v>78.911291636466501</v>
      </c>
      <c r="H644">
        <v>-10.6241700164246</v>
      </c>
      <c r="I644">
        <v>74.257945414450205</v>
      </c>
      <c r="J644">
        <v>-5.4298314717235101</v>
      </c>
      <c r="K644">
        <v>552.122260457523</v>
      </c>
      <c r="L644">
        <v>434.986342746643</v>
      </c>
      <c r="M644">
        <v>51.9273811910939</v>
      </c>
      <c r="N644">
        <v>0.48772882523067801</v>
      </c>
      <c r="O644">
        <v>6.73333908095523</v>
      </c>
      <c r="P644">
        <v>140.39378238341899</v>
      </c>
      <c r="Q644">
        <v>0.19006444099447001</v>
      </c>
    </row>
    <row r="645" spans="1:17" x14ac:dyDescent="0.3">
      <c r="A645" t="s">
        <v>1423</v>
      </c>
      <c r="B645" t="s">
        <v>1424</v>
      </c>
      <c r="C645" t="s">
        <v>10394</v>
      </c>
      <c r="D645" t="s">
        <v>46</v>
      </c>
      <c r="E645">
        <v>7862.7100655249997</v>
      </c>
      <c r="F645">
        <v>537.75</v>
      </c>
      <c r="G645">
        <v>44.719936457116802</v>
      </c>
      <c r="H645">
        <v>-4.5731538110928804</v>
      </c>
      <c r="I645">
        <v>12.601532505270001</v>
      </c>
      <c r="J645">
        <v>-2.2846096334339698</v>
      </c>
      <c r="K645">
        <v>533.55643124436904</v>
      </c>
      <c r="L645">
        <v>465.14339703779598</v>
      </c>
      <c r="M645">
        <v>46.682459440484003</v>
      </c>
      <c r="N645">
        <v>0.94747212516271995</v>
      </c>
      <c r="O645">
        <v>9.3444909344490892</v>
      </c>
      <c r="P645">
        <v>87.860262008733599</v>
      </c>
      <c r="Q645">
        <v>-1.9774117757847001E-2</v>
      </c>
    </row>
    <row r="646" spans="1:17" x14ac:dyDescent="0.3">
      <c r="A646" t="s">
        <v>1425</v>
      </c>
      <c r="B646" t="s">
        <v>1426</v>
      </c>
      <c r="C646" t="s">
        <v>10399</v>
      </c>
      <c r="D646" t="s">
        <v>592</v>
      </c>
      <c r="E646">
        <v>7858.5310587899903</v>
      </c>
      <c r="F646">
        <v>589.9</v>
      </c>
      <c r="G646">
        <v>51.970833399605702</v>
      </c>
      <c r="H646">
        <v>12.297138864436601</v>
      </c>
      <c r="I646">
        <v>16.385038369484601</v>
      </c>
      <c r="J646">
        <v>-3.7807762202442099</v>
      </c>
      <c r="K646">
        <v>541.13473485687098</v>
      </c>
      <c r="L646">
        <v>476.941875078279</v>
      </c>
      <c r="M646">
        <v>56.058344680512803</v>
      </c>
      <c r="N646">
        <v>1.3850732808058499</v>
      </c>
      <c r="O646">
        <v>5.5941685031361201</v>
      </c>
      <c r="P646">
        <v>97.389994980759496</v>
      </c>
      <c r="Q646">
        <v>7.9013911193220002E-2</v>
      </c>
    </row>
    <row r="647" spans="1:17" x14ac:dyDescent="0.3">
      <c r="A647" t="s">
        <v>1427</v>
      </c>
      <c r="B647" t="s">
        <v>1428</v>
      </c>
      <c r="C647" t="s">
        <v>10408</v>
      </c>
      <c r="D647" t="s">
        <v>646</v>
      </c>
      <c r="E647">
        <v>7796.7428825999996</v>
      </c>
      <c r="F647">
        <v>460.25</v>
      </c>
      <c r="G647">
        <v>-13.335982896845101</v>
      </c>
      <c r="H647">
        <v>-9.2620655679130905</v>
      </c>
      <c r="I647">
        <v>24.259801809591099</v>
      </c>
      <c r="J647">
        <v>-4.1235232431582904</v>
      </c>
      <c r="K647">
        <v>471.751625927894</v>
      </c>
      <c r="L647">
        <v>437.00346468448203</v>
      </c>
      <c r="M647">
        <v>52.263085555915403</v>
      </c>
      <c r="N647">
        <v>0.36126116033991401</v>
      </c>
      <c r="O647">
        <v>38.783269961977098</v>
      </c>
      <c r="P647">
        <v>44.233782513318701</v>
      </c>
      <c r="Q647">
        <v>7.1445637230571998E-2</v>
      </c>
    </row>
    <row r="648" spans="1:17" x14ac:dyDescent="0.3">
      <c r="A648" t="s">
        <v>1429</v>
      </c>
      <c r="B648" t="s">
        <v>1430</v>
      </c>
      <c r="C648" t="s">
        <v>10399</v>
      </c>
      <c r="D648" t="s">
        <v>80</v>
      </c>
      <c r="E648">
        <v>7790.5665998300001</v>
      </c>
      <c r="F648">
        <v>3937.3</v>
      </c>
      <c r="G648">
        <v>59.471224547444798</v>
      </c>
      <c r="H648">
        <v>5.4360256625699899</v>
      </c>
      <c r="I648">
        <v>71.760405520436905</v>
      </c>
      <c r="J648">
        <v>8.1881752309758191</v>
      </c>
      <c r="K648">
        <v>3518.5654882138001</v>
      </c>
      <c r="L648">
        <v>2807.4031790040499</v>
      </c>
      <c r="M648">
        <v>69.933702904926307</v>
      </c>
      <c r="N648">
        <v>1.0871942311785701</v>
      </c>
      <c r="O648">
        <v>4.1322733853148099</v>
      </c>
      <c r="P648">
        <v>146.852664576802</v>
      </c>
      <c r="Q648">
        <v>-2.1365248281403001E-2</v>
      </c>
    </row>
    <row r="649" spans="1:17" hidden="1" x14ac:dyDescent="0.3">
      <c r="A649" t="s">
        <v>1431</v>
      </c>
      <c r="B649" t="s">
        <v>1432</v>
      </c>
      <c r="C649" t="s">
        <v>10405</v>
      </c>
      <c r="D649" t="s">
        <v>1433</v>
      </c>
      <c r="E649">
        <v>7769.185152</v>
      </c>
      <c r="F649">
        <v>1920</v>
      </c>
      <c r="G649">
        <v>85.2690326900548</v>
      </c>
      <c r="H649">
        <v>-9.0069338081806194</v>
      </c>
      <c r="I649">
        <v>72.963267036855299</v>
      </c>
      <c r="J649">
        <v>-3.3310945377448902</v>
      </c>
      <c r="K649">
        <v>1882.32434067965</v>
      </c>
      <c r="L649">
        <v>1425.5675372445801</v>
      </c>
      <c r="M649">
        <v>26.845607826191898</v>
      </c>
      <c r="N649">
        <v>0.32511845207009699</v>
      </c>
      <c r="O649">
        <v>15.8854166666666</v>
      </c>
      <c r="P649">
        <v>147.74193548387001</v>
      </c>
    </row>
    <row r="650" spans="1:17" x14ac:dyDescent="0.3">
      <c r="A650" t="s">
        <v>1434</v>
      </c>
      <c r="B650" t="s">
        <v>1435</v>
      </c>
      <c r="C650" t="s">
        <v>10402</v>
      </c>
      <c r="D650" t="s">
        <v>263</v>
      </c>
      <c r="E650">
        <v>7748.9326947600002</v>
      </c>
      <c r="F650">
        <v>3335.4</v>
      </c>
      <c r="G650">
        <v>131.132219106457</v>
      </c>
      <c r="H650">
        <v>-7.5822933372707402</v>
      </c>
      <c r="I650">
        <v>76.659172647442603</v>
      </c>
      <c r="J650">
        <v>2.62979444336331</v>
      </c>
      <c r="K650">
        <v>3000.75218899531</v>
      </c>
      <c r="L650">
        <v>2219.2111143103898</v>
      </c>
      <c r="M650">
        <v>57.457328712129801</v>
      </c>
      <c r="N650">
        <v>0.56266140918043395</v>
      </c>
      <c r="O650">
        <v>7.6317683036517296</v>
      </c>
      <c r="P650">
        <v>165.76892430278801</v>
      </c>
      <c r="Q650">
        <v>0.13181345034620801</v>
      </c>
    </row>
    <row r="651" spans="1:17" hidden="1" x14ac:dyDescent="0.3">
      <c r="A651" t="s">
        <v>1436</v>
      </c>
      <c r="B651" t="s">
        <v>1437</v>
      </c>
      <c r="C651" t="s">
        <v>10405</v>
      </c>
      <c r="D651" t="s">
        <v>161</v>
      </c>
      <c r="E651">
        <v>7729.5583461799997</v>
      </c>
      <c r="F651">
        <v>212.2</v>
      </c>
      <c r="G651">
        <v>196.31146122491799</v>
      </c>
      <c r="H651">
        <v>-2.6076387077795302</v>
      </c>
      <c r="I651">
        <v>59.815810963682502</v>
      </c>
      <c r="J651">
        <v>-0.319094530120621</v>
      </c>
      <c r="K651">
        <v>193.32378080521499</v>
      </c>
      <c r="L651">
        <v>149.67800773277401</v>
      </c>
      <c r="M651">
        <v>53.3361069087752</v>
      </c>
      <c r="N651">
        <v>1.0000456734682801</v>
      </c>
      <c r="O651">
        <v>5.8671065032987801</v>
      </c>
      <c r="P651">
        <v>251.32450331125801</v>
      </c>
    </row>
    <row r="652" spans="1:17" x14ac:dyDescent="0.3">
      <c r="A652" t="s">
        <v>1438</v>
      </c>
      <c r="B652" t="s">
        <v>1439</v>
      </c>
      <c r="C652" t="s">
        <v>592</v>
      </c>
      <c r="D652" t="s">
        <v>592</v>
      </c>
      <c r="E652">
        <v>7724.1192600000004</v>
      </c>
      <c r="F652">
        <v>390</v>
      </c>
      <c r="G652">
        <v>34.923604769929703</v>
      </c>
      <c r="H652">
        <v>-8.4822741830847708</v>
      </c>
      <c r="I652">
        <v>-5.2750154763669004</v>
      </c>
      <c r="J652">
        <v>-5.5650118291598796</v>
      </c>
      <c r="K652">
        <v>398.27782527392299</v>
      </c>
      <c r="L652">
        <v>353.34719697667799</v>
      </c>
      <c r="M652">
        <v>41.479804538899202</v>
      </c>
      <c r="N652">
        <v>0.476715260436192</v>
      </c>
      <c r="O652">
        <v>15.551282051282</v>
      </c>
      <c r="P652">
        <v>81.226765799256498</v>
      </c>
      <c r="Q652">
        <v>2.5261781810639001E-2</v>
      </c>
    </row>
    <row r="653" spans="1:17" x14ac:dyDescent="0.3">
      <c r="A653" t="s">
        <v>1440</v>
      </c>
      <c r="B653" t="s">
        <v>1441</v>
      </c>
      <c r="C653" t="s">
        <v>10407</v>
      </c>
      <c r="D653" t="s">
        <v>1442</v>
      </c>
      <c r="E653">
        <v>7701.6198168000001</v>
      </c>
      <c r="F653">
        <v>1006.2</v>
      </c>
      <c r="G653">
        <v>-13.599745650875199</v>
      </c>
      <c r="H653">
        <v>3.00661495699649</v>
      </c>
      <c r="I653">
        <v>31.671168559615001</v>
      </c>
      <c r="J653">
        <v>-6.6561415536403796</v>
      </c>
      <c r="K653">
        <v>952.728907540043</v>
      </c>
      <c r="L653">
        <v>838.839445409017</v>
      </c>
      <c r="M653">
        <v>46.736260114109101</v>
      </c>
      <c r="N653">
        <v>2.04484172743491</v>
      </c>
      <c r="O653">
        <v>11.011727290796999</v>
      </c>
      <c r="P653">
        <v>70.109890109890102</v>
      </c>
      <c r="Q653">
        <v>-2.3690882174436999E-2</v>
      </c>
    </row>
    <row r="654" spans="1:17" x14ac:dyDescent="0.3">
      <c r="A654" t="s">
        <v>1443</v>
      </c>
      <c r="B654" t="s">
        <v>1444</v>
      </c>
      <c r="C654" t="s">
        <v>10407</v>
      </c>
      <c r="D654" t="s">
        <v>611</v>
      </c>
      <c r="E654">
        <v>7652.9037542399901</v>
      </c>
      <c r="F654">
        <v>44.64</v>
      </c>
      <c r="G654">
        <v>-32.639738336053298</v>
      </c>
      <c r="H654">
        <v>-12.429505083279899</v>
      </c>
      <c r="I654">
        <v>-25.546920538480499</v>
      </c>
      <c r="J654">
        <v>-10.666833203432001</v>
      </c>
      <c r="K654">
        <v>46.822437054942696</v>
      </c>
      <c r="L654">
        <v>46.719817731059003</v>
      </c>
      <c r="M654">
        <v>30.550527433213698</v>
      </c>
      <c r="N654">
        <v>0.53639387365869395</v>
      </c>
      <c r="O654">
        <v>53.897849462365599</v>
      </c>
      <c r="P654">
        <v>15.498059508408801</v>
      </c>
      <c r="Q654">
        <v>1.4613489866940001E-3</v>
      </c>
    </row>
    <row r="655" spans="1:17" hidden="1" x14ac:dyDescent="0.3">
      <c r="A655" t="s">
        <v>1445</v>
      </c>
      <c r="B655" t="s">
        <v>1446</v>
      </c>
      <c r="C655" t="s">
        <v>10405</v>
      </c>
      <c r="D655" t="s">
        <v>1447</v>
      </c>
      <c r="E655">
        <v>7648.3646399999998</v>
      </c>
      <c r="F655">
        <v>3700</v>
      </c>
      <c r="G655">
        <v>788.22649903894398</v>
      </c>
      <c r="H655">
        <v>3.5406145636175101</v>
      </c>
      <c r="I655">
        <v>107.65181392036401</v>
      </c>
      <c r="J655">
        <v>-0.92529701015746701</v>
      </c>
      <c r="K655">
        <v>3407.2579058689198</v>
      </c>
      <c r="L655">
        <v>2321.0957917875098</v>
      </c>
      <c r="M655">
        <v>50.907867068827798</v>
      </c>
      <c r="N655">
        <v>0.38596612185273999</v>
      </c>
      <c r="O655">
        <v>6.7567567567567499</v>
      </c>
      <c r="P655">
        <v>919.70511230535999</v>
      </c>
    </row>
    <row r="656" spans="1:17" x14ac:dyDescent="0.3">
      <c r="A656" t="s">
        <v>1448</v>
      </c>
      <c r="B656" t="s">
        <v>1449</v>
      </c>
      <c r="C656" t="s">
        <v>10402</v>
      </c>
      <c r="D656" t="s">
        <v>127</v>
      </c>
      <c r="E656">
        <v>7581.8665148800001</v>
      </c>
      <c r="F656">
        <v>698.8</v>
      </c>
      <c r="G656">
        <v>10.6885524639385</v>
      </c>
      <c r="H656">
        <v>-3.2281582052737399</v>
      </c>
      <c r="I656">
        <v>19.984311240034</v>
      </c>
      <c r="J656">
        <v>1.40570223242686</v>
      </c>
      <c r="K656">
        <v>650.47648558276296</v>
      </c>
      <c r="L656">
        <v>602.45484091002299</v>
      </c>
      <c r="M656">
        <v>65.304110081631705</v>
      </c>
      <c r="N656">
        <v>1.10431108097654</v>
      </c>
      <c r="O656">
        <v>20.442186605609599</v>
      </c>
      <c r="P656">
        <v>55.013309671694699</v>
      </c>
      <c r="Q656">
        <v>4.6976318717525001E-2</v>
      </c>
    </row>
    <row r="657" spans="1:17" x14ac:dyDescent="0.3">
      <c r="A657" t="s">
        <v>1450</v>
      </c>
      <c r="B657" t="s">
        <v>1451</v>
      </c>
      <c r="C657" t="s">
        <v>10391</v>
      </c>
      <c r="D657" t="s">
        <v>24</v>
      </c>
      <c r="E657">
        <v>7573.1582875499998</v>
      </c>
      <c r="F657">
        <v>478.25</v>
      </c>
      <c r="G657">
        <v>-41.824859357511798</v>
      </c>
      <c r="H657">
        <v>-1.17814083131348</v>
      </c>
      <c r="I657">
        <v>-12.8841952729549</v>
      </c>
      <c r="J657">
        <v>-5.3305877170772797</v>
      </c>
      <c r="K657">
        <v>472.25101135527399</v>
      </c>
      <c r="L657">
        <v>478.58794606236899</v>
      </c>
      <c r="M657">
        <v>46.541527871821202</v>
      </c>
      <c r="N657">
        <v>0.76778189900049998</v>
      </c>
      <c r="O657">
        <v>25.4573967590172</v>
      </c>
      <c r="P657">
        <v>9.1770345850930202</v>
      </c>
      <c r="Q657">
        <v>-0.12744667624164299</v>
      </c>
    </row>
    <row r="658" spans="1:17" x14ac:dyDescent="0.3">
      <c r="A658" t="s">
        <v>1452</v>
      </c>
      <c r="B658" t="s">
        <v>1453</v>
      </c>
      <c r="C658" t="s">
        <v>10403</v>
      </c>
      <c r="D658" t="s">
        <v>130</v>
      </c>
      <c r="E658">
        <v>7556.2367540100004</v>
      </c>
      <c r="F658">
        <v>256.06</v>
      </c>
      <c r="G658">
        <v>170.321105745518</v>
      </c>
      <c r="H658">
        <v>7.4414765658571502</v>
      </c>
      <c r="I658">
        <v>62.008084621478197</v>
      </c>
      <c r="J658">
        <v>-0.110778145119088</v>
      </c>
      <c r="K658">
        <v>224.016525028422</v>
      </c>
      <c r="L658">
        <v>178.01534295528299</v>
      </c>
      <c r="M658">
        <v>72.491562792449201</v>
      </c>
      <c r="N658">
        <v>0.54227866298233696</v>
      </c>
      <c r="O658">
        <v>0.73420292119035202</v>
      </c>
      <c r="P658">
        <v>206.291866028708</v>
      </c>
      <c r="Q658">
        <v>0.170232176413183</v>
      </c>
    </row>
    <row r="659" spans="1:17" x14ac:dyDescent="0.3">
      <c r="A659" t="s">
        <v>1454</v>
      </c>
      <c r="B659" t="s">
        <v>1455</v>
      </c>
      <c r="C659" t="s">
        <v>10397</v>
      </c>
      <c r="D659" t="s">
        <v>190</v>
      </c>
      <c r="E659">
        <v>7541.3068499999999</v>
      </c>
      <c r="F659">
        <v>525</v>
      </c>
      <c r="G659">
        <v>34.415828450904201</v>
      </c>
      <c r="H659">
        <v>-7.4294817110219604</v>
      </c>
      <c r="I659">
        <v>38.450685547585302</v>
      </c>
      <c r="J659">
        <v>-2.0317659755050701</v>
      </c>
      <c r="K659">
        <v>507.08893077795</v>
      </c>
      <c r="L659">
        <v>423.92717153976099</v>
      </c>
      <c r="M659">
        <v>50.226475710112297</v>
      </c>
      <c r="N659">
        <v>0.38814918232205903</v>
      </c>
      <c r="O659">
        <v>6.58095238095237</v>
      </c>
      <c r="P659">
        <v>93.334560854354606</v>
      </c>
      <c r="Q659">
        <v>0.13673467181895499</v>
      </c>
    </row>
    <row r="660" spans="1:17" hidden="1" x14ac:dyDescent="0.3">
      <c r="A660" t="s">
        <v>1456</v>
      </c>
      <c r="B660" t="s">
        <v>1457</v>
      </c>
      <c r="C660" t="s">
        <v>10405</v>
      </c>
      <c r="D660" t="s">
        <v>114</v>
      </c>
      <c r="E660">
        <v>7501.11742091</v>
      </c>
      <c r="F660">
        <v>654.70000000000005</v>
      </c>
      <c r="G660">
        <v>-17.049302365497901</v>
      </c>
      <c r="H660">
        <v>8.4006965079769707</v>
      </c>
      <c r="I660">
        <v>18.997441102450999</v>
      </c>
      <c r="J660">
        <v>0.53721763547163004</v>
      </c>
      <c r="K660">
        <v>584.60690016758701</v>
      </c>
      <c r="L660">
        <v>548.53710187929596</v>
      </c>
      <c r="M660">
        <v>71.618360729809595</v>
      </c>
      <c r="N660">
        <v>1.3716881422595999</v>
      </c>
      <c r="O660">
        <v>3.7268978157934902</v>
      </c>
      <c r="P660">
        <v>40.192719486081302</v>
      </c>
      <c r="Q660">
        <v>4.4984301225344997E-2</v>
      </c>
    </row>
    <row r="661" spans="1:17" x14ac:dyDescent="0.3">
      <c r="A661" t="s">
        <v>1458</v>
      </c>
      <c r="B661" t="s">
        <v>1459</v>
      </c>
      <c r="C661" t="s">
        <v>10400</v>
      </c>
      <c r="D661" t="s">
        <v>1460</v>
      </c>
      <c r="E661">
        <v>7467.7053174399998</v>
      </c>
      <c r="F661">
        <v>280.10000000000002</v>
      </c>
      <c r="G661">
        <v>-48.044765153682903</v>
      </c>
      <c r="H661">
        <v>-1.18886867386279</v>
      </c>
      <c r="I661">
        <v>-18.760311027718899</v>
      </c>
      <c r="J661">
        <v>-8.7598928068780495</v>
      </c>
      <c r="K661">
        <v>281.69853589098801</v>
      </c>
      <c r="L661">
        <v>284.08185312446898</v>
      </c>
      <c r="M661">
        <v>48.240400796601101</v>
      </c>
      <c r="N661">
        <v>0.75012537757724096</v>
      </c>
      <c r="O661">
        <v>30.2927525883612</v>
      </c>
      <c r="P661">
        <v>12.0175964807038</v>
      </c>
      <c r="Q661">
        <v>7.5687501522946996E-2</v>
      </c>
    </row>
    <row r="662" spans="1:17" x14ac:dyDescent="0.3">
      <c r="A662" t="s">
        <v>1461</v>
      </c>
      <c r="B662" t="s">
        <v>1462</v>
      </c>
      <c r="C662" t="s">
        <v>10404</v>
      </c>
      <c r="D662" t="s">
        <v>471</v>
      </c>
      <c r="E662">
        <v>7444.2917550000002</v>
      </c>
      <c r="F662">
        <v>2297.5500000000002</v>
      </c>
      <c r="G662">
        <v>-29.561087080300599</v>
      </c>
      <c r="H662">
        <v>8.4564148023606095E-2</v>
      </c>
      <c r="I662">
        <v>-5.7140408877186104</v>
      </c>
      <c r="J662">
        <v>-2.3868781956132001</v>
      </c>
      <c r="K662">
        <v>2267.5236770601</v>
      </c>
      <c r="L662">
        <v>2262.59525916236</v>
      </c>
      <c r="M662">
        <v>52.742251343337202</v>
      </c>
      <c r="N662">
        <v>1.13908482499619</v>
      </c>
      <c r="O662">
        <v>19.039846793323299</v>
      </c>
      <c r="P662">
        <v>17.2219387755102</v>
      </c>
      <c r="Q662">
        <v>-0.1119942065527</v>
      </c>
    </row>
    <row r="663" spans="1:17" x14ac:dyDescent="0.3">
      <c r="A663" t="s">
        <v>1463</v>
      </c>
      <c r="B663" t="s">
        <v>1464</v>
      </c>
      <c r="C663" t="s">
        <v>10400</v>
      </c>
      <c r="D663" t="s">
        <v>190</v>
      </c>
      <c r="E663">
        <v>7428.7160586399996</v>
      </c>
      <c r="F663">
        <v>1833.4</v>
      </c>
      <c r="G663">
        <v>69.822649833476206</v>
      </c>
      <c r="H663">
        <v>-18.7296465368632</v>
      </c>
      <c r="I663">
        <v>16.651557606402399</v>
      </c>
      <c r="J663">
        <v>-7.6558919825162102</v>
      </c>
      <c r="K663">
        <v>1869.32852405018</v>
      </c>
      <c r="L663">
        <v>1541.03400887405</v>
      </c>
      <c r="M663">
        <v>29.359269676589399</v>
      </c>
      <c r="N663">
        <v>0.45763466670654301</v>
      </c>
      <c r="O663">
        <v>18.4684193302061</v>
      </c>
      <c r="P663">
        <v>115.69411764705799</v>
      </c>
      <c r="Q663">
        <v>3.1797074633169997E-2</v>
      </c>
    </row>
    <row r="664" spans="1:17" x14ac:dyDescent="0.3">
      <c r="A664" t="s">
        <v>1465</v>
      </c>
      <c r="B664" t="s">
        <v>1466</v>
      </c>
      <c r="C664" t="s">
        <v>592</v>
      </c>
      <c r="D664" t="s">
        <v>592</v>
      </c>
      <c r="E664">
        <v>7400.1941598849999</v>
      </c>
      <c r="F664">
        <v>526.85</v>
      </c>
      <c r="G664">
        <v>-10.356482009570099</v>
      </c>
      <c r="H664">
        <v>-17.494918393374</v>
      </c>
      <c r="I664">
        <v>-4.1501189901259297</v>
      </c>
      <c r="J664">
        <v>-8.0451857059994705</v>
      </c>
      <c r="K664">
        <v>543.92935909404798</v>
      </c>
      <c r="L664">
        <v>512.40144438246398</v>
      </c>
      <c r="M664">
        <v>35.515299945559804</v>
      </c>
      <c r="N664">
        <v>0.55452951689816399</v>
      </c>
      <c r="O664">
        <v>26.411692132485499</v>
      </c>
      <c r="P664">
        <v>33.481124904991098</v>
      </c>
      <c r="Q664">
        <v>7.6425643755670999E-2</v>
      </c>
    </row>
    <row r="665" spans="1:17" x14ac:dyDescent="0.3">
      <c r="A665" t="s">
        <v>1467</v>
      </c>
      <c r="B665" t="s">
        <v>1468</v>
      </c>
      <c r="C665" t="s">
        <v>10402</v>
      </c>
      <c r="D665" t="s">
        <v>149</v>
      </c>
      <c r="E665">
        <v>7366.2088000000003</v>
      </c>
      <c r="F665">
        <v>393.2</v>
      </c>
      <c r="G665">
        <v>-34.675850112891098</v>
      </c>
      <c r="H665">
        <v>-9.9310970674833605</v>
      </c>
      <c r="I665">
        <v>-8.9141254680609698</v>
      </c>
      <c r="J665">
        <v>-2.05255000407726</v>
      </c>
      <c r="K665">
        <v>420.91432702388403</v>
      </c>
      <c r="L665">
        <v>419.932600749713</v>
      </c>
      <c r="M665">
        <v>43.807233083943302</v>
      </c>
      <c r="N665">
        <v>0.26449299218664701</v>
      </c>
      <c r="O665">
        <v>39.242115971515702</v>
      </c>
      <c r="P665">
        <v>13.9710144927536</v>
      </c>
      <c r="Q665">
        <v>7.0233878663659002E-2</v>
      </c>
    </row>
    <row r="666" spans="1:17" x14ac:dyDescent="0.3">
      <c r="A666" t="s">
        <v>1469</v>
      </c>
      <c r="B666" t="s">
        <v>1470</v>
      </c>
      <c r="C666" t="s">
        <v>10404</v>
      </c>
      <c r="D666" t="s">
        <v>164</v>
      </c>
      <c r="E666">
        <v>7357.1259937499999</v>
      </c>
      <c r="F666">
        <v>1062.75</v>
      </c>
      <c r="G666">
        <v>90.697315763750794</v>
      </c>
      <c r="H666">
        <v>-2.0517559074790599</v>
      </c>
      <c r="I666">
        <v>56.538168026712597</v>
      </c>
      <c r="J666">
        <v>-3.61242947266466</v>
      </c>
      <c r="K666">
        <v>977.77595736855801</v>
      </c>
      <c r="L666">
        <v>787.46895619633494</v>
      </c>
      <c r="M666">
        <v>66.304471475916301</v>
      </c>
      <c r="N666">
        <v>0.95265995103043</v>
      </c>
      <c r="O666">
        <v>3.9755351681956999</v>
      </c>
      <c r="P666">
        <v>143.13658201784401</v>
      </c>
      <c r="Q666">
        <v>3.8081547235726002E-2</v>
      </c>
    </row>
    <row r="667" spans="1:17" x14ac:dyDescent="0.3">
      <c r="A667" t="s">
        <v>1471</v>
      </c>
      <c r="B667" t="s">
        <v>1472</v>
      </c>
      <c r="C667" t="s">
        <v>10394</v>
      </c>
      <c r="D667" t="s">
        <v>46</v>
      </c>
      <c r="E667">
        <v>7356.1979531360003</v>
      </c>
      <c r="F667">
        <v>43.79</v>
      </c>
      <c r="G667">
        <v>38.996029954766499</v>
      </c>
      <c r="H667">
        <v>-12.1223954215916</v>
      </c>
      <c r="I667">
        <v>20.021259067026001</v>
      </c>
      <c r="J667">
        <v>-5.8376886685301103E-2</v>
      </c>
      <c r="K667">
        <v>46.222358457273899</v>
      </c>
      <c r="L667">
        <v>40.475096703819702</v>
      </c>
      <c r="M667">
        <v>43.235476968898901</v>
      </c>
      <c r="N667">
        <v>0.45316491783129698</v>
      </c>
      <c r="O667">
        <v>31.3085179264672</v>
      </c>
      <c r="P667">
        <v>93.288769664439997</v>
      </c>
      <c r="Q667">
        <v>0.13181512909648699</v>
      </c>
    </row>
    <row r="668" spans="1:17" x14ac:dyDescent="0.3">
      <c r="A668" t="s">
        <v>1473</v>
      </c>
      <c r="B668" t="s">
        <v>1474</v>
      </c>
      <c r="C668" t="s">
        <v>10391</v>
      </c>
      <c r="D668" t="s">
        <v>564</v>
      </c>
      <c r="E668">
        <v>7356.1331621999998</v>
      </c>
      <c r="F668">
        <v>339.6</v>
      </c>
      <c r="G668">
        <v>-4.6317955847559498</v>
      </c>
      <c r="H668">
        <v>11.5009650335438</v>
      </c>
      <c r="I668">
        <v>-11.511693439318099</v>
      </c>
      <c r="J668">
        <v>8.9117937082010297</v>
      </c>
      <c r="K668">
        <v>303.40174249263401</v>
      </c>
      <c r="L668">
        <v>311.72439550906699</v>
      </c>
      <c r="M668">
        <v>86.951835392345998</v>
      </c>
      <c r="N668">
        <v>1.41879477804034</v>
      </c>
      <c r="O668">
        <v>19.340400471142502</v>
      </c>
      <c r="P668">
        <v>33.4119033588685</v>
      </c>
      <c r="Q668">
        <v>8.8873461344526006E-2</v>
      </c>
    </row>
    <row r="669" spans="1:17" x14ac:dyDescent="0.3">
      <c r="A669" t="s">
        <v>1475</v>
      </c>
      <c r="B669" t="s">
        <v>1476</v>
      </c>
      <c r="C669" t="s">
        <v>10397</v>
      </c>
      <c r="D669" t="s">
        <v>190</v>
      </c>
      <c r="E669">
        <v>7261.2506703749996</v>
      </c>
      <c r="F669">
        <v>529.75</v>
      </c>
      <c r="G669">
        <v>-1.6590694232529499</v>
      </c>
      <c r="H669">
        <v>-12.5625337048918</v>
      </c>
      <c r="I669">
        <v>12.797152117805201</v>
      </c>
      <c r="J669">
        <v>-3.0794974301849698</v>
      </c>
      <c r="K669">
        <v>525.88305773055799</v>
      </c>
      <c r="L669">
        <v>469.26768204977202</v>
      </c>
      <c r="M669">
        <v>48.792850886948997</v>
      </c>
      <c r="N669">
        <v>0.83636850461588197</v>
      </c>
      <c r="O669">
        <v>20.736196319018401</v>
      </c>
      <c r="P669">
        <v>49.752650176678401</v>
      </c>
      <c r="Q669">
        <v>3.9651044939452998E-2</v>
      </c>
    </row>
    <row r="670" spans="1:17" hidden="1" x14ac:dyDescent="0.3">
      <c r="A670" t="s">
        <v>1477</v>
      </c>
      <c r="B670" t="s">
        <v>1478</v>
      </c>
      <c r="C670" t="s">
        <v>10405</v>
      </c>
      <c r="D670" t="s">
        <v>266</v>
      </c>
      <c r="E670">
        <v>7260.0566475799997</v>
      </c>
      <c r="F670">
        <v>3202.1</v>
      </c>
      <c r="G670">
        <v>26.2228302046435</v>
      </c>
      <c r="H670">
        <v>-23.522233482265801</v>
      </c>
      <c r="I670">
        <v>69.947232737872497</v>
      </c>
      <c r="J670">
        <v>-7.5690206519310701</v>
      </c>
      <c r="K670">
        <v>3266.9882124867399</v>
      </c>
      <c r="L670">
        <v>2696.40848316846</v>
      </c>
      <c r="M670">
        <v>42.163439933260698</v>
      </c>
      <c r="N670">
        <v>0.61617808985543299</v>
      </c>
      <c r="O670">
        <v>22.825645670029001</v>
      </c>
      <c r="P670">
        <v>108.946166394779</v>
      </c>
      <c r="Q670">
        <v>0.13422684309812999</v>
      </c>
    </row>
    <row r="671" spans="1:17" x14ac:dyDescent="0.3">
      <c r="A671" t="s">
        <v>1479</v>
      </c>
      <c r="B671" t="s">
        <v>1480</v>
      </c>
      <c r="C671" t="s">
        <v>10392</v>
      </c>
      <c r="D671" t="s">
        <v>1010</v>
      </c>
      <c r="E671">
        <v>7223.5947647849998</v>
      </c>
      <c r="F671">
        <v>841.35</v>
      </c>
      <c r="G671">
        <v>153.613135827826</v>
      </c>
      <c r="H671">
        <v>16.3451635810362</v>
      </c>
      <c r="I671">
        <v>200.708531101917</v>
      </c>
      <c r="J671">
        <v>13.085916609212701</v>
      </c>
      <c r="K671">
        <v>556.83600016698404</v>
      </c>
      <c r="L671">
        <v>396.52002185607103</v>
      </c>
      <c r="M671">
        <v>85.890138444632399</v>
      </c>
      <c r="N671">
        <v>1.01543564827327</v>
      </c>
      <c r="O671">
        <v>2.19884709098472</v>
      </c>
      <c r="P671">
        <v>289.87488415199198</v>
      </c>
      <c r="Q671">
        <v>8.4267674984291996E-2</v>
      </c>
    </row>
    <row r="672" spans="1:17" x14ac:dyDescent="0.3">
      <c r="A672" t="s">
        <v>1481</v>
      </c>
      <c r="B672" t="s">
        <v>1482</v>
      </c>
      <c r="C672" t="s">
        <v>10390</v>
      </c>
      <c r="D672" t="s">
        <v>21</v>
      </c>
      <c r="E672">
        <v>7220.3527333299999</v>
      </c>
      <c r="F672">
        <v>871.9</v>
      </c>
      <c r="G672">
        <v>48.4769921447405</v>
      </c>
      <c r="H672">
        <v>4.6825336458377196</v>
      </c>
      <c r="I672">
        <v>0.117302406872603</v>
      </c>
      <c r="J672">
        <v>-1.8335182581134399</v>
      </c>
      <c r="K672">
        <v>836.96511677113699</v>
      </c>
      <c r="L672">
        <v>722.12916488462804</v>
      </c>
      <c r="M672">
        <v>60.899247283822902</v>
      </c>
      <c r="N672">
        <v>0.59430954214755805</v>
      </c>
      <c r="O672">
        <v>6.3998164927170498</v>
      </c>
      <c r="P672">
        <v>110.09638554216799</v>
      </c>
      <c r="Q672">
        <v>0.125277808221086</v>
      </c>
    </row>
    <row r="673" spans="1:17" hidden="1" x14ac:dyDescent="0.3">
      <c r="A673" t="s">
        <v>1483</v>
      </c>
      <c r="B673" t="s">
        <v>1484</v>
      </c>
      <c r="C673" t="s">
        <v>10405</v>
      </c>
      <c r="D673" t="s">
        <v>213</v>
      </c>
      <c r="E673">
        <v>7210.5450139799996</v>
      </c>
      <c r="F673">
        <v>1368.3</v>
      </c>
      <c r="G673">
        <v>4719.9561486631601</v>
      </c>
      <c r="H673">
        <v>-12.548192183531601</v>
      </c>
      <c r="I673">
        <v>149.69350530557699</v>
      </c>
      <c r="J673">
        <v>-6.5206136243751596</v>
      </c>
      <c r="K673">
        <v>1381.15038510254</v>
      </c>
      <c r="L673">
        <v>853.02231973475398</v>
      </c>
      <c r="M673">
        <v>42.923463651003303</v>
      </c>
      <c r="N673">
        <v>2.0899976601497001</v>
      </c>
      <c r="O673">
        <v>20.2221734999634</v>
      </c>
    </row>
    <row r="674" spans="1:17" x14ac:dyDescent="0.3">
      <c r="A674" t="s">
        <v>1485</v>
      </c>
      <c r="B674" t="s">
        <v>1486</v>
      </c>
      <c r="C674" t="s">
        <v>10393</v>
      </c>
      <c r="D674" t="s">
        <v>114</v>
      </c>
      <c r="E674">
        <v>7199.8223651050002</v>
      </c>
      <c r="F674">
        <v>1193.45</v>
      </c>
      <c r="G674">
        <v>40.667011898254003</v>
      </c>
      <c r="H674">
        <v>-6.9853884907794104</v>
      </c>
      <c r="I674">
        <v>29.547303134080899</v>
      </c>
      <c r="J674">
        <v>-3.0889205772499899</v>
      </c>
      <c r="K674">
        <v>1188.33824963601</v>
      </c>
      <c r="L674">
        <v>1016.9285136849099</v>
      </c>
      <c r="M674">
        <v>39.675759506633597</v>
      </c>
      <c r="N674">
        <v>0.35155471717997999</v>
      </c>
      <c r="O674">
        <v>12.790648958900601</v>
      </c>
      <c r="P674">
        <v>83.255278310940497</v>
      </c>
      <c r="Q674">
        <v>6.9411191886055004E-2</v>
      </c>
    </row>
    <row r="675" spans="1:17" x14ac:dyDescent="0.3">
      <c r="A675" t="s">
        <v>1487</v>
      </c>
      <c r="B675" t="s">
        <v>1488</v>
      </c>
      <c r="C675" t="s">
        <v>10399</v>
      </c>
      <c r="D675" t="s">
        <v>1489</v>
      </c>
      <c r="E675">
        <v>7174.551106725</v>
      </c>
      <c r="F675">
        <v>526.65</v>
      </c>
      <c r="G675">
        <v>-0.541918309454683</v>
      </c>
      <c r="H675">
        <v>6.9055460070903303</v>
      </c>
      <c r="I675">
        <v>-8.0329248353305704</v>
      </c>
      <c r="J675">
        <v>-0.57193826653817204</v>
      </c>
      <c r="K675">
        <v>492.98778745623599</v>
      </c>
      <c r="L675">
        <v>461.50353778823398</v>
      </c>
      <c r="M675">
        <v>58.860210797255696</v>
      </c>
      <c r="N675">
        <v>0.69439954270530102</v>
      </c>
      <c r="O675">
        <v>9.5414411848476295</v>
      </c>
      <c r="P675">
        <v>53.856266432953497</v>
      </c>
    </row>
    <row r="676" spans="1:17" hidden="1" x14ac:dyDescent="0.3">
      <c r="A676" t="s">
        <v>1490</v>
      </c>
      <c r="B676" t="s">
        <v>1491</v>
      </c>
      <c r="C676" t="s">
        <v>10405</v>
      </c>
      <c r="D676" t="s">
        <v>89</v>
      </c>
      <c r="E676">
        <v>7170.4778256720001</v>
      </c>
      <c r="F676">
        <v>154.07</v>
      </c>
      <c r="G676">
        <v>447.03901540448499</v>
      </c>
      <c r="H676">
        <v>23.3291828784883</v>
      </c>
      <c r="I676">
        <v>167.10428723522099</v>
      </c>
      <c r="J676">
        <v>-2.2434976761962799</v>
      </c>
      <c r="K676">
        <v>111.775843454488</v>
      </c>
      <c r="L676">
        <v>73.439382202251196</v>
      </c>
      <c r="M676">
        <v>75.900951519373606</v>
      </c>
      <c r="N676">
        <v>1.3038857252599001</v>
      </c>
      <c r="O676">
        <v>2.1548646719023701</v>
      </c>
      <c r="P676">
        <v>505.383104125736</v>
      </c>
      <c r="Q676">
        <v>0.131433510953504</v>
      </c>
    </row>
    <row r="677" spans="1:17" x14ac:dyDescent="0.3">
      <c r="A677" t="s">
        <v>1492</v>
      </c>
      <c r="B677" t="s">
        <v>1493</v>
      </c>
      <c r="C677" t="s">
        <v>10394</v>
      </c>
      <c r="D677" t="s">
        <v>46</v>
      </c>
      <c r="E677">
        <v>7167.59968157</v>
      </c>
      <c r="F677">
        <v>192.58</v>
      </c>
      <c r="G677">
        <v>-5.4324520103499303</v>
      </c>
      <c r="H677">
        <v>-9.3465177389420404</v>
      </c>
      <c r="I677">
        <v>-25.4954938555904</v>
      </c>
      <c r="J677">
        <v>-3.0660638793530701</v>
      </c>
      <c r="K677">
        <v>193.45490567492899</v>
      </c>
      <c r="L677">
        <v>190.357163970393</v>
      </c>
      <c r="M677">
        <v>56.139289505288502</v>
      </c>
      <c r="N677">
        <v>0.80017809870065904</v>
      </c>
      <c r="O677">
        <v>29.452694983902699</v>
      </c>
      <c r="P677">
        <v>40.364431486880399</v>
      </c>
      <c r="Q677">
        <v>9.9004868331778004E-2</v>
      </c>
    </row>
    <row r="678" spans="1:17" x14ac:dyDescent="0.3">
      <c r="A678" t="s">
        <v>1494</v>
      </c>
      <c r="B678" t="s">
        <v>1495</v>
      </c>
      <c r="C678" t="s">
        <v>10397</v>
      </c>
      <c r="D678" t="s">
        <v>190</v>
      </c>
      <c r="E678">
        <v>7140.3704722800003</v>
      </c>
      <c r="F678">
        <v>2487.6</v>
      </c>
      <c r="G678">
        <v>113.093463207502</v>
      </c>
      <c r="H678">
        <v>-13.814684761497899</v>
      </c>
      <c r="I678">
        <v>67.654362139143601</v>
      </c>
      <c r="J678">
        <v>-1.7827738244793001</v>
      </c>
      <c r="K678">
        <v>2478.8377640396602</v>
      </c>
      <c r="L678">
        <v>1907.7987693227701</v>
      </c>
      <c r="M678">
        <v>39.049797476108303</v>
      </c>
      <c r="N678">
        <v>0.30550593305394003</v>
      </c>
      <c r="O678">
        <v>18.672616176234101</v>
      </c>
      <c r="P678">
        <v>187.71686328938199</v>
      </c>
      <c r="Q678">
        <v>0.146826044798018</v>
      </c>
    </row>
    <row r="679" spans="1:17" hidden="1" x14ac:dyDescent="0.3">
      <c r="A679" t="s">
        <v>1496</v>
      </c>
      <c r="B679" t="s">
        <v>1497</v>
      </c>
      <c r="C679" t="s">
        <v>10405</v>
      </c>
      <c r="D679" t="s">
        <v>1003</v>
      </c>
      <c r="E679">
        <v>7137.2382283999996</v>
      </c>
      <c r="F679">
        <v>756.55</v>
      </c>
      <c r="G679">
        <v>533.21986991543201</v>
      </c>
      <c r="H679">
        <v>-4.9621951124322496</v>
      </c>
      <c r="I679">
        <v>134.08058367276601</v>
      </c>
      <c r="J679">
        <v>-9.9105165332226193</v>
      </c>
      <c r="K679">
        <v>766.94494632266105</v>
      </c>
      <c r="L679">
        <v>589.24434360625401</v>
      </c>
      <c r="M679">
        <v>42.231107225311099</v>
      </c>
      <c r="N679">
        <v>0.48909533019322798</v>
      </c>
      <c r="O679">
        <v>20.3753882757253</v>
      </c>
      <c r="P679">
        <v>587.46024534302501</v>
      </c>
      <c r="Q679">
        <v>0.239748656435849</v>
      </c>
    </row>
    <row r="680" spans="1:17" x14ac:dyDescent="0.3">
      <c r="A680" t="s">
        <v>1498</v>
      </c>
      <c r="B680" t="s">
        <v>1499</v>
      </c>
      <c r="C680" t="s">
        <v>10403</v>
      </c>
      <c r="D680" t="s">
        <v>130</v>
      </c>
      <c r="E680">
        <v>7132.0978077</v>
      </c>
      <c r="F680">
        <v>855.3</v>
      </c>
      <c r="G680">
        <v>56.594765848792797</v>
      </c>
      <c r="H680">
        <v>-8.3234062806854805</v>
      </c>
      <c r="I680">
        <v>-2.3358743994726701</v>
      </c>
      <c r="J680">
        <v>1.8423981640976299</v>
      </c>
      <c r="K680">
        <v>858.99525814524895</v>
      </c>
      <c r="L680">
        <v>769.49723579402098</v>
      </c>
      <c r="M680">
        <v>59.5029686117579</v>
      </c>
      <c r="N680">
        <v>1.0909828308773799</v>
      </c>
      <c r="O680">
        <v>29.779024903542599</v>
      </c>
      <c r="P680">
        <v>136.40132669983399</v>
      </c>
      <c r="Q680">
        <v>0.139290535400202</v>
      </c>
    </row>
    <row r="681" spans="1:17" x14ac:dyDescent="0.3">
      <c r="A681" t="s">
        <v>1500</v>
      </c>
      <c r="B681" t="s">
        <v>1501</v>
      </c>
      <c r="C681" t="s">
        <v>10399</v>
      </c>
      <c r="D681" t="s">
        <v>468</v>
      </c>
      <c r="E681">
        <v>7100.2910815599998</v>
      </c>
      <c r="F681">
        <v>1314.65</v>
      </c>
      <c r="G681">
        <v>-30.165769136009299</v>
      </c>
      <c r="H681">
        <v>10.0964442659598</v>
      </c>
      <c r="I681">
        <v>-0.497245155699022</v>
      </c>
      <c r="J681">
        <v>-0.43449609383703203</v>
      </c>
      <c r="K681">
        <v>1180.9830899651599</v>
      </c>
      <c r="L681">
        <v>1138.3074404085501</v>
      </c>
      <c r="M681">
        <v>74.805313253988402</v>
      </c>
      <c r="N681">
        <v>1.40837983457614</v>
      </c>
      <c r="O681">
        <v>3.1871600806298201</v>
      </c>
      <c r="P681">
        <v>40.860387870995403</v>
      </c>
      <c r="Q681">
        <v>-3.6333290686958002E-2</v>
      </c>
    </row>
    <row r="682" spans="1:17" x14ac:dyDescent="0.3">
      <c r="A682" t="s">
        <v>1502</v>
      </c>
      <c r="B682" t="s">
        <v>1503</v>
      </c>
      <c r="C682" t="s">
        <v>10389</v>
      </c>
      <c r="D682" t="s">
        <v>263</v>
      </c>
      <c r="E682">
        <v>7098.5538721599996</v>
      </c>
      <c r="F682">
        <v>1441.6</v>
      </c>
      <c r="G682">
        <v>140.858792118998</v>
      </c>
      <c r="H682">
        <v>-3.7148768106419099</v>
      </c>
      <c r="I682">
        <v>35.279878462279399</v>
      </c>
      <c r="J682">
        <v>-3.81388873885968</v>
      </c>
      <c r="K682">
        <v>1324.7980823456901</v>
      </c>
      <c r="L682">
        <v>1059.9561268871701</v>
      </c>
      <c r="M682">
        <v>62.796210728935797</v>
      </c>
      <c r="N682">
        <v>0.35953922946042099</v>
      </c>
      <c r="O682">
        <v>4.99098224195337</v>
      </c>
      <c r="P682">
        <v>176.14213197969499</v>
      </c>
      <c r="Q682">
        <v>9.5596357450837999E-2</v>
      </c>
    </row>
    <row r="683" spans="1:17" hidden="1" x14ac:dyDescent="0.3">
      <c r="A683" t="s">
        <v>1504</v>
      </c>
      <c r="B683" t="s">
        <v>1505</v>
      </c>
      <c r="C683" t="s">
        <v>10405</v>
      </c>
      <c r="D683" t="s">
        <v>266</v>
      </c>
      <c r="E683">
        <v>7035.8939712000001</v>
      </c>
      <c r="F683">
        <v>3201.3</v>
      </c>
      <c r="G683">
        <v>-15.6864749793475</v>
      </c>
      <c r="H683">
        <v>-1.04131929453232</v>
      </c>
      <c r="I683">
        <v>14.361898623568001</v>
      </c>
      <c r="J683">
        <v>-4.5731700686263501</v>
      </c>
      <c r="K683">
        <v>3220.1635410383001</v>
      </c>
      <c r="L683">
        <v>2948.5892195901602</v>
      </c>
      <c r="M683">
        <v>45.568378848957302</v>
      </c>
      <c r="N683">
        <v>0.77281889387212099</v>
      </c>
      <c r="O683">
        <v>21.513135288788899</v>
      </c>
      <c r="P683">
        <v>52.515483563601698</v>
      </c>
      <c r="Q683">
        <v>9.0214111903513E-2</v>
      </c>
    </row>
    <row r="684" spans="1:17" x14ac:dyDescent="0.3">
      <c r="A684" t="s">
        <v>1506</v>
      </c>
      <c r="B684" t="s">
        <v>1507</v>
      </c>
      <c r="C684" t="s">
        <v>10400</v>
      </c>
      <c r="D684" t="s">
        <v>101</v>
      </c>
      <c r="E684">
        <v>7023.023026545</v>
      </c>
      <c r="F684">
        <v>1474.35</v>
      </c>
      <c r="G684">
        <v>-36.344270977600402</v>
      </c>
      <c r="H684">
        <v>-3.9718482304027201</v>
      </c>
      <c r="I684">
        <v>-2.8896681499079402</v>
      </c>
      <c r="J684">
        <v>-4.8910383887514204</v>
      </c>
      <c r="K684">
        <v>1464.2637450652501</v>
      </c>
      <c r="L684">
        <v>1431.62716249868</v>
      </c>
      <c r="M684">
        <v>47.928886714024799</v>
      </c>
      <c r="N684">
        <v>0.46078251498936301</v>
      </c>
      <c r="O684">
        <v>7.7084817038016702</v>
      </c>
      <c r="P684">
        <v>17.947999999999901</v>
      </c>
      <c r="Q684">
        <v>-0.13594364480253901</v>
      </c>
    </row>
    <row r="685" spans="1:17" x14ac:dyDescent="0.3">
      <c r="A685" t="s">
        <v>1508</v>
      </c>
      <c r="B685" t="s">
        <v>1509</v>
      </c>
      <c r="C685" t="s">
        <v>10395</v>
      </c>
      <c r="D685" t="s">
        <v>54</v>
      </c>
      <c r="E685">
        <v>7018.1038620879999</v>
      </c>
      <c r="F685">
        <v>216.26</v>
      </c>
      <c r="G685">
        <v>-35.041486208856398</v>
      </c>
      <c r="H685">
        <v>-6.9580573521613198</v>
      </c>
      <c r="I685">
        <v>-58.748683713038403</v>
      </c>
      <c r="J685">
        <v>-5.3629736543886004</v>
      </c>
      <c r="K685">
        <v>225.63988062284801</v>
      </c>
      <c r="L685">
        <v>254.150633023751</v>
      </c>
      <c r="M685">
        <v>32.341050640162599</v>
      </c>
      <c r="N685">
        <v>0.71442082531504303</v>
      </c>
      <c r="O685">
        <v>118.625728290021</v>
      </c>
      <c r="P685">
        <v>10.2804691483936</v>
      </c>
      <c r="Q685">
        <v>-3.4654901528460999E-2</v>
      </c>
    </row>
    <row r="686" spans="1:17" hidden="1" x14ac:dyDescent="0.3">
      <c r="A686" t="s">
        <v>1510</v>
      </c>
      <c r="B686" t="s">
        <v>1511</v>
      </c>
      <c r="C686" t="s">
        <v>10405</v>
      </c>
      <c r="D686" t="s">
        <v>54</v>
      </c>
      <c r="E686">
        <v>7014.4522214999997</v>
      </c>
      <c r="F686">
        <v>1383</v>
      </c>
      <c r="G686">
        <v>138.47428165229601</v>
      </c>
      <c r="H686">
        <v>-3.14452012392062</v>
      </c>
      <c r="I686">
        <v>11.8536897831671</v>
      </c>
      <c r="J686">
        <v>-4.2100585536613302</v>
      </c>
      <c r="K686">
        <v>1379.74177477079</v>
      </c>
      <c r="L686">
        <v>1110.2081407581099</v>
      </c>
      <c r="M686">
        <v>38.0423801894025</v>
      </c>
      <c r="N686">
        <v>0.53925720141176603</v>
      </c>
      <c r="O686">
        <v>14.9674620390455</v>
      </c>
      <c r="P686">
        <v>220.10184006480699</v>
      </c>
      <c r="Q686">
        <v>0.110972637688641</v>
      </c>
    </row>
    <row r="687" spans="1:17" x14ac:dyDescent="0.3">
      <c r="A687" t="s">
        <v>1512</v>
      </c>
      <c r="B687" t="s">
        <v>1513</v>
      </c>
      <c r="C687" t="s">
        <v>10393</v>
      </c>
      <c r="D687" t="s">
        <v>393</v>
      </c>
      <c r="E687">
        <v>6994.8750995199998</v>
      </c>
      <c r="F687">
        <v>305.60000000000002</v>
      </c>
      <c r="G687">
        <v>-56.293174474308501</v>
      </c>
      <c r="H687">
        <v>-3.2693613417300602</v>
      </c>
      <c r="I687">
        <v>-10.3420826829788</v>
      </c>
      <c r="J687">
        <v>-5.5821382983757903</v>
      </c>
      <c r="K687">
        <v>302.22458241790901</v>
      </c>
      <c r="L687">
        <v>314.54810918052402</v>
      </c>
      <c r="M687">
        <v>50.055201634144701</v>
      </c>
      <c r="N687">
        <v>1.0774250383099999</v>
      </c>
      <c r="O687">
        <v>40.035994764397898</v>
      </c>
      <c r="P687">
        <v>18.380786364516698</v>
      </c>
      <c r="Q687">
        <v>-3.3140085234141997E-2</v>
      </c>
    </row>
    <row r="688" spans="1:17" hidden="1" x14ac:dyDescent="0.3">
      <c r="A688" t="s">
        <v>1514</v>
      </c>
      <c r="B688" t="s">
        <v>1515</v>
      </c>
      <c r="C688" t="s">
        <v>10405</v>
      </c>
      <c r="D688" t="s">
        <v>443</v>
      </c>
      <c r="E688">
        <v>6978.69217268999</v>
      </c>
      <c r="F688">
        <v>7254.9</v>
      </c>
      <c r="G688">
        <v>-2.1996375348553299</v>
      </c>
      <c r="H688">
        <v>17.776591498057901</v>
      </c>
      <c r="I688">
        <v>18.262964560147299</v>
      </c>
      <c r="J688">
        <v>3.91015206326774</v>
      </c>
      <c r="K688">
        <v>6290.3349212711501</v>
      </c>
      <c r="L688">
        <v>5769.6056781012003</v>
      </c>
      <c r="M688">
        <v>92.627917877775005</v>
      </c>
      <c r="N688">
        <v>1.40016611733276</v>
      </c>
      <c r="O688">
        <v>2.4824601303946299</v>
      </c>
      <c r="P688">
        <v>45.581330015651901</v>
      </c>
      <c r="Q688">
        <v>8.9776621402736997E-2</v>
      </c>
    </row>
    <row r="689" spans="1:17" x14ac:dyDescent="0.3">
      <c r="A689" t="s">
        <v>1516</v>
      </c>
      <c r="B689" t="s">
        <v>1517</v>
      </c>
      <c r="C689" t="s">
        <v>5595</v>
      </c>
      <c r="D689" t="s">
        <v>407</v>
      </c>
      <c r="E689">
        <v>6932.7703035080003</v>
      </c>
      <c r="F689">
        <v>223.16</v>
      </c>
      <c r="G689">
        <v>120.41479355955001</v>
      </c>
      <c r="H689">
        <v>0.26126581976377999</v>
      </c>
      <c r="I689">
        <v>15.825680960515999</v>
      </c>
      <c r="J689">
        <v>-1.3900730519363</v>
      </c>
      <c r="K689">
        <v>212.11736318217601</v>
      </c>
      <c r="L689">
        <v>181.21495095495499</v>
      </c>
      <c r="M689">
        <v>64.792048726605799</v>
      </c>
      <c r="N689">
        <v>0.736230718584721</v>
      </c>
      <c r="O689">
        <v>2.1240365656927702</v>
      </c>
      <c r="P689">
        <v>212.98737727910199</v>
      </c>
      <c r="Q689">
        <v>0.137042314275306</v>
      </c>
    </row>
    <row r="690" spans="1:17" x14ac:dyDescent="0.3">
      <c r="A690" t="s">
        <v>1518</v>
      </c>
      <c r="B690" t="s">
        <v>1519</v>
      </c>
      <c r="C690" t="s">
        <v>10404</v>
      </c>
      <c r="D690" t="s">
        <v>388</v>
      </c>
      <c r="E690">
        <v>6895.4716810979999</v>
      </c>
      <c r="F690">
        <v>84.63</v>
      </c>
      <c r="G690">
        <v>-13.8905884794383</v>
      </c>
      <c r="H690">
        <v>-8.2636675675620399</v>
      </c>
      <c r="I690">
        <v>9.2936007373492799</v>
      </c>
      <c r="J690">
        <v>-3.8246542699515498</v>
      </c>
      <c r="K690">
        <v>84.7697349574415</v>
      </c>
      <c r="L690">
        <v>77.654079786010499</v>
      </c>
      <c r="M690">
        <v>46.937498929075304</v>
      </c>
      <c r="N690">
        <v>0.42720037920503301</v>
      </c>
      <c r="O690">
        <v>16.2117452440033</v>
      </c>
      <c r="P690">
        <v>44.296675191815801</v>
      </c>
      <c r="Q690">
        <v>5.8742984553881002E-2</v>
      </c>
    </row>
    <row r="691" spans="1:17" x14ac:dyDescent="0.3">
      <c r="A691" t="s">
        <v>1520</v>
      </c>
      <c r="B691" t="s">
        <v>1521</v>
      </c>
      <c r="C691" t="s">
        <v>592</v>
      </c>
      <c r="D691" t="s">
        <v>592</v>
      </c>
      <c r="E691">
        <v>6868.8263020000004</v>
      </c>
      <c r="F691">
        <v>342.55</v>
      </c>
      <c r="G691">
        <v>-36.393515664554499</v>
      </c>
      <c r="H691">
        <v>-11.9731844379051</v>
      </c>
      <c r="I691">
        <v>-13.6120512414968</v>
      </c>
      <c r="J691">
        <v>-3.6665455483027301</v>
      </c>
      <c r="K691">
        <v>359.43656833289702</v>
      </c>
      <c r="L691">
        <v>349.892739894393</v>
      </c>
      <c r="M691">
        <v>34.853267581890101</v>
      </c>
      <c r="N691">
        <v>1.2455473817061899</v>
      </c>
      <c r="O691">
        <v>27.558020726901098</v>
      </c>
      <c r="P691">
        <v>27.936507936507901</v>
      </c>
      <c r="Q691">
        <v>0.11389860961085101</v>
      </c>
    </row>
    <row r="692" spans="1:17" x14ac:dyDescent="0.3">
      <c r="A692" t="s">
        <v>1522</v>
      </c>
      <c r="B692" t="s">
        <v>1523</v>
      </c>
      <c r="C692" t="s">
        <v>592</v>
      </c>
      <c r="D692" t="s">
        <v>468</v>
      </c>
      <c r="E692">
        <v>6868.3907916799999</v>
      </c>
      <c r="F692">
        <v>961.85</v>
      </c>
      <c r="G692">
        <v>-5.4372069387105002</v>
      </c>
      <c r="H692">
        <v>-1.69124319980374</v>
      </c>
      <c r="I692">
        <v>16.018552408961899</v>
      </c>
      <c r="J692">
        <v>-3.5718658234061702</v>
      </c>
      <c r="K692">
        <v>935.66753918396603</v>
      </c>
      <c r="L692">
        <v>859.08084913660798</v>
      </c>
      <c r="M692">
        <v>52.110683286631101</v>
      </c>
      <c r="N692">
        <v>0.56413835706166005</v>
      </c>
      <c r="O692">
        <v>17.274003222955699</v>
      </c>
      <c r="P692">
        <v>40.068443279452403</v>
      </c>
      <c r="Q692">
        <v>0.15105441122586</v>
      </c>
    </row>
    <row r="693" spans="1:17" x14ac:dyDescent="0.3">
      <c r="A693" t="s">
        <v>1524</v>
      </c>
      <c r="B693" t="s">
        <v>1525</v>
      </c>
      <c r="C693" t="s">
        <v>10404</v>
      </c>
      <c r="D693" t="s">
        <v>388</v>
      </c>
      <c r="E693">
        <v>6831.84539382</v>
      </c>
      <c r="F693">
        <v>1515.55</v>
      </c>
      <c r="G693">
        <v>45.2621951122279</v>
      </c>
      <c r="H693">
        <v>-18.707226204869901</v>
      </c>
      <c r="I693">
        <v>39.653996442296801</v>
      </c>
      <c r="J693">
        <v>-4.4263172682573204</v>
      </c>
      <c r="K693">
        <v>1646.7121469999699</v>
      </c>
      <c r="L693">
        <v>1397.88327786838</v>
      </c>
      <c r="M693">
        <v>37.926497340112498</v>
      </c>
      <c r="N693">
        <v>0.62768543188474202</v>
      </c>
      <c r="O693">
        <v>27.069380752861999</v>
      </c>
      <c r="P693">
        <v>98.214752811927795</v>
      </c>
      <c r="Q693">
        <v>5.6987992136900999E-2</v>
      </c>
    </row>
    <row r="694" spans="1:17" hidden="1" x14ac:dyDescent="0.3">
      <c r="A694" t="s">
        <v>1526</v>
      </c>
      <c r="B694" t="s">
        <v>1527</v>
      </c>
      <c r="C694" t="s">
        <v>10405</v>
      </c>
      <c r="D694" t="s">
        <v>127</v>
      </c>
      <c r="E694">
        <v>6825.05672744</v>
      </c>
      <c r="F694">
        <v>435.95</v>
      </c>
      <c r="G694">
        <v>-7.7388007643083601</v>
      </c>
      <c r="H694">
        <v>15.039576841491</v>
      </c>
      <c r="I694">
        <v>6.7495666982986302</v>
      </c>
      <c r="J694">
        <v>-0.56956597093581895</v>
      </c>
      <c r="K694">
        <v>386.03295619775298</v>
      </c>
      <c r="M694">
        <v>60.003962496370399</v>
      </c>
      <c r="O694">
        <v>5.7231333868562801</v>
      </c>
      <c r="P694">
        <v>34.0972008612734</v>
      </c>
    </row>
    <row r="695" spans="1:17" x14ac:dyDescent="0.3">
      <c r="A695" t="s">
        <v>1528</v>
      </c>
      <c r="B695" t="s">
        <v>1529</v>
      </c>
      <c r="C695" t="s">
        <v>10395</v>
      </c>
      <c r="D695" t="s">
        <v>54</v>
      </c>
      <c r="E695">
        <v>6792.1250880050002</v>
      </c>
      <c r="F695">
        <v>1659.55</v>
      </c>
      <c r="G695">
        <v>-0.88319162013692998</v>
      </c>
      <c r="H695">
        <v>26.206167341851</v>
      </c>
      <c r="I695">
        <v>29.996500600246002</v>
      </c>
      <c r="J695">
        <v>9.2487161484661193</v>
      </c>
      <c r="K695">
        <v>1419.1694447882501</v>
      </c>
      <c r="L695">
        <v>1275.21576190889</v>
      </c>
      <c r="M695">
        <v>69.996918277531506</v>
      </c>
      <c r="N695">
        <v>1.7852833928432601</v>
      </c>
      <c r="O695">
        <v>3.7600554367147798</v>
      </c>
      <c r="P695">
        <v>65.219772014535295</v>
      </c>
      <c r="Q695">
        <v>1.1572083475946E-2</v>
      </c>
    </row>
    <row r="696" spans="1:17" hidden="1" x14ac:dyDescent="0.3">
      <c r="A696" t="s">
        <v>1530</v>
      </c>
      <c r="B696" t="s">
        <v>1531</v>
      </c>
      <c r="C696" t="s">
        <v>10405</v>
      </c>
      <c r="D696" t="s">
        <v>46</v>
      </c>
      <c r="E696">
        <v>6757.4065581900004</v>
      </c>
      <c r="F696">
        <v>387.9</v>
      </c>
      <c r="G696">
        <v>-31.8741612021898</v>
      </c>
      <c r="H696">
        <v>-8.7112014925333696</v>
      </c>
      <c r="I696">
        <v>-17.385793739582802</v>
      </c>
      <c r="J696">
        <v>-4.3125458218867596</v>
      </c>
      <c r="M696">
        <v>54.034777930835702</v>
      </c>
      <c r="O696">
        <v>9.5127610208816709</v>
      </c>
      <c r="P696">
        <v>5.4362598532209798</v>
      </c>
    </row>
    <row r="697" spans="1:17" hidden="1" x14ac:dyDescent="0.3">
      <c r="A697" t="s">
        <v>1532</v>
      </c>
      <c r="B697" t="s">
        <v>1533</v>
      </c>
      <c r="C697" t="s">
        <v>10405</v>
      </c>
      <c r="D697" t="s">
        <v>1072</v>
      </c>
      <c r="E697">
        <v>6746.8437323999997</v>
      </c>
      <c r="F697">
        <v>131.5</v>
      </c>
      <c r="G697">
        <v>-22.4052337827566</v>
      </c>
      <c r="H697">
        <v>-3.9913721312071102</v>
      </c>
      <c r="I697">
        <v>-13.3180640836178</v>
      </c>
      <c r="J697">
        <v>-2.4691114784524202</v>
      </c>
      <c r="K697">
        <v>123.40259093004499</v>
      </c>
      <c r="M697">
        <v>1.05563603616817</v>
      </c>
      <c r="N697">
        <v>0.92105263157894701</v>
      </c>
      <c r="O697">
        <v>0.65399239543726395</v>
      </c>
      <c r="P697">
        <v>10.970464135021</v>
      </c>
    </row>
    <row r="698" spans="1:17" x14ac:dyDescent="0.3">
      <c r="A698" t="s">
        <v>1534</v>
      </c>
      <c r="B698" t="s">
        <v>1535</v>
      </c>
      <c r="C698" t="s">
        <v>10402</v>
      </c>
      <c r="D698" t="s">
        <v>592</v>
      </c>
      <c r="E698">
        <v>6720.4047805999999</v>
      </c>
      <c r="F698">
        <v>376.6</v>
      </c>
      <c r="G698">
        <v>48.668825223149497</v>
      </c>
      <c r="H698">
        <v>-6.5983817202810799</v>
      </c>
      <c r="I698">
        <v>19.137928304254601</v>
      </c>
      <c r="J698">
        <v>6.5456528599916401</v>
      </c>
      <c r="K698">
        <v>363.651647739</v>
      </c>
      <c r="L698">
        <v>332.43895707352902</v>
      </c>
      <c r="M698">
        <v>57.262169882183997</v>
      </c>
      <c r="N698">
        <v>1.00015220652633</v>
      </c>
      <c r="O698">
        <v>16.383430695698301</v>
      </c>
      <c r="P698">
        <v>83.707317073170699</v>
      </c>
      <c r="Q698">
        <v>0.105916296415605</v>
      </c>
    </row>
    <row r="699" spans="1:17" x14ac:dyDescent="0.3">
      <c r="A699" t="s">
        <v>1536</v>
      </c>
      <c r="B699" t="s">
        <v>1537</v>
      </c>
      <c r="C699" t="s">
        <v>10394</v>
      </c>
      <c r="D699" t="s">
        <v>46</v>
      </c>
      <c r="E699">
        <v>6694.1258325819999</v>
      </c>
      <c r="F699">
        <v>238.46</v>
      </c>
      <c r="G699">
        <v>101.155299264821</v>
      </c>
      <c r="H699">
        <v>-4.47264946032446</v>
      </c>
      <c r="I699">
        <v>30.843795199698899</v>
      </c>
      <c r="J699">
        <v>-4.9239126034021998</v>
      </c>
      <c r="K699">
        <v>238.691941608132</v>
      </c>
      <c r="L699">
        <v>198.45991433792199</v>
      </c>
      <c r="M699">
        <v>42.181392966553901</v>
      </c>
      <c r="N699">
        <v>0.678193011719469</v>
      </c>
      <c r="O699">
        <v>19.407867147529899</v>
      </c>
      <c r="P699">
        <v>134.820285573609</v>
      </c>
      <c r="Q699">
        <v>8.8953465576999999E-2</v>
      </c>
    </row>
    <row r="700" spans="1:17" x14ac:dyDescent="0.3">
      <c r="A700" t="s">
        <v>1538</v>
      </c>
      <c r="B700" t="s">
        <v>1539</v>
      </c>
      <c r="C700" t="s">
        <v>10401</v>
      </c>
      <c r="D700" t="s">
        <v>130</v>
      </c>
      <c r="E700">
        <v>6683.8318055999998</v>
      </c>
      <c r="F700">
        <v>948.6</v>
      </c>
      <c r="G700">
        <v>5.5162748496363401</v>
      </c>
      <c r="H700">
        <v>-2.0010822888509399</v>
      </c>
      <c r="I700">
        <v>-1.45450900649908</v>
      </c>
      <c r="J700">
        <v>-1.2577497407748901</v>
      </c>
      <c r="K700">
        <v>940.23319241052798</v>
      </c>
      <c r="L700">
        <v>871.51116050351402</v>
      </c>
      <c r="M700">
        <v>43.288199586827197</v>
      </c>
      <c r="N700">
        <v>0.70522171036089498</v>
      </c>
      <c r="O700">
        <v>8.5705249841872195</v>
      </c>
      <c r="P700">
        <v>53.981008035061997</v>
      </c>
      <c r="Q700">
        <v>3.1749273618535002E-2</v>
      </c>
    </row>
    <row r="701" spans="1:17" hidden="1" x14ac:dyDescent="0.3">
      <c r="A701" t="s">
        <v>1540</v>
      </c>
      <c r="B701" t="s">
        <v>1541</v>
      </c>
      <c r="C701" t="s">
        <v>10405</v>
      </c>
      <c r="D701" t="s">
        <v>266</v>
      </c>
      <c r="E701">
        <v>6647.2429595200001</v>
      </c>
      <c r="F701">
        <v>2440.85</v>
      </c>
      <c r="G701">
        <v>-24.383919831595598</v>
      </c>
      <c r="H701">
        <v>-1.8252624582681201</v>
      </c>
      <c r="I701">
        <v>17.9497749776197</v>
      </c>
      <c r="J701">
        <v>-5.9424681490086302</v>
      </c>
      <c r="K701">
        <v>2429.8775263707998</v>
      </c>
      <c r="L701">
        <v>2293.7046629790698</v>
      </c>
      <c r="M701">
        <v>42.476998903088798</v>
      </c>
      <c r="N701">
        <v>0.74510636124140694</v>
      </c>
      <c r="O701">
        <v>13.366245365344</v>
      </c>
      <c r="P701">
        <v>41.909883720930203</v>
      </c>
      <c r="Q701">
        <v>9.0192496728711005E-2</v>
      </c>
    </row>
    <row r="702" spans="1:17" hidden="1" x14ac:dyDescent="0.3">
      <c r="A702" t="s">
        <v>1542</v>
      </c>
      <c r="B702" t="s">
        <v>1543</v>
      </c>
      <c r="C702" t="s">
        <v>10405</v>
      </c>
      <c r="D702" t="s">
        <v>1363</v>
      </c>
      <c r="E702">
        <v>6636.6662775300001</v>
      </c>
      <c r="F702">
        <v>1418.08</v>
      </c>
      <c r="G702">
        <v>-22.965787560464001</v>
      </c>
      <c r="H702">
        <v>-3.6172341278039299</v>
      </c>
      <c r="I702">
        <v>-12.940442893990999</v>
      </c>
      <c r="J702">
        <v>-3.2390415483824802</v>
      </c>
      <c r="K702">
        <v>1399.8925467490401</v>
      </c>
      <c r="L702">
        <v>1364.3922326785901</v>
      </c>
      <c r="M702">
        <v>77.088001342421407</v>
      </c>
      <c r="N702">
        <v>0.59963592813122901</v>
      </c>
      <c r="O702">
        <v>2.7410301252397602</v>
      </c>
      <c r="P702">
        <v>12.693606707195899</v>
      </c>
      <c r="Q702">
        <v>-5.5078309021881003E-2</v>
      </c>
    </row>
    <row r="703" spans="1:17" x14ac:dyDescent="0.3">
      <c r="A703" t="s">
        <v>1544</v>
      </c>
      <c r="B703" t="s">
        <v>1545</v>
      </c>
      <c r="C703" t="s">
        <v>10401</v>
      </c>
      <c r="D703" t="s">
        <v>438</v>
      </c>
      <c r="E703">
        <v>6619.0374165599997</v>
      </c>
      <c r="F703">
        <v>67.349999999999994</v>
      </c>
      <c r="G703">
        <v>-29.679595370121</v>
      </c>
      <c r="H703">
        <v>-11.241686493115701</v>
      </c>
      <c r="I703">
        <v>-21.054735988152</v>
      </c>
      <c r="J703">
        <v>-1.38280195464289</v>
      </c>
      <c r="K703">
        <v>66.584116418007198</v>
      </c>
      <c r="L703">
        <v>68.685205791024401</v>
      </c>
      <c r="M703">
        <v>49.232294385965403</v>
      </c>
      <c r="N703">
        <v>0.65026030372649901</v>
      </c>
      <c r="O703">
        <v>45.508537490720101</v>
      </c>
      <c r="P703">
        <v>14.8729319461026</v>
      </c>
      <c r="Q703">
        <v>1.1866236132039E-2</v>
      </c>
    </row>
    <row r="704" spans="1:17" hidden="1" x14ac:dyDescent="0.3">
      <c r="A704" t="s">
        <v>1546</v>
      </c>
      <c r="B704" t="s">
        <v>1547</v>
      </c>
      <c r="C704" t="s">
        <v>10405</v>
      </c>
      <c r="D704" t="s">
        <v>1548</v>
      </c>
      <c r="E704">
        <v>6603.6310412499997</v>
      </c>
      <c r="F704">
        <v>513.25</v>
      </c>
      <c r="G704">
        <v>94.569079298980199</v>
      </c>
      <c r="H704">
        <v>3.54402862394151</v>
      </c>
      <c r="I704">
        <v>37.752955885039803</v>
      </c>
      <c r="J704">
        <v>0.83862626519791805</v>
      </c>
      <c r="K704">
        <v>479.99792146438</v>
      </c>
      <c r="L704">
        <v>393.60628970017802</v>
      </c>
      <c r="M704">
        <v>53.381063044789698</v>
      </c>
      <c r="N704">
        <v>0.474657143585204</v>
      </c>
      <c r="O704">
        <v>12.0214320506575</v>
      </c>
      <c r="P704">
        <v>135.43577981651299</v>
      </c>
      <c r="Q704">
        <v>0.16699366049011799</v>
      </c>
    </row>
    <row r="705" spans="1:17" hidden="1" x14ac:dyDescent="0.3">
      <c r="A705" t="s">
        <v>1549</v>
      </c>
      <c r="B705" t="s">
        <v>1550</v>
      </c>
      <c r="C705" t="s">
        <v>10405</v>
      </c>
      <c r="D705" t="s">
        <v>1551</v>
      </c>
      <c r="E705">
        <v>6572.6048035200001</v>
      </c>
      <c r="F705">
        <v>515.20000000000005</v>
      </c>
      <c r="G705">
        <v>-9.7962139991901793</v>
      </c>
      <c r="H705">
        <v>-16.579689554416401</v>
      </c>
      <c r="I705">
        <v>-17.038486289095701</v>
      </c>
      <c r="J705">
        <v>-8.61199439384119</v>
      </c>
      <c r="K705">
        <v>558.10659467536902</v>
      </c>
      <c r="L705">
        <v>545.70475518330795</v>
      </c>
      <c r="M705">
        <v>28.087386243548298</v>
      </c>
      <c r="N705">
        <v>1.29108159535908</v>
      </c>
      <c r="O705">
        <v>28.4937888198757</v>
      </c>
      <c r="P705">
        <v>32.715095311695002</v>
      </c>
      <c r="Q705">
        <v>5.4066275027977999E-2</v>
      </c>
    </row>
    <row r="706" spans="1:17" x14ac:dyDescent="0.3">
      <c r="A706" t="s">
        <v>1552</v>
      </c>
      <c r="B706" t="s">
        <v>1553</v>
      </c>
      <c r="C706" t="s">
        <v>10402</v>
      </c>
      <c r="D706" t="s">
        <v>1554</v>
      </c>
      <c r="E706">
        <v>6558.6207408</v>
      </c>
      <c r="F706">
        <v>502.4</v>
      </c>
      <c r="G706">
        <v>-9.6648052297631306</v>
      </c>
      <c r="H706">
        <v>-8.3197249563151399</v>
      </c>
      <c r="I706">
        <v>-20.3565258586158</v>
      </c>
      <c r="J706">
        <v>-3.5049680521575901</v>
      </c>
      <c r="K706">
        <v>507.52429676714797</v>
      </c>
      <c r="L706">
        <v>504.44160209785099</v>
      </c>
      <c r="M706">
        <v>50.552575103443402</v>
      </c>
      <c r="N706">
        <v>0.36889358831740798</v>
      </c>
      <c r="O706">
        <v>33.2304936305732</v>
      </c>
      <c r="P706">
        <v>28.474619613860099</v>
      </c>
      <c r="Q706">
        <v>4.1316431744403997E-2</v>
      </c>
    </row>
    <row r="707" spans="1:17" x14ac:dyDescent="0.3">
      <c r="A707" t="s">
        <v>1555</v>
      </c>
      <c r="B707" t="s">
        <v>1556</v>
      </c>
      <c r="C707" t="s">
        <v>10407</v>
      </c>
      <c r="D707" t="s">
        <v>1557</v>
      </c>
      <c r="E707">
        <v>6540.16153132</v>
      </c>
      <c r="F707">
        <v>367.1</v>
      </c>
      <c r="G707">
        <v>25.179539238717201</v>
      </c>
      <c r="H707">
        <v>-4.1468354117832398</v>
      </c>
      <c r="I707">
        <v>26.503816488459101</v>
      </c>
      <c r="J707">
        <v>-0.58398629435816996</v>
      </c>
      <c r="K707">
        <v>335.71103255472798</v>
      </c>
      <c r="L707">
        <v>302.46429361812301</v>
      </c>
      <c r="M707">
        <v>73.786306493656795</v>
      </c>
      <c r="N707">
        <v>0.986367132231869</v>
      </c>
      <c r="O707">
        <v>10.024516480522999</v>
      </c>
      <c r="P707">
        <v>58.164584230934899</v>
      </c>
      <c r="Q707">
        <v>0.132895733342415</v>
      </c>
    </row>
    <row r="708" spans="1:17" hidden="1" x14ac:dyDescent="0.3">
      <c r="A708" t="s">
        <v>1558</v>
      </c>
      <c r="B708" t="s">
        <v>1559</v>
      </c>
      <c r="C708" t="s">
        <v>10405</v>
      </c>
      <c r="D708" t="s">
        <v>89</v>
      </c>
      <c r="E708">
        <v>6536.0088648000001</v>
      </c>
      <c r="F708">
        <v>2382</v>
      </c>
      <c r="G708">
        <v>64.047443740864296</v>
      </c>
      <c r="H708">
        <v>13.910340967843201</v>
      </c>
      <c r="I708">
        <v>82.552229786003494</v>
      </c>
      <c r="J708">
        <v>1.07474034033803</v>
      </c>
      <c r="K708">
        <v>1996.1886282263099</v>
      </c>
      <c r="L708">
        <v>1583.0460427666001</v>
      </c>
      <c r="M708">
        <v>74.035480282601895</v>
      </c>
      <c r="N708">
        <v>1.0885765397862599</v>
      </c>
      <c r="O708">
        <v>3.4739714525608698</v>
      </c>
      <c r="P708">
        <v>108.947368421052</v>
      </c>
      <c r="Q708">
        <v>0.12990925580715501</v>
      </c>
    </row>
    <row r="709" spans="1:17" x14ac:dyDescent="0.3">
      <c r="A709" t="s">
        <v>1560</v>
      </c>
      <c r="B709" t="s">
        <v>1561</v>
      </c>
      <c r="C709" t="s">
        <v>10402</v>
      </c>
      <c r="D709" t="s">
        <v>266</v>
      </c>
      <c r="E709">
        <v>6519.6966244799996</v>
      </c>
      <c r="F709">
        <v>1450.2</v>
      </c>
      <c r="G709">
        <v>-54.002041312339102</v>
      </c>
      <c r="H709">
        <v>-1.38020873904354E-2</v>
      </c>
      <c r="I709">
        <v>2.1879096179253699</v>
      </c>
      <c r="J709">
        <v>-1.1773473476002001</v>
      </c>
      <c r="K709">
        <v>1397.51535643126</v>
      </c>
      <c r="L709">
        <v>1416.7809803299399</v>
      </c>
      <c r="M709">
        <v>64.207184820209307</v>
      </c>
      <c r="N709">
        <v>0.42359258587749299</v>
      </c>
      <c r="O709">
        <v>30.875051717004499</v>
      </c>
      <c r="P709">
        <v>26.865541072522099</v>
      </c>
      <c r="Q709">
        <v>-4.4197755603942998E-2</v>
      </c>
    </row>
    <row r="710" spans="1:17" x14ac:dyDescent="0.3">
      <c r="A710" t="s">
        <v>1562</v>
      </c>
      <c r="B710" t="s">
        <v>1563</v>
      </c>
      <c r="C710" t="s">
        <v>10391</v>
      </c>
      <c r="D710" t="s">
        <v>24</v>
      </c>
      <c r="E710">
        <v>6501.4221903750004</v>
      </c>
      <c r="F710">
        <v>24.85</v>
      </c>
      <c r="G710">
        <v>-28.9192844481998</v>
      </c>
      <c r="H710">
        <v>-10.5356012754466</v>
      </c>
      <c r="I710">
        <v>-30.183143448697201</v>
      </c>
      <c r="J710">
        <v>-2.58920755531391</v>
      </c>
      <c r="K710">
        <v>25.6093053303346</v>
      </c>
      <c r="L710">
        <v>25.930690471573001</v>
      </c>
      <c r="M710">
        <v>45.0260392548929</v>
      </c>
      <c r="N710">
        <v>0.609711203173808</v>
      </c>
      <c r="O710">
        <v>48.417404697728102</v>
      </c>
      <c r="P710">
        <v>17.3626174981923</v>
      </c>
      <c r="Q710">
        <v>9.6261162730241004E-2</v>
      </c>
    </row>
    <row r="711" spans="1:17" hidden="1" x14ac:dyDescent="0.3">
      <c r="A711" t="s">
        <v>1564</v>
      </c>
      <c r="B711" t="s">
        <v>1565</v>
      </c>
      <c r="C711" t="s">
        <v>10405</v>
      </c>
      <c r="D711" t="s">
        <v>1363</v>
      </c>
      <c r="E711">
        <v>6496.9056107910001</v>
      </c>
      <c r="F711">
        <v>1197.24</v>
      </c>
      <c r="G711">
        <v>-22.2058625471401</v>
      </c>
      <c r="H711">
        <v>-3.2222762869723698</v>
      </c>
      <c r="I711">
        <v>-12.2087359075114</v>
      </c>
      <c r="J711">
        <v>-1.5343498723235001</v>
      </c>
      <c r="K711">
        <v>1174.3885708820401</v>
      </c>
      <c r="L711">
        <v>1143.45550240118</v>
      </c>
      <c r="M711">
        <v>63.340787818078198</v>
      </c>
      <c r="N711">
        <v>0.49450989396588702</v>
      </c>
      <c r="O711">
        <v>10.7029501186061</v>
      </c>
      <c r="P711">
        <v>38.279761148519803</v>
      </c>
    </row>
    <row r="712" spans="1:17" hidden="1" x14ac:dyDescent="0.3">
      <c r="A712" t="s">
        <v>1566</v>
      </c>
      <c r="B712" t="s">
        <v>1567</v>
      </c>
      <c r="C712" t="s">
        <v>10405</v>
      </c>
      <c r="D712" t="s">
        <v>40</v>
      </c>
      <c r="E712">
        <v>6440.9636434000004</v>
      </c>
      <c r="F712">
        <v>379.9</v>
      </c>
      <c r="G712">
        <v>-14.735548624353401</v>
      </c>
      <c r="H712">
        <v>-96.422193757431003</v>
      </c>
      <c r="I712">
        <v>-0.26367984285842599</v>
      </c>
      <c r="J712">
        <v>-12.446122972705201</v>
      </c>
      <c r="K712">
        <v>408.69047524670702</v>
      </c>
      <c r="L712">
        <v>367.676969515243</v>
      </c>
      <c r="M712">
        <v>27.321890017523401</v>
      </c>
      <c r="N712">
        <v>0.61042139989559896</v>
      </c>
      <c r="O712">
        <v>27.967886285864701</v>
      </c>
      <c r="P712">
        <v>32.285533396644503</v>
      </c>
      <c r="Q712">
        <v>-1.2305859625647E-2</v>
      </c>
    </row>
    <row r="713" spans="1:17" x14ac:dyDescent="0.3">
      <c r="A713" t="s">
        <v>1568</v>
      </c>
      <c r="B713" t="s">
        <v>1569</v>
      </c>
      <c r="C713" t="s">
        <v>592</v>
      </c>
      <c r="D713" t="s">
        <v>468</v>
      </c>
      <c r="E713">
        <v>6437.5951100749999</v>
      </c>
      <c r="F713">
        <v>2140.75</v>
      </c>
      <c r="G713">
        <v>11.5705155440775</v>
      </c>
      <c r="H713">
        <v>-12.997284650457299</v>
      </c>
      <c r="I713">
        <v>76.762562532500795</v>
      </c>
      <c r="J713">
        <v>-7.3134173329036498</v>
      </c>
      <c r="K713">
        <v>2140.9112213213498</v>
      </c>
      <c r="L713">
        <v>1722.9735256075401</v>
      </c>
      <c r="M713">
        <v>27.8920921408636</v>
      </c>
      <c r="N713">
        <v>0.32800565578399798</v>
      </c>
      <c r="O713">
        <v>16.454513605044902</v>
      </c>
      <c r="P713">
        <v>99.743410310240193</v>
      </c>
      <c r="Q713">
        <v>-8.4302041202422004E-2</v>
      </c>
    </row>
    <row r="714" spans="1:17" hidden="1" x14ac:dyDescent="0.3">
      <c r="A714" t="s">
        <v>1570</v>
      </c>
      <c r="B714" t="s">
        <v>1571</v>
      </c>
      <c r="C714" t="s">
        <v>10405</v>
      </c>
      <c r="D714" t="s">
        <v>46</v>
      </c>
      <c r="E714">
        <v>6407.7107508749996</v>
      </c>
      <c r="F714">
        <v>594.95000000000005</v>
      </c>
      <c r="G714">
        <v>1607.4483721296299</v>
      </c>
      <c r="H714">
        <v>-86.839972866123404</v>
      </c>
      <c r="I714">
        <v>216.802717011189</v>
      </c>
      <c r="J714">
        <v>1.3090514331593499</v>
      </c>
      <c r="K714">
        <v>601.00694212929704</v>
      </c>
      <c r="L714">
        <v>378.52760647247902</v>
      </c>
      <c r="M714">
        <v>38.472546901965998</v>
      </c>
      <c r="N714">
        <v>0.62030217328836501</v>
      </c>
      <c r="O714">
        <v>26.729977309017499</v>
      </c>
      <c r="P714">
        <v>1796.55722027414</v>
      </c>
    </row>
    <row r="715" spans="1:17" hidden="1" x14ac:dyDescent="0.3">
      <c r="A715" t="s">
        <v>1572</v>
      </c>
      <c r="B715" t="s">
        <v>1573</v>
      </c>
      <c r="C715" t="s">
        <v>10405</v>
      </c>
      <c r="D715" t="s">
        <v>46</v>
      </c>
      <c r="E715">
        <v>6365.1784559999996</v>
      </c>
      <c r="F715">
        <v>628.6</v>
      </c>
      <c r="G715">
        <v>4058.49515575536</v>
      </c>
      <c r="H715">
        <v>181.08622116413201</v>
      </c>
      <c r="I715">
        <v>304.19605118217498</v>
      </c>
      <c r="J715">
        <v>19.0696623745723</v>
      </c>
      <c r="K715">
        <v>326.60162703583802</v>
      </c>
      <c r="L715">
        <v>180.939382728721</v>
      </c>
      <c r="M715">
        <v>99.824313862105399</v>
      </c>
      <c r="N715">
        <v>1.82876682681902</v>
      </c>
      <c r="O715">
        <v>0</v>
      </c>
      <c r="P715">
        <v>4090.6666666666601</v>
      </c>
    </row>
    <row r="716" spans="1:17" x14ac:dyDescent="0.3">
      <c r="A716" t="s">
        <v>1574</v>
      </c>
      <c r="B716" t="s">
        <v>1575</v>
      </c>
      <c r="C716" t="s">
        <v>10404</v>
      </c>
      <c r="D716" t="s">
        <v>388</v>
      </c>
      <c r="E716">
        <v>6353.2986363</v>
      </c>
      <c r="F716">
        <v>326.7</v>
      </c>
      <c r="G716">
        <v>19.817323701396401</v>
      </c>
      <c r="H716">
        <v>-9.5478084071123597</v>
      </c>
      <c r="I716">
        <v>9.9091236866279093</v>
      </c>
      <c r="J716">
        <v>-2.5624821600583898</v>
      </c>
      <c r="K716">
        <v>331.08497224504902</v>
      </c>
      <c r="L716">
        <v>294.50783111208102</v>
      </c>
      <c r="M716">
        <v>47.871499853945501</v>
      </c>
      <c r="N716">
        <v>0.30196502639414202</v>
      </c>
      <c r="O716">
        <v>14.233241505968699</v>
      </c>
      <c r="P716">
        <v>59.2881521209166</v>
      </c>
      <c r="Q716">
        <v>-1.4826517665896001E-2</v>
      </c>
    </row>
    <row r="717" spans="1:17" x14ac:dyDescent="0.3">
      <c r="A717" t="s">
        <v>1576</v>
      </c>
      <c r="B717" t="s">
        <v>1577</v>
      </c>
      <c r="C717" t="s">
        <v>10402</v>
      </c>
      <c r="D717" t="s">
        <v>433</v>
      </c>
      <c r="E717">
        <v>6348.4171561800003</v>
      </c>
      <c r="F717">
        <v>574.20000000000005</v>
      </c>
      <c r="G717">
        <v>-50.172224942007503</v>
      </c>
      <c r="H717">
        <v>-5.0403835519303799</v>
      </c>
      <c r="I717">
        <v>-16.2074873560931</v>
      </c>
      <c r="J717">
        <v>-1.0929247351373601</v>
      </c>
      <c r="K717">
        <v>599.59116586026801</v>
      </c>
      <c r="L717">
        <v>629.43109111242995</v>
      </c>
      <c r="M717">
        <v>46.138316103485103</v>
      </c>
      <c r="N717">
        <v>0.63816386307501705</v>
      </c>
      <c r="O717">
        <v>35.144548937652303</v>
      </c>
      <c r="P717">
        <v>10.1371439531984</v>
      </c>
      <c r="Q717">
        <v>-7.6388124774605007E-2</v>
      </c>
    </row>
    <row r="718" spans="1:17" hidden="1" x14ac:dyDescent="0.3">
      <c r="A718" t="s">
        <v>1578</v>
      </c>
      <c r="B718" t="s">
        <v>1579</v>
      </c>
      <c r="C718" t="s">
        <v>10405</v>
      </c>
      <c r="D718" t="s">
        <v>46</v>
      </c>
      <c r="E718">
        <v>6347.84</v>
      </c>
      <c r="F718">
        <v>90</v>
      </c>
      <c r="G718">
        <v>-37.334840732168203</v>
      </c>
      <c r="H718">
        <v>-4.7576556561113303</v>
      </c>
      <c r="I718">
        <v>-19.857056492175399</v>
      </c>
      <c r="J718">
        <v>-2.4691114784524202</v>
      </c>
      <c r="K718">
        <v>90.3143100747685</v>
      </c>
      <c r="L718">
        <v>91.900420595055294</v>
      </c>
      <c r="M718">
        <v>53.081674366169402</v>
      </c>
      <c r="N718">
        <v>0.33155080213903698</v>
      </c>
      <c r="O718">
        <v>9.44444444444445</v>
      </c>
      <c r="P718">
        <v>5.8823529411764701</v>
      </c>
    </row>
    <row r="719" spans="1:17" x14ac:dyDescent="0.3">
      <c r="A719" t="s">
        <v>1580</v>
      </c>
      <c r="B719" t="s">
        <v>1581</v>
      </c>
      <c r="C719" t="s">
        <v>10402</v>
      </c>
      <c r="D719" t="s">
        <v>161</v>
      </c>
      <c r="E719">
        <v>6320.2039874699904</v>
      </c>
      <c r="F719">
        <v>404.7</v>
      </c>
      <c r="G719">
        <v>32.608619381855398</v>
      </c>
      <c r="H719">
        <v>-12.4437954041067</v>
      </c>
      <c r="I719">
        <v>26.2357754702217</v>
      </c>
      <c r="J719">
        <v>-3.7794225242520798</v>
      </c>
      <c r="K719">
        <v>405.02394155774698</v>
      </c>
      <c r="L719">
        <v>344.54087751479398</v>
      </c>
      <c r="M719">
        <v>45.392859011514602</v>
      </c>
      <c r="N719">
        <v>0.72550735717053505</v>
      </c>
      <c r="O719">
        <v>11.440573264146201</v>
      </c>
      <c r="P719">
        <v>79.031187790311805</v>
      </c>
      <c r="Q719">
        <v>0.17668301718182999</v>
      </c>
    </row>
    <row r="720" spans="1:17" hidden="1" x14ac:dyDescent="0.3">
      <c r="A720" t="s">
        <v>1582</v>
      </c>
      <c r="B720" t="s">
        <v>1583</v>
      </c>
      <c r="C720" t="s">
        <v>10405</v>
      </c>
      <c r="D720" t="s">
        <v>1072</v>
      </c>
      <c r="E720">
        <v>6266.1528877000001</v>
      </c>
      <c r="F720">
        <v>113</v>
      </c>
      <c r="G720">
        <v>-33.910641346086798</v>
      </c>
      <c r="H720">
        <v>-4.7576556561113303</v>
      </c>
      <c r="I720">
        <v>-19.4222738834798</v>
      </c>
      <c r="M720">
        <v>50</v>
      </c>
      <c r="N720">
        <v>0.2</v>
      </c>
      <c r="O720">
        <v>1.76991150442478</v>
      </c>
      <c r="P720">
        <v>0</v>
      </c>
    </row>
    <row r="721" spans="1:17" x14ac:dyDescent="0.3">
      <c r="A721" t="s">
        <v>1584</v>
      </c>
      <c r="B721" t="s">
        <v>1585</v>
      </c>
      <c r="C721" t="s">
        <v>10404</v>
      </c>
      <c r="D721" t="s">
        <v>388</v>
      </c>
      <c r="E721">
        <v>6234.2703072000004</v>
      </c>
      <c r="F721">
        <v>127.08</v>
      </c>
      <c r="G721">
        <v>40.4915325669566</v>
      </c>
      <c r="H721">
        <v>-14.536279457577701</v>
      </c>
      <c r="I721">
        <v>27.054897553580599</v>
      </c>
      <c r="J721">
        <v>-1.95858681618411</v>
      </c>
      <c r="K721">
        <v>132.732871119674</v>
      </c>
      <c r="L721">
        <v>114.986412304379</v>
      </c>
      <c r="M721">
        <v>36.819798721862398</v>
      </c>
      <c r="N721">
        <v>0.23879907876768799</v>
      </c>
      <c r="O721">
        <v>33.734655335221902</v>
      </c>
      <c r="P721">
        <v>95.357417371252893</v>
      </c>
      <c r="Q721">
        <v>7.3319451861732998E-2</v>
      </c>
    </row>
    <row r="722" spans="1:17" x14ac:dyDescent="0.3">
      <c r="A722" t="s">
        <v>1586</v>
      </c>
      <c r="B722" t="s">
        <v>1587</v>
      </c>
      <c r="C722" t="s">
        <v>10404</v>
      </c>
      <c r="D722" t="s">
        <v>263</v>
      </c>
      <c r="E722">
        <v>6216.8794810500003</v>
      </c>
      <c r="F722">
        <v>649.25</v>
      </c>
      <c r="G722">
        <v>-27.0893712333888</v>
      </c>
      <c r="H722">
        <v>-11.3275233961918</v>
      </c>
      <c r="I722">
        <v>29.0897739244236</v>
      </c>
      <c r="J722">
        <v>-6.47915504982823</v>
      </c>
      <c r="K722">
        <v>635.12811667360302</v>
      </c>
      <c r="L722">
        <v>572.09179391499697</v>
      </c>
      <c r="M722">
        <v>43.194213881358102</v>
      </c>
      <c r="N722">
        <v>0.349197166002301</v>
      </c>
      <c r="O722">
        <v>11.9445514054678</v>
      </c>
      <c r="P722">
        <v>49.270031038050298</v>
      </c>
      <c r="Q722">
        <v>3.3022827775251E-2</v>
      </c>
    </row>
    <row r="723" spans="1:17" x14ac:dyDescent="0.3">
      <c r="A723" t="s">
        <v>1588</v>
      </c>
      <c r="B723" t="s">
        <v>1589</v>
      </c>
      <c r="C723" t="s">
        <v>10392</v>
      </c>
      <c r="D723" t="s">
        <v>687</v>
      </c>
      <c r="E723">
        <v>6205.1436685400004</v>
      </c>
      <c r="F723">
        <v>127.22</v>
      </c>
      <c r="G723">
        <v>-53.029986805549903</v>
      </c>
      <c r="H723">
        <v>-13.436227084682701</v>
      </c>
      <c r="I723">
        <v>-5.1488665800550102</v>
      </c>
      <c r="J723">
        <v>-4.1834411217488601</v>
      </c>
      <c r="K723">
        <v>133.13948175649799</v>
      </c>
      <c r="L723">
        <v>137.56871515683</v>
      </c>
      <c r="M723">
        <v>36.692965755830301</v>
      </c>
      <c r="N723">
        <v>0.48857595015191702</v>
      </c>
      <c r="O723">
        <v>33.587486244301203</v>
      </c>
      <c r="P723">
        <v>16.182648401826398</v>
      </c>
      <c r="Q723">
        <v>-0.108082194757433</v>
      </c>
    </row>
    <row r="724" spans="1:17" x14ac:dyDescent="0.3">
      <c r="A724" t="s">
        <v>1590</v>
      </c>
      <c r="B724" t="s">
        <v>1591</v>
      </c>
      <c r="C724" t="s">
        <v>10396</v>
      </c>
      <c r="D724" t="s">
        <v>883</v>
      </c>
      <c r="E724">
        <v>6198.4142417399999</v>
      </c>
      <c r="F724">
        <v>209.4</v>
      </c>
      <c r="G724">
        <v>24.2722694398351</v>
      </c>
      <c r="H724">
        <v>-2.7240357160089301</v>
      </c>
      <c r="I724">
        <v>-8.1070053011304797</v>
      </c>
      <c r="J724">
        <v>-14.110540408428101</v>
      </c>
      <c r="K724">
        <v>216.37208020716301</v>
      </c>
      <c r="L724">
        <v>200.07734323249301</v>
      </c>
      <c r="M724">
        <v>33.567746874976002</v>
      </c>
      <c r="N724">
        <v>1.6533531382030899</v>
      </c>
      <c r="O724">
        <v>21.585482330467901</v>
      </c>
      <c r="P724">
        <v>66.719745222929902</v>
      </c>
      <c r="Q724">
        <v>5.5096745672254997E-2</v>
      </c>
    </row>
    <row r="725" spans="1:17" hidden="1" x14ac:dyDescent="0.3">
      <c r="A725" t="s">
        <v>1592</v>
      </c>
      <c r="B725" t="s">
        <v>1593</v>
      </c>
      <c r="C725" t="s">
        <v>10405</v>
      </c>
      <c r="D725" t="s">
        <v>21</v>
      </c>
      <c r="E725">
        <v>6194.588272</v>
      </c>
      <c r="F725">
        <v>106</v>
      </c>
      <c r="G725">
        <v>-10.9039213906544</v>
      </c>
      <c r="H725">
        <v>-8.8134777232722605</v>
      </c>
      <c r="I725">
        <v>-9.1877493852376393</v>
      </c>
      <c r="J725">
        <v>-14.679805812051701</v>
      </c>
      <c r="K725">
        <v>124.006727313222</v>
      </c>
      <c r="L725">
        <v>111.88886762751299</v>
      </c>
      <c r="M725">
        <v>20.968007116553402</v>
      </c>
      <c r="N725">
        <v>1.0912891387977399</v>
      </c>
      <c r="O725">
        <v>35.094339622641499</v>
      </c>
      <c r="P725">
        <v>32.054316681200902</v>
      </c>
      <c r="Q725">
        <v>0.26390387323109199</v>
      </c>
    </row>
    <row r="726" spans="1:17" hidden="1" x14ac:dyDescent="0.3">
      <c r="A726" t="s">
        <v>1594</v>
      </c>
      <c r="B726" t="s">
        <v>1595</v>
      </c>
      <c r="C726" t="s">
        <v>10405</v>
      </c>
      <c r="D726" t="s">
        <v>225</v>
      </c>
      <c r="E726">
        <v>6180.4192274999996</v>
      </c>
      <c r="F726">
        <v>5581.9</v>
      </c>
      <c r="G726">
        <v>122.279872596012</v>
      </c>
      <c r="H726">
        <v>-4.2459859972244303</v>
      </c>
      <c r="I726">
        <v>54.340216644989702</v>
      </c>
      <c r="J726">
        <v>1.6996871893182299</v>
      </c>
      <c r="K726">
        <v>5194.5829321498104</v>
      </c>
      <c r="L726">
        <v>4156.4921583937503</v>
      </c>
      <c r="M726">
        <v>64.249024682427503</v>
      </c>
      <c r="N726">
        <v>0.54824441430346904</v>
      </c>
      <c r="O726">
        <v>3.0115193751231599</v>
      </c>
      <c r="P726">
        <v>174.652495879154</v>
      </c>
      <c r="Q726">
        <v>0.12892818250548499</v>
      </c>
    </row>
    <row r="727" spans="1:17" x14ac:dyDescent="0.3">
      <c r="A727" t="s">
        <v>1596</v>
      </c>
      <c r="B727" t="s">
        <v>1597</v>
      </c>
      <c r="C727" t="s">
        <v>10399</v>
      </c>
      <c r="D727" t="s">
        <v>860</v>
      </c>
      <c r="E727">
        <v>6081.6434009759996</v>
      </c>
      <c r="F727">
        <v>34.32</v>
      </c>
      <c r="G727">
        <v>-50.066247753409399</v>
      </c>
      <c r="H727">
        <v>-5.0496264590310496</v>
      </c>
      <c r="I727">
        <v>-39.771679203521202</v>
      </c>
      <c r="J727">
        <v>-3.7696895131345101</v>
      </c>
      <c r="K727">
        <v>40.734642581594699</v>
      </c>
      <c r="L727">
        <v>42.4522814999643</v>
      </c>
      <c r="M727">
        <v>19.4701055639323</v>
      </c>
      <c r="N727">
        <v>3.1136746067235799</v>
      </c>
      <c r="O727">
        <v>57.342657342657297</v>
      </c>
      <c r="P727">
        <v>4.6979865771812097</v>
      </c>
      <c r="Q727">
        <v>-1.213233297661E-2</v>
      </c>
    </row>
    <row r="728" spans="1:17" x14ac:dyDescent="0.3">
      <c r="A728" t="s">
        <v>1598</v>
      </c>
      <c r="B728" t="s">
        <v>1599</v>
      </c>
      <c r="C728" t="s">
        <v>10402</v>
      </c>
      <c r="D728" t="s">
        <v>1414</v>
      </c>
      <c r="E728">
        <v>6081.2303270949997</v>
      </c>
      <c r="F728">
        <v>939.95</v>
      </c>
      <c r="G728">
        <v>-27.278083838432799</v>
      </c>
      <c r="H728">
        <v>-4.31922742133301</v>
      </c>
      <c r="I728">
        <v>11.9830174010751</v>
      </c>
      <c r="J728">
        <v>2.3404504568100801</v>
      </c>
      <c r="K728">
        <v>868.39652454292604</v>
      </c>
      <c r="L728">
        <v>799.48797960214199</v>
      </c>
      <c r="M728">
        <v>68.055428768612501</v>
      </c>
      <c r="N728">
        <v>0.63241732968799302</v>
      </c>
      <c r="O728">
        <v>15.8572264482153</v>
      </c>
      <c r="P728">
        <v>53.989187418086502</v>
      </c>
      <c r="Q728">
        <v>0.123088082080703</v>
      </c>
    </row>
    <row r="729" spans="1:17" hidden="1" x14ac:dyDescent="0.3">
      <c r="A729" t="s">
        <v>1600</v>
      </c>
      <c r="B729" t="s">
        <v>1601</v>
      </c>
      <c r="C729" t="s">
        <v>10405</v>
      </c>
      <c r="D729" t="s">
        <v>276</v>
      </c>
      <c r="E729">
        <v>6076.3475112199903</v>
      </c>
      <c r="F729">
        <v>5533.85</v>
      </c>
      <c r="G729">
        <v>81.173516750279902</v>
      </c>
      <c r="H729">
        <v>-7.2431620086461601</v>
      </c>
      <c r="I729">
        <v>33.498421407602599</v>
      </c>
      <c r="J729">
        <v>-0.21763328185226499</v>
      </c>
      <c r="K729">
        <v>5161.4543024771401</v>
      </c>
      <c r="L729">
        <v>4227.5459860163901</v>
      </c>
      <c r="M729">
        <v>55.807240952301399</v>
      </c>
      <c r="N729">
        <v>0.88172411216650803</v>
      </c>
      <c r="O729">
        <v>4.2673726248452599</v>
      </c>
      <c r="P729">
        <v>132.788574793875</v>
      </c>
      <c r="Q729">
        <v>0.141806274006539</v>
      </c>
    </row>
    <row r="730" spans="1:17" hidden="1" x14ac:dyDescent="0.3">
      <c r="A730" t="s">
        <v>1602</v>
      </c>
      <c r="B730" t="s">
        <v>1603</v>
      </c>
      <c r="C730" t="s">
        <v>10405</v>
      </c>
      <c r="D730" t="s">
        <v>24</v>
      </c>
      <c r="E730">
        <v>6064.6670958750001</v>
      </c>
      <c r="F730">
        <v>579.85</v>
      </c>
      <c r="G730">
        <v>25.332223979365299</v>
      </c>
      <c r="H730">
        <v>-5.9035238394502203</v>
      </c>
      <c r="I730">
        <v>28.5221011302236</v>
      </c>
      <c r="J730">
        <v>-0.33464898277319</v>
      </c>
      <c r="K730">
        <v>597.612406437608</v>
      </c>
      <c r="M730">
        <v>47.406002353652397</v>
      </c>
      <c r="N730">
        <v>1.1046804822623399</v>
      </c>
      <c r="O730">
        <v>31.223592308355599</v>
      </c>
      <c r="P730">
        <v>58.863013698630098</v>
      </c>
    </row>
    <row r="731" spans="1:17" hidden="1" x14ac:dyDescent="0.3">
      <c r="A731" t="s">
        <v>1604</v>
      </c>
      <c r="B731" t="s">
        <v>1605</v>
      </c>
      <c r="C731" t="s">
        <v>10405</v>
      </c>
      <c r="D731" t="s">
        <v>510</v>
      </c>
      <c r="E731">
        <v>6023.4754332049997</v>
      </c>
      <c r="F731">
        <v>417.85</v>
      </c>
      <c r="G731">
        <v>-37.270307186571003</v>
      </c>
      <c r="H731">
        <v>-5.4609729694391902</v>
      </c>
      <c r="I731">
        <v>-22.6956462902521</v>
      </c>
      <c r="J731">
        <v>-1.9589073968197499</v>
      </c>
      <c r="K731">
        <v>420.37291642342598</v>
      </c>
      <c r="L731">
        <v>433.25884495341398</v>
      </c>
      <c r="M731">
        <v>54.241656284700099</v>
      </c>
      <c r="N731">
        <v>0.52937563255446096</v>
      </c>
      <c r="O731">
        <v>35.108292449443503</v>
      </c>
      <c r="P731">
        <v>6.3231552162849898</v>
      </c>
      <c r="Q731">
        <v>-6.7604824517392997E-2</v>
      </c>
    </row>
    <row r="732" spans="1:17" x14ac:dyDescent="0.3">
      <c r="A732" t="s">
        <v>1606</v>
      </c>
      <c r="B732" t="s">
        <v>1607</v>
      </c>
      <c r="C732" t="s">
        <v>10400</v>
      </c>
      <c r="D732" t="s">
        <v>327</v>
      </c>
      <c r="E732">
        <v>5986.8888391199998</v>
      </c>
      <c r="F732">
        <v>2201.8000000000002</v>
      </c>
      <c r="G732">
        <v>48.333489908502301</v>
      </c>
      <c r="H732">
        <v>1.2670691887063601</v>
      </c>
      <c r="I732">
        <v>105.148553747942</v>
      </c>
      <c r="J732">
        <v>-9.7854061365769596</v>
      </c>
      <c r="K732">
        <v>2010.2064364611899</v>
      </c>
      <c r="L732">
        <v>1634.7092635439201</v>
      </c>
      <c r="M732">
        <v>61.3144518887243</v>
      </c>
      <c r="N732">
        <v>0.91023863226370105</v>
      </c>
      <c r="O732">
        <v>3.0543191933872298</v>
      </c>
      <c r="P732">
        <v>131.439533294791</v>
      </c>
      <c r="Q732">
        <v>-1.5245227415839E-2</v>
      </c>
    </row>
    <row r="733" spans="1:17" x14ac:dyDescent="0.3">
      <c r="A733" t="s">
        <v>1608</v>
      </c>
      <c r="B733" t="s">
        <v>1609</v>
      </c>
      <c r="C733" t="s">
        <v>10404</v>
      </c>
      <c r="D733" t="s">
        <v>263</v>
      </c>
      <c r="E733">
        <v>5971.481184966</v>
      </c>
      <c r="F733">
        <v>177.54</v>
      </c>
      <c r="G733">
        <v>-25.316259632339399</v>
      </c>
      <c r="H733">
        <v>2.8243979422024101</v>
      </c>
      <c r="I733">
        <v>-3.9847764938461099</v>
      </c>
      <c r="J733">
        <v>-5.0007570480726802</v>
      </c>
      <c r="K733">
        <v>170.42757821362</v>
      </c>
      <c r="L733">
        <v>167.07376247223399</v>
      </c>
      <c r="M733">
        <v>53.676288083539198</v>
      </c>
      <c r="N733">
        <v>1.59148279485898</v>
      </c>
      <c r="O733">
        <v>23.6904359580939</v>
      </c>
      <c r="P733">
        <v>36.516724336793501</v>
      </c>
      <c r="Q733">
        <v>-6.4116490152142006E-2</v>
      </c>
    </row>
    <row r="734" spans="1:17" x14ac:dyDescent="0.3">
      <c r="A734" t="s">
        <v>1610</v>
      </c>
      <c r="B734" t="s">
        <v>1611</v>
      </c>
      <c r="C734" t="s">
        <v>10404</v>
      </c>
      <c r="D734" t="s">
        <v>263</v>
      </c>
      <c r="E734">
        <v>5955.36767616</v>
      </c>
      <c r="F734">
        <v>810.95</v>
      </c>
      <c r="G734">
        <v>-16.610413654446301</v>
      </c>
      <c r="H734">
        <v>0.27407598486781898</v>
      </c>
      <c r="I734">
        <v>0.20463093711468899</v>
      </c>
      <c r="J734">
        <v>-6.8776692671009698</v>
      </c>
      <c r="K734">
        <v>791.83880140439101</v>
      </c>
      <c r="L734">
        <v>770.01764665048199</v>
      </c>
      <c r="M734">
        <v>54.405585950355402</v>
      </c>
      <c r="N734">
        <v>1.35163623752192</v>
      </c>
      <c r="O734">
        <v>7.1952648128737797</v>
      </c>
      <c r="P734">
        <v>25.728682170542601</v>
      </c>
      <c r="Q734">
        <v>-6.8810366258539998E-3</v>
      </c>
    </row>
    <row r="735" spans="1:17" hidden="1" x14ac:dyDescent="0.3">
      <c r="A735" t="s">
        <v>1612</v>
      </c>
      <c r="B735" t="s">
        <v>1613</v>
      </c>
      <c r="C735" t="s">
        <v>10405</v>
      </c>
      <c r="D735" t="s">
        <v>471</v>
      </c>
      <c r="E735">
        <v>5942.4720685000002</v>
      </c>
      <c r="F735">
        <v>2252.5</v>
      </c>
      <c r="G735">
        <v>-0.78060473695240795</v>
      </c>
      <c r="H735">
        <v>42.065499436255799</v>
      </c>
      <c r="I735">
        <v>65.678002711097605</v>
      </c>
      <c r="J735">
        <v>20.750964268802399</v>
      </c>
      <c r="K735">
        <v>1702.8107879900101</v>
      </c>
      <c r="L735">
        <v>1560.6559298146699</v>
      </c>
      <c r="M735">
        <v>80.718466061655207</v>
      </c>
      <c r="N735">
        <v>3.0654730930775802</v>
      </c>
      <c r="O735">
        <v>6.1043285238623701</v>
      </c>
      <c r="P735">
        <v>91.539115646258495</v>
      </c>
      <c r="Q735">
        <v>4.8276756117004001E-2</v>
      </c>
    </row>
    <row r="736" spans="1:17" hidden="1" x14ac:dyDescent="0.3">
      <c r="A736" t="s">
        <v>1614</v>
      </c>
      <c r="B736" t="s">
        <v>1615</v>
      </c>
      <c r="C736" t="s">
        <v>10405</v>
      </c>
      <c r="D736" t="s">
        <v>263</v>
      </c>
      <c r="E736">
        <v>5929.9119093749996</v>
      </c>
      <c r="F736">
        <v>491.25</v>
      </c>
      <c r="G736">
        <v>238.136042232069</v>
      </c>
      <c r="H736">
        <v>51.890796074307602</v>
      </c>
      <c r="I736">
        <v>232.584236230447</v>
      </c>
      <c r="J736">
        <v>-4.5293661632023898</v>
      </c>
      <c r="K736">
        <v>344.505831312179</v>
      </c>
      <c r="L736">
        <v>218.585887734338</v>
      </c>
      <c r="M736">
        <v>70.549169671337793</v>
      </c>
      <c r="N736">
        <v>0.92640096683446804</v>
      </c>
      <c r="O736">
        <v>2.7989821882951702</v>
      </c>
      <c r="P736">
        <v>379.64264792032799</v>
      </c>
      <c r="Q736">
        <v>0.22717159415100799</v>
      </c>
    </row>
    <row r="737" spans="1:17" x14ac:dyDescent="0.3">
      <c r="A737" t="s">
        <v>1616</v>
      </c>
      <c r="B737" t="s">
        <v>1617</v>
      </c>
      <c r="C737" t="s">
        <v>10394</v>
      </c>
      <c r="D737" t="s">
        <v>46</v>
      </c>
      <c r="E737">
        <v>5895.0995724599998</v>
      </c>
      <c r="F737">
        <v>779.1</v>
      </c>
      <c r="G737">
        <v>49.712462474945298</v>
      </c>
      <c r="H737">
        <v>-14.128845344318901</v>
      </c>
      <c r="I737">
        <v>8.0998723730657893</v>
      </c>
      <c r="J737">
        <v>-6.1290982454516897E-2</v>
      </c>
      <c r="K737">
        <v>799.41678993369499</v>
      </c>
      <c r="L737">
        <v>697.50407904111296</v>
      </c>
      <c r="M737">
        <v>52.126627237271499</v>
      </c>
      <c r="N737">
        <v>0.72630779236056497</v>
      </c>
      <c r="O737">
        <v>20.241304068797302</v>
      </c>
      <c r="P737">
        <v>97.967221445813706</v>
      </c>
      <c r="Q737">
        <v>0.15871713367524501</v>
      </c>
    </row>
    <row r="738" spans="1:17" hidden="1" x14ac:dyDescent="0.3">
      <c r="A738" t="s">
        <v>1618</v>
      </c>
      <c r="B738" t="s">
        <v>1619</v>
      </c>
      <c r="C738" t="s">
        <v>10405</v>
      </c>
      <c r="D738" t="s">
        <v>860</v>
      </c>
      <c r="E738">
        <v>5880.3500640000002</v>
      </c>
      <c r="F738">
        <v>685.6</v>
      </c>
      <c r="G738">
        <v>50.314515173337803</v>
      </c>
      <c r="H738">
        <v>-14.1091378889494</v>
      </c>
      <c r="I738">
        <v>-5.9673213858000302</v>
      </c>
      <c r="J738">
        <v>-2.5196201731634398</v>
      </c>
      <c r="K738">
        <v>727.50430723766499</v>
      </c>
      <c r="L738">
        <v>668.18010704348296</v>
      </c>
      <c r="M738">
        <v>43.2587729338861</v>
      </c>
      <c r="N738">
        <v>0.223688809891576</v>
      </c>
      <c r="O738">
        <v>35.7642940490081</v>
      </c>
      <c r="P738">
        <v>85.522933297253402</v>
      </c>
      <c r="Q738">
        <v>4.0940567518172002E-2</v>
      </c>
    </row>
    <row r="739" spans="1:17" x14ac:dyDescent="0.3">
      <c r="A739" t="s">
        <v>1620</v>
      </c>
      <c r="B739" t="s">
        <v>1621</v>
      </c>
      <c r="C739" t="s">
        <v>10393</v>
      </c>
      <c r="D739" t="s">
        <v>230</v>
      </c>
      <c r="E739">
        <v>5849.4724778099999</v>
      </c>
      <c r="F739">
        <v>303.14999999999998</v>
      </c>
      <c r="G739">
        <v>19.2520655122722</v>
      </c>
      <c r="H739">
        <v>18.9276113049484</v>
      </c>
      <c r="I739">
        <v>35.966121629863302</v>
      </c>
      <c r="J739">
        <v>-3.1781027771955599</v>
      </c>
      <c r="K739">
        <v>277.92748078530798</v>
      </c>
      <c r="L739">
        <v>242.98569018570001</v>
      </c>
      <c r="M739">
        <v>47.594391606754002</v>
      </c>
      <c r="N739">
        <v>1.0921561710299399</v>
      </c>
      <c r="O739">
        <v>8.8240145142668602</v>
      </c>
      <c r="P739">
        <v>71.271186440677894</v>
      </c>
      <c r="Q739">
        <v>0.197052823528685</v>
      </c>
    </row>
    <row r="740" spans="1:17" x14ac:dyDescent="0.3">
      <c r="A740" t="s">
        <v>1622</v>
      </c>
      <c r="B740" t="s">
        <v>1623</v>
      </c>
      <c r="C740" t="s">
        <v>10397</v>
      </c>
      <c r="D740" t="s">
        <v>190</v>
      </c>
      <c r="E740">
        <v>5836.9049392199904</v>
      </c>
      <c r="F740">
        <v>478.9</v>
      </c>
      <c r="G740">
        <v>17.321231401790801</v>
      </c>
      <c r="H740">
        <v>-11.6978100962657</v>
      </c>
      <c r="I740">
        <v>10.7254904164321</v>
      </c>
      <c r="J740">
        <v>-4.2018604337067202</v>
      </c>
      <c r="K740">
        <v>491.14560374370001</v>
      </c>
      <c r="L740">
        <v>436.16501076201598</v>
      </c>
      <c r="M740">
        <v>35.896680666501801</v>
      </c>
      <c r="N740">
        <v>0.55028644301266805</v>
      </c>
      <c r="O740">
        <v>13.2804343286698</v>
      </c>
      <c r="P740">
        <v>54.0366677388227</v>
      </c>
      <c r="Q740">
        <v>0.17600155668752199</v>
      </c>
    </row>
    <row r="741" spans="1:17" hidden="1" x14ac:dyDescent="0.3">
      <c r="A741" t="s">
        <v>1624</v>
      </c>
      <c r="B741" t="s">
        <v>1625</v>
      </c>
      <c r="C741" t="s">
        <v>10405</v>
      </c>
      <c r="D741" t="s">
        <v>276</v>
      </c>
      <c r="E741">
        <v>5824.9715720699996</v>
      </c>
      <c r="F741">
        <v>417.9</v>
      </c>
      <c r="G741">
        <v>-8.5690264392545306</v>
      </c>
      <c r="H741">
        <v>3.8734887123572501</v>
      </c>
      <c r="I741">
        <v>2.8881202558613399</v>
      </c>
      <c r="J741">
        <v>-1.4129424914144899</v>
      </c>
      <c r="K741">
        <v>390.73068171332602</v>
      </c>
      <c r="L741">
        <v>367.54977314931199</v>
      </c>
      <c r="M741">
        <v>59.726615449817999</v>
      </c>
      <c r="N741">
        <v>0.90764724978543398</v>
      </c>
      <c r="O741">
        <v>2.4168461354391102</v>
      </c>
      <c r="P741">
        <v>33.089171974522202</v>
      </c>
      <c r="Q741">
        <v>4.2290288066649001E-2</v>
      </c>
    </row>
    <row r="742" spans="1:17" hidden="1" x14ac:dyDescent="0.3">
      <c r="A742" t="s">
        <v>1626</v>
      </c>
      <c r="B742" t="s">
        <v>1627</v>
      </c>
      <c r="C742" t="s">
        <v>10405</v>
      </c>
      <c r="D742" t="s">
        <v>1628</v>
      </c>
      <c r="E742">
        <v>5821.2514176960003</v>
      </c>
      <c r="F742">
        <v>45.76</v>
      </c>
      <c r="G742">
        <v>1.59054696650928</v>
      </c>
      <c r="H742">
        <v>6.6450160996138603</v>
      </c>
      <c r="I742">
        <v>42.484864951722798</v>
      </c>
      <c r="J742">
        <v>8.7213647120237692</v>
      </c>
      <c r="K742">
        <v>39.983422907113898</v>
      </c>
      <c r="L742">
        <v>35.544841953949202</v>
      </c>
      <c r="M742">
        <v>71.549223012010302</v>
      </c>
      <c r="N742">
        <v>1.11539124303691</v>
      </c>
      <c r="O742">
        <v>7.0585664335664298</v>
      </c>
      <c r="P742">
        <v>67.619047619047606</v>
      </c>
      <c r="Q742">
        <v>0.17937797750217099</v>
      </c>
    </row>
    <row r="743" spans="1:17" x14ac:dyDescent="0.3">
      <c r="A743" t="s">
        <v>1629</v>
      </c>
      <c r="B743" t="s">
        <v>1630</v>
      </c>
      <c r="C743" t="s">
        <v>10393</v>
      </c>
      <c r="D743" t="s">
        <v>998</v>
      </c>
      <c r="E743">
        <v>5743.9326751799999</v>
      </c>
      <c r="F743">
        <v>125.23</v>
      </c>
      <c r="G743">
        <v>-58.158508547238</v>
      </c>
      <c r="H743">
        <v>-12.2791351959394</v>
      </c>
      <c r="I743">
        <v>-37.1493813908194</v>
      </c>
      <c r="J743">
        <v>-8.2480432291942591</v>
      </c>
      <c r="K743">
        <v>137.00154046364699</v>
      </c>
      <c r="L743">
        <v>149.483490700365</v>
      </c>
      <c r="M743">
        <v>22.308710319587099</v>
      </c>
      <c r="N743">
        <v>1.4625166035756101</v>
      </c>
      <c r="O743">
        <v>68.170566158268699</v>
      </c>
      <c r="P743">
        <v>1.56528791565289</v>
      </c>
      <c r="Q743">
        <v>3.0163758206844998E-2</v>
      </c>
    </row>
    <row r="744" spans="1:17" hidden="1" x14ac:dyDescent="0.3">
      <c r="A744" t="s">
        <v>1631</v>
      </c>
      <c r="B744" t="s">
        <v>1632</v>
      </c>
      <c r="C744" t="s">
        <v>10405</v>
      </c>
      <c r="D744" t="s">
        <v>471</v>
      </c>
      <c r="E744">
        <v>5739.6787061099903</v>
      </c>
      <c r="F744">
        <v>1469.35</v>
      </c>
      <c r="G744">
        <v>-12.322408138057799</v>
      </c>
      <c r="H744">
        <v>-6.7719506528624596</v>
      </c>
      <c r="I744">
        <v>29.046435141276799</v>
      </c>
      <c r="J744">
        <v>-1.80155473612932</v>
      </c>
      <c r="K744">
        <v>1468.5422674066201</v>
      </c>
      <c r="L744">
        <v>1331.83261601445</v>
      </c>
      <c r="M744">
        <v>46.722691876351</v>
      </c>
      <c r="N744">
        <v>0.48245493276154</v>
      </c>
      <c r="O744">
        <v>17.0585633103072</v>
      </c>
      <c r="P744">
        <v>50.702564102563997</v>
      </c>
      <c r="Q744">
        <v>-4.5663764579918997E-2</v>
      </c>
    </row>
    <row r="745" spans="1:17" x14ac:dyDescent="0.3">
      <c r="A745" t="s">
        <v>1633</v>
      </c>
      <c r="B745" t="s">
        <v>1634</v>
      </c>
      <c r="C745" t="s">
        <v>10395</v>
      </c>
      <c r="D745" t="s">
        <v>471</v>
      </c>
      <c r="E745">
        <v>5721.4787973749999</v>
      </c>
      <c r="F745">
        <v>511.65</v>
      </c>
      <c r="G745">
        <v>26.553477455377902</v>
      </c>
      <c r="H745">
        <v>8.5061951392808908</v>
      </c>
      <c r="I745">
        <v>26.728372215993701</v>
      </c>
      <c r="J745">
        <v>-6.3782700786013402</v>
      </c>
      <c r="K745">
        <v>461.72500778185901</v>
      </c>
      <c r="L745">
        <v>398.21549427719401</v>
      </c>
      <c r="M745">
        <v>51.265961342670202</v>
      </c>
      <c r="N745">
        <v>2.4377781658341502</v>
      </c>
      <c r="O745">
        <v>11.599726375451899</v>
      </c>
      <c r="P745">
        <v>75.764342150463705</v>
      </c>
      <c r="Q745">
        <v>5.3714087817770002E-3</v>
      </c>
    </row>
    <row r="746" spans="1:17" x14ac:dyDescent="0.3">
      <c r="A746" t="s">
        <v>1635</v>
      </c>
      <c r="B746" t="s">
        <v>1636</v>
      </c>
      <c r="C746" t="s">
        <v>10393</v>
      </c>
      <c r="D746" t="s">
        <v>114</v>
      </c>
      <c r="E746">
        <v>5721.3373799999999</v>
      </c>
      <c r="F746">
        <v>616.54999999999995</v>
      </c>
      <c r="G746">
        <v>131.42404274410401</v>
      </c>
      <c r="H746">
        <v>6.51685414781024</v>
      </c>
      <c r="I746">
        <v>64.002431915970504</v>
      </c>
      <c r="J746">
        <v>3.3766704056681198</v>
      </c>
      <c r="K746">
        <v>559.93182411798898</v>
      </c>
      <c r="L746">
        <v>443.79517118042401</v>
      </c>
      <c r="M746">
        <v>78.316086307067394</v>
      </c>
      <c r="N746">
        <v>0.85836594790586496</v>
      </c>
      <c r="O746">
        <v>17.9709674803341</v>
      </c>
      <c r="P746">
        <v>194.57716196846599</v>
      </c>
      <c r="Q746">
        <v>8.4998698590554006E-2</v>
      </c>
    </row>
    <row r="747" spans="1:17" hidden="1" x14ac:dyDescent="0.3">
      <c r="A747" t="s">
        <v>1637</v>
      </c>
      <c r="B747" t="s">
        <v>1638</v>
      </c>
      <c r="C747" t="s">
        <v>10405</v>
      </c>
      <c r="D747" t="s">
        <v>21</v>
      </c>
      <c r="E747">
        <v>5719.3800485250003</v>
      </c>
      <c r="F747">
        <v>483.45</v>
      </c>
      <c r="G747">
        <v>-35.442819434713499</v>
      </c>
      <c r="H747">
        <v>-3.69632286705122</v>
      </c>
      <c r="I747">
        <v>-10.5948723223266</v>
      </c>
      <c r="J747">
        <v>-7.0736775125531697</v>
      </c>
      <c r="K747">
        <v>493.20498663454703</v>
      </c>
      <c r="L747">
        <v>474.714780919308</v>
      </c>
      <c r="M747">
        <v>35.300269652966897</v>
      </c>
      <c r="N747">
        <v>1.1737239789476701</v>
      </c>
      <c r="O747">
        <v>23.901127314096499</v>
      </c>
      <c r="P747">
        <v>23.929761599589799</v>
      </c>
      <c r="Q747">
        <v>7.1684744755069002E-2</v>
      </c>
    </row>
    <row r="748" spans="1:17" hidden="1" x14ac:dyDescent="0.3">
      <c r="A748" t="s">
        <v>1639</v>
      </c>
      <c r="B748" t="s">
        <v>1640</v>
      </c>
      <c r="C748" t="s">
        <v>10405</v>
      </c>
      <c r="D748" t="s">
        <v>54</v>
      </c>
      <c r="E748">
        <v>5715.5159214699997</v>
      </c>
      <c r="F748">
        <v>1314.1</v>
      </c>
      <c r="G748">
        <v>-17.857214012517701</v>
      </c>
      <c r="H748">
        <v>-0.32337525764627001</v>
      </c>
      <c r="I748">
        <v>15.525168766203899</v>
      </c>
      <c r="J748">
        <v>-7.9985644938801803</v>
      </c>
      <c r="K748">
        <v>1300.84583707402</v>
      </c>
      <c r="M748">
        <v>37.264563978801199</v>
      </c>
      <c r="N748">
        <v>1.0027429193742099</v>
      </c>
      <c r="O748">
        <v>14.976029221520401</v>
      </c>
      <c r="P748">
        <v>35.474226804123703</v>
      </c>
    </row>
    <row r="749" spans="1:17" hidden="1" x14ac:dyDescent="0.3">
      <c r="A749" t="s">
        <v>1641</v>
      </c>
      <c r="B749" t="s">
        <v>1642</v>
      </c>
      <c r="C749" t="s">
        <v>10405</v>
      </c>
      <c r="D749" t="s">
        <v>122</v>
      </c>
      <c r="E749">
        <v>5697.8017596500003</v>
      </c>
      <c r="F749">
        <v>146.75</v>
      </c>
      <c r="G749">
        <v>-43.618529979612198</v>
      </c>
      <c r="H749">
        <v>-19.0677870877138</v>
      </c>
      <c r="I749">
        <v>-29.1301625170052</v>
      </c>
      <c r="J749">
        <v>-7.2250892052784996</v>
      </c>
      <c r="K749">
        <v>159.35335653324699</v>
      </c>
      <c r="M749">
        <v>40.5597565548848</v>
      </c>
      <c r="N749">
        <v>0.56779194565096602</v>
      </c>
      <c r="O749">
        <v>34.582623509369597</v>
      </c>
      <c r="P749">
        <v>8.7037037037037006</v>
      </c>
    </row>
    <row r="750" spans="1:17" hidden="1" x14ac:dyDescent="0.3">
      <c r="A750" t="s">
        <v>1643</v>
      </c>
      <c r="B750" t="s">
        <v>1644</v>
      </c>
      <c r="C750" t="s">
        <v>10405</v>
      </c>
      <c r="D750" t="s">
        <v>294</v>
      </c>
      <c r="E750">
        <v>5654.6294584950001</v>
      </c>
      <c r="F750">
        <v>3349.05</v>
      </c>
      <c r="G750">
        <v>858.37862218541204</v>
      </c>
      <c r="H750">
        <v>20.324697285065099</v>
      </c>
      <c r="I750">
        <v>270.95045098124098</v>
      </c>
      <c r="J750">
        <v>10.967121539543101</v>
      </c>
      <c r="K750">
        <v>2373.5509006431498</v>
      </c>
      <c r="L750">
        <v>1523.565754815</v>
      </c>
      <c r="M750">
        <v>88.359067705806595</v>
      </c>
      <c r="N750">
        <v>0.62280725589728703</v>
      </c>
      <c r="O750">
        <v>0</v>
      </c>
      <c r="P750">
        <v>942.668119551681</v>
      </c>
      <c r="Q750">
        <v>0.299165832138864</v>
      </c>
    </row>
    <row r="751" spans="1:17" x14ac:dyDescent="0.3">
      <c r="A751" t="s">
        <v>1645</v>
      </c>
      <c r="B751" t="s">
        <v>1646</v>
      </c>
      <c r="C751" t="s">
        <v>10395</v>
      </c>
      <c r="D751" t="s">
        <v>195</v>
      </c>
      <c r="E751">
        <v>5648.2659486000002</v>
      </c>
      <c r="F751">
        <v>623.25</v>
      </c>
      <c r="G751">
        <v>10.4812700454364</v>
      </c>
      <c r="H751">
        <v>-10.549504165616399</v>
      </c>
      <c r="I751">
        <v>22.3415700988201</v>
      </c>
      <c r="J751">
        <v>-6.68810824464029</v>
      </c>
      <c r="K751">
        <v>639.377636485636</v>
      </c>
      <c r="L751">
        <v>558.14997936676798</v>
      </c>
      <c r="M751">
        <v>25.859663521637</v>
      </c>
      <c r="N751">
        <v>0.74581785340792495</v>
      </c>
      <c r="O751">
        <v>15.796229442438801</v>
      </c>
      <c r="P751">
        <v>67.946645109134906</v>
      </c>
    </row>
    <row r="752" spans="1:17" x14ac:dyDescent="0.3">
      <c r="A752" t="s">
        <v>1647</v>
      </c>
      <c r="B752" t="s">
        <v>1648</v>
      </c>
      <c r="C752" t="s">
        <v>5595</v>
      </c>
      <c r="D752" t="s">
        <v>83</v>
      </c>
      <c r="E752">
        <v>5648.2317131999998</v>
      </c>
      <c r="F752">
        <v>275.7</v>
      </c>
      <c r="G752">
        <v>32.376385239098603</v>
      </c>
      <c r="H752">
        <v>-18.805994024691302</v>
      </c>
      <c r="I752">
        <v>20.929224575435502</v>
      </c>
      <c r="J752">
        <v>-4.3994803167840297</v>
      </c>
      <c r="K752">
        <v>299.99652598751197</v>
      </c>
      <c r="L752">
        <v>260.58515841492601</v>
      </c>
      <c r="M752">
        <v>28.366448622073001</v>
      </c>
      <c r="N752">
        <v>0.404731882944729</v>
      </c>
      <c r="O752">
        <v>34.058759521218697</v>
      </c>
      <c r="P752">
        <v>71.295433364398903</v>
      </c>
      <c r="Q752">
        <v>5.0999839055717998E-2</v>
      </c>
    </row>
    <row r="753" spans="1:17" x14ac:dyDescent="0.3">
      <c r="A753" t="s">
        <v>1649</v>
      </c>
      <c r="B753" t="s">
        <v>1650</v>
      </c>
      <c r="C753" t="s">
        <v>10399</v>
      </c>
      <c r="D753" t="s">
        <v>478</v>
      </c>
      <c r="E753">
        <v>5639.1292636139997</v>
      </c>
      <c r="F753">
        <v>113.19</v>
      </c>
      <c r="G753">
        <v>-39.011017084143703</v>
      </c>
      <c r="H753">
        <v>-4.9888284132910199</v>
      </c>
      <c r="I753">
        <v>-6.7669259082758497</v>
      </c>
      <c r="J753">
        <v>3.3893790875852998</v>
      </c>
      <c r="K753">
        <v>108.2382454855</v>
      </c>
      <c r="L753">
        <v>108.648628600157</v>
      </c>
      <c r="M753">
        <v>69.118970692570898</v>
      </c>
      <c r="N753">
        <v>0.81110133927420802</v>
      </c>
      <c r="O753">
        <v>18.119975262832298</v>
      </c>
      <c r="P753">
        <v>23.7049180327868</v>
      </c>
      <c r="Q753">
        <v>-9.1120155598683E-2</v>
      </c>
    </row>
    <row r="754" spans="1:17" x14ac:dyDescent="0.3">
      <c r="A754" t="s">
        <v>1651</v>
      </c>
      <c r="B754" t="s">
        <v>1652</v>
      </c>
      <c r="C754" t="s">
        <v>10401</v>
      </c>
      <c r="D754" t="s">
        <v>130</v>
      </c>
      <c r="E754">
        <v>5546.67</v>
      </c>
      <c r="F754">
        <v>194.62</v>
      </c>
      <c r="G754">
        <v>29.271873576460202</v>
      </c>
      <c r="H754">
        <v>-7.5005127989684697</v>
      </c>
      <c r="I754">
        <v>-20.4946290916435</v>
      </c>
      <c r="J754">
        <v>-0.76477268915649799</v>
      </c>
      <c r="K754">
        <v>199.17727876463101</v>
      </c>
      <c r="L754">
        <v>188.78107630106101</v>
      </c>
      <c r="M754">
        <v>50.581405020893399</v>
      </c>
      <c r="N754">
        <v>0.52864105539702899</v>
      </c>
      <c r="O754">
        <v>36.137087658000098</v>
      </c>
      <c r="P754">
        <v>77.572992700729898</v>
      </c>
      <c r="Q754">
        <v>2.0500002261902E-2</v>
      </c>
    </row>
    <row r="755" spans="1:17" hidden="1" x14ac:dyDescent="0.3">
      <c r="A755" t="s">
        <v>1653</v>
      </c>
      <c r="B755" t="s">
        <v>1654</v>
      </c>
      <c r="C755" t="s">
        <v>10405</v>
      </c>
      <c r="D755" t="s">
        <v>294</v>
      </c>
      <c r="E755">
        <v>5533.2490500000004</v>
      </c>
      <c r="F755">
        <v>2854.25</v>
      </c>
      <c r="G755">
        <v>498.71815569396301</v>
      </c>
      <c r="H755">
        <v>-23.686690415509499</v>
      </c>
      <c r="I755">
        <v>143.51566689218501</v>
      </c>
      <c r="J755">
        <v>-4.6867373777329897</v>
      </c>
      <c r="K755">
        <v>2770.9203061220801</v>
      </c>
      <c r="L755">
        <v>1838.5242047729701</v>
      </c>
      <c r="M755">
        <v>48.625799318557902</v>
      </c>
      <c r="N755">
        <v>1.92147335423197</v>
      </c>
      <c r="O755">
        <v>25.321888412017099</v>
      </c>
      <c r="P755">
        <v>558.67307692307702</v>
      </c>
      <c r="Q755">
        <v>0.312097364795341</v>
      </c>
    </row>
    <row r="756" spans="1:17" x14ac:dyDescent="0.3">
      <c r="A756" t="s">
        <v>1655</v>
      </c>
      <c r="B756" t="s">
        <v>1656</v>
      </c>
      <c r="C756" t="s">
        <v>10391</v>
      </c>
      <c r="D756" t="s">
        <v>51</v>
      </c>
      <c r="E756">
        <v>5485.2526298399998</v>
      </c>
      <c r="F756">
        <v>61.08</v>
      </c>
      <c r="G756">
        <v>68.090784170662999</v>
      </c>
      <c r="H756">
        <v>-7.3250090634013496</v>
      </c>
      <c r="I756">
        <v>-20.807647810314901</v>
      </c>
      <c r="J756">
        <v>-4.0853700798286399</v>
      </c>
      <c r="K756">
        <v>64.020355162944597</v>
      </c>
      <c r="L756">
        <v>62.107927842951</v>
      </c>
      <c r="M756">
        <v>47.212476206647999</v>
      </c>
      <c r="N756">
        <v>1.6277606989781701</v>
      </c>
      <c r="O756">
        <v>63.113948919449903</v>
      </c>
      <c r="P756">
        <v>104.96644295302001</v>
      </c>
      <c r="Q756">
        <v>3.1393197542164998E-2</v>
      </c>
    </row>
    <row r="757" spans="1:17" x14ac:dyDescent="0.3">
      <c r="A757" t="s">
        <v>1657</v>
      </c>
      <c r="B757" t="s">
        <v>1658</v>
      </c>
      <c r="C757" t="s">
        <v>10391</v>
      </c>
      <c r="D757" t="s">
        <v>24</v>
      </c>
      <c r="E757">
        <v>5429.3079509500003</v>
      </c>
      <c r="F757">
        <v>321.10000000000002</v>
      </c>
      <c r="G757">
        <v>-34.661641491322399</v>
      </c>
      <c r="H757">
        <v>-7.7970778649587604</v>
      </c>
      <c r="I757">
        <v>-25.598256726586499</v>
      </c>
      <c r="J757">
        <v>-3.1013396974192702</v>
      </c>
      <c r="K757">
        <v>330.08590424423102</v>
      </c>
      <c r="L757">
        <v>343.55594361961403</v>
      </c>
      <c r="M757">
        <v>47.042813734662197</v>
      </c>
      <c r="N757">
        <v>0.66110239778161295</v>
      </c>
      <c r="O757">
        <v>31.5010900031142</v>
      </c>
      <c r="P757">
        <v>4.3718511295303299</v>
      </c>
      <c r="Q757">
        <v>-3.669859467475E-2</v>
      </c>
    </row>
    <row r="758" spans="1:17" hidden="1" x14ac:dyDescent="0.3">
      <c r="A758" t="s">
        <v>1659</v>
      </c>
      <c r="B758" t="s">
        <v>1660</v>
      </c>
      <c r="C758" t="s">
        <v>10405</v>
      </c>
      <c r="D758" t="s">
        <v>564</v>
      </c>
      <c r="E758">
        <v>5416.1051648000002</v>
      </c>
      <c r="F758">
        <v>5450.5</v>
      </c>
      <c r="G758">
        <v>38.188556601354399</v>
      </c>
      <c r="H758">
        <v>-12.3817903454541</v>
      </c>
      <c r="I758">
        <v>18.3345247485477</v>
      </c>
      <c r="J758">
        <v>-2.1619417091545401</v>
      </c>
      <c r="K758">
        <v>5625.1069927975695</v>
      </c>
      <c r="L758">
        <v>5025.8373155233903</v>
      </c>
      <c r="M758">
        <v>47.811583797939498</v>
      </c>
      <c r="N758">
        <v>0.51239026966130996</v>
      </c>
      <c r="O758">
        <v>22.904320704522501</v>
      </c>
      <c r="P758">
        <v>90.736982082866703</v>
      </c>
      <c r="Q758">
        <v>0.132748661012319</v>
      </c>
    </row>
    <row r="759" spans="1:17" x14ac:dyDescent="0.3">
      <c r="A759" t="s">
        <v>1661</v>
      </c>
      <c r="B759" t="s">
        <v>1662</v>
      </c>
      <c r="C759" t="s">
        <v>10393</v>
      </c>
      <c r="D759" t="s">
        <v>1663</v>
      </c>
      <c r="E759">
        <v>5408.5255349400004</v>
      </c>
      <c r="F759">
        <v>1057.6500000000001</v>
      </c>
      <c r="G759">
        <v>34.0211352232024</v>
      </c>
      <c r="H759">
        <v>-5.6072195767584496</v>
      </c>
      <c r="I759">
        <v>49.4549728597731</v>
      </c>
      <c r="J759">
        <v>-1.25589992757135</v>
      </c>
      <c r="K759">
        <v>1062.2176584097299</v>
      </c>
      <c r="L759">
        <v>879.548497179999</v>
      </c>
      <c r="M759">
        <v>38.325701472945802</v>
      </c>
      <c r="N759">
        <v>0.46021002891679902</v>
      </c>
      <c r="O759">
        <v>13.553633054413</v>
      </c>
      <c r="P759">
        <v>82.984429065743896</v>
      </c>
      <c r="Q759">
        <v>5.2400879474543E-2</v>
      </c>
    </row>
    <row r="760" spans="1:17" x14ac:dyDescent="0.3">
      <c r="A760" t="s">
        <v>1664</v>
      </c>
      <c r="B760" t="s">
        <v>1665</v>
      </c>
      <c r="C760" t="s">
        <v>10391</v>
      </c>
      <c r="D760" t="s">
        <v>400</v>
      </c>
      <c r="E760">
        <v>5397.3306988650002</v>
      </c>
      <c r="F760">
        <v>297.45</v>
      </c>
      <c r="G760">
        <v>-32.484307649281</v>
      </c>
      <c r="H760">
        <v>2.47061491322652</v>
      </c>
      <c r="I760">
        <v>-12.706965576807301</v>
      </c>
      <c r="J760">
        <v>-2.0008840537032602</v>
      </c>
      <c r="K760">
        <v>289.12618490159201</v>
      </c>
      <c r="L760">
        <v>291.68247876498901</v>
      </c>
      <c r="M760">
        <v>63.561252902621902</v>
      </c>
      <c r="N760">
        <v>1.0856675633099999</v>
      </c>
      <c r="O760">
        <v>30.425281559925999</v>
      </c>
      <c r="P760">
        <v>10.391538318797499</v>
      </c>
      <c r="Q760">
        <v>-3.935143262851E-3</v>
      </c>
    </row>
    <row r="761" spans="1:17" x14ac:dyDescent="0.3">
      <c r="A761" t="s">
        <v>1666</v>
      </c>
      <c r="B761" t="s">
        <v>1667</v>
      </c>
      <c r="C761" t="s">
        <v>10402</v>
      </c>
      <c r="D761" t="s">
        <v>266</v>
      </c>
      <c r="E761">
        <v>5390.1569288849996</v>
      </c>
      <c r="F761">
        <v>1752.35</v>
      </c>
      <c r="G761">
        <v>-59.0579195897229</v>
      </c>
      <c r="H761">
        <v>-9.0892607366259597</v>
      </c>
      <c r="I761">
        <v>-13.4758408797152</v>
      </c>
      <c r="J761">
        <v>-3.3980623605296199</v>
      </c>
      <c r="K761">
        <v>1800.46943567071</v>
      </c>
      <c r="L761">
        <v>1904.9640693690801</v>
      </c>
      <c r="M761">
        <v>46.202371190820301</v>
      </c>
      <c r="N761">
        <v>0.39755944197856102</v>
      </c>
      <c r="O761">
        <v>58.863811453191403</v>
      </c>
      <c r="P761">
        <v>9.5218749999999908</v>
      </c>
      <c r="Q761">
        <v>1.298364136119E-3</v>
      </c>
    </row>
    <row r="762" spans="1:17" x14ac:dyDescent="0.3">
      <c r="A762" t="s">
        <v>1668</v>
      </c>
      <c r="B762" t="s">
        <v>1669</v>
      </c>
      <c r="C762" t="s">
        <v>10398</v>
      </c>
      <c r="D762" t="s">
        <v>135</v>
      </c>
      <c r="E762">
        <v>5377.08</v>
      </c>
      <c r="F762">
        <v>8961.7999999999993</v>
      </c>
      <c r="G762">
        <v>61.212460432185402</v>
      </c>
      <c r="H762">
        <v>5.45333678983814</v>
      </c>
      <c r="I762">
        <v>36.749439417209402</v>
      </c>
      <c r="J762">
        <v>-6.1040454552968599</v>
      </c>
      <c r="K762">
        <v>7974.3481274239302</v>
      </c>
      <c r="L762">
        <v>6911.4376466880904</v>
      </c>
      <c r="M762">
        <v>60.398202398785202</v>
      </c>
      <c r="N762">
        <v>1.6815326690542001</v>
      </c>
      <c r="O762">
        <v>6.5634135999464496</v>
      </c>
      <c r="P762">
        <v>94.967965104262902</v>
      </c>
      <c r="Q762">
        <v>0.115495331218151</v>
      </c>
    </row>
    <row r="763" spans="1:17" x14ac:dyDescent="0.3">
      <c r="A763" t="s">
        <v>1670</v>
      </c>
      <c r="B763" t="s">
        <v>1671</v>
      </c>
      <c r="C763" t="s">
        <v>10402</v>
      </c>
      <c r="D763" t="s">
        <v>266</v>
      </c>
      <c r="E763">
        <v>5315.09643048</v>
      </c>
      <c r="F763">
        <v>670.2</v>
      </c>
      <c r="G763">
        <v>-32.831112186039199</v>
      </c>
      <c r="H763">
        <v>-20.209948097251299</v>
      </c>
      <c r="I763">
        <v>-19.600310139755301</v>
      </c>
      <c r="J763">
        <v>-5.9354385865452297</v>
      </c>
      <c r="K763">
        <v>730.50492918094903</v>
      </c>
      <c r="L763">
        <v>703.96148955024898</v>
      </c>
      <c r="M763">
        <v>20.470723335938001</v>
      </c>
      <c r="N763">
        <v>0.69250056454490905</v>
      </c>
      <c r="O763">
        <v>31.871083258728699</v>
      </c>
      <c r="P763">
        <v>15.4323114019979</v>
      </c>
    </row>
    <row r="764" spans="1:17" hidden="1" x14ac:dyDescent="0.3">
      <c r="A764" t="s">
        <v>1672</v>
      </c>
      <c r="B764" t="s">
        <v>1673</v>
      </c>
      <c r="C764" t="s">
        <v>10405</v>
      </c>
      <c r="D764" t="s">
        <v>294</v>
      </c>
      <c r="E764">
        <v>5294.7746148149999</v>
      </c>
      <c r="F764">
        <v>431.85</v>
      </c>
      <c r="G764">
        <v>120.29852708928</v>
      </c>
      <c r="H764">
        <v>14.6897836969883</v>
      </c>
      <c r="I764">
        <v>37.742445898072603</v>
      </c>
      <c r="J764">
        <v>-8.2119595056777701</v>
      </c>
      <c r="K764">
        <v>374.972317023568</v>
      </c>
      <c r="L764">
        <v>304.31774826192799</v>
      </c>
      <c r="M764">
        <v>55.954909599025498</v>
      </c>
      <c r="N764">
        <v>1.4901595236422001</v>
      </c>
      <c r="O764">
        <v>14.217899733703799</v>
      </c>
      <c r="P764">
        <v>169.40112289457201</v>
      </c>
    </row>
    <row r="765" spans="1:17" x14ac:dyDescent="0.3">
      <c r="A765" t="s">
        <v>1674</v>
      </c>
      <c r="B765" t="s">
        <v>1675</v>
      </c>
      <c r="C765" t="s">
        <v>10402</v>
      </c>
      <c r="D765" t="s">
        <v>1414</v>
      </c>
      <c r="E765">
        <v>5259.1625253800003</v>
      </c>
      <c r="F765">
        <v>728.3</v>
      </c>
      <c r="G765">
        <v>31.804623277595901</v>
      </c>
      <c r="H765">
        <v>-18.282758389718602</v>
      </c>
      <c r="I765">
        <v>56.4679804154826</v>
      </c>
      <c r="J765">
        <v>-5.5398724931386596</v>
      </c>
      <c r="K765">
        <v>687.22497754122105</v>
      </c>
      <c r="L765">
        <v>551.38500374299304</v>
      </c>
      <c r="M765">
        <v>36.996663181627099</v>
      </c>
      <c r="N765">
        <v>0.180323518196812</v>
      </c>
      <c r="O765">
        <v>18.05574625841</v>
      </c>
      <c r="P765">
        <v>94.213333333333296</v>
      </c>
      <c r="Q765">
        <v>1.8699752023701999E-2</v>
      </c>
    </row>
    <row r="766" spans="1:17" hidden="1" x14ac:dyDescent="0.3">
      <c r="A766" t="s">
        <v>1676</v>
      </c>
      <c r="B766" t="s">
        <v>1677</v>
      </c>
      <c r="C766" t="s">
        <v>10405</v>
      </c>
      <c r="D766" t="s">
        <v>220</v>
      </c>
      <c r="E766">
        <v>5248.6552363350002</v>
      </c>
      <c r="F766">
        <v>479.1</v>
      </c>
      <c r="G766">
        <v>90.483502466714</v>
      </c>
      <c r="H766">
        <v>-2.0200130705599899</v>
      </c>
      <c r="I766">
        <v>33.667354103032302</v>
      </c>
      <c r="J766">
        <v>6.4448583476445602</v>
      </c>
      <c r="K766">
        <v>411.83976193692598</v>
      </c>
      <c r="L766">
        <v>336.58498298944102</v>
      </c>
      <c r="M766">
        <v>75.383656866534395</v>
      </c>
      <c r="N766">
        <v>1.3112039530013699</v>
      </c>
      <c r="O766">
        <v>3.0265080359006502</v>
      </c>
      <c r="P766">
        <v>143.79700072835399</v>
      </c>
      <c r="Q766">
        <v>0.164937898752641</v>
      </c>
    </row>
    <row r="767" spans="1:17" x14ac:dyDescent="0.3">
      <c r="A767" t="s">
        <v>1678</v>
      </c>
      <c r="B767" t="s">
        <v>1679</v>
      </c>
      <c r="C767" t="s">
        <v>10400</v>
      </c>
      <c r="D767" t="s">
        <v>327</v>
      </c>
      <c r="E767">
        <v>5224.2640370150002</v>
      </c>
      <c r="F767">
        <v>244.85</v>
      </c>
      <c r="G767">
        <v>-20.009348749141999</v>
      </c>
      <c r="H767">
        <v>-13.570340021892999</v>
      </c>
      <c r="I767">
        <v>8.0421453831384699</v>
      </c>
      <c r="J767">
        <v>-4.1977027758893302</v>
      </c>
      <c r="K767">
        <v>259.06829916874199</v>
      </c>
      <c r="L767">
        <v>243.76003121115701</v>
      </c>
      <c r="M767">
        <v>30.6839651880308</v>
      </c>
      <c r="N767">
        <v>0.59983828099820802</v>
      </c>
      <c r="O767">
        <v>21.339595670818799</v>
      </c>
      <c r="P767">
        <v>29.550264550264501</v>
      </c>
      <c r="Q767">
        <v>-0.10393949489589201</v>
      </c>
    </row>
    <row r="768" spans="1:17" x14ac:dyDescent="0.3">
      <c r="A768" t="s">
        <v>1680</v>
      </c>
      <c r="B768" t="s">
        <v>1681</v>
      </c>
      <c r="C768" t="s">
        <v>10404</v>
      </c>
      <c r="D768" t="s">
        <v>471</v>
      </c>
      <c r="E768">
        <v>5206.0372865600002</v>
      </c>
      <c r="F768">
        <v>941.6</v>
      </c>
      <c r="G768">
        <v>-17.558888429410199</v>
      </c>
      <c r="H768">
        <v>-2.98659734077656</v>
      </c>
      <c r="I768">
        <v>21.483276888281701</v>
      </c>
      <c r="J768">
        <v>-1.13577814511908</v>
      </c>
      <c r="K768">
        <v>883.28723509068595</v>
      </c>
      <c r="L768">
        <v>811.90228821374399</v>
      </c>
      <c r="M768">
        <v>71.601502156751295</v>
      </c>
      <c r="N768">
        <v>0.791574355716408</v>
      </c>
      <c r="O768">
        <v>3.3028887000849698</v>
      </c>
      <c r="P768">
        <v>43.329020473399702</v>
      </c>
      <c r="Q768">
        <v>-0.128012559500226</v>
      </c>
    </row>
    <row r="769" spans="1:17" x14ac:dyDescent="0.3">
      <c r="A769" t="s">
        <v>1682</v>
      </c>
      <c r="B769" t="s">
        <v>1683</v>
      </c>
      <c r="C769" t="s">
        <v>10393</v>
      </c>
      <c r="D769" t="s">
        <v>1003</v>
      </c>
      <c r="E769">
        <v>5185.23246423</v>
      </c>
      <c r="F769">
        <v>40.65</v>
      </c>
      <c r="G769">
        <v>19.2251371333885</v>
      </c>
      <c r="H769">
        <v>-7.3475837136653004</v>
      </c>
      <c r="I769">
        <v>21.7679714741158</v>
      </c>
      <c r="J769">
        <v>1.68473467539372</v>
      </c>
      <c r="K769">
        <v>39.804963332638003</v>
      </c>
      <c r="L769">
        <v>35.180866884211902</v>
      </c>
      <c r="M769">
        <v>63.0916385205404</v>
      </c>
      <c r="N769">
        <v>0.600036101435651</v>
      </c>
      <c r="O769">
        <v>13.4071340713407</v>
      </c>
      <c r="P769">
        <v>80.6666666666666</v>
      </c>
      <c r="Q769">
        <v>8.3593482744091993E-2</v>
      </c>
    </row>
    <row r="770" spans="1:17" hidden="1" x14ac:dyDescent="0.3">
      <c r="A770" t="s">
        <v>1684</v>
      </c>
      <c r="B770" t="s">
        <v>1685</v>
      </c>
      <c r="C770" t="s">
        <v>10405</v>
      </c>
      <c r="D770" t="s">
        <v>161</v>
      </c>
      <c r="E770">
        <v>5182.0849108000002</v>
      </c>
      <c r="F770">
        <v>4584.6499999999996</v>
      </c>
      <c r="G770">
        <v>112.86262813013001</v>
      </c>
      <c r="H770">
        <v>-8.4748899182372401</v>
      </c>
      <c r="I770">
        <v>38.218622439364502</v>
      </c>
      <c r="J770">
        <v>-5.7651997058203097</v>
      </c>
      <c r="K770">
        <v>4829.6148779799296</v>
      </c>
      <c r="L770">
        <v>3877.9323300840001</v>
      </c>
      <c r="M770">
        <v>30.020301834766801</v>
      </c>
      <c r="N770">
        <v>0.39432298598412602</v>
      </c>
      <c r="O770">
        <v>24.102167013839601</v>
      </c>
      <c r="P770">
        <v>167.716788321167</v>
      </c>
      <c r="Q770">
        <v>0.20085889076228799</v>
      </c>
    </row>
    <row r="771" spans="1:17" hidden="1" x14ac:dyDescent="0.3">
      <c r="A771" t="s">
        <v>1686</v>
      </c>
      <c r="B771" t="s">
        <v>1687</v>
      </c>
      <c r="C771" t="s">
        <v>10405</v>
      </c>
      <c r="D771" t="s">
        <v>1688</v>
      </c>
      <c r="E771">
        <v>5168.879891351</v>
      </c>
      <c r="F771">
        <v>63.66</v>
      </c>
      <c r="G771">
        <v>-5.4092647942193803</v>
      </c>
      <c r="H771">
        <v>0.26381774990121998</v>
      </c>
      <c r="I771">
        <v>-4.6103192923916998</v>
      </c>
      <c r="J771">
        <v>0.52781060157350101</v>
      </c>
      <c r="K771">
        <v>60.898345511429397</v>
      </c>
      <c r="L771">
        <v>58.1890581548695</v>
      </c>
      <c r="M771">
        <v>56.425916595309197</v>
      </c>
      <c r="N771">
        <v>0.91462448591742995</v>
      </c>
      <c r="O771">
        <v>1.7907634307257201</v>
      </c>
      <c r="P771">
        <v>33.179916317991598</v>
      </c>
      <c r="Q771">
        <v>-3.0196124243903E-2</v>
      </c>
    </row>
    <row r="772" spans="1:17" x14ac:dyDescent="0.3">
      <c r="A772" t="s">
        <v>1689</v>
      </c>
      <c r="B772" t="s">
        <v>1690</v>
      </c>
      <c r="C772" t="s">
        <v>10401</v>
      </c>
      <c r="D772" t="s">
        <v>1107</v>
      </c>
      <c r="E772">
        <v>5166.3103700000001</v>
      </c>
      <c r="F772">
        <v>3082</v>
      </c>
      <c r="G772">
        <v>-9.9329831676798896</v>
      </c>
      <c r="H772">
        <v>-10.396540722545501</v>
      </c>
      <c r="I772">
        <v>-9.2307541179913208</v>
      </c>
      <c r="J772">
        <v>-5.2433883705061097</v>
      </c>
      <c r="K772">
        <v>3119.1979809064901</v>
      </c>
      <c r="L772">
        <v>3003.0647970651098</v>
      </c>
      <c r="M772">
        <v>41.157616924035402</v>
      </c>
      <c r="N772">
        <v>0.566520840471336</v>
      </c>
      <c r="O772">
        <v>20.051914341336701</v>
      </c>
      <c r="P772">
        <v>34</v>
      </c>
      <c r="Q772">
        <v>-7.4741700308238998E-2</v>
      </c>
    </row>
    <row r="773" spans="1:17" x14ac:dyDescent="0.3">
      <c r="A773" t="s">
        <v>1691</v>
      </c>
      <c r="B773" t="s">
        <v>1692</v>
      </c>
      <c r="C773" t="s">
        <v>10391</v>
      </c>
      <c r="D773" t="s">
        <v>400</v>
      </c>
      <c r="E773">
        <v>5164.3218433949996</v>
      </c>
      <c r="F773">
        <v>46.89</v>
      </c>
      <c r="G773">
        <v>-38.4851972249905</v>
      </c>
      <c r="H773">
        <v>-12.0303829288386</v>
      </c>
      <c r="I773">
        <v>-21.6954259461383</v>
      </c>
      <c r="J773">
        <v>-4.6171823856474097</v>
      </c>
      <c r="K773">
        <v>48.8332994857819</v>
      </c>
      <c r="L773">
        <v>50.989709118100102</v>
      </c>
      <c r="M773">
        <v>40.557938369841402</v>
      </c>
      <c r="N773">
        <v>0.94491791230634203</v>
      </c>
      <c r="O773">
        <v>45.660055448922897</v>
      </c>
      <c r="P773">
        <v>4.5484949832775801</v>
      </c>
    </row>
    <row r="774" spans="1:17" x14ac:dyDescent="0.3">
      <c r="A774" t="s">
        <v>1693</v>
      </c>
      <c r="B774" t="s">
        <v>1694</v>
      </c>
      <c r="C774" t="s">
        <v>10400</v>
      </c>
      <c r="D774" t="s">
        <v>468</v>
      </c>
      <c r="E774">
        <v>5146.7932191</v>
      </c>
      <c r="F774">
        <v>310.25</v>
      </c>
      <c r="G774">
        <v>-62.779875930315598</v>
      </c>
      <c r="H774">
        <v>-12.158431543906</v>
      </c>
      <c r="I774">
        <v>-33.341699925522001</v>
      </c>
      <c r="J774">
        <v>-2.8543442232357199</v>
      </c>
      <c r="K774">
        <v>318.141671468428</v>
      </c>
      <c r="L774">
        <v>353.88853592036497</v>
      </c>
      <c r="M774">
        <v>48.1030335662266</v>
      </c>
      <c r="N774">
        <v>0.65573305438040297</v>
      </c>
      <c r="O774">
        <v>74.826752618855707</v>
      </c>
      <c r="P774">
        <v>18.122977346278301</v>
      </c>
      <c r="Q774">
        <v>-0.10888629398680499</v>
      </c>
    </row>
    <row r="775" spans="1:17" x14ac:dyDescent="0.3">
      <c r="A775" t="s">
        <v>1695</v>
      </c>
      <c r="B775" t="s">
        <v>1696</v>
      </c>
      <c r="C775" t="s">
        <v>5595</v>
      </c>
      <c r="D775" t="s">
        <v>83</v>
      </c>
      <c r="E775">
        <v>5140.2653102280001</v>
      </c>
      <c r="F775">
        <v>226.83</v>
      </c>
      <c r="G775">
        <v>-5.4154337947912001</v>
      </c>
      <c r="H775">
        <v>-9.1994272098722298</v>
      </c>
      <c r="I775">
        <v>0.27317480403289401</v>
      </c>
      <c r="J775">
        <v>-5.9824491492396703</v>
      </c>
      <c r="K775">
        <v>226.57811600935401</v>
      </c>
      <c r="L775">
        <v>214.64378899638001</v>
      </c>
      <c r="M775">
        <v>47.036544842489</v>
      </c>
      <c r="N775">
        <v>1.06549491563753</v>
      </c>
      <c r="O775">
        <v>8.8921218533703605</v>
      </c>
      <c r="P775">
        <v>28.770933863184698</v>
      </c>
      <c r="Q775">
        <v>-8.7268998359621E-2</v>
      </c>
    </row>
    <row r="776" spans="1:17" x14ac:dyDescent="0.3">
      <c r="A776" t="s">
        <v>1697</v>
      </c>
      <c r="B776" t="s">
        <v>1698</v>
      </c>
      <c r="C776" t="s">
        <v>10401</v>
      </c>
      <c r="D776" t="s">
        <v>438</v>
      </c>
      <c r="E776">
        <v>5120.4056972999997</v>
      </c>
      <c r="F776">
        <v>585.4</v>
      </c>
      <c r="G776">
        <v>-48.471196355971003</v>
      </c>
      <c r="H776">
        <v>6.4223500674410898</v>
      </c>
      <c r="I776">
        <v>-11.938923795518001</v>
      </c>
      <c r="J776">
        <v>-7.7130139174768102</v>
      </c>
      <c r="K776">
        <v>571.63423864845697</v>
      </c>
      <c r="L776">
        <v>592.87169875663005</v>
      </c>
      <c r="M776">
        <v>48.044210680796098</v>
      </c>
      <c r="N776">
        <v>0.64859340955010902</v>
      </c>
      <c r="O776">
        <v>36.487871540826802</v>
      </c>
      <c r="P776">
        <v>14.5036674816625</v>
      </c>
      <c r="Q776">
        <v>3.6695983907317001E-2</v>
      </c>
    </row>
    <row r="777" spans="1:17" hidden="1" x14ac:dyDescent="0.3">
      <c r="A777" t="s">
        <v>1699</v>
      </c>
      <c r="B777" t="s">
        <v>1700</v>
      </c>
      <c r="C777" t="s">
        <v>10405</v>
      </c>
      <c r="D777" t="s">
        <v>92</v>
      </c>
      <c r="E777">
        <v>5118.0763200000001</v>
      </c>
      <c r="F777">
        <v>480</v>
      </c>
      <c r="G777">
        <v>23397.240253794502</v>
      </c>
      <c r="H777">
        <v>16.773638652172998</v>
      </c>
      <c r="I777">
        <v>2096.3389967726998</v>
      </c>
      <c r="J777">
        <v>-2.4691114784524202</v>
      </c>
      <c r="K777">
        <v>206.86543855216499</v>
      </c>
      <c r="L777">
        <v>71.054172692089494</v>
      </c>
      <c r="M777">
        <v>99.999543569318305</v>
      </c>
      <c r="N777">
        <v>0.55168773204439203</v>
      </c>
      <c r="O777">
        <v>0</v>
      </c>
      <c r="P777">
        <v>29168.2926829268</v>
      </c>
      <c r="Q777">
        <v>0.13348238852713501</v>
      </c>
    </row>
    <row r="778" spans="1:17" hidden="1" x14ac:dyDescent="0.3">
      <c r="A778" t="s">
        <v>1701</v>
      </c>
      <c r="B778" t="s">
        <v>1702</v>
      </c>
      <c r="C778" t="s">
        <v>10405</v>
      </c>
      <c r="D778" t="s">
        <v>190</v>
      </c>
      <c r="E778">
        <v>5090.4242290049997</v>
      </c>
      <c r="F778">
        <v>7495.35</v>
      </c>
      <c r="G778">
        <v>50.0662989332113</v>
      </c>
      <c r="H778">
        <v>-2.43891365867215</v>
      </c>
      <c r="I778">
        <v>-7.14122575765444</v>
      </c>
      <c r="J778">
        <v>-1.9252022785231899</v>
      </c>
      <c r="K778">
        <v>7523.0573856401097</v>
      </c>
      <c r="L778">
        <v>6838.2995108673003</v>
      </c>
      <c r="M778">
        <v>37.595312528432999</v>
      </c>
      <c r="N778">
        <v>0.43927439857649803</v>
      </c>
      <c r="O778">
        <v>21.180465221770799</v>
      </c>
      <c r="P778">
        <v>98.549688083601495</v>
      </c>
      <c r="Q778">
        <v>8.3850745120019998E-2</v>
      </c>
    </row>
    <row r="779" spans="1:17" hidden="1" x14ac:dyDescent="0.3">
      <c r="A779" t="s">
        <v>1703</v>
      </c>
      <c r="B779" t="s">
        <v>1704</v>
      </c>
      <c r="C779" t="s">
        <v>10405</v>
      </c>
      <c r="E779">
        <v>5064.0835636800002</v>
      </c>
      <c r="F779">
        <v>313.8</v>
      </c>
      <c r="G779">
        <v>-35.139971022621403</v>
      </c>
      <c r="H779">
        <v>-12.119443109563001</v>
      </c>
      <c r="I779">
        <v>-20.651603560014401</v>
      </c>
      <c r="J779">
        <v>-9.8308989319041604</v>
      </c>
      <c r="O779">
        <v>11.536010197577999</v>
      </c>
      <c r="P779">
        <v>2.1983390327308299</v>
      </c>
    </row>
    <row r="780" spans="1:17" hidden="1" x14ac:dyDescent="0.3">
      <c r="A780" t="s">
        <v>1705</v>
      </c>
      <c r="B780" t="s">
        <v>1706</v>
      </c>
      <c r="C780" t="s">
        <v>10405</v>
      </c>
      <c r="D780" t="s">
        <v>127</v>
      </c>
      <c r="E780">
        <v>5050.1618670440002</v>
      </c>
      <c r="F780">
        <v>52.01</v>
      </c>
      <c r="G780">
        <v>8.9682448553172094</v>
      </c>
      <c r="H780">
        <v>1.01197567069559</v>
      </c>
      <c r="I780">
        <v>-16.692852186561201</v>
      </c>
      <c r="J780">
        <v>-1.01057001991095</v>
      </c>
      <c r="K780">
        <v>48.867089508310499</v>
      </c>
      <c r="L780">
        <v>46.839772888396503</v>
      </c>
      <c r="M780">
        <v>62.979807881378697</v>
      </c>
      <c r="N780">
        <v>1.63413331239736</v>
      </c>
      <c r="O780">
        <v>25.745049029032799</v>
      </c>
      <c r="P780">
        <v>62.785602503912301</v>
      </c>
      <c r="Q780">
        <v>7.0816430495348998E-2</v>
      </c>
    </row>
    <row r="781" spans="1:17" x14ac:dyDescent="0.3">
      <c r="A781" t="s">
        <v>1707</v>
      </c>
      <c r="B781" t="s">
        <v>1708</v>
      </c>
      <c r="C781" t="s">
        <v>10399</v>
      </c>
      <c r="D781" t="s">
        <v>1442</v>
      </c>
      <c r="E781">
        <v>5022.2963942249999</v>
      </c>
      <c r="F781">
        <v>887.75</v>
      </c>
      <c r="G781">
        <v>-3.08179155693457</v>
      </c>
      <c r="H781">
        <v>-4.7144796407456698E-3</v>
      </c>
      <c r="I781">
        <v>-21.4865784598041</v>
      </c>
      <c r="J781">
        <v>0.68195432321578298</v>
      </c>
      <c r="K781">
        <v>861.23955187103604</v>
      </c>
      <c r="L781">
        <v>852.31290261761296</v>
      </c>
      <c r="M781">
        <v>66.703187168180406</v>
      </c>
      <c r="N781">
        <v>0.69217316862795697</v>
      </c>
      <c r="O781">
        <v>24.573359617009299</v>
      </c>
      <c r="P781">
        <v>40.979831665872602</v>
      </c>
      <c r="Q781">
        <v>0.146114703308097</v>
      </c>
    </row>
    <row r="782" spans="1:17" hidden="1" x14ac:dyDescent="0.3">
      <c r="A782" t="s">
        <v>1709</v>
      </c>
      <c r="B782" t="s">
        <v>1710</v>
      </c>
      <c r="C782" t="s">
        <v>10405</v>
      </c>
      <c r="D782" t="s">
        <v>388</v>
      </c>
      <c r="E782">
        <v>5020.319444275</v>
      </c>
      <c r="F782">
        <v>556.45000000000005</v>
      </c>
      <c r="G782">
        <v>-3.2741284697938902</v>
      </c>
      <c r="H782">
        <v>-9.70713330639391</v>
      </c>
      <c r="I782">
        <v>50.6065888966831</v>
      </c>
      <c r="J782">
        <v>-5.6864800371759401</v>
      </c>
      <c r="K782">
        <v>543.76509376870104</v>
      </c>
      <c r="L782">
        <v>472.73226233024798</v>
      </c>
      <c r="M782">
        <v>49.295540091567297</v>
      </c>
      <c r="N782">
        <v>0.55928042339639805</v>
      </c>
      <c r="O782">
        <v>14.448737532572499</v>
      </c>
      <c r="P782">
        <v>74.956767803804397</v>
      </c>
      <c r="Q782">
        <v>4.6631845992216002E-2</v>
      </c>
    </row>
    <row r="783" spans="1:17" hidden="1" x14ac:dyDescent="0.3">
      <c r="A783" t="s">
        <v>1711</v>
      </c>
      <c r="B783" t="s">
        <v>1712</v>
      </c>
      <c r="C783" t="s">
        <v>10405</v>
      </c>
      <c r="D783" t="s">
        <v>190</v>
      </c>
      <c r="E783">
        <v>5016.3029962500004</v>
      </c>
      <c r="F783">
        <v>768.95</v>
      </c>
      <c r="G783">
        <v>61.494274254292002</v>
      </c>
      <c r="H783">
        <v>-0.74995875477763796</v>
      </c>
      <c r="I783">
        <v>29.7948005482341</v>
      </c>
      <c r="J783">
        <v>-1.4508734169714601</v>
      </c>
      <c r="K783">
        <v>736.74253412918199</v>
      </c>
      <c r="L783">
        <v>631.43686337701502</v>
      </c>
      <c r="M783">
        <v>50.5031161651128</v>
      </c>
      <c r="N783">
        <v>0.428488715049822</v>
      </c>
      <c r="O783">
        <v>7.6012744651797703</v>
      </c>
      <c r="P783">
        <v>119.292742050477</v>
      </c>
      <c r="Q783">
        <v>8.0084785508694994E-2</v>
      </c>
    </row>
    <row r="784" spans="1:17" hidden="1" x14ac:dyDescent="0.3">
      <c r="A784" t="s">
        <v>1713</v>
      </c>
      <c r="B784" t="s">
        <v>1714</v>
      </c>
      <c r="C784" t="s">
        <v>10405</v>
      </c>
      <c r="D784" t="s">
        <v>510</v>
      </c>
      <c r="E784">
        <v>5000.1377523299998</v>
      </c>
      <c r="F784">
        <v>712.15</v>
      </c>
      <c r="G784">
        <v>36.684446409383398</v>
      </c>
      <c r="H784">
        <v>-24.413799962762901</v>
      </c>
      <c r="I784">
        <v>51.1728138719904</v>
      </c>
      <c r="J784">
        <v>-4.8257601048825096</v>
      </c>
      <c r="K784">
        <v>696.13669086249297</v>
      </c>
      <c r="M784">
        <v>39.820398768963301</v>
      </c>
      <c r="N784">
        <v>0.60333716319992103</v>
      </c>
      <c r="O784">
        <v>32.837183177701299</v>
      </c>
      <c r="P784">
        <v>91.747442110931601</v>
      </c>
    </row>
    <row r="785" spans="1:17" hidden="1" x14ac:dyDescent="0.3">
      <c r="A785" t="s">
        <v>1715</v>
      </c>
      <c r="B785" t="s">
        <v>1716</v>
      </c>
      <c r="C785" t="s">
        <v>10405</v>
      </c>
      <c r="D785" t="s">
        <v>1717</v>
      </c>
      <c r="E785">
        <v>4957.3131999999996</v>
      </c>
      <c r="F785">
        <v>442.4</v>
      </c>
      <c r="G785">
        <v>30.8471345305116</v>
      </c>
      <c r="H785">
        <v>6.3031219958327904</v>
      </c>
      <c r="I785">
        <v>-28.264245015144901</v>
      </c>
      <c r="J785">
        <v>-3.3005721526097198</v>
      </c>
      <c r="K785">
        <v>420.82210277482602</v>
      </c>
      <c r="L785">
        <v>410.27376007640498</v>
      </c>
      <c r="M785">
        <v>61.513227518024699</v>
      </c>
      <c r="N785">
        <v>0.74618242193232198</v>
      </c>
      <c r="O785">
        <v>44.3264014466546</v>
      </c>
      <c r="P785">
        <v>63.018645441815799</v>
      </c>
      <c r="Q785">
        <v>0.23129451795145101</v>
      </c>
    </row>
    <row r="786" spans="1:17" hidden="1" x14ac:dyDescent="0.3">
      <c r="A786" t="s">
        <v>1718</v>
      </c>
      <c r="B786" t="s">
        <v>1719</v>
      </c>
      <c r="C786" t="s">
        <v>10405</v>
      </c>
      <c r="D786" t="s">
        <v>393</v>
      </c>
      <c r="E786">
        <v>4910.0677342500003</v>
      </c>
      <c r="F786">
        <v>823.85</v>
      </c>
      <c r="G786">
        <v>85.732107370540803</v>
      </c>
      <c r="H786">
        <v>-10.890378768239399</v>
      </c>
      <c r="I786">
        <v>122.57640744077401</v>
      </c>
      <c r="J786">
        <v>-1.1851608611684701</v>
      </c>
      <c r="K786">
        <v>773.60672660528405</v>
      </c>
      <c r="L786">
        <v>604.17036504158398</v>
      </c>
      <c r="M786">
        <v>57.130108686852999</v>
      </c>
      <c r="N786">
        <v>0.88478161238466302</v>
      </c>
      <c r="O786">
        <v>10.5480366571584</v>
      </c>
      <c r="P786">
        <v>173.205106947438</v>
      </c>
      <c r="Q786">
        <v>0.15246887824276201</v>
      </c>
    </row>
    <row r="787" spans="1:17" hidden="1" x14ac:dyDescent="0.3">
      <c r="A787" t="s">
        <v>1720</v>
      </c>
      <c r="B787" t="s">
        <v>1721</v>
      </c>
      <c r="C787" t="s">
        <v>10405</v>
      </c>
      <c r="D787" t="s">
        <v>54</v>
      </c>
      <c r="E787">
        <v>4892.1306246719996</v>
      </c>
      <c r="F787">
        <v>89.28</v>
      </c>
      <c r="G787">
        <v>113.440593627897</v>
      </c>
      <c r="H787">
        <v>4.3893632304458796</v>
      </c>
      <c r="I787">
        <v>95.141647969657896</v>
      </c>
      <c r="J787">
        <v>-3.0090439868888699</v>
      </c>
      <c r="K787">
        <v>76.557932014414504</v>
      </c>
      <c r="L787">
        <v>57.776069972588402</v>
      </c>
      <c r="M787">
        <v>56.2315769409404</v>
      </c>
      <c r="N787">
        <v>0.60167025451476797</v>
      </c>
      <c r="O787">
        <v>13.015232974910401</v>
      </c>
      <c r="P787">
        <v>185.23961661341801</v>
      </c>
      <c r="Q787">
        <v>4.1220612406586997E-2</v>
      </c>
    </row>
    <row r="788" spans="1:17" hidden="1" x14ac:dyDescent="0.3">
      <c r="A788" t="s">
        <v>1722</v>
      </c>
      <c r="B788" t="s">
        <v>1723</v>
      </c>
      <c r="C788" t="s">
        <v>10405</v>
      </c>
      <c r="D788" t="s">
        <v>1554</v>
      </c>
      <c r="E788">
        <v>4873.9499180100001</v>
      </c>
      <c r="F788">
        <v>408.15</v>
      </c>
      <c r="G788">
        <v>-5.9961609739578199</v>
      </c>
      <c r="H788">
        <v>-10.817911918376099</v>
      </c>
      <c r="I788">
        <v>-5.0900400004213502</v>
      </c>
      <c r="J788">
        <v>-4.8560612205659002</v>
      </c>
      <c r="K788">
        <v>401.39747790347502</v>
      </c>
      <c r="L788">
        <v>370.13903924102601</v>
      </c>
      <c r="M788">
        <v>41.805645688525601</v>
      </c>
      <c r="N788">
        <v>0.44927711510725898</v>
      </c>
      <c r="O788">
        <v>10.1923312507656</v>
      </c>
      <c r="P788">
        <v>43.085013146362797</v>
      </c>
      <c r="Q788">
        <v>7.3673132165075997E-2</v>
      </c>
    </row>
    <row r="789" spans="1:17" x14ac:dyDescent="0.3">
      <c r="A789" t="s">
        <v>1724</v>
      </c>
      <c r="B789" t="s">
        <v>1725</v>
      </c>
      <c r="C789" t="s">
        <v>10395</v>
      </c>
      <c r="D789" t="s">
        <v>276</v>
      </c>
      <c r="E789">
        <v>4873.7177274099904</v>
      </c>
      <c r="F789">
        <v>567.70000000000005</v>
      </c>
      <c r="G789">
        <v>25.391630914951602</v>
      </c>
      <c r="H789">
        <v>3.79869564430328</v>
      </c>
      <c r="I789">
        <v>23.6940200427733</v>
      </c>
      <c r="J789">
        <v>1.0442320384853001</v>
      </c>
      <c r="K789">
        <v>505.80621078995898</v>
      </c>
      <c r="L789">
        <v>443.41932863840702</v>
      </c>
      <c r="M789">
        <v>61.536655911415799</v>
      </c>
      <c r="N789">
        <v>1.8683457654428799</v>
      </c>
      <c r="O789">
        <v>5.1611766778227803</v>
      </c>
      <c r="P789">
        <v>64.981110142400397</v>
      </c>
    </row>
    <row r="790" spans="1:17" hidden="1" x14ac:dyDescent="0.3">
      <c r="A790" t="s">
        <v>1726</v>
      </c>
      <c r="B790" t="s">
        <v>1727</v>
      </c>
      <c r="C790" t="s">
        <v>10405</v>
      </c>
      <c r="D790" t="s">
        <v>46</v>
      </c>
      <c r="E790">
        <v>4870.8002333900004</v>
      </c>
      <c r="F790">
        <v>31.15</v>
      </c>
      <c r="G790">
        <v>112.268487846098</v>
      </c>
      <c r="H790">
        <v>14.9827032595053</v>
      </c>
      <c r="I790">
        <v>69.613717719322594</v>
      </c>
      <c r="J790">
        <v>-6.4789063973382497</v>
      </c>
      <c r="K790">
        <v>25.724879090118801</v>
      </c>
      <c r="L790">
        <v>20.811837314312299</v>
      </c>
      <c r="M790">
        <v>57.762541587251597</v>
      </c>
      <c r="N790">
        <v>0.93482451230800201</v>
      </c>
      <c r="O790">
        <v>7.3836276083467203</v>
      </c>
      <c r="P790">
        <v>151.990268989291</v>
      </c>
      <c r="Q790">
        <v>0.12661900071520499</v>
      </c>
    </row>
    <row r="791" spans="1:17" hidden="1" x14ac:dyDescent="0.3">
      <c r="A791" t="s">
        <v>1728</v>
      </c>
      <c r="B791" t="s">
        <v>1729</v>
      </c>
      <c r="C791" t="s">
        <v>10405</v>
      </c>
      <c r="D791" t="s">
        <v>471</v>
      </c>
      <c r="E791">
        <v>4867.3724524999998</v>
      </c>
      <c r="F791">
        <v>108</v>
      </c>
      <c r="G791">
        <v>37.907229246176101</v>
      </c>
      <c r="H791">
        <v>-4.0489648690915496</v>
      </c>
      <c r="I791">
        <v>3.0817005633792598</v>
      </c>
      <c r="J791">
        <v>2.1820513122452501</v>
      </c>
      <c r="K791">
        <v>98.719550049152701</v>
      </c>
      <c r="L791">
        <v>87.093684345841496</v>
      </c>
      <c r="M791">
        <v>65.245207818031602</v>
      </c>
      <c r="N791">
        <v>0.87453162147928698</v>
      </c>
      <c r="O791">
        <v>4.07407407407407</v>
      </c>
      <c r="P791">
        <v>92.685102586975901</v>
      </c>
      <c r="Q791">
        <v>0.13304330677920101</v>
      </c>
    </row>
    <row r="792" spans="1:17" x14ac:dyDescent="0.3">
      <c r="A792" t="s">
        <v>1730</v>
      </c>
      <c r="B792" t="s">
        <v>1731</v>
      </c>
      <c r="C792" t="s">
        <v>10397</v>
      </c>
      <c r="D792" t="s">
        <v>190</v>
      </c>
      <c r="E792">
        <v>4865.1633600750001</v>
      </c>
      <c r="F792">
        <v>121.95</v>
      </c>
      <c r="G792">
        <v>-28.207316537902599</v>
      </c>
      <c r="H792">
        <v>-9.1297486793671396</v>
      </c>
      <c r="I792">
        <v>-20.897429162982899</v>
      </c>
      <c r="J792">
        <v>-4.9513249171875904</v>
      </c>
      <c r="K792">
        <v>126.57605730508899</v>
      </c>
      <c r="L792">
        <v>124.173783327317</v>
      </c>
      <c r="M792">
        <v>40.674403190132502</v>
      </c>
      <c r="N792">
        <v>1.18383802558171</v>
      </c>
      <c r="O792">
        <v>22.722427224272199</v>
      </c>
      <c r="P792">
        <v>19.1499755740107</v>
      </c>
      <c r="Q792">
        <v>8.9923579633380008E-3</v>
      </c>
    </row>
    <row r="793" spans="1:17" x14ac:dyDescent="0.3">
      <c r="A793" t="s">
        <v>1732</v>
      </c>
      <c r="B793" t="s">
        <v>1733</v>
      </c>
      <c r="C793" t="s">
        <v>10397</v>
      </c>
      <c r="D793" t="s">
        <v>190</v>
      </c>
      <c r="E793">
        <v>4837.5214859999996</v>
      </c>
      <c r="F793">
        <v>676.4</v>
      </c>
      <c r="G793">
        <v>13.2908546800936</v>
      </c>
      <c r="H793">
        <v>-4.8909001597755601</v>
      </c>
      <c r="I793">
        <v>-1.7321706193494799</v>
      </c>
      <c r="J793">
        <v>-3.76410708863679</v>
      </c>
      <c r="K793">
        <v>675.34382143114897</v>
      </c>
      <c r="L793">
        <v>622.13094892491802</v>
      </c>
      <c r="M793">
        <v>50.0984609732254</v>
      </c>
      <c r="N793">
        <v>0.30081884739793802</v>
      </c>
      <c r="O793">
        <v>18.147545830869301</v>
      </c>
      <c r="P793">
        <v>64.674376141205101</v>
      </c>
      <c r="Q793">
        <v>0.12953597704262701</v>
      </c>
    </row>
    <row r="794" spans="1:17" hidden="1" x14ac:dyDescent="0.3">
      <c r="A794" t="s">
        <v>1734</v>
      </c>
      <c r="B794" t="s">
        <v>1735</v>
      </c>
      <c r="C794" t="s">
        <v>10405</v>
      </c>
      <c r="D794" t="s">
        <v>190</v>
      </c>
      <c r="E794">
        <v>4825.0435744349998</v>
      </c>
      <c r="F794">
        <v>628.95000000000005</v>
      </c>
      <c r="G794">
        <v>3.9353923563867701</v>
      </c>
      <c r="H794">
        <v>0.89352979371005004</v>
      </c>
      <c r="I794">
        <v>-3.43246224978712</v>
      </c>
      <c r="J794">
        <v>4.6608078365484102</v>
      </c>
      <c r="K794">
        <v>609.30258746406798</v>
      </c>
      <c r="L794">
        <v>564.29850513404006</v>
      </c>
      <c r="M794">
        <v>57.367904419949497</v>
      </c>
      <c r="N794">
        <v>0.54344506978294704</v>
      </c>
      <c r="O794">
        <v>11.773590905477301</v>
      </c>
      <c r="P794">
        <v>56.7476635514018</v>
      </c>
      <c r="Q794">
        <v>0.152913244648584</v>
      </c>
    </row>
    <row r="795" spans="1:17" x14ac:dyDescent="0.3">
      <c r="A795" t="s">
        <v>1736</v>
      </c>
      <c r="B795" t="s">
        <v>1737</v>
      </c>
      <c r="C795" t="s">
        <v>10395</v>
      </c>
      <c r="D795" t="s">
        <v>54</v>
      </c>
      <c r="E795">
        <v>4821.322134</v>
      </c>
      <c r="F795">
        <v>599.04999999999995</v>
      </c>
      <c r="G795">
        <v>82.734318685108306</v>
      </c>
      <c r="H795">
        <v>4.7131963618258803</v>
      </c>
      <c r="I795">
        <v>61.834387267514899</v>
      </c>
      <c r="J795">
        <v>-6.3664423972777104</v>
      </c>
      <c r="K795">
        <v>535.73899832965299</v>
      </c>
      <c r="L795">
        <v>414.10434323783198</v>
      </c>
      <c r="M795">
        <v>44.430734173626398</v>
      </c>
      <c r="N795">
        <v>0.72678606345466701</v>
      </c>
      <c r="O795">
        <v>12.6784074785076</v>
      </c>
      <c r="P795">
        <v>155.02341421881599</v>
      </c>
      <c r="Q795">
        <v>5.672826462898E-3</v>
      </c>
    </row>
    <row r="796" spans="1:17" hidden="1" x14ac:dyDescent="0.3">
      <c r="A796" t="s">
        <v>1738</v>
      </c>
      <c r="B796" t="s">
        <v>1739</v>
      </c>
      <c r="C796" t="s">
        <v>10405</v>
      </c>
      <c r="D796" t="s">
        <v>266</v>
      </c>
      <c r="E796">
        <v>4807.1975038399996</v>
      </c>
      <c r="F796">
        <v>390.8</v>
      </c>
      <c r="G796">
        <v>804.43723684184101</v>
      </c>
      <c r="H796">
        <v>42.502482820644303</v>
      </c>
      <c r="I796">
        <v>277.36360914164902</v>
      </c>
      <c r="J796">
        <v>-2.1186126917174399</v>
      </c>
      <c r="K796">
        <v>289.579053996271</v>
      </c>
      <c r="L796">
        <v>177.365798465122</v>
      </c>
      <c r="M796">
        <v>71.900932037667303</v>
      </c>
      <c r="N796">
        <v>1.70963256514302</v>
      </c>
      <c r="O796">
        <v>7.3055271238485098</v>
      </c>
      <c r="P796">
        <v>880.43151028600096</v>
      </c>
      <c r="Q796">
        <v>0.30178164300223298</v>
      </c>
    </row>
    <row r="797" spans="1:17" hidden="1" x14ac:dyDescent="0.3">
      <c r="A797" t="s">
        <v>1740</v>
      </c>
      <c r="B797" t="s">
        <v>1741</v>
      </c>
      <c r="C797" t="s">
        <v>10405</v>
      </c>
      <c r="D797" t="s">
        <v>388</v>
      </c>
      <c r="E797">
        <v>4805.1337467000003</v>
      </c>
      <c r="F797">
        <v>11309.55</v>
      </c>
      <c r="G797">
        <v>-9.2329337292207008</v>
      </c>
      <c r="H797">
        <v>-9.6768734262482798</v>
      </c>
      <c r="I797">
        <v>14.2966911906777</v>
      </c>
      <c r="J797">
        <v>-12.338329341270001</v>
      </c>
      <c r="K797">
        <v>12253.998495465599</v>
      </c>
      <c r="L797">
        <v>10753.7106826298</v>
      </c>
      <c r="M797">
        <v>23.981801593150902</v>
      </c>
      <c r="N797">
        <v>0.776261766118302</v>
      </c>
      <c r="O797">
        <v>26.3047601363449</v>
      </c>
      <c r="P797">
        <v>35.724100687048001</v>
      </c>
      <c r="Q797">
        <v>-4.2376185049591002E-2</v>
      </c>
    </row>
    <row r="798" spans="1:17" x14ac:dyDescent="0.3">
      <c r="A798" t="s">
        <v>1742</v>
      </c>
      <c r="B798" t="s">
        <v>1743</v>
      </c>
      <c r="C798" t="s">
        <v>10399</v>
      </c>
      <c r="D798" t="s">
        <v>122</v>
      </c>
      <c r="E798">
        <v>4788.6606054000003</v>
      </c>
      <c r="F798">
        <v>1012.4</v>
      </c>
      <c r="G798">
        <v>54.600927055672997</v>
      </c>
      <c r="H798">
        <v>5.2863078203851197</v>
      </c>
      <c r="I798">
        <v>42.266299635274599</v>
      </c>
      <c r="J798">
        <v>-1.7260774227248601</v>
      </c>
      <c r="K798">
        <v>905.98224233353903</v>
      </c>
      <c r="L798">
        <v>802.41117560417899</v>
      </c>
      <c r="M798">
        <v>65.901583000731407</v>
      </c>
      <c r="N798">
        <v>2.5398575810984898</v>
      </c>
      <c r="O798">
        <v>2.1631766100355501</v>
      </c>
      <c r="P798">
        <v>87.811891290232793</v>
      </c>
      <c r="Q798">
        <v>-2.8588037803541001E-2</v>
      </c>
    </row>
    <row r="799" spans="1:17" x14ac:dyDescent="0.3">
      <c r="A799" t="s">
        <v>1744</v>
      </c>
      <c r="B799" t="s">
        <v>1745</v>
      </c>
      <c r="C799" t="s">
        <v>10395</v>
      </c>
      <c r="D799" t="s">
        <v>54</v>
      </c>
      <c r="E799">
        <v>4787.0554499999998</v>
      </c>
      <c r="F799">
        <v>520.70000000000005</v>
      </c>
      <c r="G799">
        <v>-37.739156903324499</v>
      </c>
      <c r="H799">
        <v>-11.547453369391899</v>
      </c>
      <c r="I799">
        <v>-0.19668135483438201</v>
      </c>
      <c r="J799">
        <v>-2.8357562091095598</v>
      </c>
      <c r="K799">
        <v>534.21577403046399</v>
      </c>
      <c r="L799">
        <v>514.15227386289303</v>
      </c>
      <c r="M799">
        <v>34.291735155929302</v>
      </c>
      <c r="N799">
        <v>0.53211915993020398</v>
      </c>
      <c r="O799">
        <v>21.951219512195099</v>
      </c>
      <c r="P799">
        <v>20.7980512701542</v>
      </c>
      <c r="Q799">
        <v>-4.6534635328122E-2</v>
      </c>
    </row>
    <row r="800" spans="1:17" x14ac:dyDescent="0.3">
      <c r="A800" t="s">
        <v>1746</v>
      </c>
      <c r="B800" t="s">
        <v>1747</v>
      </c>
      <c r="C800" t="s">
        <v>10401</v>
      </c>
      <c r="D800" t="s">
        <v>74</v>
      </c>
      <c r="E800">
        <v>4785.4399999999996</v>
      </c>
      <c r="F800">
        <v>679.75</v>
      </c>
      <c r="G800">
        <v>38.598492857066503</v>
      </c>
      <c r="H800">
        <v>-19.825321195019001</v>
      </c>
      <c r="I800">
        <v>-36.557710819505097</v>
      </c>
      <c r="J800">
        <v>-4.7015337609477301</v>
      </c>
      <c r="K800">
        <v>792.68662070100902</v>
      </c>
      <c r="L800">
        <v>779.58004866639305</v>
      </c>
      <c r="M800">
        <v>15.1016054917446</v>
      </c>
      <c r="N800">
        <v>0.52946500350024905</v>
      </c>
      <c r="O800">
        <v>71.386539168812007</v>
      </c>
      <c r="P800">
        <v>71.437578814627997</v>
      </c>
      <c r="Q800">
        <v>7.2800653387790001E-2</v>
      </c>
    </row>
    <row r="801" spans="1:17" x14ac:dyDescent="0.3">
      <c r="A801" t="s">
        <v>1748</v>
      </c>
      <c r="B801" t="s">
        <v>1749</v>
      </c>
      <c r="C801" t="s">
        <v>10394</v>
      </c>
      <c r="D801" t="s">
        <v>46</v>
      </c>
      <c r="E801">
        <v>4760.8080208000001</v>
      </c>
      <c r="F801">
        <v>688</v>
      </c>
      <c r="G801">
        <v>-19.670488918008399</v>
      </c>
      <c r="H801">
        <v>-10.4564344892185</v>
      </c>
      <c r="I801">
        <v>31.8820739426071</v>
      </c>
      <c r="J801">
        <v>-2.3322337318923601</v>
      </c>
      <c r="K801">
        <v>683.89530963392701</v>
      </c>
      <c r="L801">
        <v>624.95825469716499</v>
      </c>
      <c r="M801">
        <v>45.584301891932199</v>
      </c>
      <c r="N801">
        <v>0.36345053271530697</v>
      </c>
      <c r="O801">
        <v>46.664244186046503</v>
      </c>
      <c r="P801">
        <v>61.2185120093731</v>
      </c>
      <c r="Q801">
        <v>0.14126461918628899</v>
      </c>
    </row>
    <row r="802" spans="1:17" hidden="1" x14ac:dyDescent="0.3">
      <c r="A802" t="s">
        <v>1750</v>
      </c>
      <c r="B802" t="s">
        <v>1751</v>
      </c>
      <c r="C802" t="s">
        <v>10405</v>
      </c>
      <c r="D802" t="s">
        <v>592</v>
      </c>
      <c r="E802">
        <v>4750.7783387999998</v>
      </c>
      <c r="F802">
        <v>1877.2</v>
      </c>
      <c r="G802">
        <v>63.1260338244427</v>
      </c>
      <c r="H802">
        <v>-9.1692344704205198</v>
      </c>
      <c r="I802">
        <v>76.362752767966001</v>
      </c>
      <c r="J802">
        <v>-3.2016064244998299</v>
      </c>
      <c r="K802">
        <v>1748.43572935063</v>
      </c>
      <c r="L802">
        <v>1363.15290964941</v>
      </c>
      <c r="M802">
        <v>47.843207992437101</v>
      </c>
      <c r="N802">
        <v>0.62494451635692605</v>
      </c>
      <c r="O802">
        <v>9.1785638184530107</v>
      </c>
      <c r="P802">
        <v>131.42452074215601</v>
      </c>
      <c r="Q802">
        <v>0.149252491057903</v>
      </c>
    </row>
    <row r="803" spans="1:17" hidden="1" x14ac:dyDescent="0.3">
      <c r="A803" t="s">
        <v>1752</v>
      </c>
      <c r="B803" t="s">
        <v>1753</v>
      </c>
      <c r="C803" t="s">
        <v>10405</v>
      </c>
      <c r="D803" t="s">
        <v>294</v>
      </c>
      <c r="E803">
        <v>4742.4106457999997</v>
      </c>
      <c r="F803">
        <v>250.2</v>
      </c>
      <c r="G803">
        <v>149.64871887017799</v>
      </c>
      <c r="H803">
        <v>-0.13146813029554399</v>
      </c>
      <c r="I803">
        <v>155.93890379539701</v>
      </c>
      <c r="J803">
        <v>-8.2705246431976605</v>
      </c>
      <c r="K803">
        <v>246.827815878655</v>
      </c>
      <c r="L803">
        <v>185.71008046289299</v>
      </c>
      <c r="M803">
        <v>46.028600531620199</v>
      </c>
      <c r="N803">
        <v>0.67973589565061099</v>
      </c>
      <c r="O803">
        <v>30.6155075939248</v>
      </c>
      <c r="P803">
        <v>224.93506493506399</v>
      </c>
      <c r="Q803">
        <v>0.143083077796093</v>
      </c>
    </row>
    <row r="804" spans="1:17" x14ac:dyDescent="0.3">
      <c r="A804" t="s">
        <v>1754</v>
      </c>
      <c r="B804" t="s">
        <v>1755</v>
      </c>
      <c r="C804" t="s">
        <v>10395</v>
      </c>
      <c r="D804" t="s">
        <v>54</v>
      </c>
      <c r="E804">
        <v>4720.27164928</v>
      </c>
      <c r="F804">
        <v>189.44</v>
      </c>
      <c r="G804">
        <v>72.296918662360099</v>
      </c>
      <c r="H804">
        <v>8.5007048055637195</v>
      </c>
      <c r="I804">
        <v>49.297905471531898</v>
      </c>
      <c r="J804">
        <v>5.3397791632738603</v>
      </c>
      <c r="K804">
        <v>160.852011336278</v>
      </c>
      <c r="L804">
        <v>134.26404311016901</v>
      </c>
      <c r="M804">
        <v>72.240443644139603</v>
      </c>
      <c r="N804">
        <v>1.08768173126256</v>
      </c>
      <c r="O804">
        <v>2.5548986486486398</v>
      </c>
      <c r="P804">
        <v>114.298642533936</v>
      </c>
      <c r="Q804">
        <v>-1.5716550236715001E-2</v>
      </c>
    </row>
    <row r="805" spans="1:17" x14ac:dyDescent="0.3">
      <c r="A805" t="s">
        <v>1756</v>
      </c>
      <c r="B805" t="s">
        <v>1757</v>
      </c>
      <c r="C805" t="s">
        <v>10404</v>
      </c>
      <c r="D805" t="s">
        <v>263</v>
      </c>
      <c r="E805">
        <v>4704.4217736250002</v>
      </c>
      <c r="F805">
        <v>282.25</v>
      </c>
      <c r="G805">
        <v>-10.459566107509399</v>
      </c>
      <c r="H805">
        <v>-12.1269787066683</v>
      </c>
      <c r="I805">
        <v>-3.1103811186789398</v>
      </c>
      <c r="J805">
        <v>-7.2939045758287104</v>
      </c>
      <c r="K805">
        <v>286.31658519017702</v>
      </c>
      <c r="L805">
        <v>272.31849076065203</v>
      </c>
      <c r="M805">
        <v>52.642186498334603</v>
      </c>
      <c r="N805">
        <v>0.37442469490993902</v>
      </c>
      <c r="O805">
        <v>19.043401240035401</v>
      </c>
      <c r="P805">
        <v>34.2130290061816</v>
      </c>
      <c r="Q805">
        <v>-3.9964954564282999E-2</v>
      </c>
    </row>
    <row r="806" spans="1:17" hidden="1" x14ac:dyDescent="0.3">
      <c r="A806" t="s">
        <v>1758</v>
      </c>
      <c r="B806" t="s">
        <v>1759</v>
      </c>
      <c r="C806" t="s">
        <v>10405</v>
      </c>
      <c r="D806" t="s">
        <v>266</v>
      </c>
      <c r="E806">
        <v>4704.4011631499998</v>
      </c>
      <c r="F806">
        <v>1025.6500000000001</v>
      </c>
      <c r="G806">
        <v>167.603435017263</v>
      </c>
      <c r="H806">
        <v>-0.53338138439049099</v>
      </c>
      <c r="I806">
        <v>87.016986278874896</v>
      </c>
      <c r="J806">
        <v>1.6807738134160499</v>
      </c>
      <c r="K806">
        <v>938.16760697232303</v>
      </c>
      <c r="L806">
        <v>702.01612425635597</v>
      </c>
      <c r="M806">
        <v>59.7666763426652</v>
      </c>
      <c r="N806">
        <v>2.0185207490701802</v>
      </c>
      <c r="O806">
        <v>6.3715692487690703</v>
      </c>
      <c r="P806">
        <v>231.17533096545</v>
      </c>
      <c r="Q806">
        <v>9.5509746177475E-2</v>
      </c>
    </row>
    <row r="807" spans="1:17" x14ac:dyDescent="0.3">
      <c r="A807" t="s">
        <v>1760</v>
      </c>
      <c r="B807" t="s">
        <v>1761</v>
      </c>
      <c r="C807" t="s">
        <v>10394</v>
      </c>
      <c r="D807" t="s">
        <v>46</v>
      </c>
      <c r="E807">
        <v>4703.2242154019996</v>
      </c>
      <c r="F807">
        <v>58.26</v>
      </c>
      <c r="G807">
        <v>-20.988304804433898</v>
      </c>
      <c r="H807">
        <v>3.5711014370609102</v>
      </c>
      <c r="I807">
        <v>-13.9253518191335</v>
      </c>
      <c r="J807">
        <v>-4.5862136947938001</v>
      </c>
      <c r="K807">
        <v>58.432929348231099</v>
      </c>
      <c r="L807">
        <v>57.667168655581399</v>
      </c>
      <c r="M807">
        <v>47.391447259390901</v>
      </c>
      <c r="N807">
        <v>0.96050679372457304</v>
      </c>
      <c r="O807">
        <v>35.599038791623698</v>
      </c>
      <c r="P807">
        <v>38.549346016646801</v>
      </c>
      <c r="Q807">
        <v>0.1074724777589</v>
      </c>
    </row>
    <row r="808" spans="1:17" hidden="1" x14ac:dyDescent="0.3">
      <c r="A808" t="s">
        <v>1762</v>
      </c>
      <c r="B808" t="s">
        <v>1763</v>
      </c>
      <c r="C808" t="s">
        <v>10405</v>
      </c>
      <c r="D808" t="s">
        <v>114</v>
      </c>
      <c r="E808">
        <v>4672.0408531499997</v>
      </c>
      <c r="F808">
        <v>374.95</v>
      </c>
      <c r="G808">
        <v>-28.7940639854701</v>
      </c>
      <c r="H808">
        <v>6.2423443438886599</v>
      </c>
      <c r="I808">
        <v>-14.2771864713116</v>
      </c>
      <c r="J808">
        <v>8.7435008686817905</v>
      </c>
      <c r="K808">
        <v>344.73834536977699</v>
      </c>
      <c r="M808">
        <v>68.745662951395204</v>
      </c>
      <c r="N808">
        <v>1.99931195094318</v>
      </c>
      <c r="O808">
        <v>5.1340178690492104</v>
      </c>
      <c r="P808">
        <v>24.547417372529399</v>
      </c>
    </row>
    <row r="809" spans="1:17" x14ac:dyDescent="0.3">
      <c r="A809" t="s">
        <v>1764</v>
      </c>
      <c r="B809" t="s">
        <v>1765</v>
      </c>
      <c r="C809" t="s">
        <v>10400</v>
      </c>
      <c r="D809" t="s">
        <v>831</v>
      </c>
      <c r="E809">
        <v>4670.2078173</v>
      </c>
      <c r="F809">
        <v>377.4</v>
      </c>
      <c r="G809">
        <v>91.472933533140207</v>
      </c>
      <c r="H809">
        <v>-9.83354518086872</v>
      </c>
      <c r="I809">
        <v>45.270224426950399</v>
      </c>
      <c r="J809">
        <v>-6.31284178721108</v>
      </c>
      <c r="K809">
        <v>367.59483456419701</v>
      </c>
      <c r="L809">
        <v>295.452782817806</v>
      </c>
      <c r="M809">
        <v>39.330117534514102</v>
      </c>
      <c r="N809">
        <v>0.72169015446736695</v>
      </c>
      <c r="O809">
        <v>9.1547429782723899</v>
      </c>
      <c r="P809">
        <v>153.54383607658701</v>
      </c>
      <c r="Q809">
        <v>7.3101101208098998E-2</v>
      </c>
    </row>
    <row r="810" spans="1:17" x14ac:dyDescent="0.3">
      <c r="A810" t="s">
        <v>1766</v>
      </c>
      <c r="B810" t="s">
        <v>1767</v>
      </c>
      <c r="C810" t="s">
        <v>10404</v>
      </c>
      <c r="D810" t="s">
        <v>471</v>
      </c>
      <c r="E810">
        <v>4657.0317948900001</v>
      </c>
      <c r="F810">
        <v>406.55</v>
      </c>
      <c r="G810">
        <v>-3.5571483678053202</v>
      </c>
      <c r="H810">
        <v>3.11097705166347</v>
      </c>
      <c r="I810">
        <v>-8.7031139620332194</v>
      </c>
      <c r="J810">
        <v>-4.5737343494986398</v>
      </c>
      <c r="K810">
        <v>379.57939004618498</v>
      </c>
      <c r="L810">
        <v>363.45822947518599</v>
      </c>
      <c r="M810">
        <v>64.947028328593106</v>
      </c>
      <c r="N810">
        <v>2.7202098365743201</v>
      </c>
      <c r="O810">
        <v>12.8643463288648</v>
      </c>
      <c r="P810">
        <v>44.3970875510566</v>
      </c>
      <c r="Q810">
        <v>0.114353488075206</v>
      </c>
    </row>
    <row r="811" spans="1:17" x14ac:dyDescent="0.3">
      <c r="A811" t="s">
        <v>1768</v>
      </c>
      <c r="B811" t="s">
        <v>1769</v>
      </c>
      <c r="C811" t="s">
        <v>10400</v>
      </c>
      <c r="D811" t="s">
        <v>831</v>
      </c>
      <c r="E811">
        <v>4651.2570923499998</v>
      </c>
      <c r="F811">
        <v>379.3</v>
      </c>
      <c r="G811">
        <v>-31.827595567388801</v>
      </c>
      <c r="H811">
        <v>-6.5630849326407397</v>
      </c>
      <c r="I811">
        <v>4.7111772999313901</v>
      </c>
      <c r="J811">
        <v>-9.3771277326083098</v>
      </c>
      <c r="K811">
        <v>370.83923417772701</v>
      </c>
      <c r="L811">
        <v>349.65690381661801</v>
      </c>
      <c r="M811">
        <v>41.358035128937303</v>
      </c>
      <c r="N811">
        <v>0.56885811074616499</v>
      </c>
      <c r="O811">
        <v>18.6132349064065</v>
      </c>
      <c r="P811">
        <v>41.556260496361197</v>
      </c>
      <c r="Q811">
        <v>-4.9462291691389996E-3</v>
      </c>
    </row>
    <row r="812" spans="1:17" x14ac:dyDescent="0.3">
      <c r="A812" t="s">
        <v>1770</v>
      </c>
      <c r="B812" t="s">
        <v>1771</v>
      </c>
      <c r="C812" t="s">
        <v>10401</v>
      </c>
      <c r="D812" t="s">
        <v>438</v>
      </c>
      <c r="E812">
        <v>4640.6919487679997</v>
      </c>
      <c r="F812">
        <v>92.88</v>
      </c>
      <c r="G812">
        <v>-24.296946451373799</v>
      </c>
      <c r="H812">
        <v>-12.5798778783335</v>
      </c>
      <c r="I812">
        <v>-23.959631844257199</v>
      </c>
      <c r="J812">
        <v>-6.9908506088872002</v>
      </c>
      <c r="K812">
        <v>99.920691077807803</v>
      </c>
      <c r="L812">
        <v>100.420743868063</v>
      </c>
      <c r="M812">
        <v>12.592783129000001</v>
      </c>
      <c r="N812">
        <v>0.72023321760785797</v>
      </c>
      <c r="O812">
        <v>30.867786391042198</v>
      </c>
      <c r="P812">
        <v>9.2705882352941202</v>
      </c>
      <c r="Q812">
        <v>-5.2923806036969997E-3</v>
      </c>
    </row>
    <row r="813" spans="1:17" hidden="1" x14ac:dyDescent="0.3">
      <c r="A813" t="s">
        <v>1772</v>
      </c>
      <c r="B813" t="s">
        <v>1773</v>
      </c>
      <c r="C813" t="s">
        <v>10405</v>
      </c>
      <c r="D813" t="s">
        <v>1554</v>
      </c>
      <c r="E813">
        <v>4635.0606773250001</v>
      </c>
      <c r="F813">
        <v>8775.0499999999993</v>
      </c>
      <c r="G813">
        <v>-3.70193716433293</v>
      </c>
      <c r="H813">
        <v>-2.9504648906891702</v>
      </c>
      <c r="I813">
        <v>26.674202694392498</v>
      </c>
      <c r="J813">
        <v>-3.12416765822769</v>
      </c>
      <c r="K813">
        <v>8531.9413004842008</v>
      </c>
      <c r="L813">
        <v>7662.7461268971801</v>
      </c>
      <c r="M813">
        <v>46.519421254900102</v>
      </c>
      <c r="N813">
        <v>0.35720896550505998</v>
      </c>
      <c r="O813">
        <v>3.69171685631422</v>
      </c>
      <c r="P813">
        <v>51.0322630614194</v>
      </c>
      <c r="Q813">
        <v>5.5103210454719997E-3</v>
      </c>
    </row>
    <row r="814" spans="1:17" x14ac:dyDescent="0.3">
      <c r="A814" t="s">
        <v>1774</v>
      </c>
      <c r="B814" t="s">
        <v>1775</v>
      </c>
      <c r="C814" t="s">
        <v>10395</v>
      </c>
      <c r="D814" t="s">
        <v>54</v>
      </c>
      <c r="E814">
        <v>4618.2295912500003</v>
      </c>
      <c r="F814">
        <v>374.55</v>
      </c>
      <c r="G814">
        <v>-5.4631211954719996</v>
      </c>
      <c r="H814">
        <v>11.6632049186187</v>
      </c>
      <c r="I814">
        <v>21.296448388037401</v>
      </c>
      <c r="J814">
        <v>-6.7326773699252698</v>
      </c>
      <c r="K814">
        <v>351.80476836955</v>
      </c>
      <c r="L814">
        <v>320.72157874056802</v>
      </c>
      <c r="M814">
        <v>49.277012934320702</v>
      </c>
      <c r="N814">
        <v>1.4991058614111801</v>
      </c>
      <c r="O814">
        <v>9.7049793085035301</v>
      </c>
      <c r="P814">
        <v>49.760095961615299</v>
      </c>
      <c r="Q814">
        <v>-6.0729825260947001E-2</v>
      </c>
    </row>
    <row r="815" spans="1:17" hidden="1" x14ac:dyDescent="0.3">
      <c r="A815" t="s">
        <v>1776</v>
      </c>
      <c r="B815" t="s">
        <v>1777</v>
      </c>
      <c r="C815" t="s">
        <v>10405</v>
      </c>
      <c r="D815" t="s">
        <v>43</v>
      </c>
      <c r="E815">
        <v>4613.6270415600002</v>
      </c>
      <c r="F815">
        <v>655.65</v>
      </c>
      <c r="G815">
        <v>9.1019215385988108</v>
      </c>
      <c r="H815">
        <v>9.9662171156467902</v>
      </c>
      <c r="I815">
        <v>17.141039154634001</v>
      </c>
      <c r="J815">
        <v>-6.5389638823688099</v>
      </c>
      <c r="K815">
        <v>609.96809174187104</v>
      </c>
      <c r="M815">
        <v>48.612826164662302</v>
      </c>
      <c r="N815">
        <v>1.7982963813991599</v>
      </c>
      <c r="O815">
        <v>9.2274841760085309</v>
      </c>
      <c r="P815">
        <v>52.281964928579697</v>
      </c>
    </row>
    <row r="816" spans="1:17" hidden="1" x14ac:dyDescent="0.3">
      <c r="A816" t="s">
        <v>1778</v>
      </c>
      <c r="B816" t="s">
        <v>1779</v>
      </c>
      <c r="C816" t="s">
        <v>10405</v>
      </c>
      <c r="D816" t="s">
        <v>1442</v>
      </c>
      <c r="E816">
        <v>4586.9374090780002</v>
      </c>
      <c r="F816">
        <v>84.58</v>
      </c>
      <c r="G816">
        <v>29.086830366102799</v>
      </c>
      <c r="H816">
        <v>-18.0600770883627</v>
      </c>
      <c r="I816">
        <v>-4.4569051622179598</v>
      </c>
      <c r="J816">
        <v>-7.2342501315367302</v>
      </c>
      <c r="K816">
        <v>87.066700765178297</v>
      </c>
      <c r="L816">
        <v>77.345066453321706</v>
      </c>
      <c r="M816">
        <v>40.412076988375702</v>
      </c>
      <c r="N816">
        <v>0.76688344868859704</v>
      </c>
      <c r="O816">
        <v>22.0737763064554</v>
      </c>
      <c r="P816">
        <v>97.156177156177094</v>
      </c>
      <c r="Q816">
        <v>0.16222641637569199</v>
      </c>
    </row>
    <row r="817" spans="1:17" x14ac:dyDescent="0.3">
      <c r="A817" t="s">
        <v>1780</v>
      </c>
      <c r="B817" t="s">
        <v>1781</v>
      </c>
      <c r="C817" t="s">
        <v>10402</v>
      </c>
      <c r="D817" t="s">
        <v>127</v>
      </c>
      <c r="E817">
        <v>4570.3601120100002</v>
      </c>
      <c r="F817">
        <v>232.54</v>
      </c>
      <c r="G817">
        <v>-32.561316008755398</v>
      </c>
      <c r="H817">
        <v>-4.9829560566453797</v>
      </c>
      <c r="I817">
        <v>1.26314811140508</v>
      </c>
      <c r="J817">
        <v>2.9021156640899801</v>
      </c>
      <c r="K817">
        <v>225.34754711839901</v>
      </c>
      <c r="L817">
        <v>219.83998911403299</v>
      </c>
      <c r="M817">
        <v>54.697637209383103</v>
      </c>
      <c r="N817">
        <v>1.1036236548496301</v>
      </c>
      <c r="O817">
        <v>19.549324847337999</v>
      </c>
      <c r="P817">
        <v>39.328939484721303</v>
      </c>
      <c r="Q817">
        <v>6.6257990602770003E-2</v>
      </c>
    </row>
    <row r="818" spans="1:17" hidden="1" x14ac:dyDescent="0.3">
      <c r="A818" t="s">
        <v>1782</v>
      </c>
      <c r="B818" t="s">
        <v>1783</v>
      </c>
      <c r="C818" t="s">
        <v>10402</v>
      </c>
      <c r="D818" t="s">
        <v>190</v>
      </c>
      <c r="E818">
        <v>4565.1719465599999</v>
      </c>
      <c r="F818">
        <v>2256.4</v>
      </c>
      <c r="G818">
        <v>17.085972138141798</v>
      </c>
      <c r="H818">
        <v>28.609825684441802</v>
      </c>
      <c r="I818">
        <v>49.581497025728297</v>
      </c>
      <c r="J818">
        <v>-12.419704363827901</v>
      </c>
      <c r="K818">
        <v>1934.2115613051101</v>
      </c>
      <c r="M818">
        <v>56.743827971156598</v>
      </c>
      <c r="N818">
        <v>1.97816712399513</v>
      </c>
      <c r="O818">
        <v>15.227796489984</v>
      </c>
      <c r="P818">
        <v>87.424204668161806</v>
      </c>
    </row>
    <row r="819" spans="1:17" hidden="1" x14ac:dyDescent="0.3">
      <c r="A819" t="s">
        <v>1784</v>
      </c>
      <c r="B819" t="s">
        <v>1785</v>
      </c>
      <c r="C819" t="s">
        <v>10405</v>
      </c>
      <c r="D819" t="s">
        <v>266</v>
      </c>
      <c r="E819">
        <v>4558.2928004799996</v>
      </c>
      <c r="F819">
        <v>1285.3</v>
      </c>
      <c r="G819">
        <v>85.252154824972493</v>
      </c>
      <c r="H819">
        <v>-14.8733130864897</v>
      </c>
      <c r="I819">
        <v>54.113956063432703</v>
      </c>
      <c r="J819">
        <v>-1.8865112829489901</v>
      </c>
      <c r="K819">
        <v>1253.97319198731</v>
      </c>
      <c r="L819">
        <v>981.55339066359704</v>
      </c>
      <c r="M819">
        <v>39.727155929650003</v>
      </c>
      <c r="N819">
        <v>0.414823455140859</v>
      </c>
      <c r="O819">
        <v>12.580720454368601</v>
      </c>
      <c r="P819">
        <v>119.99144201968301</v>
      </c>
      <c r="Q819">
        <v>0.22324230574446399</v>
      </c>
    </row>
    <row r="820" spans="1:17" hidden="1" x14ac:dyDescent="0.3">
      <c r="A820" t="s">
        <v>1786</v>
      </c>
      <c r="B820" t="s">
        <v>1787</v>
      </c>
      <c r="C820" t="s">
        <v>10405</v>
      </c>
      <c r="D820" t="s">
        <v>266</v>
      </c>
      <c r="E820">
        <v>4554.0261320999998</v>
      </c>
      <c r="F820">
        <v>500.2</v>
      </c>
      <c r="G820">
        <v>-11.916672589390499</v>
      </c>
      <c r="H820">
        <v>-14.5462997542664</v>
      </c>
      <c r="I820">
        <v>16.616762578957498</v>
      </c>
      <c r="J820">
        <v>-7.1620814850755696</v>
      </c>
      <c r="K820">
        <v>521.99351274524497</v>
      </c>
      <c r="L820">
        <v>480.61821933839599</v>
      </c>
      <c r="M820">
        <v>34.845486060258999</v>
      </c>
      <c r="N820">
        <v>0.40250424881067398</v>
      </c>
      <c r="O820">
        <v>22.7209116353458</v>
      </c>
      <c r="P820">
        <v>38.905859483476803</v>
      </c>
      <c r="Q820">
        <v>-5.3367074570854003E-2</v>
      </c>
    </row>
    <row r="821" spans="1:17" x14ac:dyDescent="0.3">
      <c r="A821" t="s">
        <v>1788</v>
      </c>
      <c r="B821" t="s">
        <v>1789</v>
      </c>
      <c r="C821" t="s">
        <v>10399</v>
      </c>
      <c r="D821" t="s">
        <v>281</v>
      </c>
      <c r="E821">
        <v>4546.5075123959996</v>
      </c>
      <c r="F821">
        <v>206.61</v>
      </c>
      <c r="G821">
        <v>4.8377729083244301</v>
      </c>
      <c r="H821">
        <v>-5.7294499201549298</v>
      </c>
      <c r="I821">
        <v>-18.39914537085</v>
      </c>
      <c r="J821">
        <v>-3.5018952571145401</v>
      </c>
      <c r="K821">
        <v>201.99161118870501</v>
      </c>
      <c r="L821">
        <v>189.80223766577501</v>
      </c>
      <c r="M821">
        <v>43.342581807878702</v>
      </c>
      <c r="N821">
        <v>0.52435174905426496</v>
      </c>
      <c r="O821">
        <v>15.1202749140893</v>
      </c>
      <c r="P821">
        <v>50.810218978102199</v>
      </c>
    </row>
    <row r="822" spans="1:17" x14ac:dyDescent="0.3">
      <c r="A822" t="s">
        <v>1790</v>
      </c>
      <c r="B822" t="s">
        <v>1791</v>
      </c>
      <c r="C822" t="s">
        <v>10406</v>
      </c>
      <c r="D822" t="s">
        <v>119</v>
      </c>
      <c r="E822">
        <v>4515.3565536300002</v>
      </c>
      <c r="F822">
        <v>264.05</v>
      </c>
      <c r="G822">
        <v>36.928713232147601</v>
      </c>
      <c r="H822">
        <v>-10.5138229782421</v>
      </c>
      <c r="I822">
        <v>-1.0790365818391701</v>
      </c>
      <c r="J822">
        <v>-10.8140349833202</v>
      </c>
      <c r="K822">
        <v>275.485019380528</v>
      </c>
      <c r="L822">
        <v>251.26102980758199</v>
      </c>
      <c r="M822">
        <v>28.782339161316699</v>
      </c>
      <c r="N822">
        <v>0.85069537547139895</v>
      </c>
      <c r="O822">
        <v>21.359590986555499</v>
      </c>
      <c r="P822">
        <v>104.057187017001</v>
      </c>
      <c r="Q822">
        <v>7.1844495919623996E-2</v>
      </c>
    </row>
    <row r="823" spans="1:17" hidden="1" x14ac:dyDescent="0.3">
      <c r="A823" t="s">
        <v>1792</v>
      </c>
      <c r="B823" t="s">
        <v>1793</v>
      </c>
      <c r="C823" t="s">
        <v>10405</v>
      </c>
      <c r="D823" t="s">
        <v>54</v>
      </c>
      <c r="E823">
        <v>4505.9679999999998</v>
      </c>
      <c r="F823">
        <v>640</v>
      </c>
      <c r="G823">
        <v>22.268643528850198</v>
      </c>
      <c r="H823">
        <v>3.0019807687329698</v>
      </c>
      <c r="I823">
        <v>13.7876864609165</v>
      </c>
      <c r="J823">
        <v>-4.8553278389006902</v>
      </c>
      <c r="K823">
        <v>591.01273895046597</v>
      </c>
      <c r="L823">
        <v>529.82669894718094</v>
      </c>
      <c r="M823">
        <v>59.721166798978601</v>
      </c>
      <c r="N823">
        <v>2.64142872492013</v>
      </c>
      <c r="O823">
        <v>8.5468749999999893</v>
      </c>
      <c r="P823">
        <v>60.401002506265598</v>
      </c>
      <c r="Q823">
        <v>7.9062856020834002E-2</v>
      </c>
    </row>
    <row r="824" spans="1:17" hidden="1" x14ac:dyDescent="0.3">
      <c r="A824" t="s">
        <v>1794</v>
      </c>
      <c r="B824" t="s">
        <v>1795</v>
      </c>
      <c r="C824" t="s">
        <v>10405</v>
      </c>
      <c r="D824" t="s">
        <v>127</v>
      </c>
      <c r="E824">
        <v>4505.9418158999997</v>
      </c>
      <c r="F824">
        <v>430.5</v>
      </c>
      <c r="G824">
        <v>-23.486835324331199</v>
      </c>
      <c r="K824">
        <v>425.76520424318301</v>
      </c>
      <c r="L824">
        <v>384.46648021701702</v>
      </c>
      <c r="M824">
        <v>38.331602171758398</v>
      </c>
      <c r="N824">
        <v>1</v>
      </c>
      <c r="O824">
        <v>7.2938443670151001</v>
      </c>
      <c r="P824">
        <v>18.939079983423099</v>
      </c>
      <c r="Q824">
        <v>9.3594908740256E-2</v>
      </c>
    </row>
    <row r="825" spans="1:17" x14ac:dyDescent="0.3">
      <c r="A825" t="s">
        <v>1796</v>
      </c>
      <c r="B825" t="s">
        <v>1797</v>
      </c>
      <c r="C825" t="s">
        <v>592</v>
      </c>
      <c r="D825" t="s">
        <v>592</v>
      </c>
      <c r="E825">
        <v>4505.7653784000004</v>
      </c>
      <c r="F825">
        <v>218.16</v>
      </c>
      <c r="G825">
        <v>21.138397732406201</v>
      </c>
      <c r="H825">
        <v>-8.6791358005156596</v>
      </c>
      <c r="I825">
        <v>27.177414320227001</v>
      </c>
      <c r="J825">
        <v>-1.8975479451505699</v>
      </c>
      <c r="K825">
        <v>211.28058417593601</v>
      </c>
      <c r="L825">
        <v>185.28465984774601</v>
      </c>
      <c r="M825">
        <v>65.225433151917798</v>
      </c>
      <c r="N825">
        <v>0.42859542191660399</v>
      </c>
      <c r="O825">
        <v>11.477814448111401</v>
      </c>
      <c r="P825">
        <v>62.684563758389203</v>
      </c>
      <c r="Q825">
        <v>8.6144466530644004E-2</v>
      </c>
    </row>
    <row r="826" spans="1:17" x14ac:dyDescent="0.3">
      <c r="A826" t="s">
        <v>1798</v>
      </c>
      <c r="B826" t="s">
        <v>1799</v>
      </c>
      <c r="C826" t="s">
        <v>10397</v>
      </c>
      <c r="D826" t="s">
        <v>266</v>
      </c>
      <c r="E826">
        <v>4499.7009734399999</v>
      </c>
      <c r="F826">
        <v>1410.9</v>
      </c>
      <c r="G826">
        <v>5.6722680931411196</v>
      </c>
      <c r="H826">
        <v>3.9409744808749601</v>
      </c>
      <c r="I826">
        <v>-5.0049499415295404</v>
      </c>
      <c r="J826">
        <v>0.73175557357069698</v>
      </c>
      <c r="K826">
        <v>1370.49638767688</v>
      </c>
      <c r="L826">
        <v>1276.1372487982301</v>
      </c>
      <c r="M826">
        <v>58.318095610247397</v>
      </c>
      <c r="N826">
        <v>0.53317853194795795</v>
      </c>
      <c r="O826">
        <v>11.616698561202</v>
      </c>
      <c r="P826">
        <v>46.374105197634599</v>
      </c>
      <c r="Q826">
        <v>0.130784947332797</v>
      </c>
    </row>
    <row r="827" spans="1:17" hidden="1" x14ac:dyDescent="0.3">
      <c r="A827" t="s">
        <v>1800</v>
      </c>
      <c r="B827" t="s">
        <v>1801</v>
      </c>
      <c r="C827" t="s">
        <v>10405</v>
      </c>
      <c r="D827" t="s">
        <v>213</v>
      </c>
      <c r="E827">
        <v>4493.3046778199996</v>
      </c>
      <c r="F827">
        <v>201.58</v>
      </c>
      <c r="G827">
        <v>128.099631761387</v>
      </c>
      <c r="H827">
        <v>35.381030475275502</v>
      </c>
      <c r="I827">
        <v>129.50263214909501</v>
      </c>
      <c r="J827">
        <v>3.7259214326599301</v>
      </c>
      <c r="K827">
        <v>144.10993128609601</v>
      </c>
      <c r="L827">
        <v>106.31593682617201</v>
      </c>
      <c r="M827">
        <v>90.397065134571406</v>
      </c>
      <c r="N827">
        <v>1.2204180566603999</v>
      </c>
      <c r="O827">
        <v>0</v>
      </c>
      <c r="P827">
        <v>190.04316546762499</v>
      </c>
      <c r="Q827">
        <v>0.29233373674977198</v>
      </c>
    </row>
    <row r="828" spans="1:17" x14ac:dyDescent="0.3">
      <c r="A828" t="s">
        <v>1802</v>
      </c>
      <c r="B828" t="s">
        <v>1803</v>
      </c>
      <c r="C828" t="s">
        <v>10397</v>
      </c>
      <c r="D828" t="s">
        <v>190</v>
      </c>
      <c r="E828">
        <v>4469.742330174</v>
      </c>
      <c r="F828">
        <v>175.78</v>
      </c>
      <c r="G828">
        <v>-11.0692029540186</v>
      </c>
      <c r="H828">
        <v>-6.2379005086433201</v>
      </c>
      <c r="I828">
        <v>-6.2536664280949896</v>
      </c>
      <c r="J828">
        <v>1.86231641947909</v>
      </c>
      <c r="K828">
        <v>177.80953264355301</v>
      </c>
      <c r="L828">
        <v>171.32248901154</v>
      </c>
      <c r="M828">
        <v>63.074710483698397</v>
      </c>
      <c r="N828">
        <v>1.17598358596868</v>
      </c>
      <c r="O828">
        <v>28.399135282739699</v>
      </c>
      <c r="P828">
        <v>39.452598175327203</v>
      </c>
      <c r="Q828">
        <v>4.359006244224E-2</v>
      </c>
    </row>
    <row r="829" spans="1:17" hidden="1" x14ac:dyDescent="0.3">
      <c r="A829" t="s">
        <v>1804</v>
      </c>
      <c r="B829" t="s">
        <v>1805</v>
      </c>
      <c r="C829" t="s">
        <v>10405</v>
      </c>
      <c r="D829" t="s">
        <v>111</v>
      </c>
      <c r="E829">
        <v>4454.2423872749996</v>
      </c>
      <c r="F829">
        <v>1287.75</v>
      </c>
      <c r="G829">
        <v>648.99318426612899</v>
      </c>
      <c r="H829">
        <v>8.7449945205671007</v>
      </c>
      <c r="I829">
        <v>185.31685655130201</v>
      </c>
      <c r="J829">
        <v>11.7397774104364</v>
      </c>
      <c r="K829">
        <v>1024.0271818296801</v>
      </c>
      <c r="L829">
        <v>665.54631797008904</v>
      </c>
      <c r="M829">
        <v>83.2260825759667</v>
      </c>
      <c r="N829">
        <v>1.2458225061192001</v>
      </c>
      <c r="O829">
        <v>4.4224422442244302</v>
      </c>
      <c r="P829">
        <v>694.90740740740705</v>
      </c>
      <c r="Q829">
        <v>0.185401209487595</v>
      </c>
    </row>
    <row r="830" spans="1:17" x14ac:dyDescent="0.3">
      <c r="A830" t="s">
        <v>1806</v>
      </c>
      <c r="B830" t="s">
        <v>1807</v>
      </c>
      <c r="C830" t="s">
        <v>10402</v>
      </c>
      <c r="D830" t="s">
        <v>1808</v>
      </c>
      <c r="E830">
        <v>4451.8786421320001</v>
      </c>
      <c r="F830">
        <v>65.87</v>
      </c>
      <c r="G830">
        <v>-25.585750393504799</v>
      </c>
      <c r="H830">
        <v>-15.567741493021201</v>
      </c>
      <c r="I830">
        <v>15.9274042186456</v>
      </c>
      <c r="J830">
        <v>-5.92439603129794</v>
      </c>
      <c r="K830">
        <v>69.2321308440699</v>
      </c>
      <c r="L830">
        <v>64.994249354573697</v>
      </c>
      <c r="M830">
        <v>33.752260707761501</v>
      </c>
      <c r="N830">
        <v>0.50521571497922702</v>
      </c>
      <c r="O830">
        <v>27.812357674206702</v>
      </c>
      <c r="P830">
        <v>51.077981651376099</v>
      </c>
      <c r="Q830">
        <v>5.5850883572139E-2</v>
      </c>
    </row>
    <row r="831" spans="1:17" hidden="1" x14ac:dyDescent="0.3">
      <c r="A831" t="s">
        <v>1809</v>
      </c>
      <c r="B831" t="s">
        <v>1810</v>
      </c>
      <c r="C831" t="s">
        <v>10405</v>
      </c>
      <c r="D831" t="s">
        <v>754</v>
      </c>
      <c r="E831">
        <v>4449.3999170859997</v>
      </c>
      <c r="F831">
        <v>290.08999999999997</v>
      </c>
      <c r="G831">
        <v>1.6338396422013</v>
      </c>
      <c r="H831">
        <v>-0.46406179908691497</v>
      </c>
      <c r="I831">
        <v>1.30861175044958</v>
      </c>
      <c r="J831">
        <v>-0.48800600749923101</v>
      </c>
      <c r="K831">
        <v>277.50105665213198</v>
      </c>
      <c r="L831">
        <v>256.40849351690201</v>
      </c>
      <c r="M831">
        <v>58.987597709054498</v>
      </c>
      <c r="N831">
        <v>1.08858165869824</v>
      </c>
      <c r="O831">
        <v>0.117205005343179</v>
      </c>
      <c r="P831">
        <v>39.225379151468601</v>
      </c>
      <c r="Q831">
        <v>3.7892634135868998E-2</v>
      </c>
    </row>
    <row r="832" spans="1:17" hidden="1" x14ac:dyDescent="0.3">
      <c r="A832" t="s">
        <v>1811</v>
      </c>
      <c r="B832" t="s">
        <v>1812</v>
      </c>
      <c r="C832" t="s">
        <v>10405</v>
      </c>
      <c r="D832" t="s">
        <v>276</v>
      </c>
      <c r="E832">
        <v>4445.3465924000002</v>
      </c>
      <c r="F832">
        <v>839.5</v>
      </c>
      <c r="G832">
        <v>19.335437292990999</v>
      </c>
      <c r="H832">
        <v>-9.9719016216093799</v>
      </c>
      <c r="I832">
        <v>26.1161028685347</v>
      </c>
      <c r="J832">
        <v>-2.9772890485458801</v>
      </c>
      <c r="K832">
        <v>814.81825189413905</v>
      </c>
      <c r="L832">
        <v>699.35274669861099</v>
      </c>
      <c r="M832">
        <v>44.136076370547698</v>
      </c>
      <c r="N832">
        <v>0.232949052491292</v>
      </c>
      <c r="O832">
        <v>10.9410363311494</v>
      </c>
      <c r="P832">
        <v>65.647198105761603</v>
      </c>
      <c r="Q832">
        <v>-7.6025021653184005E-2</v>
      </c>
    </row>
    <row r="833" spans="1:17" x14ac:dyDescent="0.3">
      <c r="A833" t="s">
        <v>1813</v>
      </c>
      <c r="B833" t="s">
        <v>1814</v>
      </c>
      <c r="C833" t="s">
        <v>10397</v>
      </c>
      <c r="D833" t="s">
        <v>190</v>
      </c>
      <c r="E833">
        <v>4443.5481977999998</v>
      </c>
      <c r="F833">
        <v>1688.3</v>
      </c>
      <c r="G833">
        <v>56.328461176006599</v>
      </c>
      <c r="H833">
        <v>2.1026618042061198</v>
      </c>
      <c r="I833">
        <v>36.274543948712903</v>
      </c>
      <c r="J833">
        <v>-2.2786182796548999</v>
      </c>
      <c r="K833">
        <v>1525.34806830961</v>
      </c>
      <c r="L833">
        <v>1279.6061651094701</v>
      </c>
      <c r="M833">
        <v>57.177586290876498</v>
      </c>
      <c r="N833">
        <v>0.42146463618033803</v>
      </c>
      <c r="O833">
        <v>3.4887164603447198</v>
      </c>
      <c r="P833">
        <v>105.38929440389199</v>
      </c>
      <c r="Q833">
        <v>0.12059381145954499</v>
      </c>
    </row>
    <row r="834" spans="1:17" x14ac:dyDescent="0.3">
      <c r="A834" t="s">
        <v>1815</v>
      </c>
      <c r="B834" t="s">
        <v>1816</v>
      </c>
      <c r="C834" t="s">
        <v>10391</v>
      </c>
      <c r="D834" t="s">
        <v>400</v>
      </c>
      <c r="E834">
        <v>4440.3433646169997</v>
      </c>
      <c r="F834">
        <v>119.39</v>
      </c>
      <c r="G834">
        <v>-47.044951196509203</v>
      </c>
      <c r="H834">
        <v>-6.7092751723064996</v>
      </c>
      <c r="I834">
        <v>-13.7753975827268</v>
      </c>
      <c r="J834">
        <v>-4.9962167201578103</v>
      </c>
      <c r="K834">
        <v>120.982294976981</v>
      </c>
      <c r="L834">
        <v>126.04411978454</v>
      </c>
      <c r="M834">
        <v>46.307856721299302</v>
      </c>
      <c r="N834">
        <v>0.72689550366023503</v>
      </c>
      <c r="O834">
        <v>28.6539911215344</v>
      </c>
      <c r="P834">
        <v>9.7839080459770091</v>
      </c>
    </row>
    <row r="835" spans="1:17" hidden="1" x14ac:dyDescent="0.3">
      <c r="A835" t="s">
        <v>1817</v>
      </c>
      <c r="B835" t="s">
        <v>1818</v>
      </c>
      <c r="C835" t="s">
        <v>10405</v>
      </c>
      <c r="D835" t="s">
        <v>388</v>
      </c>
      <c r="E835">
        <v>4424.9078888000004</v>
      </c>
      <c r="F835">
        <v>355.6</v>
      </c>
      <c r="G835">
        <v>161.44586172514201</v>
      </c>
      <c r="H835">
        <v>-18.891555762381198</v>
      </c>
      <c r="I835">
        <v>107.351662272097</v>
      </c>
      <c r="J835">
        <v>-6.5956770684326296</v>
      </c>
      <c r="K835">
        <v>356.22318377730102</v>
      </c>
      <c r="L835">
        <v>257.31018599203998</v>
      </c>
      <c r="M835">
        <v>28.1368526499657</v>
      </c>
      <c r="N835">
        <v>0.258059949099258</v>
      </c>
      <c r="O835">
        <v>25.899887514060701</v>
      </c>
      <c r="P835">
        <v>198.61023638577399</v>
      </c>
      <c r="Q835">
        <v>0.167122522972971</v>
      </c>
    </row>
    <row r="836" spans="1:17" hidden="1" x14ac:dyDescent="0.3">
      <c r="A836" t="s">
        <v>1819</v>
      </c>
      <c r="B836" t="s">
        <v>1820</v>
      </c>
      <c r="C836" t="s">
        <v>10405</v>
      </c>
      <c r="D836" t="s">
        <v>263</v>
      </c>
      <c r="E836">
        <v>4420.0589156249998</v>
      </c>
      <c r="F836">
        <v>2471.4</v>
      </c>
      <c r="G836">
        <v>104.76823310863701</v>
      </c>
      <c r="H836">
        <v>-15.8850711043725</v>
      </c>
      <c r="I836">
        <v>50.216581406087201</v>
      </c>
      <c r="J836">
        <v>1.3924587694814501</v>
      </c>
      <c r="K836">
        <v>2480.7424833939599</v>
      </c>
      <c r="L836">
        <v>1990.8568001716501</v>
      </c>
      <c r="M836">
        <v>53.622276217687599</v>
      </c>
      <c r="N836">
        <v>0.439858724660324</v>
      </c>
      <c r="O836">
        <v>16.533139111434799</v>
      </c>
      <c r="P836">
        <v>139.94174757281499</v>
      </c>
      <c r="Q836">
        <v>6.6003469758043998E-2</v>
      </c>
    </row>
    <row r="837" spans="1:17" hidden="1" x14ac:dyDescent="0.3">
      <c r="A837" t="s">
        <v>1821</v>
      </c>
      <c r="B837" t="s">
        <v>1822</v>
      </c>
      <c r="C837" t="s">
        <v>10405</v>
      </c>
      <c r="D837" t="s">
        <v>54</v>
      </c>
      <c r="E837">
        <v>4419.48126667</v>
      </c>
      <c r="F837">
        <v>772.3</v>
      </c>
      <c r="G837">
        <v>10.477177673845301</v>
      </c>
      <c r="H837">
        <v>4.3827454900204597</v>
      </c>
      <c r="I837">
        <v>47.021484403723299</v>
      </c>
      <c r="J837">
        <v>-8.8646389097972698</v>
      </c>
      <c r="K837">
        <v>684.79235149762803</v>
      </c>
      <c r="M837">
        <v>54.547023801576103</v>
      </c>
      <c r="N837">
        <v>0.71506974586439298</v>
      </c>
      <c r="O837">
        <v>8.9667227761232695</v>
      </c>
      <c r="P837">
        <v>83.291800166132603</v>
      </c>
    </row>
    <row r="838" spans="1:17" hidden="1" x14ac:dyDescent="0.3">
      <c r="A838" t="s">
        <v>1823</v>
      </c>
      <c r="B838" t="s">
        <v>1824</v>
      </c>
      <c r="C838" t="s">
        <v>10405</v>
      </c>
      <c r="D838" t="s">
        <v>127</v>
      </c>
      <c r="E838">
        <v>4395.8333512999998</v>
      </c>
      <c r="F838">
        <v>2158.3000000000002</v>
      </c>
      <c r="G838">
        <v>39.128937519189002</v>
      </c>
      <c r="H838">
        <v>-9.65765565611132</v>
      </c>
      <c r="I838">
        <v>-0.135079617751166</v>
      </c>
      <c r="J838">
        <v>-6.9830155252503197</v>
      </c>
      <c r="K838">
        <v>2211.0964194573698</v>
      </c>
      <c r="L838">
        <v>1924.3043342988101</v>
      </c>
      <c r="M838">
        <v>33.386921226595803</v>
      </c>
      <c r="N838">
        <v>0.53325695326912503</v>
      </c>
      <c r="O838">
        <v>13.5314831117082</v>
      </c>
      <c r="P838">
        <v>79.409808811304998</v>
      </c>
      <c r="Q838">
        <v>0.27329409550776601</v>
      </c>
    </row>
    <row r="839" spans="1:17" hidden="1" x14ac:dyDescent="0.3">
      <c r="A839" t="s">
        <v>1825</v>
      </c>
      <c r="B839" t="s">
        <v>1826</v>
      </c>
      <c r="C839" t="s">
        <v>10405</v>
      </c>
      <c r="D839" t="s">
        <v>1003</v>
      </c>
      <c r="E839">
        <v>4394.7259604999999</v>
      </c>
      <c r="F839">
        <v>3504.65</v>
      </c>
      <c r="G839">
        <v>0.30439156459826899</v>
      </c>
      <c r="H839">
        <v>4.69362583382597</v>
      </c>
      <c r="I839">
        <v>30.759220853808099</v>
      </c>
      <c r="J839">
        <v>4.2210293666180103</v>
      </c>
      <c r="K839">
        <v>3233.3629940508899</v>
      </c>
      <c r="L839">
        <v>2897.0719118553302</v>
      </c>
      <c r="M839">
        <v>68.466967207345505</v>
      </c>
      <c r="N839">
        <v>1.1138120804902201</v>
      </c>
      <c r="O839">
        <v>3.3997688784900002</v>
      </c>
      <c r="P839">
        <v>60.088160058468802</v>
      </c>
      <c r="Q839">
        <v>3.2031629681643997E-2</v>
      </c>
    </row>
    <row r="840" spans="1:17" hidden="1" x14ac:dyDescent="0.3">
      <c r="A840" t="s">
        <v>1827</v>
      </c>
      <c r="B840" t="s">
        <v>1828</v>
      </c>
      <c r="C840" t="s">
        <v>10405</v>
      </c>
      <c r="D840" t="s">
        <v>161</v>
      </c>
      <c r="E840">
        <v>4385.9684999999999</v>
      </c>
      <c r="F840">
        <v>254.85</v>
      </c>
      <c r="G840">
        <v>4172.7271377373399</v>
      </c>
      <c r="H840">
        <v>132.88306876875399</v>
      </c>
      <c r="I840">
        <v>590.23352321796904</v>
      </c>
      <c r="J840">
        <v>-4.2951140899677602E-2</v>
      </c>
      <c r="K840">
        <v>141.068636528345</v>
      </c>
      <c r="L840">
        <v>72.168462523181603</v>
      </c>
      <c r="M840">
        <v>84.150508368460905</v>
      </c>
      <c r="N840">
        <v>1.7941598798492799</v>
      </c>
      <c r="O840">
        <v>0</v>
      </c>
      <c r="P840">
        <v>4690.4135338345804</v>
      </c>
      <c r="Q840">
        <v>0.27183838154324702</v>
      </c>
    </row>
    <row r="841" spans="1:17" hidden="1" x14ac:dyDescent="0.3">
      <c r="A841" t="s">
        <v>1829</v>
      </c>
      <c r="B841" t="s">
        <v>1830</v>
      </c>
      <c r="C841" t="s">
        <v>10405</v>
      </c>
      <c r="D841" t="s">
        <v>393</v>
      </c>
      <c r="E841">
        <v>4384.25088297</v>
      </c>
      <c r="F841">
        <v>297.14999999999998</v>
      </c>
      <c r="G841">
        <v>133.37808694392299</v>
      </c>
      <c r="H841">
        <v>15.3518410800436</v>
      </c>
      <c r="I841">
        <v>155.80972355544401</v>
      </c>
      <c r="J841">
        <v>-3.83518445095803</v>
      </c>
      <c r="K841">
        <v>240.650085831361</v>
      </c>
      <c r="L841">
        <v>174.25441355099599</v>
      </c>
      <c r="M841">
        <v>65.722179091403902</v>
      </c>
      <c r="N841">
        <v>1.8702336968426001</v>
      </c>
      <c r="O841">
        <v>13.6463065791687</v>
      </c>
      <c r="P841">
        <v>212.78947368421001</v>
      </c>
      <c r="Q841">
        <v>0.15669771001483301</v>
      </c>
    </row>
    <row r="842" spans="1:17" hidden="1" x14ac:dyDescent="0.3">
      <c r="A842" t="s">
        <v>1831</v>
      </c>
      <c r="B842" t="s">
        <v>1832</v>
      </c>
      <c r="C842" t="s">
        <v>10405</v>
      </c>
      <c r="D842" t="s">
        <v>592</v>
      </c>
      <c r="E842">
        <v>4360.9376373199902</v>
      </c>
      <c r="F842">
        <v>2180.1999999999998</v>
      </c>
      <c r="G842">
        <v>87.673200190843502</v>
      </c>
      <c r="H842">
        <v>4.1213566895676896</v>
      </c>
      <c r="I842">
        <v>18.792599900285499</v>
      </c>
      <c r="J842">
        <v>-5.2278386268855996</v>
      </c>
      <c r="K842">
        <v>2068.38266985164</v>
      </c>
      <c r="L842">
        <v>1716.8446688757399</v>
      </c>
      <c r="M842">
        <v>44.024100298062102</v>
      </c>
      <c r="N842">
        <v>0.47209755140551202</v>
      </c>
      <c r="O842">
        <v>10.4531694339968</v>
      </c>
      <c r="P842">
        <v>126.220492866407</v>
      </c>
      <c r="Q842">
        <v>0.18336120359885899</v>
      </c>
    </row>
    <row r="843" spans="1:17" x14ac:dyDescent="0.3">
      <c r="A843" t="s">
        <v>1833</v>
      </c>
      <c r="B843" t="s">
        <v>1834</v>
      </c>
      <c r="C843" t="s">
        <v>10398</v>
      </c>
      <c r="D843" t="s">
        <v>127</v>
      </c>
      <c r="E843">
        <v>4327.9700437199999</v>
      </c>
      <c r="F843">
        <v>240.15</v>
      </c>
      <c r="G843">
        <v>-11.493118951505201</v>
      </c>
      <c r="H843">
        <v>-6.5033453112837503</v>
      </c>
      <c r="I843">
        <v>7.7215562902061796</v>
      </c>
      <c r="J843">
        <v>3.5541443355010598</v>
      </c>
      <c r="K843">
        <v>222.61982437612701</v>
      </c>
      <c r="L843">
        <v>214.411278692015</v>
      </c>
      <c r="M843">
        <v>78.551500449528405</v>
      </c>
      <c r="N843">
        <v>0.71535540549055299</v>
      </c>
      <c r="O843">
        <v>14.4909431605246</v>
      </c>
      <c r="P843">
        <v>50.990254636906599</v>
      </c>
      <c r="Q843">
        <v>9.423633112964E-2</v>
      </c>
    </row>
    <row r="844" spans="1:17" hidden="1" x14ac:dyDescent="0.3">
      <c r="A844" t="s">
        <v>1835</v>
      </c>
      <c r="B844" t="s">
        <v>1836</v>
      </c>
      <c r="C844" t="s">
        <v>10405</v>
      </c>
      <c r="D844" t="s">
        <v>46</v>
      </c>
      <c r="E844">
        <v>4319.1861684599999</v>
      </c>
      <c r="F844">
        <v>777.8</v>
      </c>
      <c r="G844">
        <v>175.68520786961801</v>
      </c>
      <c r="H844">
        <v>-10.2127454764706</v>
      </c>
      <c r="I844">
        <v>85.1065840966032</v>
      </c>
      <c r="J844">
        <v>-0.27493672117086099</v>
      </c>
      <c r="K844">
        <v>779.06704491741505</v>
      </c>
      <c r="L844">
        <v>593.39634672480804</v>
      </c>
      <c r="M844">
        <v>39.473544684871698</v>
      </c>
      <c r="N844">
        <v>0.40551442422141398</v>
      </c>
      <c r="O844">
        <v>20.210851118539399</v>
      </c>
      <c r="P844">
        <v>215.53752535496901</v>
      </c>
    </row>
    <row r="845" spans="1:17" hidden="1" x14ac:dyDescent="0.3">
      <c r="A845" t="s">
        <v>1837</v>
      </c>
      <c r="B845" t="s">
        <v>1838</v>
      </c>
      <c r="C845" t="s">
        <v>10405</v>
      </c>
      <c r="D845" t="s">
        <v>471</v>
      </c>
      <c r="E845">
        <v>4297.2737670449997</v>
      </c>
      <c r="F845">
        <v>310.45</v>
      </c>
      <c r="G845">
        <v>61.195041564559901</v>
      </c>
      <c r="H845">
        <v>21.601965794992701</v>
      </c>
      <c r="I845">
        <v>32.437746299852002</v>
      </c>
      <c r="J845">
        <v>11.136999548623599</v>
      </c>
      <c r="K845">
        <v>237.522927162255</v>
      </c>
      <c r="L845">
        <v>200.83872836487399</v>
      </c>
      <c r="M845">
        <v>84.128807287458102</v>
      </c>
      <c r="N845">
        <v>2.6219982266506499</v>
      </c>
      <c r="O845">
        <v>4.3227572878080203</v>
      </c>
      <c r="P845">
        <v>141.40746500777601</v>
      </c>
      <c r="Q845">
        <v>6.2816303106452004E-2</v>
      </c>
    </row>
    <row r="846" spans="1:17" x14ac:dyDescent="0.3">
      <c r="A846" t="s">
        <v>1839</v>
      </c>
      <c r="B846" t="s">
        <v>1840</v>
      </c>
      <c r="C846" t="s">
        <v>10393</v>
      </c>
      <c r="D846" t="s">
        <v>1003</v>
      </c>
      <c r="E846">
        <v>4280.8797356699997</v>
      </c>
      <c r="F846">
        <v>528.9</v>
      </c>
      <c r="G846">
        <v>-16.9176429662181</v>
      </c>
      <c r="H846">
        <v>14.589636424833801</v>
      </c>
      <c r="I846">
        <v>31.470832862639401</v>
      </c>
      <c r="J846">
        <v>3.5581149582097402</v>
      </c>
      <c r="K846">
        <v>447.13094950561702</v>
      </c>
      <c r="L846">
        <v>412.78081110174799</v>
      </c>
      <c r="M846">
        <v>79.256587661866405</v>
      </c>
      <c r="N846">
        <v>1.6831724938647099</v>
      </c>
      <c r="O846">
        <v>1.86235583286065</v>
      </c>
      <c r="P846">
        <v>56.456145540600502</v>
      </c>
      <c r="Q846">
        <v>2.0466242052079998E-3</v>
      </c>
    </row>
    <row r="847" spans="1:17" hidden="1" x14ac:dyDescent="0.3">
      <c r="A847" t="s">
        <v>1841</v>
      </c>
      <c r="B847" t="s">
        <v>1842</v>
      </c>
      <c r="C847" t="s">
        <v>10405</v>
      </c>
      <c r="D847" t="s">
        <v>46</v>
      </c>
      <c r="E847">
        <v>4270.5263249999998</v>
      </c>
      <c r="F847">
        <v>2226.25</v>
      </c>
      <c r="G847">
        <v>557.17668540391401</v>
      </c>
      <c r="H847">
        <v>-6.8951194424105697</v>
      </c>
      <c r="I847">
        <v>180.04336942325099</v>
      </c>
      <c r="J847">
        <v>1.05655275089675</v>
      </c>
      <c r="K847">
        <v>2138.9434086695801</v>
      </c>
      <c r="L847">
        <v>1564.31268966977</v>
      </c>
      <c r="M847">
        <v>66.168801457532595</v>
      </c>
      <c r="N847">
        <v>0.65306810519217795</v>
      </c>
      <c r="O847">
        <v>34.037057832678201</v>
      </c>
      <c r="P847">
        <v>692.25978647686804</v>
      </c>
    </row>
    <row r="848" spans="1:17" hidden="1" x14ac:dyDescent="0.3">
      <c r="A848" t="s">
        <v>1843</v>
      </c>
      <c r="B848" t="s">
        <v>1844</v>
      </c>
      <c r="C848" t="s">
        <v>10405</v>
      </c>
      <c r="D848" t="s">
        <v>240</v>
      </c>
      <c r="E848">
        <v>4259.253507505</v>
      </c>
      <c r="F848">
        <v>1009.15</v>
      </c>
      <c r="G848">
        <v>546.02069338977003</v>
      </c>
      <c r="H848">
        <v>-0.25451758079752801</v>
      </c>
      <c r="I848">
        <v>111.56492561082101</v>
      </c>
      <c r="J848">
        <v>-9.0999525999477502</v>
      </c>
      <c r="K848">
        <v>884.73271683188204</v>
      </c>
      <c r="L848">
        <v>602.12705941531794</v>
      </c>
      <c r="M848">
        <v>50.475426351000799</v>
      </c>
      <c r="N848">
        <v>0.77860895137060304</v>
      </c>
      <c r="O848">
        <v>16.8309963830946</v>
      </c>
      <c r="P848">
        <v>617.745376955903</v>
      </c>
      <c r="Q848">
        <v>0.20754543579081</v>
      </c>
    </row>
    <row r="849" spans="1:17" x14ac:dyDescent="0.3">
      <c r="A849" t="s">
        <v>1845</v>
      </c>
      <c r="B849" t="s">
        <v>1846</v>
      </c>
      <c r="C849" t="s">
        <v>10402</v>
      </c>
      <c r="D849" t="s">
        <v>106</v>
      </c>
      <c r="E849">
        <v>4248.27664473</v>
      </c>
      <c r="F849">
        <v>1089.3</v>
      </c>
      <c r="G849">
        <v>19.8698039048029</v>
      </c>
      <c r="H849">
        <v>-17.696286655324499</v>
      </c>
      <c r="I849">
        <v>51.673199834884798</v>
      </c>
      <c r="J849">
        <v>-5.22418661686529</v>
      </c>
      <c r="K849">
        <v>1191.8074609968</v>
      </c>
      <c r="L849">
        <v>1004.5024445725001</v>
      </c>
      <c r="M849">
        <v>31.6556819201348</v>
      </c>
      <c r="N849">
        <v>0.15704713544110499</v>
      </c>
      <c r="O849">
        <v>46.213164417515799</v>
      </c>
      <c r="P849">
        <v>78.573770491803202</v>
      </c>
      <c r="Q849">
        <v>6.4879546792317999E-2</v>
      </c>
    </row>
    <row r="850" spans="1:17" hidden="1" x14ac:dyDescent="0.3">
      <c r="A850" t="s">
        <v>1847</v>
      </c>
      <c r="B850" t="s">
        <v>1848</v>
      </c>
      <c r="C850" t="s">
        <v>10405</v>
      </c>
      <c r="D850" t="s">
        <v>138</v>
      </c>
      <c r="E850">
        <v>4243.7803240000003</v>
      </c>
      <c r="F850">
        <v>5564.3</v>
      </c>
      <c r="G850">
        <v>235.76474512255101</v>
      </c>
      <c r="H850">
        <v>-15.0753190864285</v>
      </c>
      <c r="I850">
        <v>25.055264811419502</v>
      </c>
      <c r="J850">
        <v>-9.6097209517879492</v>
      </c>
      <c r="K850">
        <v>5907.5730595974401</v>
      </c>
      <c r="L850">
        <v>4843.5860099782303</v>
      </c>
      <c r="M850">
        <v>34.718822238261801</v>
      </c>
      <c r="N850">
        <v>0.85985882168296102</v>
      </c>
      <c r="O850">
        <v>26.736516722678399</v>
      </c>
      <c r="P850">
        <v>284.06267255659799</v>
      </c>
      <c r="Q850">
        <v>0.303927105552176</v>
      </c>
    </row>
    <row r="851" spans="1:17" x14ac:dyDescent="0.3">
      <c r="A851" t="s">
        <v>1849</v>
      </c>
      <c r="B851" t="s">
        <v>1850</v>
      </c>
      <c r="C851" t="s">
        <v>10391</v>
      </c>
      <c r="D851" t="s">
        <v>51</v>
      </c>
      <c r="E851">
        <v>4235.5255536000004</v>
      </c>
      <c r="F851">
        <v>594</v>
      </c>
      <c r="G851">
        <v>-54.0495933733282</v>
      </c>
      <c r="H851">
        <v>-9.0486703358983895</v>
      </c>
      <c r="I851">
        <v>-43.321601135226999</v>
      </c>
      <c r="J851">
        <v>-5.0151035940897302</v>
      </c>
      <c r="K851">
        <v>636.17589187522003</v>
      </c>
      <c r="L851">
        <v>752.84903444256895</v>
      </c>
      <c r="M851">
        <v>37.2012628876926</v>
      </c>
      <c r="N851">
        <v>0.95207087179090699</v>
      </c>
      <c r="O851">
        <v>109.292929292929</v>
      </c>
      <c r="P851">
        <v>1.30468150422102</v>
      </c>
      <c r="Q851">
        <v>-5.4752526711290004E-3</v>
      </c>
    </row>
    <row r="852" spans="1:17" hidden="1" x14ac:dyDescent="0.3">
      <c r="A852" t="s">
        <v>1851</v>
      </c>
      <c r="B852" t="s">
        <v>1852</v>
      </c>
      <c r="C852" t="s">
        <v>10405</v>
      </c>
      <c r="D852" t="s">
        <v>51</v>
      </c>
      <c r="E852">
        <v>4202.1286295999998</v>
      </c>
      <c r="F852">
        <v>308.8</v>
      </c>
      <c r="G852">
        <v>46.687452309083803</v>
      </c>
      <c r="H852">
        <v>7.4890881933821598</v>
      </c>
      <c r="I852">
        <v>41.903419858796298</v>
      </c>
      <c r="J852">
        <v>6.2951304146238201</v>
      </c>
      <c r="K852">
        <v>272.58943645788901</v>
      </c>
      <c r="L852">
        <v>233.94929970032399</v>
      </c>
      <c r="M852">
        <v>68.6544356810696</v>
      </c>
      <c r="N852">
        <v>1.8956489434221699</v>
      </c>
      <c r="O852">
        <v>11.0751295336787</v>
      </c>
      <c r="P852">
        <v>96.063492063492006</v>
      </c>
      <c r="Q852">
        <v>6.551381181536E-3</v>
      </c>
    </row>
    <row r="853" spans="1:17" hidden="1" x14ac:dyDescent="0.3">
      <c r="A853" t="s">
        <v>1853</v>
      </c>
      <c r="B853" t="s">
        <v>1854</v>
      </c>
      <c r="C853" t="s">
        <v>10405</v>
      </c>
      <c r="D853" t="s">
        <v>1013</v>
      </c>
      <c r="E853">
        <v>4191.77813298</v>
      </c>
      <c r="F853">
        <v>176.32</v>
      </c>
      <c r="G853">
        <v>110.35943819460999</v>
      </c>
      <c r="H853">
        <v>-13.2523365071751</v>
      </c>
      <c r="I853">
        <v>59.078761313207501</v>
      </c>
      <c r="J853">
        <v>-4.6692251794188797</v>
      </c>
      <c r="K853">
        <v>175.698513793758</v>
      </c>
      <c r="L853">
        <v>143.79489730037</v>
      </c>
      <c r="M853">
        <v>49.6430473452602</v>
      </c>
      <c r="N853">
        <v>0.59148168366567999</v>
      </c>
      <c r="O853">
        <v>26.928312159709598</v>
      </c>
      <c r="P853">
        <v>148.10506566604101</v>
      </c>
    </row>
    <row r="854" spans="1:17" hidden="1" x14ac:dyDescent="0.3">
      <c r="A854" t="s">
        <v>1855</v>
      </c>
      <c r="B854" t="s">
        <v>1856</v>
      </c>
      <c r="C854" t="s">
        <v>10405</v>
      </c>
      <c r="E854">
        <v>4190.9906274000004</v>
      </c>
      <c r="F854">
        <v>2279.65</v>
      </c>
      <c r="G854">
        <v>7072.7905624136001</v>
      </c>
      <c r="H854">
        <v>165.683300995607</v>
      </c>
      <c r="I854">
        <v>496.115994946564</v>
      </c>
      <c r="J854">
        <v>19.076024980609802</v>
      </c>
      <c r="K854">
        <v>1223.1302105592999</v>
      </c>
      <c r="L854">
        <v>696.88009422642699</v>
      </c>
      <c r="M854">
        <v>99.9729767528829</v>
      </c>
      <c r="N854">
        <v>0.53366230752702903</v>
      </c>
      <c r="O854">
        <v>0</v>
      </c>
      <c r="P854">
        <v>7104.9620733249003</v>
      </c>
    </row>
    <row r="855" spans="1:17" hidden="1" x14ac:dyDescent="0.3">
      <c r="A855" t="s">
        <v>1857</v>
      </c>
      <c r="B855" t="s">
        <v>1858</v>
      </c>
      <c r="C855" t="s">
        <v>10405</v>
      </c>
      <c r="D855" t="s">
        <v>54</v>
      </c>
      <c r="E855">
        <v>4181.5420443749999</v>
      </c>
      <c r="F855">
        <v>380.5</v>
      </c>
      <c r="G855">
        <v>190.431925670201</v>
      </c>
      <c r="H855">
        <v>-1.4692682042676199</v>
      </c>
      <c r="I855">
        <v>36.803255252074202</v>
      </c>
      <c r="J855">
        <v>5.3900839238464302</v>
      </c>
      <c r="K855">
        <v>344.10026833532697</v>
      </c>
      <c r="L855">
        <v>276.046680479879</v>
      </c>
      <c r="M855">
        <v>77.018407888034901</v>
      </c>
      <c r="N855">
        <v>0.99069736602951297</v>
      </c>
      <c r="O855">
        <v>2.49671484888305</v>
      </c>
      <c r="P855">
        <v>251.66358595194001</v>
      </c>
      <c r="Q855">
        <v>0.142448605686123</v>
      </c>
    </row>
    <row r="856" spans="1:17" x14ac:dyDescent="0.3">
      <c r="A856" t="s">
        <v>1859</v>
      </c>
      <c r="B856" t="s">
        <v>1860</v>
      </c>
      <c r="C856" t="s">
        <v>10408</v>
      </c>
      <c r="D856" t="s">
        <v>646</v>
      </c>
      <c r="E856">
        <v>4175.9422082999999</v>
      </c>
      <c r="F856">
        <v>632.25</v>
      </c>
      <c r="G856">
        <v>-42.120236164117202</v>
      </c>
      <c r="H856">
        <v>-8.27150758912118</v>
      </c>
      <c r="I856">
        <v>-9.9652799168801902</v>
      </c>
      <c r="J856">
        <v>-1.42829849697397</v>
      </c>
      <c r="K856">
        <v>620.27436676032005</v>
      </c>
      <c r="L856">
        <v>632.98231710444395</v>
      </c>
      <c r="M856">
        <v>68.618219899989299</v>
      </c>
      <c r="N856">
        <v>0.83637488149713801</v>
      </c>
      <c r="O856">
        <v>28.904705417160901</v>
      </c>
      <c r="P856">
        <v>14.6211022480057</v>
      </c>
      <c r="Q856">
        <v>9.0736366717301994E-2</v>
      </c>
    </row>
    <row r="857" spans="1:17" hidden="1" x14ac:dyDescent="0.3">
      <c r="A857" t="s">
        <v>1861</v>
      </c>
      <c r="B857" t="s">
        <v>1862</v>
      </c>
      <c r="C857" t="s">
        <v>10405</v>
      </c>
      <c r="D857" t="s">
        <v>468</v>
      </c>
      <c r="E857">
        <v>4162.1649949000002</v>
      </c>
      <c r="F857">
        <v>675.4</v>
      </c>
      <c r="G857">
        <v>-37.405129544670203</v>
      </c>
      <c r="H857">
        <v>2.1552982046782501</v>
      </c>
      <c r="I857">
        <v>-17.6535225956166</v>
      </c>
      <c r="J857">
        <v>-0.147411933687632</v>
      </c>
      <c r="K857">
        <v>650.96554066917599</v>
      </c>
      <c r="L857">
        <v>674.79308598173895</v>
      </c>
      <c r="M857">
        <v>74.9738195014165</v>
      </c>
      <c r="N857">
        <v>1.1650900434047</v>
      </c>
      <c r="O857">
        <v>22.512585134734898</v>
      </c>
      <c r="P857">
        <v>13.293634152478299</v>
      </c>
      <c r="Q857">
        <v>0.13587894667012901</v>
      </c>
    </row>
    <row r="858" spans="1:17" hidden="1" x14ac:dyDescent="0.3">
      <c r="A858" t="s">
        <v>1863</v>
      </c>
      <c r="B858" t="s">
        <v>1864</v>
      </c>
      <c r="C858" t="s">
        <v>10405</v>
      </c>
      <c r="D858" t="s">
        <v>1865</v>
      </c>
      <c r="E858">
        <v>4148.0133850559996</v>
      </c>
      <c r="F858">
        <v>138.31</v>
      </c>
      <c r="G858">
        <v>15.991317155112499</v>
      </c>
      <c r="H858">
        <v>-18.010362551571301</v>
      </c>
      <c r="I858">
        <v>22.235925848217299</v>
      </c>
      <c r="J858">
        <v>-5.9222474897279698</v>
      </c>
      <c r="K858">
        <v>137.72675532145001</v>
      </c>
      <c r="L858">
        <v>120.825875472853</v>
      </c>
      <c r="M858">
        <v>47.054075720285702</v>
      </c>
      <c r="N858">
        <v>0.18603399379265301</v>
      </c>
      <c r="O858">
        <v>18.574217337864201</v>
      </c>
      <c r="P858">
        <v>66.839565741857598</v>
      </c>
      <c r="Q858">
        <v>5.8148257403814997E-2</v>
      </c>
    </row>
    <row r="859" spans="1:17" hidden="1" x14ac:dyDescent="0.3">
      <c r="A859" t="s">
        <v>1866</v>
      </c>
      <c r="B859" t="s">
        <v>1867</v>
      </c>
      <c r="C859" t="s">
        <v>10405</v>
      </c>
      <c r="D859" t="s">
        <v>266</v>
      </c>
      <c r="E859">
        <v>4145.1487520000001</v>
      </c>
      <c r="F859">
        <v>424.4</v>
      </c>
      <c r="G859">
        <v>11.1439248770319</v>
      </c>
      <c r="H859">
        <v>-13.739691584255</v>
      </c>
      <c r="I859">
        <v>11.8216016002789</v>
      </c>
      <c r="J859">
        <v>-2.3279350078641698</v>
      </c>
      <c r="K859">
        <v>444.83044906313398</v>
      </c>
      <c r="L859">
        <v>399.74215057956798</v>
      </c>
      <c r="M859">
        <v>38.403678498047597</v>
      </c>
      <c r="N859">
        <v>0.53358850391263701</v>
      </c>
      <c r="O859">
        <v>27.945334590009399</v>
      </c>
      <c r="P859">
        <v>53.879622915155799</v>
      </c>
      <c r="Q859">
        <v>0.142189674748816</v>
      </c>
    </row>
    <row r="860" spans="1:17" x14ac:dyDescent="0.3">
      <c r="A860" t="s">
        <v>1868</v>
      </c>
      <c r="B860" t="s">
        <v>1869</v>
      </c>
      <c r="C860" t="s">
        <v>10402</v>
      </c>
      <c r="D860" t="s">
        <v>266</v>
      </c>
      <c r="E860">
        <v>4130.9653016339998</v>
      </c>
      <c r="F860">
        <v>177.69</v>
      </c>
      <c r="G860">
        <v>-4.4288797107290803</v>
      </c>
      <c r="H860">
        <v>-4.3570914812171004</v>
      </c>
      <c r="I860">
        <v>25.326916913475799</v>
      </c>
      <c r="J860">
        <v>-6.8687891577433096</v>
      </c>
      <c r="K860">
        <v>168.79532121754801</v>
      </c>
      <c r="L860">
        <v>152.35623949198299</v>
      </c>
      <c r="M860">
        <v>50.175773583139303</v>
      </c>
      <c r="N860">
        <v>1.0811193604389799</v>
      </c>
      <c r="O860">
        <v>8.4472958523270805</v>
      </c>
      <c r="P860">
        <v>58.580990629183397</v>
      </c>
      <c r="Q860">
        <v>1.7685687861598E-2</v>
      </c>
    </row>
    <row r="861" spans="1:17" hidden="1" x14ac:dyDescent="0.3">
      <c r="A861" t="s">
        <v>1870</v>
      </c>
      <c r="B861" t="s">
        <v>1871</v>
      </c>
      <c r="C861" t="s">
        <v>10405</v>
      </c>
      <c r="D861" t="s">
        <v>276</v>
      </c>
      <c r="E861">
        <v>4095.0329099999999</v>
      </c>
      <c r="F861">
        <v>446.7</v>
      </c>
      <c r="G861">
        <v>132.06983780209401</v>
      </c>
      <c r="H861">
        <v>4.9038219816450299</v>
      </c>
      <c r="I861">
        <v>145.00430142045801</v>
      </c>
      <c r="J861">
        <v>-5.7806583194110202</v>
      </c>
      <c r="K861">
        <v>381.66443994886299</v>
      </c>
      <c r="L861">
        <v>270.84604867104798</v>
      </c>
      <c r="M861">
        <v>49.839458209120401</v>
      </c>
      <c r="N861">
        <v>0.496273985339166</v>
      </c>
      <c r="O861">
        <v>8.3501231251399197</v>
      </c>
      <c r="P861">
        <v>199.79865771812001</v>
      </c>
      <c r="Q861">
        <v>0.16291681006504299</v>
      </c>
    </row>
    <row r="862" spans="1:17" x14ac:dyDescent="0.3">
      <c r="A862" t="s">
        <v>1872</v>
      </c>
      <c r="B862" t="s">
        <v>1873</v>
      </c>
      <c r="C862" t="s">
        <v>10402</v>
      </c>
      <c r="D862" t="s">
        <v>138</v>
      </c>
      <c r="E862">
        <v>4082.9308170300001</v>
      </c>
      <c r="F862">
        <v>620.1</v>
      </c>
      <c r="G862">
        <v>-21.685987526003501</v>
      </c>
      <c r="H862">
        <v>15.7034118778469</v>
      </c>
      <c r="I862">
        <v>10.981655804337301</v>
      </c>
      <c r="J862">
        <v>2.7795303936746101</v>
      </c>
      <c r="K862">
        <v>534.60677168749896</v>
      </c>
      <c r="L862">
        <v>518.18237158219097</v>
      </c>
      <c r="M862">
        <v>71.455502971696205</v>
      </c>
      <c r="N862">
        <v>3.1972569986832098</v>
      </c>
      <c r="O862">
        <v>7.5632962425415204</v>
      </c>
      <c r="P862">
        <v>45.905882352941099</v>
      </c>
    </row>
    <row r="863" spans="1:17" x14ac:dyDescent="0.3">
      <c r="A863" t="s">
        <v>1874</v>
      </c>
      <c r="B863" t="s">
        <v>1875</v>
      </c>
      <c r="C863" t="s">
        <v>10400</v>
      </c>
      <c r="D863" t="s">
        <v>1554</v>
      </c>
      <c r="E863">
        <v>4071.48</v>
      </c>
      <c r="F863">
        <v>366.8</v>
      </c>
      <c r="G863">
        <v>-47.907784745441496</v>
      </c>
      <c r="H863">
        <v>8.4487133729239492</v>
      </c>
      <c r="I863">
        <v>1.8930586702921901</v>
      </c>
      <c r="J863">
        <v>-7.8819196172289896</v>
      </c>
      <c r="K863">
        <v>342.50864738443198</v>
      </c>
      <c r="L863">
        <v>344.09913124545301</v>
      </c>
      <c r="M863">
        <v>57.165017919206001</v>
      </c>
      <c r="N863">
        <v>1.50497611036659</v>
      </c>
      <c r="O863">
        <v>27.235550708833099</v>
      </c>
      <c r="P863">
        <v>26.308539944903501</v>
      </c>
      <c r="Q863">
        <v>-4.8775221305209998E-3</v>
      </c>
    </row>
    <row r="864" spans="1:17" hidden="1" x14ac:dyDescent="0.3">
      <c r="A864" t="s">
        <v>1876</v>
      </c>
      <c r="B864" t="s">
        <v>1877</v>
      </c>
      <c r="C864" t="s">
        <v>10405</v>
      </c>
      <c r="D864" t="s">
        <v>438</v>
      </c>
      <c r="E864">
        <v>4070.5849211999998</v>
      </c>
      <c r="F864">
        <v>1060.5999999999999</v>
      </c>
      <c r="G864">
        <v>-60.043930918784902</v>
      </c>
      <c r="H864">
        <v>-3.3847324932686802</v>
      </c>
      <c r="I864">
        <v>-11.6549519061599</v>
      </c>
      <c r="J864">
        <v>-2.82592758092269</v>
      </c>
      <c r="K864">
        <v>1123.7742689502199</v>
      </c>
      <c r="L864">
        <v>1191.1936789784399</v>
      </c>
      <c r="M864">
        <v>29.9224979351001</v>
      </c>
      <c r="N864">
        <v>1.3083430753390499</v>
      </c>
      <c r="O864">
        <v>41.2785215915519</v>
      </c>
      <c r="P864">
        <v>6.2885203186851601</v>
      </c>
      <c r="Q864">
        <v>-8.4281074196305997E-2</v>
      </c>
    </row>
    <row r="865" spans="1:17" x14ac:dyDescent="0.3">
      <c r="A865" t="s">
        <v>1878</v>
      </c>
      <c r="B865" t="s">
        <v>1879</v>
      </c>
      <c r="C865" t="s">
        <v>10393</v>
      </c>
      <c r="D865" t="s">
        <v>230</v>
      </c>
      <c r="E865">
        <v>4064.6861326399999</v>
      </c>
      <c r="F865">
        <v>481.6</v>
      </c>
      <c r="G865">
        <v>-28.8127814338924</v>
      </c>
      <c r="H865">
        <v>-4.9117863589473298</v>
      </c>
      <c r="I865">
        <v>-28.3324940980478</v>
      </c>
      <c r="J865">
        <v>-3.0319440613422999</v>
      </c>
      <c r="K865">
        <v>489.13839723285997</v>
      </c>
      <c r="L865">
        <v>501.32486466809303</v>
      </c>
      <c r="M865">
        <v>41.003923359079799</v>
      </c>
      <c r="N865">
        <v>0.87090601767360898</v>
      </c>
      <c r="O865">
        <v>45.141196013288997</v>
      </c>
      <c r="P865">
        <v>7.7404921700223701</v>
      </c>
    </row>
    <row r="866" spans="1:17" hidden="1" x14ac:dyDescent="0.3">
      <c r="A866" t="s">
        <v>1880</v>
      </c>
      <c r="B866" t="s">
        <v>1881</v>
      </c>
      <c r="C866" t="s">
        <v>10405</v>
      </c>
      <c r="D866" t="s">
        <v>1072</v>
      </c>
      <c r="E866">
        <v>4060.8879999999999</v>
      </c>
      <c r="F866">
        <v>118</v>
      </c>
      <c r="G866">
        <v>-30.447372980269702</v>
      </c>
      <c r="I866">
        <v>-14.174371518872601</v>
      </c>
      <c r="K866">
        <v>104.378999999999</v>
      </c>
      <c r="M866">
        <v>99.990560428137201</v>
      </c>
      <c r="N866">
        <v>1</v>
      </c>
      <c r="O866">
        <v>0</v>
      </c>
      <c r="P866">
        <v>5.3571428571428603</v>
      </c>
    </row>
    <row r="867" spans="1:17" hidden="1" x14ac:dyDescent="0.3">
      <c r="A867" t="s">
        <v>1882</v>
      </c>
      <c r="B867" t="s">
        <v>1883</v>
      </c>
      <c r="C867" t="s">
        <v>10405</v>
      </c>
      <c r="D867" t="s">
        <v>468</v>
      </c>
      <c r="E867">
        <v>4052.8259773750001</v>
      </c>
      <c r="F867">
        <v>883.75</v>
      </c>
      <c r="G867">
        <v>47.4433460573457</v>
      </c>
      <c r="H867">
        <v>-21.923868190171198</v>
      </c>
      <c r="I867">
        <v>45.385405310413297</v>
      </c>
      <c r="J867">
        <v>-10.082420359772801</v>
      </c>
      <c r="K867">
        <v>913.70482760553398</v>
      </c>
      <c r="L867">
        <v>732.70327761083195</v>
      </c>
      <c r="M867">
        <v>30.158112248258</v>
      </c>
      <c r="N867">
        <v>0.219269716698023</v>
      </c>
      <c r="O867">
        <v>23.9038189533238</v>
      </c>
      <c r="P867">
        <v>95.142147391664295</v>
      </c>
      <c r="Q867">
        <v>0.15688616673119801</v>
      </c>
    </row>
    <row r="868" spans="1:17" hidden="1" x14ac:dyDescent="0.3">
      <c r="A868" t="s">
        <v>1884</v>
      </c>
      <c r="B868" t="s">
        <v>1885</v>
      </c>
      <c r="C868" t="s">
        <v>10405</v>
      </c>
      <c r="D868" t="s">
        <v>263</v>
      </c>
      <c r="E868">
        <v>4004.8689003949999</v>
      </c>
      <c r="F868">
        <v>3306.95</v>
      </c>
      <c r="G868">
        <v>10.0078605148103</v>
      </c>
      <c r="H868">
        <v>-7.0973615384642699</v>
      </c>
      <c r="I868">
        <v>68.320006334755107</v>
      </c>
      <c r="J868">
        <v>-7.2536152492779902</v>
      </c>
      <c r="K868">
        <v>3099.7415775720601</v>
      </c>
      <c r="L868">
        <v>2477.3751637064101</v>
      </c>
      <c r="M868">
        <v>43.143234524782102</v>
      </c>
      <c r="N868">
        <v>0.40314926092305797</v>
      </c>
      <c r="O868">
        <v>12.9273197357081</v>
      </c>
      <c r="P868">
        <v>119.19928412819399</v>
      </c>
      <c r="Q868">
        <v>0.112824401270836</v>
      </c>
    </row>
    <row r="869" spans="1:17" x14ac:dyDescent="0.3">
      <c r="A869" t="s">
        <v>1886</v>
      </c>
      <c r="B869" t="s">
        <v>1887</v>
      </c>
      <c r="C869" t="s">
        <v>10389</v>
      </c>
      <c r="D869" t="s">
        <v>263</v>
      </c>
      <c r="E869">
        <v>3966.0904781999998</v>
      </c>
      <c r="F869">
        <v>2333.6999999999998</v>
      </c>
      <c r="G869">
        <v>62.685083252265997</v>
      </c>
      <c r="H869">
        <v>-16.456540414475601</v>
      </c>
      <c r="I869">
        <v>47.839234024882401</v>
      </c>
      <c r="J869">
        <v>-1.34948610595347</v>
      </c>
      <c r="K869">
        <v>2392.1673593177902</v>
      </c>
      <c r="L869">
        <v>1964.9699477715401</v>
      </c>
      <c r="M869">
        <v>41.3221893171022</v>
      </c>
      <c r="N869">
        <v>0.35359433880170099</v>
      </c>
      <c r="O869">
        <v>19.981145819942501</v>
      </c>
      <c r="P869">
        <v>110.575231220392</v>
      </c>
      <c r="Q869">
        <v>9.4238361816469992E-3</v>
      </c>
    </row>
    <row r="870" spans="1:17" x14ac:dyDescent="0.3">
      <c r="A870" t="s">
        <v>1888</v>
      </c>
      <c r="B870" t="s">
        <v>1889</v>
      </c>
      <c r="C870" t="s">
        <v>10402</v>
      </c>
      <c r="D870" t="s">
        <v>461</v>
      </c>
      <c r="E870">
        <v>3960.3164375599999</v>
      </c>
      <c r="F870">
        <v>4583.95</v>
      </c>
      <c r="G870">
        <v>-10.4683382045472</v>
      </c>
      <c r="H870">
        <v>10.5958412686239</v>
      </c>
      <c r="I870">
        <v>22.591042942967</v>
      </c>
      <c r="J870">
        <v>-1.1503028616420401</v>
      </c>
      <c r="K870">
        <v>4193.45776472752</v>
      </c>
      <c r="L870">
        <v>3758.5758065975001</v>
      </c>
      <c r="M870">
        <v>68.836262880646302</v>
      </c>
      <c r="N870">
        <v>1.22177827511218</v>
      </c>
      <c r="O870">
        <v>4.58229256427318</v>
      </c>
      <c r="P870">
        <v>52.981911627286003</v>
      </c>
      <c r="Q870">
        <v>2.7758607933178001E-2</v>
      </c>
    </row>
    <row r="871" spans="1:17" hidden="1" x14ac:dyDescent="0.3">
      <c r="A871" t="s">
        <v>1890</v>
      </c>
      <c r="B871" t="s">
        <v>1891</v>
      </c>
      <c r="C871" t="s">
        <v>10405</v>
      </c>
      <c r="D871" t="s">
        <v>461</v>
      </c>
      <c r="E871">
        <v>3958.7296682249998</v>
      </c>
      <c r="F871">
        <v>3258.95</v>
      </c>
      <c r="G871">
        <v>32.617506356665302</v>
      </c>
      <c r="H871">
        <v>-1.9164091334344999</v>
      </c>
      <c r="I871">
        <v>28.5203961758064</v>
      </c>
      <c r="J871">
        <v>-2.1260138404890401</v>
      </c>
      <c r="K871">
        <v>3146.7937063045902</v>
      </c>
      <c r="L871">
        <v>2702.3431504871201</v>
      </c>
      <c r="M871">
        <v>46.163448906990503</v>
      </c>
      <c r="N871">
        <v>0.34474531790528401</v>
      </c>
      <c r="O871">
        <v>6.4760122125224502</v>
      </c>
      <c r="P871">
        <v>69.887400302350997</v>
      </c>
      <c r="Q871">
        <v>7.3299268278611995E-2</v>
      </c>
    </row>
    <row r="872" spans="1:17" hidden="1" x14ac:dyDescent="0.3">
      <c r="A872" t="s">
        <v>1892</v>
      </c>
      <c r="B872" t="s">
        <v>1893</v>
      </c>
      <c r="C872" t="s">
        <v>10405</v>
      </c>
      <c r="D872" t="s">
        <v>54</v>
      </c>
      <c r="E872">
        <v>3955.9950329799999</v>
      </c>
      <c r="F872">
        <v>1591.3</v>
      </c>
      <c r="G872">
        <v>148.646136147519</v>
      </c>
      <c r="H872">
        <v>5.2495385884929702</v>
      </c>
      <c r="I872">
        <v>86.696512343750697</v>
      </c>
      <c r="J872">
        <v>10.8815186179152</v>
      </c>
      <c r="K872">
        <v>1326.54527901694</v>
      </c>
      <c r="L872">
        <v>1032.7577343015801</v>
      </c>
      <c r="M872">
        <v>77.659634239107206</v>
      </c>
      <c r="N872">
        <v>0.90869471706229199</v>
      </c>
      <c r="O872">
        <v>0.89549424998429605</v>
      </c>
      <c r="P872">
        <v>220.75475923852099</v>
      </c>
      <c r="Q872">
        <v>0.235438902365048</v>
      </c>
    </row>
    <row r="873" spans="1:17" hidden="1" x14ac:dyDescent="0.3">
      <c r="A873" t="s">
        <v>1894</v>
      </c>
      <c r="B873" t="s">
        <v>1895</v>
      </c>
      <c r="C873" t="s">
        <v>10391</v>
      </c>
      <c r="D873" t="s">
        <v>1896</v>
      </c>
      <c r="E873">
        <v>3941.8053662000002</v>
      </c>
      <c r="F873">
        <v>235.3</v>
      </c>
      <c r="G873">
        <v>-43.762718876737203</v>
      </c>
      <c r="H873">
        <v>-8.5842184849894601</v>
      </c>
      <c r="I873">
        <v>0.29128623292726602</v>
      </c>
      <c r="J873">
        <v>-2.5478378605377801</v>
      </c>
      <c r="K873">
        <v>230.223416728844</v>
      </c>
      <c r="M873">
        <v>71.217021465874893</v>
      </c>
      <c r="N873">
        <v>0.87883525392250905</v>
      </c>
      <c r="O873">
        <v>19.422014449638699</v>
      </c>
      <c r="P873">
        <v>19.684638860630699</v>
      </c>
    </row>
    <row r="874" spans="1:17" hidden="1" x14ac:dyDescent="0.3">
      <c r="A874" t="s">
        <v>1897</v>
      </c>
      <c r="B874" t="s">
        <v>1898</v>
      </c>
      <c r="C874" t="s">
        <v>10405</v>
      </c>
      <c r="D874" t="s">
        <v>266</v>
      </c>
      <c r="E874">
        <v>3938.6559000099901</v>
      </c>
      <c r="F874">
        <v>3883.1</v>
      </c>
      <c r="G874">
        <v>11.118955702470901</v>
      </c>
      <c r="H874">
        <v>-2.2954074464715499</v>
      </c>
      <c r="I874">
        <v>59.324263958710198</v>
      </c>
      <c r="J874">
        <v>-0.87070722313327298</v>
      </c>
      <c r="K874">
        <v>3720.8009011385102</v>
      </c>
      <c r="L874">
        <v>3147.1834503221098</v>
      </c>
      <c r="M874">
        <v>64.325616468083894</v>
      </c>
      <c r="N874">
        <v>0.356507253665377</v>
      </c>
      <c r="O874">
        <v>9.3198732971079696</v>
      </c>
      <c r="P874">
        <v>80.106679035250394</v>
      </c>
      <c r="Q874">
        <v>0.110616335995423</v>
      </c>
    </row>
    <row r="875" spans="1:17" hidden="1" x14ac:dyDescent="0.3">
      <c r="A875" t="s">
        <v>1899</v>
      </c>
      <c r="B875" t="s">
        <v>1900</v>
      </c>
      <c r="C875" t="s">
        <v>10405</v>
      </c>
      <c r="D875" t="s">
        <v>510</v>
      </c>
      <c r="E875">
        <v>3934.73633875</v>
      </c>
      <c r="F875">
        <v>285.95</v>
      </c>
      <c r="G875">
        <v>48.181689971697899</v>
      </c>
      <c r="H875">
        <v>-0.90391842721726401</v>
      </c>
      <c r="I875">
        <v>47.8450765223592</v>
      </c>
      <c r="J875">
        <v>-2.8131087264744301</v>
      </c>
      <c r="K875">
        <v>260.86110787342199</v>
      </c>
      <c r="L875">
        <v>205.880655030474</v>
      </c>
      <c r="M875">
        <v>52.105120890507798</v>
      </c>
      <c r="N875">
        <v>0.61601659789256002</v>
      </c>
      <c r="O875">
        <v>6.55709040041965</v>
      </c>
      <c r="P875">
        <v>110.10286554004399</v>
      </c>
      <c r="Q875">
        <v>0.23496500694258299</v>
      </c>
    </row>
    <row r="876" spans="1:17" hidden="1" x14ac:dyDescent="0.3">
      <c r="A876" t="s">
        <v>1901</v>
      </c>
      <c r="B876" t="s">
        <v>1902</v>
      </c>
      <c r="C876" t="s">
        <v>10405</v>
      </c>
      <c r="D876" t="s">
        <v>89</v>
      </c>
      <c r="E876">
        <v>3926.32266033</v>
      </c>
      <c r="F876">
        <v>367.65</v>
      </c>
      <c r="G876">
        <v>156.52106859399601</v>
      </c>
      <c r="H876">
        <v>23.871250729376499</v>
      </c>
      <c r="I876">
        <v>91.565575959384702</v>
      </c>
      <c r="J876">
        <v>-3.0455189851548199</v>
      </c>
      <c r="K876">
        <v>289.48563885528802</v>
      </c>
      <c r="L876">
        <v>210.53239223722599</v>
      </c>
      <c r="M876">
        <v>59.244262185682302</v>
      </c>
      <c r="N876">
        <v>0.729112022067125</v>
      </c>
      <c r="O876">
        <v>8.7991296069631399</v>
      </c>
      <c r="P876">
        <v>205.738045738045</v>
      </c>
      <c r="Q876">
        <v>6.4926311212488E-2</v>
      </c>
    </row>
    <row r="877" spans="1:17" hidden="1" x14ac:dyDescent="0.3">
      <c r="A877" t="s">
        <v>1903</v>
      </c>
      <c r="B877" t="s">
        <v>1904</v>
      </c>
      <c r="C877" t="s">
        <v>10405</v>
      </c>
      <c r="D877" t="s">
        <v>190</v>
      </c>
      <c r="E877">
        <v>3916.0009407749999</v>
      </c>
      <c r="F877">
        <v>574.54999999999995</v>
      </c>
      <c r="G877">
        <v>29.060423984163702</v>
      </c>
      <c r="H877">
        <v>0.51612220319344704</v>
      </c>
      <c r="I877">
        <v>5.5447385888362897</v>
      </c>
      <c r="J877">
        <v>-1.7849009521366299</v>
      </c>
      <c r="K877">
        <v>543.22276851682295</v>
      </c>
      <c r="L877">
        <v>487.55390075287897</v>
      </c>
      <c r="M877">
        <v>66.130348771095299</v>
      </c>
      <c r="N877">
        <v>1.85568822888864</v>
      </c>
      <c r="O877">
        <v>6.1613436602558602</v>
      </c>
      <c r="P877">
        <v>72.874981194523798</v>
      </c>
      <c r="Q877">
        <v>0.15306191974493899</v>
      </c>
    </row>
    <row r="878" spans="1:17" hidden="1" x14ac:dyDescent="0.3">
      <c r="A878" t="s">
        <v>1905</v>
      </c>
      <c r="B878" t="s">
        <v>1906</v>
      </c>
      <c r="C878" t="s">
        <v>10405</v>
      </c>
      <c r="D878" t="s">
        <v>130</v>
      </c>
      <c r="E878">
        <v>3902.8799883249999</v>
      </c>
      <c r="F878">
        <v>856.75</v>
      </c>
      <c r="G878">
        <v>110.77475308983</v>
      </c>
      <c r="H878">
        <v>17.8531329606237</v>
      </c>
      <c r="I878">
        <v>18.590118838562201</v>
      </c>
      <c r="J878">
        <v>17.6668391354062</v>
      </c>
      <c r="K878">
        <v>733.066787455905</v>
      </c>
      <c r="L878">
        <v>634.75443064533897</v>
      </c>
      <c r="M878">
        <v>77.480309432679604</v>
      </c>
      <c r="N878">
        <v>2.2072671169056699</v>
      </c>
      <c r="O878">
        <v>5.2815873942223499</v>
      </c>
      <c r="P878">
        <v>177.26537216828399</v>
      </c>
      <c r="Q878">
        <v>0.16313849086012999</v>
      </c>
    </row>
    <row r="879" spans="1:17" x14ac:dyDescent="0.3">
      <c r="A879" t="s">
        <v>1907</v>
      </c>
      <c r="B879" t="s">
        <v>1908</v>
      </c>
      <c r="C879" t="s">
        <v>10395</v>
      </c>
      <c r="D879" t="s">
        <v>54</v>
      </c>
      <c r="E879">
        <v>3876.7283819599902</v>
      </c>
      <c r="F879">
        <v>386.6</v>
      </c>
      <c r="G879">
        <v>4.8720906484263704</v>
      </c>
      <c r="H879">
        <v>-5.8495804910529197</v>
      </c>
      <c r="I879">
        <v>15.0094942722569</v>
      </c>
      <c r="J879">
        <v>-5.6387820813113301</v>
      </c>
      <c r="K879">
        <v>380.943519945302</v>
      </c>
      <c r="L879">
        <v>339.41838950491001</v>
      </c>
      <c r="M879">
        <v>35.479227831411499</v>
      </c>
      <c r="N879">
        <v>1.1157916075883301</v>
      </c>
      <c r="O879">
        <v>12.260734609415399</v>
      </c>
      <c r="P879">
        <v>62.881820096903297</v>
      </c>
      <c r="Q879">
        <v>6.6887334637724005E-2</v>
      </c>
    </row>
    <row r="880" spans="1:17" hidden="1" x14ac:dyDescent="0.3">
      <c r="A880" t="s">
        <v>1909</v>
      </c>
      <c r="B880" t="s">
        <v>1910</v>
      </c>
      <c r="C880" t="s">
        <v>10405</v>
      </c>
      <c r="D880" t="s">
        <v>138</v>
      </c>
      <c r="E880">
        <v>3865.7799094949901</v>
      </c>
      <c r="F880">
        <v>319.95</v>
      </c>
      <c r="G880">
        <v>10.060096112478799</v>
      </c>
      <c r="H880">
        <v>-24.425931432816299</v>
      </c>
      <c r="I880">
        <v>39.001479470009897</v>
      </c>
      <c r="J880">
        <v>-5.6034398366613702</v>
      </c>
      <c r="K880">
        <v>369.15342095215499</v>
      </c>
      <c r="M880">
        <v>28.994047783185501</v>
      </c>
      <c r="N880">
        <v>0.43697660337227001</v>
      </c>
      <c r="O880">
        <v>65.650882950460996</v>
      </c>
      <c r="P880">
        <v>88.872491145218405</v>
      </c>
    </row>
    <row r="881" spans="1:17" x14ac:dyDescent="0.3">
      <c r="A881" t="s">
        <v>1911</v>
      </c>
      <c r="B881" t="s">
        <v>1912</v>
      </c>
      <c r="C881" t="s">
        <v>10404</v>
      </c>
      <c r="D881" t="s">
        <v>263</v>
      </c>
      <c r="E881">
        <v>3864.52302534</v>
      </c>
      <c r="F881">
        <v>155.29</v>
      </c>
      <c r="G881">
        <v>43.198336632456297</v>
      </c>
      <c r="H881">
        <v>-12.4262603072741</v>
      </c>
      <c r="I881">
        <v>55.825236439570901</v>
      </c>
      <c r="J881">
        <v>-2.0136747019327101</v>
      </c>
      <c r="K881">
        <v>152.15312479367</v>
      </c>
      <c r="L881">
        <v>123.491351741727</v>
      </c>
      <c r="M881">
        <v>43.355435912619299</v>
      </c>
      <c r="N881">
        <v>0.54244791612225296</v>
      </c>
      <c r="O881">
        <v>13.9802949320626</v>
      </c>
      <c r="P881">
        <v>90.306372549019599</v>
      </c>
      <c r="Q881">
        <v>2.1576912886862001E-2</v>
      </c>
    </row>
    <row r="882" spans="1:17" hidden="1" x14ac:dyDescent="0.3">
      <c r="A882" t="s">
        <v>1913</v>
      </c>
      <c r="B882" t="s">
        <v>1914</v>
      </c>
      <c r="C882" t="s">
        <v>10405</v>
      </c>
      <c r="D882" t="s">
        <v>263</v>
      </c>
      <c r="E882">
        <v>3863.3793852499998</v>
      </c>
      <c r="F882">
        <v>563.5</v>
      </c>
      <c r="G882">
        <v>39.601084729604104</v>
      </c>
      <c r="H882">
        <v>-11.52814745939</v>
      </c>
      <c r="I882">
        <v>12.620937947996</v>
      </c>
      <c r="J882">
        <v>-5.4047660270101803</v>
      </c>
      <c r="K882">
        <v>581.09836112427604</v>
      </c>
      <c r="L882">
        <v>506.58023455586698</v>
      </c>
      <c r="M882">
        <v>33.462678156870702</v>
      </c>
      <c r="N882">
        <v>0.287523035123883</v>
      </c>
      <c r="O882">
        <v>16.237799467613101</v>
      </c>
      <c r="P882">
        <v>80.031948881789106</v>
      </c>
      <c r="Q882">
        <v>5.4330585432789999E-2</v>
      </c>
    </row>
    <row r="883" spans="1:17" x14ac:dyDescent="0.3">
      <c r="A883" t="s">
        <v>1915</v>
      </c>
      <c r="B883" t="s">
        <v>1916</v>
      </c>
      <c r="C883" t="s">
        <v>10391</v>
      </c>
      <c r="D883" t="s">
        <v>24</v>
      </c>
      <c r="E883">
        <v>3863.0176050599998</v>
      </c>
      <c r="F883">
        <v>123.22</v>
      </c>
      <c r="G883">
        <v>-33.909947912899099</v>
      </c>
      <c r="H883">
        <v>-5.4587031984159102</v>
      </c>
      <c r="I883">
        <v>-13.831478889068</v>
      </c>
      <c r="J883">
        <v>-1.5849526573308399</v>
      </c>
      <c r="K883">
        <v>123.76160945489001</v>
      </c>
      <c r="L883">
        <v>126.566728236168</v>
      </c>
      <c r="M883">
        <v>62.9882689436578</v>
      </c>
      <c r="N883">
        <v>0.90918451583387905</v>
      </c>
      <c r="O883">
        <v>32.6489206297679</v>
      </c>
      <c r="P883">
        <v>12.1201091901728</v>
      </c>
      <c r="Q883">
        <v>1.8123986850763999E-2</v>
      </c>
    </row>
    <row r="884" spans="1:17" hidden="1" x14ac:dyDescent="0.3">
      <c r="A884" t="s">
        <v>1917</v>
      </c>
      <c r="B884" t="s">
        <v>1918</v>
      </c>
      <c r="C884" t="s">
        <v>10405</v>
      </c>
      <c r="D884" t="s">
        <v>127</v>
      </c>
      <c r="E884">
        <v>3852.5040465749998</v>
      </c>
      <c r="F884">
        <v>1176.75</v>
      </c>
      <c r="G884">
        <v>68.896408781134895</v>
      </c>
      <c r="H884">
        <v>26.4438947314855</v>
      </c>
      <c r="I884">
        <v>21.808321700662599</v>
      </c>
      <c r="J884">
        <v>-11.070847254730101</v>
      </c>
      <c r="K884">
        <v>1083.29370898409</v>
      </c>
      <c r="L884">
        <v>935.310782212302</v>
      </c>
      <c r="M884">
        <v>42.168870205629702</v>
      </c>
      <c r="N884">
        <v>1.03901108012322</v>
      </c>
      <c r="O884">
        <v>13.0231570002124</v>
      </c>
      <c r="P884">
        <v>103.414001728608</v>
      </c>
      <c r="Q884">
        <v>0.13059475109309299</v>
      </c>
    </row>
    <row r="885" spans="1:17" hidden="1" x14ac:dyDescent="0.3">
      <c r="A885" t="s">
        <v>1919</v>
      </c>
      <c r="B885" t="s">
        <v>1920</v>
      </c>
      <c r="C885" t="s">
        <v>10405</v>
      </c>
      <c r="D885" t="s">
        <v>89</v>
      </c>
      <c r="E885">
        <v>3852.2224403999999</v>
      </c>
      <c r="F885">
        <v>1703.7</v>
      </c>
      <c r="G885">
        <v>190.56006703906499</v>
      </c>
      <c r="H885">
        <v>19.325677677221901</v>
      </c>
      <c r="I885">
        <v>84.752693053203899</v>
      </c>
      <c r="J885">
        <v>2.1529939776482601</v>
      </c>
      <c r="K885">
        <v>1456.0766045752</v>
      </c>
      <c r="L885">
        <v>1119.43840788951</v>
      </c>
      <c r="M885">
        <v>64.245729277970398</v>
      </c>
      <c r="N885">
        <v>1.7932008507285</v>
      </c>
      <c r="O885">
        <v>4.1527264189704596</v>
      </c>
      <c r="P885">
        <v>230.462612743671</v>
      </c>
      <c r="Q885">
        <v>0.19014033962149099</v>
      </c>
    </row>
    <row r="886" spans="1:17" x14ac:dyDescent="0.3">
      <c r="A886" t="s">
        <v>1921</v>
      </c>
      <c r="B886" t="s">
        <v>1922</v>
      </c>
      <c r="C886" t="s">
        <v>10404</v>
      </c>
      <c r="D886" t="s">
        <v>263</v>
      </c>
      <c r="E886">
        <v>3837.8327325</v>
      </c>
      <c r="F886">
        <v>1239.55</v>
      </c>
      <c r="G886">
        <v>44.189021207924597</v>
      </c>
      <c r="H886">
        <v>-5.1277926855647902</v>
      </c>
      <c r="I886">
        <v>44.742329918268602</v>
      </c>
      <c r="J886">
        <v>0.66964606271829497</v>
      </c>
      <c r="K886">
        <v>1201.27843322893</v>
      </c>
      <c r="L886">
        <v>978.46541940220197</v>
      </c>
      <c r="M886">
        <v>44.700422917895203</v>
      </c>
      <c r="N886">
        <v>0.30504905965790502</v>
      </c>
      <c r="O886">
        <v>12.936146182082201</v>
      </c>
      <c r="P886">
        <v>99.460938128570206</v>
      </c>
      <c r="Q886">
        <v>3.0323442730596999E-2</v>
      </c>
    </row>
    <row r="887" spans="1:17" x14ac:dyDescent="0.3">
      <c r="A887" t="s">
        <v>1923</v>
      </c>
      <c r="B887" t="s">
        <v>1924</v>
      </c>
      <c r="C887" t="s">
        <v>10402</v>
      </c>
      <c r="D887" t="s">
        <v>555</v>
      </c>
      <c r="E887">
        <v>3811.6435319399998</v>
      </c>
      <c r="F887">
        <v>342.2</v>
      </c>
      <c r="G887">
        <v>-20.687555869766499</v>
      </c>
      <c r="H887">
        <v>-3.74888372628677</v>
      </c>
      <c r="I887">
        <v>4.9472095346391001</v>
      </c>
      <c r="J887">
        <v>-1.97456602390696</v>
      </c>
      <c r="K887">
        <v>347.46923969062698</v>
      </c>
      <c r="L887">
        <v>333.65502386855098</v>
      </c>
      <c r="M887">
        <v>52.404848278265497</v>
      </c>
      <c r="N887">
        <v>0.24531692278105899</v>
      </c>
      <c r="O887">
        <v>32.057276446522501</v>
      </c>
      <c r="P887">
        <v>45.431364215894597</v>
      </c>
    </row>
    <row r="888" spans="1:17" hidden="1" x14ac:dyDescent="0.3">
      <c r="A888" t="s">
        <v>1925</v>
      </c>
      <c r="B888" t="s">
        <v>1926</v>
      </c>
      <c r="C888" t="s">
        <v>10405</v>
      </c>
      <c r="D888" t="s">
        <v>130</v>
      </c>
      <c r="E888">
        <v>3806.1354194</v>
      </c>
      <c r="F888">
        <v>422</v>
      </c>
      <c r="G888">
        <v>-29.731894452996102</v>
      </c>
      <c r="H888">
        <v>-8.9233738441377302</v>
      </c>
      <c r="I888">
        <v>-18.178309683075899</v>
      </c>
      <c r="J888">
        <v>-3.4102879490406499</v>
      </c>
      <c r="K888">
        <v>428.31488089100702</v>
      </c>
      <c r="L888">
        <v>424.338459567222</v>
      </c>
      <c r="M888">
        <v>43.043774534888698</v>
      </c>
      <c r="N888">
        <v>0.13012631981412301</v>
      </c>
      <c r="O888">
        <v>13.5071090047393</v>
      </c>
      <c r="P888">
        <v>10.761154855642999</v>
      </c>
      <c r="Q888">
        <v>-2.5067753513792999E-2</v>
      </c>
    </row>
    <row r="889" spans="1:17" hidden="1" x14ac:dyDescent="0.3">
      <c r="A889" t="s">
        <v>1927</v>
      </c>
      <c r="B889" t="s">
        <v>1928</v>
      </c>
      <c r="C889" t="s">
        <v>10405</v>
      </c>
      <c r="D889" t="s">
        <v>740</v>
      </c>
      <c r="E889">
        <v>3796.5204588500001</v>
      </c>
      <c r="F889">
        <v>816.1</v>
      </c>
      <c r="G889">
        <v>-50.777205819796698</v>
      </c>
      <c r="H889">
        <v>-12.960823324052299</v>
      </c>
      <c r="I889">
        <v>-11.516888732943301</v>
      </c>
      <c r="J889">
        <v>-7.7014073738065001</v>
      </c>
      <c r="K889">
        <v>858.26518792956597</v>
      </c>
      <c r="L889">
        <v>886.11298842722999</v>
      </c>
      <c r="M889">
        <v>28.4395473947488</v>
      </c>
      <c r="N889">
        <v>0.829841820338035</v>
      </c>
      <c r="O889">
        <v>27.435363313319399</v>
      </c>
      <c r="P889">
        <v>13.536449638285999</v>
      </c>
      <c r="Q889">
        <v>-9.1191078634635006E-2</v>
      </c>
    </row>
    <row r="890" spans="1:17" x14ac:dyDescent="0.3">
      <c r="A890" t="s">
        <v>1929</v>
      </c>
      <c r="B890" t="s">
        <v>1930</v>
      </c>
      <c r="C890" t="s">
        <v>10390</v>
      </c>
      <c r="D890" t="s">
        <v>294</v>
      </c>
      <c r="E890">
        <v>3789.9341613000001</v>
      </c>
      <c r="F890">
        <v>1388.25</v>
      </c>
      <c r="G890">
        <v>45.172638296667103</v>
      </c>
      <c r="H890">
        <v>-3.11350903778037</v>
      </c>
      <c r="I890">
        <v>-7.70096876064017</v>
      </c>
      <c r="J890">
        <v>-2.47631608940342</v>
      </c>
      <c r="K890">
        <v>1368.9050794595801</v>
      </c>
      <c r="L890">
        <v>1242.7445514113599</v>
      </c>
      <c r="M890">
        <v>57.570294777633002</v>
      </c>
      <c r="N890">
        <v>0.66183962823360798</v>
      </c>
      <c r="O890">
        <v>1.9268863677291499</v>
      </c>
      <c r="P890">
        <v>77.980769230769198</v>
      </c>
      <c r="Q890">
        <v>8.8137759975023003E-2</v>
      </c>
    </row>
    <row r="891" spans="1:17" hidden="1" x14ac:dyDescent="0.3">
      <c r="A891" t="s">
        <v>1931</v>
      </c>
      <c r="B891" t="s">
        <v>1932</v>
      </c>
      <c r="C891" t="s">
        <v>10405</v>
      </c>
      <c r="D891" t="s">
        <v>46</v>
      </c>
      <c r="E891">
        <v>3782.5003245749999</v>
      </c>
      <c r="F891">
        <v>680.05</v>
      </c>
      <c r="G891">
        <v>-34.259193583538</v>
      </c>
      <c r="H891">
        <v>-16.923596224418699</v>
      </c>
      <c r="I891">
        <v>-19.770826120931002</v>
      </c>
      <c r="J891">
        <v>-4.15761220625446</v>
      </c>
      <c r="K891">
        <v>718.06852642623596</v>
      </c>
      <c r="M891">
        <v>37.2257357825127</v>
      </c>
      <c r="N891">
        <v>0.33647416549437997</v>
      </c>
      <c r="O891">
        <v>31.938828027350901</v>
      </c>
      <c r="P891">
        <v>23.645454545454498</v>
      </c>
    </row>
    <row r="892" spans="1:17" hidden="1" x14ac:dyDescent="0.3">
      <c r="A892" t="s">
        <v>1933</v>
      </c>
      <c r="B892" t="s">
        <v>1934</v>
      </c>
      <c r="C892" t="s">
        <v>10405</v>
      </c>
      <c r="D892" t="s">
        <v>564</v>
      </c>
      <c r="E892">
        <v>3781.1134049019902</v>
      </c>
      <c r="F892">
        <v>158.11000000000001</v>
      </c>
      <c r="G892">
        <v>171.59409907908901</v>
      </c>
      <c r="H892">
        <v>24.753087289785601</v>
      </c>
      <c r="I892">
        <v>128.40245966414301</v>
      </c>
      <c r="J892">
        <v>-7.1133300299136604</v>
      </c>
      <c r="K892">
        <v>134.23425695146901</v>
      </c>
      <c r="L892">
        <v>101.73514953012</v>
      </c>
      <c r="M892">
        <v>55.944001011031602</v>
      </c>
      <c r="N892">
        <v>0.67807807333056602</v>
      </c>
      <c r="O892">
        <v>11.9473784074378</v>
      </c>
      <c r="P892">
        <v>208.80859375</v>
      </c>
      <c r="Q892">
        <v>6.2857283228193006E-2</v>
      </c>
    </row>
    <row r="893" spans="1:17" hidden="1" x14ac:dyDescent="0.3">
      <c r="A893" t="s">
        <v>1935</v>
      </c>
      <c r="B893" t="s">
        <v>1936</v>
      </c>
      <c r="C893" t="s">
        <v>10405</v>
      </c>
      <c r="D893" t="s">
        <v>327</v>
      </c>
      <c r="E893">
        <v>3741.3019150649998</v>
      </c>
      <c r="F893">
        <v>389.85</v>
      </c>
      <c r="G893">
        <v>55.617506429736203</v>
      </c>
      <c r="H893">
        <v>41.465399639108902</v>
      </c>
      <c r="I893">
        <v>131.58156243365499</v>
      </c>
      <c r="J893">
        <v>0.17562536365284501</v>
      </c>
      <c r="K893">
        <v>293.93571433627301</v>
      </c>
      <c r="M893">
        <v>78.057200736462704</v>
      </c>
      <c r="N893">
        <v>2.4407555158255501</v>
      </c>
      <c r="O893">
        <v>5.09170193664227</v>
      </c>
      <c r="P893">
        <v>158.864541832669</v>
      </c>
    </row>
    <row r="894" spans="1:17" hidden="1" x14ac:dyDescent="0.3">
      <c r="A894" t="s">
        <v>1937</v>
      </c>
      <c r="B894" t="s">
        <v>1938</v>
      </c>
      <c r="C894" t="s">
        <v>10405</v>
      </c>
      <c r="D894" t="s">
        <v>213</v>
      </c>
      <c r="E894">
        <v>3740.68077305</v>
      </c>
      <c r="F894">
        <v>581.75</v>
      </c>
      <c r="G894">
        <v>135.669188904533</v>
      </c>
      <c r="H894">
        <v>-17.7936376651068</v>
      </c>
      <c r="I894">
        <v>69.675954779966204</v>
      </c>
      <c r="J894">
        <v>-1.90565794169791</v>
      </c>
      <c r="K894">
        <v>577.35503582782098</v>
      </c>
      <c r="L894">
        <v>438.523005411604</v>
      </c>
      <c r="M894">
        <v>45.9986542471432</v>
      </c>
      <c r="N894">
        <v>0.30881580105895101</v>
      </c>
      <c r="O894">
        <v>19.295229909755001</v>
      </c>
      <c r="P894">
        <v>225</v>
      </c>
      <c r="Q894">
        <v>0.184323878495423</v>
      </c>
    </row>
    <row r="895" spans="1:17" x14ac:dyDescent="0.3">
      <c r="A895" t="s">
        <v>1939</v>
      </c>
      <c r="B895" t="s">
        <v>1940</v>
      </c>
      <c r="C895" t="s">
        <v>10390</v>
      </c>
      <c r="D895" t="s">
        <v>21</v>
      </c>
      <c r="E895">
        <v>3731.0888017249999</v>
      </c>
      <c r="F895">
        <v>632.04999999999995</v>
      </c>
      <c r="G895">
        <v>-23.046856215171601</v>
      </c>
      <c r="H895">
        <v>8.3766991397437902</v>
      </c>
      <c r="I895">
        <v>0.12673539566438299</v>
      </c>
      <c r="J895">
        <v>-4.2075730169139502</v>
      </c>
      <c r="K895">
        <v>624.99818167855699</v>
      </c>
      <c r="L895">
        <v>604.08122372130003</v>
      </c>
      <c r="M895">
        <v>47.054461930658498</v>
      </c>
      <c r="N895">
        <v>0.35629735712771299</v>
      </c>
      <c r="O895">
        <v>25.227434538406701</v>
      </c>
      <c r="P895">
        <v>40.455555555555499</v>
      </c>
      <c r="Q895">
        <v>7.1512740522160001E-2</v>
      </c>
    </row>
    <row r="896" spans="1:17" hidden="1" x14ac:dyDescent="0.3">
      <c r="A896" t="s">
        <v>1941</v>
      </c>
      <c r="B896" t="s">
        <v>1942</v>
      </c>
      <c r="C896" t="s">
        <v>10405</v>
      </c>
      <c r="D896" t="s">
        <v>1072</v>
      </c>
      <c r="E896">
        <v>3730.8735000000001</v>
      </c>
      <c r="F896">
        <v>61.38</v>
      </c>
      <c r="G896">
        <v>-46.552875118306503</v>
      </c>
      <c r="H896">
        <v>-7.31286070342993</v>
      </c>
      <c r="I896">
        <v>-26.357447867682399</v>
      </c>
      <c r="J896">
        <v>-4.4056194149603503</v>
      </c>
      <c r="K896">
        <v>63.709903673899198</v>
      </c>
      <c r="L896">
        <v>66.078410199739295</v>
      </c>
      <c r="M896">
        <v>80.428401478298795</v>
      </c>
      <c r="N896">
        <v>1.09285308966879</v>
      </c>
      <c r="O896">
        <v>18.589116976213699</v>
      </c>
      <c r="P896">
        <v>0.29411764705882198</v>
      </c>
      <c r="Q896">
        <v>-6.679688381315E-3</v>
      </c>
    </row>
    <row r="897" spans="1:17" hidden="1" x14ac:dyDescent="0.3">
      <c r="A897" t="s">
        <v>1943</v>
      </c>
      <c r="B897" t="s">
        <v>1944</v>
      </c>
      <c r="C897" t="s">
        <v>10405</v>
      </c>
      <c r="D897" t="s">
        <v>754</v>
      </c>
      <c r="E897">
        <v>3724.7253936799998</v>
      </c>
      <c r="F897">
        <v>161.38999999999999</v>
      </c>
      <c r="G897">
        <v>2.24174802098528</v>
      </c>
      <c r="H897">
        <v>-4.0300889624977501</v>
      </c>
      <c r="I897">
        <v>-9.8813933986003697</v>
      </c>
      <c r="J897">
        <v>-0.44089278356705902</v>
      </c>
      <c r="K897">
        <v>157.99682097064399</v>
      </c>
      <c r="L897">
        <v>148.623929089033</v>
      </c>
      <c r="M897">
        <v>58.331342908403499</v>
      </c>
      <c r="N897">
        <v>0.68723458903736401</v>
      </c>
      <c r="O897">
        <v>8.4329884131606594</v>
      </c>
      <c r="P897">
        <v>43.012848914488202</v>
      </c>
      <c r="Q897">
        <v>8.2626113561340003E-3</v>
      </c>
    </row>
    <row r="898" spans="1:17" hidden="1" x14ac:dyDescent="0.3">
      <c r="A898" t="s">
        <v>1945</v>
      </c>
      <c r="B898" t="s">
        <v>1946</v>
      </c>
      <c r="C898" t="s">
        <v>10405</v>
      </c>
      <c r="D898" t="s">
        <v>213</v>
      </c>
      <c r="E898">
        <v>3721.2669612750001</v>
      </c>
      <c r="F898">
        <v>208.29</v>
      </c>
      <c r="G898">
        <v>41.765858608528703</v>
      </c>
      <c r="H898">
        <v>11.7857715739356</v>
      </c>
      <c r="I898">
        <v>57.792846441782899</v>
      </c>
      <c r="J898">
        <v>-2.1204505385838002</v>
      </c>
      <c r="K898">
        <v>176.21545345631199</v>
      </c>
      <c r="L898">
        <v>146.95402201514301</v>
      </c>
      <c r="M898">
        <v>69.309756999269396</v>
      </c>
      <c r="N898">
        <v>1.3017317254332701</v>
      </c>
      <c r="O898">
        <v>3.65355994046763</v>
      </c>
      <c r="P898">
        <v>101.149203283437</v>
      </c>
      <c r="Q898">
        <v>0.16825910749325301</v>
      </c>
    </row>
    <row r="899" spans="1:17" x14ac:dyDescent="0.3">
      <c r="A899" t="s">
        <v>1947</v>
      </c>
      <c r="B899" t="s">
        <v>1948</v>
      </c>
      <c r="C899" t="s">
        <v>10402</v>
      </c>
      <c r="D899" t="s">
        <v>127</v>
      </c>
      <c r="E899">
        <v>3717.5781278999998</v>
      </c>
      <c r="F899">
        <v>849.55</v>
      </c>
      <c r="G899">
        <v>33.5296788682939</v>
      </c>
      <c r="H899">
        <v>4.7652559033832897</v>
      </c>
      <c r="I899">
        <v>-20.4138510282712</v>
      </c>
      <c r="J899">
        <v>2.3305998171087601</v>
      </c>
      <c r="K899">
        <v>827.79297338135405</v>
      </c>
      <c r="L899">
        <v>773.39270459668705</v>
      </c>
      <c r="M899">
        <v>61.531892195021101</v>
      </c>
      <c r="N899">
        <v>0.76919537442076802</v>
      </c>
      <c r="O899">
        <v>27.479253722559001</v>
      </c>
      <c r="P899">
        <v>100.602125147579</v>
      </c>
      <c r="Q899">
        <v>8.0418190060425998E-2</v>
      </c>
    </row>
    <row r="900" spans="1:17" hidden="1" x14ac:dyDescent="0.3">
      <c r="A900" t="s">
        <v>1949</v>
      </c>
      <c r="B900" t="s">
        <v>1950</v>
      </c>
      <c r="C900" t="s">
        <v>10405</v>
      </c>
      <c r="D900" t="s">
        <v>468</v>
      </c>
      <c r="E900">
        <v>3697.1991902699901</v>
      </c>
      <c r="F900">
        <v>583.95000000000005</v>
      </c>
      <c r="G900">
        <v>26.7696975808025</v>
      </c>
      <c r="H900">
        <v>-2.6506439407764701</v>
      </c>
      <c r="I900">
        <v>52.564669962381501</v>
      </c>
      <c r="K900">
        <v>555.13151102030702</v>
      </c>
      <c r="L900">
        <v>481.76224515429197</v>
      </c>
      <c r="M900">
        <v>64.780785260819798</v>
      </c>
      <c r="N900">
        <v>2.8879377311156502</v>
      </c>
      <c r="O900">
        <v>5.9851014641664397</v>
      </c>
      <c r="P900">
        <v>77.492401215805501</v>
      </c>
      <c r="Q900">
        <v>-3.9150349227047E-2</v>
      </c>
    </row>
    <row r="901" spans="1:17" hidden="1" x14ac:dyDescent="0.3">
      <c r="A901" t="s">
        <v>1951</v>
      </c>
      <c r="B901" t="s">
        <v>1952</v>
      </c>
      <c r="C901" t="s">
        <v>10405</v>
      </c>
      <c r="D901" t="s">
        <v>54</v>
      </c>
      <c r="E901">
        <v>3695.9736820500002</v>
      </c>
      <c r="F901">
        <v>2234.6999999999998</v>
      </c>
      <c r="G901">
        <v>40.318937160943001</v>
      </c>
      <c r="H901">
        <v>-3.1078145643184598</v>
      </c>
      <c r="I901">
        <v>31.770125235469301</v>
      </c>
      <c r="J901">
        <v>-4.9399634963896304</v>
      </c>
      <c r="K901">
        <v>2079.0133849366098</v>
      </c>
      <c r="L901">
        <v>1700.45267918728</v>
      </c>
      <c r="M901">
        <v>52.468780140368999</v>
      </c>
      <c r="N901">
        <v>0.53222625610803198</v>
      </c>
      <c r="O901">
        <v>8.3814382243701608</v>
      </c>
      <c r="P901">
        <v>82.417044202277395</v>
      </c>
      <c r="Q901">
        <v>0.131482289802589</v>
      </c>
    </row>
    <row r="902" spans="1:17" hidden="1" x14ac:dyDescent="0.3">
      <c r="A902" t="s">
        <v>1953</v>
      </c>
      <c r="B902" t="s">
        <v>1954</v>
      </c>
      <c r="C902" t="s">
        <v>10405</v>
      </c>
      <c r="D902" t="s">
        <v>1955</v>
      </c>
      <c r="E902">
        <v>3695.0152499999999</v>
      </c>
      <c r="F902">
        <v>1453.3</v>
      </c>
      <c r="G902">
        <v>90.488210246961401</v>
      </c>
      <c r="H902">
        <v>-12.332330980786599</v>
      </c>
      <c r="I902">
        <v>17.050087905310001</v>
      </c>
      <c r="J902">
        <v>1.15653010721973</v>
      </c>
      <c r="K902">
        <v>1442.4581013818199</v>
      </c>
      <c r="L902">
        <v>1226.3594532996599</v>
      </c>
      <c r="M902">
        <v>56.400491615502801</v>
      </c>
      <c r="N902">
        <v>0.34336929218022999</v>
      </c>
      <c r="O902">
        <v>14.9074520057799</v>
      </c>
      <c r="P902">
        <v>135.54294975688799</v>
      </c>
      <c r="Q902">
        <v>1.8449334867025002E-2</v>
      </c>
    </row>
    <row r="903" spans="1:17" hidden="1" x14ac:dyDescent="0.3">
      <c r="A903" t="s">
        <v>1956</v>
      </c>
      <c r="B903" t="s">
        <v>1957</v>
      </c>
      <c r="C903" t="s">
        <v>10405</v>
      </c>
      <c r="D903" t="s">
        <v>294</v>
      </c>
      <c r="E903">
        <v>3669.128256</v>
      </c>
      <c r="F903">
        <v>168.2</v>
      </c>
      <c r="G903">
        <v>122.87018734495</v>
      </c>
      <c r="H903">
        <v>-33.127876984079101</v>
      </c>
      <c r="I903">
        <v>171.91740751549</v>
      </c>
      <c r="J903">
        <v>-2.9660058883903102</v>
      </c>
      <c r="K903">
        <v>191.78756593772201</v>
      </c>
      <c r="L903">
        <v>139.46972228741001</v>
      </c>
      <c r="M903">
        <v>45.041708370978299</v>
      </c>
      <c r="N903">
        <v>2.8982808139749601</v>
      </c>
      <c r="O903">
        <v>55.172413793103402</v>
      </c>
      <c r="P903">
        <v>265.01736111111097</v>
      </c>
      <c r="Q903">
        <v>0.20814643895589699</v>
      </c>
    </row>
    <row r="904" spans="1:17" hidden="1" x14ac:dyDescent="0.3">
      <c r="A904" t="s">
        <v>1958</v>
      </c>
      <c r="B904" t="s">
        <v>1959</v>
      </c>
      <c r="C904" t="s">
        <v>10405</v>
      </c>
      <c r="D904" t="s">
        <v>393</v>
      </c>
      <c r="E904">
        <v>3653.4012817799999</v>
      </c>
      <c r="F904">
        <v>1104.2</v>
      </c>
      <c r="G904">
        <v>58.470754282065897</v>
      </c>
      <c r="H904">
        <v>-0.65388207120567099</v>
      </c>
      <c r="I904">
        <v>54.029787116577602</v>
      </c>
      <c r="J904">
        <v>9.4145125320777001E-4</v>
      </c>
      <c r="K904">
        <v>986.11866988084398</v>
      </c>
      <c r="L904">
        <v>788.86437611286499</v>
      </c>
      <c r="M904">
        <v>54.2364142629349</v>
      </c>
      <c r="N904">
        <v>0.45484102222017198</v>
      </c>
      <c r="O904">
        <v>23.1660930990762</v>
      </c>
      <c r="P904">
        <v>115.79050224741</v>
      </c>
      <c r="Q904">
        <v>1.909878197179E-3</v>
      </c>
    </row>
    <row r="905" spans="1:17" x14ac:dyDescent="0.3">
      <c r="A905" t="s">
        <v>1960</v>
      </c>
      <c r="B905" t="s">
        <v>1961</v>
      </c>
      <c r="C905" t="s">
        <v>10407</v>
      </c>
      <c r="D905" t="s">
        <v>1962</v>
      </c>
      <c r="E905">
        <v>3630.4843295000001</v>
      </c>
      <c r="F905">
        <v>20.51</v>
      </c>
      <c r="G905">
        <v>-34.0375396194381</v>
      </c>
      <c r="H905">
        <v>-8.3855626328555193</v>
      </c>
      <c r="I905">
        <v>-14.358206420989401</v>
      </c>
      <c r="J905">
        <v>-5.3744535590522302</v>
      </c>
      <c r="K905">
        <v>21.416846370686802</v>
      </c>
      <c r="L905">
        <v>21.274733781995099</v>
      </c>
      <c r="M905">
        <v>39.192835368914601</v>
      </c>
      <c r="N905">
        <v>0.64437243608434203</v>
      </c>
      <c r="O905">
        <v>36.274987810823902</v>
      </c>
      <c r="P905">
        <v>20.647058823529399</v>
      </c>
      <c r="Q905">
        <v>-6.3729119177855995E-2</v>
      </c>
    </row>
    <row r="906" spans="1:17" hidden="1" x14ac:dyDescent="0.3">
      <c r="A906" t="s">
        <v>1963</v>
      </c>
      <c r="B906" t="s">
        <v>1964</v>
      </c>
      <c r="C906" t="s">
        <v>10405</v>
      </c>
      <c r="D906" t="s">
        <v>54</v>
      </c>
      <c r="E906">
        <v>3629.8679206080001</v>
      </c>
      <c r="F906">
        <v>141.36000000000001</v>
      </c>
      <c r="G906">
        <v>50.110887541307001</v>
      </c>
      <c r="H906">
        <v>-19.318709368877901</v>
      </c>
      <c r="I906">
        <v>57.159157107889001</v>
      </c>
      <c r="J906">
        <v>-6.1079530457437299</v>
      </c>
      <c r="K906">
        <v>144.595852505723</v>
      </c>
      <c r="L906">
        <v>116.931103546324</v>
      </c>
      <c r="M906">
        <v>30.4795353278292</v>
      </c>
      <c r="N906">
        <v>0.40132765467178799</v>
      </c>
      <c r="O906">
        <v>19.552914544425501</v>
      </c>
      <c r="P906">
        <v>90.640593391773393</v>
      </c>
      <c r="Q906">
        <v>1.754251361835E-3</v>
      </c>
    </row>
    <row r="907" spans="1:17" hidden="1" x14ac:dyDescent="0.3">
      <c r="A907" t="s">
        <v>1965</v>
      </c>
      <c r="B907" t="s">
        <v>1966</v>
      </c>
      <c r="C907" t="s">
        <v>10405</v>
      </c>
      <c r="D907" t="s">
        <v>130</v>
      </c>
      <c r="E907">
        <v>3617.3430096000002</v>
      </c>
      <c r="F907">
        <v>706.4</v>
      </c>
      <c r="G907">
        <v>26.4809315367586</v>
      </c>
      <c r="H907">
        <v>15.375427435511201</v>
      </c>
      <c r="I907">
        <v>25.3997003835896</v>
      </c>
      <c r="J907">
        <v>3.7379931297382298</v>
      </c>
      <c r="K907">
        <v>607.91858891545905</v>
      </c>
      <c r="L907">
        <v>512.761411088351</v>
      </c>
      <c r="M907">
        <v>77.274274714470394</v>
      </c>
      <c r="N907">
        <v>2.0104784999744498</v>
      </c>
      <c r="O907">
        <v>4.3176670441676004</v>
      </c>
      <c r="P907">
        <v>109.179745336097</v>
      </c>
      <c r="Q907">
        <v>0.18453837143507101</v>
      </c>
    </row>
    <row r="908" spans="1:17" hidden="1" x14ac:dyDescent="0.3">
      <c r="A908" t="s">
        <v>1967</v>
      </c>
      <c r="B908" t="s">
        <v>1968</v>
      </c>
      <c r="C908" t="s">
        <v>10405</v>
      </c>
      <c r="D908" t="s">
        <v>89</v>
      </c>
      <c r="E908">
        <v>3610.8841188000001</v>
      </c>
      <c r="F908">
        <v>2935.85</v>
      </c>
      <c r="G908">
        <v>14.929902055926901</v>
      </c>
      <c r="H908">
        <v>-15.777442566309199</v>
      </c>
      <c r="I908">
        <v>4.3972357849348196</v>
      </c>
      <c r="J908">
        <v>-8.2213524019063406</v>
      </c>
      <c r="K908">
        <v>3143.6917661289399</v>
      </c>
      <c r="L908">
        <v>2793.6669476635202</v>
      </c>
      <c r="M908">
        <v>37.087286512202603</v>
      </c>
      <c r="N908">
        <v>2.0609577368359102</v>
      </c>
      <c r="O908">
        <v>29.9538464158591</v>
      </c>
      <c r="P908">
        <v>60.740781297051598</v>
      </c>
      <c r="Q908">
        <v>0.176128481660073</v>
      </c>
    </row>
    <row r="909" spans="1:17" hidden="1" x14ac:dyDescent="0.3">
      <c r="A909" t="s">
        <v>1969</v>
      </c>
      <c r="B909" t="s">
        <v>1970</v>
      </c>
      <c r="C909" t="s">
        <v>10405</v>
      </c>
      <c r="D909" t="s">
        <v>92</v>
      </c>
      <c r="E909">
        <v>3608.3704242599902</v>
      </c>
      <c r="F909">
        <v>957.95</v>
      </c>
      <c r="G909">
        <v>13.5686381834774</v>
      </c>
      <c r="H909">
        <v>12.880352836718901</v>
      </c>
      <c r="I909">
        <v>10.857614686156801</v>
      </c>
      <c r="J909">
        <v>19.663659590488798</v>
      </c>
      <c r="K909">
        <v>810.37652635087602</v>
      </c>
      <c r="L909">
        <v>767.21013082093702</v>
      </c>
      <c r="M909">
        <v>84.887742509674496</v>
      </c>
      <c r="N909">
        <v>2.4403947079781898</v>
      </c>
      <c r="O909">
        <v>6.0598152304399902</v>
      </c>
      <c r="P909">
        <v>78.339383784790101</v>
      </c>
      <c r="Q909">
        <v>7.5158221247260001E-2</v>
      </c>
    </row>
    <row r="910" spans="1:17" x14ac:dyDescent="0.3">
      <c r="A910" t="s">
        <v>1971</v>
      </c>
      <c r="B910" t="s">
        <v>1972</v>
      </c>
      <c r="C910" t="s">
        <v>10401</v>
      </c>
      <c r="D910" t="s">
        <v>438</v>
      </c>
      <c r="E910">
        <v>3607.5605738699901</v>
      </c>
      <c r="F910">
        <v>500.7</v>
      </c>
      <c r="G910">
        <v>-4.53959656004242</v>
      </c>
      <c r="H910">
        <v>-7.8159080832957901</v>
      </c>
      <c r="I910">
        <v>4.5431472872969296</v>
      </c>
      <c r="J910">
        <v>3.5400190024903502</v>
      </c>
      <c r="K910">
        <v>488.59024370519199</v>
      </c>
      <c r="L910">
        <v>459.25782124200998</v>
      </c>
      <c r="M910">
        <v>63.989163646332401</v>
      </c>
      <c r="N910">
        <v>0.53922329120618295</v>
      </c>
      <c r="O910">
        <v>10.7849011384062</v>
      </c>
      <c r="P910">
        <v>43.858640999856298</v>
      </c>
      <c r="Q910">
        <v>-8.6767877094530002E-2</v>
      </c>
    </row>
    <row r="911" spans="1:17" x14ac:dyDescent="0.3">
      <c r="A911" t="s">
        <v>1973</v>
      </c>
      <c r="B911" t="s">
        <v>1974</v>
      </c>
      <c r="C911" t="s">
        <v>10398</v>
      </c>
      <c r="D911" t="s">
        <v>127</v>
      </c>
      <c r="E911">
        <v>3606.0226745099999</v>
      </c>
      <c r="F911">
        <v>668.35</v>
      </c>
      <c r="G911">
        <v>24.185957798486399</v>
      </c>
      <c r="H911">
        <v>-10.367584734125501</v>
      </c>
      <c r="I911">
        <v>-12.2485323112938</v>
      </c>
      <c r="J911">
        <v>-2.12984730474916</v>
      </c>
      <c r="K911">
        <v>677.96039083400501</v>
      </c>
      <c r="L911">
        <v>636.92843948885502</v>
      </c>
      <c r="M911">
        <v>57.962782226368397</v>
      </c>
      <c r="N911">
        <v>1.16360775534379</v>
      </c>
      <c r="O911">
        <v>31.667539462856201</v>
      </c>
      <c r="P911">
        <v>72.700258397932799</v>
      </c>
      <c r="Q911">
        <v>5.1267026078291998E-2</v>
      </c>
    </row>
    <row r="912" spans="1:17" hidden="1" x14ac:dyDescent="0.3">
      <c r="A912" t="s">
        <v>1975</v>
      </c>
      <c r="B912" t="s">
        <v>1976</v>
      </c>
      <c r="C912" t="s">
        <v>10405</v>
      </c>
      <c r="D912" t="s">
        <v>1557</v>
      </c>
      <c r="E912">
        <v>3582.1865443449901</v>
      </c>
      <c r="F912">
        <v>2112.0500000000002</v>
      </c>
      <c r="G912">
        <v>1.12290373053865</v>
      </c>
      <c r="H912">
        <v>-16.591027136999401</v>
      </c>
      <c r="I912">
        <v>15.0792162960933</v>
      </c>
      <c r="J912">
        <v>-1.2193803020802201</v>
      </c>
      <c r="K912">
        <v>2164.25042188711</v>
      </c>
      <c r="L912">
        <v>1869.2542840543699</v>
      </c>
      <c r="M912">
        <v>39.892714207602999</v>
      </c>
      <c r="N912">
        <v>0.85617043476586696</v>
      </c>
      <c r="O912">
        <v>16.900641556781299</v>
      </c>
      <c r="P912">
        <v>49.150806821792997</v>
      </c>
      <c r="Q912">
        <v>0.107357538245476</v>
      </c>
    </row>
    <row r="913" spans="1:17" x14ac:dyDescent="0.3">
      <c r="A913" t="s">
        <v>1977</v>
      </c>
      <c r="B913" t="s">
        <v>1978</v>
      </c>
      <c r="C913" t="s">
        <v>10402</v>
      </c>
      <c r="D913" t="s">
        <v>263</v>
      </c>
      <c r="E913">
        <v>3582.0368765099902</v>
      </c>
      <c r="F913">
        <v>1141.05</v>
      </c>
      <c r="G913">
        <v>-32.742267272405599</v>
      </c>
      <c r="H913">
        <v>-19.908949593403701</v>
      </c>
      <c r="I913">
        <v>25.108747428539601</v>
      </c>
      <c r="J913">
        <v>-6.8065600381231999</v>
      </c>
      <c r="K913">
        <v>1165.9608226328</v>
      </c>
      <c r="L913">
        <v>1075.8829826948099</v>
      </c>
      <c r="M913">
        <v>26.0878636586183</v>
      </c>
      <c r="N913">
        <v>0.36485470202872</v>
      </c>
      <c r="O913">
        <v>20.5030454406029</v>
      </c>
      <c r="P913">
        <v>51.806026741169397</v>
      </c>
      <c r="Q913">
        <v>-6.3504522992708007E-2</v>
      </c>
    </row>
    <row r="914" spans="1:17" x14ac:dyDescent="0.3">
      <c r="A914" t="s">
        <v>1979</v>
      </c>
      <c r="B914" t="s">
        <v>1980</v>
      </c>
      <c r="C914" t="s">
        <v>10399</v>
      </c>
      <c r="D914" t="s">
        <v>1442</v>
      </c>
      <c r="E914">
        <v>3581.4384223749998</v>
      </c>
      <c r="F914">
        <v>133.75</v>
      </c>
      <c r="G914">
        <v>-38.509045925309799</v>
      </c>
      <c r="H914">
        <v>-5.15005390186034</v>
      </c>
      <c r="I914">
        <v>-4.0467798123335701</v>
      </c>
      <c r="J914">
        <v>-4.0204422769315</v>
      </c>
      <c r="K914">
        <v>131.20393749816401</v>
      </c>
      <c r="L914">
        <v>137.16277169892001</v>
      </c>
      <c r="M914">
        <v>59.846080295386002</v>
      </c>
      <c r="N914">
        <v>1.11753115696375</v>
      </c>
      <c r="O914">
        <v>19.4766355140187</v>
      </c>
      <c r="P914">
        <v>28.0516993776926</v>
      </c>
      <c r="Q914">
        <v>-0.103794283740223</v>
      </c>
    </row>
    <row r="915" spans="1:17" x14ac:dyDescent="0.3">
      <c r="A915" t="s">
        <v>1981</v>
      </c>
      <c r="B915" t="s">
        <v>1982</v>
      </c>
      <c r="C915" t="s">
        <v>10393</v>
      </c>
      <c r="D915" t="s">
        <v>187</v>
      </c>
      <c r="E915">
        <v>3564.1333228799999</v>
      </c>
      <c r="F915">
        <v>249.6</v>
      </c>
      <c r="G915">
        <v>-20.7180614806277</v>
      </c>
      <c r="H915">
        <v>-12.6191179980574</v>
      </c>
      <c r="I915">
        <v>-1.2109082643761699</v>
      </c>
      <c r="J915">
        <v>-6.4782752814306397</v>
      </c>
      <c r="K915">
        <v>264.21960093729803</v>
      </c>
      <c r="L915">
        <v>246.79199769475201</v>
      </c>
      <c r="M915">
        <v>29.629162513344401</v>
      </c>
      <c r="N915">
        <v>0.44147884204385202</v>
      </c>
      <c r="O915">
        <v>15.765224358974301</v>
      </c>
      <c r="P915">
        <v>24.956195244054999</v>
      </c>
      <c r="Q915">
        <v>-4.8283414330507E-2</v>
      </c>
    </row>
    <row r="916" spans="1:17" x14ac:dyDescent="0.3">
      <c r="A916" t="s">
        <v>1983</v>
      </c>
      <c r="B916" t="s">
        <v>1984</v>
      </c>
      <c r="C916" t="s">
        <v>10393</v>
      </c>
      <c r="D916" t="s">
        <v>230</v>
      </c>
      <c r="E916">
        <v>3527.9542488749998</v>
      </c>
      <c r="F916">
        <v>1221.1500000000001</v>
      </c>
      <c r="G916">
        <v>6.3751194494854602</v>
      </c>
      <c r="H916">
        <v>38.738593240622997</v>
      </c>
      <c r="I916">
        <v>57.731637848437003</v>
      </c>
      <c r="J916">
        <v>-3.4850932136122301</v>
      </c>
      <c r="K916">
        <v>1058.72598850861</v>
      </c>
      <c r="L916">
        <v>904.90913857074497</v>
      </c>
      <c r="M916">
        <v>47.325722134712699</v>
      </c>
      <c r="N916">
        <v>1.1438269688801701</v>
      </c>
      <c r="O916">
        <v>12.1688572247471</v>
      </c>
      <c r="P916">
        <v>84.659004990170899</v>
      </c>
      <c r="Q916">
        <v>-1.5488957822183E-2</v>
      </c>
    </row>
    <row r="917" spans="1:17" hidden="1" x14ac:dyDescent="0.3">
      <c r="A917" t="s">
        <v>1985</v>
      </c>
      <c r="B917" t="s">
        <v>1986</v>
      </c>
      <c r="C917" t="s">
        <v>10405</v>
      </c>
      <c r="D917" t="s">
        <v>281</v>
      </c>
      <c r="E917">
        <v>3516.6885698339902</v>
      </c>
      <c r="F917">
        <v>164.79</v>
      </c>
      <c r="G917">
        <v>-51.213515332822197</v>
      </c>
      <c r="H917">
        <v>-11.523774775566</v>
      </c>
      <c r="I917">
        <v>-33.649487150889897</v>
      </c>
      <c r="J917">
        <v>-5.4291021739629999</v>
      </c>
      <c r="K917">
        <v>176.91932451932101</v>
      </c>
      <c r="M917">
        <v>30.823966901495002</v>
      </c>
      <c r="N917">
        <v>0.33207199973002599</v>
      </c>
      <c r="O917">
        <v>42.605740639601898</v>
      </c>
      <c r="P917">
        <v>12.484641638225201</v>
      </c>
    </row>
    <row r="918" spans="1:17" x14ac:dyDescent="0.3">
      <c r="A918" t="s">
        <v>1987</v>
      </c>
      <c r="B918" t="s">
        <v>1988</v>
      </c>
      <c r="C918" t="s">
        <v>10402</v>
      </c>
      <c r="D918" t="s">
        <v>510</v>
      </c>
      <c r="E918">
        <v>3505.02936</v>
      </c>
      <c r="F918">
        <v>809.7</v>
      </c>
      <c r="G918">
        <v>-10.4121124150636</v>
      </c>
      <c r="H918">
        <v>-5.0671794656351397</v>
      </c>
      <c r="I918">
        <v>-52.738286821466403</v>
      </c>
      <c r="J918">
        <v>1.80183859003219</v>
      </c>
      <c r="K918">
        <v>899.292926212456</v>
      </c>
      <c r="L918">
        <v>956.94461976459604</v>
      </c>
      <c r="M918">
        <v>45.519395138842597</v>
      </c>
      <c r="N918">
        <v>0.70267874665714902</v>
      </c>
      <c r="O918">
        <v>84.630109917253293</v>
      </c>
      <c r="P918">
        <v>30.596774193548399</v>
      </c>
      <c r="Q918">
        <v>0.14486409006364301</v>
      </c>
    </row>
    <row r="919" spans="1:17" hidden="1" x14ac:dyDescent="0.3">
      <c r="A919" t="s">
        <v>1989</v>
      </c>
      <c r="B919" t="s">
        <v>1990</v>
      </c>
      <c r="C919" t="s">
        <v>10405</v>
      </c>
      <c r="D919" t="s">
        <v>46</v>
      </c>
      <c r="E919">
        <v>3498.69408621</v>
      </c>
      <c r="F919">
        <v>825.85</v>
      </c>
      <c r="G919">
        <v>-7.4395973030878997</v>
      </c>
      <c r="H919">
        <v>-13.745341566874099</v>
      </c>
      <c r="I919">
        <v>-31.589841389797002</v>
      </c>
      <c r="J919">
        <v>-8.3199993134584904</v>
      </c>
      <c r="K919">
        <v>931.09183969729702</v>
      </c>
      <c r="L919">
        <v>901.73860822501103</v>
      </c>
      <c r="M919">
        <v>41.723385030154503</v>
      </c>
      <c r="N919">
        <v>0.74392810269875398</v>
      </c>
      <c r="O919">
        <v>66.616213598111003</v>
      </c>
      <c r="P919">
        <v>28.971889640812002</v>
      </c>
    </row>
    <row r="920" spans="1:17" hidden="1" x14ac:dyDescent="0.3">
      <c r="A920" t="s">
        <v>1991</v>
      </c>
      <c r="B920" t="s">
        <v>1992</v>
      </c>
      <c r="C920" t="s">
        <v>10405</v>
      </c>
      <c r="D920" t="s">
        <v>57</v>
      </c>
      <c r="E920">
        <v>3498.2887272519902</v>
      </c>
      <c r="F920">
        <v>231.29</v>
      </c>
      <c r="G920">
        <v>36.530166696281498</v>
      </c>
      <c r="H920">
        <v>-2.14455459842757</v>
      </c>
      <c r="I920">
        <v>23.132686079460999</v>
      </c>
      <c r="J920">
        <v>4.83151521030191E-2</v>
      </c>
      <c r="K920">
        <v>228.79448393035301</v>
      </c>
      <c r="L920">
        <v>202.63457770596</v>
      </c>
      <c r="M920">
        <v>55.065481362190503</v>
      </c>
      <c r="N920">
        <v>0.62029175156947503</v>
      </c>
      <c r="O920">
        <v>16.693328721518402</v>
      </c>
      <c r="P920">
        <v>70.066176470588204</v>
      </c>
      <c r="Q920">
        <v>0.110177872160233</v>
      </c>
    </row>
    <row r="921" spans="1:17" hidden="1" x14ac:dyDescent="0.3">
      <c r="A921" t="s">
        <v>1993</v>
      </c>
      <c r="B921" t="s">
        <v>1994</v>
      </c>
      <c r="C921" t="s">
        <v>10405</v>
      </c>
      <c r="D921" t="s">
        <v>127</v>
      </c>
      <c r="E921">
        <v>3493.2562966699902</v>
      </c>
      <c r="F921">
        <v>20.23</v>
      </c>
      <c r="G921">
        <v>65.580199743632207</v>
      </c>
      <c r="H921">
        <v>6.0908942901829697</v>
      </c>
      <c r="I921">
        <v>-21.5786303845641</v>
      </c>
      <c r="J921">
        <v>-9.4961385054794398</v>
      </c>
      <c r="K921">
        <v>19.596544612450099</v>
      </c>
      <c r="L921">
        <v>18.338721119057698</v>
      </c>
      <c r="M921">
        <v>43.239688006630502</v>
      </c>
      <c r="N921">
        <v>2.6233650837278599</v>
      </c>
      <c r="O921">
        <v>67.820069204152205</v>
      </c>
      <c r="P921">
        <v>131.729667812142</v>
      </c>
      <c r="Q921">
        <v>0.109107654051221</v>
      </c>
    </row>
    <row r="922" spans="1:17" hidden="1" x14ac:dyDescent="0.3">
      <c r="A922" t="s">
        <v>1995</v>
      </c>
      <c r="B922" t="s">
        <v>1996</v>
      </c>
      <c r="C922" t="s">
        <v>10405</v>
      </c>
      <c r="D922" t="s">
        <v>433</v>
      </c>
      <c r="E922">
        <v>3485.060579</v>
      </c>
      <c r="F922">
        <v>197.89</v>
      </c>
      <c r="G922">
        <v>96.075317231717605</v>
      </c>
      <c r="H922">
        <v>4.4109535124978203</v>
      </c>
      <c r="I922">
        <v>36.677230966279303</v>
      </c>
      <c r="J922">
        <v>-5.3908368757478504</v>
      </c>
      <c r="K922">
        <v>177.37773367395801</v>
      </c>
      <c r="L922">
        <v>143.58613033116399</v>
      </c>
      <c r="M922">
        <v>54.454896304856298</v>
      </c>
      <c r="N922">
        <v>0.88517130489402096</v>
      </c>
      <c r="O922">
        <v>6.5490929304158998</v>
      </c>
      <c r="P922">
        <v>149.07488986784099</v>
      </c>
      <c r="Q922">
        <v>0.118241518210152</v>
      </c>
    </row>
    <row r="923" spans="1:17" x14ac:dyDescent="0.3">
      <c r="A923" t="s">
        <v>1997</v>
      </c>
      <c r="B923" t="s">
        <v>1998</v>
      </c>
      <c r="C923" t="s">
        <v>10393</v>
      </c>
      <c r="D923" t="s">
        <v>539</v>
      </c>
      <c r="E923">
        <v>3471.9069739000001</v>
      </c>
      <c r="F923">
        <v>477.65</v>
      </c>
      <c r="G923">
        <v>-8.0582200187486794</v>
      </c>
      <c r="H923">
        <v>-9.9251393162420491</v>
      </c>
      <c r="I923">
        <v>25.690712171894099</v>
      </c>
      <c r="J923">
        <v>-2.51216852904445</v>
      </c>
      <c r="K923">
        <v>439.30183299420099</v>
      </c>
      <c r="L923">
        <v>386.287594646358</v>
      </c>
      <c r="M923">
        <v>65.888623456708402</v>
      </c>
      <c r="N923">
        <v>0.57740211194888502</v>
      </c>
      <c r="O923">
        <v>5.7259499633623001</v>
      </c>
      <c r="P923">
        <v>61.887815624470399</v>
      </c>
      <c r="Q923">
        <v>-6.7231683776109996E-3</v>
      </c>
    </row>
    <row r="924" spans="1:17" hidden="1" x14ac:dyDescent="0.3">
      <c r="A924" t="s">
        <v>1999</v>
      </c>
      <c r="B924" t="s">
        <v>2000</v>
      </c>
      <c r="C924" t="s">
        <v>10405</v>
      </c>
      <c r="D924" t="s">
        <v>21</v>
      </c>
      <c r="E924">
        <v>3466.012753515</v>
      </c>
      <c r="F924">
        <v>644.15</v>
      </c>
      <c r="G924">
        <v>138.93539144559799</v>
      </c>
      <c r="H924">
        <v>-2.8531176829159399</v>
      </c>
      <c r="I924">
        <v>17.076270777244201</v>
      </c>
      <c r="J924">
        <v>-7.4321989720566801</v>
      </c>
      <c r="K924">
        <v>633.13540512911698</v>
      </c>
      <c r="L924">
        <v>509.28417415764699</v>
      </c>
      <c r="M924">
        <v>34.134825056870604</v>
      </c>
      <c r="N924">
        <v>0.36829273742601598</v>
      </c>
      <c r="O924">
        <v>17.829698051695999</v>
      </c>
      <c r="P924">
        <v>176.45922746781099</v>
      </c>
      <c r="Q924">
        <v>9.9688299815834006E-2</v>
      </c>
    </row>
    <row r="925" spans="1:17" hidden="1" x14ac:dyDescent="0.3">
      <c r="A925" t="s">
        <v>2001</v>
      </c>
      <c r="B925" t="s">
        <v>2002</v>
      </c>
      <c r="C925" t="s">
        <v>10405</v>
      </c>
      <c r="D925" t="s">
        <v>2003</v>
      </c>
      <c r="E925">
        <v>3465.268185765</v>
      </c>
      <c r="F925">
        <v>781.15</v>
      </c>
      <c r="G925">
        <v>101.356142302447</v>
      </c>
      <c r="H925">
        <v>-5.4746367881867997</v>
      </c>
      <c r="I925">
        <v>178.038984130329</v>
      </c>
      <c r="J925">
        <v>-2.8100205693615101</v>
      </c>
      <c r="K925">
        <v>722.009225529491</v>
      </c>
      <c r="M925">
        <v>51.058675410008902</v>
      </c>
      <c r="N925">
        <v>0.86842395705999498</v>
      </c>
      <c r="O925">
        <v>8.4298790245151292</v>
      </c>
      <c r="P925">
        <v>205.37529319781001</v>
      </c>
    </row>
    <row r="926" spans="1:17" hidden="1" x14ac:dyDescent="0.3">
      <c r="A926" t="s">
        <v>2004</v>
      </c>
      <c r="B926" t="s">
        <v>2005</v>
      </c>
      <c r="C926" t="s">
        <v>10405</v>
      </c>
      <c r="D926" t="s">
        <v>89</v>
      </c>
      <c r="E926">
        <v>3458.4060464250001</v>
      </c>
      <c r="F926">
        <v>2532.75</v>
      </c>
      <c r="G926">
        <v>705.37809226329898</v>
      </c>
      <c r="H926">
        <v>-3.3576556561113202</v>
      </c>
      <c r="I926">
        <v>141.14369217544001</v>
      </c>
      <c r="J926">
        <v>0.51526352154758304</v>
      </c>
      <c r="K926">
        <v>2403.9627403494201</v>
      </c>
      <c r="L926">
        <v>1634.2460258249901</v>
      </c>
      <c r="M926">
        <v>40.696452944807902</v>
      </c>
      <c r="N926">
        <v>0.89754044343035699</v>
      </c>
      <c r="O926">
        <v>16.474188135425901</v>
      </c>
      <c r="P926">
        <v>773.36206896551698</v>
      </c>
    </row>
    <row r="927" spans="1:17" hidden="1" x14ac:dyDescent="0.3">
      <c r="A927" t="s">
        <v>2006</v>
      </c>
      <c r="B927" t="s">
        <v>2007</v>
      </c>
      <c r="C927" t="s">
        <v>10405</v>
      </c>
      <c r="D927" t="s">
        <v>54</v>
      </c>
      <c r="E927">
        <v>3455.7672434900001</v>
      </c>
      <c r="F927">
        <v>806.2</v>
      </c>
      <c r="G927">
        <v>115.95065057706</v>
      </c>
      <c r="H927">
        <v>0.70481083182432602</v>
      </c>
      <c r="I927">
        <v>118.199588133022</v>
      </c>
      <c r="J927">
        <v>3.1065729015797698</v>
      </c>
      <c r="K927">
        <v>688.00237463707197</v>
      </c>
      <c r="L927">
        <v>527.23157649411201</v>
      </c>
      <c r="M927">
        <v>73.835158797735701</v>
      </c>
      <c r="N927">
        <v>0.44586552648058497</v>
      </c>
      <c r="O927">
        <v>2.4621681964772799</v>
      </c>
      <c r="P927">
        <v>205.90165783495601</v>
      </c>
      <c r="Q927">
        <v>-4.2164678416125999E-2</v>
      </c>
    </row>
    <row r="928" spans="1:17" x14ac:dyDescent="0.3">
      <c r="A928" t="s">
        <v>2008</v>
      </c>
      <c r="B928" t="s">
        <v>2009</v>
      </c>
      <c r="C928" t="s">
        <v>10398</v>
      </c>
      <c r="D928" t="s">
        <v>127</v>
      </c>
      <c r="E928">
        <v>3451.4653680000001</v>
      </c>
      <c r="F928">
        <v>1185.5999999999999</v>
      </c>
      <c r="G928">
        <v>-19.898783638576901</v>
      </c>
      <c r="H928">
        <v>3.7836543718190998</v>
      </c>
      <c r="I928">
        <v>3.5438504163334499</v>
      </c>
      <c r="J928">
        <v>3.57842373281518</v>
      </c>
      <c r="K928">
        <v>1131.3784249385101</v>
      </c>
      <c r="L928">
        <v>1126.65394955802</v>
      </c>
      <c r="M928">
        <v>64.105271423412205</v>
      </c>
      <c r="N928">
        <v>1.5204767033806099</v>
      </c>
      <c r="O928">
        <v>14.6255060728744</v>
      </c>
      <c r="P928">
        <v>24.146596858638699</v>
      </c>
      <c r="Q928">
        <v>-2.0651176726207001E-2</v>
      </c>
    </row>
    <row r="929" spans="1:17" hidden="1" x14ac:dyDescent="0.3">
      <c r="A929" t="s">
        <v>2010</v>
      </c>
      <c r="B929" t="s">
        <v>2011</v>
      </c>
      <c r="C929" t="s">
        <v>10405</v>
      </c>
      <c r="D929" t="s">
        <v>83</v>
      </c>
      <c r="E929">
        <v>3449.9701</v>
      </c>
      <c r="F929">
        <v>1112.75</v>
      </c>
      <c r="G929">
        <v>105.90080402237101</v>
      </c>
      <c r="H929">
        <v>16.823210450826299</v>
      </c>
      <c r="I929">
        <v>143.036163018031</v>
      </c>
      <c r="J929">
        <v>0.80103959595875596</v>
      </c>
      <c r="K929">
        <v>919.36084531169104</v>
      </c>
      <c r="L929">
        <v>682.21405086634104</v>
      </c>
      <c r="M929">
        <v>79.310756343582696</v>
      </c>
      <c r="N929">
        <v>0.50669158527915603</v>
      </c>
      <c r="O929">
        <v>0.65153898000449495</v>
      </c>
      <c r="P929">
        <v>164.21702481301199</v>
      </c>
      <c r="Q929">
        <v>7.4029971023922003E-2</v>
      </c>
    </row>
    <row r="930" spans="1:17" hidden="1" x14ac:dyDescent="0.3">
      <c r="A930" t="s">
        <v>2012</v>
      </c>
      <c r="B930" t="s">
        <v>2013</v>
      </c>
      <c r="C930" t="s">
        <v>10405</v>
      </c>
      <c r="D930" t="s">
        <v>21</v>
      </c>
      <c r="E930">
        <v>3448.83350475</v>
      </c>
      <c r="F930">
        <v>270.14999999999998</v>
      </c>
      <c r="G930">
        <v>-30.0894371507238</v>
      </c>
      <c r="H930">
        <v>13.7513752574003</v>
      </c>
      <c r="I930">
        <v>15.4743880970441</v>
      </c>
      <c r="J930">
        <v>-9.0698505969851393</v>
      </c>
      <c r="K930">
        <v>249.8206127078</v>
      </c>
      <c r="L930">
        <v>233.42283796829199</v>
      </c>
      <c r="M930">
        <v>48.689126003666203</v>
      </c>
      <c r="N930">
        <v>2.2110802317480198</v>
      </c>
      <c r="O930">
        <v>19.104201369609399</v>
      </c>
      <c r="P930">
        <v>60.841867111216899</v>
      </c>
      <c r="Q930">
        <v>0.11350901955333099</v>
      </c>
    </row>
    <row r="931" spans="1:17" x14ac:dyDescent="0.3">
      <c r="A931" t="s">
        <v>2014</v>
      </c>
      <c r="B931" t="s">
        <v>2015</v>
      </c>
      <c r="C931" t="s">
        <v>10402</v>
      </c>
      <c r="D931" t="s">
        <v>127</v>
      </c>
      <c r="E931">
        <v>3435.226467</v>
      </c>
      <c r="F931">
        <v>596.35</v>
      </c>
      <c r="G931">
        <v>-20.620818805056501</v>
      </c>
      <c r="H931">
        <v>-6.5816448970964503</v>
      </c>
      <c r="I931">
        <v>-4.7273711217723102</v>
      </c>
      <c r="J931">
        <v>-5.37850466215981</v>
      </c>
      <c r="K931">
        <v>585.93747262666602</v>
      </c>
      <c r="L931">
        <v>568.270577360331</v>
      </c>
      <c r="M931">
        <v>55.487161233250497</v>
      </c>
      <c r="N931">
        <v>0.61559544349359596</v>
      </c>
      <c r="O931">
        <v>16.030854364047901</v>
      </c>
      <c r="P931">
        <v>29.6413043478261</v>
      </c>
      <c r="Q931">
        <v>0.118230313879781</v>
      </c>
    </row>
    <row r="932" spans="1:17" x14ac:dyDescent="0.3">
      <c r="A932" t="s">
        <v>2016</v>
      </c>
      <c r="B932" t="s">
        <v>2017</v>
      </c>
      <c r="C932" t="s">
        <v>10404</v>
      </c>
      <c r="D932" t="s">
        <v>263</v>
      </c>
      <c r="E932">
        <v>3421.2990298</v>
      </c>
      <c r="F932">
        <v>334.15</v>
      </c>
      <c r="G932">
        <v>23.573070771287199</v>
      </c>
      <c r="H932">
        <v>-5.9418661824271197</v>
      </c>
      <c r="I932">
        <v>20.3668462228582</v>
      </c>
      <c r="J932">
        <v>-4.3276856036157803</v>
      </c>
      <c r="K932">
        <v>327.32642642746498</v>
      </c>
      <c r="L932">
        <v>282.60103499448502</v>
      </c>
      <c r="M932">
        <v>47.545688008938498</v>
      </c>
      <c r="N932">
        <v>0.70031872522124705</v>
      </c>
      <c r="O932">
        <v>8.5889570552147401</v>
      </c>
      <c r="P932">
        <v>77.126954677974993</v>
      </c>
      <c r="Q932">
        <v>-9.5845470425570001E-3</v>
      </c>
    </row>
    <row r="933" spans="1:17" hidden="1" x14ac:dyDescent="0.3">
      <c r="A933" t="s">
        <v>2018</v>
      </c>
      <c r="B933" t="s">
        <v>2019</v>
      </c>
      <c r="C933" t="s">
        <v>10405</v>
      </c>
      <c r="D933" t="s">
        <v>138</v>
      </c>
      <c r="E933">
        <v>3418.3944212000001</v>
      </c>
      <c r="F933">
        <v>4646.3</v>
      </c>
      <c r="G933">
        <v>617.65500405682201</v>
      </c>
      <c r="H933">
        <v>72.940922771324196</v>
      </c>
      <c r="I933">
        <v>436.37123289282403</v>
      </c>
      <c r="J933">
        <v>19.078160949169401</v>
      </c>
      <c r="K933">
        <v>2702.0274811868899</v>
      </c>
      <c r="L933">
        <v>1770.4289313049401</v>
      </c>
      <c r="M933">
        <v>97.568168763768895</v>
      </c>
      <c r="N933">
        <v>1.39852025630849</v>
      </c>
      <c r="O933">
        <v>0</v>
      </c>
      <c r="P933">
        <v>719.81473312748096</v>
      </c>
      <c r="Q933">
        <v>0.26265528616856099</v>
      </c>
    </row>
    <row r="934" spans="1:17" hidden="1" x14ac:dyDescent="0.3">
      <c r="A934" t="s">
        <v>2020</v>
      </c>
      <c r="B934" t="s">
        <v>2021</v>
      </c>
      <c r="C934" t="s">
        <v>10405</v>
      </c>
      <c r="D934" t="s">
        <v>190</v>
      </c>
      <c r="E934">
        <v>3416.7255396199998</v>
      </c>
      <c r="F934">
        <v>567.65</v>
      </c>
      <c r="G934">
        <v>12.8035880543451</v>
      </c>
      <c r="H934">
        <v>-15.321742391198899</v>
      </c>
      <c r="I934">
        <v>-3.72008382211621</v>
      </c>
      <c r="J934">
        <v>-6.4777250282288001</v>
      </c>
      <c r="K934">
        <v>603.95913316170299</v>
      </c>
      <c r="L934">
        <v>538.18050190433803</v>
      </c>
      <c r="M934">
        <v>24.934946787365401</v>
      </c>
      <c r="N934">
        <v>0.38044970752495699</v>
      </c>
      <c r="O934">
        <v>22.875011010305599</v>
      </c>
      <c r="P934">
        <v>64.3932812047494</v>
      </c>
      <c r="Q934">
        <v>7.0870790739796005E-2</v>
      </c>
    </row>
    <row r="935" spans="1:17" x14ac:dyDescent="0.3">
      <c r="A935" t="s">
        <v>2022</v>
      </c>
      <c r="B935" t="s">
        <v>2023</v>
      </c>
      <c r="C935" t="s">
        <v>10390</v>
      </c>
      <c r="D935" t="s">
        <v>294</v>
      </c>
      <c r="E935">
        <v>3415.7406759199998</v>
      </c>
      <c r="F935">
        <v>1275.8</v>
      </c>
      <c r="G935">
        <v>-1.2866686440562001</v>
      </c>
      <c r="H935">
        <v>-12.2309652646522</v>
      </c>
      <c r="I935">
        <v>-14.1783568188091</v>
      </c>
      <c r="J935">
        <v>-3.13389332303101</v>
      </c>
      <c r="K935">
        <v>1340.5991831751101</v>
      </c>
      <c r="L935">
        <v>1317.63730363375</v>
      </c>
      <c r="M935">
        <v>33.853224043084197</v>
      </c>
      <c r="N935">
        <v>0.34984280477576801</v>
      </c>
      <c r="O935">
        <v>42.886816115378501</v>
      </c>
      <c r="P935">
        <v>31.974759491052001</v>
      </c>
      <c r="Q935">
        <v>7.0277197634221994E-2</v>
      </c>
    </row>
    <row r="936" spans="1:17" x14ac:dyDescent="0.3">
      <c r="A936" t="s">
        <v>2024</v>
      </c>
      <c r="B936" t="s">
        <v>2025</v>
      </c>
      <c r="C936" t="s">
        <v>10407</v>
      </c>
      <c r="D936" t="s">
        <v>1557</v>
      </c>
      <c r="E936">
        <v>3414.235540833</v>
      </c>
      <c r="F936">
        <v>150.93</v>
      </c>
      <c r="G936">
        <v>-34.2286166867746</v>
      </c>
      <c r="H936">
        <v>-11.1387853891963</v>
      </c>
      <c r="I936">
        <v>-7.9557715839207699</v>
      </c>
      <c r="J936">
        <v>-2.5155028894140399</v>
      </c>
      <c r="K936">
        <v>154.81246334068501</v>
      </c>
      <c r="L936">
        <v>151.09641635386799</v>
      </c>
      <c r="M936">
        <v>43.121899018830199</v>
      </c>
      <c r="N936">
        <v>0.31454023193247699</v>
      </c>
      <c r="O936">
        <v>18.657655866958201</v>
      </c>
      <c r="P936">
        <v>17</v>
      </c>
      <c r="Q936">
        <v>1.0984787586802E-2</v>
      </c>
    </row>
    <row r="937" spans="1:17" hidden="1" x14ac:dyDescent="0.3">
      <c r="A937" t="s">
        <v>2026</v>
      </c>
      <c r="B937" t="s">
        <v>2027</v>
      </c>
      <c r="C937" t="s">
        <v>10405</v>
      </c>
      <c r="D937" t="s">
        <v>24</v>
      </c>
      <c r="E937">
        <v>3409.7060244499999</v>
      </c>
      <c r="F937">
        <v>409.75</v>
      </c>
      <c r="G937">
        <v>-5.0384051092564297</v>
      </c>
      <c r="H937">
        <v>-6.7141773952417703</v>
      </c>
      <c r="I937">
        <v>25.887284021519999</v>
      </c>
      <c r="J937">
        <v>4.4451516586475401</v>
      </c>
      <c r="K937">
        <v>374.61850176865602</v>
      </c>
      <c r="L937">
        <v>324.13759360720599</v>
      </c>
      <c r="M937">
        <v>58.326651044036097</v>
      </c>
      <c r="N937">
        <v>0.58090354619498497</v>
      </c>
      <c r="O937">
        <v>13.9719341061622</v>
      </c>
      <c r="P937">
        <v>64.294306335204396</v>
      </c>
      <c r="Q937">
        <v>-3.7281479268224997E-2</v>
      </c>
    </row>
    <row r="938" spans="1:17" x14ac:dyDescent="0.3">
      <c r="A938" t="s">
        <v>2028</v>
      </c>
      <c r="B938" t="s">
        <v>2029</v>
      </c>
      <c r="C938" t="s">
        <v>10397</v>
      </c>
      <c r="D938" t="s">
        <v>190</v>
      </c>
      <c r="E938">
        <v>3403.6401299250001</v>
      </c>
      <c r="F938">
        <v>216.89</v>
      </c>
      <c r="G938">
        <v>-54.821296931275597</v>
      </c>
      <c r="H938">
        <v>-8.9370867283214004</v>
      </c>
      <c r="I938">
        <v>-21.2232813183881</v>
      </c>
      <c r="J938">
        <v>-0.77852581127486797</v>
      </c>
      <c r="K938">
        <v>221.810750341356</v>
      </c>
      <c r="L938">
        <v>229.17940646666699</v>
      </c>
      <c r="M938">
        <v>49.7839641483368</v>
      </c>
      <c r="N938">
        <v>0.92041339894987195</v>
      </c>
      <c r="O938">
        <v>37.857900318133602</v>
      </c>
      <c r="P938">
        <v>13.8231435318813</v>
      </c>
      <c r="Q938">
        <v>-1.886401769571E-3</v>
      </c>
    </row>
    <row r="939" spans="1:17" hidden="1" x14ac:dyDescent="0.3">
      <c r="A939" t="s">
        <v>2030</v>
      </c>
      <c r="B939" t="s">
        <v>2031</v>
      </c>
      <c r="C939" t="s">
        <v>10405</v>
      </c>
      <c r="D939" t="s">
        <v>263</v>
      </c>
      <c r="E939">
        <v>3400.2431790400001</v>
      </c>
      <c r="F939">
        <v>328.6</v>
      </c>
      <c r="G939">
        <v>29.064995467498498</v>
      </c>
      <c r="H939">
        <v>-10.152203719238999</v>
      </c>
      <c r="I939">
        <v>71.439158709576105</v>
      </c>
      <c r="J939">
        <v>-1.3341421532990401</v>
      </c>
      <c r="K939">
        <v>346.72567492922002</v>
      </c>
      <c r="L939">
        <v>292.438279448054</v>
      </c>
      <c r="M939">
        <v>42.988213138318699</v>
      </c>
      <c r="N939">
        <v>0.68379960937115902</v>
      </c>
      <c r="O939">
        <v>39.531345100426002</v>
      </c>
      <c r="P939">
        <v>105.375</v>
      </c>
      <c r="Q939">
        <v>0.212837229872334</v>
      </c>
    </row>
    <row r="940" spans="1:17" hidden="1" x14ac:dyDescent="0.3">
      <c r="A940" t="s">
        <v>2032</v>
      </c>
      <c r="B940" t="s">
        <v>2033</v>
      </c>
      <c r="C940" t="s">
        <v>10405</v>
      </c>
      <c r="D940" t="s">
        <v>46</v>
      </c>
      <c r="E940">
        <v>3389.2379625799999</v>
      </c>
      <c r="F940">
        <v>400.6</v>
      </c>
      <c r="G940">
        <v>59.457286027227198</v>
      </c>
      <c r="H940">
        <v>-1.62459737864872</v>
      </c>
      <c r="I940">
        <v>25.082359045956999</v>
      </c>
      <c r="J940">
        <v>1.72523527158013</v>
      </c>
      <c r="K940">
        <v>362.231421572562</v>
      </c>
      <c r="L940">
        <v>304.43145670253699</v>
      </c>
      <c r="M940">
        <v>62.846116392703301</v>
      </c>
      <c r="N940">
        <v>1.24024073502303</v>
      </c>
      <c r="O940">
        <v>2.9955067398901698</v>
      </c>
      <c r="P940">
        <v>113.881473571809</v>
      </c>
      <c r="Q940">
        <v>8.4611816417910005E-2</v>
      </c>
    </row>
    <row r="941" spans="1:17" hidden="1" x14ac:dyDescent="0.3">
      <c r="A941" t="s">
        <v>2034</v>
      </c>
      <c r="B941" t="s">
        <v>2035</v>
      </c>
      <c r="C941" t="s">
        <v>10405</v>
      </c>
      <c r="D941" t="s">
        <v>51</v>
      </c>
      <c r="E941">
        <v>3387.6977523</v>
      </c>
      <c r="F941">
        <v>541.5</v>
      </c>
      <c r="G941">
        <v>11.139326722677501</v>
      </c>
      <c r="H941">
        <v>2.3115491822785201</v>
      </c>
      <c r="I941">
        <v>15.004923201633501</v>
      </c>
      <c r="J941">
        <v>-5.7731945730082801</v>
      </c>
      <c r="K941">
        <v>525.39789506325701</v>
      </c>
      <c r="L941">
        <v>476.64097804051897</v>
      </c>
      <c r="M941">
        <v>53.031989980277103</v>
      </c>
      <c r="N941">
        <v>1.2063092929424699</v>
      </c>
      <c r="O941">
        <v>9.8799630655586199</v>
      </c>
      <c r="P941">
        <v>54.251531120922898</v>
      </c>
      <c r="Q941">
        <v>5.1307914503677998E-2</v>
      </c>
    </row>
    <row r="942" spans="1:17" x14ac:dyDescent="0.3">
      <c r="A942" t="s">
        <v>2036</v>
      </c>
      <c r="B942" t="s">
        <v>2037</v>
      </c>
      <c r="C942" t="s">
        <v>10406</v>
      </c>
      <c r="D942" t="s">
        <v>438</v>
      </c>
      <c r="E942">
        <v>3384.5336720999999</v>
      </c>
      <c r="F942">
        <v>21.95</v>
      </c>
      <c r="G942">
        <v>-53.2146763789301</v>
      </c>
      <c r="H942">
        <v>9.6989744535596607</v>
      </c>
      <c r="I942">
        <v>-44.271772211239004</v>
      </c>
      <c r="J942">
        <v>-7.8277264825744304</v>
      </c>
      <c r="K942">
        <v>22.304389190551799</v>
      </c>
      <c r="L942">
        <v>23.793919258987799</v>
      </c>
      <c r="M942">
        <v>32.461509665570397</v>
      </c>
      <c r="N942">
        <v>0.85815515345464399</v>
      </c>
      <c r="O942">
        <v>105.694760820045</v>
      </c>
      <c r="P942">
        <v>31.437125748502901</v>
      </c>
    </row>
    <row r="943" spans="1:17" hidden="1" x14ac:dyDescent="0.3">
      <c r="A943" t="s">
        <v>2038</v>
      </c>
      <c r="B943" t="s">
        <v>2039</v>
      </c>
      <c r="C943" t="s">
        <v>10405</v>
      </c>
      <c r="D943" t="s">
        <v>564</v>
      </c>
      <c r="E943">
        <v>3383.62795125</v>
      </c>
      <c r="F943">
        <v>431.25</v>
      </c>
      <c r="G943">
        <v>125.63748624906</v>
      </c>
      <c r="H943">
        <v>-0.66401820112933496</v>
      </c>
      <c r="I943">
        <v>43.954787585785503</v>
      </c>
      <c r="J943">
        <v>-2.6877535958287102</v>
      </c>
      <c r="K943">
        <v>384.64912621313698</v>
      </c>
      <c r="L943">
        <v>303.38745453943898</v>
      </c>
      <c r="M943">
        <v>51.937337058855697</v>
      </c>
      <c r="N943">
        <v>1.0709876783024701</v>
      </c>
      <c r="O943">
        <v>15.7101449275362</v>
      </c>
      <c r="P943">
        <v>166.16262922388501</v>
      </c>
      <c r="Q943">
        <v>0.15312032274151999</v>
      </c>
    </row>
    <row r="944" spans="1:17" x14ac:dyDescent="0.3">
      <c r="A944" t="s">
        <v>2040</v>
      </c>
      <c r="B944" t="s">
        <v>2041</v>
      </c>
      <c r="C944" t="s">
        <v>10395</v>
      </c>
      <c r="D944" t="s">
        <v>54</v>
      </c>
      <c r="E944">
        <v>3369.2595927500001</v>
      </c>
      <c r="F944">
        <v>365.5</v>
      </c>
      <c r="G944">
        <v>-24.067399701602898</v>
      </c>
      <c r="H944">
        <v>-2.8295823619775899</v>
      </c>
      <c r="I944">
        <v>-7.4599830144390697</v>
      </c>
      <c r="J944">
        <v>-3.59658196525438</v>
      </c>
      <c r="K944">
        <v>355.14014844444</v>
      </c>
      <c r="L944">
        <v>344.585014046271</v>
      </c>
      <c r="M944">
        <v>41.510561962626099</v>
      </c>
      <c r="N944">
        <v>0.52555329049161004</v>
      </c>
      <c r="O944">
        <v>13.5430916552667</v>
      </c>
      <c r="P944">
        <v>27.529658060013901</v>
      </c>
      <c r="Q944">
        <v>-7.5146644893431994E-2</v>
      </c>
    </row>
    <row r="945" spans="1:17" hidden="1" x14ac:dyDescent="0.3">
      <c r="A945" t="s">
        <v>2042</v>
      </c>
      <c r="B945" t="s">
        <v>2043</v>
      </c>
      <c r="C945" t="s">
        <v>10405</v>
      </c>
      <c r="D945" t="s">
        <v>130</v>
      </c>
      <c r="E945">
        <v>3357.0134650700002</v>
      </c>
      <c r="F945">
        <v>72.069999999999993</v>
      </c>
      <c r="G945">
        <v>30.148308908515599</v>
      </c>
      <c r="H945">
        <v>-22.131393029848599</v>
      </c>
      <c r="I945">
        <v>81.405254341358003</v>
      </c>
      <c r="J945">
        <v>-4.1123980515986904</v>
      </c>
      <c r="K945">
        <v>82.105175023558402</v>
      </c>
      <c r="M945">
        <v>31.262233676250901</v>
      </c>
      <c r="N945">
        <v>0.35281561612228801</v>
      </c>
      <c r="O945">
        <v>50.6174552518384</v>
      </c>
      <c r="P945">
        <v>100.194444444444</v>
      </c>
    </row>
    <row r="946" spans="1:17" hidden="1" x14ac:dyDescent="0.3">
      <c r="A946" t="s">
        <v>2044</v>
      </c>
      <c r="B946" t="s">
        <v>2045</v>
      </c>
      <c r="C946" t="s">
        <v>10405</v>
      </c>
      <c r="D946" t="s">
        <v>130</v>
      </c>
      <c r="E946">
        <v>3348.4829866700002</v>
      </c>
      <c r="F946">
        <v>333.1</v>
      </c>
      <c r="G946">
        <v>30.039348596852602</v>
      </c>
      <c r="H946">
        <v>-9.6796075616098491</v>
      </c>
      <c r="I946">
        <v>3.0708895402460499</v>
      </c>
      <c r="J946">
        <v>-4.1987626412431096</v>
      </c>
      <c r="K946">
        <v>353.56741937129601</v>
      </c>
      <c r="L946">
        <v>333.94960035217798</v>
      </c>
      <c r="M946">
        <v>45.021721743909197</v>
      </c>
      <c r="N946">
        <v>1.04041832817821</v>
      </c>
      <c r="O946">
        <v>40.798558991293902</v>
      </c>
      <c r="P946">
        <v>70.601792573623499</v>
      </c>
      <c r="Q946">
        <v>4.6788594493379E-2</v>
      </c>
    </row>
    <row r="947" spans="1:17" hidden="1" x14ac:dyDescent="0.3">
      <c r="A947" t="s">
        <v>2046</v>
      </c>
      <c r="B947" t="s">
        <v>2047</v>
      </c>
      <c r="C947" t="s">
        <v>10405</v>
      </c>
      <c r="D947" t="s">
        <v>393</v>
      </c>
      <c r="E947">
        <v>3336.6339499999999</v>
      </c>
      <c r="F947">
        <v>13003.25</v>
      </c>
      <c r="G947">
        <v>-50.659975210339098</v>
      </c>
      <c r="H947">
        <v>-15.366123419948099</v>
      </c>
      <c r="I947">
        <v>-13.510885598675699</v>
      </c>
      <c r="J947">
        <v>-2.68661810975216</v>
      </c>
      <c r="K947">
        <v>12412.307018953101</v>
      </c>
      <c r="L947">
        <v>12259.0925242507</v>
      </c>
      <c r="M947">
        <v>43.802115211090801</v>
      </c>
      <c r="N947">
        <v>0.39509147481532098</v>
      </c>
      <c r="O947">
        <v>35.165054890123599</v>
      </c>
      <c r="P947">
        <v>42.892857142857103</v>
      </c>
      <c r="Q947">
        <v>-5.1748079004424997E-2</v>
      </c>
    </row>
    <row r="948" spans="1:17" hidden="1" x14ac:dyDescent="0.3">
      <c r="A948" t="s">
        <v>2048</v>
      </c>
      <c r="B948" t="s">
        <v>2049</v>
      </c>
      <c r="C948" t="s">
        <v>10405</v>
      </c>
      <c r="D948" t="s">
        <v>1414</v>
      </c>
      <c r="E948">
        <v>3329.7377765849901</v>
      </c>
      <c r="F948">
        <v>760.45</v>
      </c>
      <c r="G948">
        <v>-20.496644915269201</v>
      </c>
      <c r="H948">
        <v>-24.556703778797701</v>
      </c>
      <c r="I948">
        <v>38.916938923625601</v>
      </c>
      <c r="J948">
        <v>-9.3976171550403294</v>
      </c>
      <c r="K948">
        <v>785.19711052162199</v>
      </c>
      <c r="L948">
        <v>691.74777914456695</v>
      </c>
      <c r="M948">
        <v>34.011224494468102</v>
      </c>
      <c r="N948">
        <v>0.44034036690836598</v>
      </c>
      <c r="O948">
        <v>29.265566440923099</v>
      </c>
      <c r="P948">
        <v>69.289848619768506</v>
      </c>
      <c r="Q948">
        <v>-4.7459973632780997E-2</v>
      </c>
    </row>
    <row r="949" spans="1:17" x14ac:dyDescent="0.3">
      <c r="A949" t="s">
        <v>2050</v>
      </c>
      <c r="B949" t="s">
        <v>2051</v>
      </c>
      <c r="C949" t="s">
        <v>10400</v>
      </c>
      <c r="D949" t="s">
        <v>46</v>
      </c>
      <c r="E949">
        <v>3328.5989840000002</v>
      </c>
      <c r="F949">
        <v>1964</v>
      </c>
      <c r="G949">
        <v>-18.537119728962601</v>
      </c>
      <c r="H949">
        <v>-5.5092896430394296</v>
      </c>
      <c r="I949">
        <v>10.2022545653024</v>
      </c>
      <c r="J949">
        <v>-8.4667305260714691</v>
      </c>
      <c r="K949">
        <v>1969.5532818239899</v>
      </c>
      <c r="L949">
        <v>1782.40544918659</v>
      </c>
      <c r="M949">
        <v>33.813166518162198</v>
      </c>
      <c r="N949">
        <v>0.33864036432018302</v>
      </c>
      <c r="O949">
        <v>15.300407331975499</v>
      </c>
      <c r="P949">
        <v>38.896746817538897</v>
      </c>
      <c r="Q949">
        <v>5.0042476465625998E-2</v>
      </c>
    </row>
    <row r="950" spans="1:17" hidden="1" x14ac:dyDescent="0.3">
      <c r="A950" t="s">
        <v>2052</v>
      </c>
      <c r="B950" t="s">
        <v>2053</v>
      </c>
      <c r="C950" t="s">
        <v>10405</v>
      </c>
      <c r="E950">
        <v>3325.0250000000001</v>
      </c>
      <c r="F950">
        <v>622.70000000000005</v>
      </c>
      <c r="G950">
        <v>698.20587273984904</v>
      </c>
      <c r="H950">
        <v>-7.7442276579634699</v>
      </c>
      <c r="I950">
        <v>-13.9775892809896</v>
      </c>
      <c r="J950">
        <v>-10.575836624651201</v>
      </c>
      <c r="K950">
        <v>634.04657842046402</v>
      </c>
      <c r="L950">
        <v>508.92780983130399</v>
      </c>
      <c r="M950">
        <v>37.164754209344302</v>
      </c>
      <c r="N950">
        <v>2.8956679972528798</v>
      </c>
      <c r="O950">
        <v>27.292436165087501</v>
      </c>
      <c r="P950">
        <v>832.18562874251495</v>
      </c>
      <c r="Q950">
        <v>0.159437314405564</v>
      </c>
    </row>
    <row r="951" spans="1:17" hidden="1" x14ac:dyDescent="0.3">
      <c r="A951" t="s">
        <v>2054</v>
      </c>
      <c r="B951" t="s">
        <v>2055</v>
      </c>
      <c r="C951" t="s">
        <v>10405</v>
      </c>
      <c r="D951" t="s">
        <v>27</v>
      </c>
      <c r="E951">
        <v>3322.62</v>
      </c>
      <c r="F951">
        <v>52.74</v>
      </c>
      <c r="G951">
        <v>36.866950627157301</v>
      </c>
      <c r="H951">
        <v>-17.3346410694014</v>
      </c>
      <c r="I951">
        <v>45.346222857330602</v>
      </c>
      <c r="J951">
        <v>-6.0788327079020297</v>
      </c>
      <c r="K951">
        <v>57.854186349084301</v>
      </c>
      <c r="L951">
        <v>46.842012567553603</v>
      </c>
      <c r="M951">
        <v>33.985575536235899</v>
      </c>
      <c r="N951">
        <v>0.17596349117478799</v>
      </c>
      <c r="O951">
        <v>93.268866135760305</v>
      </c>
      <c r="P951">
        <v>108.871287128712</v>
      </c>
      <c r="Q951">
        <v>8.8526532475096995E-2</v>
      </c>
    </row>
    <row r="952" spans="1:17" hidden="1" x14ac:dyDescent="0.3">
      <c r="A952" t="s">
        <v>2056</v>
      </c>
      <c r="B952" t="s">
        <v>2057</v>
      </c>
      <c r="C952" t="s">
        <v>10405</v>
      </c>
      <c r="D952" t="s">
        <v>83</v>
      </c>
      <c r="E952">
        <v>3313.9184178</v>
      </c>
      <c r="F952">
        <v>257.05</v>
      </c>
      <c r="G952">
        <v>94.904460820144493</v>
      </c>
      <c r="H952">
        <v>-1.02269133399104</v>
      </c>
      <c r="I952">
        <v>32.814514630928002</v>
      </c>
      <c r="J952">
        <v>-0.29642071540021198</v>
      </c>
      <c r="K952">
        <v>239.462904504292</v>
      </c>
      <c r="L952">
        <v>204.857306616009</v>
      </c>
      <c r="M952">
        <v>65.986828327085504</v>
      </c>
      <c r="N952">
        <v>0.71351443085630095</v>
      </c>
      <c r="O952">
        <v>9.6245866562925499</v>
      </c>
      <c r="P952">
        <v>127.881205673758</v>
      </c>
      <c r="Q952">
        <v>5.8034443442290001E-2</v>
      </c>
    </row>
    <row r="953" spans="1:17" hidden="1" x14ac:dyDescent="0.3">
      <c r="A953" t="s">
        <v>2058</v>
      </c>
      <c r="B953" t="s">
        <v>2059</v>
      </c>
      <c r="C953" t="s">
        <v>10405</v>
      </c>
      <c r="D953" t="s">
        <v>130</v>
      </c>
      <c r="E953">
        <v>3312.2371255019998</v>
      </c>
      <c r="F953">
        <v>12.66</v>
      </c>
      <c r="G953">
        <v>269.73325099345698</v>
      </c>
      <c r="H953">
        <v>13.709927840941701</v>
      </c>
      <c r="I953">
        <v>7.04592059071165</v>
      </c>
      <c r="J953">
        <v>15.7661826391946</v>
      </c>
      <c r="K953">
        <v>10.3635767449698</v>
      </c>
      <c r="L953">
        <v>9.6416014505588592</v>
      </c>
      <c r="M953">
        <v>86.398232182501104</v>
      </c>
      <c r="N953">
        <v>1.33513253723553</v>
      </c>
      <c r="O953">
        <v>56.3981042654028</v>
      </c>
      <c r="P953">
        <v>475.45454545454498</v>
      </c>
      <c r="Q953">
        <v>0.15315573847033201</v>
      </c>
    </row>
    <row r="954" spans="1:17" x14ac:dyDescent="0.3">
      <c r="A954" t="s">
        <v>2060</v>
      </c>
      <c r="B954" t="s">
        <v>2061</v>
      </c>
      <c r="C954" t="s">
        <v>10393</v>
      </c>
      <c r="D954" t="s">
        <v>542</v>
      </c>
      <c r="E954">
        <v>3278.3232326900002</v>
      </c>
      <c r="F954">
        <v>311.05</v>
      </c>
      <c r="G954">
        <v>-63.187257196511503</v>
      </c>
      <c r="H954">
        <v>-3.5510919495476201</v>
      </c>
      <c r="I954">
        <v>1.5844945881126</v>
      </c>
      <c r="J954">
        <v>-5.4905389487776803</v>
      </c>
      <c r="K954">
        <v>309.62458762868499</v>
      </c>
      <c r="L954">
        <v>309.62674035942501</v>
      </c>
      <c r="M954">
        <v>42.545922633015699</v>
      </c>
      <c r="N954">
        <v>1.27541413287684</v>
      </c>
      <c r="O954">
        <v>65.3753415849541</v>
      </c>
      <c r="P954">
        <v>26.391710686712699</v>
      </c>
    </row>
    <row r="955" spans="1:17" hidden="1" x14ac:dyDescent="0.3">
      <c r="A955" t="s">
        <v>2062</v>
      </c>
      <c r="B955" t="s">
        <v>2063</v>
      </c>
      <c r="C955" t="s">
        <v>10405</v>
      </c>
      <c r="D955" t="s">
        <v>407</v>
      </c>
      <c r="E955">
        <v>3256.9645027500001</v>
      </c>
      <c r="F955">
        <v>4253.55</v>
      </c>
      <c r="G955">
        <v>8.5859595542969007</v>
      </c>
      <c r="H955">
        <v>-15.933569741921501</v>
      </c>
      <c r="I955">
        <v>-12.755667993568601</v>
      </c>
      <c r="J955">
        <v>-5.8241253351347302</v>
      </c>
      <c r="K955">
        <v>4403.5907809034898</v>
      </c>
      <c r="L955">
        <v>4205.4626480243996</v>
      </c>
      <c r="M955">
        <v>21.423652321916499</v>
      </c>
      <c r="N955">
        <v>0.335713794840581</v>
      </c>
      <c r="O955">
        <v>19.829319039390601</v>
      </c>
      <c r="P955">
        <v>41.971929707448098</v>
      </c>
      <c r="Q955">
        <v>6.4501272027270004E-2</v>
      </c>
    </row>
    <row r="956" spans="1:17" hidden="1" x14ac:dyDescent="0.3">
      <c r="A956" t="s">
        <v>2064</v>
      </c>
      <c r="B956" t="s">
        <v>2065</v>
      </c>
      <c r="C956" t="s">
        <v>10405</v>
      </c>
      <c r="D956" t="s">
        <v>127</v>
      </c>
      <c r="E956">
        <v>3223.4731019999999</v>
      </c>
      <c r="F956">
        <v>180</v>
      </c>
      <c r="G956">
        <v>-1.59479709193532</v>
      </c>
      <c r="H956">
        <v>-18.3407606357957</v>
      </c>
      <c r="I956">
        <v>-4.7950907676059504</v>
      </c>
      <c r="J956">
        <v>-5.0729453442671204</v>
      </c>
      <c r="K956">
        <v>194.62876346170799</v>
      </c>
      <c r="L956">
        <v>175.28867701843799</v>
      </c>
      <c r="M956">
        <v>30.789309509812998</v>
      </c>
      <c r="N956">
        <v>1.34064216767251</v>
      </c>
      <c r="O956">
        <v>31.6666666666666</v>
      </c>
      <c r="P956">
        <v>40.460397971127499</v>
      </c>
      <c r="Q956">
        <v>8.7646784996218002E-2</v>
      </c>
    </row>
    <row r="957" spans="1:17" hidden="1" x14ac:dyDescent="0.3">
      <c r="A957" t="s">
        <v>2066</v>
      </c>
      <c r="B957" t="s">
        <v>2067</v>
      </c>
      <c r="C957" t="s">
        <v>10405</v>
      </c>
      <c r="D957" t="s">
        <v>138</v>
      </c>
      <c r="E957">
        <v>3219.05984868</v>
      </c>
      <c r="F957">
        <v>105.03</v>
      </c>
      <c r="G957">
        <v>49.541291856861797</v>
      </c>
      <c r="H957">
        <v>-4.5126269123548397</v>
      </c>
      <c r="I957">
        <v>-11.2697695885148</v>
      </c>
      <c r="J957">
        <v>-2.5348762285463602</v>
      </c>
      <c r="K957">
        <v>107.37840271347901</v>
      </c>
      <c r="L957">
        <v>103.846398274951</v>
      </c>
      <c r="M957">
        <v>45.408145729014002</v>
      </c>
      <c r="N957">
        <v>0.92961422889137701</v>
      </c>
      <c r="O957">
        <v>53.956012567837703</v>
      </c>
      <c r="P957">
        <v>87.553571428571402</v>
      </c>
      <c r="Q957">
        <v>0.18192064725222201</v>
      </c>
    </row>
    <row r="958" spans="1:17" hidden="1" x14ac:dyDescent="0.3">
      <c r="A958" t="s">
        <v>2068</v>
      </c>
      <c r="B958" t="s">
        <v>2069</v>
      </c>
      <c r="C958" t="s">
        <v>10405</v>
      </c>
      <c r="D958" t="s">
        <v>144</v>
      </c>
      <c r="E958">
        <v>3183.7984915950001</v>
      </c>
      <c r="F958">
        <v>49.57</v>
      </c>
      <c r="G958">
        <v>34.4503378281915</v>
      </c>
      <c r="H958">
        <v>-16.982763881219501</v>
      </c>
      <c r="I958">
        <v>10.736545670473699</v>
      </c>
      <c r="J958">
        <v>-7.3659219850190203</v>
      </c>
      <c r="K958">
        <v>53.204776037074197</v>
      </c>
      <c r="L958">
        <v>45.543313873279999</v>
      </c>
      <c r="M958">
        <v>23.118149214776299</v>
      </c>
      <c r="N958">
        <v>0.35855728384158098</v>
      </c>
      <c r="O958">
        <v>37.078878353843002</v>
      </c>
      <c r="P958">
        <v>100.68825910931101</v>
      </c>
      <c r="Q958">
        <v>9.0001327001945006E-2</v>
      </c>
    </row>
    <row r="959" spans="1:17" hidden="1" x14ac:dyDescent="0.3">
      <c r="A959" t="s">
        <v>2070</v>
      </c>
      <c r="B959" t="s">
        <v>2071</v>
      </c>
      <c r="C959" t="s">
        <v>10405</v>
      </c>
      <c r="D959" t="s">
        <v>1414</v>
      </c>
      <c r="E959">
        <v>3181.04884128</v>
      </c>
      <c r="F959">
        <v>216.2</v>
      </c>
      <c r="K959">
        <v>198.53034696656701</v>
      </c>
      <c r="L959">
        <v>172.215069946667</v>
      </c>
      <c r="M959">
        <v>81.1750791682543</v>
      </c>
      <c r="N959">
        <v>1</v>
      </c>
      <c r="Q959">
        <v>0.14788253940821999</v>
      </c>
    </row>
    <row r="960" spans="1:17" x14ac:dyDescent="0.3">
      <c r="A960" t="s">
        <v>2072</v>
      </c>
      <c r="B960" t="s">
        <v>2073</v>
      </c>
      <c r="C960" t="s">
        <v>10389</v>
      </c>
      <c r="D960" t="s">
        <v>67</v>
      </c>
      <c r="E960">
        <v>3173.1777195549998</v>
      </c>
      <c r="F960">
        <v>239.95</v>
      </c>
      <c r="G960">
        <v>20.906639008950901</v>
      </c>
      <c r="H960">
        <v>-15.7427857676355</v>
      </c>
      <c r="I960">
        <v>21.176810255006401</v>
      </c>
      <c r="J960">
        <v>-2.6150664409211499</v>
      </c>
      <c r="K960">
        <v>243.92411206521999</v>
      </c>
      <c r="L960">
        <v>213.63300794691901</v>
      </c>
      <c r="M960">
        <v>43.2933156777964</v>
      </c>
      <c r="N960">
        <v>0.24487921883844099</v>
      </c>
      <c r="O960">
        <v>22.337987080641799</v>
      </c>
      <c r="P960">
        <v>55.1066580478345</v>
      </c>
      <c r="Q960">
        <v>1.2049122508938999E-2</v>
      </c>
    </row>
    <row r="961" spans="1:17" hidden="1" x14ac:dyDescent="0.3">
      <c r="A961" t="s">
        <v>2074</v>
      </c>
      <c r="B961" t="s">
        <v>2075</v>
      </c>
      <c r="C961" t="s">
        <v>10405</v>
      </c>
      <c r="D961" t="s">
        <v>468</v>
      </c>
      <c r="E961">
        <v>3166.73</v>
      </c>
      <c r="F961">
        <v>476.2</v>
      </c>
      <c r="G961">
        <v>105.928489088695</v>
      </c>
      <c r="H961">
        <v>14.1628122106143</v>
      </c>
      <c r="I961">
        <v>143.46300406981101</v>
      </c>
      <c r="J961">
        <v>-14.5030261137737</v>
      </c>
      <c r="K961">
        <v>374.76347978174198</v>
      </c>
      <c r="L961">
        <v>269.03845866597698</v>
      </c>
      <c r="M961">
        <v>54.709041825050299</v>
      </c>
      <c r="N961">
        <v>0.51232197147016101</v>
      </c>
      <c r="O961">
        <v>13.817723645527</v>
      </c>
      <c r="P961">
        <v>169.03954802259801</v>
      </c>
      <c r="Q961">
        <v>9.8073374103245001E-2</v>
      </c>
    </row>
    <row r="962" spans="1:17" hidden="1" x14ac:dyDescent="0.3">
      <c r="A962" t="s">
        <v>2076</v>
      </c>
      <c r="B962" t="s">
        <v>2077</v>
      </c>
      <c r="C962" t="s">
        <v>10405</v>
      </c>
      <c r="D962" t="s">
        <v>1414</v>
      </c>
      <c r="E962">
        <v>3154.2934522400001</v>
      </c>
      <c r="F962">
        <v>3474.4</v>
      </c>
      <c r="G962">
        <v>32.293235485230703</v>
      </c>
      <c r="H962">
        <v>1.4938650251538801</v>
      </c>
      <c r="I962">
        <v>40.474176289103198</v>
      </c>
      <c r="J962">
        <v>1.8159631484132499</v>
      </c>
      <c r="K962">
        <v>3129.16406689006</v>
      </c>
      <c r="L962">
        <v>2541.1693657883502</v>
      </c>
      <c r="M962">
        <v>58.081200053846601</v>
      </c>
      <c r="N962">
        <v>0.51080758667712001</v>
      </c>
      <c r="O962">
        <v>5.6714828459589901</v>
      </c>
      <c r="P962">
        <v>80.389917188027297</v>
      </c>
      <c r="Q962">
        <v>0.18836743190229599</v>
      </c>
    </row>
    <row r="963" spans="1:17" hidden="1" x14ac:dyDescent="0.3">
      <c r="A963" t="s">
        <v>2078</v>
      </c>
      <c r="B963" t="s">
        <v>2079</v>
      </c>
      <c r="C963" t="s">
        <v>10405</v>
      </c>
      <c r="D963" t="s">
        <v>54</v>
      </c>
      <c r="E963">
        <v>3133.7193132900002</v>
      </c>
      <c r="F963">
        <v>143.69999999999999</v>
      </c>
      <c r="G963">
        <v>69.230030784561194</v>
      </c>
      <c r="H963">
        <v>-7.6383956627185201</v>
      </c>
      <c r="I963">
        <v>29.0243603797866</v>
      </c>
      <c r="J963">
        <v>-9.4374659088321593</v>
      </c>
      <c r="K963">
        <v>141.91068129132799</v>
      </c>
      <c r="L963">
        <v>115.857290098815</v>
      </c>
      <c r="M963">
        <v>37.876826874265397</v>
      </c>
      <c r="N963">
        <v>0.89893725554784798</v>
      </c>
      <c r="O963">
        <v>17.814892136395201</v>
      </c>
      <c r="P963">
        <v>136.54320987654299</v>
      </c>
      <c r="Q963">
        <v>4.6297393848417003E-2</v>
      </c>
    </row>
    <row r="964" spans="1:17" hidden="1" x14ac:dyDescent="0.3">
      <c r="A964" t="s">
        <v>2080</v>
      </c>
      <c r="B964" t="s">
        <v>2081</v>
      </c>
      <c r="C964" t="s">
        <v>10405</v>
      </c>
      <c r="D964" t="s">
        <v>21</v>
      </c>
      <c r="E964">
        <v>3128.1263936999999</v>
      </c>
      <c r="F964">
        <v>789.25</v>
      </c>
      <c r="G964">
        <v>87.859155383649707</v>
      </c>
      <c r="H964">
        <v>4.2973259704573499</v>
      </c>
      <c r="I964">
        <v>27.492980896009801</v>
      </c>
      <c r="J964">
        <v>-3.38255484496369</v>
      </c>
      <c r="K964">
        <v>736.75856030398802</v>
      </c>
      <c r="L964">
        <v>603.68322001766296</v>
      </c>
      <c r="M964">
        <v>53.990671973572901</v>
      </c>
      <c r="N964">
        <v>0.52879780757698003</v>
      </c>
      <c r="O964">
        <v>8.4383908774152694</v>
      </c>
      <c r="P964">
        <v>164.361078546307</v>
      </c>
      <c r="Q964">
        <v>0.11092889406541399</v>
      </c>
    </row>
    <row r="965" spans="1:17" hidden="1" x14ac:dyDescent="0.3">
      <c r="A965" t="s">
        <v>2082</v>
      </c>
      <c r="B965" t="s">
        <v>2083</v>
      </c>
      <c r="C965" t="s">
        <v>10405</v>
      </c>
      <c r="D965" t="s">
        <v>213</v>
      </c>
      <c r="E965">
        <v>3120.99227625</v>
      </c>
      <c r="F965">
        <v>226.25</v>
      </c>
      <c r="G965">
        <v>240.563250208959</v>
      </c>
      <c r="H965">
        <v>-17.5654434018643</v>
      </c>
      <c r="I965">
        <v>139.12729923007601</v>
      </c>
      <c r="J965">
        <v>-2.2497170071930901</v>
      </c>
      <c r="K965">
        <v>236.77860628328199</v>
      </c>
      <c r="L965">
        <v>165.78078521785801</v>
      </c>
      <c r="M965">
        <v>30.0683862907449</v>
      </c>
      <c r="N965">
        <v>0.34384149859309499</v>
      </c>
      <c r="O965">
        <v>36.132596685082802</v>
      </c>
      <c r="P965">
        <v>310.61705989110698</v>
      </c>
      <c r="Q965">
        <v>0.147543716570946</v>
      </c>
    </row>
    <row r="966" spans="1:17" hidden="1" x14ac:dyDescent="0.3">
      <c r="A966" t="s">
        <v>2084</v>
      </c>
      <c r="B966" t="s">
        <v>2085</v>
      </c>
      <c r="C966" t="s">
        <v>10405</v>
      </c>
      <c r="D966" t="s">
        <v>393</v>
      </c>
      <c r="E966">
        <v>3103.097240775</v>
      </c>
      <c r="F966">
        <v>282.45</v>
      </c>
      <c r="G966">
        <v>-6.2744750298689498</v>
      </c>
      <c r="H966">
        <v>5.8634470678794699</v>
      </c>
      <c r="I966">
        <v>32.916696593958001</v>
      </c>
      <c r="J966">
        <v>-9.7102535493158495</v>
      </c>
      <c r="K966">
        <v>254.18880742786899</v>
      </c>
      <c r="L966">
        <v>226.690167721471</v>
      </c>
      <c r="M966">
        <v>60.856476185475799</v>
      </c>
      <c r="N966">
        <v>2.0921214142818698</v>
      </c>
      <c r="O966">
        <v>6.7799610550539997</v>
      </c>
      <c r="P966">
        <v>57.7932960893854</v>
      </c>
      <c r="Q966">
        <v>3.8665284511857002E-2</v>
      </c>
    </row>
    <row r="967" spans="1:17" hidden="1" x14ac:dyDescent="0.3">
      <c r="A967" t="s">
        <v>2086</v>
      </c>
      <c r="B967" t="s">
        <v>2087</v>
      </c>
      <c r="C967" t="s">
        <v>10405</v>
      </c>
      <c r="D967" t="s">
        <v>327</v>
      </c>
      <c r="E967">
        <v>3095.9582655300001</v>
      </c>
      <c r="F967">
        <v>936.7</v>
      </c>
      <c r="G967">
        <v>45.806828438876302</v>
      </c>
      <c r="H967">
        <v>10.402600754145</v>
      </c>
      <c r="I967">
        <v>104.784496974055</v>
      </c>
      <c r="J967">
        <v>-6.0748420144828996</v>
      </c>
      <c r="K967">
        <v>777.56873011052198</v>
      </c>
      <c r="L967">
        <v>604.87123466509297</v>
      </c>
      <c r="M967">
        <v>64.675397488439003</v>
      </c>
      <c r="N967">
        <v>0.76030625138091701</v>
      </c>
      <c r="O967">
        <v>3.2881392121276698</v>
      </c>
      <c r="P967">
        <v>128.742368742368</v>
      </c>
      <c r="Q967">
        <v>-3.5466630333104002E-2</v>
      </c>
    </row>
    <row r="968" spans="1:17" x14ac:dyDescent="0.3">
      <c r="A968" t="s">
        <v>2088</v>
      </c>
      <c r="B968" t="s">
        <v>2089</v>
      </c>
      <c r="C968" t="s">
        <v>10391</v>
      </c>
      <c r="D968" t="s">
        <v>443</v>
      </c>
      <c r="E968">
        <v>3091.2887285950001</v>
      </c>
      <c r="F968">
        <v>1033.8499999999999</v>
      </c>
      <c r="G968">
        <v>-11.844462494171999</v>
      </c>
      <c r="H968">
        <v>-1.09289146265985</v>
      </c>
      <c r="I968">
        <v>-25.0484048617163</v>
      </c>
      <c r="J968">
        <v>0.916149156658422</v>
      </c>
      <c r="K968">
        <v>1008.19224339845</v>
      </c>
      <c r="L968">
        <v>1006.4432508719</v>
      </c>
      <c r="M968">
        <v>64.6983106206321</v>
      </c>
      <c r="N968">
        <v>0.94818258556300195</v>
      </c>
      <c r="O968">
        <v>22.256613628669498</v>
      </c>
      <c r="P968">
        <v>24.3804138594802</v>
      </c>
      <c r="Q968">
        <v>3.0002257411193001E-2</v>
      </c>
    </row>
    <row r="969" spans="1:17" x14ac:dyDescent="0.3">
      <c r="A969" t="s">
        <v>2090</v>
      </c>
      <c r="B969" t="s">
        <v>2091</v>
      </c>
      <c r="C969" t="s">
        <v>10403</v>
      </c>
      <c r="D969" t="s">
        <v>130</v>
      </c>
      <c r="E969">
        <v>3081.9787849499999</v>
      </c>
      <c r="F969">
        <v>405.5</v>
      </c>
      <c r="G969">
        <v>-46.041519407480898</v>
      </c>
      <c r="H969">
        <v>-0.91577795382596605</v>
      </c>
      <c r="I969">
        <v>-27.9310407483873</v>
      </c>
      <c r="J969">
        <v>-2.2425704029784699</v>
      </c>
      <c r="K969">
        <v>415.47952687317797</v>
      </c>
      <c r="L969">
        <v>440.776191761012</v>
      </c>
      <c r="M969">
        <v>37.602511891433501</v>
      </c>
      <c r="N969">
        <v>1.0977966553170699</v>
      </c>
      <c r="O969">
        <v>44.266337854500598</v>
      </c>
      <c r="P969">
        <v>17.536231884057901</v>
      </c>
      <c r="Q969">
        <v>9.7753320615099996E-3</v>
      </c>
    </row>
    <row r="970" spans="1:17" hidden="1" x14ac:dyDescent="0.3">
      <c r="A970" t="s">
        <v>2092</v>
      </c>
      <c r="B970" t="s">
        <v>2093</v>
      </c>
      <c r="C970" t="s">
        <v>10405</v>
      </c>
      <c r="D970" t="s">
        <v>471</v>
      </c>
      <c r="E970">
        <v>3073.4833937499998</v>
      </c>
      <c r="F970">
        <v>4812.5</v>
      </c>
      <c r="G970">
        <v>10.058658139411</v>
      </c>
      <c r="H970">
        <v>-4.91847972679248</v>
      </c>
      <c r="I970">
        <v>45.607437441639298</v>
      </c>
      <c r="J970">
        <v>4.9623514847133698</v>
      </c>
      <c r="K970">
        <v>4647.4989512820903</v>
      </c>
      <c r="L970">
        <v>4012.2636231115198</v>
      </c>
      <c r="M970">
        <v>57.982779873215001</v>
      </c>
      <c r="N970">
        <v>0.390840814669977</v>
      </c>
      <c r="O970">
        <v>12.7480519480519</v>
      </c>
      <c r="P970">
        <v>68.738275976928804</v>
      </c>
      <c r="Q970">
        <v>0.13011920009001299</v>
      </c>
    </row>
    <row r="971" spans="1:17" hidden="1" x14ac:dyDescent="0.3">
      <c r="A971" t="s">
        <v>2094</v>
      </c>
      <c r="B971" t="s">
        <v>2095</v>
      </c>
      <c r="C971" t="s">
        <v>10405</v>
      </c>
      <c r="D971" t="s">
        <v>281</v>
      </c>
      <c r="E971">
        <v>3073.1560902599999</v>
      </c>
      <c r="F971">
        <v>172.07</v>
      </c>
      <c r="G971">
        <v>69.551818514252602</v>
      </c>
      <c r="H971">
        <v>19.428131358324801</v>
      </c>
      <c r="I971">
        <v>27.707646580875998</v>
      </c>
      <c r="J971">
        <v>1.12018462393268</v>
      </c>
      <c r="K971">
        <v>153.15634519101499</v>
      </c>
      <c r="L971">
        <v>134.28072531929399</v>
      </c>
      <c r="M971">
        <v>60.0373021782355</v>
      </c>
      <c r="N971">
        <v>1.25207615481294</v>
      </c>
      <c r="O971">
        <v>6.0614866042889499</v>
      </c>
      <c r="P971">
        <v>104.116251482799</v>
      </c>
      <c r="Q971">
        <v>0.16258649106359299</v>
      </c>
    </row>
    <row r="972" spans="1:17" x14ac:dyDescent="0.3">
      <c r="A972" t="s">
        <v>2096</v>
      </c>
      <c r="B972" t="s">
        <v>2097</v>
      </c>
      <c r="C972" t="s">
        <v>5595</v>
      </c>
      <c r="D972" t="s">
        <v>83</v>
      </c>
      <c r="E972">
        <v>3070.7124251639998</v>
      </c>
      <c r="F972">
        <v>234.93</v>
      </c>
      <c r="G972">
        <v>-28.8601652648662</v>
      </c>
      <c r="H972">
        <v>-5.0166790106760901</v>
      </c>
      <c r="I972">
        <v>-2.7186217946722402</v>
      </c>
      <c r="J972">
        <v>-2.9394504615032702</v>
      </c>
      <c r="K972">
        <v>233.387750681749</v>
      </c>
      <c r="L972">
        <v>235.09805519094999</v>
      </c>
      <c r="M972">
        <v>59.427151744026503</v>
      </c>
      <c r="N972">
        <v>0.32703152280116499</v>
      </c>
      <c r="O972">
        <v>29.825905588898799</v>
      </c>
      <c r="P972">
        <v>21.097938144329898</v>
      </c>
      <c r="Q972">
        <v>-6.8346993977539003E-2</v>
      </c>
    </row>
    <row r="973" spans="1:17" hidden="1" x14ac:dyDescent="0.3">
      <c r="A973" t="s">
        <v>2098</v>
      </c>
      <c r="B973" t="s">
        <v>2099</v>
      </c>
      <c r="C973" t="s">
        <v>10405</v>
      </c>
      <c r="D973" t="s">
        <v>190</v>
      </c>
      <c r="E973">
        <v>3042.6457291199999</v>
      </c>
      <c r="F973">
        <v>980.3</v>
      </c>
      <c r="G973">
        <v>13.923869118501999</v>
      </c>
      <c r="H973">
        <v>-8.6445105635791002</v>
      </c>
      <c r="I973">
        <v>41.987839530372703</v>
      </c>
      <c r="J973">
        <v>-8.89489272845241</v>
      </c>
      <c r="K973">
        <v>940.84049780246801</v>
      </c>
      <c r="L973">
        <v>777.40646525982095</v>
      </c>
      <c r="M973">
        <v>49.018175287744299</v>
      </c>
      <c r="N973">
        <v>0.578855767323321</v>
      </c>
      <c r="O973">
        <v>16.0563092930735</v>
      </c>
      <c r="P973">
        <v>77.574495063852893</v>
      </c>
      <c r="Q973">
        <v>7.7144717776227001E-2</v>
      </c>
    </row>
    <row r="974" spans="1:17" hidden="1" x14ac:dyDescent="0.3">
      <c r="A974" t="s">
        <v>2100</v>
      </c>
      <c r="B974" t="s">
        <v>2101</v>
      </c>
      <c r="C974" t="s">
        <v>10405</v>
      </c>
      <c r="D974" t="s">
        <v>54</v>
      </c>
      <c r="E974">
        <v>3032.2357145999999</v>
      </c>
      <c r="F974">
        <v>358.2</v>
      </c>
      <c r="G974">
        <v>159.64111637993801</v>
      </c>
      <c r="H974">
        <v>-2.7464824717537901</v>
      </c>
      <c r="I974">
        <v>76.305483683715394</v>
      </c>
      <c r="J974">
        <v>-1.2636244339741101</v>
      </c>
      <c r="K974">
        <v>319.92681790483903</v>
      </c>
      <c r="L974">
        <v>231.74599395376001</v>
      </c>
      <c r="M974">
        <v>50.401007061007</v>
      </c>
      <c r="N974">
        <v>1.5999023750039301</v>
      </c>
      <c r="O974">
        <v>11.1111111111111</v>
      </c>
      <c r="P974">
        <v>220.25033527045099</v>
      </c>
      <c r="Q974">
        <v>8.0455903883327004E-2</v>
      </c>
    </row>
    <row r="975" spans="1:17" x14ac:dyDescent="0.3">
      <c r="A975" t="s">
        <v>2102</v>
      </c>
      <c r="B975" t="s">
        <v>2103</v>
      </c>
      <c r="C975" t="s">
        <v>10402</v>
      </c>
      <c r="D975" t="s">
        <v>106</v>
      </c>
      <c r="E975">
        <v>3028.7997660400001</v>
      </c>
      <c r="F975">
        <v>703.9</v>
      </c>
      <c r="G975">
        <v>-56.262959202040697</v>
      </c>
      <c r="H975">
        <v>-9.47987787833355</v>
      </c>
      <c r="I975">
        <v>-16.974938283806999</v>
      </c>
      <c r="J975">
        <v>-3.85059815446925</v>
      </c>
      <c r="K975">
        <v>719.49293277613594</v>
      </c>
      <c r="L975">
        <v>772.75291094681404</v>
      </c>
      <c r="M975">
        <v>48.869048996719897</v>
      </c>
      <c r="N975">
        <v>0.313663689121287</v>
      </c>
      <c r="O975">
        <v>34.529052422219003</v>
      </c>
      <c r="P975">
        <v>13.7524240465416</v>
      </c>
    </row>
    <row r="976" spans="1:17" hidden="1" x14ac:dyDescent="0.3">
      <c r="A976" t="s">
        <v>2104</v>
      </c>
      <c r="B976" t="s">
        <v>2105</v>
      </c>
      <c r="C976" t="s">
        <v>10405</v>
      </c>
      <c r="D976" t="s">
        <v>1414</v>
      </c>
      <c r="E976">
        <v>3022.01018901</v>
      </c>
      <c r="F976">
        <v>400.15</v>
      </c>
      <c r="G976">
        <v>28.0807918520117</v>
      </c>
      <c r="H976">
        <v>-13.9866805994219</v>
      </c>
      <c r="I976">
        <v>16.079183143313401</v>
      </c>
      <c r="J976">
        <v>-2.6436750694748601</v>
      </c>
      <c r="K976">
        <v>393.85927295581303</v>
      </c>
      <c r="L976">
        <v>349.364746567417</v>
      </c>
      <c r="M976">
        <v>56.766567014521598</v>
      </c>
      <c r="N976">
        <v>0.46813812518234099</v>
      </c>
      <c r="O976">
        <v>12.920154941896801</v>
      </c>
      <c r="P976">
        <v>61.318282604313602</v>
      </c>
      <c r="Q976">
        <v>2.5209871382393001E-2</v>
      </c>
    </row>
    <row r="977" spans="1:17" hidden="1" x14ac:dyDescent="0.3">
      <c r="A977" t="s">
        <v>2106</v>
      </c>
      <c r="B977" t="s">
        <v>2107</v>
      </c>
      <c r="C977" t="s">
        <v>10405</v>
      </c>
      <c r="D977" t="s">
        <v>2108</v>
      </c>
      <c r="E977">
        <v>3016.25</v>
      </c>
      <c r="F977">
        <v>602</v>
      </c>
      <c r="G977">
        <v>154.49515575536199</v>
      </c>
      <c r="H977">
        <v>13.7114749612763</v>
      </c>
      <c r="I977">
        <v>155.33272956717499</v>
      </c>
      <c r="J977">
        <v>17.562803415164598</v>
      </c>
      <c r="K977">
        <v>507.70009392978301</v>
      </c>
      <c r="M977">
        <v>79.855908150254905</v>
      </c>
      <c r="N977">
        <v>1.41927619982987</v>
      </c>
      <c r="O977">
        <v>19.061461794019898</v>
      </c>
      <c r="P977">
        <v>200.99999999999901</v>
      </c>
    </row>
    <row r="978" spans="1:17" hidden="1" x14ac:dyDescent="0.3">
      <c r="A978" t="s">
        <v>2109</v>
      </c>
      <c r="B978" t="s">
        <v>2110</v>
      </c>
      <c r="C978" t="s">
        <v>10405</v>
      </c>
      <c r="D978" t="s">
        <v>780</v>
      </c>
      <c r="E978">
        <v>3006.9144000000001</v>
      </c>
      <c r="F978">
        <v>35.28</v>
      </c>
      <c r="G978">
        <v>118.842363154864</v>
      </c>
      <c r="H978">
        <v>-1.6967344079686799</v>
      </c>
      <c r="I978">
        <v>-17.619327239379999</v>
      </c>
      <c r="J978">
        <v>2.43107000975083</v>
      </c>
      <c r="K978">
        <v>34.285742470919303</v>
      </c>
      <c r="L978">
        <v>32.382621290980801</v>
      </c>
      <c r="M978">
        <v>61.6989566942949</v>
      </c>
      <c r="N978">
        <v>4.1744709591165003</v>
      </c>
      <c r="O978">
        <v>28.2596371882086</v>
      </c>
      <c r="P978">
        <v>161.333333333333</v>
      </c>
      <c r="Q978">
        <v>0.15262753722387201</v>
      </c>
    </row>
    <row r="979" spans="1:17" x14ac:dyDescent="0.3">
      <c r="A979" t="s">
        <v>2111</v>
      </c>
      <c r="B979" t="s">
        <v>2112</v>
      </c>
      <c r="C979" t="s">
        <v>10393</v>
      </c>
      <c r="D979" t="s">
        <v>393</v>
      </c>
      <c r="E979">
        <v>2993.9815200799999</v>
      </c>
      <c r="F979">
        <v>2125.3000000000002</v>
      </c>
      <c r="G979">
        <v>-23.5438594929551</v>
      </c>
      <c r="H979">
        <v>-9.9888797316562794</v>
      </c>
      <c r="I979">
        <v>17.1495290334598</v>
      </c>
      <c r="J979">
        <v>-8.2739360398559203</v>
      </c>
      <c r="K979">
        <v>2189.0229826099799</v>
      </c>
      <c r="L979">
        <v>1991.0161862215</v>
      </c>
      <c r="M979">
        <v>23.049162136958699</v>
      </c>
      <c r="N979">
        <v>0.38609504205600398</v>
      </c>
      <c r="O979">
        <v>20.451230414529601</v>
      </c>
      <c r="P979">
        <v>38.817766165904601</v>
      </c>
      <c r="Q979">
        <v>-6.9799819453350995E-2</v>
      </c>
    </row>
    <row r="980" spans="1:17" x14ac:dyDescent="0.3">
      <c r="A980" t="s">
        <v>2113</v>
      </c>
      <c r="B980" t="s">
        <v>2114</v>
      </c>
      <c r="C980" t="s">
        <v>10397</v>
      </c>
      <c r="D980" t="s">
        <v>266</v>
      </c>
      <c r="E980">
        <v>2992.0006619999999</v>
      </c>
      <c r="F980">
        <v>308.7</v>
      </c>
      <c r="G980">
        <v>-19.712494517861501</v>
      </c>
      <c r="H980">
        <v>-5.2972525454939596</v>
      </c>
      <c r="I980">
        <v>-3.0951701747551099</v>
      </c>
      <c r="J980">
        <v>-3.4174282162428402</v>
      </c>
      <c r="K980">
        <v>319.32053316864699</v>
      </c>
      <c r="L980">
        <v>307.95976258379602</v>
      </c>
      <c r="M980">
        <v>31.753667830535999</v>
      </c>
      <c r="N980">
        <v>1.0581286054789201</v>
      </c>
      <c r="O980">
        <v>30.0777453838678</v>
      </c>
      <c r="P980">
        <v>25.922904344278901</v>
      </c>
      <c r="Q980">
        <v>7.4841787627604003E-2</v>
      </c>
    </row>
    <row r="981" spans="1:17" hidden="1" x14ac:dyDescent="0.3">
      <c r="A981" t="s">
        <v>2115</v>
      </c>
      <c r="B981" t="s">
        <v>2116</v>
      </c>
      <c r="C981" t="s">
        <v>10405</v>
      </c>
      <c r="D981" t="s">
        <v>225</v>
      </c>
      <c r="E981">
        <v>2991.4487064</v>
      </c>
      <c r="F981">
        <v>2744</v>
      </c>
      <c r="G981">
        <v>159.03086625095801</v>
      </c>
      <c r="H981">
        <v>19.1299642616593</v>
      </c>
      <c r="I981">
        <v>113.18640347823001</v>
      </c>
      <c r="J981">
        <v>-1.7485915155926199</v>
      </c>
      <c r="K981">
        <v>2278.75041076446</v>
      </c>
      <c r="L981">
        <v>1694.03227972269</v>
      </c>
      <c r="M981">
        <v>69.318242913868403</v>
      </c>
      <c r="N981">
        <v>1.01026603166586</v>
      </c>
      <c r="O981">
        <v>9.25655976676385</v>
      </c>
      <c r="P981">
        <v>198.24466061627001</v>
      </c>
      <c r="Q981">
        <v>0.137443727312485</v>
      </c>
    </row>
    <row r="982" spans="1:17" hidden="1" x14ac:dyDescent="0.3">
      <c r="A982" t="s">
        <v>2117</v>
      </c>
      <c r="B982" t="s">
        <v>2118</v>
      </c>
      <c r="C982" t="s">
        <v>10405</v>
      </c>
      <c r="D982" t="s">
        <v>276</v>
      </c>
      <c r="E982">
        <v>2976.3194512499999</v>
      </c>
      <c r="F982">
        <v>277.5</v>
      </c>
      <c r="G982">
        <v>-13.480321860833699</v>
      </c>
      <c r="H982">
        <v>-2.3567826113677701</v>
      </c>
      <c r="I982">
        <v>-3.6264233500535599</v>
      </c>
      <c r="J982">
        <v>-4.743022257831</v>
      </c>
      <c r="K982">
        <v>277.22987790995802</v>
      </c>
      <c r="L982">
        <v>268.74053796898698</v>
      </c>
      <c r="M982">
        <v>44.797386134482402</v>
      </c>
      <c r="N982">
        <v>0.60425581372951598</v>
      </c>
      <c r="O982">
        <v>22.342342342342299</v>
      </c>
      <c r="P982">
        <v>31.9229855003565</v>
      </c>
      <c r="Q982">
        <v>3.6269377787521997E-2</v>
      </c>
    </row>
    <row r="983" spans="1:17" x14ac:dyDescent="0.3">
      <c r="A983" t="s">
        <v>2119</v>
      </c>
      <c r="B983" t="s">
        <v>2120</v>
      </c>
      <c r="C983" t="s">
        <v>10391</v>
      </c>
      <c r="D983" t="s">
        <v>564</v>
      </c>
      <c r="E983">
        <v>2971.611178866</v>
      </c>
      <c r="F983">
        <v>51.81</v>
      </c>
      <c r="G983">
        <v>-10.978528455163801</v>
      </c>
      <c r="H983">
        <v>-12.3237932222489</v>
      </c>
      <c r="I983">
        <v>15.8477843863543</v>
      </c>
      <c r="J983">
        <v>-0.20569684430608501</v>
      </c>
      <c r="K983">
        <v>53.252251910052202</v>
      </c>
      <c r="L983">
        <v>48.492943871362399</v>
      </c>
      <c r="M983">
        <v>45.718892603846697</v>
      </c>
      <c r="N983">
        <v>0.47772716628986001</v>
      </c>
      <c r="O983">
        <v>21.598147075854001</v>
      </c>
      <c r="P983">
        <v>55.819548872180398</v>
      </c>
      <c r="Q983">
        <v>-5.4549544131073997E-2</v>
      </c>
    </row>
    <row r="984" spans="1:17" hidden="1" x14ac:dyDescent="0.3">
      <c r="A984" t="s">
        <v>2121</v>
      </c>
      <c r="B984" t="s">
        <v>2122</v>
      </c>
      <c r="C984" t="s">
        <v>10405</v>
      </c>
      <c r="D984" t="s">
        <v>740</v>
      </c>
      <c r="E984">
        <v>2956.7629343519998</v>
      </c>
      <c r="F984">
        <v>27.36</v>
      </c>
      <c r="G984">
        <v>31.660824418037102</v>
      </c>
      <c r="H984">
        <v>8.3586234136561099</v>
      </c>
      <c r="I984">
        <v>19.804293737232399</v>
      </c>
      <c r="J984">
        <v>9.3469804755705592</v>
      </c>
      <c r="K984">
        <v>22.237239735459699</v>
      </c>
      <c r="L984">
        <v>22.162061925912901</v>
      </c>
      <c r="M984">
        <v>82.460017083672597</v>
      </c>
      <c r="N984">
        <v>3.3223605197921802</v>
      </c>
      <c r="O984">
        <v>17.690058479532102</v>
      </c>
      <c r="P984">
        <v>67.852760736196302</v>
      </c>
      <c r="Q984">
        <v>-2.1055028943982E-2</v>
      </c>
    </row>
    <row r="985" spans="1:17" hidden="1" x14ac:dyDescent="0.3">
      <c r="A985" t="s">
        <v>2123</v>
      </c>
      <c r="B985" t="s">
        <v>2124</v>
      </c>
      <c r="C985" t="s">
        <v>10405</v>
      </c>
      <c r="D985" t="s">
        <v>729</v>
      </c>
      <c r="E985">
        <v>2954.310821</v>
      </c>
      <c r="F985">
        <v>720.5</v>
      </c>
      <c r="G985">
        <v>-27.894790453962798</v>
      </c>
      <c r="H985">
        <v>-7.6692202819616604</v>
      </c>
      <c r="I985">
        <v>0.37354998076371598</v>
      </c>
      <c r="J985">
        <v>-3.0126654854210502</v>
      </c>
      <c r="K985">
        <v>726.31523635064104</v>
      </c>
      <c r="L985">
        <v>705.21716842302101</v>
      </c>
      <c r="M985">
        <v>52.3151486230648</v>
      </c>
      <c r="N985">
        <v>0.51627732087164402</v>
      </c>
      <c r="O985">
        <v>21.110340041637699</v>
      </c>
      <c r="P985">
        <v>28.385602280826699</v>
      </c>
      <c r="Q985">
        <v>-4.6428278653182997E-2</v>
      </c>
    </row>
    <row r="986" spans="1:17" hidden="1" x14ac:dyDescent="0.3">
      <c r="A986" t="s">
        <v>2125</v>
      </c>
      <c r="B986" t="s">
        <v>2126</v>
      </c>
      <c r="C986" t="s">
        <v>10405</v>
      </c>
      <c r="D986" t="s">
        <v>2127</v>
      </c>
      <c r="E986">
        <v>2943.7512871449999</v>
      </c>
      <c r="F986">
        <v>5961.65</v>
      </c>
      <c r="G986">
        <v>75.874064981630795</v>
      </c>
      <c r="H986">
        <v>-2.6993540553127899</v>
      </c>
      <c r="I986">
        <v>56.1588382679546</v>
      </c>
      <c r="J986">
        <v>7.8251077268226693E-2</v>
      </c>
      <c r="K986">
        <v>5216.0964614374698</v>
      </c>
      <c r="L986">
        <v>4304.7258842620404</v>
      </c>
      <c r="M986">
        <v>80.273766861952396</v>
      </c>
      <c r="N986">
        <v>0.92980419014904703</v>
      </c>
      <c r="O986">
        <v>8.0741070005787101</v>
      </c>
      <c r="P986">
        <v>151.12257792754801</v>
      </c>
      <c r="Q986">
        <v>0.162859142082112</v>
      </c>
    </row>
    <row r="987" spans="1:17" hidden="1" x14ac:dyDescent="0.3">
      <c r="A987" t="s">
        <v>2128</v>
      </c>
      <c r="B987" t="s">
        <v>2129</v>
      </c>
      <c r="C987" t="s">
        <v>10405</v>
      </c>
      <c r="D987" t="s">
        <v>92</v>
      </c>
      <c r="E987">
        <v>2940.3620999999998</v>
      </c>
      <c r="F987">
        <v>440.9</v>
      </c>
      <c r="G987">
        <v>137.052995500256</v>
      </c>
      <c r="H987">
        <v>3.2203360907937499</v>
      </c>
      <c r="I987">
        <v>11.6509721277181</v>
      </c>
      <c r="J987">
        <v>0.32850756916662699</v>
      </c>
      <c r="K987">
        <v>405.57879265249801</v>
      </c>
      <c r="L987">
        <v>360.63703626773002</v>
      </c>
      <c r="M987">
        <v>73.434252917630999</v>
      </c>
      <c r="N987">
        <v>1.1767872995289901</v>
      </c>
      <c r="O987">
        <v>16.5570424132456</v>
      </c>
      <c r="P987">
        <v>177.324667155886</v>
      </c>
      <c r="Q987">
        <v>0.23557770744884601</v>
      </c>
    </row>
    <row r="988" spans="1:17" hidden="1" x14ac:dyDescent="0.3">
      <c r="A988" t="s">
        <v>2130</v>
      </c>
      <c r="B988" t="s">
        <v>2131</v>
      </c>
      <c r="C988" t="s">
        <v>10405</v>
      </c>
      <c r="D988" t="s">
        <v>130</v>
      </c>
      <c r="E988">
        <v>2938.4551594999998</v>
      </c>
      <c r="F988">
        <v>297.5</v>
      </c>
      <c r="G988">
        <v>302.13505843176102</v>
      </c>
      <c r="H988">
        <v>-0.96644686490253096</v>
      </c>
      <c r="I988">
        <v>109.76333973173</v>
      </c>
      <c r="J988">
        <v>-3.0306134963502802</v>
      </c>
      <c r="K988">
        <v>249.82028858128999</v>
      </c>
      <c r="L988">
        <v>174.49441249128901</v>
      </c>
      <c r="M988">
        <v>75.647434277412501</v>
      </c>
      <c r="N988">
        <v>0.74984491379070795</v>
      </c>
      <c r="O988">
        <v>0.16806722689075501</v>
      </c>
      <c r="P988">
        <v>490.27777777777698</v>
      </c>
      <c r="Q988">
        <v>0.173841409634203</v>
      </c>
    </row>
    <row r="989" spans="1:17" hidden="1" x14ac:dyDescent="0.3">
      <c r="A989" t="s">
        <v>2132</v>
      </c>
      <c r="B989" t="s">
        <v>2133</v>
      </c>
      <c r="C989" t="s">
        <v>10405</v>
      </c>
      <c r="D989" t="s">
        <v>263</v>
      </c>
      <c r="E989">
        <v>2932.9419932249998</v>
      </c>
      <c r="F989">
        <v>545.54999999999995</v>
      </c>
      <c r="G989">
        <v>133.70401908528399</v>
      </c>
      <c r="H989">
        <v>-6.0896865592282801</v>
      </c>
      <c r="I989">
        <v>67.217720811597601</v>
      </c>
      <c r="J989">
        <v>-1.2760331542265599</v>
      </c>
      <c r="K989">
        <v>584.72716237066902</v>
      </c>
      <c r="L989">
        <v>486.36396283881601</v>
      </c>
      <c r="M989">
        <v>42.004133814640099</v>
      </c>
      <c r="N989">
        <v>0.78355774346093499</v>
      </c>
      <c r="O989">
        <v>66.584181101640496</v>
      </c>
      <c r="P989">
        <v>179.76923076923001</v>
      </c>
      <c r="Q989">
        <v>0.18022803003145599</v>
      </c>
    </row>
    <row r="990" spans="1:17" hidden="1" x14ac:dyDescent="0.3">
      <c r="A990" t="s">
        <v>2134</v>
      </c>
      <c r="B990" t="s">
        <v>2135</v>
      </c>
      <c r="C990" t="s">
        <v>10405</v>
      </c>
      <c r="D990" t="s">
        <v>190</v>
      </c>
      <c r="E990">
        <v>2931.3055767450001</v>
      </c>
      <c r="F990">
        <v>2053.0500000000002</v>
      </c>
      <c r="G990">
        <v>42.898839561962603</v>
      </c>
      <c r="H990">
        <v>0.67858595462692095</v>
      </c>
      <c r="I990">
        <v>73.931024267948402</v>
      </c>
      <c r="J990">
        <v>-8.0165736128032101</v>
      </c>
      <c r="K990">
        <v>1934.94647408746</v>
      </c>
      <c r="L990">
        <v>1513.5927751864799</v>
      </c>
      <c r="M990">
        <v>37.175942599288199</v>
      </c>
      <c r="N990">
        <v>0.53856908072556398</v>
      </c>
      <c r="O990">
        <v>19.758408221913701</v>
      </c>
      <c r="P990">
        <v>101.259680423487</v>
      </c>
      <c r="Q990">
        <v>0.13103234132851899</v>
      </c>
    </row>
    <row r="991" spans="1:17" hidden="1" x14ac:dyDescent="0.3">
      <c r="A991" t="s">
        <v>2136</v>
      </c>
      <c r="B991" t="s">
        <v>2137</v>
      </c>
      <c r="C991" t="s">
        <v>10405</v>
      </c>
      <c r="D991" t="s">
        <v>127</v>
      </c>
      <c r="E991">
        <v>2923.3941799999998</v>
      </c>
      <c r="F991">
        <v>575.79999999999995</v>
      </c>
      <c r="G991">
        <v>-55.566708144058801</v>
      </c>
      <c r="H991">
        <v>-9.7901759813145901</v>
      </c>
      <c r="I991">
        <v>-21.492030852639701</v>
      </c>
      <c r="J991">
        <v>-2.6400370403702</v>
      </c>
      <c r="K991">
        <v>588.41520657308297</v>
      </c>
      <c r="L991">
        <v>629.02421453798104</v>
      </c>
      <c r="M991">
        <v>39.389455927441603</v>
      </c>
      <c r="N991">
        <v>0.47198161034218999</v>
      </c>
      <c r="O991">
        <v>49.183744355679003</v>
      </c>
      <c r="P991">
        <v>14.930139720558801</v>
      </c>
      <c r="Q991">
        <v>3.0048788441998001E-2</v>
      </c>
    </row>
    <row r="992" spans="1:17" hidden="1" x14ac:dyDescent="0.3">
      <c r="A992" t="s">
        <v>2138</v>
      </c>
      <c r="B992" t="s">
        <v>2139</v>
      </c>
      <c r="C992" t="s">
        <v>10405</v>
      </c>
      <c r="D992" t="s">
        <v>271</v>
      </c>
      <c r="E992">
        <v>2920.0007759159998</v>
      </c>
      <c r="F992">
        <v>2.2799999999999998</v>
      </c>
      <c r="G992">
        <v>75.101216361422999</v>
      </c>
      <c r="H992">
        <v>-19.898500726533801</v>
      </c>
      <c r="I992">
        <v>24.816856551302699</v>
      </c>
      <c r="J992">
        <v>-4.50163180365566</v>
      </c>
      <c r="K992">
        <v>2.5931597263694002</v>
      </c>
      <c r="L992">
        <v>2.16367627475702</v>
      </c>
      <c r="M992">
        <v>26.587728227653301</v>
      </c>
      <c r="N992">
        <v>0.454063571337043</v>
      </c>
      <c r="O992">
        <v>89.912280701754398</v>
      </c>
      <c r="P992">
        <v>168.23529411764699</v>
      </c>
      <c r="Q992">
        <v>4.3498690803785003E-2</v>
      </c>
    </row>
    <row r="993" spans="1:17" hidden="1" x14ac:dyDescent="0.3">
      <c r="A993" t="s">
        <v>2140</v>
      </c>
      <c r="B993" t="s">
        <v>2141</v>
      </c>
      <c r="C993" t="s">
        <v>10405</v>
      </c>
      <c r="D993" t="s">
        <v>2142</v>
      </c>
      <c r="E993">
        <v>2917.8434458900001</v>
      </c>
      <c r="F993">
        <v>252.55</v>
      </c>
      <c r="G993">
        <v>0.74954172027474097</v>
      </c>
      <c r="H993">
        <v>-18.280465214402401</v>
      </c>
      <c r="I993">
        <v>-0.21802716962744001</v>
      </c>
      <c r="J993">
        <v>-5.7295408020652197</v>
      </c>
      <c r="K993">
        <v>264.82728020577503</v>
      </c>
      <c r="M993">
        <v>53.185048476983603</v>
      </c>
      <c r="N993">
        <v>0.57156649479629296</v>
      </c>
      <c r="O993">
        <v>30.667194614927698</v>
      </c>
      <c r="P993">
        <v>133.30254041570399</v>
      </c>
    </row>
    <row r="994" spans="1:17" hidden="1" x14ac:dyDescent="0.3">
      <c r="A994" t="s">
        <v>2143</v>
      </c>
      <c r="B994" t="s">
        <v>2144</v>
      </c>
      <c r="C994" t="s">
        <v>10405</v>
      </c>
      <c r="D994" t="s">
        <v>860</v>
      </c>
      <c r="E994">
        <v>2915.7</v>
      </c>
      <c r="F994">
        <v>485.95</v>
      </c>
      <c r="G994">
        <v>-22.513381609713299</v>
      </c>
      <c r="H994">
        <v>23.2423443438886</v>
      </c>
      <c r="I994">
        <v>-8.0250141471063206</v>
      </c>
      <c r="J994">
        <v>-16.3630312714666</v>
      </c>
      <c r="M994">
        <v>45.060658187448603</v>
      </c>
      <c r="O994">
        <v>22.1730630723325</v>
      </c>
      <c r="P994">
        <v>27.8815789473684</v>
      </c>
    </row>
    <row r="995" spans="1:17" hidden="1" x14ac:dyDescent="0.3">
      <c r="A995" t="s">
        <v>2145</v>
      </c>
      <c r="B995" t="s">
        <v>2146</v>
      </c>
      <c r="C995" t="s">
        <v>10405</v>
      </c>
      <c r="D995" t="s">
        <v>266</v>
      </c>
      <c r="E995">
        <v>2914.87</v>
      </c>
      <c r="F995">
        <v>14574.35</v>
      </c>
      <c r="G995">
        <v>-31.896645763792002</v>
      </c>
      <c r="H995">
        <v>-5.0928270259891502</v>
      </c>
      <c r="I995">
        <v>17.889683103366899</v>
      </c>
      <c r="J995">
        <v>-2.9364469240744802</v>
      </c>
      <c r="K995">
        <v>14821.3171304032</v>
      </c>
      <c r="L995">
        <v>13953.2606690878</v>
      </c>
      <c r="M995">
        <v>44.737113676186901</v>
      </c>
      <c r="N995">
        <v>0.57980674318230196</v>
      </c>
      <c r="O995">
        <v>16.643623900894301</v>
      </c>
      <c r="P995">
        <v>40.124507258917397</v>
      </c>
      <c r="Q995">
        <v>0.136756005732702</v>
      </c>
    </row>
    <row r="996" spans="1:17" hidden="1" x14ac:dyDescent="0.3">
      <c r="A996" t="s">
        <v>2147</v>
      </c>
      <c r="B996" t="s">
        <v>2148</v>
      </c>
      <c r="C996" t="s">
        <v>10405</v>
      </c>
      <c r="D996" t="s">
        <v>1955</v>
      </c>
      <c r="E996">
        <v>2902.4</v>
      </c>
      <c r="F996">
        <v>453.5</v>
      </c>
      <c r="G996">
        <v>36.196783129906002</v>
      </c>
      <c r="H996">
        <v>17.202441405091101</v>
      </c>
      <c r="I996">
        <v>30.956646784013301</v>
      </c>
      <c r="J996">
        <v>2.06006240947363</v>
      </c>
      <c r="K996">
        <v>379.72945953958998</v>
      </c>
      <c r="L996">
        <v>309.25176951815803</v>
      </c>
      <c r="M996">
        <v>66.051481875330595</v>
      </c>
      <c r="N996">
        <v>0.58932477881133505</v>
      </c>
      <c r="O996">
        <v>5.0937155457552397</v>
      </c>
      <c r="P996">
        <v>99.735741026205602</v>
      </c>
      <c r="Q996">
        <v>0.180565942112794</v>
      </c>
    </row>
    <row r="997" spans="1:17" hidden="1" x14ac:dyDescent="0.3">
      <c r="A997" t="s">
        <v>2149</v>
      </c>
      <c r="B997" t="s">
        <v>2150</v>
      </c>
      <c r="C997" t="s">
        <v>10405</v>
      </c>
      <c r="D997" t="s">
        <v>149</v>
      </c>
      <c r="E997">
        <v>2898.73944381</v>
      </c>
      <c r="F997">
        <v>303.45</v>
      </c>
      <c r="G997">
        <v>-32.499972070772102</v>
      </c>
      <c r="H997">
        <v>-11.7149699505059</v>
      </c>
      <c r="I997">
        <v>-34.841210606764299</v>
      </c>
      <c r="J997">
        <v>-6.3303577506231896</v>
      </c>
      <c r="K997">
        <v>333.96041474181601</v>
      </c>
      <c r="L997">
        <v>340.51899581253599</v>
      </c>
      <c r="M997">
        <v>35.415481238613502</v>
      </c>
      <c r="N997">
        <v>0.73719049732770803</v>
      </c>
      <c r="O997">
        <v>59.2354588894381</v>
      </c>
      <c r="P997">
        <v>11.1538461538461</v>
      </c>
      <c r="Q997">
        <v>8.1277375548418004E-2</v>
      </c>
    </row>
    <row r="998" spans="1:17" hidden="1" x14ac:dyDescent="0.3">
      <c r="A998" t="s">
        <v>2151</v>
      </c>
      <c r="B998" t="s">
        <v>2152</v>
      </c>
      <c r="C998" t="s">
        <v>10405</v>
      </c>
      <c r="E998">
        <v>2894.4957890299902</v>
      </c>
      <c r="F998">
        <v>155.9</v>
      </c>
      <c r="G998">
        <v>-38.176575423543397</v>
      </c>
      <c r="H998">
        <v>-9.9805127989684603</v>
      </c>
      <c r="I998">
        <v>-23.688207960936399</v>
      </c>
      <c r="J998">
        <v>-7.6919686213095497</v>
      </c>
      <c r="O998">
        <v>21.8729955099422</v>
      </c>
      <c r="P998">
        <v>1.1615080137564</v>
      </c>
    </row>
    <row r="999" spans="1:17" hidden="1" x14ac:dyDescent="0.3">
      <c r="A999" t="s">
        <v>2153</v>
      </c>
      <c r="B999" t="s">
        <v>2154</v>
      </c>
      <c r="C999" t="s">
        <v>10405</v>
      </c>
      <c r="D999" t="s">
        <v>468</v>
      </c>
      <c r="E999">
        <v>2893.3728618</v>
      </c>
      <c r="F999">
        <v>510.15</v>
      </c>
      <c r="G999">
        <v>-11.525891897469499</v>
      </c>
      <c r="H999">
        <v>-8.7056484434321995</v>
      </c>
      <c r="I999">
        <v>-19.840795922805299</v>
      </c>
      <c r="J999">
        <v>-3.8238873069124502</v>
      </c>
      <c r="K999">
        <v>516.215779984101</v>
      </c>
      <c r="L999">
        <v>507.56167953543599</v>
      </c>
      <c r="M999">
        <v>46.740743819477601</v>
      </c>
      <c r="N999">
        <v>0.74517568104004495</v>
      </c>
      <c r="O999">
        <v>29.3639125747329</v>
      </c>
      <c r="P999">
        <v>32.420506164827998</v>
      </c>
      <c r="Q999">
        <v>1.8044516689063001E-2</v>
      </c>
    </row>
    <row r="1000" spans="1:17" x14ac:dyDescent="0.3">
      <c r="A1000" t="s">
        <v>2155</v>
      </c>
      <c r="B1000" t="s">
        <v>2156</v>
      </c>
      <c r="C1000" t="s">
        <v>10389</v>
      </c>
      <c r="D1000" t="s">
        <v>452</v>
      </c>
      <c r="E1000">
        <v>2892.4905203580001</v>
      </c>
      <c r="F1000">
        <v>87.06</v>
      </c>
      <c r="G1000">
        <v>-30.643814118301201</v>
      </c>
      <c r="H1000">
        <v>-2.14744683940599</v>
      </c>
      <c r="I1000">
        <v>-16.273708387544001</v>
      </c>
      <c r="J1000">
        <v>-9.7445072222410705</v>
      </c>
      <c r="K1000">
        <v>87.579518785530894</v>
      </c>
      <c r="L1000">
        <v>86.506067662774598</v>
      </c>
      <c r="M1000">
        <v>37.277678794749299</v>
      </c>
      <c r="N1000">
        <v>1.70104590120322</v>
      </c>
      <c r="O1000">
        <v>37.835975189524397</v>
      </c>
      <c r="P1000">
        <v>39.184652278177403</v>
      </c>
      <c r="Q1000">
        <v>-2.0572946298141999E-2</v>
      </c>
    </row>
    <row r="1001" spans="1:17" hidden="1" x14ac:dyDescent="0.3">
      <c r="A1001" t="s">
        <v>2157</v>
      </c>
      <c r="B1001" t="s">
        <v>2158</v>
      </c>
      <c r="C1001" t="s">
        <v>10405</v>
      </c>
      <c r="D1001" t="s">
        <v>1489</v>
      </c>
      <c r="E1001">
        <v>2891.56</v>
      </c>
      <c r="F1001">
        <v>179.65</v>
      </c>
      <c r="G1001">
        <v>135.56321338079701</v>
      </c>
      <c r="H1001">
        <v>44.544264064656502</v>
      </c>
      <c r="I1001">
        <v>196.61006858769099</v>
      </c>
      <c r="J1001">
        <v>14.004680216578199</v>
      </c>
      <c r="K1001">
        <v>125.770868850475</v>
      </c>
      <c r="L1001">
        <v>94.286686002988603</v>
      </c>
      <c r="M1001">
        <v>90.178535076774097</v>
      </c>
      <c r="N1001">
        <v>0.20035114929850001</v>
      </c>
      <c r="O1001">
        <v>0</v>
      </c>
      <c r="P1001">
        <v>245.4143433955</v>
      </c>
      <c r="Q1001">
        <v>0.19908608787377799</v>
      </c>
    </row>
    <row r="1002" spans="1:17" hidden="1" x14ac:dyDescent="0.3">
      <c r="A1002" t="s">
        <v>2159</v>
      </c>
      <c r="B1002" t="s">
        <v>2160</v>
      </c>
      <c r="C1002" t="s">
        <v>10405</v>
      </c>
      <c r="D1002" t="s">
        <v>190</v>
      </c>
      <c r="E1002">
        <v>2888.7295811250001</v>
      </c>
      <c r="F1002">
        <v>1911.55</v>
      </c>
      <c r="G1002">
        <v>-45.294721382603498</v>
      </c>
      <c r="H1002">
        <v>-9.8569752483651598</v>
      </c>
      <c r="I1002">
        <v>-12.320045749923599</v>
      </c>
      <c r="J1002">
        <v>-4.3628556812762804</v>
      </c>
      <c r="K1002">
        <v>1972.8100549020601</v>
      </c>
      <c r="L1002">
        <v>2015.8146883525101</v>
      </c>
      <c r="M1002">
        <v>32.753477805470602</v>
      </c>
      <c r="N1002">
        <v>0.46473064856969898</v>
      </c>
      <c r="O1002">
        <v>28.691376108393701</v>
      </c>
      <c r="P1002">
        <v>9.7236173693424597</v>
      </c>
      <c r="Q1002">
        <v>3.1057561457335001E-2</v>
      </c>
    </row>
    <row r="1003" spans="1:17" x14ac:dyDescent="0.3">
      <c r="A1003" t="s">
        <v>2161</v>
      </c>
      <c r="B1003" t="s">
        <v>2162</v>
      </c>
      <c r="C1003" t="s">
        <v>10395</v>
      </c>
      <c r="D1003" t="s">
        <v>263</v>
      </c>
      <c r="E1003">
        <v>2887.7236433799999</v>
      </c>
      <c r="F1003">
        <v>491.9</v>
      </c>
      <c r="G1003">
        <v>-27.053442741627901</v>
      </c>
      <c r="H1003">
        <v>6.3121321364942098</v>
      </c>
      <c r="I1003">
        <v>12.5524933000451</v>
      </c>
      <c r="J1003">
        <v>0.40829480320917799</v>
      </c>
      <c r="K1003">
        <v>453.31078102154402</v>
      </c>
      <c r="L1003">
        <v>422.38454847520597</v>
      </c>
      <c r="M1003">
        <v>52.387888810688402</v>
      </c>
      <c r="N1003">
        <v>2.2236978382866801</v>
      </c>
      <c r="O1003">
        <v>9.3108355356779899</v>
      </c>
      <c r="P1003">
        <v>48.677648481184796</v>
      </c>
      <c r="Q1003">
        <v>-3.2954475601958001E-2</v>
      </c>
    </row>
    <row r="1004" spans="1:17" hidden="1" x14ac:dyDescent="0.3">
      <c r="A1004" t="s">
        <v>2163</v>
      </c>
      <c r="B1004" t="s">
        <v>2164</v>
      </c>
      <c r="C1004" t="s">
        <v>10405</v>
      </c>
      <c r="D1004" t="s">
        <v>225</v>
      </c>
      <c r="E1004">
        <v>2886.5585925</v>
      </c>
      <c r="F1004">
        <v>6612.5</v>
      </c>
      <c r="G1004">
        <v>114.113266920272</v>
      </c>
      <c r="H1004">
        <v>8.7247291677368999</v>
      </c>
      <c r="I1004">
        <v>70.297468607647204</v>
      </c>
      <c r="J1004">
        <v>4.7308885215475804</v>
      </c>
      <c r="K1004">
        <v>5994.5290576776497</v>
      </c>
      <c r="L1004">
        <v>4809.4535720089398</v>
      </c>
      <c r="M1004">
        <v>71.127709697249102</v>
      </c>
      <c r="N1004">
        <v>0.44255555280254599</v>
      </c>
      <c r="O1004">
        <v>2.8355387523629498</v>
      </c>
      <c r="P1004">
        <v>168.35900245530701</v>
      </c>
      <c r="Q1004">
        <v>0.124110331032843</v>
      </c>
    </row>
    <row r="1005" spans="1:17" x14ac:dyDescent="0.3">
      <c r="A1005" t="s">
        <v>2165</v>
      </c>
      <c r="B1005" t="s">
        <v>2166</v>
      </c>
      <c r="C1005" t="s">
        <v>10395</v>
      </c>
      <c r="D1005" t="s">
        <v>195</v>
      </c>
      <c r="E1005">
        <v>2878.694407295</v>
      </c>
      <c r="F1005">
        <v>183.61</v>
      </c>
      <c r="G1005">
        <v>-19.699841692314902</v>
      </c>
      <c r="H1005">
        <v>-7.8960368571557096</v>
      </c>
      <c r="I1005">
        <v>-34.413302178855901</v>
      </c>
      <c r="J1005">
        <v>-9.9507813871760398</v>
      </c>
      <c r="K1005">
        <v>190.24126855349999</v>
      </c>
      <c r="L1005">
        <v>186.631428015853</v>
      </c>
      <c r="M1005">
        <v>35.348308041635498</v>
      </c>
      <c r="N1005">
        <v>0.63659377238270398</v>
      </c>
      <c r="O1005">
        <v>54.131038614454503</v>
      </c>
      <c r="P1005">
        <v>38.052631578947299</v>
      </c>
      <c r="Q1005">
        <v>-1.9095541751505001E-2</v>
      </c>
    </row>
    <row r="1006" spans="1:17" hidden="1" x14ac:dyDescent="0.3">
      <c r="A1006" t="s">
        <v>2167</v>
      </c>
      <c r="B1006" t="s">
        <v>2168</v>
      </c>
      <c r="C1006" t="s">
        <v>10405</v>
      </c>
      <c r="D1006" t="s">
        <v>376</v>
      </c>
      <c r="E1006">
        <v>2877.0628200000001</v>
      </c>
      <c r="F1006">
        <v>1928</v>
      </c>
      <c r="G1006">
        <v>-48.4182528748142</v>
      </c>
      <c r="H1006">
        <v>-1.47286773222486</v>
      </c>
      <c r="I1006">
        <v>-6.7350784220823297</v>
      </c>
      <c r="J1006">
        <v>-0.10383728575368401</v>
      </c>
      <c r="K1006">
        <v>1892.8701233023</v>
      </c>
      <c r="L1006">
        <v>1964.9852004045399</v>
      </c>
      <c r="M1006">
        <v>61.409747630051399</v>
      </c>
      <c r="N1006">
        <v>0.52920567116963002</v>
      </c>
      <c r="O1006">
        <v>27.593360995850599</v>
      </c>
      <c r="P1006">
        <v>14.082840236686399</v>
      </c>
      <c r="Q1006">
        <v>-0.10003856219542499</v>
      </c>
    </row>
    <row r="1007" spans="1:17" hidden="1" x14ac:dyDescent="0.3">
      <c r="A1007" t="s">
        <v>2169</v>
      </c>
      <c r="B1007" t="s">
        <v>2170</v>
      </c>
      <c r="C1007" t="s">
        <v>10405</v>
      </c>
      <c r="D1007" t="s">
        <v>592</v>
      </c>
      <c r="E1007">
        <v>2869.1782319200001</v>
      </c>
      <c r="F1007">
        <v>2006.9</v>
      </c>
      <c r="G1007">
        <v>233.61724330358601</v>
      </c>
      <c r="H1007">
        <v>6.1962110699862896</v>
      </c>
      <c r="I1007">
        <v>38.301622601357202</v>
      </c>
      <c r="J1007">
        <v>-8.96298385484344</v>
      </c>
      <c r="K1007">
        <v>1907.60026503429</v>
      </c>
      <c r="L1007">
        <v>1525.1839759593199</v>
      </c>
      <c r="M1007">
        <v>53.639760992184002</v>
      </c>
      <c r="N1007">
        <v>1.04684623748339</v>
      </c>
      <c r="O1007">
        <v>11.8840001993123</v>
      </c>
      <c r="P1007">
        <v>313.793814432989</v>
      </c>
      <c r="Q1007">
        <v>0.25397967146537198</v>
      </c>
    </row>
    <row r="1008" spans="1:17" hidden="1" x14ac:dyDescent="0.3">
      <c r="A1008" t="s">
        <v>2171</v>
      </c>
      <c r="B1008" t="s">
        <v>2172</v>
      </c>
      <c r="C1008" t="s">
        <v>10405</v>
      </c>
      <c r="D1008" t="s">
        <v>46</v>
      </c>
      <c r="E1008">
        <v>2868.5449765599901</v>
      </c>
      <c r="F1008">
        <v>2645.6</v>
      </c>
      <c r="G1008">
        <v>33.033934324114703</v>
      </c>
      <c r="H1008">
        <v>-9.2746278703765803</v>
      </c>
      <c r="I1008">
        <v>-10.541298759014101</v>
      </c>
      <c r="J1008">
        <v>-1.9129064933474</v>
      </c>
      <c r="K1008">
        <v>2794.82166489988</v>
      </c>
      <c r="L1008">
        <v>2586.16821082451</v>
      </c>
      <c r="M1008">
        <v>42.379580646577601</v>
      </c>
      <c r="N1008">
        <v>0.46519811982749798</v>
      </c>
      <c r="O1008">
        <v>40.1534623525854</v>
      </c>
      <c r="P1008">
        <v>68.348711422207998</v>
      </c>
      <c r="Q1008">
        <v>8.4699416781348999E-2</v>
      </c>
    </row>
    <row r="1009" spans="1:17" hidden="1" x14ac:dyDescent="0.3">
      <c r="A1009" t="s">
        <v>2173</v>
      </c>
      <c r="B1009" t="s">
        <v>2174</v>
      </c>
      <c r="C1009" t="s">
        <v>10405</v>
      </c>
      <c r="D1009" t="s">
        <v>687</v>
      </c>
      <c r="E1009">
        <v>2855.1691682750002</v>
      </c>
      <c r="F1009">
        <v>2409.25</v>
      </c>
      <c r="G1009">
        <v>-22.8415356429993</v>
      </c>
      <c r="H1009">
        <v>-9.9133874089031107</v>
      </c>
      <c r="I1009">
        <v>-9.4265718917437091</v>
      </c>
      <c r="J1009">
        <v>-1.1291236410963099</v>
      </c>
      <c r="K1009">
        <v>2478.1166938820002</v>
      </c>
      <c r="L1009">
        <v>2413.4452297673702</v>
      </c>
      <c r="M1009">
        <v>53.480609335072998</v>
      </c>
      <c r="N1009">
        <v>0.493096343211673</v>
      </c>
      <c r="O1009">
        <v>34.066618242191502</v>
      </c>
      <c r="P1009">
        <v>23.738476156236299</v>
      </c>
      <c r="Q1009">
        <v>7.6131663216955997E-2</v>
      </c>
    </row>
    <row r="1010" spans="1:17" hidden="1" x14ac:dyDescent="0.3">
      <c r="A1010" t="s">
        <v>2175</v>
      </c>
      <c r="B1010" t="s">
        <v>2176</v>
      </c>
      <c r="C1010" t="s">
        <v>10405</v>
      </c>
      <c r="D1010" t="s">
        <v>263</v>
      </c>
      <c r="E1010">
        <v>2854.7393244240002</v>
      </c>
      <c r="F1010">
        <v>96.72</v>
      </c>
      <c r="G1010">
        <v>31.760692478526199</v>
      </c>
      <c r="H1010">
        <v>8.0963496611930097</v>
      </c>
      <c r="I1010">
        <v>75.3707487668716</v>
      </c>
      <c r="J1010">
        <v>2.62238475405564</v>
      </c>
      <c r="K1010">
        <v>82.321121567261599</v>
      </c>
      <c r="L1010">
        <v>65.078787387962194</v>
      </c>
      <c r="M1010">
        <v>55.150453414497498</v>
      </c>
      <c r="N1010">
        <v>0.90309954937162495</v>
      </c>
      <c r="O1010">
        <v>8.96401985111663</v>
      </c>
      <c r="P1010">
        <v>110.48966267682199</v>
      </c>
      <c r="Q1010">
        <v>6.5039366259187006E-2</v>
      </c>
    </row>
    <row r="1011" spans="1:17" hidden="1" x14ac:dyDescent="0.3">
      <c r="A1011" t="s">
        <v>2177</v>
      </c>
      <c r="B1011" t="s">
        <v>2178</v>
      </c>
      <c r="C1011" t="s">
        <v>10405</v>
      </c>
      <c r="D1011" t="s">
        <v>2179</v>
      </c>
      <c r="E1011">
        <v>2854.244878</v>
      </c>
      <c r="F1011">
        <v>289.93</v>
      </c>
      <c r="G1011">
        <v>147.81883191824599</v>
      </c>
      <c r="H1011">
        <v>53.967212068756297</v>
      </c>
      <c r="I1011">
        <v>73.123042796778293</v>
      </c>
      <c r="J1011">
        <v>13.806082319997101</v>
      </c>
      <c r="K1011">
        <v>212.82931417170701</v>
      </c>
      <c r="M1011">
        <v>66.186775315391102</v>
      </c>
      <c r="N1011">
        <v>2.6061600478768101</v>
      </c>
      <c r="O1011">
        <v>11.406201496913001</v>
      </c>
      <c r="P1011">
        <v>226.31401238041599</v>
      </c>
    </row>
    <row r="1012" spans="1:17" hidden="1" x14ac:dyDescent="0.3">
      <c r="A1012" t="s">
        <v>2180</v>
      </c>
      <c r="B1012" t="s">
        <v>2181</v>
      </c>
      <c r="C1012" t="s">
        <v>10405</v>
      </c>
      <c r="D1012" t="s">
        <v>127</v>
      </c>
      <c r="E1012">
        <v>2838.9580799999999</v>
      </c>
      <c r="F1012">
        <v>588</v>
      </c>
      <c r="G1012">
        <v>1.3813821668855599</v>
      </c>
      <c r="H1012">
        <v>-7.2771468337887999</v>
      </c>
      <c r="I1012">
        <v>17.318578512041999</v>
      </c>
      <c r="J1012">
        <v>-2.8131000680992102</v>
      </c>
      <c r="K1012">
        <v>590.84788017672201</v>
      </c>
      <c r="L1012">
        <v>548.50134019659504</v>
      </c>
      <c r="M1012">
        <v>49.503876501413899</v>
      </c>
      <c r="N1012">
        <v>0.49333319831732397</v>
      </c>
      <c r="O1012">
        <v>24.1156462585033</v>
      </c>
      <c r="P1012">
        <v>42.545454545454497</v>
      </c>
      <c r="Q1012">
        <v>2.6292552499892E-2</v>
      </c>
    </row>
    <row r="1013" spans="1:17" hidden="1" x14ac:dyDescent="0.3">
      <c r="A1013" t="s">
        <v>2182</v>
      </c>
      <c r="B1013" t="s">
        <v>2183</v>
      </c>
      <c r="C1013" t="s">
        <v>10405</v>
      </c>
      <c r="D1013" t="s">
        <v>780</v>
      </c>
      <c r="E1013">
        <v>2838.6520008140001</v>
      </c>
      <c r="F1013">
        <v>25</v>
      </c>
      <c r="G1013">
        <v>-28.437071077279299</v>
      </c>
      <c r="H1013">
        <v>51.507853028752102</v>
      </c>
      <c r="I1013">
        <v>33.557025940292398</v>
      </c>
      <c r="J1013">
        <v>8.2561632468223092</v>
      </c>
      <c r="K1013">
        <v>18.745041665428001</v>
      </c>
      <c r="L1013">
        <v>18.1588997401035</v>
      </c>
      <c r="M1013">
        <v>71.641773201885499</v>
      </c>
      <c r="N1013">
        <v>3.77046661907226</v>
      </c>
      <c r="O1013">
        <v>10</v>
      </c>
      <c r="P1013">
        <v>77.179305457122595</v>
      </c>
      <c r="Q1013">
        <v>0.101246508366218</v>
      </c>
    </row>
    <row r="1014" spans="1:17" hidden="1" x14ac:dyDescent="0.3">
      <c r="A1014" t="s">
        <v>2184</v>
      </c>
      <c r="B1014" t="s">
        <v>2185</v>
      </c>
      <c r="C1014" t="s">
        <v>10405</v>
      </c>
      <c r="D1014" t="s">
        <v>46</v>
      </c>
      <c r="E1014">
        <v>2829.4187999999999</v>
      </c>
      <c r="F1014">
        <v>227</v>
      </c>
      <c r="G1014">
        <v>-3.8504255523443498</v>
      </c>
      <c r="H1014">
        <v>-16.916397987399598</v>
      </c>
      <c r="I1014">
        <v>29.959132974067</v>
      </c>
      <c r="J1014">
        <v>-4.1514427088717101</v>
      </c>
      <c r="K1014">
        <v>233.89963791059299</v>
      </c>
      <c r="L1014">
        <v>209.386372161586</v>
      </c>
      <c r="M1014">
        <v>29.881725485428198</v>
      </c>
      <c r="N1014">
        <v>0.25923348184081701</v>
      </c>
      <c r="O1014">
        <v>30.837004405286301</v>
      </c>
      <c r="P1014">
        <v>60.992907801418397</v>
      </c>
    </row>
    <row r="1015" spans="1:17" hidden="1" x14ac:dyDescent="0.3">
      <c r="A1015" t="s">
        <v>2186</v>
      </c>
      <c r="B1015" t="s">
        <v>2187</v>
      </c>
      <c r="C1015" t="s">
        <v>10405</v>
      </c>
      <c r="D1015" t="s">
        <v>144</v>
      </c>
      <c r="E1015">
        <v>2826.8896249999998</v>
      </c>
      <c r="F1015">
        <v>505.75</v>
      </c>
      <c r="G1015">
        <v>-39.847670093487402</v>
      </c>
      <c r="H1015">
        <v>21.778840215989302</v>
      </c>
      <c r="I1015">
        <v>3.0353193750287701</v>
      </c>
      <c r="J1015">
        <v>-3.7370051389841099</v>
      </c>
      <c r="K1015">
        <v>446.10718302927103</v>
      </c>
      <c r="L1015">
        <v>443.09874904215098</v>
      </c>
      <c r="M1015">
        <v>66.220889756157504</v>
      </c>
      <c r="N1015">
        <v>1.00450151871487</v>
      </c>
      <c r="O1015">
        <v>18.635689569945601</v>
      </c>
      <c r="P1015">
        <v>55.615384615384599</v>
      </c>
      <c r="Q1015">
        <v>0.24466457627909699</v>
      </c>
    </row>
    <row r="1016" spans="1:17" x14ac:dyDescent="0.3">
      <c r="A1016" t="s">
        <v>2188</v>
      </c>
      <c r="B1016" t="s">
        <v>2189</v>
      </c>
      <c r="C1016" t="s">
        <v>10402</v>
      </c>
      <c r="D1016" t="s">
        <v>266</v>
      </c>
      <c r="E1016">
        <v>2817.6576869999999</v>
      </c>
      <c r="F1016">
        <v>412.75</v>
      </c>
      <c r="G1016">
        <v>-61.307059027022298</v>
      </c>
      <c r="H1016">
        <v>-5.1980269962684398</v>
      </c>
      <c r="I1016">
        <v>-21.783979879923901</v>
      </c>
      <c r="J1016">
        <v>0.73878488181901703</v>
      </c>
      <c r="K1016">
        <v>418.33846996130097</v>
      </c>
      <c r="L1016">
        <v>464.830282370259</v>
      </c>
      <c r="M1016">
        <v>60.459338705858997</v>
      </c>
      <c r="N1016">
        <v>0.90151451753141698</v>
      </c>
      <c r="O1016">
        <v>42.943670502725602</v>
      </c>
      <c r="P1016">
        <v>4.0196572580645196</v>
      </c>
      <c r="Q1016">
        <v>-0.19216385907463901</v>
      </c>
    </row>
    <row r="1017" spans="1:17" hidden="1" x14ac:dyDescent="0.3">
      <c r="A1017" t="s">
        <v>2190</v>
      </c>
      <c r="B1017" t="s">
        <v>2191</v>
      </c>
      <c r="C1017" t="s">
        <v>10405</v>
      </c>
      <c r="D1017" t="s">
        <v>127</v>
      </c>
      <c r="E1017">
        <v>2816.8937749840002</v>
      </c>
      <c r="F1017">
        <v>53.1</v>
      </c>
      <c r="G1017">
        <v>19.977486223366199</v>
      </c>
      <c r="H1017">
        <v>10.482034526011301</v>
      </c>
      <c r="I1017">
        <v>42.642943507824498</v>
      </c>
      <c r="J1017">
        <v>-2.9211910444560298</v>
      </c>
      <c r="K1017">
        <v>49.719430945731403</v>
      </c>
      <c r="L1017">
        <v>42.405524290045101</v>
      </c>
      <c r="M1017">
        <v>45.217887422915602</v>
      </c>
      <c r="N1017">
        <v>1.08884393379166</v>
      </c>
      <c r="O1017">
        <v>10.922787193973599</v>
      </c>
      <c r="P1017">
        <v>73.076923076922995</v>
      </c>
      <c r="Q1017">
        <v>0.116562966772989</v>
      </c>
    </row>
    <row r="1018" spans="1:17" hidden="1" x14ac:dyDescent="0.3">
      <c r="A1018" t="s">
        <v>2192</v>
      </c>
      <c r="B1018" t="s">
        <v>2193</v>
      </c>
      <c r="C1018" t="s">
        <v>10405</v>
      </c>
      <c r="D1018" t="s">
        <v>114</v>
      </c>
      <c r="E1018">
        <v>2806.9913716000001</v>
      </c>
      <c r="F1018">
        <v>3905.2</v>
      </c>
      <c r="G1018">
        <v>20.244381680999201</v>
      </c>
      <c r="H1018">
        <v>-6.5049423035440999</v>
      </c>
      <c r="I1018">
        <v>-24.723217717612499</v>
      </c>
      <c r="J1018">
        <v>-16.568259764104301</v>
      </c>
      <c r="K1018">
        <v>4228.8708410206</v>
      </c>
      <c r="L1018">
        <v>3881.4165203344201</v>
      </c>
      <c r="M1018">
        <v>27.687576292014999</v>
      </c>
      <c r="N1018">
        <v>1.7553274821631899</v>
      </c>
      <c r="O1018">
        <v>31.696199938543401</v>
      </c>
      <c r="P1018">
        <v>83.067691730733102</v>
      </c>
      <c r="Q1018">
        <v>0.12888411609155301</v>
      </c>
    </row>
    <row r="1019" spans="1:17" hidden="1" x14ac:dyDescent="0.3">
      <c r="A1019" t="s">
        <v>2194</v>
      </c>
      <c r="B1019" t="s">
        <v>2195</v>
      </c>
      <c r="C1019" t="s">
        <v>10405</v>
      </c>
      <c r="D1019" t="s">
        <v>213</v>
      </c>
      <c r="E1019">
        <v>2799.5</v>
      </c>
      <c r="F1019">
        <v>636.25</v>
      </c>
      <c r="G1019">
        <v>97.978606650641893</v>
      </c>
      <c r="H1019">
        <v>22.160546547261902</v>
      </c>
      <c r="I1019">
        <v>133.10518922769199</v>
      </c>
      <c r="J1019">
        <v>-3.39757418773705</v>
      </c>
      <c r="K1019">
        <v>543.88750711508499</v>
      </c>
      <c r="L1019">
        <v>405.50742677954798</v>
      </c>
      <c r="M1019">
        <v>55.242511721523599</v>
      </c>
      <c r="N1019">
        <v>0.37014724222908102</v>
      </c>
      <c r="O1019">
        <v>12.691552062868301</v>
      </c>
      <c r="P1019">
        <v>179.73180918883199</v>
      </c>
      <c r="Q1019">
        <v>0.201962735583845</v>
      </c>
    </row>
    <row r="1020" spans="1:17" hidden="1" x14ac:dyDescent="0.3">
      <c r="A1020" t="s">
        <v>2196</v>
      </c>
      <c r="B1020" t="s">
        <v>2197</v>
      </c>
      <c r="C1020" t="s">
        <v>10405</v>
      </c>
      <c r="D1020" t="s">
        <v>74</v>
      </c>
      <c r="E1020">
        <v>2789.7145500000001</v>
      </c>
      <c r="F1020">
        <v>1040.55</v>
      </c>
      <c r="G1020">
        <v>323.51055609110398</v>
      </c>
      <c r="H1020">
        <v>-0.75622839543236198</v>
      </c>
      <c r="I1020">
        <v>-16.541036139210402</v>
      </c>
      <c r="J1020">
        <v>6.5212731369321899</v>
      </c>
      <c r="K1020">
        <v>1027.5600590526301</v>
      </c>
      <c r="L1020">
        <v>934.46176338744203</v>
      </c>
      <c r="M1020">
        <v>66.769894493858899</v>
      </c>
      <c r="N1020">
        <v>1.74212735076736</v>
      </c>
      <c r="O1020">
        <v>52.611599634808499</v>
      </c>
      <c r="P1020">
        <v>369.13886384129802</v>
      </c>
      <c r="Q1020">
        <v>0.17582416489330099</v>
      </c>
    </row>
    <row r="1021" spans="1:17" hidden="1" x14ac:dyDescent="0.3">
      <c r="A1021" t="s">
        <v>2198</v>
      </c>
      <c r="B1021" t="s">
        <v>2199</v>
      </c>
      <c r="C1021" t="s">
        <v>10405</v>
      </c>
      <c r="D1021" t="s">
        <v>1548</v>
      </c>
      <c r="E1021">
        <v>2767.1845360049902</v>
      </c>
      <c r="F1021">
        <v>370.85</v>
      </c>
      <c r="G1021">
        <v>-39.459010911304198</v>
      </c>
      <c r="H1021">
        <v>-6.3257790494275303</v>
      </c>
      <c r="I1021">
        <v>-24.970643448697199</v>
      </c>
      <c r="J1021">
        <v>1.83489288003299</v>
      </c>
      <c r="O1021">
        <v>16.259943373331499</v>
      </c>
      <c r="P1021">
        <v>8.8813857897827209</v>
      </c>
    </row>
    <row r="1022" spans="1:17" hidden="1" x14ac:dyDescent="0.3">
      <c r="A1022" t="s">
        <v>2200</v>
      </c>
      <c r="B1022" t="s">
        <v>2201</v>
      </c>
      <c r="C1022" t="s">
        <v>10405</v>
      </c>
      <c r="D1022" t="s">
        <v>80</v>
      </c>
      <c r="E1022">
        <v>2761.9142336800001</v>
      </c>
      <c r="F1022">
        <v>484.4</v>
      </c>
      <c r="G1022">
        <v>-30.1388621487976</v>
      </c>
      <c r="H1022">
        <v>-14.2912377456635</v>
      </c>
      <c r="I1022">
        <v>-15.6504946861906</v>
      </c>
      <c r="J1022">
        <v>-5.6440316062479496</v>
      </c>
      <c r="K1022">
        <v>523.87579850780901</v>
      </c>
      <c r="M1022">
        <v>31.827839665128302</v>
      </c>
      <c r="O1022">
        <v>29.541701073492899</v>
      </c>
      <c r="P1022">
        <v>3.0199914929817102</v>
      </c>
    </row>
    <row r="1023" spans="1:17" x14ac:dyDescent="0.3">
      <c r="A1023" t="s">
        <v>2202</v>
      </c>
      <c r="B1023" t="s">
        <v>2203</v>
      </c>
      <c r="C1023" t="s">
        <v>10390</v>
      </c>
      <c r="D1023" t="s">
        <v>294</v>
      </c>
      <c r="E1023">
        <v>2749.9396953349901</v>
      </c>
      <c r="F1023">
        <v>1842.35</v>
      </c>
      <c r="G1023">
        <v>-14.8766742142901</v>
      </c>
      <c r="H1023">
        <v>-2.3090028292562099</v>
      </c>
      <c r="I1023">
        <v>-7.7478867133091898</v>
      </c>
      <c r="J1023">
        <v>1.3669265741497001</v>
      </c>
      <c r="K1023">
        <v>1784.4900854395501</v>
      </c>
      <c r="L1023">
        <v>1707.0623379014401</v>
      </c>
      <c r="M1023">
        <v>60.620410455924898</v>
      </c>
      <c r="N1023">
        <v>0.79024263672321904</v>
      </c>
      <c r="O1023">
        <v>15.472087279832801</v>
      </c>
      <c r="P1023">
        <v>40.637404580152598</v>
      </c>
      <c r="Q1023">
        <v>2.5487640282214001E-2</v>
      </c>
    </row>
    <row r="1024" spans="1:17" hidden="1" x14ac:dyDescent="0.3">
      <c r="A1024" t="s">
        <v>2204</v>
      </c>
      <c r="B1024" t="s">
        <v>2205</v>
      </c>
      <c r="C1024" t="s">
        <v>10405</v>
      </c>
      <c r="D1024" t="s">
        <v>164</v>
      </c>
      <c r="E1024">
        <v>2746.2447424500001</v>
      </c>
      <c r="F1024">
        <v>419.1</v>
      </c>
      <c r="G1024">
        <v>-4.2020452624492401</v>
      </c>
      <c r="H1024">
        <v>-11.127376403861099</v>
      </c>
      <c r="I1024">
        <v>20.3148809174536</v>
      </c>
      <c r="J1024">
        <v>-0.30341014377602399</v>
      </c>
      <c r="K1024">
        <v>407.823098715394</v>
      </c>
      <c r="L1024">
        <v>370.037501300771</v>
      </c>
      <c r="M1024">
        <v>73.652232413958401</v>
      </c>
      <c r="N1024">
        <v>0.77379221771224105</v>
      </c>
      <c r="O1024">
        <v>15.485564304461899</v>
      </c>
      <c r="P1024">
        <v>69.676113360323797</v>
      </c>
      <c r="Q1024">
        <v>9.9633273119936999E-2</v>
      </c>
    </row>
    <row r="1025" spans="1:17" hidden="1" x14ac:dyDescent="0.3">
      <c r="A1025" t="s">
        <v>2206</v>
      </c>
      <c r="B1025" t="s">
        <v>2207</v>
      </c>
      <c r="C1025" t="s">
        <v>10405</v>
      </c>
      <c r="D1025" t="s">
        <v>46</v>
      </c>
      <c r="E1025">
        <v>2738.558161425</v>
      </c>
      <c r="F1025">
        <v>2188.65</v>
      </c>
      <c r="G1025">
        <v>32.215600400097301</v>
      </c>
      <c r="H1025">
        <v>-5.4173550508201398</v>
      </c>
      <c r="I1025">
        <v>9.2687126997946692</v>
      </c>
      <c r="J1025">
        <v>-1.47344447375066</v>
      </c>
      <c r="K1025">
        <v>2177.1318230745601</v>
      </c>
      <c r="L1025">
        <v>1962.43538844877</v>
      </c>
      <c r="M1025">
        <v>57.320056096082602</v>
      </c>
      <c r="N1025">
        <v>1.72446093802449</v>
      </c>
      <c r="O1025">
        <v>20.622301418682699</v>
      </c>
      <c r="P1025">
        <v>74.952038369304503</v>
      </c>
      <c r="Q1025">
        <v>0.151207519180073</v>
      </c>
    </row>
    <row r="1026" spans="1:17" hidden="1" x14ac:dyDescent="0.3">
      <c r="A1026" t="s">
        <v>2208</v>
      </c>
      <c r="B1026" t="s">
        <v>2209</v>
      </c>
      <c r="C1026" t="s">
        <v>10405</v>
      </c>
      <c r="D1026" t="s">
        <v>555</v>
      </c>
      <c r="E1026">
        <v>2727.6424121499999</v>
      </c>
      <c r="F1026">
        <v>89.45</v>
      </c>
      <c r="G1026">
        <v>5.5498131841538303</v>
      </c>
      <c r="H1026">
        <v>4.8654203346776601</v>
      </c>
      <c r="I1026">
        <v>4.85110312664525</v>
      </c>
      <c r="J1026">
        <v>-9.2120746705340704</v>
      </c>
      <c r="K1026">
        <v>85.586988946778604</v>
      </c>
      <c r="L1026">
        <v>77.341347007965794</v>
      </c>
      <c r="M1026">
        <v>42.1834434744164</v>
      </c>
      <c r="N1026">
        <v>1.8387519092433</v>
      </c>
      <c r="O1026">
        <v>30.631637786472801</v>
      </c>
      <c r="P1026">
        <v>73.6893203883495</v>
      </c>
      <c r="Q1026">
        <v>0.151843046414705</v>
      </c>
    </row>
    <row r="1027" spans="1:17" hidden="1" x14ac:dyDescent="0.3">
      <c r="A1027" t="s">
        <v>2210</v>
      </c>
      <c r="B1027" t="s">
        <v>2211</v>
      </c>
      <c r="C1027" t="s">
        <v>10405</v>
      </c>
      <c r="D1027" t="s">
        <v>54</v>
      </c>
      <c r="E1027">
        <v>2727.1487556000002</v>
      </c>
      <c r="F1027">
        <v>296.3</v>
      </c>
      <c r="G1027">
        <v>36.377082620934999</v>
      </c>
      <c r="H1027">
        <v>-3.43795305388084</v>
      </c>
      <c r="I1027">
        <v>15.695204514390699</v>
      </c>
      <c r="J1027">
        <v>-3.3600205693615002</v>
      </c>
      <c r="K1027">
        <v>253.348855481047</v>
      </c>
      <c r="L1027">
        <v>222.588075332774</v>
      </c>
      <c r="M1027">
        <v>68.243835639157595</v>
      </c>
      <c r="N1027">
        <v>3.0190189393061999</v>
      </c>
      <c r="O1027">
        <v>1.2487343908201101</v>
      </c>
      <c r="P1027">
        <v>108.661971830985</v>
      </c>
      <c r="Q1027">
        <v>0.113045759358039</v>
      </c>
    </row>
    <row r="1028" spans="1:17" x14ac:dyDescent="0.3">
      <c r="A1028" t="s">
        <v>2212</v>
      </c>
      <c r="B1028" t="s">
        <v>2213</v>
      </c>
      <c r="C1028" t="s">
        <v>10395</v>
      </c>
      <c r="D1028" t="s">
        <v>276</v>
      </c>
      <c r="E1028">
        <v>2706.52793466</v>
      </c>
      <c r="F1028">
        <v>838.2</v>
      </c>
      <c r="G1028">
        <v>-0.12992300960287601</v>
      </c>
      <c r="H1028">
        <v>11.4502745796156</v>
      </c>
      <c r="I1028">
        <v>16.837800220055801</v>
      </c>
      <c r="J1028">
        <v>0.90664609730515799</v>
      </c>
      <c r="K1028">
        <v>740.679435306453</v>
      </c>
      <c r="L1028">
        <v>666.00300364684995</v>
      </c>
      <c r="M1028">
        <v>62.975422531779202</v>
      </c>
      <c r="N1028">
        <v>1.13338692811998</v>
      </c>
      <c r="O1028">
        <v>5.0584586017656799</v>
      </c>
      <c r="P1028">
        <v>58.734968279519002</v>
      </c>
      <c r="Q1028">
        <v>-7.2068084351450002E-3</v>
      </c>
    </row>
    <row r="1029" spans="1:17" hidden="1" x14ac:dyDescent="0.3">
      <c r="A1029" t="s">
        <v>2214</v>
      </c>
      <c r="B1029" t="s">
        <v>2215</v>
      </c>
      <c r="C1029" t="s">
        <v>10405</v>
      </c>
      <c r="D1029" t="s">
        <v>407</v>
      </c>
      <c r="E1029">
        <v>2701.4077975</v>
      </c>
      <c r="F1029">
        <v>1577.05</v>
      </c>
      <c r="G1029">
        <v>207.30755485126099</v>
      </c>
      <c r="H1029">
        <v>-11.733509601929899</v>
      </c>
      <c r="I1029">
        <v>114.167782749479</v>
      </c>
      <c r="J1029">
        <v>-9.0930178392942196</v>
      </c>
      <c r="K1029">
        <v>1669.9127475263199</v>
      </c>
      <c r="L1029">
        <v>1243.90481156803</v>
      </c>
      <c r="M1029">
        <v>27.014058245799902</v>
      </c>
      <c r="N1029">
        <v>0.54899776827858404</v>
      </c>
      <c r="O1029">
        <v>38.182048761928897</v>
      </c>
      <c r="P1029">
        <v>280.92995169082099</v>
      </c>
      <c r="Q1029">
        <v>0.27266760555277803</v>
      </c>
    </row>
    <row r="1030" spans="1:17" hidden="1" x14ac:dyDescent="0.3">
      <c r="A1030" t="s">
        <v>2216</v>
      </c>
      <c r="B1030" t="s">
        <v>2217</v>
      </c>
      <c r="C1030" t="s">
        <v>10405</v>
      </c>
      <c r="D1030" t="s">
        <v>206</v>
      </c>
      <c r="E1030">
        <v>2700.98800944</v>
      </c>
      <c r="F1030">
        <v>1866.4</v>
      </c>
      <c r="G1030">
        <v>26.907969165405699</v>
      </c>
      <c r="H1030">
        <v>-11.5017268023563</v>
      </c>
      <c r="I1030">
        <v>-21.444713046758402</v>
      </c>
      <c r="J1030">
        <v>-6.1164735857037504</v>
      </c>
      <c r="K1030">
        <v>1999.5865979555699</v>
      </c>
      <c r="L1030">
        <v>1865.5247097906399</v>
      </c>
      <c r="M1030">
        <v>31.891657185199499</v>
      </c>
      <c r="N1030">
        <v>0.75922904258022605</v>
      </c>
      <c r="O1030">
        <v>32.876125160737203</v>
      </c>
      <c r="P1030">
        <v>60.322982433535202</v>
      </c>
      <c r="Q1030">
        <v>0.111889320420131</v>
      </c>
    </row>
    <row r="1031" spans="1:17" hidden="1" x14ac:dyDescent="0.3">
      <c r="A1031" t="s">
        <v>2218</v>
      </c>
      <c r="B1031" t="s">
        <v>2219</v>
      </c>
      <c r="C1031" t="s">
        <v>10405</v>
      </c>
      <c r="D1031" t="s">
        <v>1304</v>
      </c>
      <c r="E1031">
        <v>2697.3066239999998</v>
      </c>
      <c r="F1031">
        <v>512</v>
      </c>
      <c r="G1031">
        <v>80.895488672549305</v>
      </c>
      <c r="H1031">
        <v>-8.8249768342319399</v>
      </c>
      <c r="I1031">
        <v>75.7068471084321</v>
      </c>
      <c r="J1031">
        <v>-5.4936861476395604</v>
      </c>
      <c r="K1031">
        <v>504.918911022016</v>
      </c>
      <c r="L1031">
        <v>382.70843647469297</v>
      </c>
      <c r="M1031">
        <v>37.5016803848428</v>
      </c>
      <c r="N1031">
        <v>0.45287271135296497</v>
      </c>
      <c r="O1031">
        <v>19.86328125</v>
      </c>
      <c r="P1031">
        <v>141.90881171745801</v>
      </c>
      <c r="Q1031">
        <v>8.9720485330818001E-2</v>
      </c>
    </row>
    <row r="1032" spans="1:17" hidden="1" x14ac:dyDescent="0.3">
      <c r="A1032" t="s">
        <v>2220</v>
      </c>
      <c r="B1032" t="s">
        <v>2221</v>
      </c>
      <c r="C1032" t="s">
        <v>10405</v>
      </c>
      <c r="D1032" t="s">
        <v>407</v>
      </c>
      <c r="E1032">
        <v>2679.7514507249998</v>
      </c>
      <c r="F1032">
        <v>1164</v>
      </c>
      <c r="G1032">
        <v>-42.477810275588503</v>
      </c>
      <c r="H1032">
        <v>-5.7899027129275797</v>
      </c>
      <c r="I1032">
        <v>-14.2945925760232</v>
      </c>
      <c r="J1032">
        <v>-3.64468009588151</v>
      </c>
      <c r="K1032">
        <v>1172.77791738209</v>
      </c>
      <c r="L1032">
        <v>1202.2810215609099</v>
      </c>
      <c r="M1032">
        <v>46.910925783862602</v>
      </c>
      <c r="N1032">
        <v>0.77080488836483396</v>
      </c>
      <c r="O1032">
        <v>23.711340206185501</v>
      </c>
      <c r="P1032">
        <v>6.6911090742438102</v>
      </c>
      <c r="Q1032">
        <v>-2.8537214904805999E-2</v>
      </c>
    </row>
    <row r="1033" spans="1:17" hidden="1" x14ac:dyDescent="0.3">
      <c r="A1033" t="s">
        <v>2222</v>
      </c>
      <c r="B1033" t="s">
        <v>2223</v>
      </c>
      <c r="C1033" t="s">
        <v>10405</v>
      </c>
      <c r="D1033" t="s">
        <v>54</v>
      </c>
      <c r="E1033">
        <v>2678.0872966050001</v>
      </c>
      <c r="F1033">
        <v>1084.6500000000001</v>
      </c>
      <c r="G1033">
        <v>18.1194687201215</v>
      </c>
      <c r="H1033">
        <v>-9.9926609174231498</v>
      </c>
      <c r="I1033">
        <v>-14.0128925526398</v>
      </c>
      <c r="J1033">
        <v>-2.4968635598585198</v>
      </c>
      <c r="K1033">
        <v>1098.3129659447</v>
      </c>
      <c r="L1033">
        <v>1014.16117248837</v>
      </c>
      <c r="M1033">
        <v>55.145903490018398</v>
      </c>
      <c r="N1033">
        <v>0.70737729167411301</v>
      </c>
      <c r="O1033">
        <v>14.3225925413727</v>
      </c>
      <c r="P1033">
        <v>80.790065838819899</v>
      </c>
      <c r="Q1033">
        <v>7.5315952981580003E-3</v>
      </c>
    </row>
    <row r="1034" spans="1:17" hidden="1" x14ac:dyDescent="0.3">
      <c r="A1034" t="s">
        <v>2224</v>
      </c>
      <c r="B1034" t="s">
        <v>2225</v>
      </c>
      <c r="C1034" t="s">
        <v>10405</v>
      </c>
      <c r="D1034" t="s">
        <v>1010</v>
      </c>
      <c r="E1034">
        <v>2672.5609140749998</v>
      </c>
      <c r="F1034">
        <v>405.55</v>
      </c>
      <c r="G1034">
        <v>-6.0284315955965804</v>
      </c>
      <c r="H1034">
        <v>-12.566190834888699</v>
      </c>
      <c r="I1034">
        <v>10.9403896943411</v>
      </c>
      <c r="J1034">
        <v>-4.0331508873194197</v>
      </c>
      <c r="K1034">
        <v>397.85896858239499</v>
      </c>
      <c r="M1034">
        <v>56.456954244519302</v>
      </c>
      <c r="N1034">
        <v>0.41607801958437002</v>
      </c>
      <c r="O1034">
        <v>17.100234249784201</v>
      </c>
      <c r="P1034">
        <v>43.710134656272103</v>
      </c>
    </row>
    <row r="1035" spans="1:17" hidden="1" x14ac:dyDescent="0.3">
      <c r="A1035" t="s">
        <v>2226</v>
      </c>
      <c r="B1035" t="s">
        <v>2227</v>
      </c>
      <c r="C1035" t="s">
        <v>10405</v>
      </c>
      <c r="D1035" t="s">
        <v>592</v>
      </c>
      <c r="E1035">
        <v>2651.477652</v>
      </c>
      <c r="F1035">
        <v>610.20000000000005</v>
      </c>
      <c r="G1035">
        <v>-12.312936957267601</v>
      </c>
      <c r="H1035">
        <v>-14.0599812375066</v>
      </c>
      <c r="I1035">
        <v>13.882186434873301</v>
      </c>
      <c r="J1035">
        <v>-6.6927735854838497</v>
      </c>
      <c r="K1035">
        <v>621.21772795879394</v>
      </c>
      <c r="L1035">
        <v>577.42890565797904</v>
      </c>
      <c r="M1035">
        <v>45.9735140595076</v>
      </c>
      <c r="N1035">
        <v>0.55965412633305101</v>
      </c>
      <c r="O1035">
        <v>14.716486397902299</v>
      </c>
      <c r="P1035">
        <v>34.109890109890102</v>
      </c>
      <c r="Q1035">
        <v>1.0962394139642E-2</v>
      </c>
    </row>
    <row r="1036" spans="1:17" hidden="1" x14ac:dyDescent="0.3">
      <c r="A1036" t="s">
        <v>2228</v>
      </c>
      <c r="B1036" t="s">
        <v>2229</v>
      </c>
      <c r="C1036" t="s">
        <v>10405</v>
      </c>
      <c r="D1036" t="s">
        <v>1688</v>
      </c>
      <c r="E1036">
        <v>2644.090741</v>
      </c>
      <c r="F1036">
        <v>65.53</v>
      </c>
      <c r="G1036">
        <v>-5.4210273523100199</v>
      </c>
      <c r="H1036">
        <v>0.40311604806872298</v>
      </c>
      <c r="I1036">
        <v>-4.34865711178956</v>
      </c>
      <c r="J1036">
        <v>0.19922944134038401</v>
      </c>
      <c r="K1036">
        <v>62.793157684619501</v>
      </c>
      <c r="L1036">
        <v>59.966426797639997</v>
      </c>
      <c r="M1036">
        <v>53.860821394049402</v>
      </c>
      <c r="N1036">
        <v>1.0136942156773501</v>
      </c>
      <c r="O1036">
        <v>1.1750343354188699</v>
      </c>
      <c r="P1036">
        <v>33.435145591529199</v>
      </c>
      <c r="Q1036">
        <v>-2.7484158448541001E-2</v>
      </c>
    </row>
    <row r="1037" spans="1:17" x14ac:dyDescent="0.3">
      <c r="A1037" t="s">
        <v>2230</v>
      </c>
      <c r="B1037" t="s">
        <v>2231</v>
      </c>
      <c r="C1037" t="s">
        <v>10394</v>
      </c>
      <c r="D1037" t="s">
        <v>46</v>
      </c>
      <c r="E1037">
        <v>2643.5128328349901</v>
      </c>
      <c r="F1037">
        <v>666.85</v>
      </c>
      <c r="G1037">
        <v>-48.475244830350299</v>
      </c>
      <c r="H1037">
        <v>-5.6886041973809398</v>
      </c>
      <c r="I1037">
        <v>-17.713126208610198</v>
      </c>
      <c r="J1037">
        <v>-4.6972819190224797</v>
      </c>
      <c r="K1037">
        <v>679.42136522707995</v>
      </c>
      <c r="L1037">
        <v>692.10061159242002</v>
      </c>
      <c r="M1037">
        <v>40.972411014942502</v>
      </c>
      <c r="N1037">
        <v>0.86554178248926705</v>
      </c>
      <c r="O1037">
        <v>21.908975031866198</v>
      </c>
      <c r="P1037">
        <v>11.1601933655609</v>
      </c>
      <c r="Q1037">
        <v>-1.107367914866E-3</v>
      </c>
    </row>
    <row r="1038" spans="1:17" hidden="1" x14ac:dyDescent="0.3">
      <c r="A1038" t="s">
        <v>2232</v>
      </c>
      <c r="B1038" t="s">
        <v>2233</v>
      </c>
      <c r="C1038" t="s">
        <v>10405</v>
      </c>
      <c r="D1038" t="s">
        <v>213</v>
      </c>
      <c r="E1038">
        <v>2642.1956869999999</v>
      </c>
      <c r="F1038">
        <v>1693</v>
      </c>
      <c r="G1038">
        <v>41.469514729721404</v>
      </c>
      <c r="H1038">
        <v>-16.1935217235031</v>
      </c>
      <c r="I1038">
        <v>-6.2795769553103602</v>
      </c>
      <c r="J1038">
        <v>-7.3233971927381303</v>
      </c>
      <c r="K1038">
        <v>1823.08998729117</v>
      </c>
      <c r="L1038">
        <v>1597.54511191545</v>
      </c>
      <c r="M1038">
        <v>38.150236589004201</v>
      </c>
      <c r="N1038">
        <v>0.62294633077765604</v>
      </c>
      <c r="O1038">
        <v>48.848198464264598</v>
      </c>
      <c r="P1038">
        <v>82.819502186706998</v>
      </c>
    </row>
    <row r="1039" spans="1:17" hidden="1" x14ac:dyDescent="0.3">
      <c r="A1039" t="s">
        <v>2234</v>
      </c>
      <c r="B1039" t="s">
        <v>2235</v>
      </c>
      <c r="C1039" t="s">
        <v>10405</v>
      </c>
      <c r="D1039" t="s">
        <v>564</v>
      </c>
      <c r="E1039">
        <v>2637.0079999999998</v>
      </c>
      <c r="F1039">
        <v>149.83000000000001</v>
      </c>
      <c r="G1039">
        <v>184.25932330200101</v>
      </c>
      <c r="H1039">
        <v>-17.7298081460406</v>
      </c>
      <c r="I1039">
        <v>101.36656415364099</v>
      </c>
      <c r="J1039">
        <v>-15.4158528940095</v>
      </c>
      <c r="K1039">
        <v>155.36759414584699</v>
      </c>
      <c r="L1039">
        <v>119.987184473314</v>
      </c>
      <c r="M1039">
        <v>25.435383689540799</v>
      </c>
      <c r="N1039">
        <v>0.779134142956457</v>
      </c>
      <c r="O1039">
        <v>24.474404324901499</v>
      </c>
      <c r="P1039">
        <v>222.21505376344001</v>
      </c>
      <c r="Q1039">
        <v>4.4107202512093997E-2</v>
      </c>
    </row>
    <row r="1040" spans="1:17" x14ac:dyDescent="0.3">
      <c r="A1040" t="s">
        <v>2236</v>
      </c>
      <c r="B1040" t="s">
        <v>2237</v>
      </c>
      <c r="C1040" t="s">
        <v>10399</v>
      </c>
      <c r="D1040" t="s">
        <v>592</v>
      </c>
      <c r="E1040">
        <v>2636.0909096299902</v>
      </c>
      <c r="F1040">
        <v>178.9</v>
      </c>
      <c r="G1040">
        <v>-59.121286329842299</v>
      </c>
      <c r="H1040">
        <v>-3.1967179825195</v>
      </c>
      <c r="I1040">
        <v>-28.210775356674102</v>
      </c>
      <c r="J1040">
        <v>-3.6420844514253798</v>
      </c>
      <c r="K1040">
        <v>175.32245675857101</v>
      </c>
      <c r="L1040">
        <v>205.38415527021399</v>
      </c>
      <c r="M1040">
        <v>48.4326982594227</v>
      </c>
      <c r="N1040">
        <v>2.11568795180311</v>
      </c>
      <c r="O1040">
        <v>74.399105645611996</v>
      </c>
      <c r="P1040">
        <v>24.305169538632502</v>
      </c>
    </row>
    <row r="1041" spans="1:17" hidden="1" x14ac:dyDescent="0.3">
      <c r="A1041" t="s">
        <v>2238</v>
      </c>
      <c r="B1041" t="s">
        <v>2239</v>
      </c>
      <c r="C1041" t="s">
        <v>10405</v>
      </c>
      <c r="D1041" t="s">
        <v>388</v>
      </c>
      <c r="E1041">
        <v>2632.7276011499998</v>
      </c>
      <c r="F1041">
        <v>889.5</v>
      </c>
      <c r="G1041">
        <v>60.277645298128903</v>
      </c>
      <c r="H1041">
        <v>-7.23844599639673</v>
      </c>
      <c r="I1041">
        <v>58.612565598968999</v>
      </c>
      <c r="J1041">
        <v>-5.68296919715816</v>
      </c>
      <c r="K1041">
        <v>868.73419939078201</v>
      </c>
      <c r="L1041">
        <v>703.03843497318303</v>
      </c>
      <c r="M1041">
        <v>33.042169464303797</v>
      </c>
      <c r="N1041">
        <v>0.36832071583068499</v>
      </c>
      <c r="O1041">
        <v>21.894322653175902</v>
      </c>
      <c r="P1041">
        <v>94.8734801183043</v>
      </c>
      <c r="Q1041">
        <v>5.9979936934162002E-2</v>
      </c>
    </row>
    <row r="1042" spans="1:17" hidden="1" x14ac:dyDescent="0.3">
      <c r="A1042" t="s">
        <v>2240</v>
      </c>
      <c r="B1042" t="s">
        <v>2241</v>
      </c>
      <c r="C1042" t="s">
        <v>10405</v>
      </c>
      <c r="D1042" t="s">
        <v>21</v>
      </c>
      <c r="E1042">
        <v>2622.8151124799901</v>
      </c>
      <c r="F1042">
        <v>402.4</v>
      </c>
      <c r="G1042">
        <v>3.2938989523550899</v>
      </c>
      <c r="H1042">
        <v>14.853937693896</v>
      </c>
      <c r="I1042">
        <v>-15.4863180518718</v>
      </c>
      <c r="J1042">
        <v>3.2801080845028401</v>
      </c>
      <c r="K1042">
        <v>376.61762127138201</v>
      </c>
      <c r="L1042">
        <v>372.90207552624798</v>
      </c>
      <c r="M1042">
        <v>54.586702546810301</v>
      </c>
      <c r="N1042">
        <v>1.15893345469924</v>
      </c>
      <c r="O1042">
        <v>71.6575546719682</v>
      </c>
      <c r="P1042">
        <v>68.332984731227697</v>
      </c>
      <c r="Q1042">
        <v>0.123327337312667</v>
      </c>
    </row>
    <row r="1043" spans="1:17" hidden="1" x14ac:dyDescent="0.3">
      <c r="A1043" t="s">
        <v>2242</v>
      </c>
      <c r="B1043" t="s">
        <v>2243</v>
      </c>
      <c r="C1043" t="s">
        <v>10405</v>
      </c>
      <c r="D1043" t="s">
        <v>263</v>
      </c>
      <c r="E1043">
        <v>2621.2165727769998</v>
      </c>
      <c r="F1043">
        <v>103.07</v>
      </c>
      <c r="G1043">
        <v>-2.9301316009593901</v>
      </c>
      <c r="H1043">
        <v>-3.40027733538221</v>
      </c>
      <c r="I1043">
        <v>12.867838185248299</v>
      </c>
      <c r="J1043">
        <v>-3.6880475079336499</v>
      </c>
      <c r="K1043">
        <v>98.010343028160506</v>
      </c>
      <c r="L1043">
        <v>89.203839619930093</v>
      </c>
      <c r="M1043">
        <v>44.364468657101902</v>
      </c>
      <c r="N1043">
        <v>0.79868197695173004</v>
      </c>
      <c r="O1043">
        <v>9.6827398855147102</v>
      </c>
      <c r="P1043">
        <v>44.355742296918699</v>
      </c>
      <c r="Q1043">
        <v>-4.4632082857070002E-2</v>
      </c>
    </row>
    <row r="1044" spans="1:17" x14ac:dyDescent="0.3">
      <c r="A1044" t="s">
        <v>2244</v>
      </c>
      <c r="B1044" t="s">
        <v>2245</v>
      </c>
      <c r="C1044" t="s">
        <v>10397</v>
      </c>
      <c r="D1044" t="s">
        <v>1548</v>
      </c>
      <c r="E1044">
        <v>2621.2063122</v>
      </c>
      <c r="F1044">
        <v>634.20000000000005</v>
      </c>
      <c r="G1044">
        <v>-51.984382323619201</v>
      </c>
      <c r="H1044">
        <v>-4.5535740234582702</v>
      </c>
      <c r="I1044">
        <v>-26.266927232480899</v>
      </c>
      <c r="J1044">
        <v>1.2399118402363301</v>
      </c>
      <c r="K1044">
        <v>616.14208835564796</v>
      </c>
      <c r="L1044">
        <v>678.92430405950995</v>
      </c>
      <c r="M1044">
        <v>73.355377505931699</v>
      </c>
      <c r="N1044">
        <v>0.81216229533253603</v>
      </c>
      <c r="O1044">
        <v>42.6994638915168</v>
      </c>
      <c r="P1044">
        <v>17.1840354767184</v>
      </c>
    </row>
    <row r="1045" spans="1:17" hidden="1" x14ac:dyDescent="0.3">
      <c r="A1045" t="s">
        <v>2246</v>
      </c>
      <c r="B1045" t="s">
        <v>2247</v>
      </c>
      <c r="C1045" t="s">
        <v>10405</v>
      </c>
      <c r="D1045" t="s">
        <v>998</v>
      </c>
      <c r="E1045">
        <v>2619.5788495000002</v>
      </c>
      <c r="F1045">
        <v>143.74</v>
      </c>
      <c r="G1045">
        <v>-7.2562419445882798</v>
      </c>
      <c r="H1045">
        <v>0.85147205827954497</v>
      </c>
      <c r="I1045">
        <v>7.2321255180187096</v>
      </c>
      <c r="J1045">
        <v>-4.8704720226700999</v>
      </c>
      <c r="M1045">
        <v>55.0917408907046</v>
      </c>
      <c r="O1045">
        <v>10.477250591345401</v>
      </c>
      <c r="P1045">
        <v>34.211017740429497</v>
      </c>
    </row>
    <row r="1046" spans="1:17" hidden="1" x14ac:dyDescent="0.3">
      <c r="A1046" t="s">
        <v>2248</v>
      </c>
      <c r="B1046" t="s">
        <v>2249</v>
      </c>
      <c r="C1046" t="s">
        <v>10405</v>
      </c>
      <c r="D1046" t="s">
        <v>266</v>
      </c>
      <c r="E1046">
        <v>2617.569</v>
      </c>
      <c r="F1046">
        <v>18000</v>
      </c>
      <c r="G1046">
        <v>-4.7604332259387796</v>
      </c>
      <c r="H1046">
        <v>-5.2567830749173803</v>
      </c>
      <c r="I1046">
        <v>15.929787313824299</v>
      </c>
      <c r="J1046">
        <v>-1.17944667398315</v>
      </c>
      <c r="K1046">
        <v>17958.709201925001</v>
      </c>
      <c r="L1046">
        <v>15924.3906116791</v>
      </c>
      <c r="M1046">
        <v>46.113281468781899</v>
      </c>
      <c r="N1046">
        <v>0.36860969288038098</v>
      </c>
      <c r="O1046">
        <v>16.1111111111111</v>
      </c>
      <c r="P1046">
        <v>42.857142857142797</v>
      </c>
      <c r="Q1046">
        <v>0.13743616998276301</v>
      </c>
    </row>
    <row r="1047" spans="1:17" hidden="1" x14ac:dyDescent="0.3">
      <c r="A1047" t="s">
        <v>2250</v>
      </c>
      <c r="B1047" t="s">
        <v>2251</v>
      </c>
      <c r="C1047" t="s">
        <v>10405</v>
      </c>
      <c r="D1047" t="s">
        <v>2252</v>
      </c>
      <c r="E1047">
        <v>2600.5</v>
      </c>
      <c r="F1047">
        <v>928.75</v>
      </c>
      <c r="G1047">
        <v>69.599073490172998</v>
      </c>
      <c r="H1047">
        <v>1.4930488867812299</v>
      </c>
      <c r="I1047">
        <v>20.3593654692576</v>
      </c>
      <c r="J1047">
        <v>9.7392218548809009</v>
      </c>
      <c r="K1047">
        <v>959.95350987550296</v>
      </c>
      <c r="L1047">
        <v>866.96811705255095</v>
      </c>
      <c r="M1047">
        <v>61.528918733067101</v>
      </c>
      <c r="N1047">
        <v>0.47500564329186201</v>
      </c>
      <c r="O1047">
        <v>56.979811574697102</v>
      </c>
      <c r="P1047">
        <v>117.96526636939601</v>
      </c>
      <c r="Q1047">
        <v>8.8042486708116999E-2</v>
      </c>
    </row>
    <row r="1048" spans="1:17" hidden="1" x14ac:dyDescent="0.3">
      <c r="A1048" t="s">
        <v>2253</v>
      </c>
      <c r="B1048" t="s">
        <v>2254</v>
      </c>
      <c r="C1048" t="s">
        <v>10405</v>
      </c>
      <c r="D1048" t="s">
        <v>910</v>
      </c>
      <c r="E1048">
        <v>2589.202310655</v>
      </c>
      <c r="F1048">
        <v>2056.35</v>
      </c>
      <c r="G1048">
        <v>332.48784961293001</v>
      </c>
      <c r="H1048">
        <v>1.5103802206597501</v>
      </c>
      <c r="I1048">
        <v>218.569002737223</v>
      </c>
      <c r="J1048">
        <v>-2.0366790460199899</v>
      </c>
      <c r="K1048">
        <v>1726.10338591613</v>
      </c>
      <c r="L1048">
        <v>1079.80545107679</v>
      </c>
      <c r="M1048">
        <v>50.605427530121602</v>
      </c>
      <c r="N1048">
        <v>0.24828394341469201</v>
      </c>
      <c r="O1048">
        <v>15.7390522041481</v>
      </c>
      <c r="P1048">
        <v>437.67812785985097</v>
      </c>
    </row>
    <row r="1049" spans="1:17" hidden="1" x14ac:dyDescent="0.3">
      <c r="A1049" t="s">
        <v>2255</v>
      </c>
      <c r="B1049" t="s">
        <v>2256</v>
      </c>
      <c r="C1049" t="s">
        <v>10405</v>
      </c>
      <c r="D1049" t="s">
        <v>1363</v>
      </c>
      <c r="E1049">
        <v>2580.8388</v>
      </c>
      <c r="F1049">
        <v>1000</v>
      </c>
      <c r="G1049">
        <v>-32.170510901304098</v>
      </c>
      <c r="H1049">
        <v>-4.7576556561113303</v>
      </c>
      <c r="I1049">
        <v>-17.6821434386971</v>
      </c>
      <c r="J1049">
        <v>-2.4701114784524099</v>
      </c>
      <c r="K1049">
        <v>999.996862396035</v>
      </c>
      <c r="L1049">
        <v>999.99669905446399</v>
      </c>
      <c r="M1049">
        <v>55.379180563809697</v>
      </c>
      <c r="N1049">
        <v>0.78885793175582197</v>
      </c>
      <c r="O1049">
        <v>3</v>
      </c>
      <c r="P1049">
        <v>3.0927835051546202</v>
      </c>
      <c r="Q1049">
        <v>-0.101916752053546</v>
      </c>
    </row>
    <row r="1050" spans="1:17" hidden="1" x14ac:dyDescent="0.3">
      <c r="A1050" t="s">
        <v>2257</v>
      </c>
      <c r="B1050" t="s">
        <v>2258</v>
      </c>
      <c r="C1050" t="s">
        <v>10405</v>
      </c>
      <c r="D1050" t="s">
        <v>46</v>
      </c>
      <c r="E1050">
        <v>2559.3498209700001</v>
      </c>
      <c r="F1050">
        <v>380.7</v>
      </c>
      <c r="G1050">
        <v>86.495921598747401</v>
      </c>
      <c r="H1050">
        <v>-19.802966279541799</v>
      </c>
      <c r="I1050">
        <v>30.333963860789499</v>
      </c>
      <c r="J1050">
        <v>-8.2795460505381193</v>
      </c>
      <c r="K1050">
        <v>424.56891440074202</v>
      </c>
      <c r="L1050">
        <v>355.64353670169203</v>
      </c>
      <c r="M1050">
        <v>29.287993310243099</v>
      </c>
      <c r="N1050">
        <v>0.165609926550179</v>
      </c>
      <c r="O1050">
        <v>69.687417914368197</v>
      </c>
      <c r="P1050">
        <v>141.331220285261</v>
      </c>
      <c r="Q1050">
        <v>2.6101724741876001E-2</v>
      </c>
    </row>
    <row r="1051" spans="1:17" hidden="1" x14ac:dyDescent="0.3">
      <c r="A1051" t="s">
        <v>2259</v>
      </c>
      <c r="B1051" t="s">
        <v>2260</v>
      </c>
      <c r="C1051" t="s">
        <v>10405</v>
      </c>
      <c r="D1051" t="s">
        <v>164</v>
      </c>
      <c r="E1051">
        <v>2553.2709354599901</v>
      </c>
      <c r="F1051">
        <v>1694.6</v>
      </c>
      <c r="G1051">
        <v>122.12020577537</v>
      </c>
      <c r="H1051">
        <v>-11.0047558990086</v>
      </c>
      <c r="I1051">
        <v>26.525860040367501</v>
      </c>
      <c r="J1051">
        <v>-4.0393120515183201</v>
      </c>
      <c r="K1051">
        <v>1652.9920460126</v>
      </c>
      <c r="L1051">
        <v>1287.4264631805299</v>
      </c>
      <c r="M1051">
        <v>42.314082350625</v>
      </c>
      <c r="N1051">
        <v>0.52905797888200601</v>
      </c>
      <c r="O1051">
        <v>14.8943703528856</v>
      </c>
      <c r="P1051">
        <v>216.304246383574</v>
      </c>
      <c r="Q1051">
        <v>0.10309555313605299</v>
      </c>
    </row>
    <row r="1052" spans="1:17" x14ac:dyDescent="0.3">
      <c r="A1052" t="s">
        <v>2261</v>
      </c>
      <c r="B1052" t="s">
        <v>2262</v>
      </c>
      <c r="C1052" t="s">
        <v>10399</v>
      </c>
      <c r="D1052" t="s">
        <v>478</v>
      </c>
      <c r="E1052">
        <v>2551.6584773099999</v>
      </c>
      <c r="F1052">
        <v>653.04999999999995</v>
      </c>
      <c r="G1052">
        <v>-41.122364867386402</v>
      </c>
      <c r="H1052">
        <v>-7.9135776950918304</v>
      </c>
      <c r="I1052">
        <v>9.6294601189019495</v>
      </c>
      <c r="J1052">
        <v>-0.71265275129424499</v>
      </c>
      <c r="K1052">
        <v>609.77785826358001</v>
      </c>
      <c r="L1052">
        <v>602.23282232991596</v>
      </c>
      <c r="M1052">
        <v>68.657440728940799</v>
      </c>
      <c r="N1052">
        <v>0.71551295001804005</v>
      </c>
      <c r="O1052">
        <v>21.231146160324599</v>
      </c>
      <c r="P1052">
        <v>41.644073310920703</v>
      </c>
      <c r="Q1052">
        <v>-8.9138253293332997E-2</v>
      </c>
    </row>
    <row r="1053" spans="1:17" x14ac:dyDescent="0.3">
      <c r="A1053" t="s">
        <v>2263</v>
      </c>
      <c r="B1053" t="s">
        <v>2264</v>
      </c>
      <c r="C1053" t="s">
        <v>10407</v>
      </c>
      <c r="D1053" t="s">
        <v>1962</v>
      </c>
      <c r="E1053">
        <v>2542.774748674</v>
      </c>
      <c r="F1053">
        <v>13.81</v>
      </c>
      <c r="G1053">
        <v>-56.292390032183299</v>
      </c>
      <c r="H1053">
        <v>-15.1866985604017</v>
      </c>
      <c r="I1053">
        <v>-37.158362107589298</v>
      </c>
      <c r="J1053">
        <v>-4.2069825863452497</v>
      </c>
      <c r="K1053">
        <v>14.609843155182901</v>
      </c>
      <c r="L1053">
        <v>16.412960938093399</v>
      </c>
      <c r="M1053">
        <v>47.076194275165001</v>
      </c>
      <c r="N1053">
        <v>0.68770177860205195</v>
      </c>
      <c r="O1053">
        <v>88.631426502534396</v>
      </c>
      <c r="P1053">
        <v>7.4708171206225797</v>
      </c>
      <c r="Q1053">
        <v>-3.4901796031121E-2</v>
      </c>
    </row>
    <row r="1054" spans="1:17" hidden="1" x14ac:dyDescent="0.3">
      <c r="A1054" t="s">
        <v>2265</v>
      </c>
      <c r="B1054" t="s">
        <v>2266</v>
      </c>
      <c r="C1054" t="s">
        <v>10405</v>
      </c>
      <c r="D1054" t="s">
        <v>294</v>
      </c>
      <c r="E1054">
        <v>2541.375</v>
      </c>
      <c r="F1054">
        <v>4050</v>
      </c>
      <c r="G1054">
        <v>2250.1814302651601</v>
      </c>
      <c r="H1054">
        <v>-6.3743361728447203</v>
      </c>
      <c r="I1054">
        <v>148.86067174759</v>
      </c>
      <c r="J1054">
        <v>-3.4097808496491702</v>
      </c>
      <c r="K1054">
        <v>3738.8645000823199</v>
      </c>
      <c r="L1054">
        <v>2418.4526278775402</v>
      </c>
      <c r="M1054">
        <v>51.035965437457101</v>
      </c>
      <c r="N1054">
        <v>0.60005978323755105</v>
      </c>
      <c r="O1054">
        <v>18.491358024691301</v>
      </c>
      <c r="P1054">
        <v>2384.6625766871098</v>
      </c>
      <c r="Q1054">
        <v>0.235035846400619</v>
      </c>
    </row>
    <row r="1055" spans="1:17" hidden="1" x14ac:dyDescent="0.3">
      <c r="A1055" t="s">
        <v>2267</v>
      </c>
      <c r="B1055" t="s">
        <v>2268</v>
      </c>
      <c r="C1055" t="s">
        <v>10405</v>
      </c>
      <c r="D1055" t="s">
        <v>225</v>
      </c>
      <c r="E1055">
        <v>2535.0816527249999</v>
      </c>
      <c r="F1055">
        <v>4935.75</v>
      </c>
      <c r="G1055">
        <v>62.268009268332897</v>
      </c>
      <c r="H1055">
        <v>-2.29070469662306</v>
      </c>
      <c r="I1055">
        <v>28.329843372194102</v>
      </c>
      <c r="J1055">
        <v>-0.94166820300559095</v>
      </c>
      <c r="K1055">
        <v>4470.7019749535002</v>
      </c>
      <c r="L1055">
        <v>3801.9683294575998</v>
      </c>
      <c r="M1055">
        <v>72.827986875899299</v>
      </c>
      <c r="N1055">
        <v>1.3921051880669</v>
      </c>
      <c r="O1055">
        <v>3.0441169021931702</v>
      </c>
      <c r="P1055">
        <v>109.98723675813601</v>
      </c>
      <c r="Q1055">
        <v>0.10529095923640901</v>
      </c>
    </row>
    <row r="1056" spans="1:17" hidden="1" x14ac:dyDescent="0.3">
      <c r="A1056" t="s">
        <v>2269</v>
      </c>
      <c r="B1056" t="s">
        <v>2270</v>
      </c>
      <c r="C1056" t="s">
        <v>10405</v>
      </c>
      <c r="D1056" t="s">
        <v>471</v>
      </c>
      <c r="E1056">
        <v>2534.1782784249999</v>
      </c>
      <c r="F1056">
        <v>1083.3499999999999</v>
      </c>
      <c r="G1056">
        <v>-65.196765153831393</v>
      </c>
      <c r="H1056">
        <v>-3.1663095022651802</v>
      </c>
      <c r="I1056">
        <v>-21.675522037850001</v>
      </c>
      <c r="J1056">
        <v>3.9574813193314999</v>
      </c>
      <c r="K1056">
        <v>1013.25018745067</v>
      </c>
      <c r="L1056">
        <v>1190.38555042237</v>
      </c>
      <c r="M1056">
        <v>82.579523844469705</v>
      </c>
      <c r="N1056">
        <v>2.1683854926205202</v>
      </c>
      <c r="O1056">
        <v>52.383809479854101</v>
      </c>
      <c r="P1056">
        <v>16.208098685974701</v>
      </c>
      <c r="Q1056">
        <v>-0.13400311038885299</v>
      </c>
    </row>
    <row r="1057" spans="1:17" hidden="1" x14ac:dyDescent="0.3">
      <c r="A1057" t="s">
        <v>2271</v>
      </c>
      <c r="B1057" t="s">
        <v>2272</v>
      </c>
      <c r="C1057" t="s">
        <v>10405</v>
      </c>
      <c r="D1057" t="s">
        <v>376</v>
      </c>
      <c r="E1057">
        <v>2528.7203553999998</v>
      </c>
      <c r="F1057">
        <v>761</v>
      </c>
      <c r="G1057">
        <v>-48.558919580204901</v>
      </c>
      <c r="H1057">
        <v>-7.6047894140731103</v>
      </c>
      <c r="I1057">
        <v>-21.965892961306398</v>
      </c>
      <c r="J1057">
        <v>-7.2212033980227996</v>
      </c>
      <c r="K1057">
        <v>786.97542642105202</v>
      </c>
      <c r="L1057">
        <v>822.44842722061605</v>
      </c>
      <c r="M1057">
        <v>32.228591218351099</v>
      </c>
      <c r="N1057">
        <v>1.27239054166845</v>
      </c>
      <c r="O1057">
        <v>23.5216819973718</v>
      </c>
      <c r="P1057">
        <v>6.4931430170724802</v>
      </c>
      <c r="Q1057">
        <v>2.203106903431E-3</v>
      </c>
    </row>
    <row r="1058" spans="1:17" x14ac:dyDescent="0.3">
      <c r="A1058" t="s">
        <v>2273</v>
      </c>
      <c r="B1058" t="s">
        <v>2274</v>
      </c>
      <c r="C1058" t="s">
        <v>10407</v>
      </c>
      <c r="D1058" t="s">
        <v>1962</v>
      </c>
      <c r="E1058">
        <v>2524.4755146299999</v>
      </c>
      <c r="F1058">
        <v>52.95</v>
      </c>
      <c r="G1058">
        <v>-31.025379106146602</v>
      </c>
      <c r="H1058">
        <v>-4.24822169384717</v>
      </c>
      <c r="I1058">
        <v>-9.5115397714755492</v>
      </c>
      <c r="J1058">
        <v>-7.9349499877691798</v>
      </c>
      <c r="K1058">
        <v>52.929688914689898</v>
      </c>
      <c r="L1058">
        <v>52.008150493223198</v>
      </c>
      <c r="M1058">
        <v>47.438987250857899</v>
      </c>
      <c r="N1058">
        <v>1.41274647061435</v>
      </c>
      <c r="O1058">
        <v>31.0670443814919</v>
      </c>
      <c r="P1058">
        <v>24.734982332155401</v>
      </c>
      <c r="Q1058">
        <v>-1.3903637269155E-2</v>
      </c>
    </row>
    <row r="1059" spans="1:17" hidden="1" x14ac:dyDescent="0.3">
      <c r="A1059" t="s">
        <v>2275</v>
      </c>
      <c r="B1059" t="s">
        <v>2276</v>
      </c>
      <c r="C1059" t="s">
        <v>10405</v>
      </c>
      <c r="D1059" t="s">
        <v>510</v>
      </c>
      <c r="E1059">
        <v>2516.5890779400002</v>
      </c>
      <c r="F1059">
        <v>375.9</v>
      </c>
      <c r="G1059">
        <v>0.234265770626052</v>
      </c>
      <c r="H1059">
        <v>-1.4562857930976201</v>
      </c>
      <c r="I1059">
        <v>0.84121411081721498</v>
      </c>
      <c r="J1059">
        <v>-6.4910027855670904</v>
      </c>
      <c r="K1059">
        <v>351.77036113677002</v>
      </c>
      <c r="L1059">
        <v>323.90977160081599</v>
      </c>
      <c r="M1059">
        <v>49.835704485289398</v>
      </c>
      <c r="N1059">
        <v>0.86966319465569997</v>
      </c>
      <c r="O1059">
        <v>7.6882149507847997</v>
      </c>
      <c r="P1059">
        <v>59.7535061623459</v>
      </c>
    </row>
    <row r="1060" spans="1:17" hidden="1" x14ac:dyDescent="0.3">
      <c r="A1060" t="s">
        <v>2277</v>
      </c>
      <c r="B1060" t="s">
        <v>2278</v>
      </c>
      <c r="C1060" t="s">
        <v>10405</v>
      </c>
      <c r="D1060" t="s">
        <v>190</v>
      </c>
      <c r="E1060">
        <v>2514.8504366500001</v>
      </c>
      <c r="F1060">
        <v>452.05</v>
      </c>
      <c r="G1060">
        <v>-6.6195042455633404</v>
      </c>
      <c r="H1060">
        <v>-6.3710828353208502</v>
      </c>
      <c r="I1060">
        <v>22.4222338951738</v>
      </c>
      <c r="J1060">
        <v>-2.5900304627329498</v>
      </c>
      <c r="K1060">
        <v>439.709794177162</v>
      </c>
      <c r="L1060">
        <v>402.98929882299899</v>
      </c>
      <c r="M1060">
        <v>57.909298289395899</v>
      </c>
      <c r="N1060">
        <v>0.63555279693931899</v>
      </c>
      <c r="O1060">
        <v>8.1738745713969703</v>
      </c>
      <c r="P1060">
        <v>44.401852739178999</v>
      </c>
      <c r="Q1060">
        <v>2.9018230770864999E-2</v>
      </c>
    </row>
    <row r="1061" spans="1:17" hidden="1" x14ac:dyDescent="0.3">
      <c r="A1061" t="s">
        <v>2279</v>
      </c>
      <c r="B1061" t="s">
        <v>2280</v>
      </c>
      <c r="C1061" t="s">
        <v>10405</v>
      </c>
      <c r="D1061" t="s">
        <v>190</v>
      </c>
      <c r="E1061">
        <v>2496.5455238999998</v>
      </c>
      <c r="F1061">
        <v>2670.75</v>
      </c>
      <c r="G1061">
        <v>-21.937484165390401</v>
      </c>
      <c r="H1061">
        <v>-10.2078108820513</v>
      </c>
      <c r="I1061">
        <v>-4.5157705673412796</v>
      </c>
      <c r="J1061">
        <v>-1.0276133566560099</v>
      </c>
      <c r="K1061">
        <v>2803.4364377513998</v>
      </c>
      <c r="L1061">
        <v>2621.4134091474298</v>
      </c>
      <c r="M1061">
        <v>31.565564360399598</v>
      </c>
      <c r="N1061">
        <v>0.65606570025505495</v>
      </c>
      <c r="O1061">
        <v>13.593559861462101</v>
      </c>
      <c r="P1061">
        <v>27.239161505478801</v>
      </c>
      <c r="Q1061">
        <v>5.3987391495330002E-2</v>
      </c>
    </row>
    <row r="1062" spans="1:17" hidden="1" x14ac:dyDescent="0.3">
      <c r="A1062" t="s">
        <v>2281</v>
      </c>
      <c r="B1062" t="s">
        <v>2282</v>
      </c>
      <c r="C1062" t="s">
        <v>10405</v>
      </c>
      <c r="D1062" t="s">
        <v>213</v>
      </c>
      <c r="E1062">
        <v>2486.9611687500001</v>
      </c>
      <c r="F1062">
        <v>161.25</v>
      </c>
      <c r="G1062">
        <v>157.84647470020599</v>
      </c>
      <c r="H1062">
        <v>92.139780241324502</v>
      </c>
      <c r="I1062">
        <v>82.801750247684694</v>
      </c>
      <c r="J1062">
        <v>19.062897700941399</v>
      </c>
      <c r="K1062">
        <v>94.956781300465494</v>
      </c>
      <c r="L1062">
        <v>76.959118873123103</v>
      </c>
      <c r="M1062">
        <v>98.608385880476305</v>
      </c>
      <c r="N1062">
        <v>2.8175820824000999</v>
      </c>
      <c r="O1062">
        <v>0</v>
      </c>
      <c r="P1062">
        <v>212.13704994192699</v>
      </c>
    </row>
    <row r="1063" spans="1:17" x14ac:dyDescent="0.3">
      <c r="A1063" t="s">
        <v>2283</v>
      </c>
      <c r="B1063" t="s">
        <v>2284</v>
      </c>
      <c r="C1063" t="s">
        <v>10401</v>
      </c>
      <c r="D1063" t="s">
        <v>438</v>
      </c>
      <c r="E1063">
        <v>2482.82801036</v>
      </c>
      <c r="F1063">
        <v>467.8</v>
      </c>
      <c r="G1063">
        <v>-28.262137299576001</v>
      </c>
      <c r="H1063">
        <v>0.51010390673020301</v>
      </c>
      <c r="I1063">
        <v>-20.417315400043499</v>
      </c>
      <c r="J1063">
        <v>-8.40661147845241</v>
      </c>
      <c r="K1063">
        <v>481.01822372574202</v>
      </c>
      <c r="L1063">
        <v>493.683835687326</v>
      </c>
      <c r="M1063">
        <v>28.322183842864199</v>
      </c>
      <c r="N1063">
        <v>1.1394724391239901</v>
      </c>
      <c r="O1063">
        <v>24.412141941000399</v>
      </c>
      <c r="P1063">
        <v>8.0120064650196205</v>
      </c>
      <c r="Q1063">
        <v>-1.7661482657015001E-2</v>
      </c>
    </row>
    <row r="1064" spans="1:17" hidden="1" x14ac:dyDescent="0.3">
      <c r="A1064" t="s">
        <v>2285</v>
      </c>
      <c r="B1064" t="s">
        <v>2286</v>
      </c>
      <c r="C1064" t="s">
        <v>10405</v>
      </c>
      <c r="D1064" t="s">
        <v>1013</v>
      </c>
      <c r="E1064">
        <v>2482.7560119999998</v>
      </c>
      <c r="F1064">
        <v>1088.05</v>
      </c>
      <c r="G1064">
        <v>6.1164911222494203</v>
      </c>
      <c r="H1064">
        <v>-10.5634834590384</v>
      </c>
      <c r="I1064">
        <v>38.511229218543598</v>
      </c>
      <c r="J1064">
        <v>-9.2662412892808597</v>
      </c>
      <c r="K1064">
        <v>1049.9271234206001</v>
      </c>
      <c r="L1064">
        <v>873.47587065348205</v>
      </c>
      <c r="M1064">
        <v>38.732997086832597</v>
      </c>
      <c r="N1064">
        <v>0.345282309123289</v>
      </c>
      <c r="O1064">
        <v>22.696567253343101</v>
      </c>
      <c r="P1064">
        <v>69.333125826783899</v>
      </c>
      <c r="Q1064">
        <v>3.4213397103674999E-2</v>
      </c>
    </row>
    <row r="1065" spans="1:17" hidden="1" x14ac:dyDescent="0.3">
      <c r="A1065" t="s">
        <v>2287</v>
      </c>
      <c r="B1065" t="s">
        <v>2288</v>
      </c>
      <c r="C1065" t="s">
        <v>10405</v>
      </c>
      <c r="D1065" t="s">
        <v>83</v>
      </c>
      <c r="E1065">
        <v>2480.2562796000002</v>
      </c>
      <c r="F1065">
        <v>902</v>
      </c>
      <c r="G1065">
        <v>112.074359654631</v>
      </c>
      <c r="H1065">
        <v>-15.5674117536723</v>
      </c>
      <c r="I1065">
        <v>8.5589839130942504</v>
      </c>
      <c r="J1065">
        <v>-3.1481271772953701</v>
      </c>
      <c r="K1065">
        <v>939.49537480662502</v>
      </c>
      <c r="L1065">
        <v>801.63272433211205</v>
      </c>
      <c r="M1065">
        <v>34.398206570531102</v>
      </c>
      <c r="N1065">
        <v>0.56401378786630696</v>
      </c>
      <c r="O1065">
        <v>21.2527716186252</v>
      </c>
      <c r="P1065">
        <v>156.651017214397</v>
      </c>
      <c r="Q1065">
        <v>6.9869398818167006E-2</v>
      </c>
    </row>
    <row r="1066" spans="1:17" x14ac:dyDescent="0.3">
      <c r="A1066" t="s">
        <v>2289</v>
      </c>
      <c r="B1066" t="s">
        <v>2290</v>
      </c>
      <c r="C1066" t="s">
        <v>10391</v>
      </c>
      <c r="D1066" t="s">
        <v>51</v>
      </c>
      <c r="E1066">
        <v>2474.0035463999998</v>
      </c>
      <c r="F1066">
        <v>245.8</v>
      </c>
      <c r="G1066">
        <v>-90.929900173049106</v>
      </c>
      <c r="H1066">
        <v>-19.167763219710402</v>
      </c>
      <c r="I1066">
        <v>-64.583121845759194</v>
      </c>
      <c r="J1066">
        <v>-21.313210555674299</v>
      </c>
      <c r="K1066">
        <v>337.364137714251</v>
      </c>
      <c r="L1066">
        <v>437.89064157761902</v>
      </c>
      <c r="M1066">
        <v>9.4374704163165593</v>
      </c>
      <c r="N1066">
        <v>1.6001021680238401</v>
      </c>
      <c r="O1066">
        <v>174.552481692432</v>
      </c>
      <c r="P1066">
        <v>0.73770491803279903</v>
      </c>
    </row>
    <row r="1067" spans="1:17" hidden="1" x14ac:dyDescent="0.3">
      <c r="A1067" t="s">
        <v>2291</v>
      </c>
      <c r="B1067" t="s">
        <v>2292</v>
      </c>
      <c r="C1067" t="s">
        <v>10405</v>
      </c>
      <c r="D1067" t="s">
        <v>127</v>
      </c>
      <c r="E1067">
        <v>2473.1963862490002</v>
      </c>
      <c r="F1067">
        <v>61.45</v>
      </c>
      <c r="G1067">
        <v>302.10410746325402</v>
      </c>
      <c r="H1067">
        <v>34.143790998499803</v>
      </c>
      <c r="I1067">
        <v>109.06962407897799</v>
      </c>
      <c r="J1067">
        <v>10.407449873494601</v>
      </c>
      <c r="K1067">
        <v>41.485869002584501</v>
      </c>
      <c r="L1067">
        <v>30.422072478896901</v>
      </c>
      <c r="M1067">
        <v>93.706734291893596</v>
      </c>
      <c r="N1067">
        <v>1.6468727604997599</v>
      </c>
      <c r="O1067">
        <v>0</v>
      </c>
      <c r="P1067">
        <v>351.838235294117</v>
      </c>
      <c r="Q1067">
        <v>0.14215787703014199</v>
      </c>
    </row>
    <row r="1068" spans="1:17" hidden="1" x14ac:dyDescent="0.3">
      <c r="A1068" t="s">
        <v>2293</v>
      </c>
      <c r="B1068" t="s">
        <v>2294</v>
      </c>
      <c r="C1068" t="s">
        <v>10405</v>
      </c>
      <c r="D1068" t="s">
        <v>127</v>
      </c>
      <c r="E1068">
        <v>2463.2158624610001</v>
      </c>
      <c r="F1068">
        <v>170.47</v>
      </c>
      <c r="G1068">
        <v>-31.569563434172299</v>
      </c>
      <c r="H1068">
        <v>1.35596244365993</v>
      </c>
      <c r="I1068">
        <v>-0.84284187227501295</v>
      </c>
      <c r="J1068">
        <v>3.7298491748512199</v>
      </c>
      <c r="K1068">
        <v>162.17200231902001</v>
      </c>
      <c r="L1068">
        <v>163.38455712946299</v>
      </c>
      <c r="M1068">
        <v>72.686217050751395</v>
      </c>
      <c r="N1068">
        <v>1.5142693280316499</v>
      </c>
      <c r="O1068">
        <v>24.831348624391399</v>
      </c>
      <c r="P1068">
        <v>26.274074074074001</v>
      </c>
      <c r="Q1068">
        <v>4.9701109162299997E-3</v>
      </c>
    </row>
    <row r="1069" spans="1:17" hidden="1" x14ac:dyDescent="0.3">
      <c r="A1069" t="s">
        <v>2295</v>
      </c>
      <c r="B1069" t="s">
        <v>2296</v>
      </c>
      <c r="C1069" t="s">
        <v>10405</v>
      </c>
      <c r="D1069" t="s">
        <v>376</v>
      </c>
      <c r="E1069">
        <v>2460.9388800849902</v>
      </c>
      <c r="F1069">
        <v>1116.8499999999999</v>
      </c>
      <c r="G1069">
        <v>-21.696215397183799</v>
      </c>
      <c r="H1069">
        <v>-11.914360017985301</v>
      </c>
      <c r="I1069">
        <v>-15.4309118167448</v>
      </c>
      <c r="J1069">
        <v>-1.8475584713614499</v>
      </c>
      <c r="K1069">
        <v>1119.67608377481</v>
      </c>
      <c r="L1069">
        <v>1056.71620977612</v>
      </c>
      <c r="M1069">
        <v>39.1711900602605</v>
      </c>
      <c r="N1069">
        <v>0.91192708244696497</v>
      </c>
      <c r="O1069">
        <v>16.2018176120338</v>
      </c>
      <c r="P1069">
        <v>29.866279069767401</v>
      </c>
      <c r="Q1069">
        <v>9.9332741348792997E-2</v>
      </c>
    </row>
    <row r="1070" spans="1:17" hidden="1" x14ac:dyDescent="0.3">
      <c r="A1070" t="s">
        <v>2297</v>
      </c>
      <c r="B1070" t="s">
        <v>2298</v>
      </c>
      <c r="C1070" t="s">
        <v>10405</v>
      </c>
      <c r="D1070" t="s">
        <v>144</v>
      </c>
      <c r="E1070">
        <v>2460.1941632399999</v>
      </c>
      <c r="F1070">
        <v>23887.05</v>
      </c>
      <c r="G1070">
        <v>747.64616864670597</v>
      </c>
      <c r="H1070">
        <v>78.170814959512796</v>
      </c>
      <c r="I1070">
        <v>353.76403669636602</v>
      </c>
      <c r="J1070">
        <v>7.48379255422177</v>
      </c>
      <c r="K1070">
        <v>15734.217776363899</v>
      </c>
      <c r="L1070">
        <v>9023.4561234969806</v>
      </c>
      <c r="M1070">
        <v>65.927494478794102</v>
      </c>
      <c r="N1070">
        <v>1.9602057994915101</v>
      </c>
      <c r="O1070">
        <v>16.2763924385807</v>
      </c>
      <c r="P1070">
        <v>804.36716768257998</v>
      </c>
      <c r="Q1070">
        <v>0.18127755733484399</v>
      </c>
    </row>
    <row r="1071" spans="1:17" hidden="1" x14ac:dyDescent="0.3">
      <c r="A1071" t="s">
        <v>2299</v>
      </c>
      <c r="B1071" t="s">
        <v>2300</v>
      </c>
      <c r="C1071" t="s">
        <v>10405</v>
      </c>
      <c r="D1071" t="s">
        <v>46</v>
      </c>
      <c r="E1071">
        <v>2458.951826175</v>
      </c>
      <c r="F1071">
        <v>582.15</v>
      </c>
      <c r="G1071">
        <v>-13.932453330315001</v>
      </c>
      <c r="H1071">
        <v>-12.4041539886506</v>
      </c>
      <c r="I1071">
        <v>-10.778359682284499</v>
      </c>
      <c r="J1071">
        <v>3.1424385079273001</v>
      </c>
      <c r="K1071">
        <v>568.37835338720299</v>
      </c>
      <c r="L1071">
        <v>570.51969799322001</v>
      </c>
      <c r="M1071">
        <v>60.193030184245899</v>
      </c>
      <c r="N1071">
        <v>0.63417905352891202</v>
      </c>
      <c r="O1071">
        <v>46.010478399038</v>
      </c>
      <c r="P1071">
        <v>34.585597040804501</v>
      </c>
      <c r="Q1071">
        <v>0.16757418798927601</v>
      </c>
    </row>
    <row r="1072" spans="1:17" hidden="1" x14ac:dyDescent="0.3">
      <c r="A1072" t="s">
        <v>2301</v>
      </c>
      <c r="B1072" t="s">
        <v>2302</v>
      </c>
      <c r="C1072" t="s">
        <v>10405</v>
      </c>
      <c r="D1072" t="s">
        <v>263</v>
      </c>
      <c r="E1072">
        <v>2457.543725</v>
      </c>
      <c r="F1072">
        <v>492.05</v>
      </c>
      <c r="G1072">
        <v>-12.567718981309</v>
      </c>
      <c r="H1072">
        <v>3.2150345762419299</v>
      </c>
      <c r="I1072">
        <v>-12.3529497207725</v>
      </c>
      <c r="J1072">
        <v>6.4632293725641299</v>
      </c>
      <c r="K1072">
        <v>450.693697343037</v>
      </c>
      <c r="L1072">
        <v>441.61236467242099</v>
      </c>
      <c r="M1072">
        <v>85.373953010279394</v>
      </c>
      <c r="N1072">
        <v>2.48852295021518</v>
      </c>
      <c r="O1072">
        <v>7.6923076923076801</v>
      </c>
      <c r="P1072">
        <v>28.960817717206101</v>
      </c>
      <c r="Q1072">
        <v>-4.8498727747799996E-3</v>
      </c>
    </row>
    <row r="1073" spans="1:17" x14ac:dyDescent="0.3">
      <c r="A1073" t="s">
        <v>2303</v>
      </c>
      <c r="B1073" t="s">
        <v>2304</v>
      </c>
      <c r="C1073" t="s">
        <v>10393</v>
      </c>
      <c r="D1073" t="s">
        <v>393</v>
      </c>
      <c r="E1073">
        <v>2453.7718730000001</v>
      </c>
      <c r="F1073">
        <v>49</v>
      </c>
      <c r="G1073">
        <v>-69.108447848241099</v>
      </c>
      <c r="H1073">
        <v>-9.2665754757545304</v>
      </c>
      <c r="I1073">
        <v>-18.392363306853198</v>
      </c>
      <c r="J1073">
        <v>-6.8092528767242202</v>
      </c>
      <c r="K1073">
        <v>51.106170889025798</v>
      </c>
      <c r="L1073">
        <v>57.708494769082797</v>
      </c>
      <c r="M1073">
        <v>36.655015658895103</v>
      </c>
      <c r="N1073">
        <v>0.90539849008817896</v>
      </c>
      <c r="O1073">
        <v>71.530612244897895</v>
      </c>
      <c r="P1073">
        <v>2.0833333333333202</v>
      </c>
    </row>
    <row r="1074" spans="1:17" hidden="1" x14ac:dyDescent="0.3">
      <c r="A1074" t="s">
        <v>2305</v>
      </c>
      <c r="B1074" t="s">
        <v>2306</v>
      </c>
      <c r="C1074" t="s">
        <v>10405</v>
      </c>
      <c r="D1074" t="s">
        <v>2307</v>
      </c>
      <c r="E1074">
        <v>2440.7596920000001</v>
      </c>
      <c r="F1074">
        <v>987.65</v>
      </c>
      <c r="G1074">
        <v>2328.1665673805101</v>
      </c>
      <c r="H1074">
        <v>28.857401162070399</v>
      </c>
      <c r="I1074">
        <v>79.275675974974106</v>
      </c>
      <c r="J1074">
        <v>29.914253520492</v>
      </c>
      <c r="K1074">
        <v>729.91884502586799</v>
      </c>
      <c r="L1074">
        <v>549.75653881455696</v>
      </c>
      <c r="M1074">
        <v>91.045805471577097</v>
      </c>
      <c r="N1074">
        <v>1.18836565096952</v>
      </c>
      <c r="O1074">
        <v>0</v>
      </c>
      <c r="P1074">
        <v>2360.3380782918098</v>
      </c>
    </row>
    <row r="1075" spans="1:17" hidden="1" x14ac:dyDescent="0.3">
      <c r="A1075" t="s">
        <v>2308</v>
      </c>
      <c r="B1075" t="s">
        <v>2309</v>
      </c>
      <c r="C1075" t="s">
        <v>10405</v>
      </c>
      <c r="D1075" t="s">
        <v>433</v>
      </c>
      <c r="E1075">
        <v>2440.29605778</v>
      </c>
      <c r="F1075">
        <v>592.54999999999995</v>
      </c>
      <c r="G1075">
        <v>-44.897042982885303</v>
      </c>
      <c r="H1075">
        <v>-0.26948027202709102</v>
      </c>
      <c r="I1075">
        <v>-25.693699996085201</v>
      </c>
      <c r="J1075">
        <v>-5.2321636872877599</v>
      </c>
      <c r="K1075">
        <v>612.42182597465796</v>
      </c>
      <c r="L1075">
        <v>638.02128374281699</v>
      </c>
      <c r="M1075">
        <v>34.8602691242357</v>
      </c>
      <c r="N1075">
        <v>0.60830656505516401</v>
      </c>
      <c r="O1075">
        <v>34.781874947261798</v>
      </c>
      <c r="P1075">
        <v>9.9962873584555201</v>
      </c>
      <c r="Q1075">
        <v>-3.2958928387718002E-2</v>
      </c>
    </row>
    <row r="1076" spans="1:17" hidden="1" x14ac:dyDescent="0.3">
      <c r="A1076" t="s">
        <v>2310</v>
      </c>
      <c r="B1076" t="s">
        <v>2311</v>
      </c>
      <c r="C1076" t="s">
        <v>10405</v>
      </c>
      <c r="D1076" t="s">
        <v>127</v>
      </c>
      <c r="E1076">
        <v>2438.7402091499998</v>
      </c>
      <c r="F1076">
        <v>299.25</v>
      </c>
      <c r="G1076">
        <v>16.413394749073099</v>
      </c>
      <c r="H1076">
        <v>4.6645011344665201</v>
      </c>
      <c r="I1076">
        <v>22.3496127515835</v>
      </c>
      <c r="J1076">
        <v>1.02958303851886</v>
      </c>
      <c r="K1076">
        <v>284.065675508646</v>
      </c>
      <c r="L1076">
        <v>261.31328001696698</v>
      </c>
      <c r="M1076">
        <v>75.000578686212606</v>
      </c>
      <c r="N1076">
        <v>1.0506989295782101</v>
      </c>
      <c r="O1076">
        <v>13.684210526315701</v>
      </c>
      <c r="P1076">
        <v>61.407766990291201</v>
      </c>
      <c r="Q1076">
        <v>9.2032125257229994E-2</v>
      </c>
    </row>
    <row r="1077" spans="1:17" x14ac:dyDescent="0.3">
      <c r="A1077" t="s">
        <v>2312</v>
      </c>
      <c r="B1077" t="s">
        <v>2313</v>
      </c>
      <c r="C1077" t="s">
        <v>10391</v>
      </c>
      <c r="D1077" t="s">
        <v>24</v>
      </c>
      <c r="E1077">
        <v>2438.4427714560002</v>
      </c>
      <c r="F1077">
        <v>47.36</v>
      </c>
      <c r="G1077">
        <v>-63.583531186467098</v>
      </c>
      <c r="H1077">
        <v>-10.9159568144124</v>
      </c>
      <c r="I1077">
        <v>-32.503287333589299</v>
      </c>
      <c r="J1077">
        <v>-5.34623435557529</v>
      </c>
      <c r="K1077">
        <v>50.697782435028103</v>
      </c>
      <c r="L1077">
        <v>58.569825199759499</v>
      </c>
      <c r="M1077">
        <v>18.279171588210399</v>
      </c>
      <c r="N1077">
        <v>0.90252689024884203</v>
      </c>
      <c r="O1077">
        <v>73.986486486486399</v>
      </c>
      <c r="P1077">
        <v>0.98081023454157301</v>
      </c>
    </row>
    <row r="1078" spans="1:17" hidden="1" x14ac:dyDescent="0.3">
      <c r="A1078" t="s">
        <v>2314</v>
      </c>
      <c r="B1078" t="s">
        <v>2315</v>
      </c>
      <c r="C1078" t="s">
        <v>10405</v>
      </c>
      <c r="D1078" t="s">
        <v>2316</v>
      </c>
      <c r="E1078">
        <v>2432.0889756799902</v>
      </c>
      <c r="F1078">
        <v>490</v>
      </c>
      <c r="G1078">
        <v>84.834689265843707</v>
      </c>
      <c r="H1078">
        <v>-15.6144896051157</v>
      </c>
      <c r="I1078">
        <v>33.644836786015503</v>
      </c>
      <c r="J1078">
        <v>-3.9232947453846898</v>
      </c>
      <c r="K1078">
        <v>503.64071542186798</v>
      </c>
      <c r="L1078">
        <v>434.86499478654503</v>
      </c>
      <c r="M1078">
        <v>41.639456191658503</v>
      </c>
      <c r="N1078">
        <v>0.957984121368751</v>
      </c>
      <c r="O1078">
        <v>26.122448979591798</v>
      </c>
      <c r="P1078">
        <v>138.44282238442801</v>
      </c>
    </row>
    <row r="1079" spans="1:17" hidden="1" x14ac:dyDescent="0.3">
      <c r="A1079" t="s">
        <v>2317</v>
      </c>
      <c r="B1079" t="s">
        <v>2318</v>
      </c>
      <c r="C1079" t="s">
        <v>10405</v>
      </c>
      <c r="D1079" t="s">
        <v>127</v>
      </c>
      <c r="E1079">
        <v>2429.3020504619999</v>
      </c>
      <c r="F1079">
        <v>180.02</v>
      </c>
      <c r="G1079">
        <v>34.282488164054001</v>
      </c>
      <c r="H1079">
        <v>-10.892370682018001</v>
      </c>
      <c r="I1079">
        <v>24.232504954929102</v>
      </c>
      <c r="J1079">
        <v>3.3857441952650098</v>
      </c>
      <c r="K1079">
        <v>173.87323445377001</v>
      </c>
      <c r="L1079">
        <v>151.057976800163</v>
      </c>
      <c r="M1079">
        <v>64.097636925038799</v>
      </c>
      <c r="N1079">
        <v>0.78668460750837099</v>
      </c>
      <c r="O1079">
        <v>13.3874013998444</v>
      </c>
      <c r="P1079">
        <v>91.307120085015896</v>
      </c>
      <c r="Q1079">
        <v>0.17744914844561599</v>
      </c>
    </row>
    <row r="1080" spans="1:17" hidden="1" x14ac:dyDescent="0.3">
      <c r="A1080" t="s">
        <v>2319</v>
      </c>
      <c r="B1080" t="s">
        <v>2320</v>
      </c>
      <c r="C1080" t="s">
        <v>10405</v>
      </c>
      <c r="D1080" t="s">
        <v>281</v>
      </c>
      <c r="E1080">
        <v>2422.2176865000001</v>
      </c>
      <c r="F1080">
        <v>397.5</v>
      </c>
      <c r="G1080">
        <v>36.011268864451999</v>
      </c>
      <c r="H1080">
        <v>-5.5515003068196798</v>
      </c>
      <c r="I1080">
        <v>-10.662883638506701</v>
      </c>
      <c r="J1080">
        <v>-1.0077075314127</v>
      </c>
      <c r="K1080">
        <v>418.565955186331</v>
      </c>
      <c r="L1080">
        <v>377.33747433632101</v>
      </c>
      <c r="M1080">
        <v>40.191699281402201</v>
      </c>
      <c r="N1080">
        <v>0.49787295700935802</v>
      </c>
      <c r="O1080">
        <v>36.842767295597497</v>
      </c>
      <c r="P1080">
        <v>92.121797970033796</v>
      </c>
      <c r="Q1080">
        <v>6.3235440564866005E-2</v>
      </c>
    </row>
    <row r="1081" spans="1:17" hidden="1" x14ac:dyDescent="0.3">
      <c r="A1081" t="s">
        <v>2321</v>
      </c>
      <c r="B1081" t="s">
        <v>2322</v>
      </c>
      <c r="C1081" t="s">
        <v>10405</v>
      </c>
      <c r="D1081" t="s">
        <v>564</v>
      </c>
      <c r="E1081">
        <v>2421.806517906</v>
      </c>
      <c r="F1081">
        <v>263.94</v>
      </c>
      <c r="G1081">
        <v>-38.691787164181797</v>
      </c>
      <c r="H1081">
        <v>4.6387891557944103</v>
      </c>
      <c r="I1081">
        <v>5.0796472489772002</v>
      </c>
      <c r="J1081">
        <v>-1.5808156339995001</v>
      </c>
      <c r="K1081">
        <v>251.973761707432</v>
      </c>
      <c r="L1081">
        <v>257.131533023175</v>
      </c>
      <c r="M1081">
        <v>70.013898354914403</v>
      </c>
      <c r="N1081">
        <v>1.0392857745470301</v>
      </c>
      <c r="O1081">
        <v>20.1030537243313</v>
      </c>
      <c r="P1081">
        <v>23.915492957746402</v>
      </c>
      <c r="Q1081">
        <v>6.7849160361816999E-2</v>
      </c>
    </row>
    <row r="1082" spans="1:17" hidden="1" x14ac:dyDescent="0.3">
      <c r="A1082" t="s">
        <v>2323</v>
      </c>
      <c r="B1082" t="s">
        <v>2324</v>
      </c>
      <c r="C1082" t="s">
        <v>10405</v>
      </c>
      <c r="D1082" t="s">
        <v>130</v>
      </c>
      <c r="E1082">
        <v>2421.665294375</v>
      </c>
      <c r="F1082">
        <v>682.45</v>
      </c>
      <c r="G1082">
        <v>70.616711214721406</v>
      </c>
      <c r="H1082">
        <v>-4.0359177684451897</v>
      </c>
      <c r="I1082">
        <v>-15.546987662356599</v>
      </c>
      <c r="J1082">
        <v>1.47631625016114</v>
      </c>
      <c r="K1082">
        <v>685.03467760946603</v>
      </c>
      <c r="L1082">
        <v>619.30157685323502</v>
      </c>
      <c r="M1082">
        <v>44.6933388554015</v>
      </c>
      <c r="N1082">
        <v>1.25726866546867</v>
      </c>
      <c r="O1082">
        <v>19.979173383097699</v>
      </c>
      <c r="P1082">
        <v>110.223117864055</v>
      </c>
      <c r="Q1082">
        <v>6.8958732958721E-2</v>
      </c>
    </row>
    <row r="1083" spans="1:17" hidden="1" x14ac:dyDescent="0.3">
      <c r="A1083" t="s">
        <v>2325</v>
      </c>
      <c r="B1083" t="s">
        <v>2326</v>
      </c>
      <c r="C1083" t="s">
        <v>10405</v>
      </c>
      <c r="D1083" t="s">
        <v>138</v>
      </c>
      <c r="E1083">
        <v>2412.5412014549902</v>
      </c>
      <c r="F1083">
        <v>1870.65</v>
      </c>
      <c r="G1083">
        <v>3.5254170202180499</v>
      </c>
      <c r="H1083">
        <v>13.829515501287201</v>
      </c>
      <c r="I1083">
        <v>-3.49030396513343</v>
      </c>
      <c r="J1083">
        <v>3.2162224604082401</v>
      </c>
      <c r="K1083">
        <v>1707.1958874793499</v>
      </c>
      <c r="L1083">
        <v>1624.81223948766</v>
      </c>
      <c r="M1083">
        <v>76.598943263629096</v>
      </c>
      <c r="N1083">
        <v>1.1362319341170599</v>
      </c>
      <c r="O1083">
        <v>12.2069868762194</v>
      </c>
      <c r="P1083">
        <v>46.948153967007002</v>
      </c>
      <c r="Q1083">
        <v>0.12744311312175399</v>
      </c>
    </row>
    <row r="1084" spans="1:17" hidden="1" x14ac:dyDescent="0.3">
      <c r="A1084" t="s">
        <v>2327</v>
      </c>
      <c r="B1084" t="s">
        <v>2328</v>
      </c>
      <c r="C1084" t="s">
        <v>10405</v>
      </c>
      <c r="D1084" t="s">
        <v>225</v>
      </c>
      <c r="E1084">
        <v>2410.35151572</v>
      </c>
      <c r="F1084">
        <v>639.9</v>
      </c>
      <c r="G1084">
        <v>-11.833005974773799</v>
      </c>
      <c r="H1084">
        <v>5.2931918015157704</v>
      </c>
      <c r="I1084">
        <v>5.6710734187726599</v>
      </c>
      <c r="J1084">
        <v>3.4525850957726898</v>
      </c>
      <c r="K1084">
        <v>607.64095731264194</v>
      </c>
      <c r="L1084">
        <v>572.07672996105396</v>
      </c>
      <c r="M1084">
        <v>66.963936976927897</v>
      </c>
      <c r="N1084">
        <v>1.48410049129717</v>
      </c>
      <c r="O1084">
        <v>13.767776215033599</v>
      </c>
      <c r="P1084">
        <v>43.154362416107297</v>
      </c>
      <c r="Q1084">
        <v>5.0340013552182997E-2</v>
      </c>
    </row>
    <row r="1085" spans="1:17" x14ac:dyDescent="0.3">
      <c r="A1085" t="s">
        <v>2329</v>
      </c>
      <c r="B1085" t="s">
        <v>2330</v>
      </c>
      <c r="C1085" t="s">
        <v>10395</v>
      </c>
      <c r="D1085" t="s">
        <v>745</v>
      </c>
      <c r="E1085">
        <v>2408.3823094650002</v>
      </c>
      <c r="F1085">
        <v>452.65</v>
      </c>
      <c r="G1085">
        <v>-49.525902001317</v>
      </c>
      <c r="H1085">
        <v>-4.2154739167923099</v>
      </c>
      <c r="I1085">
        <v>-4.0091102995259398</v>
      </c>
      <c r="J1085">
        <v>-5.5019497967958602</v>
      </c>
      <c r="K1085">
        <v>466.69356258377701</v>
      </c>
      <c r="L1085">
        <v>479.88341791845698</v>
      </c>
      <c r="M1085">
        <v>42.783274707289699</v>
      </c>
      <c r="N1085">
        <v>0.94828405385358805</v>
      </c>
      <c r="O1085">
        <v>26.897161162045698</v>
      </c>
      <c r="P1085">
        <v>16.3325623233101</v>
      </c>
      <c r="Q1085">
        <v>-0.107819259386808</v>
      </c>
    </row>
    <row r="1086" spans="1:17" x14ac:dyDescent="0.3">
      <c r="A1086" t="s">
        <v>2331</v>
      </c>
      <c r="B1086" t="s">
        <v>2332</v>
      </c>
      <c r="C1086" t="s">
        <v>10404</v>
      </c>
      <c r="D1086" t="s">
        <v>388</v>
      </c>
      <c r="E1086">
        <v>2396.3222744639902</v>
      </c>
      <c r="F1086">
        <v>208.08</v>
      </c>
      <c r="G1086">
        <v>-60.320682182022402</v>
      </c>
      <c r="H1086">
        <v>-6.7863174837681202</v>
      </c>
      <c r="I1086">
        <v>-18.027971034904098</v>
      </c>
      <c r="J1086">
        <v>-4.0535938341429896</v>
      </c>
      <c r="K1086">
        <v>217.011782082916</v>
      </c>
      <c r="L1086">
        <v>246.58813657886299</v>
      </c>
      <c r="M1086">
        <v>30.774982671756799</v>
      </c>
      <c r="N1086">
        <v>0.45569941182697299</v>
      </c>
      <c r="O1086">
        <v>107.49231064975</v>
      </c>
      <c r="P1086">
        <v>8.6579634464752004</v>
      </c>
      <c r="Q1086">
        <v>-4.4019641614238998E-2</v>
      </c>
    </row>
    <row r="1087" spans="1:17" hidden="1" x14ac:dyDescent="0.3">
      <c r="A1087" t="s">
        <v>2333</v>
      </c>
      <c r="B1087" t="s">
        <v>2334</v>
      </c>
      <c r="C1087" t="s">
        <v>10405</v>
      </c>
      <c r="D1087" t="s">
        <v>471</v>
      </c>
      <c r="E1087">
        <v>2396.25144</v>
      </c>
      <c r="F1087">
        <v>1044</v>
      </c>
      <c r="G1087">
        <v>77.424955661673096</v>
      </c>
      <c r="H1087">
        <v>-11.0702105288066</v>
      </c>
      <c r="I1087">
        <v>51.605003137973704</v>
      </c>
      <c r="J1087">
        <v>-8.45563189605517</v>
      </c>
      <c r="K1087">
        <v>1056.08485202372</v>
      </c>
      <c r="L1087">
        <v>825.12309227987396</v>
      </c>
      <c r="M1087">
        <v>22.691463370560101</v>
      </c>
      <c r="N1087">
        <v>0.64717312783068703</v>
      </c>
      <c r="O1087">
        <v>20.541187739463599</v>
      </c>
      <c r="P1087">
        <v>114.57198643510399</v>
      </c>
    </row>
    <row r="1088" spans="1:17" hidden="1" x14ac:dyDescent="0.3">
      <c r="A1088" t="s">
        <v>2335</v>
      </c>
      <c r="B1088" t="s">
        <v>2336</v>
      </c>
      <c r="C1088" t="s">
        <v>10405</v>
      </c>
      <c r="D1088" t="s">
        <v>471</v>
      </c>
      <c r="E1088">
        <v>2394.9415448200002</v>
      </c>
      <c r="F1088">
        <v>395.9</v>
      </c>
      <c r="G1088">
        <v>-7.3213059286489104</v>
      </c>
      <c r="H1088">
        <v>-9.8001686461916204</v>
      </c>
      <c r="I1088">
        <v>0.61956086924691001</v>
      </c>
      <c r="J1088">
        <v>-1.41343722936357</v>
      </c>
      <c r="K1088">
        <v>404.95894825365798</v>
      </c>
      <c r="L1088">
        <v>371.04788709648</v>
      </c>
      <c r="M1088">
        <v>34.009052122919798</v>
      </c>
      <c r="N1088">
        <v>0.45837111449127799</v>
      </c>
      <c r="O1088">
        <v>14.296539530184299</v>
      </c>
      <c r="P1088">
        <v>36.048109965635703</v>
      </c>
      <c r="Q1088">
        <v>2.7392452613294E-2</v>
      </c>
    </row>
    <row r="1089" spans="1:17" hidden="1" x14ac:dyDescent="0.3">
      <c r="A1089" t="s">
        <v>2337</v>
      </c>
      <c r="B1089" t="s">
        <v>2338</v>
      </c>
      <c r="C1089" t="s">
        <v>10405</v>
      </c>
      <c r="D1089" t="s">
        <v>923</v>
      </c>
      <c r="E1089">
        <v>2389.348759</v>
      </c>
      <c r="F1089">
        <v>358.75</v>
      </c>
      <c r="G1089">
        <v>315.74680565900798</v>
      </c>
      <c r="H1089">
        <v>-16.6571654600329</v>
      </c>
      <c r="I1089">
        <v>110.601934502305</v>
      </c>
      <c r="J1089">
        <v>8.6437169604965707</v>
      </c>
      <c r="K1089">
        <v>354.56093666188599</v>
      </c>
      <c r="L1089">
        <v>252.073013079411</v>
      </c>
      <c r="M1089">
        <v>50.450504617532403</v>
      </c>
      <c r="N1089">
        <v>0.69609897670923104</v>
      </c>
      <c r="O1089">
        <v>21.296167247386698</v>
      </c>
      <c r="Q1089">
        <v>0.16626861942614199</v>
      </c>
    </row>
    <row r="1090" spans="1:17" hidden="1" x14ac:dyDescent="0.3">
      <c r="A1090" t="s">
        <v>2339</v>
      </c>
      <c r="B1090" t="s">
        <v>2340</v>
      </c>
      <c r="C1090" t="s">
        <v>10405</v>
      </c>
      <c r="D1090" t="s">
        <v>149</v>
      </c>
      <c r="E1090">
        <v>2389.1670972000002</v>
      </c>
      <c r="F1090">
        <v>1314</v>
      </c>
      <c r="G1090">
        <v>368.399917660124</v>
      </c>
      <c r="H1090">
        <v>-19.936227084682699</v>
      </c>
      <c r="I1090">
        <v>175.26078699383899</v>
      </c>
      <c r="J1090">
        <v>-3.21538013516883</v>
      </c>
      <c r="K1090">
        <v>1319.4697152133299</v>
      </c>
      <c r="M1090">
        <v>43.203710272140299</v>
      </c>
      <c r="N1090">
        <v>0.44110275689223</v>
      </c>
      <c r="O1090">
        <v>19.4063926940639</v>
      </c>
      <c r="P1090">
        <v>467.970607304949</v>
      </c>
    </row>
    <row r="1091" spans="1:17" hidden="1" x14ac:dyDescent="0.3">
      <c r="A1091" t="s">
        <v>2341</v>
      </c>
      <c r="B1091" t="s">
        <v>2342</v>
      </c>
      <c r="C1091" t="s">
        <v>10405</v>
      </c>
      <c r="D1091" t="s">
        <v>388</v>
      </c>
      <c r="E1091">
        <v>2376.407880925</v>
      </c>
      <c r="F1091">
        <v>1211.75</v>
      </c>
      <c r="G1091">
        <v>-39.798435747407197</v>
      </c>
      <c r="H1091">
        <v>-2.8930983875666598</v>
      </c>
      <c r="I1091">
        <v>-7.9231796805812698</v>
      </c>
      <c r="J1091">
        <v>-2.1830339196475901</v>
      </c>
      <c r="K1091">
        <v>1228.43382915453</v>
      </c>
      <c r="L1091">
        <v>1217.06290197219</v>
      </c>
      <c r="M1091">
        <v>45.936210359852197</v>
      </c>
      <c r="N1091">
        <v>1.1872428930040599</v>
      </c>
      <c r="O1091">
        <v>21.6752630493088</v>
      </c>
      <c r="P1091">
        <v>46.8698866735349</v>
      </c>
      <c r="Q1091">
        <v>-3.7445123180396001E-2</v>
      </c>
    </row>
    <row r="1092" spans="1:17" hidden="1" x14ac:dyDescent="0.3">
      <c r="A1092" t="s">
        <v>2343</v>
      </c>
      <c r="B1092" t="s">
        <v>2344</v>
      </c>
      <c r="C1092" t="s">
        <v>10405</v>
      </c>
      <c r="D1092" t="s">
        <v>468</v>
      </c>
      <c r="E1092">
        <v>2373.0128703999999</v>
      </c>
      <c r="F1092">
        <v>298.39999999999998</v>
      </c>
      <c r="G1092">
        <v>-15.972133964263699</v>
      </c>
      <c r="H1092">
        <v>-19.682818039618802</v>
      </c>
      <c r="I1092">
        <v>7.6160377396294603</v>
      </c>
      <c r="J1092">
        <v>-6.1615667214191703</v>
      </c>
      <c r="K1092">
        <v>308.10017606205002</v>
      </c>
      <c r="L1092">
        <v>285.478216931335</v>
      </c>
      <c r="M1092">
        <v>34.409592366646201</v>
      </c>
      <c r="N1092">
        <v>0.46040517447900198</v>
      </c>
      <c r="O1092">
        <v>21.313672922252</v>
      </c>
      <c r="P1092">
        <v>31.5406656380868</v>
      </c>
      <c r="Q1092">
        <v>-6.8149928559222001E-2</v>
      </c>
    </row>
    <row r="1093" spans="1:17" hidden="1" x14ac:dyDescent="0.3">
      <c r="A1093" t="s">
        <v>2345</v>
      </c>
      <c r="B1093" t="s">
        <v>2346</v>
      </c>
      <c r="C1093" t="s">
        <v>10405</v>
      </c>
      <c r="D1093" t="s">
        <v>54</v>
      </c>
      <c r="E1093">
        <v>2370.3633607500001</v>
      </c>
      <c r="F1093">
        <v>1677.5</v>
      </c>
      <c r="G1093">
        <v>11.659407377300701</v>
      </c>
      <c r="H1093">
        <v>-2.4550843496922199</v>
      </c>
      <c r="I1093">
        <v>-3.2170909069025999</v>
      </c>
      <c r="J1093">
        <v>-5.2041442872323902</v>
      </c>
      <c r="K1093">
        <v>1632.1917143130199</v>
      </c>
      <c r="L1093">
        <v>1497.6728003959499</v>
      </c>
      <c r="M1093">
        <v>42.019617654985502</v>
      </c>
      <c r="N1093">
        <v>0.61550938359698604</v>
      </c>
      <c r="O1093">
        <v>12.903129657228</v>
      </c>
      <c r="P1093">
        <v>52.333817653468898</v>
      </c>
      <c r="Q1093">
        <v>9.0596156293807004E-2</v>
      </c>
    </row>
    <row r="1094" spans="1:17" hidden="1" x14ac:dyDescent="0.3">
      <c r="A1094" t="s">
        <v>2347</v>
      </c>
      <c r="B1094" t="s">
        <v>2348</v>
      </c>
      <c r="C1094" t="s">
        <v>10405</v>
      </c>
      <c r="D1094" t="s">
        <v>86</v>
      </c>
      <c r="E1094">
        <v>2367.7517693599998</v>
      </c>
      <c r="F1094">
        <v>27.08</v>
      </c>
      <c r="G1094">
        <v>74.769462062016501</v>
      </c>
      <c r="H1094">
        <v>-6.8409889894446696</v>
      </c>
      <c r="I1094">
        <v>11.5769997493934</v>
      </c>
      <c r="J1094">
        <v>2.7547691185624901</v>
      </c>
      <c r="K1094">
        <v>27.400922256357099</v>
      </c>
      <c r="L1094">
        <v>24.207058263639102</v>
      </c>
      <c r="M1094">
        <v>44.365004475433999</v>
      </c>
      <c r="N1094">
        <v>1.1534128710823199</v>
      </c>
      <c r="O1094">
        <v>23.892171344165401</v>
      </c>
      <c r="P1094">
        <v>152.00811819862099</v>
      </c>
      <c r="Q1094">
        <v>6.4795086298449003E-2</v>
      </c>
    </row>
    <row r="1095" spans="1:17" x14ac:dyDescent="0.3">
      <c r="A1095" t="s">
        <v>2349</v>
      </c>
      <c r="B1095" t="s">
        <v>2350</v>
      </c>
      <c r="C1095" t="s">
        <v>10400</v>
      </c>
      <c r="D1095" t="s">
        <v>1230</v>
      </c>
      <c r="E1095">
        <v>2364.0921165</v>
      </c>
      <c r="F1095">
        <v>327</v>
      </c>
      <c r="G1095">
        <v>-73.044849669101794</v>
      </c>
      <c r="H1095">
        <v>-20.3747841195874</v>
      </c>
      <c r="I1095">
        <v>-28.932973819168101</v>
      </c>
      <c r="J1095">
        <v>-5.07123387996426</v>
      </c>
      <c r="K1095">
        <v>376.85487279035101</v>
      </c>
      <c r="L1095">
        <v>413.172995192077</v>
      </c>
      <c r="M1095">
        <v>17.753334174665302</v>
      </c>
      <c r="N1095">
        <v>0.69208884776388502</v>
      </c>
      <c r="O1095">
        <v>72.033639143730795</v>
      </c>
      <c r="P1095">
        <v>3.8095238095238102</v>
      </c>
      <c r="Q1095">
        <v>-4.9712992381178003E-2</v>
      </c>
    </row>
    <row r="1096" spans="1:17" hidden="1" x14ac:dyDescent="0.3">
      <c r="A1096" t="s">
        <v>2351</v>
      </c>
      <c r="B1096" t="s">
        <v>2352</v>
      </c>
      <c r="C1096" t="s">
        <v>10405</v>
      </c>
      <c r="D1096" t="s">
        <v>468</v>
      </c>
      <c r="E1096">
        <v>2357.575233</v>
      </c>
      <c r="F1096">
        <v>939.55</v>
      </c>
      <c r="G1096">
        <v>52.961494014804103</v>
      </c>
      <c r="H1096">
        <v>0.53123323277755896</v>
      </c>
      <c r="I1096">
        <v>51.118509443864703</v>
      </c>
      <c r="J1096">
        <v>-2.7847016320396198</v>
      </c>
      <c r="K1096">
        <v>898.401241383414</v>
      </c>
      <c r="L1096">
        <v>723.43776595548798</v>
      </c>
      <c r="M1096">
        <v>43.425919560687198</v>
      </c>
      <c r="N1096">
        <v>0.29930607850712099</v>
      </c>
      <c r="O1096">
        <v>20.600287371614002</v>
      </c>
      <c r="P1096">
        <v>93.701680239150505</v>
      </c>
      <c r="Q1096">
        <v>0.10398878198193499</v>
      </c>
    </row>
    <row r="1097" spans="1:17" hidden="1" x14ac:dyDescent="0.3">
      <c r="A1097" t="s">
        <v>2353</v>
      </c>
      <c r="B1097" t="s">
        <v>2354</v>
      </c>
      <c r="C1097" t="s">
        <v>10405</v>
      </c>
      <c r="D1097" t="s">
        <v>190</v>
      </c>
      <c r="E1097">
        <v>2351.89085952</v>
      </c>
      <c r="F1097">
        <v>988.8</v>
      </c>
      <c r="G1097">
        <v>239.208770778836</v>
      </c>
      <c r="H1097">
        <v>33.748728692398899</v>
      </c>
      <c r="I1097">
        <v>125.56408902362701</v>
      </c>
      <c r="J1097">
        <v>-1.1557661104802599</v>
      </c>
      <c r="K1097">
        <v>723.55254250869098</v>
      </c>
      <c r="L1097">
        <v>508.15769937630603</v>
      </c>
      <c r="M1097">
        <v>74.144369617277704</v>
      </c>
      <c r="N1097">
        <v>0.61425923804656501</v>
      </c>
      <c r="O1097">
        <v>5.1729368932038797</v>
      </c>
      <c r="P1097">
        <v>271.38028169014001</v>
      </c>
      <c r="Q1097">
        <v>0.21586869423452101</v>
      </c>
    </row>
    <row r="1098" spans="1:17" hidden="1" x14ac:dyDescent="0.3">
      <c r="A1098" t="s">
        <v>2355</v>
      </c>
      <c r="B1098" t="s">
        <v>2356</v>
      </c>
      <c r="C1098" t="s">
        <v>10405</v>
      </c>
      <c r="D1098" t="s">
        <v>92</v>
      </c>
      <c r="E1098">
        <v>2350.755464676</v>
      </c>
      <c r="F1098">
        <v>20.04</v>
      </c>
      <c r="G1098">
        <v>27.6244710582714</v>
      </c>
      <c r="H1098">
        <v>-11.7525935300183</v>
      </c>
      <c r="I1098">
        <v>-11.544145620866299</v>
      </c>
      <c r="J1098">
        <v>-8.3377654141766708</v>
      </c>
      <c r="K1098">
        <v>20.464620560583601</v>
      </c>
      <c r="L1098">
        <v>19.177135547107</v>
      </c>
      <c r="M1098">
        <v>40.643447819434797</v>
      </c>
      <c r="N1098">
        <v>0.96996660130520995</v>
      </c>
      <c r="O1098">
        <v>59.105090942669001</v>
      </c>
      <c r="P1098">
        <v>79.687597982385896</v>
      </c>
      <c r="Q1098">
        <v>0.15542157396183001</v>
      </c>
    </row>
    <row r="1099" spans="1:17" hidden="1" x14ac:dyDescent="0.3">
      <c r="A1099" t="s">
        <v>2357</v>
      </c>
      <c r="B1099" t="s">
        <v>2358</v>
      </c>
      <c r="C1099" t="s">
        <v>10405</v>
      </c>
      <c r="D1099" t="s">
        <v>1010</v>
      </c>
      <c r="E1099">
        <v>2350.5985942500001</v>
      </c>
      <c r="F1099">
        <v>662.05</v>
      </c>
      <c r="G1099">
        <v>75.465308909928297</v>
      </c>
      <c r="H1099">
        <v>2.7674689455718</v>
      </c>
      <c r="I1099">
        <v>112.39504942706201</v>
      </c>
      <c r="J1099">
        <v>-7.7860407539398704</v>
      </c>
      <c r="K1099">
        <v>609.99032420846197</v>
      </c>
      <c r="L1099">
        <v>463.39649846939199</v>
      </c>
      <c r="M1099">
        <v>50.913048137025797</v>
      </c>
      <c r="N1099">
        <v>0.57420805473709902</v>
      </c>
      <c r="O1099">
        <v>10.0823200664602</v>
      </c>
      <c r="P1099">
        <v>159.52567620540901</v>
      </c>
      <c r="Q1099">
        <v>0.14546323324562899</v>
      </c>
    </row>
    <row r="1100" spans="1:17" hidden="1" x14ac:dyDescent="0.3">
      <c r="A1100" t="s">
        <v>2359</v>
      </c>
      <c r="B1100" t="s">
        <v>2360</v>
      </c>
      <c r="C1100" t="s">
        <v>10405</v>
      </c>
      <c r="D1100" t="s">
        <v>433</v>
      </c>
      <c r="E1100">
        <v>2345.3558612400002</v>
      </c>
      <c r="F1100">
        <v>362.3</v>
      </c>
      <c r="G1100">
        <v>69.6669292001164</v>
      </c>
      <c r="H1100">
        <v>-23.092485099558299</v>
      </c>
      <c r="I1100">
        <v>-17.6417241473027</v>
      </c>
      <c r="J1100">
        <v>-9.1614191707601105</v>
      </c>
      <c r="K1100">
        <v>408.78328033608898</v>
      </c>
      <c r="L1100">
        <v>370.82183703182301</v>
      </c>
      <c r="M1100">
        <v>25.289016257185899</v>
      </c>
      <c r="N1100">
        <v>0.56771977064323098</v>
      </c>
      <c r="O1100">
        <v>41.788573005796302</v>
      </c>
      <c r="P1100">
        <v>105.735377626348</v>
      </c>
      <c r="Q1100">
        <v>0.11953827508996399</v>
      </c>
    </row>
    <row r="1101" spans="1:17" hidden="1" x14ac:dyDescent="0.3">
      <c r="A1101" t="s">
        <v>2361</v>
      </c>
      <c r="B1101" t="s">
        <v>2362</v>
      </c>
      <c r="C1101" t="s">
        <v>10405</v>
      </c>
      <c r="D1101" t="s">
        <v>555</v>
      </c>
      <c r="E1101">
        <v>2335.519572015</v>
      </c>
      <c r="F1101">
        <v>673.15</v>
      </c>
      <c r="G1101">
        <v>9.4548303468485209</v>
      </c>
      <c r="H1101">
        <v>-4.7359102226523397</v>
      </c>
      <c r="I1101">
        <v>33.603517973934501</v>
      </c>
      <c r="J1101">
        <v>-4.7286383236146099</v>
      </c>
      <c r="K1101">
        <v>711.05627165478802</v>
      </c>
      <c r="L1101">
        <v>624.42938286729395</v>
      </c>
      <c r="M1101">
        <v>39.432784006410202</v>
      </c>
      <c r="N1101">
        <v>0.66694617720016103</v>
      </c>
      <c r="O1101">
        <v>39.344871128277497</v>
      </c>
      <c r="P1101">
        <v>74.844155844155793</v>
      </c>
      <c r="Q1101">
        <v>0.15230503246181901</v>
      </c>
    </row>
    <row r="1102" spans="1:17" hidden="1" x14ac:dyDescent="0.3">
      <c r="A1102" t="s">
        <v>2363</v>
      </c>
      <c r="B1102" t="s">
        <v>2364</v>
      </c>
      <c r="C1102" t="s">
        <v>10405</v>
      </c>
      <c r="D1102" t="s">
        <v>1230</v>
      </c>
      <c r="E1102">
        <v>2326.9539753399999</v>
      </c>
      <c r="F1102">
        <v>818.9</v>
      </c>
      <c r="G1102">
        <v>-0.82176353781797895</v>
      </c>
      <c r="H1102">
        <v>-12.800416052372499</v>
      </c>
      <c r="I1102">
        <v>-30.967413052128101</v>
      </c>
      <c r="J1102">
        <v>-8.4060210794142307</v>
      </c>
      <c r="K1102">
        <v>846.26721241822804</v>
      </c>
      <c r="L1102">
        <v>840.534233688374</v>
      </c>
      <c r="M1102">
        <v>34.616506422438597</v>
      </c>
      <c r="N1102">
        <v>0.66340383095836997</v>
      </c>
      <c r="O1102">
        <v>40.548296495298501</v>
      </c>
      <c r="P1102">
        <v>38.082792344658898</v>
      </c>
      <c r="Q1102">
        <v>-1.8064176084859E-2</v>
      </c>
    </row>
    <row r="1103" spans="1:17" hidden="1" x14ac:dyDescent="0.3">
      <c r="A1103" t="s">
        <v>2365</v>
      </c>
      <c r="B1103" t="s">
        <v>2366</v>
      </c>
      <c r="C1103" t="s">
        <v>10405</v>
      </c>
      <c r="D1103" t="s">
        <v>190</v>
      </c>
      <c r="E1103">
        <v>2326.4188303999999</v>
      </c>
      <c r="F1103">
        <v>1430.6</v>
      </c>
      <c r="G1103">
        <v>33.541450979116199</v>
      </c>
      <c r="H1103">
        <v>-0.79638805047752803</v>
      </c>
      <c r="I1103">
        <v>58.770757260522601</v>
      </c>
      <c r="J1103">
        <v>-2.3843657157405498</v>
      </c>
      <c r="K1103">
        <v>1364.6586335448701</v>
      </c>
      <c r="L1103">
        <v>1132.7307719595699</v>
      </c>
      <c r="M1103">
        <v>50.910725747452297</v>
      </c>
      <c r="N1103">
        <v>1.3441227808713301</v>
      </c>
      <c r="O1103">
        <v>7.7799524674961598</v>
      </c>
      <c r="P1103">
        <v>84.462639417187702</v>
      </c>
      <c r="Q1103">
        <v>5.5518470249135997E-2</v>
      </c>
    </row>
    <row r="1104" spans="1:17" hidden="1" x14ac:dyDescent="0.3">
      <c r="A1104" t="s">
        <v>2367</v>
      </c>
      <c r="B1104" t="s">
        <v>2368</v>
      </c>
      <c r="C1104" t="s">
        <v>10405</v>
      </c>
      <c r="D1104" t="s">
        <v>1489</v>
      </c>
      <c r="E1104">
        <v>2322.1085712150002</v>
      </c>
      <c r="F1104">
        <v>171.55</v>
      </c>
      <c r="G1104">
        <v>12.474357554125801</v>
      </c>
      <c r="H1104">
        <v>12.4825226665412</v>
      </c>
      <c r="I1104">
        <v>45.387198756625899</v>
      </c>
      <c r="J1104">
        <v>-11.8580751392868</v>
      </c>
      <c r="K1104">
        <v>152.68709617747101</v>
      </c>
      <c r="L1104">
        <v>124.127585876181</v>
      </c>
      <c r="M1104">
        <v>44.409228980341801</v>
      </c>
      <c r="N1104">
        <v>0.49241508365627301</v>
      </c>
      <c r="O1104">
        <v>18.857475954532099</v>
      </c>
      <c r="P1104">
        <v>89.453340695748196</v>
      </c>
      <c r="Q1104">
        <v>7.0234864905279998E-2</v>
      </c>
    </row>
    <row r="1105" spans="1:17" hidden="1" x14ac:dyDescent="0.3">
      <c r="A1105" t="s">
        <v>2369</v>
      </c>
      <c r="B1105" t="s">
        <v>2370</v>
      </c>
      <c r="C1105" t="s">
        <v>10405</v>
      </c>
      <c r="D1105" t="s">
        <v>592</v>
      </c>
      <c r="E1105">
        <v>2321.9166707999998</v>
      </c>
      <c r="F1105">
        <v>466</v>
      </c>
      <c r="G1105">
        <v>6.27174517901069</v>
      </c>
      <c r="H1105">
        <v>-3.0417465652022302</v>
      </c>
      <c r="I1105">
        <v>-15.1979884014132</v>
      </c>
      <c r="J1105">
        <v>3.0851338045664498</v>
      </c>
      <c r="K1105">
        <v>419.86282732426901</v>
      </c>
      <c r="L1105">
        <v>405.59594769887798</v>
      </c>
      <c r="M1105">
        <v>73.219195117688599</v>
      </c>
      <c r="N1105">
        <v>2.3963951897830902</v>
      </c>
      <c r="O1105">
        <v>35.182403433476402</v>
      </c>
      <c r="P1105">
        <v>70.228310502283094</v>
      </c>
      <c r="Q1105">
        <v>9.1313605116792998E-2</v>
      </c>
    </row>
    <row r="1106" spans="1:17" hidden="1" x14ac:dyDescent="0.3">
      <c r="A1106" t="s">
        <v>2371</v>
      </c>
      <c r="B1106" t="s">
        <v>2372</v>
      </c>
      <c r="C1106" t="s">
        <v>10405</v>
      </c>
      <c r="D1106" t="s">
        <v>400</v>
      </c>
      <c r="E1106">
        <v>2319.4423020200002</v>
      </c>
      <c r="F1106">
        <v>1786.9</v>
      </c>
      <c r="G1106">
        <v>352.08323163612101</v>
      </c>
      <c r="H1106">
        <v>18.106959940282</v>
      </c>
      <c r="I1106">
        <v>114.41193383406601</v>
      </c>
      <c r="J1106">
        <v>-0.98531386617272099</v>
      </c>
      <c r="K1106">
        <v>1463.61144826801</v>
      </c>
      <c r="L1106">
        <v>1049.1520661877501</v>
      </c>
      <c r="M1106">
        <v>80.359929221600794</v>
      </c>
      <c r="N1106">
        <v>1.0250490049785299</v>
      </c>
      <c r="O1106">
        <v>4.6505120599921597</v>
      </c>
      <c r="P1106">
        <v>410.54285714285697</v>
      </c>
      <c r="Q1106">
        <v>0.143668050145875</v>
      </c>
    </row>
    <row r="1107" spans="1:17" hidden="1" x14ac:dyDescent="0.3">
      <c r="A1107" t="s">
        <v>2373</v>
      </c>
      <c r="B1107" t="s">
        <v>2374</v>
      </c>
      <c r="C1107" t="s">
        <v>10405</v>
      </c>
      <c r="D1107" t="s">
        <v>324</v>
      </c>
      <c r="E1107">
        <v>2306.1365023200001</v>
      </c>
      <c r="F1107">
        <v>897.2</v>
      </c>
      <c r="G1107">
        <v>72.481773760228606</v>
      </c>
      <c r="H1107">
        <v>-27.008415469475398</v>
      </c>
      <c r="I1107">
        <v>56.395242271131998</v>
      </c>
      <c r="J1107">
        <v>-4.50255268665091</v>
      </c>
      <c r="K1107">
        <v>944.97493203461499</v>
      </c>
      <c r="L1107">
        <v>765.85901407460699</v>
      </c>
      <c r="M1107">
        <v>34.171054647155501</v>
      </c>
      <c r="N1107">
        <v>0.49582362430091398</v>
      </c>
      <c r="O1107">
        <v>35.421310744538502</v>
      </c>
      <c r="P1107">
        <v>123.18407960199001</v>
      </c>
      <c r="Q1107">
        <v>0.117342452784616</v>
      </c>
    </row>
    <row r="1108" spans="1:17" hidden="1" x14ac:dyDescent="0.3">
      <c r="A1108" t="s">
        <v>2375</v>
      </c>
      <c r="B1108" t="s">
        <v>2376</v>
      </c>
      <c r="C1108" t="s">
        <v>10405</v>
      </c>
      <c r="D1108" t="s">
        <v>433</v>
      </c>
      <c r="E1108">
        <v>2299.94046979</v>
      </c>
      <c r="F1108">
        <v>742.9</v>
      </c>
      <c r="G1108">
        <v>-3.9526638281147002</v>
      </c>
      <c r="H1108">
        <v>-11.67748687974</v>
      </c>
      <c r="I1108">
        <v>42.770420266205498</v>
      </c>
      <c r="J1108">
        <v>3.20391938447785</v>
      </c>
      <c r="K1108">
        <v>734.24810257895194</v>
      </c>
      <c r="L1108">
        <v>638.96780260983098</v>
      </c>
      <c r="M1108">
        <v>42.587861220469797</v>
      </c>
      <c r="N1108">
        <v>0.66313545575755295</v>
      </c>
      <c r="O1108">
        <v>19.632521200699902</v>
      </c>
      <c r="P1108">
        <v>68.821724803999501</v>
      </c>
      <c r="Q1108">
        <v>0.14119843064034701</v>
      </c>
    </row>
    <row r="1109" spans="1:17" hidden="1" x14ac:dyDescent="0.3">
      <c r="A1109" t="s">
        <v>2377</v>
      </c>
      <c r="B1109" t="s">
        <v>2378</v>
      </c>
      <c r="C1109" t="s">
        <v>10405</v>
      </c>
      <c r="D1109" t="s">
        <v>187</v>
      </c>
      <c r="E1109">
        <v>2282.6274598800001</v>
      </c>
      <c r="F1109">
        <v>85.06</v>
      </c>
      <c r="G1109">
        <v>307.75608153762198</v>
      </c>
      <c r="H1109">
        <v>-8.0059415951919206</v>
      </c>
      <c r="I1109">
        <v>-40.789272539277498</v>
      </c>
      <c r="J1109">
        <v>-2.89710453802443</v>
      </c>
      <c r="K1109">
        <v>88.446399825512799</v>
      </c>
      <c r="L1109">
        <v>83.672907391580694</v>
      </c>
      <c r="M1109">
        <v>42.9073288455659</v>
      </c>
      <c r="N1109">
        <v>0.75635248090629104</v>
      </c>
      <c r="O1109">
        <v>64.589701387256</v>
      </c>
      <c r="P1109">
        <v>346.15788093364802</v>
      </c>
      <c r="Q1109">
        <v>0.17970777180345701</v>
      </c>
    </row>
    <row r="1110" spans="1:17" hidden="1" x14ac:dyDescent="0.3">
      <c r="A1110" t="s">
        <v>2379</v>
      </c>
      <c r="B1110" t="s">
        <v>2380</v>
      </c>
      <c r="C1110" t="s">
        <v>10405</v>
      </c>
      <c r="D1110" t="s">
        <v>127</v>
      </c>
      <c r="E1110">
        <v>2281.2113267999998</v>
      </c>
      <c r="F1110">
        <v>176.4</v>
      </c>
      <c r="G1110">
        <v>-13.821963779469201</v>
      </c>
      <c r="H1110">
        <v>-6.2656358432329498</v>
      </c>
      <c r="I1110">
        <v>25.4986747331209</v>
      </c>
      <c r="J1110">
        <v>-9.7437228774161397</v>
      </c>
      <c r="K1110">
        <v>173.07088451249999</v>
      </c>
      <c r="L1110">
        <v>158.809299202478</v>
      </c>
      <c r="M1110">
        <v>33.083408001900203</v>
      </c>
      <c r="N1110">
        <v>1.44814925616</v>
      </c>
      <c r="O1110">
        <v>18.9909297052154</v>
      </c>
      <c r="P1110">
        <v>53.391304347826001</v>
      </c>
    </row>
    <row r="1111" spans="1:17" hidden="1" x14ac:dyDescent="0.3">
      <c r="A1111" t="s">
        <v>2381</v>
      </c>
      <c r="B1111" t="s">
        <v>2382</v>
      </c>
      <c r="C1111" t="s">
        <v>10405</v>
      </c>
      <c r="D1111" t="s">
        <v>2383</v>
      </c>
      <c r="E1111">
        <v>2276.9101737299902</v>
      </c>
      <c r="F1111">
        <v>1368.3</v>
      </c>
      <c r="G1111">
        <v>-17.7364519500263</v>
      </c>
      <c r="H1111">
        <v>1.02567767722201</v>
      </c>
      <c r="I1111">
        <v>-3.2480844874193</v>
      </c>
      <c r="J1111">
        <v>6.7237471466811805E-2</v>
      </c>
      <c r="M1111">
        <v>68.034750260547796</v>
      </c>
      <c r="O1111">
        <v>1.8563180589052199</v>
      </c>
      <c r="P1111">
        <v>23.2536143764356</v>
      </c>
    </row>
    <row r="1112" spans="1:17" x14ac:dyDescent="0.3">
      <c r="A1112" t="s">
        <v>2384</v>
      </c>
      <c r="B1112" t="s">
        <v>2385</v>
      </c>
      <c r="C1112" t="s">
        <v>10400</v>
      </c>
      <c r="D1112" t="s">
        <v>213</v>
      </c>
      <c r="E1112">
        <v>2275.9166444500001</v>
      </c>
      <c r="F1112">
        <v>294.5</v>
      </c>
      <c r="G1112">
        <v>-48.8027918737953</v>
      </c>
      <c r="H1112">
        <v>-3.0592860908939299</v>
      </c>
      <c r="I1112">
        <v>-15.1056443194739</v>
      </c>
      <c r="J1112">
        <v>-4.7855878242925503</v>
      </c>
      <c r="K1112">
        <v>296.82620177117798</v>
      </c>
      <c r="L1112">
        <v>312.55495904813102</v>
      </c>
      <c r="M1112">
        <v>44.943132557073803</v>
      </c>
      <c r="N1112">
        <v>0.82967036798787996</v>
      </c>
      <c r="O1112">
        <v>27.3344651952461</v>
      </c>
      <c r="P1112">
        <v>19.983703401914799</v>
      </c>
    </row>
    <row r="1113" spans="1:17" hidden="1" x14ac:dyDescent="0.3">
      <c r="A1113" t="s">
        <v>2386</v>
      </c>
      <c r="B1113" t="s">
        <v>2387</v>
      </c>
      <c r="C1113" t="s">
        <v>10405</v>
      </c>
      <c r="D1113" t="s">
        <v>230</v>
      </c>
      <c r="E1113">
        <v>2272.5901749599998</v>
      </c>
      <c r="F1113">
        <v>116.55</v>
      </c>
      <c r="G1113">
        <v>-42.0462402648458</v>
      </c>
      <c r="H1113">
        <v>0.78379183164487998</v>
      </c>
      <c r="I1113">
        <v>-12.474622054943801</v>
      </c>
      <c r="J1113">
        <v>-7.2165944939226598</v>
      </c>
      <c r="K1113">
        <v>114.69951213562</v>
      </c>
      <c r="L1113">
        <v>113.705593010968</v>
      </c>
      <c r="M1113">
        <v>47.573567876611897</v>
      </c>
      <c r="N1113">
        <v>1.5325339735355299</v>
      </c>
      <c r="O1113">
        <v>33.848133848133799</v>
      </c>
      <c r="P1113">
        <v>34.802220680083202</v>
      </c>
      <c r="Q1113">
        <v>0.19148565796453801</v>
      </c>
    </row>
    <row r="1114" spans="1:17" hidden="1" x14ac:dyDescent="0.3">
      <c r="A1114" t="s">
        <v>2388</v>
      </c>
      <c r="B1114" t="s">
        <v>2389</v>
      </c>
      <c r="C1114" t="s">
        <v>10405</v>
      </c>
      <c r="D1114" t="s">
        <v>294</v>
      </c>
      <c r="E1114">
        <v>2271.0096828999999</v>
      </c>
      <c r="F1114">
        <v>3563.05</v>
      </c>
      <c r="G1114">
        <v>1863.9349316657199</v>
      </c>
      <c r="H1114">
        <v>-4.7576556561113303</v>
      </c>
      <c r="I1114">
        <v>247.73914258791601</v>
      </c>
      <c r="J1114">
        <v>-6.9783952980810602</v>
      </c>
      <c r="K1114">
        <v>3513.2766786515999</v>
      </c>
      <c r="L1114">
        <v>2106.2049751578802</v>
      </c>
      <c r="M1114">
        <v>42.359736772123</v>
      </c>
      <c r="N1114">
        <v>0.73455276504363398</v>
      </c>
      <c r="O1114">
        <v>17.1748922973295</v>
      </c>
      <c r="P1114">
        <v>2008.3136094674501</v>
      </c>
    </row>
    <row r="1115" spans="1:17" hidden="1" x14ac:dyDescent="0.3">
      <c r="A1115" t="s">
        <v>2390</v>
      </c>
      <c r="B1115" t="s">
        <v>2391</v>
      </c>
      <c r="C1115" t="s">
        <v>10405</v>
      </c>
      <c r="D1115" t="s">
        <v>263</v>
      </c>
      <c r="E1115">
        <v>2266.7495087099901</v>
      </c>
      <c r="F1115">
        <v>412.7</v>
      </c>
      <c r="G1115">
        <v>54.401725978388299</v>
      </c>
      <c r="H1115">
        <v>-9.88051147437743</v>
      </c>
      <c r="I1115">
        <v>122.04964772179299</v>
      </c>
      <c r="J1115">
        <v>3.63587880022548</v>
      </c>
      <c r="K1115">
        <v>358.21245032075097</v>
      </c>
      <c r="M1115">
        <v>62.194130265027702</v>
      </c>
      <c r="N1115">
        <v>0.35192155459563701</v>
      </c>
      <c r="O1115">
        <v>6.4211291495032796</v>
      </c>
      <c r="P1115">
        <v>147.49625187406201</v>
      </c>
    </row>
    <row r="1116" spans="1:17" hidden="1" x14ac:dyDescent="0.3">
      <c r="A1116" t="s">
        <v>2392</v>
      </c>
      <c r="B1116" t="s">
        <v>2393</v>
      </c>
      <c r="C1116" t="s">
        <v>10405</v>
      </c>
      <c r="D1116" t="s">
        <v>213</v>
      </c>
      <c r="E1116">
        <v>2265.6175352330001</v>
      </c>
      <c r="F1116">
        <v>102.31</v>
      </c>
      <c r="G1116">
        <v>278.71202322524198</v>
      </c>
      <c r="H1116">
        <v>34.750116364614001</v>
      </c>
      <c r="I1116">
        <v>137.454013658534</v>
      </c>
      <c r="J1116">
        <v>-3.9600105912302399</v>
      </c>
      <c r="K1116">
        <v>85.876962947513505</v>
      </c>
      <c r="L1116">
        <v>62.456962176108199</v>
      </c>
      <c r="M1116">
        <v>58.9868983128938</v>
      </c>
      <c r="N1116">
        <v>0.98379072447007798</v>
      </c>
      <c r="O1116">
        <v>12.198221092757301</v>
      </c>
      <c r="P1116">
        <v>347.746170678336</v>
      </c>
      <c r="Q1116">
        <v>0.14584292714733399</v>
      </c>
    </row>
    <row r="1117" spans="1:17" hidden="1" x14ac:dyDescent="0.3">
      <c r="A1117" t="s">
        <v>2394</v>
      </c>
      <c r="B1117" t="s">
        <v>2395</v>
      </c>
      <c r="C1117" t="s">
        <v>10405</v>
      </c>
      <c r="D1117" t="s">
        <v>130</v>
      </c>
      <c r="E1117">
        <v>2258.0277822849998</v>
      </c>
      <c r="F1117">
        <v>132.55000000000001</v>
      </c>
      <c r="G1117">
        <v>13.1684013693975</v>
      </c>
      <c r="H1117">
        <v>-8.2909889894446707</v>
      </c>
      <c r="I1117">
        <v>-1.41121362413579</v>
      </c>
      <c r="J1117">
        <v>-1.0833582670861199</v>
      </c>
      <c r="K1117">
        <v>124.12054268224701</v>
      </c>
      <c r="L1117">
        <v>114.422534448612</v>
      </c>
      <c r="M1117">
        <v>52.574001460480503</v>
      </c>
      <c r="N1117">
        <v>0.89646091014349905</v>
      </c>
      <c r="O1117">
        <v>11.354205960014999</v>
      </c>
      <c r="P1117">
        <v>61.253041362530404</v>
      </c>
      <c r="Q1117">
        <v>3.5010091917639E-2</v>
      </c>
    </row>
    <row r="1118" spans="1:17" hidden="1" x14ac:dyDescent="0.3">
      <c r="A1118" t="s">
        <v>2396</v>
      </c>
      <c r="B1118" t="s">
        <v>2397</v>
      </c>
      <c r="C1118" t="s">
        <v>10405</v>
      </c>
      <c r="D1118" t="s">
        <v>471</v>
      </c>
      <c r="E1118">
        <v>2249.8120392000001</v>
      </c>
      <c r="F1118">
        <v>433.95</v>
      </c>
      <c r="G1118">
        <v>-45.024206965124797</v>
      </c>
      <c r="H1118">
        <v>-6.5307859129878798</v>
      </c>
      <c r="I1118">
        <v>-12.851642059640501</v>
      </c>
      <c r="J1118">
        <v>-2.8150524378620099</v>
      </c>
      <c r="K1118">
        <v>438.82312135359098</v>
      </c>
      <c r="L1118">
        <v>452.760981900285</v>
      </c>
      <c r="M1118">
        <v>46.135509406633297</v>
      </c>
      <c r="N1118">
        <v>0.78573562467210301</v>
      </c>
      <c r="O1118">
        <v>29.8191035833621</v>
      </c>
      <c r="P1118">
        <v>13.3028720626631</v>
      </c>
      <c r="Q1118">
        <v>-2.42280386889E-2</v>
      </c>
    </row>
    <row r="1119" spans="1:17" hidden="1" x14ac:dyDescent="0.3">
      <c r="A1119" t="s">
        <v>2398</v>
      </c>
      <c r="B1119" t="s">
        <v>2399</v>
      </c>
      <c r="C1119" t="s">
        <v>10405</v>
      </c>
      <c r="D1119" t="s">
        <v>230</v>
      </c>
      <c r="E1119">
        <v>2246.6521732050001</v>
      </c>
      <c r="F1119">
        <v>983.35</v>
      </c>
      <c r="G1119">
        <v>47.258822640991198</v>
      </c>
      <c r="H1119">
        <v>6.5601101265687802</v>
      </c>
      <c r="I1119">
        <v>68.050839627760894</v>
      </c>
      <c r="J1119">
        <v>-6.3156551638365697</v>
      </c>
      <c r="K1119">
        <v>850.96635525401905</v>
      </c>
      <c r="L1119">
        <v>695.21969410725603</v>
      </c>
      <c r="M1119">
        <v>67.343194225824007</v>
      </c>
      <c r="N1119">
        <v>1.2213391856468301</v>
      </c>
      <c r="O1119">
        <v>6.6761580312198099</v>
      </c>
      <c r="P1119">
        <v>111.91061115421</v>
      </c>
      <c r="Q1119">
        <v>6.4148631207091994E-2</v>
      </c>
    </row>
    <row r="1120" spans="1:17" hidden="1" x14ac:dyDescent="0.3">
      <c r="A1120" t="s">
        <v>2400</v>
      </c>
      <c r="B1120" t="s">
        <v>2401</v>
      </c>
      <c r="C1120" t="s">
        <v>10405</v>
      </c>
      <c r="D1120" t="s">
        <v>190</v>
      </c>
      <c r="E1120">
        <v>2237.2963575899998</v>
      </c>
      <c r="F1120">
        <v>235.54</v>
      </c>
      <c r="G1120">
        <v>-49.073962842861803</v>
      </c>
      <c r="H1120">
        <v>-8.4515332071317406</v>
      </c>
      <c r="I1120">
        <v>2.2761129811474499</v>
      </c>
      <c r="J1120">
        <v>-11.0191676778245</v>
      </c>
      <c r="K1120">
        <v>230.84324180386599</v>
      </c>
      <c r="L1120">
        <v>215.23857711538801</v>
      </c>
      <c r="M1120">
        <v>31.530265372309302</v>
      </c>
      <c r="N1120">
        <v>0.49369928316601602</v>
      </c>
      <c r="O1120">
        <v>24.225184682007299</v>
      </c>
      <c r="P1120">
        <v>36.4262959745149</v>
      </c>
      <c r="Q1120">
        <v>8.1096079256664996E-2</v>
      </c>
    </row>
    <row r="1121" spans="1:17" hidden="1" x14ac:dyDescent="0.3">
      <c r="A1121" t="s">
        <v>2402</v>
      </c>
      <c r="B1121" t="s">
        <v>2403</v>
      </c>
      <c r="C1121" t="s">
        <v>10405</v>
      </c>
      <c r="D1121" t="s">
        <v>54</v>
      </c>
      <c r="E1121">
        <v>2236.0585712400002</v>
      </c>
      <c r="F1121">
        <v>773.95</v>
      </c>
      <c r="G1121">
        <v>-9.6626070727604692</v>
      </c>
      <c r="H1121">
        <v>1.05205153464625</v>
      </c>
      <c r="I1121">
        <v>8.9655228906907691</v>
      </c>
      <c r="J1121">
        <v>0.20468531299143</v>
      </c>
      <c r="K1121">
        <v>778.27911976678001</v>
      </c>
      <c r="L1121">
        <v>717.34789224690201</v>
      </c>
      <c r="M1121">
        <v>39.643744594280697</v>
      </c>
      <c r="N1121">
        <v>0.44603285422519101</v>
      </c>
      <c r="O1121">
        <v>11.4542283093223</v>
      </c>
      <c r="P1121">
        <v>37.2495123248803</v>
      </c>
      <c r="Q1121">
        <v>-5.9826972363517E-2</v>
      </c>
    </row>
    <row r="1122" spans="1:17" hidden="1" x14ac:dyDescent="0.3">
      <c r="A1122" t="s">
        <v>2404</v>
      </c>
      <c r="B1122" t="s">
        <v>2405</v>
      </c>
      <c r="C1122" t="s">
        <v>10405</v>
      </c>
      <c r="D1122" t="s">
        <v>294</v>
      </c>
      <c r="E1122">
        <v>2235.43634118</v>
      </c>
      <c r="F1122">
        <v>1479.8</v>
      </c>
      <c r="G1122">
        <v>8.4738343341455593</v>
      </c>
      <c r="H1122">
        <v>-13.5018302943257</v>
      </c>
      <c r="I1122">
        <v>-18.756111995008599</v>
      </c>
      <c r="J1122">
        <v>-3.1763439310811798</v>
      </c>
      <c r="K1122">
        <v>1562.4279414948201</v>
      </c>
      <c r="L1122">
        <v>1502.30584352356</v>
      </c>
      <c r="M1122">
        <v>41.846910345801099</v>
      </c>
      <c r="N1122">
        <v>0.50636354638200298</v>
      </c>
      <c r="O1122">
        <v>32.125962967968597</v>
      </c>
      <c r="P1122">
        <v>41.981290477332699</v>
      </c>
      <c r="Q1122">
        <v>-8.9705694404200002E-3</v>
      </c>
    </row>
    <row r="1123" spans="1:17" hidden="1" x14ac:dyDescent="0.3">
      <c r="A1123" t="s">
        <v>2406</v>
      </c>
      <c r="B1123" t="s">
        <v>2407</v>
      </c>
      <c r="C1123" t="s">
        <v>10405</v>
      </c>
      <c r="D1123" t="s">
        <v>1489</v>
      </c>
      <c r="E1123">
        <v>2235.3459624249999</v>
      </c>
      <c r="F1123">
        <v>313.14999999999998</v>
      </c>
      <c r="G1123">
        <v>38.482440042374201</v>
      </c>
      <c r="H1123">
        <v>-0.95154539838815799</v>
      </c>
      <c r="I1123">
        <v>49.508527667159598</v>
      </c>
      <c r="J1123">
        <v>-13.810219350172501</v>
      </c>
      <c r="K1123">
        <v>299.02241133988599</v>
      </c>
      <c r="L1123">
        <v>250.184728386193</v>
      </c>
      <c r="M1123">
        <v>41.403336807003903</v>
      </c>
      <c r="N1123">
        <v>0.407445443906924</v>
      </c>
      <c r="O1123">
        <v>15.0407153121507</v>
      </c>
      <c r="P1123">
        <v>131.962962962962</v>
      </c>
      <c r="Q1123">
        <v>7.5591710696652006E-2</v>
      </c>
    </row>
    <row r="1124" spans="1:17" hidden="1" x14ac:dyDescent="0.3">
      <c r="A1124" t="s">
        <v>2408</v>
      </c>
      <c r="B1124" t="s">
        <v>2409</v>
      </c>
      <c r="C1124" t="s">
        <v>10405</v>
      </c>
      <c r="D1124" t="s">
        <v>471</v>
      </c>
      <c r="E1124">
        <v>2234.9271520000002</v>
      </c>
      <c r="F1124">
        <v>1945.25</v>
      </c>
      <c r="G1124">
        <v>-21.6365221338515</v>
      </c>
      <c r="H1124">
        <v>-0.94775570877062998</v>
      </c>
      <c r="I1124">
        <v>1.5512799170203899</v>
      </c>
      <c r="J1124">
        <v>-4.2600744635567898</v>
      </c>
      <c r="K1124">
        <v>1949.6094189022899</v>
      </c>
      <c r="L1124">
        <v>1843.41097406827</v>
      </c>
      <c r="M1124">
        <v>37.647452138659403</v>
      </c>
      <c r="N1124">
        <v>0.62811427043254697</v>
      </c>
      <c r="O1124">
        <v>24.747461765839802</v>
      </c>
      <c r="P1124">
        <v>28.3993399339933</v>
      </c>
    </row>
    <row r="1125" spans="1:17" hidden="1" x14ac:dyDescent="0.3">
      <c r="A1125" t="s">
        <v>2410</v>
      </c>
      <c r="B1125" t="s">
        <v>2411</v>
      </c>
      <c r="C1125" t="s">
        <v>10405</v>
      </c>
      <c r="D1125" t="s">
        <v>83</v>
      </c>
      <c r="E1125">
        <v>2231.3143096049998</v>
      </c>
      <c r="F1125">
        <v>2958.95</v>
      </c>
      <c r="G1125">
        <v>-29.090166197839601</v>
      </c>
      <c r="H1125">
        <v>1.28163005817438</v>
      </c>
      <c r="I1125">
        <v>-7.6379568447587198</v>
      </c>
      <c r="J1125">
        <v>-1.2175768992681399</v>
      </c>
      <c r="K1125">
        <v>2872.3492142462901</v>
      </c>
      <c r="L1125">
        <v>2825.2940251052801</v>
      </c>
      <c r="M1125">
        <v>64.676090992427703</v>
      </c>
      <c r="N1125">
        <v>1.32847809358638</v>
      </c>
      <c r="O1125">
        <v>7.1714628499974697</v>
      </c>
      <c r="P1125">
        <v>26.146270756506699</v>
      </c>
      <c r="Q1125">
        <v>-0.138404738515366</v>
      </c>
    </row>
    <row r="1126" spans="1:17" hidden="1" x14ac:dyDescent="0.3">
      <c r="A1126" t="s">
        <v>2412</v>
      </c>
      <c r="B1126" t="s">
        <v>2413</v>
      </c>
      <c r="C1126" t="s">
        <v>10405</v>
      </c>
      <c r="D1126" t="s">
        <v>233</v>
      </c>
      <c r="E1126">
        <v>2228.1496067459998</v>
      </c>
      <c r="F1126">
        <v>45.57</v>
      </c>
      <c r="G1126">
        <v>-4.5244520877748</v>
      </c>
      <c r="H1126">
        <v>-24.532462130425198</v>
      </c>
      <c r="I1126">
        <v>13.077258272967001</v>
      </c>
      <c r="J1126">
        <v>-5.0332140425549703</v>
      </c>
      <c r="K1126">
        <v>49.978239451399297</v>
      </c>
      <c r="L1126">
        <v>44.644010451251702</v>
      </c>
      <c r="M1126">
        <v>29.234101301339098</v>
      </c>
      <c r="N1126">
        <v>0.31096010119539003</v>
      </c>
      <c r="O1126">
        <v>51.152073732718797</v>
      </c>
      <c r="P1126">
        <v>56.168608636051999</v>
      </c>
      <c r="Q1126">
        <v>5.9500851541396997E-2</v>
      </c>
    </row>
    <row r="1127" spans="1:17" hidden="1" x14ac:dyDescent="0.3">
      <c r="A1127" t="s">
        <v>2414</v>
      </c>
      <c r="B1127" t="s">
        <v>2415</v>
      </c>
      <c r="C1127" t="s">
        <v>10405</v>
      </c>
      <c r="D1127" t="s">
        <v>503</v>
      </c>
      <c r="E1127">
        <v>2224.4175945249999</v>
      </c>
      <c r="F1127">
        <v>2614.85</v>
      </c>
      <c r="G1127">
        <v>24.777560245023601</v>
      </c>
      <c r="H1127">
        <v>-5.5442929334161404</v>
      </c>
      <c r="I1127">
        <v>68.526577042668194</v>
      </c>
      <c r="J1127">
        <v>-2.4752258165753198</v>
      </c>
      <c r="K1127">
        <v>2464.4808708953401</v>
      </c>
      <c r="L1127">
        <v>2095.15082881328</v>
      </c>
      <c r="M1127">
        <v>72.856172367303301</v>
      </c>
      <c r="N1127">
        <v>0.38638579273622697</v>
      </c>
      <c r="O1127">
        <v>29.223473621813799</v>
      </c>
      <c r="P1127">
        <v>102.25470858955001</v>
      </c>
      <c r="Q1127">
        <v>-1.8003922115974999E-2</v>
      </c>
    </row>
    <row r="1128" spans="1:17" hidden="1" x14ac:dyDescent="0.3">
      <c r="A1128" t="s">
        <v>2416</v>
      </c>
      <c r="B1128" t="s">
        <v>2417</v>
      </c>
      <c r="C1128" t="s">
        <v>10405</v>
      </c>
      <c r="D1128" t="s">
        <v>433</v>
      </c>
      <c r="E1128">
        <v>2220.9962061750002</v>
      </c>
      <c r="F1128">
        <v>14.29</v>
      </c>
      <c r="G1128">
        <v>-16.463008887012698</v>
      </c>
      <c r="H1128">
        <v>25.7612537546186</v>
      </c>
      <c r="I1128">
        <v>-7.3356531012068604</v>
      </c>
      <c r="J1128">
        <v>-9.0182298663617395</v>
      </c>
      <c r="K1128">
        <v>12.938082788214199</v>
      </c>
      <c r="L1128">
        <v>12.379161835833299</v>
      </c>
      <c r="M1128">
        <v>43.988430393723498</v>
      </c>
      <c r="N1128">
        <v>1.7231957606766299</v>
      </c>
      <c r="O1128">
        <v>22.813156053183999</v>
      </c>
      <c r="P1128">
        <v>44.343434343434303</v>
      </c>
      <c r="Q1128">
        <v>0.11702308484714501</v>
      </c>
    </row>
    <row r="1129" spans="1:17" hidden="1" x14ac:dyDescent="0.3">
      <c r="A1129" t="s">
        <v>2418</v>
      </c>
      <c r="B1129" t="s">
        <v>2419</v>
      </c>
      <c r="C1129" t="s">
        <v>10405</v>
      </c>
      <c r="D1129" t="s">
        <v>592</v>
      </c>
      <c r="E1129">
        <v>2217.0356999999999</v>
      </c>
      <c r="F1129">
        <v>394.35</v>
      </c>
      <c r="G1129">
        <v>9.5535564741405405</v>
      </c>
      <c r="H1129">
        <v>-14.5303829288386</v>
      </c>
      <c r="I1129">
        <v>3.3016701730239202</v>
      </c>
      <c r="J1129">
        <v>-5.3793584826099101</v>
      </c>
      <c r="K1129">
        <v>407.25278721096998</v>
      </c>
      <c r="L1129">
        <v>365.77204836506598</v>
      </c>
      <c r="M1129">
        <v>31.424248545010101</v>
      </c>
      <c r="N1129">
        <v>0.29526042537014002</v>
      </c>
      <c r="O1129">
        <v>20.1977938379611</v>
      </c>
      <c r="P1129">
        <v>51.381957773512397</v>
      </c>
      <c r="Q1129">
        <v>5.6621487578515997E-2</v>
      </c>
    </row>
    <row r="1130" spans="1:17" hidden="1" x14ac:dyDescent="0.3">
      <c r="A1130" t="s">
        <v>2420</v>
      </c>
      <c r="B1130" t="s">
        <v>2421</v>
      </c>
      <c r="C1130" t="s">
        <v>10405</v>
      </c>
      <c r="D1130" t="s">
        <v>564</v>
      </c>
      <c r="E1130">
        <v>2215.744739406</v>
      </c>
      <c r="F1130">
        <v>123.09</v>
      </c>
      <c r="G1130">
        <v>25.132003465692499</v>
      </c>
      <c r="H1130">
        <v>-7.5022857277103698</v>
      </c>
      <c r="I1130">
        <v>-2.1599149174911898</v>
      </c>
      <c r="J1130">
        <v>-6.3228275618185199</v>
      </c>
      <c r="K1130">
        <v>124.046459031965</v>
      </c>
      <c r="L1130">
        <v>112.202033831778</v>
      </c>
      <c r="M1130">
        <v>44.723853131236403</v>
      </c>
      <c r="N1130">
        <v>0.61994315941879496</v>
      </c>
      <c r="O1130">
        <v>21.049638475911902</v>
      </c>
      <c r="P1130">
        <v>61.960526315789402</v>
      </c>
      <c r="Q1130">
        <v>5.5891856906901002E-2</v>
      </c>
    </row>
    <row r="1131" spans="1:17" hidden="1" x14ac:dyDescent="0.3">
      <c r="A1131" t="s">
        <v>2422</v>
      </c>
      <c r="B1131" t="s">
        <v>2423</v>
      </c>
      <c r="C1131" t="s">
        <v>10405</v>
      </c>
      <c r="D1131" t="s">
        <v>51</v>
      </c>
      <c r="E1131">
        <v>2213.8388464320001</v>
      </c>
      <c r="F1131">
        <v>201.28</v>
      </c>
      <c r="G1131">
        <v>-44.999575008315901</v>
      </c>
      <c r="H1131">
        <v>-10.525282821866901</v>
      </c>
      <c r="I1131">
        <v>-23.495029269941899</v>
      </c>
      <c r="J1131">
        <v>-5.60720671654766</v>
      </c>
      <c r="K1131">
        <v>212.64146232174099</v>
      </c>
      <c r="L1131">
        <v>221.43243771748101</v>
      </c>
      <c r="M1131">
        <v>17.882382417849399</v>
      </c>
      <c r="N1131">
        <v>0.89986673795838501</v>
      </c>
      <c r="O1131">
        <v>40.873410174880703</v>
      </c>
      <c r="P1131">
        <v>9.9590275880906791</v>
      </c>
      <c r="Q1131">
        <v>9.0983405701250006E-2</v>
      </c>
    </row>
    <row r="1132" spans="1:17" hidden="1" x14ac:dyDescent="0.3">
      <c r="A1132" t="s">
        <v>2424</v>
      </c>
      <c r="B1132" t="s">
        <v>2425</v>
      </c>
      <c r="C1132" t="s">
        <v>10405</v>
      </c>
      <c r="D1132" t="s">
        <v>592</v>
      </c>
      <c r="E1132">
        <v>2195.4585583200001</v>
      </c>
      <c r="F1132">
        <v>483.9</v>
      </c>
      <c r="G1132">
        <v>-49.297731154496503</v>
      </c>
      <c r="H1132">
        <v>-8.4764180519859806</v>
      </c>
      <c r="I1132">
        <v>-7.1532211097296496</v>
      </c>
      <c r="J1132">
        <v>-6.7667950664267904</v>
      </c>
      <c r="K1132">
        <v>490.553451173974</v>
      </c>
      <c r="L1132">
        <v>496.050734289258</v>
      </c>
      <c r="M1132">
        <v>43.838074461364101</v>
      </c>
      <c r="N1132">
        <v>0.54291212139355605</v>
      </c>
      <c r="O1132">
        <v>22.979954536061101</v>
      </c>
      <c r="P1132">
        <v>18.139648437499901</v>
      </c>
      <c r="Q1132">
        <v>1.2349072587540999E-2</v>
      </c>
    </row>
    <row r="1133" spans="1:17" hidden="1" x14ac:dyDescent="0.3">
      <c r="A1133" t="s">
        <v>2426</v>
      </c>
      <c r="B1133" t="s">
        <v>2427</v>
      </c>
      <c r="C1133" t="s">
        <v>10405</v>
      </c>
      <c r="D1133" t="s">
        <v>646</v>
      </c>
      <c r="E1133">
        <v>2191.3025243000002</v>
      </c>
      <c r="F1133">
        <v>347.45</v>
      </c>
      <c r="G1133">
        <v>-38.770973276895603</v>
      </c>
      <c r="H1133">
        <v>-10.002075757439499</v>
      </c>
      <c r="I1133">
        <v>-1.5956058609925701</v>
      </c>
      <c r="J1133">
        <v>-4.7979752752061202</v>
      </c>
      <c r="K1133">
        <v>347.355949323392</v>
      </c>
      <c r="L1133">
        <v>336.949195399134</v>
      </c>
      <c r="M1133">
        <v>47.935552020128497</v>
      </c>
      <c r="N1133">
        <v>0.71195811482298699</v>
      </c>
      <c r="O1133">
        <v>11.8578212692473</v>
      </c>
      <c r="P1133">
        <v>24.089285714285701</v>
      </c>
      <c r="Q1133">
        <v>6.3393397990705994E-2</v>
      </c>
    </row>
    <row r="1134" spans="1:17" hidden="1" x14ac:dyDescent="0.3">
      <c r="A1134" t="s">
        <v>2428</v>
      </c>
      <c r="B1134" t="s">
        <v>2429</v>
      </c>
      <c r="C1134" t="s">
        <v>10405</v>
      </c>
      <c r="D1134" t="s">
        <v>266</v>
      </c>
      <c r="E1134">
        <v>2191.1901696</v>
      </c>
      <c r="F1134">
        <v>608</v>
      </c>
      <c r="G1134">
        <v>-0.227066466859771</v>
      </c>
      <c r="H1134">
        <v>-8.4560909334939893</v>
      </c>
      <c r="I1134">
        <v>-4.7034909354573999</v>
      </c>
      <c r="J1134">
        <v>-4.9733118144793096</v>
      </c>
      <c r="K1134">
        <v>621.50375204883801</v>
      </c>
      <c r="L1134">
        <v>611.63922279957205</v>
      </c>
      <c r="M1134">
        <v>42.866690957866901</v>
      </c>
      <c r="N1134">
        <v>0.52658919848706498</v>
      </c>
      <c r="O1134">
        <v>53.782894736842103</v>
      </c>
      <c r="P1134">
        <v>39.8826642125848</v>
      </c>
      <c r="Q1134">
        <v>5.8895999124617002E-2</v>
      </c>
    </row>
    <row r="1135" spans="1:17" hidden="1" x14ac:dyDescent="0.3">
      <c r="A1135" t="s">
        <v>2430</v>
      </c>
      <c r="B1135" t="s">
        <v>2431</v>
      </c>
      <c r="C1135" t="s">
        <v>10405</v>
      </c>
      <c r="D1135" t="s">
        <v>754</v>
      </c>
      <c r="E1135">
        <v>2180.653534008</v>
      </c>
      <c r="F1135">
        <v>288.62</v>
      </c>
      <c r="G1135">
        <v>1.77753071862107</v>
      </c>
      <c r="H1135">
        <v>-0.682227663784432</v>
      </c>
      <c r="I1135">
        <v>1.33050547299674</v>
      </c>
      <c r="J1135">
        <v>-0.31991076797284201</v>
      </c>
      <c r="K1135">
        <v>276.01445528309</v>
      </c>
      <c r="L1135">
        <v>255.00113314945</v>
      </c>
      <c r="M1135">
        <v>58.290846172297002</v>
      </c>
      <c r="N1135">
        <v>0.52949804956086499</v>
      </c>
      <c r="O1135">
        <v>1.8986903194511699</v>
      </c>
      <c r="P1135">
        <v>39.295366795366803</v>
      </c>
      <c r="Q1135">
        <v>3.2968413234804997E-2</v>
      </c>
    </row>
    <row r="1136" spans="1:17" x14ac:dyDescent="0.3">
      <c r="A1136" t="s">
        <v>2432</v>
      </c>
      <c r="B1136" t="s">
        <v>2433</v>
      </c>
      <c r="C1136" t="s">
        <v>5595</v>
      </c>
      <c r="D1136" t="s">
        <v>83</v>
      </c>
      <c r="E1136">
        <v>2177.6881800000001</v>
      </c>
      <c r="F1136">
        <v>84.3</v>
      </c>
      <c r="G1136">
        <v>-57.8983831580002</v>
      </c>
      <c r="H1136">
        <v>-15.0313398666376</v>
      </c>
      <c r="I1136">
        <v>-21.064232273912101</v>
      </c>
      <c r="J1136">
        <v>-4.4695713542859501</v>
      </c>
      <c r="K1136">
        <v>90.208350184937402</v>
      </c>
      <c r="L1136">
        <v>96.6573624873092</v>
      </c>
      <c r="M1136">
        <v>22.677704270834401</v>
      </c>
      <c r="N1136">
        <v>0.31591614373177801</v>
      </c>
      <c r="O1136">
        <v>85.053380782918097</v>
      </c>
      <c r="P1136">
        <v>1.6887816646561999</v>
      </c>
      <c r="Q1136">
        <v>2.1833167199481002E-2</v>
      </c>
    </row>
    <row r="1137" spans="1:17" hidden="1" x14ac:dyDescent="0.3">
      <c r="A1137" t="s">
        <v>2434</v>
      </c>
      <c r="B1137" t="s">
        <v>2435</v>
      </c>
      <c r="C1137" t="s">
        <v>10405</v>
      </c>
      <c r="D1137" t="s">
        <v>294</v>
      </c>
      <c r="E1137">
        <v>2177.338124288</v>
      </c>
      <c r="F1137">
        <v>212.56</v>
      </c>
      <c r="G1137">
        <v>-30.991008245652999</v>
      </c>
      <c r="H1137">
        <v>-10.645724917121001</v>
      </c>
      <c r="I1137">
        <v>-16.502640783046001</v>
      </c>
      <c r="J1137">
        <v>-10.7120055352999</v>
      </c>
      <c r="M1137">
        <v>41.839352266640603</v>
      </c>
      <c r="O1137">
        <v>24.195521264584102</v>
      </c>
      <c r="P1137">
        <v>13.607696419027199</v>
      </c>
    </row>
    <row r="1138" spans="1:17" hidden="1" x14ac:dyDescent="0.3">
      <c r="A1138" t="s">
        <v>2436</v>
      </c>
      <c r="B1138" t="s">
        <v>2437</v>
      </c>
      <c r="C1138" t="s">
        <v>10405</v>
      </c>
      <c r="D1138" t="s">
        <v>266</v>
      </c>
      <c r="E1138">
        <v>2177.123191785</v>
      </c>
      <c r="F1138">
        <v>604.35</v>
      </c>
      <c r="G1138">
        <v>36.147664690979497</v>
      </c>
      <c r="H1138">
        <v>8.9398154353618295</v>
      </c>
      <c r="I1138">
        <v>71.946602393787899</v>
      </c>
      <c r="J1138">
        <v>6.8206047695143397</v>
      </c>
      <c r="K1138">
        <v>489.64661875698101</v>
      </c>
      <c r="L1138">
        <v>407.03586567996302</v>
      </c>
      <c r="M1138">
        <v>74.232153280186296</v>
      </c>
      <c r="N1138">
        <v>1.7393362272942301</v>
      </c>
      <c r="O1138">
        <v>5.8740795896417604</v>
      </c>
      <c r="P1138">
        <v>98.570724494825001</v>
      </c>
      <c r="Q1138">
        <v>0.106817428616368</v>
      </c>
    </row>
    <row r="1139" spans="1:17" hidden="1" x14ac:dyDescent="0.3">
      <c r="A1139" t="s">
        <v>2438</v>
      </c>
      <c r="B1139" t="s">
        <v>2439</v>
      </c>
      <c r="C1139" t="s">
        <v>10405</v>
      </c>
      <c r="D1139" t="s">
        <v>182</v>
      </c>
      <c r="E1139">
        <v>2173.9116310680001</v>
      </c>
      <c r="F1139">
        <v>193.74</v>
      </c>
      <c r="G1139">
        <v>27.0886617150829</v>
      </c>
      <c r="H1139">
        <v>-1.6155503929534301</v>
      </c>
      <c r="I1139">
        <v>31.5197830049031</v>
      </c>
      <c r="J1139">
        <v>-8.4696870732336897</v>
      </c>
      <c r="K1139">
        <v>179.40183598412401</v>
      </c>
      <c r="L1139">
        <v>152.42874237508801</v>
      </c>
      <c r="M1139">
        <v>45.533910106878501</v>
      </c>
      <c r="N1139">
        <v>1.2416879208440501</v>
      </c>
      <c r="O1139">
        <v>12.2277278827294</v>
      </c>
      <c r="P1139">
        <v>78.809413936317497</v>
      </c>
      <c r="Q1139">
        <v>4.9867640910004001E-2</v>
      </c>
    </row>
    <row r="1140" spans="1:17" hidden="1" x14ac:dyDescent="0.3">
      <c r="A1140" t="s">
        <v>2440</v>
      </c>
      <c r="B1140" t="s">
        <v>2441</v>
      </c>
      <c r="C1140" t="s">
        <v>10405</v>
      </c>
      <c r="D1140" t="s">
        <v>266</v>
      </c>
      <c r="E1140">
        <v>2164.5673980000001</v>
      </c>
      <c r="F1140">
        <v>1588.65</v>
      </c>
      <c r="G1140">
        <v>15.4108198983014</v>
      </c>
      <c r="H1140">
        <v>5.4558370851354603</v>
      </c>
      <c r="I1140">
        <v>4.6901426397329198</v>
      </c>
      <c r="J1140">
        <v>-3.1677449882394302</v>
      </c>
      <c r="K1140">
        <v>1511.2343686679801</v>
      </c>
      <c r="L1140">
        <v>1383.4587188389701</v>
      </c>
      <c r="M1140">
        <v>56.247946123692898</v>
      </c>
      <c r="N1140">
        <v>2.5962471169749799</v>
      </c>
      <c r="O1140">
        <v>8.9541434551348509</v>
      </c>
      <c r="P1140">
        <v>54.515391722997599</v>
      </c>
      <c r="Q1140">
        <v>2.8287879030729001E-2</v>
      </c>
    </row>
    <row r="1141" spans="1:17" x14ac:dyDescent="0.3">
      <c r="A1141" t="s">
        <v>2442</v>
      </c>
      <c r="B1141" t="s">
        <v>2443</v>
      </c>
      <c r="C1141" t="s">
        <v>10397</v>
      </c>
      <c r="D1141" t="s">
        <v>266</v>
      </c>
      <c r="E1141">
        <v>2163.0488429000002</v>
      </c>
      <c r="F1141">
        <v>483.25</v>
      </c>
      <c r="G1141">
        <v>-46.761472028306599</v>
      </c>
      <c r="H1141">
        <v>-5.8037657515815697</v>
      </c>
      <c r="I1141">
        <v>-27.322260875772699</v>
      </c>
      <c r="J1141">
        <v>-3.7658392669237002</v>
      </c>
      <c r="K1141">
        <v>494.76613519134702</v>
      </c>
      <c r="L1141">
        <v>524.11748837245102</v>
      </c>
      <c r="M1141">
        <v>40.763144772016901</v>
      </c>
      <c r="N1141">
        <v>0.56403812084725602</v>
      </c>
      <c r="O1141">
        <v>32.053802379720601</v>
      </c>
      <c r="P1141">
        <v>6.4427312775330297</v>
      </c>
    </row>
    <row r="1142" spans="1:17" hidden="1" x14ac:dyDescent="0.3">
      <c r="A1142" t="s">
        <v>2444</v>
      </c>
      <c r="B1142" t="s">
        <v>2445</v>
      </c>
      <c r="C1142" t="s">
        <v>10405</v>
      </c>
      <c r="D1142" t="s">
        <v>1955</v>
      </c>
      <c r="E1142">
        <v>2158.8471596999998</v>
      </c>
      <c r="F1142">
        <v>539.65</v>
      </c>
      <c r="G1142">
        <v>1384.33825443926</v>
      </c>
      <c r="H1142">
        <v>-25.935370747789701</v>
      </c>
      <c r="I1142">
        <v>56.453674879795798</v>
      </c>
      <c r="J1142">
        <v>-11.7467088810498</v>
      </c>
      <c r="K1142">
        <v>641.39567275325101</v>
      </c>
      <c r="L1142">
        <v>458.94903871882298</v>
      </c>
      <c r="M1142">
        <v>8.5439280838817098</v>
      </c>
      <c r="N1142">
        <v>0.74719532742842498</v>
      </c>
      <c r="O1142">
        <v>75.799129065134807</v>
      </c>
    </row>
    <row r="1143" spans="1:17" hidden="1" x14ac:dyDescent="0.3">
      <c r="A1143" t="s">
        <v>2446</v>
      </c>
      <c r="B1143" t="s">
        <v>2447</v>
      </c>
      <c r="C1143" t="s">
        <v>10405</v>
      </c>
      <c r="D1143" t="s">
        <v>46</v>
      </c>
      <c r="E1143">
        <v>2156.1081600000002</v>
      </c>
      <c r="F1143">
        <v>95.64</v>
      </c>
      <c r="G1143">
        <v>45.103743954312002</v>
      </c>
      <c r="H1143">
        <v>-19.619007475868699</v>
      </c>
      <c r="I1143">
        <v>28.332123726875299</v>
      </c>
      <c r="J1143">
        <v>-7.9979576322985704</v>
      </c>
      <c r="K1143">
        <v>103.22631228926799</v>
      </c>
      <c r="L1143">
        <v>84.752596482880804</v>
      </c>
      <c r="M1143">
        <v>26.080540517304598</v>
      </c>
      <c r="N1143">
        <v>0.56808060683626505</v>
      </c>
      <c r="O1143">
        <v>26.160602258469201</v>
      </c>
      <c r="P1143">
        <v>82.171428571428507</v>
      </c>
      <c r="Q1143">
        <v>0.123860621606739</v>
      </c>
    </row>
    <row r="1144" spans="1:17" hidden="1" x14ac:dyDescent="0.3">
      <c r="A1144" t="s">
        <v>2448</v>
      </c>
      <c r="B1144" t="s">
        <v>2449</v>
      </c>
      <c r="C1144" t="s">
        <v>10405</v>
      </c>
      <c r="D1144" t="s">
        <v>135</v>
      </c>
      <c r="E1144">
        <v>2150.7706415099901</v>
      </c>
      <c r="F1144">
        <v>145.94999999999999</v>
      </c>
      <c r="G1144">
        <v>24.763972959663501</v>
      </c>
      <c r="H1144">
        <v>-7.5996913467920999</v>
      </c>
      <c r="I1144">
        <v>26.393855564135901</v>
      </c>
      <c r="J1144">
        <v>-8.1778991628655096</v>
      </c>
      <c r="K1144">
        <v>141.632509524922</v>
      </c>
      <c r="L1144">
        <v>122.953395161857</v>
      </c>
      <c r="M1144">
        <v>42.918367915904902</v>
      </c>
      <c r="N1144">
        <v>0.69493787049121503</v>
      </c>
      <c r="O1144">
        <v>22.4391915039397</v>
      </c>
      <c r="P1144">
        <v>64.915254237288096</v>
      </c>
      <c r="Q1144">
        <v>0.15550553335918599</v>
      </c>
    </row>
    <row r="1145" spans="1:17" hidden="1" x14ac:dyDescent="0.3">
      <c r="A1145" t="s">
        <v>2450</v>
      </c>
      <c r="B1145" t="s">
        <v>2451</v>
      </c>
      <c r="C1145" t="s">
        <v>10405</v>
      </c>
      <c r="D1145" t="s">
        <v>122</v>
      </c>
      <c r="E1145">
        <v>2137.6692972390001</v>
      </c>
      <c r="F1145">
        <v>136.22999999999999</v>
      </c>
      <c r="G1145">
        <v>-31.928685304240201</v>
      </c>
      <c r="H1145">
        <v>-7.7616751187726303</v>
      </c>
      <c r="I1145">
        <v>-26.5898636091786</v>
      </c>
      <c r="J1145">
        <v>-4.7148651562293997</v>
      </c>
      <c r="K1145">
        <v>136.32137180821999</v>
      </c>
      <c r="L1145">
        <v>141.904309031434</v>
      </c>
      <c r="M1145">
        <v>45.200696394603099</v>
      </c>
      <c r="N1145">
        <v>0.49369536487718801</v>
      </c>
      <c r="O1145">
        <v>42.406224766938202</v>
      </c>
      <c r="P1145">
        <v>13.524999999999901</v>
      </c>
    </row>
    <row r="1146" spans="1:17" hidden="1" x14ac:dyDescent="0.3">
      <c r="A1146" t="s">
        <v>2452</v>
      </c>
      <c r="B1146" t="s">
        <v>2453</v>
      </c>
      <c r="C1146" t="s">
        <v>10405</v>
      </c>
      <c r="D1146" t="s">
        <v>114</v>
      </c>
      <c r="E1146">
        <v>2130.3392902720002</v>
      </c>
      <c r="F1146">
        <v>178.72</v>
      </c>
      <c r="G1146">
        <v>-41.427667296173396</v>
      </c>
      <c r="H1146">
        <v>-12.1322869245479</v>
      </c>
      <c r="I1146">
        <v>-30.7359286591083</v>
      </c>
      <c r="J1146">
        <v>-2.2214096014226299</v>
      </c>
      <c r="K1146">
        <v>187.78362678851701</v>
      </c>
      <c r="L1146">
        <v>193.40989540241901</v>
      </c>
      <c r="M1146">
        <v>38.541203051471498</v>
      </c>
      <c r="N1146">
        <v>0.384853712269906</v>
      </c>
      <c r="O1146">
        <v>62.125111906893402</v>
      </c>
      <c r="P1146">
        <v>19.305740987983899</v>
      </c>
      <c r="Q1146">
        <v>2.8726192249072E-2</v>
      </c>
    </row>
    <row r="1147" spans="1:17" hidden="1" x14ac:dyDescent="0.3">
      <c r="A1147" t="s">
        <v>2454</v>
      </c>
      <c r="B1147" t="s">
        <v>2455</v>
      </c>
      <c r="C1147" t="s">
        <v>10405</v>
      </c>
      <c r="D1147" t="s">
        <v>83</v>
      </c>
      <c r="E1147">
        <v>2125.7802612800001</v>
      </c>
      <c r="F1147">
        <v>244.88</v>
      </c>
      <c r="G1147">
        <v>-0.26739025415366402</v>
      </c>
      <c r="H1147">
        <v>-6.9029703697320599</v>
      </c>
      <c r="I1147">
        <v>1.2772646154271401</v>
      </c>
      <c r="J1147">
        <v>-1.7441416855271199</v>
      </c>
      <c r="K1147">
        <v>241.83325877169599</v>
      </c>
      <c r="L1147">
        <v>229.63191766987001</v>
      </c>
      <c r="M1147">
        <v>56.833685025726297</v>
      </c>
      <c r="N1147">
        <v>0.65887775889177602</v>
      </c>
      <c r="O1147">
        <v>12.095720352825801</v>
      </c>
      <c r="P1147">
        <v>41.059907834101303</v>
      </c>
      <c r="Q1147">
        <v>-7.5835838013100995E-2</v>
      </c>
    </row>
    <row r="1148" spans="1:17" hidden="1" x14ac:dyDescent="0.3">
      <c r="A1148" t="s">
        <v>2456</v>
      </c>
      <c r="B1148" t="s">
        <v>2457</v>
      </c>
      <c r="C1148" t="s">
        <v>10405</v>
      </c>
      <c r="D1148" t="s">
        <v>393</v>
      </c>
      <c r="E1148">
        <v>2121.9893811249999</v>
      </c>
      <c r="F1148">
        <v>888.85</v>
      </c>
      <c r="G1148">
        <v>-30.976087674553401</v>
      </c>
      <c r="H1148">
        <v>-6.7467352192938597</v>
      </c>
      <c r="I1148">
        <v>-24.399835477872799</v>
      </c>
      <c r="J1148">
        <v>5.4511339203205802</v>
      </c>
      <c r="K1148">
        <v>860.13749898410595</v>
      </c>
      <c r="L1148">
        <v>909.24684467170698</v>
      </c>
      <c r="M1148">
        <v>77.848852782179605</v>
      </c>
      <c r="N1148">
        <v>1.01627401166474</v>
      </c>
      <c r="O1148">
        <v>63.132137030994997</v>
      </c>
      <c r="P1148">
        <v>19.037096558189301</v>
      </c>
      <c r="Q1148">
        <v>8.1725899371209998E-3</v>
      </c>
    </row>
    <row r="1149" spans="1:17" hidden="1" x14ac:dyDescent="0.3">
      <c r="A1149" t="s">
        <v>2458</v>
      </c>
      <c r="B1149" t="s">
        <v>2459</v>
      </c>
      <c r="C1149" t="s">
        <v>10405</v>
      </c>
      <c r="D1149" t="s">
        <v>130</v>
      </c>
      <c r="E1149">
        <v>2119.3365206499998</v>
      </c>
      <c r="F1149">
        <v>125.05</v>
      </c>
      <c r="G1149">
        <v>28.046298185428601</v>
      </c>
      <c r="H1149">
        <v>4.0197738109732999</v>
      </c>
      <c r="I1149">
        <v>43.3185302992106</v>
      </c>
      <c r="J1149">
        <v>11.0355614187438</v>
      </c>
      <c r="K1149">
        <v>106.794165596234</v>
      </c>
      <c r="L1149">
        <v>95.4731506596316</v>
      </c>
      <c r="M1149">
        <v>83.576993803849902</v>
      </c>
      <c r="N1149">
        <v>1.0870027057310701</v>
      </c>
      <c r="O1149">
        <v>3.9584166333466602</v>
      </c>
      <c r="P1149">
        <v>78.617340379945702</v>
      </c>
      <c r="Q1149">
        <v>7.0451215616311999E-2</v>
      </c>
    </row>
    <row r="1150" spans="1:17" hidden="1" x14ac:dyDescent="0.3">
      <c r="A1150" t="s">
        <v>2460</v>
      </c>
      <c r="B1150" t="s">
        <v>2461</v>
      </c>
      <c r="C1150" t="s">
        <v>10405</v>
      </c>
      <c r="D1150" t="s">
        <v>130</v>
      </c>
      <c r="E1150">
        <v>2117.0737505000002</v>
      </c>
      <c r="F1150">
        <v>115.75</v>
      </c>
      <c r="G1150">
        <v>98.866413240392404</v>
      </c>
      <c r="H1150">
        <v>-17.0653479638036</v>
      </c>
      <c r="I1150">
        <v>18.573478093386299</v>
      </c>
      <c r="J1150">
        <v>-1.49479792663665</v>
      </c>
      <c r="K1150">
        <v>120.217309716188</v>
      </c>
      <c r="L1150">
        <v>105.235932503108</v>
      </c>
      <c r="M1150">
        <v>48.4963735173204</v>
      </c>
      <c r="N1150">
        <v>0.205992524684771</v>
      </c>
      <c r="O1150">
        <v>40.345572354211598</v>
      </c>
      <c r="P1150">
        <v>139.89637305699401</v>
      </c>
      <c r="Q1150">
        <v>3.6735824105487001E-2</v>
      </c>
    </row>
    <row r="1151" spans="1:17" hidden="1" x14ac:dyDescent="0.3">
      <c r="A1151" t="s">
        <v>2462</v>
      </c>
      <c r="B1151" t="s">
        <v>2463</v>
      </c>
      <c r="C1151" t="s">
        <v>10405</v>
      </c>
      <c r="D1151" t="s">
        <v>263</v>
      </c>
      <c r="E1151">
        <v>2116.2495981000002</v>
      </c>
      <c r="F1151">
        <v>426.9</v>
      </c>
      <c r="G1151">
        <v>-30.926402408991802</v>
      </c>
      <c r="H1151">
        <v>-15.036581275946</v>
      </c>
      <c r="I1151">
        <v>-7.5011844862504402</v>
      </c>
      <c r="J1151">
        <v>-3.2459879779383001</v>
      </c>
      <c r="K1151">
        <v>447.34717709486</v>
      </c>
      <c r="L1151">
        <v>445.447915908619</v>
      </c>
      <c r="M1151">
        <v>32.994365446774303</v>
      </c>
      <c r="N1151">
        <v>0.48936017383144997</v>
      </c>
      <c r="O1151">
        <v>50.117123448114299</v>
      </c>
      <c r="P1151">
        <v>29.363636363636299</v>
      </c>
      <c r="Q1151">
        <v>4.3344780198551001E-2</v>
      </c>
    </row>
    <row r="1152" spans="1:17" hidden="1" x14ac:dyDescent="0.3">
      <c r="A1152" t="s">
        <v>2464</v>
      </c>
      <c r="B1152" t="s">
        <v>2465</v>
      </c>
      <c r="C1152" t="s">
        <v>10405</v>
      </c>
      <c r="D1152" t="s">
        <v>21</v>
      </c>
      <c r="E1152">
        <v>2110.5052900649998</v>
      </c>
      <c r="F1152">
        <v>232.29</v>
      </c>
      <c r="G1152">
        <v>-68.704297796550094</v>
      </c>
      <c r="H1152">
        <v>-7.3014421448519498</v>
      </c>
      <c r="I1152">
        <v>-43.409762153733098</v>
      </c>
      <c r="J1152">
        <v>-9.3578321446144201</v>
      </c>
      <c r="K1152">
        <v>240.093001466636</v>
      </c>
      <c r="M1152">
        <v>40.511820154991398</v>
      </c>
      <c r="N1152">
        <v>1.24026928306942</v>
      </c>
      <c r="O1152">
        <v>82.4013087089414</v>
      </c>
      <c r="P1152">
        <v>13.3121951219512</v>
      </c>
    </row>
    <row r="1153" spans="1:17" hidden="1" x14ac:dyDescent="0.3">
      <c r="A1153" t="s">
        <v>2466</v>
      </c>
      <c r="B1153" t="s">
        <v>2467</v>
      </c>
      <c r="C1153" t="s">
        <v>10405</v>
      </c>
      <c r="D1153" t="s">
        <v>646</v>
      </c>
      <c r="E1153">
        <v>2101.8465611500001</v>
      </c>
      <c r="F1153">
        <v>105.7</v>
      </c>
      <c r="G1153">
        <v>-43.697416996513802</v>
      </c>
      <c r="H1153">
        <v>-13.2163680423954</v>
      </c>
      <c r="I1153">
        <v>-9.2172635102672391</v>
      </c>
      <c r="J1153">
        <v>-5.7947465823785098</v>
      </c>
      <c r="K1153">
        <v>110.01762219919</v>
      </c>
      <c r="L1153">
        <v>108.115006596578</v>
      </c>
      <c r="M1153">
        <v>41.440153763393802</v>
      </c>
      <c r="N1153">
        <v>0.65011821696656003</v>
      </c>
      <c r="O1153">
        <v>27.701040681173101</v>
      </c>
      <c r="P1153">
        <v>13.643694226427201</v>
      </c>
      <c r="Q1153">
        <v>8.8473011952717007E-2</v>
      </c>
    </row>
    <row r="1154" spans="1:17" hidden="1" x14ac:dyDescent="0.3">
      <c r="A1154" t="s">
        <v>2468</v>
      </c>
      <c r="B1154" t="s">
        <v>2469</v>
      </c>
      <c r="C1154" t="s">
        <v>10405</v>
      </c>
      <c r="D1154" t="s">
        <v>564</v>
      </c>
      <c r="E1154">
        <v>2101.7008066499998</v>
      </c>
      <c r="F1154">
        <v>104.55</v>
      </c>
      <c r="G1154">
        <v>84.086633674485398</v>
      </c>
      <c r="H1154">
        <v>14.9991147960028</v>
      </c>
      <c r="I1154">
        <v>41.679709992351398</v>
      </c>
      <c r="J1154">
        <v>-9.0156844134260705</v>
      </c>
      <c r="K1154">
        <v>94.765100565693203</v>
      </c>
      <c r="L1154">
        <v>78.879528188248798</v>
      </c>
      <c r="M1154">
        <v>51.238534122006698</v>
      </c>
      <c r="N1154">
        <v>2.5886650352928</v>
      </c>
      <c r="O1154">
        <v>24.342419894787099</v>
      </c>
      <c r="P1154">
        <v>161.375</v>
      </c>
      <c r="Q1154">
        <v>0.200953269719956</v>
      </c>
    </row>
    <row r="1155" spans="1:17" hidden="1" x14ac:dyDescent="0.3">
      <c r="A1155" t="s">
        <v>1806</v>
      </c>
      <c r="B1155" t="s">
        <v>2470</v>
      </c>
      <c r="C1155" t="s">
        <v>10405</v>
      </c>
      <c r="D1155" t="s">
        <v>1808</v>
      </c>
      <c r="E1155">
        <v>2091.9342556299998</v>
      </c>
      <c r="F1155">
        <v>35.119999999999997</v>
      </c>
      <c r="G1155">
        <v>-21.2078458244163</v>
      </c>
      <c r="H1155">
        <v>-15.378448475857001</v>
      </c>
      <c r="I1155">
        <v>-0.42103994285414698</v>
      </c>
      <c r="J1155">
        <v>-9.0854178082257899</v>
      </c>
      <c r="K1155">
        <v>38.058224773838703</v>
      </c>
      <c r="L1155">
        <v>35.672795055412202</v>
      </c>
      <c r="M1155">
        <v>49.333103027404697</v>
      </c>
      <c r="N1155">
        <v>0.47347196106063</v>
      </c>
      <c r="O1155">
        <v>30.837129840546702</v>
      </c>
      <c r="P1155">
        <v>29.355432780847099</v>
      </c>
      <c r="Q1155">
        <v>7.0291434656782004E-2</v>
      </c>
    </row>
    <row r="1156" spans="1:17" hidden="1" x14ac:dyDescent="0.3">
      <c r="A1156" t="s">
        <v>2471</v>
      </c>
      <c r="B1156" t="s">
        <v>2472</v>
      </c>
      <c r="C1156" t="s">
        <v>10405</v>
      </c>
      <c r="D1156" t="s">
        <v>161</v>
      </c>
      <c r="E1156">
        <v>2088.1044000000002</v>
      </c>
      <c r="F1156">
        <v>1966.2</v>
      </c>
      <c r="G1156">
        <v>328.29687316363697</v>
      </c>
      <c r="H1156">
        <v>-15.4177837300037</v>
      </c>
      <c r="I1156">
        <v>82.653093751363897</v>
      </c>
      <c r="J1156">
        <v>-10.0581883295518</v>
      </c>
      <c r="K1156">
        <v>1935.8931629343899</v>
      </c>
      <c r="L1156">
        <v>1483.6504669262099</v>
      </c>
      <c r="M1156">
        <v>52.292528448429003</v>
      </c>
      <c r="N1156">
        <v>0.59877404183286098</v>
      </c>
      <c r="O1156">
        <v>19.301190112908099</v>
      </c>
      <c r="P1156">
        <v>370.04542194597099</v>
      </c>
      <c r="Q1156">
        <v>0.180985005280867</v>
      </c>
    </row>
    <row r="1157" spans="1:17" hidden="1" x14ac:dyDescent="0.3">
      <c r="A1157" t="s">
        <v>2473</v>
      </c>
      <c r="B1157" t="s">
        <v>2474</v>
      </c>
      <c r="C1157" t="s">
        <v>10405</v>
      </c>
      <c r="D1157" t="s">
        <v>190</v>
      </c>
      <c r="E1157">
        <v>2085.48554775</v>
      </c>
      <c r="F1157">
        <v>337.85</v>
      </c>
      <c r="G1157">
        <v>41.432106580088799</v>
      </c>
      <c r="H1157">
        <v>-12.038285919626601</v>
      </c>
      <c r="I1157">
        <v>25.291888290617202</v>
      </c>
      <c r="J1157">
        <v>-1.6270373168332599</v>
      </c>
      <c r="K1157">
        <v>341.694885365527</v>
      </c>
      <c r="L1157">
        <v>302.51005885376702</v>
      </c>
      <c r="M1157">
        <v>46.496968859037302</v>
      </c>
      <c r="N1157">
        <v>0.30512159504043301</v>
      </c>
      <c r="O1157">
        <v>17.152582507029699</v>
      </c>
      <c r="P1157">
        <v>78.369674251623394</v>
      </c>
      <c r="Q1157">
        <v>0.154470526307256</v>
      </c>
    </row>
    <row r="1158" spans="1:17" hidden="1" x14ac:dyDescent="0.3">
      <c r="A1158" t="s">
        <v>2475</v>
      </c>
      <c r="B1158" t="s">
        <v>2476</v>
      </c>
      <c r="C1158" t="s">
        <v>10405</v>
      </c>
      <c r="D1158" t="s">
        <v>468</v>
      </c>
      <c r="E1158">
        <v>2072.2997170799999</v>
      </c>
      <c r="F1158">
        <v>247.77</v>
      </c>
      <c r="G1158">
        <v>-20.124298864092101</v>
      </c>
      <c r="H1158">
        <v>-9.7595750419078708</v>
      </c>
      <c r="I1158">
        <v>-0.97565404690729396</v>
      </c>
      <c r="J1158">
        <v>-2.7632291255112298</v>
      </c>
      <c r="K1158">
        <v>251.46638766200999</v>
      </c>
      <c r="L1158">
        <v>239.43937465466499</v>
      </c>
      <c r="M1158">
        <v>54.460405473945201</v>
      </c>
      <c r="N1158">
        <v>0.80759136223985695</v>
      </c>
      <c r="O1158">
        <v>24.9142349759857</v>
      </c>
      <c r="P1158">
        <v>37.230684021046699</v>
      </c>
      <c r="Q1158">
        <v>6.3448041470767005E-2</v>
      </c>
    </row>
    <row r="1159" spans="1:17" hidden="1" x14ac:dyDescent="0.3">
      <c r="A1159" t="s">
        <v>2477</v>
      </c>
      <c r="B1159" t="s">
        <v>2478</v>
      </c>
      <c r="C1159" t="s">
        <v>10405</v>
      </c>
      <c r="D1159" t="s">
        <v>2479</v>
      </c>
      <c r="E1159">
        <v>2071.8237522250001</v>
      </c>
      <c r="F1159">
        <v>1918.25</v>
      </c>
      <c r="G1159">
        <v>313.77757661630199</v>
      </c>
      <c r="H1159">
        <v>-13.215628849146499</v>
      </c>
      <c r="I1159">
        <v>26.167625205221</v>
      </c>
      <c r="J1159">
        <v>-3.66164798467199</v>
      </c>
      <c r="K1159">
        <v>1881.1630313487001</v>
      </c>
      <c r="L1159">
        <v>1495.36515640998</v>
      </c>
      <c r="M1159">
        <v>64.394220091365199</v>
      </c>
      <c r="N1159">
        <v>0.45842636066371301</v>
      </c>
      <c r="O1159">
        <v>17.8157174508015</v>
      </c>
      <c r="P1159">
        <v>444.57061745918998</v>
      </c>
      <c r="Q1159">
        <v>0.23954119908191401</v>
      </c>
    </row>
    <row r="1160" spans="1:17" hidden="1" x14ac:dyDescent="0.3">
      <c r="A1160" t="s">
        <v>2480</v>
      </c>
      <c r="B1160" t="s">
        <v>2481</v>
      </c>
      <c r="C1160" t="s">
        <v>10405</v>
      </c>
      <c r="D1160" t="s">
        <v>164</v>
      </c>
      <c r="E1160">
        <v>2068.1666249999998</v>
      </c>
      <c r="F1160">
        <v>2074.9</v>
      </c>
      <c r="G1160">
        <v>-18.537512170922401</v>
      </c>
      <c r="H1160">
        <v>-15.343159692234</v>
      </c>
      <c r="I1160">
        <v>-18.765332617270801</v>
      </c>
      <c r="J1160">
        <v>-2.5143495736905002</v>
      </c>
      <c r="K1160">
        <v>2149.3399827325702</v>
      </c>
      <c r="L1160">
        <v>2094.79276838547</v>
      </c>
      <c r="M1160">
        <v>37.120202715251402</v>
      </c>
      <c r="N1160">
        <v>0.30524036315130598</v>
      </c>
      <c r="O1160">
        <v>33.919706973830003</v>
      </c>
      <c r="P1160">
        <v>22.775147928993999</v>
      </c>
      <c r="Q1160">
        <v>9.9139762220591995E-2</v>
      </c>
    </row>
    <row r="1161" spans="1:17" hidden="1" x14ac:dyDescent="0.3">
      <c r="A1161" t="s">
        <v>2482</v>
      </c>
      <c r="B1161" t="s">
        <v>2483</v>
      </c>
      <c r="C1161" t="s">
        <v>10405</v>
      </c>
      <c r="D1161" t="s">
        <v>18</v>
      </c>
      <c r="E1161">
        <v>2058.3980963039999</v>
      </c>
      <c r="F1161">
        <v>210.32</v>
      </c>
      <c r="G1161">
        <v>-62.390489013493898</v>
      </c>
      <c r="H1161">
        <v>-9.0210792449135297</v>
      </c>
      <c r="I1161">
        <v>-18.3350092965951</v>
      </c>
      <c r="J1161">
        <v>-5.6438620006153197</v>
      </c>
      <c r="K1161">
        <v>213.67895201999701</v>
      </c>
      <c r="L1161">
        <v>229.76189652463401</v>
      </c>
      <c r="M1161">
        <v>42.9560733982889</v>
      </c>
      <c r="N1161">
        <v>0.53905917059263897</v>
      </c>
      <c r="O1161">
        <v>63.584062381133499</v>
      </c>
      <c r="P1161">
        <v>15.2754179227185</v>
      </c>
    </row>
    <row r="1162" spans="1:17" hidden="1" x14ac:dyDescent="0.3">
      <c r="A1162" t="s">
        <v>2484</v>
      </c>
      <c r="B1162" t="s">
        <v>2485</v>
      </c>
      <c r="C1162" t="s">
        <v>10405</v>
      </c>
      <c r="D1162" t="s">
        <v>611</v>
      </c>
      <c r="E1162">
        <v>2053.6951526399998</v>
      </c>
      <c r="F1162">
        <v>809.4</v>
      </c>
      <c r="G1162">
        <v>62129.366950627104</v>
      </c>
      <c r="H1162">
        <v>49.707993198850403</v>
      </c>
      <c r="I1162">
        <v>1751.6009212164299</v>
      </c>
      <c r="J1162">
        <v>7.9312158761134901</v>
      </c>
      <c r="K1162">
        <v>546.53221184088102</v>
      </c>
      <c r="L1162">
        <v>266.32947193319097</v>
      </c>
      <c r="M1162">
        <v>99.999989036348495</v>
      </c>
      <c r="N1162">
        <v>4.0510730760575999</v>
      </c>
      <c r="O1162">
        <v>0</v>
      </c>
      <c r="P1162">
        <v>64652</v>
      </c>
      <c r="Q1162">
        <v>0.30184652015666102</v>
      </c>
    </row>
    <row r="1163" spans="1:17" hidden="1" x14ac:dyDescent="0.3">
      <c r="A1163" t="s">
        <v>2486</v>
      </c>
      <c r="B1163" t="s">
        <v>2487</v>
      </c>
      <c r="C1163" t="s">
        <v>10405</v>
      </c>
      <c r="D1163" t="s">
        <v>438</v>
      </c>
      <c r="E1163">
        <v>2050.07124522</v>
      </c>
      <c r="F1163">
        <v>136.19999999999999</v>
      </c>
      <c r="G1163">
        <v>93.512001930452101</v>
      </c>
      <c r="H1163">
        <v>-23.2150238177673</v>
      </c>
      <c r="I1163">
        <v>26.979628723368599</v>
      </c>
      <c r="J1163">
        <v>-6.5560680001915399</v>
      </c>
      <c r="K1163">
        <v>137.68483597249701</v>
      </c>
      <c r="L1163">
        <v>114.02486568969201</v>
      </c>
      <c r="M1163">
        <v>40.752345164749698</v>
      </c>
      <c r="N1163">
        <v>0.29534824134593501</v>
      </c>
      <c r="O1163">
        <v>20.704845814977901</v>
      </c>
      <c r="P1163">
        <v>144.74393530997301</v>
      </c>
      <c r="Q1163">
        <v>0.104000704470791</v>
      </c>
    </row>
    <row r="1164" spans="1:17" hidden="1" x14ac:dyDescent="0.3">
      <c r="A1164" t="s">
        <v>2488</v>
      </c>
      <c r="B1164" t="s">
        <v>2489</v>
      </c>
      <c r="C1164" t="s">
        <v>10405</v>
      </c>
      <c r="D1164" t="s">
        <v>294</v>
      </c>
      <c r="E1164">
        <v>2040.8456785000001</v>
      </c>
      <c r="F1164">
        <v>1315</v>
      </c>
      <c r="G1164">
        <v>-38.145555457441198</v>
      </c>
      <c r="H1164">
        <v>-4.5713438690390804</v>
      </c>
      <c r="I1164">
        <v>-11.313072670133</v>
      </c>
      <c r="J1164">
        <v>-2.9074262337896499</v>
      </c>
      <c r="K1164">
        <v>1311.1773898025799</v>
      </c>
      <c r="L1164">
        <v>1315.4077271236599</v>
      </c>
      <c r="M1164">
        <v>46.9077613180268</v>
      </c>
      <c r="N1164">
        <v>0.57089032474564505</v>
      </c>
      <c r="O1164">
        <v>15.8669201520912</v>
      </c>
      <c r="P1164">
        <v>14.756959595078101</v>
      </c>
      <c r="Q1164">
        <v>8.6296601905890002E-3</v>
      </c>
    </row>
    <row r="1165" spans="1:17" hidden="1" x14ac:dyDescent="0.3">
      <c r="A1165" t="s">
        <v>2490</v>
      </c>
      <c r="B1165" t="s">
        <v>2491</v>
      </c>
      <c r="C1165" t="s">
        <v>10405</v>
      </c>
      <c r="D1165" t="s">
        <v>542</v>
      </c>
      <c r="E1165">
        <v>2030.550248664</v>
      </c>
      <c r="F1165">
        <v>202.44</v>
      </c>
      <c r="G1165">
        <v>15.433301338057699</v>
      </c>
      <c r="H1165">
        <v>5.8054574542891899</v>
      </c>
      <c r="I1165">
        <v>60.678090031479002</v>
      </c>
      <c r="J1165">
        <v>-5.9010641411743103</v>
      </c>
      <c r="K1165">
        <v>191.474260468453</v>
      </c>
      <c r="L1165">
        <v>158.95901837986301</v>
      </c>
      <c r="M1165">
        <v>37.281211313583803</v>
      </c>
      <c r="N1165">
        <v>1.08120585902051</v>
      </c>
      <c r="O1165">
        <v>14.053546729895199</v>
      </c>
      <c r="P1165">
        <v>84.708029197080293</v>
      </c>
      <c r="Q1165">
        <v>0.111558643845213</v>
      </c>
    </row>
    <row r="1166" spans="1:17" hidden="1" x14ac:dyDescent="0.3">
      <c r="A1166" t="s">
        <v>2492</v>
      </c>
      <c r="B1166" t="s">
        <v>2493</v>
      </c>
      <c r="C1166" t="s">
        <v>10405</v>
      </c>
      <c r="D1166" t="s">
        <v>54</v>
      </c>
      <c r="E1166">
        <v>2026.64</v>
      </c>
      <c r="F1166">
        <v>21.56</v>
      </c>
      <c r="G1166">
        <v>121.475547912225</v>
      </c>
      <c r="H1166">
        <v>5.6240237332016596</v>
      </c>
      <c r="I1166">
        <v>68.983523217969406</v>
      </c>
      <c r="J1166">
        <v>-11.5638306737583</v>
      </c>
      <c r="K1166">
        <v>19.765426104611301</v>
      </c>
      <c r="L1166">
        <v>15.132494874718301</v>
      </c>
      <c r="M1166">
        <v>38.638060036829998</v>
      </c>
      <c r="N1166">
        <v>0.85983405883995001</v>
      </c>
      <c r="O1166">
        <v>29.4063079777365</v>
      </c>
      <c r="P1166">
        <v>197.37931034482699</v>
      </c>
    </row>
    <row r="1167" spans="1:17" hidden="1" x14ac:dyDescent="0.3">
      <c r="A1167" t="s">
        <v>2494</v>
      </c>
      <c r="B1167" t="s">
        <v>2495</v>
      </c>
      <c r="C1167" t="s">
        <v>10405</v>
      </c>
      <c r="D1167" t="s">
        <v>1414</v>
      </c>
      <c r="E1167">
        <v>2025.2308569500001</v>
      </c>
      <c r="F1167">
        <v>781.9</v>
      </c>
      <c r="G1167">
        <v>-14.804353901397199</v>
      </c>
      <c r="H1167">
        <v>-27.168557123616502</v>
      </c>
      <c r="I1167">
        <v>35.255731856926197</v>
      </c>
      <c r="J1167">
        <v>-8.1701115421507406</v>
      </c>
      <c r="K1167">
        <v>804.13245903619099</v>
      </c>
      <c r="L1167">
        <v>718.57732195788196</v>
      </c>
      <c r="M1167">
        <v>50.816056180562498</v>
      </c>
      <c r="N1167">
        <v>0.46961804136088597</v>
      </c>
      <c r="O1167">
        <v>27.7017521422176</v>
      </c>
      <c r="P1167">
        <v>73.178294573643399</v>
      </c>
      <c r="Q1167">
        <v>-3.3798221304027001E-2</v>
      </c>
    </row>
    <row r="1168" spans="1:17" hidden="1" x14ac:dyDescent="0.3">
      <c r="A1168" t="s">
        <v>2496</v>
      </c>
      <c r="B1168" t="s">
        <v>2497</v>
      </c>
      <c r="C1168" t="s">
        <v>10405</v>
      </c>
      <c r="D1168" t="s">
        <v>780</v>
      </c>
      <c r="E1168">
        <v>2022.27650528499</v>
      </c>
      <c r="F1168">
        <v>783.05</v>
      </c>
      <c r="G1168">
        <v>11.3888520917208</v>
      </c>
      <c r="H1168">
        <v>-10.9872611144323</v>
      </c>
      <c r="I1168">
        <v>-33.741459362295302</v>
      </c>
      <c r="J1168">
        <v>-7.7205952024497702</v>
      </c>
      <c r="K1168">
        <v>832.54021420377796</v>
      </c>
      <c r="L1168">
        <v>809.34577492814003</v>
      </c>
      <c r="M1168">
        <v>31.8153949738854</v>
      </c>
      <c r="N1168">
        <v>0.66930972191136995</v>
      </c>
      <c r="O1168">
        <v>66.017495689930399</v>
      </c>
      <c r="P1168">
        <v>55.367063492063401</v>
      </c>
      <c r="Q1168">
        <v>0.18313136930250001</v>
      </c>
    </row>
    <row r="1169" spans="1:17" hidden="1" x14ac:dyDescent="0.3">
      <c r="A1169" t="s">
        <v>2498</v>
      </c>
      <c r="B1169" t="s">
        <v>2499</v>
      </c>
      <c r="C1169" t="s">
        <v>10405</v>
      </c>
      <c r="D1169" t="s">
        <v>276</v>
      </c>
      <c r="E1169">
        <v>2021.8225</v>
      </c>
      <c r="F1169">
        <v>4340</v>
      </c>
      <c r="G1169">
        <v>48.1846301321848</v>
      </c>
      <c r="H1169">
        <v>2.1900833635895198</v>
      </c>
      <c r="I1169">
        <v>21.421649897350001</v>
      </c>
      <c r="J1169">
        <v>0.98861799014660401</v>
      </c>
      <c r="K1169">
        <v>3923.3466296308002</v>
      </c>
      <c r="L1169">
        <v>3344.2468006712902</v>
      </c>
      <c r="M1169">
        <v>79.570049796834198</v>
      </c>
      <c r="N1169">
        <v>0.96317606444188697</v>
      </c>
      <c r="O1169">
        <v>1.3824884792626699</v>
      </c>
      <c r="P1169">
        <v>90.769230769230703</v>
      </c>
      <c r="Q1169">
        <v>0.20743266448699399</v>
      </c>
    </row>
    <row r="1170" spans="1:17" hidden="1" x14ac:dyDescent="0.3">
      <c r="A1170" t="s">
        <v>2500</v>
      </c>
      <c r="B1170" t="s">
        <v>2501</v>
      </c>
      <c r="C1170" t="s">
        <v>10405</v>
      </c>
      <c r="D1170" t="s">
        <v>1557</v>
      </c>
      <c r="E1170">
        <v>2015.0432501759999</v>
      </c>
      <c r="F1170">
        <v>92.58</v>
      </c>
      <c r="G1170">
        <v>-38.229349571882501</v>
      </c>
      <c r="H1170">
        <v>-8.2550378550642094</v>
      </c>
      <c r="I1170">
        <v>-25.195630961184701</v>
      </c>
      <c r="J1170">
        <v>-4.2175123313308802</v>
      </c>
      <c r="K1170">
        <v>96.269342508336095</v>
      </c>
      <c r="L1170">
        <v>96.637332448972998</v>
      </c>
      <c r="M1170">
        <v>35.210035748754699</v>
      </c>
      <c r="N1170">
        <v>0.98910023435135397</v>
      </c>
      <c r="O1170">
        <v>39.879023547202401</v>
      </c>
      <c r="P1170">
        <v>11.542168674698701</v>
      </c>
      <c r="Q1170">
        <v>3.2854634525837E-2</v>
      </c>
    </row>
    <row r="1171" spans="1:17" hidden="1" x14ac:dyDescent="0.3">
      <c r="A1171" t="s">
        <v>2502</v>
      </c>
      <c r="B1171" t="s">
        <v>2503</v>
      </c>
      <c r="C1171" t="s">
        <v>10405</v>
      </c>
      <c r="D1171" t="s">
        <v>327</v>
      </c>
      <c r="E1171">
        <v>2014.8772839999999</v>
      </c>
      <c r="F1171">
        <v>1503.55</v>
      </c>
      <c r="G1171">
        <v>416.86993513580097</v>
      </c>
      <c r="H1171">
        <v>-4.6675896076758097</v>
      </c>
      <c r="I1171">
        <v>122.904103531061</v>
      </c>
      <c r="J1171">
        <v>4.6954301123186699</v>
      </c>
      <c r="K1171">
        <v>1353.70554790558</v>
      </c>
      <c r="L1171">
        <v>956.429194757598</v>
      </c>
      <c r="M1171">
        <v>65.1034633679877</v>
      </c>
      <c r="N1171">
        <v>1.0896371927302999</v>
      </c>
      <c r="O1171">
        <v>7.7383525655947603</v>
      </c>
      <c r="P1171">
        <v>506.02579604997902</v>
      </c>
      <c r="Q1171">
        <v>0.21559803230385199</v>
      </c>
    </row>
    <row r="1172" spans="1:17" hidden="1" x14ac:dyDescent="0.3">
      <c r="A1172" t="s">
        <v>2504</v>
      </c>
      <c r="B1172" t="s">
        <v>2505</v>
      </c>
      <c r="C1172" t="s">
        <v>10405</v>
      </c>
      <c r="D1172" t="s">
        <v>1407</v>
      </c>
      <c r="E1172">
        <v>2005.82648032</v>
      </c>
      <c r="F1172">
        <v>707.2</v>
      </c>
      <c r="G1172">
        <v>82.815569192054994</v>
      </c>
      <c r="H1172">
        <v>-7.0416145181388403</v>
      </c>
      <c r="I1172">
        <v>35.010368372526997</v>
      </c>
      <c r="J1172">
        <v>-3.7243416039754198</v>
      </c>
      <c r="K1172">
        <v>695.54878095284403</v>
      </c>
      <c r="L1172">
        <v>569.13778148878203</v>
      </c>
      <c r="M1172">
        <v>47.692206112492798</v>
      </c>
      <c r="N1172">
        <v>0.29307796199605302</v>
      </c>
      <c r="O1172">
        <v>27.545248868778199</v>
      </c>
      <c r="P1172">
        <v>118.57518157935399</v>
      </c>
      <c r="Q1172">
        <v>6.1635837281788002E-2</v>
      </c>
    </row>
    <row r="1173" spans="1:17" hidden="1" x14ac:dyDescent="0.3">
      <c r="A1173" t="s">
        <v>2506</v>
      </c>
      <c r="B1173" t="s">
        <v>2507</v>
      </c>
      <c r="C1173" t="s">
        <v>10405</v>
      </c>
      <c r="D1173" t="s">
        <v>400</v>
      </c>
      <c r="E1173">
        <v>1998.222534</v>
      </c>
      <c r="F1173">
        <v>886</v>
      </c>
      <c r="G1173">
        <v>134.535292219339</v>
      </c>
      <c r="H1173">
        <v>-10.909576828104401</v>
      </c>
      <c r="I1173">
        <v>5.41515457144867</v>
      </c>
      <c r="J1173">
        <v>-4.11374048074725</v>
      </c>
      <c r="K1173">
        <v>878.14394051034503</v>
      </c>
      <c r="L1173">
        <v>713.27068792110401</v>
      </c>
      <c r="M1173">
        <v>35.6385180366158</v>
      </c>
      <c r="N1173">
        <v>0.65678278737527696</v>
      </c>
      <c r="O1173">
        <v>16.817155756207601</v>
      </c>
      <c r="P1173">
        <v>195.333333333333</v>
      </c>
      <c r="Q1173">
        <v>0.17162689858130001</v>
      </c>
    </row>
    <row r="1174" spans="1:17" hidden="1" x14ac:dyDescent="0.3">
      <c r="A1174" t="s">
        <v>2508</v>
      </c>
      <c r="B1174" t="s">
        <v>2509</v>
      </c>
      <c r="C1174" t="s">
        <v>10405</v>
      </c>
      <c r="D1174" t="s">
        <v>46</v>
      </c>
      <c r="E1174">
        <v>1996.1815862000001</v>
      </c>
      <c r="F1174">
        <v>157.97</v>
      </c>
      <c r="G1174">
        <v>209.385245845452</v>
      </c>
      <c r="H1174">
        <v>-20.510287235058701</v>
      </c>
      <c r="I1174">
        <v>81.836907072300505</v>
      </c>
      <c r="J1174">
        <v>-4.80590220450489</v>
      </c>
      <c r="K1174">
        <v>162.01557722206499</v>
      </c>
      <c r="L1174">
        <v>124.86134105223699</v>
      </c>
      <c r="M1174">
        <v>47.320924088890202</v>
      </c>
      <c r="N1174">
        <v>0.666854021199349</v>
      </c>
      <c r="O1174">
        <v>29.138444008356</v>
      </c>
      <c r="P1174">
        <v>243.786724700761</v>
      </c>
      <c r="Q1174">
        <v>0.18013155875234799</v>
      </c>
    </row>
    <row r="1175" spans="1:17" hidden="1" x14ac:dyDescent="0.3">
      <c r="A1175" t="s">
        <v>2510</v>
      </c>
      <c r="B1175" t="s">
        <v>2511</v>
      </c>
      <c r="C1175" t="s">
        <v>10405</v>
      </c>
      <c r="D1175" t="s">
        <v>190</v>
      </c>
      <c r="E1175">
        <v>1988.125348</v>
      </c>
      <c r="F1175">
        <v>463.1</v>
      </c>
      <c r="G1175">
        <v>-35.551439974521401</v>
      </c>
      <c r="H1175">
        <v>1.88252595569343</v>
      </c>
      <c r="I1175">
        <v>1.9232965078373299E-2</v>
      </c>
      <c r="J1175">
        <v>7.0807952379654804</v>
      </c>
      <c r="K1175">
        <v>430.76481090136201</v>
      </c>
      <c r="L1175">
        <v>423.625699689795</v>
      </c>
      <c r="M1175">
        <v>67.812718540652995</v>
      </c>
      <c r="N1175">
        <v>1.5640141341926099</v>
      </c>
      <c r="O1175">
        <v>12.0708270351975</v>
      </c>
      <c r="P1175">
        <v>29.647256438969698</v>
      </c>
      <c r="Q1175">
        <v>-2.6355572001493001E-2</v>
      </c>
    </row>
    <row r="1176" spans="1:17" hidden="1" x14ac:dyDescent="0.3">
      <c r="A1176" t="s">
        <v>2512</v>
      </c>
      <c r="B1176" t="s">
        <v>2513</v>
      </c>
      <c r="C1176" t="s">
        <v>10405</v>
      </c>
      <c r="D1176" t="s">
        <v>24</v>
      </c>
      <c r="E1176">
        <v>1987.5705794749999</v>
      </c>
      <c r="F1176">
        <v>187.07</v>
      </c>
      <c r="G1176">
        <v>-14.332140832564001</v>
      </c>
      <c r="H1176">
        <v>-13.864972729282</v>
      </c>
      <c r="I1176">
        <v>-0.80091914379250895</v>
      </c>
      <c r="J1176">
        <v>-3.0294701079753001</v>
      </c>
      <c r="K1176">
        <v>188.96922546688799</v>
      </c>
      <c r="L1176">
        <v>182.53208648667299</v>
      </c>
      <c r="M1176">
        <v>50.8769301765996</v>
      </c>
      <c r="N1176">
        <v>0.58700950726199397</v>
      </c>
      <c r="O1176">
        <v>16.373550008018299</v>
      </c>
      <c r="P1176">
        <v>31.461700632466599</v>
      </c>
      <c r="Q1176">
        <v>-2.2854482033959999E-3</v>
      </c>
    </row>
    <row r="1177" spans="1:17" hidden="1" x14ac:dyDescent="0.3">
      <c r="A1177" t="s">
        <v>2514</v>
      </c>
      <c r="B1177" t="s">
        <v>2515</v>
      </c>
      <c r="C1177" t="s">
        <v>10405</v>
      </c>
      <c r="D1177" t="s">
        <v>21</v>
      </c>
      <c r="E1177">
        <v>1986.6032448000001</v>
      </c>
      <c r="F1177">
        <v>1687.25</v>
      </c>
      <c r="G1177">
        <v>220.36714349738699</v>
      </c>
      <c r="H1177">
        <v>3.21530007803843</v>
      </c>
      <c r="I1177">
        <v>62.771402005848202</v>
      </c>
      <c r="J1177">
        <v>9.2668621189073104</v>
      </c>
      <c r="K1177">
        <v>1488.49582925713</v>
      </c>
      <c r="L1177">
        <v>1133.02807015914</v>
      </c>
      <c r="M1177">
        <v>63.993377494786102</v>
      </c>
      <c r="N1177">
        <v>1.54772842165564</v>
      </c>
      <c r="O1177">
        <v>10.4756260186694</v>
      </c>
      <c r="P1177">
        <v>304.95619824792902</v>
      </c>
      <c r="Q1177">
        <v>0.150111004695864</v>
      </c>
    </row>
    <row r="1178" spans="1:17" hidden="1" x14ac:dyDescent="0.3">
      <c r="A1178" t="s">
        <v>2516</v>
      </c>
      <c r="B1178" t="s">
        <v>2517</v>
      </c>
      <c r="C1178" t="s">
        <v>10405</v>
      </c>
      <c r="D1178" t="s">
        <v>190</v>
      </c>
      <c r="E1178">
        <v>1986.39027928</v>
      </c>
      <c r="F1178">
        <v>631.1</v>
      </c>
      <c r="G1178">
        <v>-29.0842845147017</v>
      </c>
      <c r="H1178">
        <v>-13.637484278874</v>
      </c>
      <c r="I1178">
        <v>35.4221452461111</v>
      </c>
      <c r="J1178">
        <v>-6.2209362959706702</v>
      </c>
      <c r="K1178">
        <v>645.36339871829398</v>
      </c>
      <c r="L1178">
        <v>559.39261260885405</v>
      </c>
      <c r="M1178">
        <v>27.209976431184799</v>
      </c>
      <c r="N1178">
        <v>0.317099681965962</v>
      </c>
      <c r="O1178">
        <v>25.518935192520999</v>
      </c>
      <c r="P1178">
        <v>56.990049751243703</v>
      </c>
      <c r="Q1178">
        <v>1.025847723418E-2</v>
      </c>
    </row>
    <row r="1179" spans="1:17" hidden="1" x14ac:dyDescent="0.3">
      <c r="A1179" t="s">
        <v>2518</v>
      </c>
      <c r="B1179" t="s">
        <v>2519</v>
      </c>
      <c r="C1179" t="s">
        <v>10405</v>
      </c>
      <c r="D1179" t="s">
        <v>1688</v>
      </c>
      <c r="E1179">
        <v>1984.1380216</v>
      </c>
      <c r="F1179">
        <v>63.94</v>
      </c>
      <c r="G1179">
        <v>-5.3567548621173904</v>
      </c>
      <c r="H1179">
        <v>0.129994007657741</v>
      </c>
      <c r="I1179">
        <v>-4.5550471995818604</v>
      </c>
      <c r="J1179">
        <v>0.31134496642061699</v>
      </c>
      <c r="K1179">
        <v>61.264228823963002</v>
      </c>
      <c r="L1179">
        <v>58.494541061722899</v>
      </c>
      <c r="M1179">
        <v>58.880462682991599</v>
      </c>
      <c r="N1179">
        <v>1.9115206565301801</v>
      </c>
      <c r="O1179">
        <v>0.31279324366593197</v>
      </c>
      <c r="P1179">
        <v>32.793354101765303</v>
      </c>
      <c r="Q1179">
        <v>-2.8254867209200001E-2</v>
      </c>
    </row>
    <row r="1180" spans="1:17" hidden="1" x14ac:dyDescent="0.3">
      <c r="A1180" t="s">
        <v>2520</v>
      </c>
      <c r="B1180" t="s">
        <v>2521</v>
      </c>
      <c r="C1180" t="s">
        <v>10405</v>
      </c>
      <c r="D1180" t="s">
        <v>281</v>
      </c>
      <c r="E1180">
        <v>1973.8430625999999</v>
      </c>
      <c r="F1180">
        <v>314.8</v>
      </c>
      <c r="G1180">
        <v>5.4459754274936101</v>
      </c>
      <c r="H1180">
        <v>-6.0035675078478201</v>
      </c>
      <c r="I1180">
        <v>-26.2910691273152</v>
      </c>
      <c r="J1180">
        <v>-3.2359346396417701</v>
      </c>
      <c r="K1180">
        <v>322.90091848108801</v>
      </c>
      <c r="L1180">
        <v>314.74106543122701</v>
      </c>
      <c r="M1180">
        <v>44.071177736320202</v>
      </c>
      <c r="N1180">
        <v>0.59667112319889504</v>
      </c>
      <c r="O1180">
        <v>34.259847522236299</v>
      </c>
      <c r="P1180">
        <v>48.001880582980696</v>
      </c>
      <c r="Q1180">
        <v>8.2307151861050004E-2</v>
      </c>
    </row>
    <row r="1181" spans="1:17" hidden="1" x14ac:dyDescent="0.3">
      <c r="A1181" t="s">
        <v>2522</v>
      </c>
      <c r="B1181" t="s">
        <v>2523</v>
      </c>
      <c r="C1181" t="s">
        <v>10405</v>
      </c>
      <c r="D1181" t="s">
        <v>388</v>
      </c>
      <c r="E1181">
        <v>1958.0109859199999</v>
      </c>
      <c r="F1181">
        <v>1557.6</v>
      </c>
      <c r="G1181">
        <v>44.497235189756303</v>
      </c>
      <c r="H1181">
        <v>-3.0218190289703601</v>
      </c>
      <c r="I1181">
        <v>92.080508830610498</v>
      </c>
      <c r="J1181">
        <v>-2.24846836868248</v>
      </c>
      <c r="K1181">
        <v>1443.67526819315</v>
      </c>
      <c r="L1181">
        <v>1163.09693645735</v>
      </c>
      <c r="M1181">
        <v>52.7200215568839</v>
      </c>
      <c r="N1181">
        <v>0.45221647188161201</v>
      </c>
      <c r="O1181">
        <v>5.92899332306113</v>
      </c>
      <c r="P1181">
        <v>122.577879394112</v>
      </c>
      <c r="Q1181">
        <v>3.2371587839168998E-2</v>
      </c>
    </row>
    <row r="1182" spans="1:17" hidden="1" x14ac:dyDescent="0.3">
      <c r="A1182" t="s">
        <v>2524</v>
      </c>
      <c r="B1182" t="s">
        <v>2525</v>
      </c>
      <c r="C1182" t="s">
        <v>10405</v>
      </c>
      <c r="D1182" t="s">
        <v>240</v>
      </c>
      <c r="E1182">
        <v>1957.504899</v>
      </c>
      <c r="F1182">
        <v>799.85</v>
      </c>
      <c r="G1182">
        <v>99.367061964654596</v>
      </c>
      <c r="H1182">
        <v>-4.8627431259759497</v>
      </c>
      <c r="I1182">
        <v>192.39632931734201</v>
      </c>
      <c r="J1182">
        <v>-1.46911147845242</v>
      </c>
      <c r="K1182">
        <v>833.83669132569196</v>
      </c>
      <c r="M1182">
        <v>34.844867417969901</v>
      </c>
      <c r="N1182">
        <v>0.42819031342994401</v>
      </c>
      <c r="O1182">
        <v>41.489029192973597</v>
      </c>
      <c r="P1182">
        <v>240.36170212765899</v>
      </c>
    </row>
    <row r="1183" spans="1:17" hidden="1" x14ac:dyDescent="0.3">
      <c r="A1183" t="s">
        <v>2526</v>
      </c>
      <c r="B1183" t="s">
        <v>2527</v>
      </c>
      <c r="C1183" t="s">
        <v>10405</v>
      </c>
      <c r="D1183" t="s">
        <v>393</v>
      </c>
      <c r="E1183">
        <v>1951.2469684799901</v>
      </c>
      <c r="F1183">
        <v>800.7</v>
      </c>
      <c r="G1183">
        <v>-34.9932840771516</v>
      </c>
      <c r="H1183">
        <v>-7.5963189690829296</v>
      </c>
      <c r="I1183">
        <v>-1.9248667391410399</v>
      </c>
      <c r="J1183">
        <v>0.49465065901029698</v>
      </c>
      <c r="K1183">
        <v>824.40538118454594</v>
      </c>
      <c r="L1183">
        <v>805.93264802442195</v>
      </c>
      <c r="M1183">
        <v>44.256119583078501</v>
      </c>
      <c r="N1183">
        <v>0.45999985817129102</v>
      </c>
      <c r="O1183">
        <v>36.130885475209098</v>
      </c>
      <c r="P1183">
        <v>24.2454806424082</v>
      </c>
      <c r="Q1183">
        <v>-8.3929488093969995E-2</v>
      </c>
    </row>
    <row r="1184" spans="1:17" hidden="1" x14ac:dyDescent="0.3">
      <c r="A1184" t="s">
        <v>2528</v>
      </c>
      <c r="B1184" t="s">
        <v>2529</v>
      </c>
      <c r="C1184" t="s">
        <v>10405</v>
      </c>
      <c r="D1184" t="s">
        <v>263</v>
      </c>
      <c r="E1184">
        <v>1950.4441296699999</v>
      </c>
      <c r="F1184">
        <v>57.6</v>
      </c>
      <c r="G1184">
        <v>-41.723374961623499</v>
      </c>
      <c r="H1184">
        <v>-3.3753631034255802</v>
      </c>
      <c r="I1184">
        <v>-2.5736493867764101</v>
      </c>
      <c r="J1184">
        <v>-17.695987569202799</v>
      </c>
      <c r="K1184">
        <v>59.425403174815102</v>
      </c>
      <c r="L1184">
        <v>59.624145900778203</v>
      </c>
      <c r="M1184">
        <v>40.225541161397402</v>
      </c>
      <c r="N1184">
        <v>1.2668825250990901</v>
      </c>
      <c r="O1184">
        <v>46.791379381104797</v>
      </c>
      <c r="P1184">
        <v>52.619716159491702</v>
      </c>
    </row>
    <row r="1185" spans="1:17" hidden="1" x14ac:dyDescent="0.3">
      <c r="A1185" t="s">
        <v>2530</v>
      </c>
      <c r="B1185" t="s">
        <v>2531</v>
      </c>
      <c r="C1185" t="s">
        <v>10405</v>
      </c>
      <c r="D1185" t="s">
        <v>57</v>
      </c>
      <c r="E1185">
        <v>1946.60549035999</v>
      </c>
      <c r="F1185">
        <v>19.989999999999998</v>
      </c>
      <c r="G1185">
        <v>-10.2812670088651</v>
      </c>
      <c r="H1185">
        <v>-15.6400085972877</v>
      </c>
      <c r="I1185">
        <v>17.384424118870299</v>
      </c>
      <c r="J1185">
        <v>-3.61103643766939</v>
      </c>
      <c r="K1185">
        <v>19.115998543907299</v>
      </c>
      <c r="L1185">
        <v>18.5284449894605</v>
      </c>
      <c r="M1185">
        <v>70.593737303529394</v>
      </c>
      <c r="N1185">
        <v>0.76079423775124499</v>
      </c>
      <c r="O1185">
        <v>40.320160080039997</v>
      </c>
      <c r="P1185">
        <v>42.785714285714199</v>
      </c>
      <c r="Q1185">
        <v>2.8731880691388999E-2</v>
      </c>
    </row>
    <row r="1186" spans="1:17" hidden="1" x14ac:dyDescent="0.3">
      <c r="A1186" t="s">
        <v>2532</v>
      </c>
      <c r="B1186" t="s">
        <v>2533</v>
      </c>
      <c r="C1186" t="s">
        <v>10405</v>
      </c>
      <c r="D1186" t="s">
        <v>2534</v>
      </c>
      <c r="E1186">
        <v>1944.8280600000001</v>
      </c>
      <c r="F1186">
        <v>1791</v>
      </c>
      <c r="G1186">
        <v>-13.9809938690367</v>
      </c>
      <c r="H1186">
        <v>26.428385719137101</v>
      </c>
      <c r="I1186">
        <v>8.7329497222927301</v>
      </c>
      <c r="J1186">
        <v>-2.2497638969001001</v>
      </c>
      <c r="K1186">
        <v>1492.8216887881899</v>
      </c>
      <c r="L1186">
        <v>1388.86669157546</v>
      </c>
      <c r="M1186">
        <v>70.622810500887795</v>
      </c>
      <c r="N1186">
        <v>1.60847862667741</v>
      </c>
      <c r="O1186">
        <v>4.9134561697375698</v>
      </c>
      <c r="P1186">
        <v>78.208955223880594</v>
      </c>
      <c r="Q1186">
        <v>0.25318501070605098</v>
      </c>
    </row>
    <row r="1187" spans="1:17" hidden="1" x14ac:dyDescent="0.3">
      <c r="A1187" t="s">
        <v>2535</v>
      </c>
      <c r="B1187" t="s">
        <v>2536</v>
      </c>
      <c r="C1187" t="s">
        <v>10405</v>
      </c>
      <c r="D1187" t="s">
        <v>780</v>
      </c>
      <c r="E1187">
        <v>1939.80076925299</v>
      </c>
      <c r="F1187">
        <v>9.61</v>
      </c>
      <c r="G1187">
        <v>-79.513976664728801</v>
      </c>
      <c r="H1187">
        <v>16.427716348932801</v>
      </c>
      <c r="I1187">
        <v>-52.085873824123802</v>
      </c>
      <c r="J1187">
        <v>-2.4691114784524202</v>
      </c>
      <c r="K1187">
        <v>10.621610685925001</v>
      </c>
      <c r="L1187">
        <v>15.882188236487501</v>
      </c>
      <c r="M1187">
        <v>99.293360979071593</v>
      </c>
      <c r="N1187">
        <v>0.62572841208215801</v>
      </c>
      <c r="O1187">
        <v>138.81373569198701</v>
      </c>
      <c r="P1187">
        <v>41.323529411764603</v>
      </c>
      <c r="Q1187">
        <v>-2.9907377271811999E-2</v>
      </c>
    </row>
    <row r="1188" spans="1:17" hidden="1" x14ac:dyDescent="0.3">
      <c r="A1188" t="s">
        <v>2537</v>
      </c>
      <c r="B1188" t="s">
        <v>2538</v>
      </c>
      <c r="C1188" t="s">
        <v>10405</v>
      </c>
      <c r="D1188" t="s">
        <v>266</v>
      </c>
      <c r="E1188">
        <v>1938.1895015099999</v>
      </c>
      <c r="F1188">
        <v>1425.3</v>
      </c>
      <c r="G1188">
        <v>-5.8543220957770998</v>
      </c>
      <c r="H1188">
        <v>-2.3122408089497499</v>
      </c>
      <c r="I1188">
        <v>-13.403073211647101</v>
      </c>
      <c r="J1188">
        <v>-2.5727883029793799</v>
      </c>
      <c r="K1188">
        <v>1351.63882571514</v>
      </c>
      <c r="L1188">
        <v>1352.01785731153</v>
      </c>
      <c r="M1188">
        <v>72.150067445655694</v>
      </c>
      <c r="N1188">
        <v>0.60115908385668904</v>
      </c>
      <c r="O1188">
        <v>24.1843822353188</v>
      </c>
      <c r="P1188">
        <v>30.7614678899082</v>
      </c>
      <c r="Q1188">
        <v>7.245940637454E-2</v>
      </c>
    </row>
    <row r="1189" spans="1:17" hidden="1" x14ac:dyDescent="0.3">
      <c r="A1189" t="s">
        <v>2539</v>
      </c>
      <c r="B1189" t="s">
        <v>2540</v>
      </c>
      <c r="C1189" t="s">
        <v>10405</v>
      </c>
      <c r="D1189" t="s">
        <v>190</v>
      </c>
      <c r="E1189">
        <v>1938.0878893849999</v>
      </c>
      <c r="F1189">
        <v>1191.55</v>
      </c>
      <c r="G1189">
        <v>10.777322392036901</v>
      </c>
      <c r="H1189">
        <v>-17.477422712246302</v>
      </c>
      <c r="I1189">
        <v>55.948914839098698</v>
      </c>
      <c r="J1189">
        <v>-6.7691438095225802</v>
      </c>
      <c r="K1189">
        <v>1111.72881421749</v>
      </c>
      <c r="L1189">
        <v>909.02826141964601</v>
      </c>
      <c r="M1189">
        <v>46.911734209021198</v>
      </c>
      <c r="N1189">
        <v>0.28873850133918999</v>
      </c>
      <c r="O1189">
        <v>28.320255129872798</v>
      </c>
      <c r="P1189">
        <v>88.835182250396201</v>
      </c>
      <c r="Q1189">
        <v>0.106915563995877</v>
      </c>
    </row>
    <row r="1190" spans="1:17" hidden="1" x14ac:dyDescent="0.3">
      <c r="A1190" t="s">
        <v>2541</v>
      </c>
      <c r="B1190" t="s">
        <v>2542</v>
      </c>
      <c r="C1190" t="s">
        <v>10405</v>
      </c>
      <c r="D1190" t="s">
        <v>119</v>
      </c>
      <c r="E1190">
        <v>1937.59961100999</v>
      </c>
      <c r="F1190">
        <v>87.29</v>
      </c>
      <c r="G1190">
        <v>81.225384333775807</v>
      </c>
      <c r="H1190">
        <v>-10.0746508612258</v>
      </c>
      <c r="I1190">
        <v>28.531261911436701</v>
      </c>
      <c r="J1190">
        <v>-13.297009120198499</v>
      </c>
      <c r="K1190">
        <v>93.677804404705</v>
      </c>
      <c r="L1190">
        <v>78.206089618905295</v>
      </c>
      <c r="M1190">
        <v>19.033860846152599</v>
      </c>
      <c r="N1190">
        <v>1.0358258810980101</v>
      </c>
      <c r="O1190">
        <v>23.6109519990835</v>
      </c>
      <c r="P1190">
        <v>126.081326081326</v>
      </c>
      <c r="Q1190">
        <v>7.0869274609969002E-2</v>
      </c>
    </row>
    <row r="1191" spans="1:17" hidden="1" x14ac:dyDescent="0.3">
      <c r="A1191" t="s">
        <v>2543</v>
      </c>
      <c r="B1191" t="s">
        <v>2544</v>
      </c>
      <c r="C1191" t="s">
        <v>10405</v>
      </c>
      <c r="D1191" t="s">
        <v>388</v>
      </c>
      <c r="E1191">
        <v>1934.851196785</v>
      </c>
      <c r="F1191">
        <v>483.55</v>
      </c>
      <c r="G1191">
        <v>-0.39606466522163303</v>
      </c>
      <c r="H1191">
        <v>-3.2002786069309899</v>
      </c>
      <c r="I1191">
        <v>44.636426876915401</v>
      </c>
      <c r="J1191">
        <v>-0.283544468143137</v>
      </c>
      <c r="K1191">
        <v>452.70218953342197</v>
      </c>
      <c r="L1191">
        <v>391.77294467732003</v>
      </c>
      <c r="M1191">
        <v>45.6806341221195</v>
      </c>
      <c r="N1191">
        <v>0.80953844217926896</v>
      </c>
      <c r="O1191">
        <v>9.9679454037845101</v>
      </c>
      <c r="P1191">
        <v>72.450071326676195</v>
      </c>
      <c r="Q1191">
        <v>-7.8888570949914E-2</v>
      </c>
    </row>
    <row r="1192" spans="1:17" hidden="1" x14ac:dyDescent="0.3">
      <c r="A1192" t="s">
        <v>2545</v>
      </c>
      <c r="B1192" t="s">
        <v>2546</v>
      </c>
      <c r="C1192" t="s">
        <v>10405</v>
      </c>
      <c r="D1192" t="s">
        <v>127</v>
      </c>
      <c r="E1192">
        <v>1934.2047247799901</v>
      </c>
      <c r="F1192">
        <v>280.10000000000002</v>
      </c>
      <c r="G1192">
        <v>-48.639362515741702</v>
      </c>
      <c r="H1192">
        <v>-22.460736888604298</v>
      </c>
      <c r="I1192">
        <v>-34.1509950531347</v>
      </c>
      <c r="J1192">
        <v>-11.0991845619542</v>
      </c>
      <c r="K1192">
        <v>337.51400969894399</v>
      </c>
      <c r="M1192">
        <v>8.1263757577508908</v>
      </c>
      <c r="O1192">
        <v>42.806140664048499</v>
      </c>
      <c r="P1192">
        <v>0.68296189791519002</v>
      </c>
    </row>
    <row r="1193" spans="1:17" hidden="1" x14ac:dyDescent="0.3">
      <c r="A1193" t="s">
        <v>2547</v>
      </c>
      <c r="B1193" t="s">
        <v>2548</v>
      </c>
      <c r="C1193" t="s">
        <v>10405</v>
      </c>
      <c r="D1193" t="s">
        <v>190</v>
      </c>
      <c r="E1193">
        <v>1928.5042000000001</v>
      </c>
      <c r="F1193">
        <v>789.4</v>
      </c>
      <c r="G1193">
        <v>-30.972869798554999</v>
      </c>
      <c r="H1193">
        <v>-11.648997898993301</v>
      </c>
      <c r="I1193">
        <v>19.699383526589902</v>
      </c>
      <c r="J1193">
        <v>0.63879663556856803</v>
      </c>
      <c r="K1193">
        <v>798.29674609999597</v>
      </c>
      <c r="L1193">
        <v>734.11158582128598</v>
      </c>
      <c r="M1193">
        <v>49.655699862199</v>
      </c>
      <c r="N1193">
        <v>0.41928191264360898</v>
      </c>
      <c r="O1193">
        <v>15.904484418545699</v>
      </c>
      <c r="P1193">
        <v>44.051094890510903</v>
      </c>
      <c r="Q1193">
        <v>-2.4168595433853999E-2</v>
      </c>
    </row>
    <row r="1194" spans="1:17" hidden="1" x14ac:dyDescent="0.3">
      <c r="A1194" t="s">
        <v>2549</v>
      </c>
      <c r="B1194" t="s">
        <v>2550</v>
      </c>
      <c r="C1194" t="s">
        <v>10405</v>
      </c>
      <c r="D1194" t="s">
        <v>452</v>
      </c>
      <c r="E1194">
        <v>1921.9280000000001</v>
      </c>
      <c r="F1194">
        <v>1272.8</v>
      </c>
      <c r="G1194">
        <v>1.80038530468442</v>
      </c>
      <c r="H1194">
        <v>2.1984753789348299</v>
      </c>
      <c r="I1194">
        <v>-15.7449726974558</v>
      </c>
      <c r="J1194">
        <v>9.14640429307358</v>
      </c>
      <c r="K1194">
        <v>1223.6494830210399</v>
      </c>
      <c r="L1194">
        <v>1230.6054062769299</v>
      </c>
      <c r="M1194">
        <v>58.786639974239897</v>
      </c>
      <c r="N1194">
        <v>1.96565239722079</v>
      </c>
      <c r="O1194">
        <v>26.099937146448699</v>
      </c>
      <c r="P1194">
        <v>36.135622225787401</v>
      </c>
      <c r="Q1194">
        <v>5.8954119919801998E-2</v>
      </c>
    </row>
    <row r="1195" spans="1:17" hidden="1" x14ac:dyDescent="0.3">
      <c r="A1195" t="s">
        <v>2551</v>
      </c>
      <c r="B1195" t="s">
        <v>2552</v>
      </c>
      <c r="C1195" t="s">
        <v>10405</v>
      </c>
      <c r="D1195" t="s">
        <v>74</v>
      </c>
      <c r="E1195">
        <v>1915.397594112</v>
      </c>
      <c r="F1195">
        <v>109.11</v>
      </c>
      <c r="G1195">
        <v>90.866101517150398</v>
      </c>
      <c r="H1195">
        <v>37.541780888025997</v>
      </c>
      <c r="I1195">
        <v>23.2858487993647</v>
      </c>
      <c r="J1195">
        <v>-2.4030737426033699</v>
      </c>
      <c r="K1195">
        <v>83.367622634796206</v>
      </c>
      <c r="L1195">
        <v>75.277997911759996</v>
      </c>
      <c r="M1195">
        <v>85.926536522787799</v>
      </c>
      <c r="N1195">
        <v>3.71312105613293</v>
      </c>
      <c r="O1195">
        <v>31.793602786179001</v>
      </c>
      <c r="P1195">
        <v>147.86460699681899</v>
      </c>
      <c r="Q1195">
        <v>0.350800176596962</v>
      </c>
    </row>
    <row r="1196" spans="1:17" hidden="1" x14ac:dyDescent="0.3">
      <c r="A1196" t="s">
        <v>2553</v>
      </c>
      <c r="B1196" t="s">
        <v>2554</v>
      </c>
      <c r="C1196" t="s">
        <v>10405</v>
      </c>
      <c r="D1196" t="s">
        <v>101</v>
      </c>
      <c r="E1196">
        <v>1908.9905040000001</v>
      </c>
      <c r="F1196">
        <v>348.3</v>
      </c>
      <c r="G1196">
        <v>-41.076964030174302</v>
      </c>
      <c r="H1196">
        <v>-0.42461809326011002</v>
      </c>
      <c r="I1196">
        <v>-1.35047811803587</v>
      </c>
      <c r="J1196">
        <v>-2.9487277854068501</v>
      </c>
      <c r="K1196">
        <v>340.32687205964902</v>
      </c>
      <c r="L1196">
        <v>343.02326890478702</v>
      </c>
      <c r="M1196">
        <v>54.106968485501199</v>
      </c>
      <c r="N1196">
        <v>1.0651712887815701</v>
      </c>
      <c r="O1196">
        <v>27.476313522825102</v>
      </c>
      <c r="P1196">
        <v>23.488743130650501</v>
      </c>
      <c r="Q1196">
        <v>6.4957266675195996E-2</v>
      </c>
    </row>
    <row r="1197" spans="1:17" hidden="1" x14ac:dyDescent="0.3">
      <c r="A1197" t="s">
        <v>2555</v>
      </c>
      <c r="B1197" t="s">
        <v>2556</v>
      </c>
      <c r="C1197" t="s">
        <v>10405</v>
      </c>
      <c r="D1197" t="s">
        <v>1688</v>
      </c>
      <c r="E1197">
        <v>1906.0882018</v>
      </c>
      <c r="F1197">
        <v>65.510000000000005</v>
      </c>
      <c r="G1197">
        <v>-5.5087112206622697</v>
      </c>
      <c r="H1197">
        <v>0.48097522931370101</v>
      </c>
      <c r="I1197">
        <v>-4.6959064704288203</v>
      </c>
      <c r="J1197">
        <v>0.40553508139677502</v>
      </c>
      <c r="K1197">
        <v>62.809114498144098</v>
      </c>
      <c r="L1197">
        <v>59.982217803456102</v>
      </c>
      <c r="M1197">
        <v>59.453032016997597</v>
      </c>
      <c r="N1197">
        <v>0.78088909368689796</v>
      </c>
      <c r="O1197">
        <v>0.61059380247287998</v>
      </c>
      <c r="P1197">
        <v>32.343434343434303</v>
      </c>
      <c r="Q1197">
        <v>-2.8326200589973E-2</v>
      </c>
    </row>
    <row r="1198" spans="1:17" hidden="1" x14ac:dyDescent="0.3">
      <c r="A1198" t="s">
        <v>2557</v>
      </c>
      <c r="B1198" t="s">
        <v>2558</v>
      </c>
      <c r="C1198" t="s">
        <v>10405</v>
      </c>
      <c r="D1198" t="s">
        <v>388</v>
      </c>
      <c r="E1198">
        <v>1905.62306418</v>
      </c>
      <c r="F1198">
        <v>217.47</v>
      </c>
      <c r="G1198">
        <v>-63.220971913206498</v>
      </c>
      <c r="H1198">
        <v>-7.4783763768320402</v>
      </c>
      <c r="I1198">
        <v>-28.318031470065598</v>
      </c>
      <c r="J1198">
        <v>-2.94837415126347</v>
      </c>
      <c r="K1198">
        <v>221.710613046921</v>
      </c>
      <c r="L1198">
        <v>240.95292716761</v>
      </c>
      <c r="M1198">
        <v>46.946158254343999</v>
      </c>
      <c r="N1198">
        <v>0.85838247694585701</v>
      </c>
      <c r="O1198">
        <v>60.183013749022798</v>
      </c>
      <c r="P1198">
        <v>4.7240681883848596</v>
      </c>
      <c r="Q1198">
        <v>0.13183724476936701</v>
      </c>
    </row>
    <row r="1199" spans="1:17" hidden="1" x14ac:dyDescent="0.3">
      <c r="A1199" t="s">
        <v>2559</v>
      </c>
      <c r="B1199" t="s">
        <v>2560</v>
      </c>
      <c r="C1199" t="s">
        <v>10405</v>
      </c>
      <c r="D1199" t="s">
        <v>1688</v>
      </c>
      <c r="E1199">
        <v>1905.052968</v>
      </c>
      <c r="F1199">
        <v>65.599999999999994</v>
      </c>
      <c r="G1199">
        <v>-5.3837258320618497</v>
      </c>
      <c r="H1199">
        <v>0.85598436319057403</v>
      </c>
      <c r="I1199">
        <v>-4.6576437932871499</v>
      </c>
      <c r="J1199">
        <v>0.51081323923891997</v>
      </c>
      <c r="K1199">
        <v>62.787196714358899</v>
      </c>
      <c r="L1199">
        <v>59.956225064032203</v>
      </c>
      <c r="M1199">
        <v>55.931821315525497</v>
      </c>
      <c r="N1199">
        <v>1.3057812558612201</v>
      </c>
      <c r="O1199">
        <v>1.6006097560975701</v>
      </c>
      <c r="P1199">
        <v>33.306238569396399</v>
      </c>
      <c r="Q1199">
        <v>-2.9924776916618E-2</v>
      </c>
    </row>
    <row r="1200" spans="1:17" hidden="1" x14ac:dyDescent="0.3">
      <c r="A1200" t="s">
        <v>2561</v>
      </c>
      <c r="B1200" t="s">
        <v>2562</v>
      </c>
      <c r="C1200" t="s">
        <v>10405</v>
      </c>
      <c r="D1200" t="s">
        <v>754</v>
      </c>
      <c r="E1200">
        <v>1901.11000107</v>
      </c>
      <c r="F1200">
        <v>814.85</v>
      </c>
      <c r="G1200">
        <v>38.074817150037497</v>
      </c>
      <c r="H1200">
        <v>-2.0907377489446901</v>
      </c>
      <c r="I1200">
        <v>10.750933310700599</v>
      </c>
      <c r="J1200">
        <v>-0.69078022066911005</v>
      </c>
      <c r="K1200">
        <v>788.72650484496603</v>
      </c>
      <c r="L1200">
        <v>696.97012251774299</v>
      </c>
      <c r="M1200">
        <v>43.078312623575101</v>
      </c>
      <c r="N1200">
        <v>0.80113167312747702</v>
      </c>
      <c r="O1200">
        <v>1.85923789654536</v>
      </c>
      <c r="P1200">
        <v>83.710968323751501</v>
      </c>
      <c r="Q1200">
        <v>-3.6227040049000002E-5</v>
      </c>
    </row>
    <row r="1201" spans="1:17" hidden="1" x14ac:dyDescent="0.3">
      <c r="A1201" t="s">
        <v>2563</v>
      </c>
      <c r="B1201" t="s">
        <v>2564</v>
      </c>
      <c r="C1201" t="s">
        <v>10405</v>
      </c>
      <c r="D1201" t="s">
        <v>263</v>
      </c>
      <c r="E1201">
        <v>1899.84</v>
      </c>
      <c r="F1201">
        <v>1585</v>
      </c>
      <c r="G1201">
        <v>-37.890810200481198</v>
      </c>
      <c r="H1201">
        <v>1.84219116883623</v>
      </c>
      <c r="I1201">
        <v>-4.0549263722042799</v>
      </c>
      <c r="J1201">
        <v>7.91673728538332</v>
      </c>
      <c r="K1201">
        <v>1460.5806249427601</v>
      </c>
      <c r="L1201">
        <v>1432.4282157765499</v>
      </c>
      <c r="M1201">
        <v>74.638601185958905</v>
      </c>
      <c r="N1201">
        <v>1.3679633079014899</v>
      </c>
      <c r="O1201">
        <v>8.1955835962144992</v>
      </c>
      <c r="P1201">
        <v>34.202616315989999</v>
      </c>
      <c r="Q1201">
        <v>0.16181658402989799</v>
      </c>
    </row>
    <row r="1202" spans="1:17" hidden="1" x14ac:dyDescent="0.3">
      <c r="A1202" t="s">
        <v>2565</v>
      </c>
      <c r="B1202" t="s">
        <v>2566</v>
      </c>
      <c r="C1202" t="s">
        <v>10405</v>
      </c>
      <c r="D1202" t="s">
        <v>213</v>
      </c>
      <c r="E1202">
        <v>1896.2092884000001</v>
      </c>
      <c r="F1202">
        <v>1250.9000000000001</v>
      </c>
      <c r="G1202">
        <v>69.781992479073594</v>
      </c>
      <c r="H1202">
        <v>21.0970128284617</v>
      </c>
      <c r="I1202">
        <v>14.6802235689209</v>
      </c>
      <c r="J1202">
        <v>-6.1632263978851602</v>
      </c>
      <c r="K1202">
        <v>1174.3245459995601</v>
      </c>
      <c r="L1202">
        <v>1039.5088177233699</v>
      </c>
      <c r="M1202">
        <v>57.078642162198101</v>
      </c>
      <c r="N1202">
        <v>1.2257121290195501</v>
      </c>
      <c r="O1202">
        <v>19.334079462786701</v>
      </c>
      <c r="P1202">
        <v>158.61070911722101</v>
      </c>
      <c r="Q1202">
        <v>0.14662156514716199</v>
      </c>
    </row>
    <row r="1203" spans="1:17" hidden="1" x14ac:dyDescent="0.3">
      <c r="A1203" t="s">
        <v>2567</v>
      </c>
      <c r="B1203" t="s">
        <v>2568</v>
      </c>
      <c r="C1203" t="s">
        <v>10405</v>
      </c>
      <c r="D1203" t="s">
        <v>114</v>
      </c>
      <c r="E1203">
        <v>1887.3131767750001</v>
      </c>
      <c r="F1203">
        <v>1469.75</v>
      </c>
      <c r="G1203">
        <v>356.52341843200401</v>
      </c>
      <c r="H1203">
        <v>-46.448975666576402</v>
      </c>
      <c r="I1203">
        <v>315.10543134517798</v>
      </c>
      <c r="J1203">
        <v>-2.2858473014123</v>
      </c>
      <c r="K1203">
        <v>1478.68384242104</v>
      </c>
      <c r="L1203">
        <v>854.77722544858398</v>
      </c>
      <c r="M1203">
        <v>36.081425287107102</v>
      </c>
      <c r="N1203">
        <v>1.3327090380544</v>
      </c>
      <c r="O1203">
        <v>77.489368940295904</v>
      </c>
      <c r="P1203">
        <v>590.02347417840303</v>
      </c>
      <c r="Q1203">
        <v>0.230358169765569</v>
      </c>
    </row>
    <row r="1204" spans="1:17" hidden="1" x14ac:dyDescent="0.3">
      <c r="A1204" t="s">
        <v>2569</v>
      </c>
      <c r="B1204" t="s">
        <v>2570</v>
      </c>
      <c r="C1204" t="s">
        <v>10405</v>
      </c>
      <c r="D1204" t="s">
        <v>89</v>
      </c>
      <c r="E1204">
        <v>1883.4717495</v>
      </c>
      <c r="F1204">
        <v>282.25</v>
      </c>
      <c r="G1204">
        <v>125.121105314766</v>
      </c>
      <c r="H1204">
        <v>50.229303133664303</v>
      </c>
      <c r="I1204">
        <v>150.99843675120701</v>
      </c>
      <c r="J1204">
        <v>-2.6605922631876999</v>
      </c>
      <c r="K1204">
        <v>218.082100091672</v>
      </c>
      <c r="L1204">
        <v>152.902197256438</v>
      </c>
      <c r="M1204">
        <v>53.994466796020703</v>
      </c>
      <c r="N1204">
        <v>1.3241297767381099</v>
      </c>
      <c r="O1204">
        <v>27.674047829938001</v>
      </c>
      <c r="P1204">
        <v>203.33154218162201</v>
      </c>
      <c r="Q1204">
        <v>0.118272816311873</v>
      </c>
    </row>
    <row r="1205" spans="1:17" hidden="1" x14ac:dyDescent="0.3">
      <c r="A1205" t="s">
        <v>2571</v>
      </c>
      <c r="B1205" t="s">
        <v>2572</v>
      </c>
      <c r="C1205" t="s">
        <v>10405</v>
      </c>
      <c r="D1205" t="s">
        <v>263</v>
      </c>
      <c r="E1205">
        <v>1878.6413557799999</v>
      </c>
      <c r="F1205">
        <v>56.34</v>
      </c>
      <c r="G1205">
        <v>13.2971180584866</v>
      </c>
      <c r="H1205">
        <v>-8.4498118753433609</v>
      </c>
      <c r="I1205">
        <v>-20.293342238671201</v>
      </c>
      <c r="J1205">
        <v>2.3344599501190002</v>
      </c>
      <c r="K1205">
        <v>59.3609521042751</v>
      </c>
      <c r="L1205">
        <v>59.5015644415992</v>
      </c>
      <c r="M1205">
        <v>44.010210181760399</v>
      </c>
      <c r="N1205">
        <v>1.2547811602895</v>
      </c>
      <c r="O1205">
        <v>70.216542421015205</v>
      </c>
      <c r="P1205">
        <v>54.780219780219703</v>
      </c>
      <c r="Q1205">
        <v>-4.3901467267590004E-3</v>
      </c>
    </row>
    <row r="1206" spans="1:17" hidden="1" x14ac:dyDescent="0.3">
      <c r="A1206" t="s">
        <v>2573</v>
      </c>
      <c r="B1206" t="s">
        <v>2574</v>
      </c>
      <c r="C1206" t="s">
        <v>10405</v>
      </c>
      <c r="D1206" t="s">
        <v>1962</v>
      </c>
      <c r="E1206">
        <v>1870.0353958639901</v>
      </c>
      <c r="F1206">
        <v>166.28</v>
      </c>
      <c r="G1206">
        <v>-38.703270326706097</v>
      </c>
      <c r="H1206">
        <v>-4.3025658357520502</v>
      </c>
      <c r="I1206">
        <v>-18.971359536557099</v>
      </c>
      <c r="J1206">
        <v>-5.8053258259027301</v>
      </c>
      <c r="K1206">
        <v>167.61328227552701</v>
      </c>
      <c r="L1206">
        <v>169.69975961065899</v>
      </c>
      <c r="M1206">
        <v>42.539676027956503</v>
      </c>
      <c r="N1206">
        <v>1.1295626956195199</v>
      </c>
      <c r="O1206">
        <v>30.983882607649701</v>
      </c>
      <c r="P1206">
        <v>12.199730094466901</v>
      </c>
      <c r="Q1206">
        <v>-0.100675232149442</v>
      </c>
    </row>
    <row r="1207" spans="1:17" hidden="1" x14ac:dyDescent="0.3">
      <c r="A1207" t="s">
        <v>2575</v>
      </c>
      <c r="B1207" t="s">
        <v>2576</v>
      </c>
      <c r="C1207" t="s">
        <v>10405</v>
      </c>
      <c r="D1207" t="s">
        <v>266</v>
      </c>
      <c r="E1207">
        <v>1866.9495639199999</v>
      </c>
      <c r="F1207">
        <v>415.5</v>
      </c>
      <c r="G1207">
        <v>112.024786473356</v>
      </c>
      <c r="H1207">
        <v>-17.345365628469398</v>
      </c>
      <c r="I1207">
        <v>13.9917099818209</v>
      </c>
      <c r="J1207">
        <v>-6.5633608660646798</v>
      </c>
      <c r="K1207">
        <v>429.59324526443902</v>
      </c>
      <c r="L1207">
        <v>365.79857698592599</v>
      </c>
      <c r="M1207">
        <v>28.379781804812499</v>
      </c>
      <c r="N1207">
        <v>0.65108424323941705</v>
      </c>
      <c r="O1207">
        <v>20.3489771359807</v>
      </c>
      <c r="P1207">
        <v>151.057401812688</v>
      </c>
      <c r="Q1207">
        <v>0.243835147830718</v>
      </c>
    </row>
    <row r="1208" spans="1:17" hidden="1" x14ac:dyDescent="0.3">
      <c r="A1208" t="s">
        <v>2577</v>
      </c>
      <c r="B1208" t="s">
        <v>2578</v>
      </c>
      <c r="C1208" t="s">
        <v>10405</v>
      </c>
      <c r="D1208" t="s">
        <v>144</v>
      </c>
      <c r="E1208">
        <v>1865.0263395720001</v>
      </c>
      <c r="F1208">
        <v>114.51</v>
      </c>
      <c r="G1208">
        <v>7.8333796621155098</v>
      </c>
      <c r="H1208">
        <v>-20.051601040107201</v>
      </c>
      <c r="I1208">
        <v>-39.599270281291801</v>
      </c>
      <c r="J1208">
        <v>-7.8502040528717796</v>
      </c>
      <c r="K1208">
        <v>122.761978765169</v>
      </c>
      <c r="L1208">
        <v>125.649587966029</v>
      </c>
      <c r="M1208">
        <v>22.886646675498099</v>
      </c>
      <c r="N1208">
        <v>0.58896417130660605</v>
      </c>
      <c r="O1208">
        <v>139.62972666142599</v>
      </c>
      <c r="P1208">
        <v>56.863013698630098</v>
      </c>
    </row>
    <row r="1209" spans="1:17" hidden="1" x14ac:dyDescent="0.3">
      <c r="A1209" t="s">
        <v>2579</v>
      </c>
      <c r="B1209" t="s">
        <v>2580</v>
      </c>
      <c r="C1209" t="s">
        <v>10405</v>
      </c>
      <c r="D1209" t="s">
        <v>1663</v>
      </c>
      <c r="E1209">
        <v>1860.9577235199999</v>
      </c>
      <c r="F1209">
        <v>177.34</v>
      </c>
      <c r="G1209">
        <v>-60.286630489739501</v>
      </c>
      <c r="H1209">
        <v>-13.943585304352499</v>
      </c>
      <c r="I1209">
        <v>-30.858174048452401</v>
      </c>
      <c r="J1209">
        <v>-7.9700527041374203</v>
      </c>
      <c r="K1209">
        <v>191.42831918712099</v>
      </c>
      <c r="L1209">
        <v>213.353308854082</v>
      </c>
      <c r="M1209">
        <v>27.5589189311127</v>
      </c>
      <c r="N1209">
        <v>0.59754420341589698</v>
      </c>
      <c r="O1209">
        <v>70.2661554076914</v>
      </c>
      <c r="P1209">
        <v>0.732746378869642</v>
      </c>
      <c r="Q1209">
        <v>0.14165485668535299</v>
      </c>
    </row>
    <row r="1210" spans="1:17" hidden="1" x14ac:dyDescent="0.3">
      <c r="A1210" t="s">
        <v>2581</v>
      </c>
      <c r="B1210" t="s">
        <v>2582</v>
      </c>
      <c r="C1210" t="s">
        <v>10405</v>
      </c>
      <c r="D1210" t="s">
        <v>327</v>
      </c>
      <c r="E1210">
        <v>1858.7581219599999</v>
      </c>
      <c r="F1210">
        <v>1039.5999999999999</v>
      </c>
      <c r="G1210">
        <v>-46.015624780280298</v>
      </c>
      <c r="H1210">
        <v>15.637341797343399</v>
      </c>
      <c r="I1210">
        <v>17.1022837521325</v>
      </c>
      <c r="J1210">
        <v>-7.8630993831126901</v>
      </c>
      <c r="K1210">
        <v>975.57854437036406</v>
      </c>
      <c r="L1210">
        <v>940.49544437875295</v>
      </c>
      <c r="M1210">
        <v>43.121753209755703</v>
      </c>
      <c r="N1210">
        <v>2.63862773567624</v>
      </c>
      <c r="O1210">
        <v>23.797614467102701</v>
      </c>
      <c r="P1210">
        <v>54.037635205215501</v>
      </c>
      <c r="Q1210">
        <v>-9.3346567992129998E-3</v>
      </c>
    </row>
    <row r="1211" spans="1:17" hidden="1" x14ac:dyDescent="0.3">
      <c r="A1211" t="s">
        <v>2583</v>
      </c>
      <c r="B1211" t="s">
        <v>2584</v>
      </c>
      <c r="C1211" t="s">
        <v>10405</v>
      </c>
      <c r="D1211" t="s">
        <v>471</v>
      </c>
      <c r="E1211">
        <v>1855.8516352500001</v>
      </c>
      <c r="F1211">
        <v>602.65</v>
      </c>
      <c r="G1211">
        <v>-19.262845805917799</v>
      </c>
      <c r="H1211">
        <v>-19.2712798266605</v>
      </c>
      <c r="I1211">
        <v>17.455324989468401</v>
      </c>
      <c r="J1211">
        <v>-6.9719109422171002</v>
      </c>
      <c r="K1211">
        <v>628.99033139492201</v>
      </c>
      <c r="L1211">
        <v>560.61128824119305</v>
      </c>
      <c r="M1211">
        <v>25.331440951577399</v>
      </c>
      <c r="N1211">
        <v>0.51123059225601897</v>
      </c>
      <c r="O1211">
        <v>20.633867087032201</v>
      </c>
      <c r="P1211">
        <v>49.726708074534102</v>
      </c>
      <c r="Q1211">
        <v>-5.2605715331977998E-2</v>
      </c>
    </row>
    <row r="1212" spans="1:17" hidden="1" x14ac:dyDescent="0.3">
      <c r="A1212" t="s">
        <v>2585</v>
      </c>
      <c r="B1212" t="s">
        <v>2586</v>
      </c>
      <c r="C1212" t="s">
        <v>10405</v>
      </c>
      <c r="D1212" t="s">
        <v>2587</v>
      </c>
      <c r="E1212">
        <v>1848.54936456</v>
      </c>
      <c r="F1212">
        <v>518</v>
      </c>
      <c r="G1212">
        <v>657.22196668698803</v>
      </c>
      <c r="H1212">
        <v>-27.7333267350139</v>
      </c>
      <c r="I1212">
        <v>-3.1700451840791102</v>
      </c>
      <c r="J1212">
        <v>-11.1967665783472</v>
      </c>
      <c r="K1212">
        <v>615.54734397684194</v>
      </c>
      <c r="L1212">
        <v>474.01456311001903</v>
      </c>
      <c r="M1212">
        <v>20.201628801261801</v>
      </c>
      <c r="N1212">
        <v>0.68823541126011201</v>
      </c>
      <c r="O1212">
        <v>54.054054054053999</v>
      </c>
      <c r="P1212">
        <v>689.39347759829298</v>
      </c>
    </row>
    <row r="1213" spans="1:17" hidden="1" x14ac:dyDescent="0.3">
      <c r="A1213" t="s">
        <v>2588</v>
      </c>
      <c r="B1213" t="s">
        <v>2589</v>
      </c>
      <c r="C1213" t="s">
        <v>10405</v>
      </c>
      <c r="D1213" t="s">
        <v>510</v>
      </c>
      <c r="E1213">
        <v>1839.7521449999999</v>
      </c>
      <c r="F1213">
        <v>961</v>
      </c>
      <c r="G1213">
        <v>372.95332483113901</v>
      </c>
      <c r="H1213">
        <v>-10.169808035161701</v>
      </c>
      <c r="I1213">
        <v>94.434724336315398</v>
      </c>
      <c r="J1213">
        <v>-11.7363528577627</v>
      </c>
      <c r="K1213">
        <v>917.53536588224904</v>
      </c>
      <c r="L1213">
        <v>648.93937404463304</v>
      </c>
      <c r="M1213">
        <v>34.651477560243102</v>
      </c>
      <c r="N1213">
        <v>0.79381576917960694</v>
      </c>
      <c r="O1213">
        <v>26.441207075962499</v>
      </c>
      <c r="P1213">
        <v>416.666666666666</v>
      </c>
      <c r="Q1213">
        <v>0.20660559765433301</v>
      </c>
    </row>
    <row r="1214" spans="1:17" hidden="1" x14ac:dyDescent="0.3">
      <c r="A1214" t="s">
        <v>2590</v>
      </c>
      <c r="B1214" t="s">
        <v>2591</v>
      </c>
      <c r="C1214" t="s">
        <v>10405</v>
      </c>
      <c r="D1214" t="s">
        <v>182</v>
      </c>
      <c r="E1214">
        <v>1833.109279665</v>
      </c>
      <c r="F1214">
        <v>446.45</v>
      </c>
      <c r="G1214">
        <v>-37.8145416626515</v>
      </c>
      <c r="H1214">
        <v>1.62507204563477</v>
      </c>
      <c r="I1214">
        <v>-21.1638482373687</v>
      </c>
      <c r="J1214">
        <v>-3.2285215598963899</v>
      </c>
      <c r="K1214">
        <v>445.86095852019503</v>
      </c>
      <c r="L1214">
        <v>481.88737608335401</v>
      </c>
      <c r="M1214">
        <v>49.7540700597797</v>
      </c>
      <c r="N1214">
        <v>1.64503123949523</v>
      </c>
      <c r="O1214">
        <v>43.577108298801598</v>
      </c>
      <c r="P1214">
        <v>10.507425742574201</v>
      </c>
    </row>
    <row r="1215" spans="1:17" hidden="1" x14ac:dyDescent="0.3">
      <c r="A1215" t="s">
        <v>2592</v>
      </c>
      <c r="B1215" t="s">
        <v>2593</v>
      </c>
      <c r="C1215" t="s">
        <v>10405</v>
      </c>
      <c r="D1215" t="s">
        <v>769</v>
      </c>
      <c r="E1215">
        <v>1828.40525</v>
      </c>
      <c r="F1215">
        <v>297.5</v>
      </c>
      <c r="G1215">
        <v>230.633367137476</v>
      </c>
      <c r="H1215">
        <v>-16.770021326654501</v>
      </c>
      <c r="I1215">
        <v>5.88902685244505</v>
      </c>
      <c r="J1215">
        <v>2.0238955145545798</v>
      </c>
      <c r="K1215">
        <v>311.79202522405399</v>
      </c>
      <c r="L1215">
        <v>268.63609163312799</v>
      </c>
      <c r="M1215">
        <v>54.653962976798098</v>
      </c>
      <c r="N1215">
        <v>0.70152860716579202</v>
      </c>
      <c r="O1215">
        <v>49.579831932773097</v>
      </c>
      <c r="P1215">
        <v>262.80487804877998</v>
      </c>
      <c r="Q1215">
        <v>0.105940765611631</v>
      </c>
    </row>
    <row r="1216" spans="1:17" hidden="1" x14ac:dyDescent="0.3">
      <c r="A1216" t="s">
        <v>2594</v>
      </c>
      <c r="B1216" t="s">
        <v>2595</v>
      </c>
      <c r="C1216" t="s">
        <v>10405</v>
      </c>
      <c r="D1216" t="s">
        <v>263</v>
      </c>
      <c r="E1216">
        <v>1825.4594850000001</v>
      </c>
      <c r="F1216">
        <v>58.07</v>
      </c>
      <c r="G1216">
        <v>53.593044430986197</v>
      </c>
      <c r="H1216">
        <v>41.533448091020901</v>
      </c>
      <c r="I1216">
        <v>49.955424680633001</v>
      </c>
      <c r="J1216">
        <v>4.2037509750791804</v>
      </c>
      <c r="K1216">
        <v>45.804379634393896</v>
      </c>
      <c r="L1216">
        <v>38.795154794598702</v>
      </c>
      <c r="M1216">
        <v>98.474300543984995</v>
      </c>
      <c r="N1216">
        <v>2.4361644352890099</v>
      </c>
      <c r="O1216">
        <v>0.137764766660919</v>
      </c>
      <c r="P1216">
        <v>115.07407407407401</v>
      </c>
    </row>
    <row r="1217" spans="1:17" hidden="1" x14ac:dyDescent="0.3">
      <c r="A1217" t="s">
        <v>2596</v>
      </c>
      <c r="B1217" t="s">
        <v>2597</v>
      </c>
      <c r="C1217" t="s">
        <v>10405</v>
      </c>
      <c r="D1217" t="s">
        <v>130</v>
      </c>
      <c r="E1217">
        <v>1823.64728304</v>
      </c>
      <c r="F1217">
        <v>105.16</v>
      </c>
      <c r="G1217">
        <v>160.467977053075</v>
      </c>
      <c r="H1217">
        <v>-17.4587632638403</v>
      </c>
      <c r="I1217">
        <v>4.4255421063422498</v>
      </c>
      <c r="J1217">
        <v>-9.1496058177489292</v>
      </c>
      <c r="K1217">
        <v>117.499593806807</v>
      </c>
      <c r="L1217">
        <v>99.032682122562903</v>
      </c>
      <c r="M1217">
        <v>15.7080650595957</v>
      </c>
      <c r="N1217">
        <v>0.47710735805242899</v>
      </c>
      <c r="O1217">
        <v>30.924305819703299</v>
      </c>
      <c r="P1217">
        <v>238.02635808421701</v>
      </c>
    </row>
    <row r="1218" spans="1:17" hidden="1" x14ac:dyDescent="0.3">
      <c r="A1218" t="s">
        <v>2598</v>
      </c>
      <c r="B1218" t="s">
        <v>2599</v>
      </c>
      <c r="C1218" t="s">
        <v>10405</v>
      </c>
      <c r="D1218" t="s">
        <v>564</v>
      </c>
      <c r="E1218">
        <v>1819.8495266099901</v>
      </c>
      <c r="F1218">
        <v>362.55</v>
      </c>
      <c r="G1218">
        <v>-20.806129249501101</v>
      </c>
      <c r="H1218">
        <v>-44.871535834358497</v>
      </c>
      <c r="I1218">
        <v>12.894922461621499</v>
      </c>
      <c r="J1218">
        <v>-11.7452709983924</v>
      </c>
      <c r="K1218">
        <v>493.28135614803199</v>
      </c>
      <c r="L1218">
        <v>431.130324230523</v>
      </c>
      <c r="M1218">
        <v>15.3150767268717</v>
      </c>
      <c r="N1218">
        <v>1.71632798080982</v>
      </c>
      <c r="O1218">
        <v>72.390015170321306</v>
      </c>
      <c r="P1218">
        <v>39.442307692307701</v>
      </c>
    </row>
    <row r="1219" spans="1:17" hidden="1" x14ac:dyDescent="0.3">
      <c r="A1219" t="s">
        <v>2600</v>
      </c>
      <c r="B1219" t="s">
        <v>2601</v>
      </c>
      <c r="C1219" t="s">
        <v>10405</v>
      </c>
      <c r="D1219" t="s">
        <v>83</v>
      </c>
      <c r="E1219">
        <v>1811.6577494400001</v>
      </c>
      <c r="F1219">
        <v>31.96</v>
      </c>
      <c r="G1219">
        <v>-37.4752146150079</v>
      </c>
      <c r="H1219">
        <v>-16.548048669211699</v>
      </c>
      <c r="I1219">
        <v>-22.535778161409301</v>
      </c>
      <c r="J1219">
        <v>-6.1065593019467501</v>
      </c>
      <c r="K1219">
        <v>35.515795785284297</v>
      </c>
      <c r="L1219">
        <v>36.440509738537301</v>
      </c>
      <c r="M1219">
        <v>26.986996693307201</v>
      </c>
      <c r="N1219">
        <v>0.27479935734314598</v>
      </c>
      <c r="O1219">
        <v>52.065081351689599</v>
      </c>
      <c r="P1219">
        <v>10.9722222222222</v>
      </c>
    </row>
    <row r="1220" spans="1:17" hidden="1" x14ac:dyDescent="0.3">
      <c r="A1220" t="s">
        <v>2602</v>
      </c>
      <c r="B1220" t="s">
        <v>2603</v>
      </c>
      <c r="C1220" t="s">
        <v>10405</v>
      </c>
      <c r="D1220" t="s">
        <v>471</v>
      </c>
      <c r="E1220">
        <v>1799.1654638099999</v>
      </c>
      <c r="F1220">
        <v>347.1</v>
      </c>
      <c r="G1220">
        <v>-5.1914487199744102</v>
      </c>
      <c r="H1220">
        <v>-8.4212121873956196</v>
      </c>
      <c r="I1220">
        <v>-8.3603088030279107</v>
      </c>
      <c r="J1220">
        <v>-6.8151605247739404</v>
      </c>
      <c r="K1220">
        <v>361.077767495145</v>
      </c>
      <c r="L1220">
        <v>348.35959127238198</v>
      </c>
      <c r="M1220">
        <v>24.953877600530799</v>
      </c>
      <c r="N1220">
        <v>0.842825775380598</v>
      </c>
      <c r="O1220">
        <v>30.365888792854999</v>
      </c>
      <c r="P1220">
        <v>32.988505747126403</v>
      </c>
      <c r="Q1220">
        <v>-5.4366492097448003E-2</v>
      </c>
    </row>
    <row r="1221" spans="1:17" hidden="1" x14ac:dyDescent="0.3">
      <c r="A1221" t="s">
        <v>2604</v>
      </c>
      <c r="B1221" t="s">
        <v>2605</v>
      </c>
      <c r="C1221" t="s">
        <v>10405</v>
      </c>
      <c r="D1221" t="s">
        <v>263</v>
      </c>
      <c r="E1221">
        <v>1794.4773</v>
      </c>
      <c r="F1221">
        <v>316.14999999999998</v>
      </c>
      <c r="G1221">
        <v>114.051230521717</v>
      </c>
      <c r="H1221">
        <v>-10.774630496972099</v>
      </c>
      <c r="I1221">
        <v>78.318096476907201</v>
      </c>
      <c r="J1221">
        <v>-6.1952409614519501</v>
      </c>
      <c r="K1221">
        <v>309.48899862757298</v>
      </c>
      <c r="L1221">
        <v>241.053192785346</v>
      </c>
      <c r="M1221">
        <v>56.4869859336766</v>
      </c>
      <c r="N1221">
        <v>0.155167195513982</v>
      </c>
      <c r="O1221">
        <v>13.854183140914101</v>
      </c>
      <c r="P1221">
        <v>187.93260473588299</v>
      </c>
    </row>
    <row r="1222" spans="1:17" hidden="1" x14ac:dyDescent="0.3">
      <c r="A1222" t="s">
        <v>2606</v>
      </c>
      <c r="B1222" t="s">
        <v>2607</v>
      </c>
      <c r="C1222" t="s">
        <v>10405</v>
      </c>
      <c r="D1222" t="s">
        <v>266</v>
      </c>
      <c r="E1222">
        <v>1787.4191685149999</v>
      </c>
      <c r="F1222">
        <v>584.45000000000005</v>
      </c>
      <c r="G1222">
        <v>-70.595363832338805</v>
      </c>
      <c r="H1222">
        <v>-10.045048479229701</v>
      </c>
      <c r="I1222">
        <v>-43.528477458720602</v>
      </c>
      <c r="J1222">
        <v>-4.1098073313669303</v>
      </c>
      <c r="K1222">
        <v>635.689221983533</v>
      </c>
      <c r="L1222">
        <v>741.92041097897004</v>
      </c>
      <c r="M1222">
        <v>29.5801274512974</v>
      </c>
      <c r="N1222">
        <v>1.2508691517283199</v>
      </c>
      <c r="O1222">
        <v>96.766190435452103</v>
      </c>
      <c r="P1222">
        <v>1.9715606734711699</v>
      </c>
    </row>
    <row r="1223" spans="1:17" hidden="1" x14ac:dyDescent="0.3">
      <c r="A1223" t="s">
        <v>2608</v>
      </c>
      <c r="B1223" t="s">
        <v>2609</v>
      </c>
      <c r="C1223" t="s">
        <v>10405</v>
      </c>
      <c r="D1223" t="s">
        <v>471</v>
      </c>
      <c r="E1223">
        <v>1786.2624539999999</v>
      </c>
      <c r="F1223">
        <v>510</v>
      </c>
      <c r="G1223">
        <v>54.6074672978149</v>
      </c>
      <c r="H1223">
        <v>10.303117824551601</v>
      </c>
      <c r="I1223">
        <v>39.724263958710097</v>
      </c>
      <c r="J1223">
        <v>0.59928404762894205</v>
      </c>
      <c r="K1223">
        <v>446.53161795882198</v>
      </c>
      <c r="L1223">
        <v>379.86833897589401</v>
      </c>
      <c r="M1223">
        <v>62.873490331310997</v>
      </c>
      <c r="N1223">
        <v>1.7425208813486901</v>
      </c>
      <c r="O1223">
        <v>9.5490196078431495</v>
      </c>
      <c r="P1223">
        <v>99.21875</v>
      </c>
      <c r="Q1223">
        <v>5.5381935380714002E-2</v>
      </c>
    </row>
    <row r="1224" spans="1:17" hidden="1" x14ac:dyDescent="0.3">
      <c r="A1224" t="s">
        <v>2610</v>
      </c>
      <c r="B1224" t="s">
        <v>2611</v>
      </c>
      <c r="C1224" t="s">
        <v>10405</v>
      </c>
      <c r="D1224" t="s">
        <v>2612</v>
      </c>
      <c r="E1224">
        <v>1783.2972528</v>
      </c>
      <c r="F1224">
        <v>642.6</v>
      </c>
      <c r="G1224">
        <v>-20.3761038131831</v>
      </c>
      <c r="H1224">
        <v>-5.3132112116668901</v>
      </c>
      <c r="I1224">
        <v>15.0032079863637</v>
      </c>
      <c r="J1224">
        <v>-4.8327478420887804</v>
      </c>
      <c r="K1224">
        <v>660.37518573715204</v>
      </c>
      <c r="L1224">
        <v>598.84676048897802</v>
      </c>
      <c r="M1224">
        <v>31.409401707741701</v>
      </c>
      <c r="N1224">
        <v>7.8218798035755696E-2</v>
      </c>
      <c r="O1224">
        <v>31.403672580143098</v>
      </c>
      <c r="P1224">
        <v>36.723404255319103</v>
      </c>
      <c r="Q1224">
        <v>9.4812325317055995E-2</v>
      </c>
    </row>
    <row r="1225" spans="1:17" hidden="1" x14ac:dyDescent="0.3">
      <c r="A1225" t="s">
        <v>2613</v>
      </c>
      <c r="B1225" t="s">
        <v>2614</v>
      </c>
      <c r="C1225" t="s">
        <v>10405</v>
      </c>
      <c r="D1225" t="s">
        <v>54</v>
      </c>
      <c r="E1225">
        <v>1782.4830236349901</v>
      </c>
      <c r="F1225">
        <v>852.85</v>
      </c>
      <c r="G1225">
        <v>117.967805704035</v>
      </c>
      <c r="H1225">
        <v>-2.21497272928206</v>
      </c>
      <c r="I1225">
        <v>46.769228321453198</v>
      </c>
      <c r="J1225">
        <v>-7.9172167297736697</v>
      </c>
      <c r="K1225">
        <v>823.00451114434998</v>
      </c>
      <c r="L1225">
        <v>645.502065553786</v>
      </c>
      <c r="M1225">
        <v>42.547322885840899</v>
      </c>
      <c r="N1225">
        <v>0.64968159602118802</v>
      </c>
      <c r="O1225">
        <v>11.637450899923699</v>
      </c>
      <c r="P1225">
        <v>173.70025673940901</v>
      </c>
      <c r="Q1225">
        <v>8.5179782165033996E-2</v>
      </c>
    </row>
    <row r="1226" spans="1:17" hidden="1" x14ac:dyDescent="0.3">
      <c r="A1226" t="s">
        <v>2615</v>
      </c>
      <c r="B1226" t="s">
        <v>2616</v>
      </c>
      <c r="C1226" t="s">
        <v>10405</v>
      </c>
      <c r="D1226" t="s">
        <v>130</v>
      </c>
      <c r="E1226">
        <v>1781.68270878</v>
      </c>
      <c r="F1226">
        <v>54.99</v>
      </c>
      <c r="G1226">
        <v>44.929938364058103</v>
      </c>
      <c r="H1226">
        <v>-13.7581448131307</v>
      </c>
      <c r="I1226">
        <v>1.9904147667543599</v>
      </c>
      <c r="J1226">
        <v>-1.1621592185141301</v>
      </c>
      <c r="K1226">
        <v>58.923456736402997</v>
      </c>
      <c r="L1226">
        <v>55.7270359012524</v>
      </c>
      <c r="M1226">
        <v>41.059579106029098</v>
      </c>
      <c r="N1226">
        <v>0.54171884322373798</v>
      </c>
      <c r="O1226">
        <v>42.262229496271999</v>
      </c>
      <c r="P1226">
        <v>82.691029900332197</v>
      </c>
      <c r="Q1226">
        <v>0.123404727308838</v>
      </c>
    </row>
    <row r="1227" spans="1:17" hidden="1" x14ac:dyDescent="0.3">
      <c r="A1227" t="s">
        <v>2617</v>
      </c>
      <c r="B1227" t="s">
        <v>2618</v>
      </c>
      <c r="C1227" t="s">
        <v>10405</v>
      </c>
      <c r="D1227" t="s">
        <v>1955</v>
      </c>
      <c r="E1227">
        <v>1775.6722420799999</v>
      </c>
      <c r="F1227">
        <v>612.70000000000005</v>
      </c>
      <c r="G1227">
        <v>-23.305128537459101</v>
      </c>
      <c r="H1227">
        <v>-13.4008055390153</v>
      </c>
      <c r="I1227">
        <v>-23.145263491900401</v>
      </c>
      <c r="J1227">
        <v>-4.7930551404242498</v>
      </c>
      <c r="K1227">
        <v>643.61654934672697</v>
      </c>
      <c r="L1227">
        <v>644.19549281056698</v>
      </c>
      <c r="M1227">
        <v>25.654263204415798</v>
      </c>
      <c r="N1227">
        <v>0.30839034168567497</v>
      </c>
      <c r="O1227">
        <v>49.338991349763297</v>
      </c>
      <c r="P1227">
        <v>17.826923076922998</v>
      </c>
      <c r="Q1227">
        <v>0.13529531821339499</v>
      </c>
    </row>
    <row r="1228" spans="1:17" hidden="1" x14ac:dyDescent="0.3">
      <c r="A1228" t="s">
        <v>2619</v>
      </c>
      <c r="B1228" t="s">
        <v>2620</v>
      </c>
      <c r="C1228" t="s">
        <v>10405</v>
      </c>
      <c r="D1228" t="s">
        <v>21</v>
      </c>
      <c r="E1228">
        <v>1772.9731098</v>
      </c>
      <c r="F1228">
        <v>1394.6</v>
      </c>
      <c r="G1228">
        <v>74.757786514320799</v>
      </c>
      <c r="H1228">
        <v>-18.016658682857798</v>
      </c>
      <c r="I1228">
        <v>60.108799437585198</v>
      </c>
      <c r="J1228">
        <v>-5.4905203182314199</v>
      </c>
      <c r="K1228">
        <v>1409.54096078166</v>
      </c>
      <c r="L1228">
        <v>1129.59944257698</v>
      </c>
      <c r="M1228">
        <v>30.102070333532499</v>
      </c>
      <c r="N1228">
        <v>0.461351184302073</v>
      </c>
      <c r="O1228">
        <v>24.5446723074716</v>
      </c>
      <c r="P1228">
        <v>135.19689687157401</v>
      </c>
      <c r="Q1228">
        <v>0.16899173255408201</v>
      </c>
    </row>
    <row r="1229" spans="1:17" hidden="1" x14ac:dyDescent="0.3">
      <c r="A1229" t="s">
        <v>2621</v>
      </c>
      <c r="B1229" t="s">
        <v>2622</v>
      </c>
      <c r="C1229" t="s">
        <v>10405</v>
      </c>
      <c r="D1229" t="s">
        <v>46</v>
      </c>
      <c r="E1229">
        <v>1771.2286332000001</v>
      </c>
      <c r="F1229">
        <v>1641.45</v>
      </c>
      <c r="G1229">
        <v>114.88598457334299</v>
      </c>
      <c r="H1229">
        <v>-7.8000540949972503</v>
      </c>
      <c r="I1229">
        <v>35.615945974604202</v>
      </c>
      <c r="J1229">
        <v>-0.911353658693975</v>
      </c>
      <c r="K1229">
        <v>1507.0349527722899</v>
      </c>
      <c r="L1229">
        <v>1213.3904842146601</v>
      </c>
      <c r="M1229">
        <v>56.509013385464797</v>
      </c>
      <c r="N1229">
        <v>0.85361226659581302</v>
      </c>
      <c r="O1229">
        <v>8.2823113710438907</v>
      </c>
      <c r="P1229">
        <v>154.488372093023</v>
      </c>
    </row>
    <row r="1230" spans="1:17" hidden="1" x14ac:dyDescent="0.3">
      <c r="A1230" t="s">
        <v>2623</v>
      </c>
      <c r="B1230" t="s">
        <v>2624</v>
      </c>
      <c r="C1230" t="s">
        <v>10405</v>
      </c>
      <c r="D1230" t="s">
        <v>114</v>
      </c>
      <c r="E1230">
        <v>1768.61873328</v>
      </c>
      <c r="F1230">
        <v>59.92</v>
      </c>
      <c r="G1230">
        <v>-23.5223721987022</v>
      </c>
      <c r="H1230">
        <v>0.37143212357885202</v>
      </c>
      <c r="I1230">
        <v>-14.1049239154214</v>
      </c>
      <c r="J1230">
        <v>-4.74111147845242</v>
      </c>
      <c r="K1230">
        <v>59.440679831830501</v>
      </c>
      <c r="L1230">
        <v>58.3721725043373</v>
      </c>
      <c r="M1230">
        <v>40.710421476614599</v>
      </c>
      <c r="N1230">
        <v>2.0059156875798401</v>
      </c>
      <c r="O1230">
        <v>44.025367156208198</v>
      </c>
      <c r="P1230">
        <v>32.757283704442202</v>
      </c>
      <c r="Q1230">
        <v>8.6763622431828002E-2</v>
      </c>
    </row>
    <row r="1231" spans="1:17" hidden="1" x14ac:dyDescent="0.3">
      <c r="A1231" t="s">
        <v>2625</v>
      </c>
      <c r="B1231" t="s">
        <v>2626</v>
      </c>
      <c r="C1231" t="s">
        <v>10405</v>
      </c>
      <c r="D1231" t="s">
        <v>127</v>
      </c>
      <c r="E1231">
        <v>1767.6923260000001</v>
      </c>
      <c r="F1231">
        <v>258.25</v>
      </c>
      <c r="G1231">
        <v>-35.665531838060502</v>
      </c>
      <c r="H1231">
        <v>-7.02823276112552</v>
      </c>
      <c r="I1231">
        <v>-25.681005935337701</v>
      </c>
      <c r="J1231">
        <v>-11.2146945173216</v>
      </c>
      <c r="K1231">
        <v>268.76385042882299</v>
      </c>
      <c r="L1231">
        <v>270.39230775618199</v>
      </c>
      <c r="M1231">
        <v>31.168943919933199</v>
      </c>
      <c r="N1231">
        <v>0.77008071288281399</v>
      </c>
      <c r="O1231">
        <v>55.121006776379403</v>
      </c>
      <c r="P1231">
        <v>15.4706013860943</v>
      </c>
      <c r="Q1231">
        <v>0.12743077592974</v>
      </c>
    </row>
    <row r="1232" spans="1:17" hidden="1" x14ac:dyDescent="0.3">
      <c r="A1232" t="s">
        <v>2627</v>
      </c>
      <c r="B1232" t="s">
        <v>2628</v>
      </c>
      <c r="C1232" t="s">
        <v>10405</v>
      </c>
      <c r="D1232" t="s">
        <v>51</v>
      </c>
      <c r="E1232">
        <v>1763.6692485599999</v>
      </c>
      <c r="F1232">
        <v>1681.2</v>
      </c>
      <c r="G1232">
        <v>-56.007785176826197</v>
      </c>
      <c r="H1232">
        <v>-0.92587720471488499</v>
      </c>
      <c r="I1232">
        <v>-26.261408219354301</v>
      </c>
      <c r="J1232">
        <v>-5.02124516164535</v>
      </c>
      <c r="K1232">
        <v>1796.62871087487</v>
      </c>
      <c r="L1232">
        <v>1977.4050936035101</v>
      </c>
      <c r="M1232">
        <v>38.297716371974097</v>
      </c>
      <c r="N1232">
        <v>1.0015837544506101</v>
      </c>
      <c r="O1232">
        <v>59.409945277182899</v>
      </c>
      <c r="P1232">
        <v>5.01592854019614</v>
      </c>
      <c r="Q1232">
        <v>6.0879728156401997E-2</v>
      </c>
    </row>
    <row r="1233" spans="1:17" hidden="1" x14ac:dyDescent="0.3">
      <c r="A1233" t="s">
        <v>2629</v>
      </c>
      <c r="B1233" t="s">
        <v>2630</v>
      </c>
      <c r="C1233" t="s">
        <v>10405</v>
      </c>
      <c r="D1233" t="s">
        <v>503</v>
      </c>
      <c r="E1233">
        <v>1762.551466896</v>
      </c>
      <c r="F1233">
        <v>287.76</v>
      </c>
      <c r="G1233">
        <v>47.062372614077198</v>
      </c>
      <c r="H1233">
        <v>45.128482957750002</v>
      </c>
      <c r="I1233">
        <v>109.975084399404</v>
      </c>
      <c r="J1233">
        <v>-18.830989931491001</v>
      </c>
      <c r="K1233">
        <v>232.75137488936201</v>
      </c>
      <c r="L1233">
        <v>173.49343605725201</v>
      </c>
      <c r="M1233">
        <v>43.058224869017799</v>
      </c>
      <c r="N1233">
        <v>1.2524388639908799</v>
      </c>
      <c r="O1233">
        <v>27.630664442591002</v>
      </c>
      <c r="P1233">
        <v>156.12817089452599</v>
      </c>
      <c r="Q1233">
        <v>-2.6710571168530001E-3</v>
      </c>
    </row>
    <row r="1234" spans="1:17" hidden="1" x14ac:dyDescent="0.3">
      <c r="A1234" t="s">
        <v>2631</v>
      </c>
      <c r="B1234" t="s">
        <v>2632</v>
      </c>
      <c r="C1234" t="s">
        <v>10405</v>
      </c>
      <c r="D1234" t="s">
        <v>266</v>
      </c>
      <c r="E1234">
        <v>1753.4868663</v>
      </c>
      <c r="F1234">
        <v>558.29999999999995</v>
      </c>
      <c r="G1234">
        <v>27.8686209505275</v>
      </c>
      <c r="H1234">
        <v>-9.4167272425762096</v>
      </c>
      <c r="I1234">
        <v>39.297033691749803</v>
      </c>
      <c r="J1234">
        <v>-4.7265855480070096</v>
      </c>
      <c r="K1234">
        <v>577.25674685418596</v>
      </c>
      <c r="L1234">
        <v>496.35429542044</v>
      </c>
      <c r="M1234">
        <v>37.417352860553798</v>
      </c>
      <c r="N1234">
        <v>0.19949890780059901</v>
      </c>
      <c r="O1234">
        <v>33.727386709654297</v>
      </c>
      <c r="P1234">
        <v>87.223340040241396</v>
      </c>
      <c r="Q1234">
        <v>0.10385435510838099</v>
      </c>
    </row>
    <row r="1235" spans="1:17" hidden="1" x14ac:dyDescent="0.3">
      <c r="A1235" t="s">
        <v>2633</v>
      </c>
      <c r="B1235" t="s">
        <v>2634</v>
      </c>
      <c r="C1235" t="s">
        <v>10405</v>
      </c>
      <c r="D1235" t="s">
        <v>1460</v>
      </c>
      <c r="E1235">
        <v>1750.5841487499999</v>
      </c>
      <c r="F1235">
        <v>123.65</v>
      </c>
      <c r="G1235">
        <v>12.9575970699164</v>
      </c>
      <c r="H1235">
        <v>-5.4456556561113301</v>
      </c>
      <c r="I1235">
        <v>6.2146521424851597</v>
      </c>
      <c r="J1235">
        <v>-8.1736310378903205</v>
      </c>
      <c r="K1235">
        <v>126.632548855008</v>
      </c>
      <c r="L1235">
        <v>113.414835036165</v>
      </c>
      <c r="M1235">
        <v>36.728061592424702</v>
      </c>
      <c r="N1235">
        <v>0.95632877494350099</v>
      </c>
      <c r="O1235">
        <v>19.142741609381201</v>
      </c>
      <c r="P1235">
        <v>70.434183321847001</v>
      </c>
      <c r="Q1235">
        <v>0.19935294781705601</v>
      </c>
    </row>
    <row r="1236" spans="1:17" hidden="1" x14ac:dyDescent="0.3">
      <c r="A1236" t="s">
        <v>2635</v>
      </c>
      <c r="B1236" t="s">
        <v>2636</v>
      </c>
      <c r="C1236" t="s">
        <v>10405</v>
      </c>
      <c r="D1236" t="s">
        <v>74</v>
      </c>
      <c r="E1236">
        <v>1750.4284462400001</v>
      </c>
      <c r="F1236">
        <v>316.85000000000002</v>
      </c>
      <c r="G1236">
        <v>85.370541955156398</v>
      </c>
      <c r="H1236">
        <v>12.2329331730813</v>
      </c>
      <c r="I1236">
        <v>95.182157189529207</v>
      </c>
      <c r="J1236">
        <v>-2.2528952622362</v>
      </c>
      <c r="K1236">
        <v>272.17289264593097</v>
      </c>
      <c r="L1236">
        <v>201.58761069121499</v>
      </c>
      <c r="M1236">
        <v>54.494766856157902</v>
      </c>
      <c r="N1236">
        <v>0.211598706891613</v>
      </c>
      <c r="O1236">
        <v>17.279469780653301</v>
      </c>
      <c r="P1236">
        <v>123.922261484098</v>
      </c>
      <c r="Q1236">
        <v>6.0003604299033002E-2</v>
      </c>
    </row>
    <row r="1237" spans="1:17" hidden="1" x14ac:dyDescent="0.3">
      <c r="A1237" t="s">
        <v>2637</v>
      </c>
      <c r="B1237" t="s">
        <v>2638</v>
      </c>
      <c r="C1237" t="s">
        <v>10405</v>
      </c>
      <c r="D1237" t="s">
        <v>393</v>
      </c>
      <c r="E1237">
        <v>1748.5429185</v>
      </c>
      <c r="F1237">
        <v>201</v>
      </c>
      <c r="G1237">
        <v>11.2462557672544</v>
      </c>
      <c r="H1237">
        <v>-2.8113634659166902</v>
      </c>
      <c r="I1237">
        <v>-7.3950776050758096</v>
      </c>
      <c r="J1237">
        <v>2.7699526110694501</v>
      </c>
      <c r="K1237">
        <v>203.35037331722799</v>
      </c>
      <c r="L1237">
        <v>190.57460608263801</v>
      </c>
      <c r="M1237">
        <v>51.515402663712003</v>
      </c>
      <c r="N1237">
        <v>1.0356159041853801</v>
      </c>
      <c r="O1237">
        <v>20.646766169154201</v>
      </c>
      <c r="P1237">
        <v>72.903225806451601</v>
      </c>
      <c r="Q1237">
        <v>7.4526054850780996E-2</v>
      </c>
    </row>
    <row r="1238" spans="1:17" hidden="1" x14ac:dyDescent="0.3">
      <c r="A1238" t="s">
        <v>2639</v>
      </c>
      <c r="B1238" t="s">
        <v>2640</v>
      </c>
      <c r="C1238" t="s">
        <v>10405</v>
      </c>
      <c r="D1238" t="s">
        <v>438</v>
      </c>
      <c r="E1238">
        <v>1747.5281849999999</v>
      </c>
      <c r="F1238">
        <v>2928.9</v>
      </c>
      <c r="G1238">
        <v>187.94434241401399</v>
      </c>
      <c r="H1238">
        <v>-29.1318036693099</v>
      </c>
      <c r="I1238">
        <v>96.754752367095094</v>
      </c>
      <c r="J1238">
        <v>-6.2569165936911597</v>
      </c>
      <c r="K1238">
        <v>3191.26024472672</v>
      </c>
      <c r="L1238">
        <v>2494.93117033001</v>
      </c>
      <c r="M1238">
        <v>36.972816714848499</v>
      </c>
      <c r="N1238">
        <v>1.6239862992690699</v>
      </c>
      <c r="O1238">
        <v>39.480692410119801</v>
      </c>
      <c r="P1238">
        <v>236.655172413793</v>
      </c>
      <c r="Q1238">
        <v>0.11472343786193499</v>
      </c>
    </row>
    <row r="1239" spans="1:17" hidden="1" x14ac:dyDescent="0.3">
      <c r="A1239" t="s">
        <v>2641</v>
      </c>
      <c r="B1239" t="s">
        <v>2642</v>
      </c>
      <c r="C1239" t="s">
        <v>10405</v>
      </c>
      <c r="D1239" t="s">
        <v>263</v>
      </c>
      <c r="E1239">
        <v>1745.2000315749999</v>
      </c>
      <c r="F1239">
        <v>1166.75</v>
      </c>
      <c r="G1239">
        <v>-0.93592236172881305</v>
      </c>
      <c r="H1239">
        <v>-15.046128158106599</v>
      </c>
      <c r="I1239">
        <v>26.627308004611301</v>
      </c>
      <c r="J1239">
        <v>-1.7694527753807401</v>
      </c>
      <c r="K1239">
        <v>1188.0969255064099</v>
      </c>
      <c r="L1239">
        <v>1048.3124090000499</v>
      </c>
      <c r="M1239">
        <v>44.059561881199798</v>
      </c>
      <c r="N1239">
        <v>0.57018171604585899</v>
      </c>
      <c r="O1239">
        <v>14.943218341547</v>
      </c>
      <c r="P1239">
        <v>50.296277212417799</v>
      </c>
      <c r="Q1239">
        <v>0.120372102428732</v>
      </c>
    </row>
    <row r="1240" spans="1:17" hidden="1" x14ac:dyDescent="0.3">
      <c r="A1240" t="s">
        <v>2643</v>
      </c>
      <c r="B1240" t="s">
        <v>2644</v>
      </c>
      <c r="C1240" t="s">
        <v>10405</v>
      </c>
      <c r="D1240" t="s">
        <v>190</v>
      </c>
      <c r="E1240">
        <v>1745.12975448</v>
      </c>
      <c r="F1240">
        <v>771.45</v>
      </c>
      <c r="G1240">
        <v>15.8142938076676</v>
      </c>
      <c r="H1240">
        <v>-8.9235508607030702</v>
      </c>
      <c r="I1240">
        <v>4.5848651098256497</v>
      </c>
      <c r="J1240">
        <v>-4.8639823062857301</v>
      </c>
      <c r="K1240">
        <v>782.60077143730496</v>
      </c>
      <c r="L1240">
        <v>702.79931119713399</v>
      </c>
      <c r="M1240">
        <v>41.118200942214102</v>
      </c>
      <c r="N1240">
        <v>0.533437361086463</v>
      </c>
      <c r="O1240">
        <v>12.385767062026</v>
      </c>
      <c r="P1240">
        <v>66.944384332395501</v>
      </c>
      <c r="Q1240">
        <v>7.3694452510710995E-2</v>
      </c>
    </row>
    <row r="1241" spans="1:17" hidden="1" x14ac:dyDescent="0.3">
      <c r="A1241" t="s">
        <v>2645</v>
      </c>
      <c r="B1241" t="s">
        <v>2646</v>
      </c>
      <c r="C1241" t="s">
        <v>10405</v>
      </c>
      <c r="D1241" t="s">
        <v>745</v>
      </c>
      <c r="E1241">
        <v>1744.9866875709999</v>
      </c>
      <c r="F1241">
        <v>196.37</v>
      </c>
      <c r="G1241">
        <v>-6.8556206751842197</v>
      </c>
      <c r="H1241">
        <v>-1.7186498600693301</v>
      </c>
      <c r="I1241">
        <v>7.6327467874227697</v>
      </c>
      <c r="J1241">
        <v>-6.4914850193084401</v>
      </c>
      <c r="K1241">
        <v>195.43530571825201</v>
      </c>
      <c r="M1241">
        <v>41.601641337843702</v>
      </c>
      <c r="N1241">
        <v>1.1881930651833601</v>
      </c>
      <c r="O1241">
        <v>17.125833885012899</v>
      </c>
      <c r="P1241">
        <v>42.297101449275303</v>
      </c>
    </row>
    <row r="1242" spans="1:17" hidden="1" x14ac:dyDescent="0.3">
      <c r="A1242" t="s">
        <v>2647</v>
      </c>
      <c r="B1242" t="s">
        <v>2648</v>
      </c>
      <c r="C1242" t="s">
        <v>10405</v>
      </c>
      <c r="D1242" t="s">
        <v>230</v>
      </c>
      <c r="E1242">
        <v>1741.47894</v>
      </c>
      <c r="F1242">
        <v>963.25</v>
      </c>
      <c r="G1242">
        <v>84.850005366717596</v>
      </c>
      <c r="H1242">
        <v>3.6674544760472498</v>
      </c>
      <c r="I1242">
        <v>81.438303579726494</v>
      </c>
      <c r="J1242">
        <v>-2.0099278049830298</v>
      </c>
      <c r="K1242">
        <v>863.72980257518896</v>
      </c>
      <c r="L1242">
        <v>667.94163274166499</v>
      </c>
      <c r="M1242">
        <v>51.6553012427525</v>
      </c>
      <c r="N1242">
        <v>1.11867861228069</v>
      </c>
      <c r="O1242">
        <v>7.6978977420192098</v>
      </c>
      <c r="P1242">
        <v>142.022613065326</v>
      </c>
      <c r="Q1242">
        <v>7.4824377132505004E-2</v>
      </c>
    </row>
    <row r="1243" spans="1:17" hidden="1" x14ac:dyDescent="0.3">
      <c r="A1243" t="s">
        <v>2649</v>
      </c>
      <c r="B1243" t="s">
        <v>2650</v>
      </c>
      <c r="C1243" t="s">
        <v>10405</v>
      </c>
      <c r="D1243" t="s">
        <v>468</v>
      </c>
      <c r="E1243">
        <v>1726.5662899199999</v>
      </c>
      <c r="F1243">
        <v>832.8</v>
      </c>
      <c r="G1243">
        <v>-25.614028984364101</v>
      </c>
      <c r="H1243">
        <v>10.370408992566899</v>
      </c>
      <c r="I1243">
        <v>18.785516936390799</v>
      </c>
      <c r="J1243">
        <v>-2.3976786550700799</v>
      </c>
      <c r="K1243">
        <v>734.89215547585695</v>
      </c>
      <c r="L1243">
        <v>693.20965416320303</v>
      </c>
      <c r="M1243">
        <v>65.953205478089998</v>
      </c>
      <c r="N1243">
        <v>1.35435938172717</v>
      </c>
      <c r="O1243">
        <v>4.0465898174832002</v>
      </c>
      <c r="P1243">
        <v>47.398230088495502</v>
      </c>
      <c r="Q1243">
        <v>7.7453712710797998E-2</v>
      </c>
    </row>
    <row r="1244" spans="1:17" hidden="1" x14ac:dyDescent="0.3">
      <c r="A1244" t="s">
        <v>2651</v>
      </c>
      <c r="B1244" t="s">
        <v>2652</v>
      </c>
      <c r="C1244" t="s">
        <v>10405</v>
      </c>
      <c r="D1244" t="s">
        <v>388</v>
      </c>
      <c r="E1244">
        <v>1725.6482072639999</v>
      </c>
      <c r="F1244">
        <v>84.74</v>
      </c>
      <c r="G1244">
        <v>-20.9641618299393</v>
      </c>
      <c r="H1244">
        <v>-13.315192122886</v>
      </c>
      <c r="I1244">
        <v>1.75307924333942</v>
      </c>
      <c r="J1244">
        <v>-5.03646123668406</v>
      </c>
      <c r="K1244">
        <v>86.361817099999797</v>
      </c>
      <c r="L1244">
        <v>81.535324890802599</v>
      </c>
      <c r="M1244">
        <v>41.66778747403</v>
      </c>
      <c r="N1244">
        <v>0.99535162584510595</v>
      </c>
      <c r="O1244">
        <v>26.858626386594199</v>
      </c>
      <c r="P1244">
        <v>33.238993710691801</v>
      </c>
      <c r="Q1244">
        <v>4.3532736331962002E-2</v>
      </c>
    </row>
    <row r="1245" spans="1:17" x14ac:dyDescent="0.3">
      <c r="A1245" t="s">
        <v>2653</v>
      </c>
      <c r="B1245" t="s">
        <v>2654</v>
      </c>
      <c r="C1245" t="s">
        <v>10404</v>
      </c>
      <c r="D1245" t="s">
        <v>471</v>
      </c>
      <c r="E1245">
        <v>1725.0331368929999</v>
      </c>
      <c r="F1245">
        <v>102.99</v>
      </c>
      <c r="G1245">
        <v>-69.006837498240699</v>
      </c>
      <c r="H1245">
        <v>-5.6718875128502502</v>
      </c>
      <c r="I1245">
        <v>-10.569258893315</v>
      </c>
      <c r="J1245">
        <v>-3.4300158590459202</v>
      </c>
      <c r="K1245">
        <v>106.700370545963</v>
      </c>
      <c r="L1245">
        <v>114.426334127223</v>
      </c>
      <c r="M1245">
        <v>35.520007904070503</v>
      </c>
      <c r="N1245">
        <v>0.63870121144224601</v>
      </c>
      <c r="O1245">
        <v>63.899407709486297</v>
      </c>
      <c r="P1245">
        <v>28.8180112570356</v>
      </c>
      <c r="Q1245">
        <v>-8.6581932683917007E-2</v>
      </c>
    </row>
    <row r="1246" spans="1:17" hidden="1" x14ac:dyDescent="0.3">
      <c r="A1246" t="s">
        <v>2655</v>
      </c>
      <c r="B1246" t="s">
        <v>2656</v>
      </c>
      <c r="C1246" t="s">
        <v>10405</v>
      </c>
      <c r="D1246" t="s">
        <v>564</v>
      </c>
      <c r="E1246">
        <v>1722.2103</v>
      </c>
      <c r="F1246">
        <v>164.49</v>
      </c>
      <c r="G1246">
        <v>75.255979630940402</v>
      </c>
      <c r="H1246">
        <v>3.8933221363977899</v>
      </c>
      <c r="I1246">
        <v>18.315202975445001</v>
      </c>
      <c r="J1246">
        <v>-1.3274885225746</v>
      </c>
      <c r="K1246">
        <v>154.290469023816</v>
      </c>
      <c r="L1246">
        <v>139.23943284908199</v>
      </c>
      <c r="M1246">
        <v>69.147034562377101</v>
      </c>
      <c r="N1246">
        <v>1.4477806842783101</v>
      </c>
      <c r="O1246">
        <v>11.252963706000299</v>
      </c>
      <c r="P1246">
        <v>115.866141732283</v>
      </c>
      <c r="Q1246">
        <v>8.0302696669398002E-2</v>
      </c>
    </row>
    <row r="1247" spans="1:17" hidden="1" x14ac:dyDescent="0.3">
      <c r="A1247" t="s">
        <v>2657</v>
      </c>
      <c r="B1247" t="s">
        <v>2658</v>
      </c>
      <c r="C1247" t="s">
        <v>10405</v>
      </c>
      <c r="D1247" t="s">
        <v>400</v>
      </c>
      <c r="E1247">
        <v>1720.6872685599999</v>
      </c>
      <c r="F1247">
        <v>551.20000000000005</v>
      </c>
      <c r="G1247">
        <v>-6.8418155952514503</v>
      </c>
      <c r="H1247">
        <v>-0.18045671311397299</v>
      </c>
      <c r="I1247">
        <v>-1.89698653240689</v>
      </c>
      <c r="J1247">
        <v>-1.3558712193047</v>
      </c>
      <c r="K1247">
        <v>518.97035808917701</v>
      </c>
      <c r="L1247">
        <v>508.94588390364601</v>
      </c>
      <c r="M1247">
        <v>61.912689354273503</v>
      </c>
      <c r="N1247">
        <v>1.12472435579158</v>
      </c>
      <c r="O1247">
        <v>37.5997822931785</v>
      </c>
      <c r="P1247">
        <v>36.435643564356397</v>
      </c>
      <c r="Q1247">
        <v>-1.832590381251E-3</v>
      </c>
    </row>
    <row r="1248" spans="1:17" hidden="1" x14ac:dyDescent="0.3">
      <c r="A1248" t="s">
        <v>2659</v>
      </c>
      <c r="B1248" t="s">
        <v>2660</v>
      </c>
      <c r="C1248" t="s">
        <v>10405</v>
      </c>
      <c r="D1248" t="s">
        <v>2383</v>
      </c>
      <c r="E1248">
        <v>1719.3045583999999</v>
      </c>
      <c r="F1248">
        <v>1086.8</v>
      </c>
      <c r="G1248">
        <v>-32.725109300836102</v>
      </c>
      <c r="H1248">
        <v>-6.7966548547579198</v>
      </c>
      <c r="I1248">
        <v>-15.760607576991299</v>
      </c>
      <c r="J1248">
        <v>-6.2977828071237401</v>
      </c>
      <c r="K1248">
        <v>1129.74831086275</v>
      </c>
      <c r="L1248">
        <v>1137.4167020595401</v>
      </c>
      <c r="M1248">
        <v>32.5482901208687</v>
      </c>
      <c r="N1248">
        <v>0.74834541729337201</v>
      </c>
      <c r="O1248">
        <v>33.506624953993303</v>
      </c>
      <c r="P1248">
        <v>16.135926480017002</v>
      </c>
      <c r="Q1248">
        <v>8.8560009891070005E-2</v>
      </c>
    </row>
    <row r="1249" spans="1:17" hidden="1" x14ac:dyDescent="0.3">
      <c r="A1249" t="s">
        <v>2661</v>
      </c>
      <c r="B1249" t="s">
        <v>2662</v>
      </c>
      <c r="C1249" t="s">
        <v>10405</v>
      </c>
      <c r="D1249" t="s">
        <v>471</v>
      </c>
      <c r="E1249">
        <v>1702.5344098399901</v>
      </c>
      <c r="F1249">
        <v>505.9</v>
      </c>
      <c r="G1249">
        <v>9.2598561560706791</v>
      </c>
      <c r="H1249">
        <v>-7.4158715297278199</v>
      </c>
      <c r="I1249">
        <v>42.335834884372503</v>
      </c>
      <c r="J1249">
        <v>-2.8948904604535901</v>
      </c>
      <c r="K1249">
        <v>488.52358413413498</v>
      </c>
      <c r="L1249">
        <v>421.05262984163699</v>
      </c>
      <c r="M1249">
        <v>49.052650343786098</v>
      </c>
      <c r="N1249">
        <v>0.419769520976989</v>
      </c>
      <c r="O1249">
        <v>11.6426171180075</v>
      </c>
      <c r="P1249">
        <v>72.662116040955596</v>
      </c>
      <c r="Q1249">
        <v>-9.8122228768078995E-2</v>
      </c>
    </row>
    <row r="1250" spans="1:17" hidden="1" x14ac:dyDescent="0.3">
      <c r="A1250" t="s">
        <v>2663</v>
      </c>
      <c r="B1250" t="s">
        <v>2664</v>
      </c>
      <c r="C1250" t="s">
        <v>10405</v>
      </c>
      <c r="D1250" t="s">
        <v>122</v>
      </c>
      <c r="E1250">
        <v>1702.47921567</v>
      </c>
      <c r="F1250">
        <v>764.7</v>
      </c>
      <c r="G1250">
        <v>-2.2640956390711202</v>
      </c>
      <c r="H1250">
        <v>-4.7253350355554096</v>
      </c>
      <c r="I1250">
        <v>31.657741230533301</v>
      </c>
      <c r="J1250">
        <v>-3.6441545846533301</v>
      </c>
      <c r="K1250">
        <v>718.77005951074705</v>
      </c>
      <c r="L1250">
        <v>629.48582093355503</v>
      </c>
      <c r="M1250">
        <v>43.891309508603499</v>
      </c>
      <c r="N1250">
        <v>0.31124877167778098</v>
      </c>
      <c r="O1250">
        <v>10.755851968091999</v>
      </c>
      <c r="P1250">
        <v>53.169754631947903</v>
      </c>
      <c r="Q1250">
        <v>-7.5296666076009003E-2</v>
      </c>
    </row>
    <row r="1251" spans="1:17" hidden="1" x14ac:dyDescent="0.3">
      <c r="A1251" t="s">
        <v>2665</v>
      </c>
      <c r="B1251" t="s">
        <v>2666</v>
      </c>
      <c r="C1251" t="s">
        <v>10405</v>
      </c>
      <c r="D1251" t="s">
        <v>592</v>
      </c>
      <c r="E1251">
        <v>1701.0937799999999</v>
      </c>
      <c r="F1251">
        <v>113.8</v>
      </c>
      <c r="G1251">
        <v>9.7857023363724398</v>
      </c>
      <c r="H1251">
        <v>-32.731077583021602</v>
      </c>
      <c r="I1251">
        <v>25.940255301854901</v>
      </c>
      <c r="J1251">
        <v>-15.7491114784524</v>
      </c>
      <c r="K1251">
        <v>126.12336136187</v>
      </c>
      <c r="L1251">
        <v>101.41595063061401</v>
      </c>
      <c r="M1251">
        <v>54.219977380712301</v>
      </c>
      <c r="N1251">
        <v>0.70513122206228496</v>
      </c>
      <c r="O1251">
        <v>40.1933216168717</v>
      </c>
      <c r="P1251">
        <v>61.521538570718803</v>
      </c>
    </row>
    <row r="1252" spans="1:17" hidden="1" x14ac:dyDescent="0.3">
      <c r="A1252" t="s">
        <v>2667</v>
      </c>
      <c r="B1252" t="s">
        <v>2668</v>
      </c>
      <c r="C1252" t="s">
        <v>10405</v>
      </c>
      <c r="D1252" t="s">
        <v>127</v>
      </c>
      <c r="E1252">
        <v>1699.525641</v>
      </c>
      <c r="F1252">
        <v>612.70000000000005</v>
      </c>
      <c r="G1252">
        <v>74.020647931031306</v>
      </c>
      <c r="H1252">
        <v>19.859954926774101</v>
      </c>
      <c r="I1252">
        <v>2.6192323612380002</v>
      </c>
      <c r="J1252">
        <v>-3.1609250182316999</v>
      </c>
      <c r="K1252">
        <v>563.11942550298102</v>
      </c>
      <c r="L1252">
        <v>504.31902337167497</v>
      </c>
      <c r="M1252">
        <v>57.243022078797402</v>
      </c>
      <c r="N1252">
        <v>2.2289326437465502</v>
      </c>
      <c r="O1252">
        <v>9.8416843479679894</v>
      </c>
      <c r="P1252">
        <v>135.699172917868</v>
      </c>
      <c r="Q1252">
        <v>0.14430438848070501</v>
      </c>
    </row>
    <row r="1253" spans="1:17" hidden="1" x14ac:dyDescent="0.3">
      <c r="A1253" t="s">
        <v>2669</v>
      </c>
      <c r="B1253" t="s">
        <v>2670</v>
      </c>
      <c r="C1253" t="s">
        <v>10405</v>
      </c>
      <c r="E1253">
        <v>1696.636699533</v>
      </c>
      <c r="F1253">
        <v>166.41</v>
      </c>
      <c r="G1253">
        <v>-27.7999604848114</v>
      </c>
      <c r="H1253">
        <v>-11.5178895742399</v>
      </c>
      <c r="I1253">
        <v>-13.3115930222044</v>
      </c>
      <c r="J1253">
        <v>-9.2293453965810706</v>
      </c>
      <c r="M1253">
        <v>100</v>
      </c>
      <c r="O1253">
        <v>6.3638002523886703</v>
      </c>
      <c r="P1253">
        <v>5.02366677185233</v>
      </c>
    </row>
    <row r="1254" spans="1:17" hidden="1" x14ac:dyDescent="0.3">
      <c r="A1254" t="s">
        <v>2671</v>
      </c>
      <c r="B1254" t="s">
        <v>2672</v>
      </c>
      <c r="C1254" t="s">
        <v>10405</v>
      </c>
      <c r="D1254" t="s">
        <v>592</v>
      </c>
      <c r="E1254">
        <v>1692.3029750000001</v>
      </c>
      <c r="F1254">
        <v>62.23</v>
      </c>
      <c r="G1254">
        <v>1.36926162088462</v>
      </c>
      <c r="H1254">
        <v>-14.099111994956701</v>
      </c>
      <c r="I1254">
        <v>-12.4760428569812</v>
      </c>
      <c r="J1254">
        <v>-4.7976003048315397</v>
      </c>
      <c r="K1254">
        <v>62.024039961177202</v>
      </c>
      <c r="L1254">
        <v>57.8655543508983</v>
      </c>
      <c r="M1254">
        <v>29.188193916460101</v>
      </c>
      <c r="N1254">
        <v>1.22090312621674</v>
      </c>
      <c r="O1254">
        <v>25.3414751727462</v>
      </c>
      <c r="P1254">
        <v>38.442714126807502</v>
      </c>
      <c r="Q1254">
        <v>7.1071011628524999E-2</v>
      </c>
    </row>
    <row r="1255" spans="1:17" hidden="1" x14ac:dyDescent="0.3">
      <c r="A1255" t="s">
        <v>2673</v>
      </c>
      <c r="B1255" t="s">
        <v>2674</v>
      </c>
      <c r="C1255" t="s">
        <v>10405</v>
      </c>
      <c r="D1255" t="s">
        <v>471</v>
      </c>
      <c r="E1255">
        <v>1689.5994842299999</v>
      </c>
      <c r="F1255">
        <v>5493</v>
      </c>
      <c r="G1255">
        <v>-46.180809741905797</v>
      </c>
      <c r="H1255">
        <v>-17.015288285752401</v>
      </c>
      <c r="I1255">
        <v>1.21553401185389</v>
      </c>
      <c r="J1255">
        <v>-8.2860490319169102</v>
      </c>
      <c r="K1255">
        <v>5772.3056452787996</v>
      </c>
      <c r="L1255">
        <v>5775.8183770523501</v>
      </c>
      <c r="M1255">
        <v>28.954229195253301</v>
      </c>
      <c r="N1255">
        <v>1.16251244425481</v>
      </c>
      <c r="O1255">
        <v>18.458037502275602</v>
      </c>
      <c r="P1255">
        <v>23.0510752688172</v>
      </c>
      <c r="Q1255">
        <v>-0.101272908638416</v>
      </c>
    </row>
    <row r="1256" spans="1:17" hidden="1" x14ac:dyDescent="0.3">
      <c r="A1256" t="s">
        <v>2675</v>
      </c>
      <c r="B1256" t="s">
        <v>2676</v>
      </c>
      <c r="C1256" t="s">
        <v>10405</v>
      </c>
      <c r="D1256" t="s">
        <v>266</v>
      </c>
      <c r="E1256">
        <v>1689.4106013600001</v>
      </c>
      <c r="F1256">
        <v>304.8</v>
      </c>
      <c r="G1256">
        <v>137.324510308854</v>
      </c>
      <c r="H1256">
        <v>-22.020277860477201</v>
      </c>
      <c r="I1256">
        <v>32.316856551302799</v>
      </c>
      <c r="J1256">
        <v>-4.9474066639299297</v>
      </c>
      <c r="K1256">
        <v>324.01019156365197</v>
      </c>
      <c r="L1256">
        <v>257.249107580881</v>
      </c>
      <c r="M1256">
        <v>38.4144024014781</v>
      </c>
      <c r="N1256">
        <v>0.52917984387702199</v>
      </c>
      <c r="O1256">
        <v>43.930446194225702</v>
      </c>
      <c r="P1256">
        <v>174.96617050067599</v>
      </c>
      <c r="Q1256">
        <v>0.13444669639748799</v>
      </c>
    </row>
    <row r="1257" spans="1:17" hidden="1" x14ac:dyDescent="0.3">
      <c r="A1257" t="s">
        <v>2677</v>
      </c>
      <c r="B1257" t="s">
        <v>2678</v>
      </c>
      <c r="C1257" t="s">
        <v>10405</v>
      </c>
      <c r="D1257" t="s">
        <v>388</v>
      </c>
      <c r="E1257">
        <v>1689.1471305</v>
      </c>
      <c r="F1257">
        <v>104.85</v>
      </c>
      <c r="G1257">
        <v>2.8574652638406501</v>
      </c>
      <c r="H1257">
        <v>-11.0187568994505</v>
      </c>
      <c r="I1257">
        <v>11.841254327707899</v>
      </c>
      <c r="J1257">
        <v>-3.0062392583242699</v>
      </c>
      <c r="K1257">
        <v>107.844997376061</v>
      </c>
      <c r="L1257">
        <v>100.15888918674101</v>
      </c>
      <c r="M1257">
        <v>41.2152103377543</v>
      </c>
      <c r="N1257">
        <v>0.19289635025344001</v>
      </c>
      <c r="O1257">
        <v>27.801621363853101</v>
      </c>
      <c r="P1257">
        <v>45.121107266435899</v>
      </c>
      <c r="Q1257">
        <v>0.109555475030403</v>
      </c>
    </row>
    <row r="1258" spans="1:17" hidden="1" x14ac:dyDescent="0.3">
      <c r="A1258" t="s">
        <v>2679</v>
      </c>
      <c r="B1258" t="s">
        <v>2680</v>
      </c>
      <c r="C1258" t="s">
        <v>10405</v>
      </c>
      <c r="D1258" t="s">
        <v>54</v>
      </c>
      <c r="E1258">
        <v>1687.371175</v>
      </c>
      <c r="F1258">
        <v>350</v>
      </c>
      <c r="G1258">
        <v>24.533212616790699</v>
      </c>
      <c r="H1258">
        <v>5.8898958902804202</v>
      </c>
      <c r="I1258">
        <v>22.963832641316799</v>
      </c>
      <c r="J1258">
        <v>-3.04806646470223</v>
      </c>
      <c r="K1258">
        <v>305.00728973602997</v>
      </c>
      <c r="L1258">
        <v>264.42941169964399</v>
      </c>
      <c r="M1258">
        <v>64.842066865800206</v>
      </c>
      <c r="N1258">
        <v>1.1199153653712</v>
      </c>
      <c r="O1258">
        <v>5.6285714285714201</v>
      </c>
      <c r="P1258">
        <v>88.730115934214098</v>
      </c>
      <c r="Q1258">
        <v>4.6773452064402997E-2</v>
      </c>
    </row>
    <row r="1259" spans="1:17" hidden="1" x14ac:dyDescent="0.3">
      <c r="A1259" t="s">
        <v>2681</v>
      </c>
      <c r="B1259" t="s">
        <v>2682</v>
      </c>
      <c r="C1259" t="s">
        <v>10405</v>
      </c>
      <c r="D1259" t="s">
        <v>54</v>
      </c>
      <c r="E1259">
        <v>1685.99113758</v>
      </c>
      <c r="F1259">
        <v>635.4</v>
      </c>
      <c r="G1259">
        <v>30.1066144877508</v>
      </c>
      <c r="H1259">
        <v>-13.043369941825601</v>
      </c>
      <c r="I1259">
        <v>15.0652112990307</v>
      </c>
      <c r="J1259">
        <v>-2.22709414688868</v>
      </c>
      <c r="K1259">
        <v>638.38267253111201</v>
      </c>
      <c r="L1259">
        <v>545.41981608251297</v>
      </c>
      <c r="M1259">
        <v>38.266541340058303</v>
      </c>
      <c r="N1259">
        <v>0.51180998819875001</v>
      </c>
      <c r="O1259">
        <v>14.1092225369845</v>
      </c>
      <c r="P1259">
        <v>70.806451612903203</v>
      </c>
      <c r="Q1259">
        <v>3.6973140674467997E-2</v>
      </c>
    </row>
    <row r="1260" spans="1:17" hidden="1" x14ac:dyDescent="0.3">
      <c r="A1260" t="s">
        <v>2683</v>
      </c>
      <c r="B1260" t="s">
        <v>2684</v>
      </c>
      <c r="C1260" t="s">
        <v>10405</v>
      </c>
      <c r="D1260" t="s">
        <v>266</v>
      </c>
      <c r="E1260">
        <v>1684.48</v>
      </c>
      <c r="F1260">
        <v>526.4</v>
      </c>
      <c r="G1260">
        <v>35.418428598406003</v>
      </c>
      <c r="H1260">
        <v>-17.742103940485499</v>
      </c>
      <c r="I1260">
        <v>-22.424366756695701</v>
      </c>
      <c r="J1260">
        <v>-9.68967648985792</v>
      </c>
      <c r="K1260">
        <v>574.52203479821696</v>
      </c>
      <c r="L1260">
        <v>504.00820083654099</v>
      </c>
      <c r="M1260">
        <v>26.7824002100608</v>
      </c>
      <c r="N1260">
        <v>0.71593766868199504</v>
      </c>
      <c r="O1260">
        <v>24.620060790273499</v>
      </c>
      <c r="P1260">
        <v>84.120321790835902</v>
      </c>
      <c r="Q1260">
        <v>0.13755141690141601</v>
      </c>
    </row>
    <row r="1261" spans="1:17" hidden="1" x14ac:dyDescent="0.3">
      <c r="A1261" t="s">
        <v>2685</v>
      </c>
      <c r="B1261" t="s">
        <v>2686</v>
      </c>
      <c r="C1261" t="s">
        <v>10405</v>
      </c>
      <c r="D1261" t="s">
        <v>438</v>
      </c>
      <c r="E1261">
        <v>1680.5668388669999</v>
      </c>
      <c r="F1261">
        <v>114.31</v>
      </c>
      <c r="G1261">
        <v>-60.705427760319502</v>
      </c>
      <c r="H1261">
        <v>2.7681175397649498</v>
      </c>
      <c r="I1261">
        <v>-2.97165323294207</v>
      </c>
      <c r="J1261">
        <v>5.8689432901972403</v>
      </c>
      <c r="K1261">
        <v>103.452618384605</v>
      </c>
      <c r="L1261">
        <v>110.410178966243</v>
      </c>
      <c r="M1261">
        <v>76.512435642331099</v>
      </c>
      <c r="N1261">
        <v>1.3308774692346701</v>
      </c>
      <c r="O1261">
        <v>47.231213367159398</v>
      </c>
      <c r="P1261">
        <v>27.011111111111099</v>
      </c>
      <c r="Q1261">
        <v>-3.5554048047880003E-2</v>
      </c>
    </row>
    <row r="1262" spans="1:17" hidden="1" x14ac:dyDescent="0.3">
      <c r="A1262" t="s">
        <v>2687</v>
      </c>
      <c r="B1262" t="s">
        <v>2688</v>
      </c>
      <c r="C1262" t="s">
        <v>10405</v>
      </c>
      <c r="D1262" t="s">
        <v>46</v>
      </c>
      <c r="E1262">
        <v>1674.7160124330001</v>
      </c>
      <c r="F1262">
        <v>282.19</v>
      </c>
      <c r="G1262">
        <v>395.28643301392901</v>
      </c>
      <c r="H1262">
        <v>10.5120377858754</v>
      </c>
      <c r="I1262">
        <v>93.221191379404402</v>
      </c>
      <c r="J1262">
        <v>8.7855701694876505</v>
      </c>
      <c r="K1262">
        <v>233.358820665812</v>
      </c>
      <c r="L1262">
        <v>160.790989704054</v>
      </c>
      <c r="M1262">
        <v>60.024682944433501</v>
      </c>
      <c r="N1262">
        <v>1.2177638656237999</v>
      </c>
      <c r="O1262">
        <v>7.3390268967716601</v>
      </c>
      <c r="P1262">
        <v>492.83613445378103</v>
      </c>
      <c r="Q1262">
        <v>0.224364423444809</v>
      </c>
    </row>
    <row r="1263" spans="1:17" hidden="1" x14ac:dyDescent="0.3">
      <c r="A1263" t="s">
        <v>2689</v>
      </c>
      <c r="B1263" t="s">
        <v>2690</v>
      </c>
      <c r="C1263" t="s">
        <v>10405</v>
      </c>
      <c r="D1263" t="s">
        <v>21</v>
      </c>
      <c r="E1263">
        <v>1673.7015362100001</v>
      </c>
      <c r="F1263">
        <v>1098.3499999999999</v>
      </c>
      <c r="G1263">
        <v>49.119237623811699</v>
      </c>
      <c r="H1263">
        <v>-3.4080910730629599</v>
      </c>
      <c r="I1263">
        <v>33.552656895536799</v>
      </c>
      <c r="J1263">
        <v>-3.5944561986730199</v>
      </c>
      <c r="K1263">
        <v>1095.33711888985</v>
      </c>
      <c r="L1263">
        <v>938.879285527869</v>
      </c>
      <c r="M1263">
        <v>41.715860358457498</v>
      </c>
      <c r="N1263">
        <v>0.58809100822857396</v>
      </c>
      <c r="O1263">
        <v>13.9800610005918</v>
      </c>
      <c r="P1263">
        <v>89.697754749568205</v>
      </c>
      <c r="Q1263">
        <v>9.4460062689831994E-2</v>
      </c>
    </row>
    <row r="1264" spans="1:17" hidden="1" x14ac:dyDescent="0.3">
      <c r="A1264" t="s">
        <v>2691</v>
      </c>
      <c r="B1264" t="s">
        <v>2692</v>
      </c>
      <c r="C1264" t="s">
        <v>10405</v>
      </c>
      <c r="D1264" t="s">
        <v>2693</v>
      </c>
      <c r="E1264">
        <v>1672.9013950000001</v>
      </c>
      <c r="F1264">
        <v>1595</v>
      </c>
      <c r="G1264">
        <v>502.40179324624501</v>
      </c>
      <c r="H1264">
        <v>-4.8280286328882402</v>
      </c>
      <c r="I1264">
        <v>117.56759401442901</v>
      </c>
      <c r="J1264">
        <v>-6.0493583920326603</v>
      </c>
      <c r="K1264">
        <v>1503.3120894403401</v>
      </c>
      <c r="L1264">
        <v>952.58765547263602</v>
      </c>
      <c r="M1264">
        <v>50.380965237329001</v>
      </c>
      <c r="N1264">
        <v>0.785301966699541</v>
      </c>
      <c r="O1264">
        <v>13.4451410658307</v>
      </c>
      <c r="P1264">
        <v>566.24895572263995</v>
      </c>
    </row>
    <row r="1265" spans="1:17" hidden="1" x14ac:dyDescent="0.3">
      <c r="A1265" t="s">
        <v>2694</v>
      </c>
      <c r="B1265" t="s">
        <v>2695</v>
      </c>
      <c r="C1265" t="s">
        <v>10405</v>
      </c>
      <c r="E1265">
        <v>1657.97611914</v>
      </c>
      <c r="F1265">
        <v>383.1</v>
      </c>
      <c r="G1265">
        <v>1222.0172483675899</v>
      </c>
      <c r="H1265">
        <v>-14.1667917037776</v>
      </c>
      <c r="I1265">
        <v>241.52923348519801</v>
      </c>
      <c r="J1265">
        <v>-13.8581352764126</v>
      </c>
      <c r="K1265">
        <v>380.32965794088801</v>
      </c>
      <c r="L1265">
        <v>251.73527328596501</v>
      </c>
      <c r="M1265">
        <v>48.868278554591903</v>
      </c>
      <c r="N1265">
        <v>0.84702500100756295</v>
      </c>
      <c r="O1265">
        <v>29.156878099712799</v>
      </c>
      <c r="P1265">
        <v>1506.2893081760999</v>
      </c>
      <c r="Q1265">
        <v>0.198966870877063</v>
      </c>
    </row>
    <row r="1266" spans="1:17" x14ac:dyDescent="0.3">
      <c r="A1266" t="s">
        <v>2696</v>
      </c>
      <c r="B1266" t="s">
        <v>2697</v>
      </c>
      <c r="C1266" t="s">
        <v>10394</v>
      </c>
      <c r="D1266" t="s">
        <v>119</v>
      </c>
      <c r="E1266">
        <v>1654.3974613600001</v>
      </c>
      <c r="F1266">
        <v>6.74</v>
      </c>
      <c r="G1266">
        <v>-74.809808783644598</v>
      </c>
      <c r="H1266">
        <v>-23.552836379002901</v>
      </c>
      <c r="I1266">
        <v>-79.168857734411503</v>
      </c>
      <c r="J1266">
        <v>-2.4691114784524202</v>
      </c>
      <c r="K1266">
        <v>9.7327096594103395</v>
      </c>
      <c r="L1266">
        <v>13.844080292243699</v>
      </c>
      <c r="M1266">
        <v>2.6461916455088499</v>
      </c>
      <c r="N1266">
        <v>0.245347913263679</v>
      </c>
      <c r="O1266">
        <v>302.81899109792198</v>
      </c>
      <c r="P1266">
        <v>0.447093889716843</v>
      </c>
      <c r="Q1266">
        <v>4.9213818158880002E-3</v>
      </c>
    </row>
    <row r="1267" spans="1:17" hidden="1" x14ac:dyDescent="0.3">
      <c r="A1267" t="s">
        <v>2698</v>
      </c>
      <c r="B1267" t="s">
        <v>2699</v>
      </c>
      <c r="C1267" t="s">
        <v>10405</v>
      </c>
      <c r="D1267" t="s">
        <v>2127</v>
      </c>
      <c r="E1267">
        <v>1653.08662656</v>
      </c>
      <c r="F1267">
        <v>320.14999999999998</v>
      </c>
      <c r="G1267">
        <v>13.7159349761416</v>
      </c>
      <c r="H1267">
        <v>-10.2570611257902</v>
      </c>
      <c r="I1267">
        <v>28.204302438748599</v>
      </c>
      <c r="J1267">
        <v>-5.2222469939005602</v>
      </c>
      <c r="K1267">
        <v>331.41337861237599</v>
      </c>
      <c r="M1267">
        <v>46.204120079616402</v>
      </c>
      <c r="N1267">
        <v>0.176594320899991</v>
      </c>
      <c r="O1267">
        <v>30.173356239262802</v>
      </c>
      <c r="P1267">
        <v>53.181818181818102</v>
      </c>
    </row>
    <row r="1268" spans="1:17" hidden="1" x14ac:dyDescent="0.3">
      <c r="A1268" t="s">
        <v>2700</v>
      </c>
      <c r="B1268" t="s">
        <v>2701</v>
      </c>
      <c r="C1268" t="s">
        <v>10405</v>
      </c>
      <c r="D1268" t="s">
        <v>190</v>
      </c>
      <c r="E1268">
        <v>1649.4256800000001</v>
      </c>
      <c r="F1268">
        <v>878.85</v>
      </c>
      <c r="G1268">
        <v>110.169589323081</v>
      </c>
      <c r="H1268">
        <v>-19.8638332622889</v>
      </c>
      <c r="I1268">
        <v>1.0723460452558999</v>
      </c>
      <c r="J1268">
        <v>-4.3599029336367598</v>
      </c>
      <c r="K1268">
        <v>928.37943826794003</v>
      </c>
      <c r="L1268">
        <v>809.99748246714796</v>
      </c>
      <c r="M1268">
        <v>43.727290316067602</v>
      </c>
      <c r="N1268">
        <v>0.43301712565414402</v>
      </c>
      <c r="O1268">
        <v>45.696080104682203</v>
      </c>
      <c r="P1268">
        <v>151.20766042589599</v>
      </c>
      <c r="Q1268">
        <v>0.110014417347094</v>
      </c>
    </row>
    <row r="1269" spans="1:17" hidden="1" x14ac:dyDescent="0.3">
      <c r="A1269" t="s">
        <v>2702</v>
      </c>
      <c r="B1269" t="s">
        <v>2703</v>
      </c>
      <c r="C1269" t="s">
        <v>10405</v>
      </c>
      <c r="D1269" t="s">
        <v>213</v>
      </c>
      <c r="E1269">
        <v>1645.2018504799901</v>
      </c>
      <c r="F1269">
        <v>930.4</v>
      </c>
      <c r="G1269">
        <v>108.335145415437</v>
      </c>
      <c r="H1269">
        <v>-15.2636222432234</v>
      </c>
      <c r="I1269">
        <v>-5.2752661984857898</v>
      </c>
      <c r="J1269">
        <v>-5.8148172213124996</v>
      </c>
      <c r="K1269">
        <v>965.97384156755197</v>
      </c>
      <c r="L1269">
        <v>777.56388756371905</v>
      </c>
      <c r="M1269">
        <v>26.7696242818554</v>
      </c>
      <c r="N1269">
        <v>0.51775998537184098</v>
      </c>
      <c r="O1269">
        <v>22.845012897678401</v>
      </c>
      <c r="P1269">
        <v>157.621486916793</v>
      </c>
      <c r="Q1269">
        <v>0.16218782459661399</v>
      </c>
    </row>
    <row r="1270" spans="1:17" hidden="1" x14ac:dyDescent="0.3">
      <c r="A1270" t="s">
        <v>2704</v>
      </c>
      <c r="B1270" t="s">
        <v>2705</v>
      </c>
      <c r="C1270" t="s">
        <v>10405</v>
      </c>
      <c r="D1270" t="s">
        <v>190</v>
      </c>
      <c r="E1270">
        <v>1641.3696</v>
      </c>
      <c r="F1270">
        <v>1315.2</v>
      </c>
      <c r="G1270">
        <v>33.543854804061503</v>
      </c>
      <c r="H1270">
        <v>-1.98996575970856</v>
      </c>
      <c r="I1270">
        <v>20.577040519765301</v>
      </c>
      <c r="J1270">
        <v>-5.3098357547182697</v>
      </c>
      <c r="K1270">
        <v>1296.28640027453</v>
      </c>
      <c r="L1270">
        <v>1116.6430867572501</v>
      </c>
      <c r="M1270">
        <v>33.832545884996598</v>
      </c>
      <c r="N1270">
        <v>0.44797861771145397</v>
      </c>
      <c r="O1270">
        <v>14.0510948905109</v>
      </c>
      <c r="P1270">
        <v>75.605848187462399</v>
      </c>
      <c r="Q1270">
        <v>4.1152583880484997E-2</v>
      </c>
    </row>
    <row r="1271" spans="1:17" hidden="1" x14ac:dyDescent="0.3">
      <c r="A1271" t="s">
        <v>2706</v>
      </c>
      <c r="B1271" t="s">
        <v>2707</v>
      </c>
      <c r="C1271" t="s">
        <v>10405</v>
      </c>
      <c r="D1271" t="s">
        <v>46</v>
      </c>
      <c r="E1271">
        <v>1637.9351834719901</v>
      </c>
      <c r="F1271">
        <v>170.08</v>
      </c>
      <c r="G1271">
        <v>79.239303258987903</v>
      </c>
      <c r="H1271">
        <v>-25.246027749134502</v>
      </c>
      <c r="I1271">
        <v>14.4691487035949</v>
      </c>
      <c r="J1271">
        <v>-3.08535472012441</v>
      </c>
      <c r="K1271">
        <v>180.53816764967701</v>
      </c>
      <c r="L1271">
        <v>150.65405359419299</v>
      </c>
      <c r="M1271">
        <v>33.646414556838899</v>
      </c>
      <c r="N1271">
        <v>0.32833623276658902</v>
      </c>
      <c r="O1271">
        <v>33.995766698024397</v>
      </c>
      <c r="P1271">
        <v>111.410814170292</v>
      </c>
      <c r="Q1271">
        <v>0.15578435798203299</v>
      </c>
    </row>
    <row r="1272" spans="1:17" hidden="1" x14ac:dyDescent="0.3">
      <c r="A1272" t="s">
        <v>2708</v>
      </c>
      <c r="B1272" t="s">
        <v>2709</v>
      </c>
      <c r="C1272" t="s">
        <v>10405</v>
      </c>
      <c r="D1272" t="s">
        <v>206</v>
      </c>
      <c r="E1272">
        <v>1620.60851774</v>
      </c>
      <c r="F1272">
        <v>2661.7</v>
      </c>
      <c r="G1272">
        <v>50.030631676914901</v>
      </c>
      <c r="H1272">
        <v>-14.376237895074301</v>
      </c>
      <c r="I1272">
        <v>6.9924853863770098</v>
      </c>
      <c r="J1272">
        <v>-3.82281518215613</v>
      </c>
      <c r="K1272">
        <v>2719.3526847856701</v>
      </c>
      <c r="L1272">
        <v>2211.2843265833499</v>
      </c>
      <c r="M1272">
        <v>35.973017501271997</v>
      </c>
      <c r="N1272">
        <v>0.36158983754246399</v>
      </c>
      <c r="O1272">
        <v>29.578840590599999</v>
      </c>
      <c r="P1272">
        <v>96.987862640615703</v>
      </c>
      <c r="Q1272">
        <v>0.12620966912926901</v>
      </c>
    </row>
    <row r="1273" spans="1:17" hidden="1" x14ac:dyDescent="0.3">
      <c r="A1273" t="s">
        <v>2710</v>
      </c>
      <c r="B1273" t="s">
        <v>2711</v>
      </c>
      <c r="C1273" t="s">
        <v>10405</v>
      </c>
      <c r="D1273" t="s">
        <v>54</v>
      </c>
      <c r="E1273">
        <v>1619.2025807499999</v>
      </c>
      <c r="F1273">
        <v>1684.25</v>
      </c>
      <c r="G1273">
        <v>29.2092201767042</v>
      </c>
      <c r="H1273">
        <v>21.9090110105553</v>
      </c>
      <c r="I1273">
        <v>20.5968237105802</v>
      </c>
      <c r="J1273">
        <v>-6.6895724524911104</v>
      </c>
      <c r="K1273">
        <v>1555.7921964090201</v>
      </c>
      <c r="L1273">
        <v>1327.80534619287</v>
      </c>
      <c r="M1273">
        <v>42.277288709965497</v>
      </c>
      <c r="N1273">
        <v>0.76683800238984801</v>
      </c>
      <c r="O1273">
        <v>17.856612735639001</v>
      </c>
      <c r="P1273">
        <v>88.743206141088095</v>
      </c>
      <c r="Q1273">
        <v>0.11377081894954399</v>
      </c>
    </row>
    <row r="1274" spans="1:17" hidden="1" x14ac:dyDescent="0.3">
      <c r="A1274" t="s">
        <v>2712</v>
      </c>
      <c r="B1274" t="s">
        <v>2713</v>
      </c>
      <c r="C1274" t="s">
        <v>10405</v>
      </c>
      <c r="D1274" t="s">
        <v>144</v>
      </c>
      <c r="E1274">
        <v>1605.0494956319999</v>
      </c>
      <c r="F1274">
        <v>173.34</v>
      </c>
      <c r="G1274">
        <v>38.690982928025498</v>
      </c>
      <c r="H1274">
        <v>-11.6934845331166</v>
      </c>
      <c r="I1274">
        <v>-12.116760988283</v>
      </c>
      <c r="J1274">
        <v>-3.9411151018459498</v>
      </c>
      <c r="K1274">
        <v>179.38405029584999</v>
      </c>
      <c r="L1274">
        <v>168.43496493294799</v>
      </c>
      <c r="M1274">
        <v>44.929062079403401</v>
      </c>
      <c r="N1274">
        <v>0.65764901922575003</v>
      </c>
      <c r="O1274">
        <v>54.349832698742297</v>
      </c>
      <c r="P1274">
        <v>90.7980187121629</v>
      </c>
      <c r="Q1274">
        <v>7.7538404960327004E-2</v>
      </c>
    </row>
    <row r="1275" spans="1:17" hidden="1" x14ac:dyDescent="0.3">
      <c r="A1275" t="s">
        <v>2714</v>
      </c>
      <c r="B1275" t="s">
        <v>2715</v>
      </c>
      <c r="C1275" t="s">
        <v>10405</v>
      </c>
      <c r="D1275" t="s">
        <v>263</v>
      </c>
      <c r="E1275">
        <v>1604.6692798500001</v>
      </c>
      <c r="F1275">
        <v>409.5</v>
      </c>
      <c r="G1275">
        <v>89.419398179604798</v>
      </c>
      <c r="H1275">
        <v>1.96711021277525</v>
      </c>
      <c r="I1275">
        <v>110.96007263170399</v>
      </c>
      <c r="J1275">
        <v>-8.1479251351945692</v>
      </c>
      <c r="K1275">
        <v>365.17245873357899</v>
      </c>
      <c r="M1275">
        <v>44.287105454038397</v>
      </c>
      <c r="N1275">
        <v>0.77096891281387003</v>
      </c>
      <c r="O1275">
        <v>13.308913308913301</v>
      </c>
      <c r="P1275">
        <v>138.98453457834799</v>
      </c>
    </row>
    <row r="1276" spans="1:17" hidden="1" x14ac:dyDescent="0.3">
      <c r="A1276" t="s">
        <v>2716</v>
      </c>
      <c r="B1276" t="s">
        <v>2717</v>
      </c>
      <c r="C1276" t="s">
        <v>10405</v>
      </c>
      <c r="D1276" t="s">
        <v>67</v>
      </c>
      <c r="E1276">
        <v>1604.3401702900001</v>
      </c>
      <c r="F1276">
        <v>360.1</v>
      </c>
      <c r="G1276">
        <v>90.524840356475593</v>
      </c>
      <c r="H1276">
        <v>-18.729493480826001</v>
      </c>
      <c r="I1276">
        <v>12.4342910589812</v>
      </c>
      <c r="J1276">
        <v>-6.9054653080101298</v>
      </c>
      <c r="K1276">
        <v>362.73606122593998</v>
      </c>
      <c r="L1276">
        <v>300.128254972371</v>
      </c>
      <c r="M1276">
        <v>36.031485215836803</v>
      </c>
      <c r="N1276">
        <v>0.66286878331150201</v>
      </c>
      <c r="O1276">
        <v>23.340738683698898</v>
      </c>
      <c r="P1276">
        <v>130.390275111964</v>
      </c>
      <c r="Q1276">
        <v>8.5882797863052002E-2</v>
      </c>
    </row>
    <row r="1277" spans="1:17" hidden="1" x14ac:dyDescent="0.3">
      <c r="A1277" t="s">
        <v>2718</v>
      </c>
      <c r="B1277" t="s">
        <v>2719</v>
      </c>
      <c r="C1277" t="s">
        <v>10405</v>
      </c>
      <c r="D1277" t="s">
        <v>998</v>
      </c>
      <c r="E1277">
        <v>1603.5</v>
      </c>
      <c r="F1277">
        <v>255.15</v>
      </c>
      <c r="G1277">
        <v>-6.3579014438485899</v>
      </c>
      <c r="H1277">
        <v>-5.1378696196555103</v>
      </c>
      <c r="I1277">
        <v>98.820887098608694</v>
      </c>
      <c r="J1277">
        <v>-6.3360179532725596</v>
      </c>
      <c r="K1277">
        <v>242.036466551758</v>
      </c>
      <c r="L1277">
        <v>204.061762400643</v>
      </c>
      <c r="M1277">
        <v>52.932246537045302</v>
      </c>
      <c r="N1277">
        <v>0.86702657274816497</v>
      </c>
      <c r="O1277">
        <v>13.2667058592984</v>
      </c>
      <c r="P1277">
        <v>125.796460176991</v>
      </c>
      <c r="Q1277">
        <v>-6.8015521363524997E-2</v>
      </c>
    </row>
    <row r="1278" spans="1:17" hidden="1" x14ac:dyDescent="0.3">
      <c r="A1278" t="s">
        <v>2720</v>
      </c>
      <c r="B1278" t="s">
        <v>2721</v>
      </c>
      <c r="C1278" t="s">
        <v>10405</v>
      </c>
      <c r="D1278" t="s">
        <v>130</v>
      </c>
      <c r="E1278">
        <v>1602.0070894799901</v>
      </c>
      <c r="F1278">
        <v>125.72</v>
      </c>
      <c r="G1278">
        <v>43.783702524665003</v>
      </c>
      <c r="H1278">
        <v>-7.7426180621263603</v>
      </c>
      <c r="I1278">
        <v>16.489748760481</v>
      </c>
      <c r="J1278">
        <v>-1.36426897727705</v>
      </c>
      <c r="K1278">
        <v>130.89818381668101</v>
      </c>
      <c r="L1278">
        <v>116.194049057862</v>
      </c>
      <c r="M1278">
        <v>39.093922295232296</v>
      </c>
      <c r="N1278">
        <v>0.38306736285217102</v>
      </c>
      <c r="O1278">
        <v>20.068405981546199</v>
      </c>
      <c r="P1278">
        <v>90.052910052909994</v>
      </c>
      <c r="Q1278">
        <v>6.8084510180884003E-2</v>
      </c>
    </row>
    <row r="1279" spans="1:17" hidden="1" x14ac:dyDescent="0.3">
      <c r="A1279" t="s">
        <v>2722</v>
      </c>
      <c r="B1279" t="s">
        <v>2723</v>
      </c>
      <c r="C1279" t="s">
        <v>10405</v>
      </c>
      <c r="D1279" t="s">
        <v>471</v>
      </c>
      <c r="E1279">
        <v>1600.5292738399901</v>
      </c>
      <c r="F1279">
        <v>1229.2</v>
      </c>
      <c r="G1279">
        <v>-19.4163854698512</v>
      </c>
      <c r="H1279">
        <v>-16.168369941825599</v>
      </c>
      <c r="I1279">
        <v>-20.0772356391128</v>
      </c>
      <c r="J1279">
        <v>-4.2859259179710998</v>
      </c>
      <c r="K1279">
        <v>1314.6699532392299</v>
      </c>
      <c r="L1279">
        <v>1311.5393704675901</v>
      </c>
      <c r="M1279">
        <v>25.910216186334001</v>
      </c>
      <c r="N1279">
        <v>0.51716269676580595</v>
      </c>
      <c r="O1279">
        <v>26.342336479010701</v>
      </c>
      <c r="P1279">
        <v>20.527528558121301</v>
      </c>
      <c r="Q1279">
        <v>-6.1721931228724998E-2</v>
      </c>
    </row>
    <row r="1280" spans="1:17" hidden="1" x14ac:dyDescent="0.3">
      <c r="A1280" t="s">
        <v>2724</v>
      </c>
      <c r="B1280" t="s">
        <v>2725</v>
      </c>
      <c r="C1280" t="s">
        <v>10405</v>
      </c>
      <c r="D1280" t="s">
        <v>1126</v>
      </c>
      <c r="E1280">
        <v>1600.0726500000001</v>
      </c>
      <c r="F1280">
        <v>229.35</v>
      </c>
      <c r="G1280">
        <v>367.71950914100597</v>
      </c>
      <c r="H1280">
        <v>1.70765817116568</v>
      </c>
      <c r="I1280">
        <v>13.1646429502073</v>
      </c>
      <c r="J1280">
        <v>24.988515640191601</v>
      </c>
      <c r="K1280">
        <v>193.250569053352</v>
      </c>
      <c r="L1280">
        <v>163.01595685691601</v>
      </c>
      <c r="M1280">
        <v>85.693669849995004</v>
      </c>
      <c r="N1280">
        <v>1.0298597365978099</v>
      </c>
      <c r="O1280">
        <v>8.0880749945498192</v>
      </c>
      <c r="P1280">
        <v>411.94196428571399</v>
      </c>
      <c r="Q1280">
        <v>0.21228124213025601</v>
      </c>
    </row>
    <row r="1281" spans="1:17" hidden="1" x14ac:dyDescent="0.3">
      <c r="A1281" t="s">
        <v>2726</v>
      </c>
      <c r="B1281" t="s">
        <v>2727</v>
      </c>
      <c r="C1281" t="s">
        <v>10405</v>
      </c>
      <c r="D1281" t="s">
        <v>266</v>
      </c>
      <c r="E1281">
        <v>1600.007247</v>
      </c>
      <c r="F1281">
        <v>457.5</v>
      </c>
      <c r="G1281">
        <v>-28.688136109223201</v>
      </c>
      <c r="H1281">
        <v>8.6577366104558795</v>
      </c>
      <c r="I1281">
        <v>35.224610561997899</v>
      </c>
      <c r="J1281">
        <v>-6.9707865203284598</v>
      </c>
      <c r="K1281">
        <v>423.16079026649197</v>
      </c>
      <c r="L1281">
        <v>407.507319162057</v>
      </c>
      <c r="M1281">
        <v>60.123998008545598</v>
      </c>
      <c r="N1281">
        <v>2.1354349836292599</v>
      </c>
      <c r="O1281">
        <v>9.3770491803278606</v>
      </c>
      <c r="P1281">
        <v>57.405814553586801</v>
      </c>
      <c r="Q1281">
        <v>5.1871785832732997E-2</v>
      </c>
    </row>
    <row r="1282" spans="1:17" hidden="1" x14ac:dyDescent="0.3">
      <c r="A1282" t="s">
        <v>2728</v>
      </c>
      <c r="B1282" t="s">
        <v>2729</v>
      </c>
      <c r="C1282" t="s">
        <v>10405</v>
      </c>
      <c r="D1282" t="s">
        <v>2730</v>
      </c>
      <c r="E1282">
        <v>1597.6083215000001</v>
      </c>
      <c r="F1282">
        <v>708.9</v>
      </c>
      <c r="G1282">
        <v>184.08992116543001</v>
      </c>
      <c r="H1282">
        <v>12.977107618803601</v>
      </c>
      <c r="I1282">
        <v>113.22890866856601</v>
      </c>
      <c r="J1282">
        <v>-12.7422193261499</v>
      </c>
      <c r="K1282">
        <v>595.93560110879798</v>
      </c>
      <c r="L1282">
        <v>408.202235076752</v>
      </c>
      <c r="M1282">
        <v>58.197634525463897</v>
      </c>
      <c r="N1282">
        <v>0.65377176015473804</v>
      </c>
      <c r="O1282">
        <v>6.3478628861616402</v>
      </c>
      <c r="P1282">
        <v>281.231513847808</v>
      </c>
    </row>
    <row r="1283" spans="1:17" hidden="1" x14ac:dyDescent="0.3">
      <c r="A1283" t="s">
        <v>2731</v>
      </c>
      <c r="B1283" t="s">
        <v>2732</v>
      </c>
      <c r="C1283" t="s">
        <v>10405</v>
      </c>
      <c r="D1283" t="s">
        <v>407</v>
      </c>
      <c r="E1283">
        <v>1579.999605</v>
      </c>
      <c r="F1283">
        <v>2962.5</v>
      </c>
      <c r="G1283">
        <v>165.71687521237601</v>
      </c>
      <c r="H1283">
        <v>-26.201170300462699</v>
      </c>
      <c r="I1283">
        <v>67.509276945911097</v>
      </c>
      <c r="J1283">
        <v>-12.081295728080899</v>
      </c>
      <c r="K1283">
        <v>3427.7551938230399</v>
      </c>
      <c r="L1283">
        <v>2529.6818935341498</v>
      </c>
      <c r="M1283">
        <v>12.625274581495599</v>
      </c>
      <c r="N1283">
        <v>0.35885588772515098</v>
      </c>
      <c r="O1283">
        <v>62.536708860759397</v>
      </c>
      <c r="P1283">
        <v>230.48862115127099</v>
      </c>
      <c r="Q1283">
        <v>0.21658457277562099</v>
      </c>
    </row>
    <row r="1284" spans="1:17" hidden="1" x14ac:dyDescent="0.3">
      <c r="A1284" t="s">
        <v>2733</v>
      </c>
      <c r="B1284" t="s">
        <v>2734</v>
      </c>
      <c r="C1284" t="s">
        <v>10405</v>
      </c>
      <c r="D1284" t="s">
        <v>127</v>
      </c>
      <c r="E1284">
        <v>1572.0038366399999</v>
      </c>
      <c r="F1284">
        <v>69.84</v>
      </c>
      <c r="G1284">
        <v>40.7425767341525</v>
      </c>
      <c r="H1284">
        <v>-8.6705181509080393</v>
      </c>
      <c r="I1284">
        <v>9.4142177887914098</v>
      </c>
      <c r="J1284">
        <v>-6.9123293617144501</v>
      </c>
      <c r="K1284">
        <v>69.802850115356307</v>
      </c>
      <c r="L1284">
        <v>62.217012920875703</v>
      </c>
      <c r="M1284">
        <v>38.949297059194599</v>
      </c>
      <c r="N1284">
        <v>0.59905272793049602</v>
      </c>
      <c r="O1284">
        <v>23.138602520045801</v>
      </c>
      <c r="P1284">
        <v>93.730929264909804</v>
      </c>
      <c r="Q1284">
        <v>5.3729314041569998E-2</v>
      </c>
    </row>
    <row r="1285" spans="1:17" hidden="1" x14ac:dyDescent="0.3">
      <c r="A1285" t="s">
        <v>2735</v>
      </c>
      <c r="B1285" t="s">
        <v>2736</v>
      </c>
      <c r="C1285" t="s">
        <v>10405</v>
      </c>
      <c r="D1285" t="s">
        <v>130</v>
      </c>
      <c r="E1285">
        <v>1566.755057415</v>
      </c>
      <c r="F1285">
        <v>380.65</v>
      </c>
      <c r="G1285">
        <v>70.571498409601205</v>
      </c>
      <c r="H1285">
        <v>15.3553919180761</v>
      </c>
      <c r="I1285">
        <v>-5.8423912818101904</v>
      </c>
      <c r="J1285">
        <v>3.0190297239744899</v>
      </c>
      <c r="K1285">
        <v>338.843840757598</v>
      </c>
      <c r="L1285">
        <v>318.874701571743</v>
      </c>
      <c r="M1285">
        <v>75.440120866110604</v>
      </c>
      <c r="N1285">
        <v>1.42005328522338</v>
      </c>
      <c r="O1285">
        <v>9.2867463549192095</v>
      </c>
      <c r="P1285">
        <v>140.08199306212501</v>
      </c>
      <c r="Q1285">
        <v>9.4681088292518006E-2</v>
      </c>
    </row>
    <row r="1286" spans="1:17" hidden="1" x14ac:dyDescent="0.3">
      <c r="A1286" t="s">
        <v>2737</v>
      </c>
      <c r="B1286" t="s">
        <v>2738</v>
      </c>
      <c r="C1286" t="s">
        <v>10405</v>
      </c>
      <c r="D1286" t="s">
        <v>60</v>
      </c>
      <c r="E1286">
        <v>1560.735698358</v>
      </c>
      <c r="F1286">
        <v>219.21</v>
      </c>
      <c r="G1286">
        <v>-52.790739591369302</v>
      </c>
      <c r="H1286">
        <v>-10.847659502429501</v>
      </c>
      <c r="I1286">
        <v>-35.505074095370098</v>
      </c>
      <c r="J1286">
        <v>-4.1998033079770396</v>
      </c>
      <c r="K1286">
        <v>229.83448865866501</v>
      </c>
      <c r="M1286">
        <v>31.980045860026301</v>
      </c>
      <c r="N1286">
        <v>0.958657887958831</v>
      </c>
      <c r="O1286">
        <v>35.281237169837098</v>
      </c>
      <c r="P1286">
        <v>10.1557788944723</v>
      </c>
    </row>
    <row r="1287" spans="1:17" hidden="1" x14ac:dyDescent="0.3">
      <c r="A1287" t="s">
        <v>2739</v>
      </c>
      <c r="B1287" t="s">
        <v>2740</v>
      </c>
      <c r="C1287" t="s">
        <v>10405</v>
      </c>
      <c r="D1287" t="s">
        <v>190</v>
      </c>
      <c r="E1287">
        <v>1559.2949100000001</v>
      </c>
      <c r="F1287">
        <v>115.26</v>
      </c>
      <c r="G1287">
        <v>9.5997068008729194</v>
      </c>
      <c r="H1287">
        <v>-11.751501072145199</v>
      </c>
      <c r="I1287">
        <v>-35.029862702910101</v>
      </c>
      <c r="J1287">
        <v>-3.1265007040991302</v>
      </c>
      <c r="K1287">
        <v>121.72519810628999</v>
      </c>
      <c r="L1287">
        <v>117.976206548948</v>
      </c>
      <c r="M1287">
        <v>39.091037572885298</v>
      </c>
      <c r="N1287">
        <v>0.55469583024463598</v>
      </c>
      <c r="O1287">
        <v>36.213777546416701</v>
      </c>
      <c r="P1287">
        <v>45.255198487712597</v>
      </c>
      <c r="Q1287">
        <v>8.3344183676408001E-2</v>
      </c>
    </row>
    <row r="1288" spans="1:17" hidden="1" x14ac:dyDescent="0.3">
      <c r="A1288" t="s">
        <v>2741</v>
      </c>
      <c r="B1288" t="s">
        <v>2742</v>
      </c>
      <c r="C1288" t="s">
        <v>10405</v>
      </c>
      <c r="D1288" t="s">
        <v>266</v>
      </c>
      <c r="E1288">
        <v>1559.0214139499999</v>
      </c>
      <c r="F1288">
        <v>2702.7</v>
      </c>
      <c r="G1288">
        <v>192.22385606943101</v>
      </c>
      <c r="H1288">
        <v>-10.3211949704205</v>
      </c>
      <c r="I1288">
        <v>61.719445333247599</v>
      </c>
      <c r="J1288">
        <v>-6.3018640916928303</v>
      </c>
      <c r="K1288">
        <v>2824.3088303879099</v>
      </c>
      <c r="L1288">
        <v>2200.9482243502498</v>
      </c>
      <c r="M1288">
        <v>24.715378095056799</v>
      </c>
      <c r="N1288">
        <v>0.39796937284176698</v>
      </c>
      <c r="O1288">
        <v>29.463129463129398</v>
      </c>
      <c r="P1288">
        <v>231.213235294117</v>
      </c>
      <c r="Q1288">
        <v>0.163613498533239</v>
      </c>
    </row>
    <row r="1289" spans="1:17" hidden="1" x14ac:dyDescent="0.3">
      <c r="A1289" t="s">
        <v>2743</v>
      </c>
      <c r="B1289" t="s">
        <v>2744</v>
      </c>
      <c r="C1289" t="s">
        <v>10405</v>
      </c>
      <c r="D1289" t="s">
        <v>471</v>
      </c>
      <c r="E1289">
        <v>1558.3156175199999</v>
      </c>
      <c r="F1289">
        <v>220.42</v>
      </c>
      <c r="G1289">
        <v>49.843352837663502</v>
      </c>
      <c r="H1289">
        <v>27.141033681472798</v>
      </c>
      <c r="I1289">
        <v>78.769619474653894</v>
      </c>
      <c r="J1289">
        <v>-5.5786613093137296</v>
      </c>
      <c r="K1289">
        <v>186.67150668055601</v>
      </c>
      <c r="L1289">
        <v>150.27170710441899</v>
      </c>
      <c r="M1289">
        <v>54.091131702214099</v>
      </c>
      <c r="N1289">
        <v>0.64098053588417303</v>
      </c>
      <c r="O1289">
        <v>12.6939479176118</v>
      </c>
      <c r="P1289">
        <v>117.806324110671</v>
      </c>
      <c r="Q1289">
        <v>6.3621541419444996E-2</v>
      </c>
    </row>
    <row r="1290" spans="1:17" hidden="1" x14ac:dyDescent="0.3">
      <c r="A1290" t="s">
        <v>2745</v>
      </c>
      <c r="B1290" t="s">
        <v>2746</v>
      </c>
      <c r="C1290" t="s">
        <v>10405</v>
      </c>
      <c r="D1290" t="s">
        <v>114</v>
      </c>
      <c r="E1290">
        <v>1552.8401932229999</v>
      </c>
      <c r="F1290">
        <v>14.41</v>
      </c>
      <c r="G1290">
        <v>-28.824860010522901</v>
      </c>
      <c r="H1290">
        <v>-15.047242840338001</v>
      </c>
      <c r="I1290">
        <v>-38.289204054757803</v>
      </c>
      <c r="J1290">
        <v>-7.2434738067715703</v>
      </c>
      <c r="K1290">
        <v>15.6626748386432</v>
      </c>
      <c r="L1290">
        <v>16.3828603244791</v>
      </c>
      <c r="M1290">
        <v>25.163395580218101</v>
      </c>
      <c r="N1290">
        <v>0.74394319195728498</v>
      </c>
      <c r="O1290">
        <v>82.8948400565247</v>
      </c>
      <c r="P1290">
        <v>20.743337135746099</v>
      </c>
      <c r="Q1290">
        <v>2.6477425133487002E-2</v>
      </c>
    </row>
    <row r="1291" spans="1:17" hidden="1" x14ac:dyDescent="0.3">
      <c r="A1291" t="s">
        <v>2747</v>
      </c>
      <c r="B1291" t="s">
        <v>2748</v>
      </c>
      <c r="C1291" t="s">
        <v>10405</v>
      </c>
      <c r="D1291" t="s">
        <v>1003</v>
      </c>
      <c r="E1291">
        <v>1552.5285630999999</v>
      </c>
      <c r="F1291">
        <v>775.55</v>
      </c>
      <c r="G1291">
        <v>-20.821905742603501</v>
      </c>
      <c r="H1291">
        <v>3.4022992067139599</v>
      </c>
      <c r="I1291">
        <v>29.9563006784682</v>
      </c>
      <c r="J1291">
        <v>3.68441520528813</v>
      </c>
      <c r="K1291">
        <v>697.57361835565405</v>
      </c>
      <c r="L1291">
        <v>640.27229809373102</v>
      </c>
      <c r="M1291">
        <v>68.512978325725697</v>
      </c>
      <c r="N1291">
        <v>1.1063208562289899</v>
      </c>
      <c r="O1291">
        <v>10.244342724518001</v>
      </c>
      <c r="P1291">
        <v>61.724533416744798</v>
      </c>
      <c r="Q1291">
        <v>5.0896073748846998E-2</v>
      </c>
    </row>
    <row r="1292" spans="1:17" hidden="1" x14ac:dyDescent="0.3">
      <c r="A1292" t="s">
        <v>2749</v>
      </c>
      <c r="B1292" t="s">
        <v>2750</v>
      </c>
      <c r="C1292" t="s">
        <v>10405</v>
      </c>
      <c r="D1292" t="s">
        <v>54</v>
      </c>
      <c r="E1292">
        <v>1551.9233400000001</v>
      </c>
      <c r="F1292">
        <v>2633.95</v>
      </c>
      <c r="G1292">
        <v>87.143844161084104</v>
      </c>
      <c r="H1292">
        <v>-3.4765705016275299</v>
      </c>
      <c r="I1292">
        <v>62.526900338932698</v>
      </c>
      <c r="J1292">
        <v>9.5308885215475794</v>
      </c>
      <c r="K1292">
        <v>2389.6857985575898</v>
      </c>
      <c r="L1292">
        <v>1905.4608135051899</v>
      </c>
      <c r="M1292">
        <v>59.342834885101901</v>
      </c>
      <c r="N1292">
        <v>0.99126006468928496</v>
      </c>
      <c r="O1292">
        <v>7.6235311983902498</v>
      </c>
      <c r="P1292">
        <v>131.556043956043</v>
      </c>
    </row>
    <row r="1293" spans="1:17" hidden="1" x14ac:dyDescent="0.3">
      <c r="A1293" t="s">
        <v>2751</v>
      </c>
      <c r="B1293" t="s">
        <v>2752</v>
      </c>
      <c r="C1293" t="s">
        <v>10405</v>
      </c>
      <c r="D1293" t="s">
        <v>213</v>
      </c>
      <c r="E1293">
        <v>1550.5478834999999</v>
      </c>
      <c r="F1293">
        <v>904.75</v>
      </c>
      <c r="G1293">
        <v>127.069176767778</v>
      </c>
      <c r="H1293">
        <v>-12.155745809104401</v>
      </c>
      <c r="I1293">
        <v>36.4874282476476</v>
      </c>
      <c r="J1293">
        <v>1.1977659282950901</v>
      </c>
      <c r="K1293">
        <v>842.93877617942496</v>
      </c>
      <c r="L1293">
        <v>696.04081663693</v>
      </c>
      <c r="M1293">
        <v>61.942798015936901</v>
      </c>
      <c r="N1293">
        <v>0.68265975093664899</v>
      </c>
      <c r="O1293">
        <v>11.920420005526299</v>
      </c>
      <c r="P1293">
        <v>171.69669669669599</v>
      </c>
      <c r="Q1293">
        <v>0.127792795720157</v>
      </c>
    </row>
    <row r="1294" spans="1:17" hidden="1" x14ac:dyDescent="0.3">
      <c r="A1294" t="s">
        <v>2753</v>
      </c>
      <c r="B1294" t="s">
        <v>2754</v>
      </c>
      <c r="C1294" t="s">
        <v>10405</v>
      </c>
      <c r="D1294" t="s">
        <v>127</v>
      </c>
      <c r="E1294">
        <v>1547.3421848400001</v>
      </c>
      <c r="F1294">
        <v>12.92</v>
      </c>
      <c r="G1294">
        <v>-1.6664604062537101</v>
      </c>
      <c r="H1294">
        <v>-8.5924639156983602</v>
      </c>
      <c r="I1294">
        <v>-26.051937774938299</v>
      </c>
      <c r="J1294">
        <v>-4.4239986964975397</v>
      </c>
      <c r="K1294">
        <v>13.428695561404901</v>
      </c>
      <c r="L1294">
        <v>13.390576311280901</v>
      </c>
      <c r="M1294">
        <v>38.3590771154213</v>
      </c>
      <c r="N1294">
        <v>0.77951025755939196</v>
      </c>
      <c r="O1294">
        <v>42.414860681114497</v>
      </c>
      <c r="P1294">
        <v>65.641025641025607</v>
      </c>
      <c r="Q1294">
        <v>5.4072412122105E-2</v>
      </c>
    </row>
    <row r="1295" spans="1:17" hidden="1" x14ac:dyDescent="0.3">
      <c r="A1295" t="s">
        <v>2755</v>
      </c>
      <c r="B1295" t="s">
        <v>2756</v>
      </c>
      <c r="C1295" t="s">
        <v>10405</v>
      </c>
      <c r="D1295" t="s">
        <v>21</v>
      </c>
      <c r="E1295">
        <v>1545.189384</v>
      </c>
      <c r="F1295">
        <v>145.84</v>
      </c>
      <c r="G1295">
        <v>324.29171287586303</v>
      </c>
      <c r="H1295">
        <v>22.1989442180911</v>
      </c>
      <c r="I1295">
        <v>149.17870467572999</v>
      </c>
      <c r="J1295">
        <v>-2.25633043015113</v>
      </c>
      <c r="K1295">
        <v>112.813153406758</v>
      </c>
      <c r="L1295">
        <v>77.445329970392393</v>
      </c>
      <c r="M1295">
        <v>76.033469981635506</v>
      </c>
      <c r="N1295">
        <v>1.56643496822057</v>
      </c>
      <c r="O1295">
        <v>1.7210641799231901</v>
      </c>
      <c r="P1295">
        <v>407.269565217391</v>
      </c>
    </row>
    <row r="1296" spans="1:17" hidden="1" x14ac:dyDescent="0.3">
      <c r="A1296" t="s">
        <v>2757</v>
      </c>
      <c r="B1296" t="s">
        <v>2758</v>
      </c>
      <c r="C1296" t="s">
        <v>10405</v>
      </c>
      <c r="D1296" t="s">
        <v>592</v>
      </c>
      <c r="E1296">
        <v>1543.4144401599999</v>
      </c>
      <c r="F1296">
        <v>156.76</v>
      </c>
      <c r="G1296">
        <v>-20.994205946765199</v>
      </c>
      <c r="H1296">
        <v>-1.1406761283462701</v>
      </c>
      <c r="I1296">
        <v>10.6508721059487</v>
      </c>
      <c r="J1296">
        <v>-4.2180571495018002</v>
      </c>
      <c r="K1296">
        <v>147.68146283769701</v>
      </c>
      <c r="L1296">
        <v>142.06052501272001</v>
      </c>
      <c r="M1296">
        <v>53.447220008212597</v>
      </c>
      <c r="N1296">
        <v>2.1747166552350699</v>
      </c>
      <c r="O1296">
        <v>19.896657310538401</v>
      </c>
      <c r="P1296">
        <v>36.908296943231399</v>
      </c>
      <c r="Q1296">
        <v>-6.3232853680732004E-2</v>
      </c>
    </row>
    <row r="1297" spans="1:17" hidden="1" x14ac:dyDescent="0.3">
      <c r="A1297" t="s">
        <v>2759</v>
      </c>
      <c r="B1297" t="s">
        <v>2760</v>
      </c>
      <c r="C1297" t="s">
        <v>10405</v>
      </c>
      <c r="D1297" t="s">
        <v>127</v>
      </c>
      <c r="E1297">
        <v>1540.5676000000001</v>
      </c>
      <c r="F1297">
        <v>761.15</v>
      </c>
      <c r="G1297">
        <v>-25.739293893895201</v>
      </c>
      <c r="H1297">
        <v>13.826549285528699</v>
      </c>
      <c r="I1297">
        <v>2.79964246345157</v>
      </c>
      <c r="J1297">
        <v>-1.1086554017486101</v>
      </c>
      <c r="K1297">
        <v>705.14747930294197</v>
      </c>
      <c r="L1297">
        <v>656.81016732383205</v>
      </c>
      <c r="M1297">
        <v>52.958636016681297</v>
      </c>
      <c r="N1297">
        <v>1.51977579899841</v>
      </c>
      <c r="O1297">
        <v>8.8747290284438094</v>
      </c>
      <c r="P1297">
        <v>32.258905299739297</v>
      </c>
      <c r="Q1297">
        <v>0.102600003882536</v>
      </c>
    </row>
    <row r="1298" spans="1:17" hidden="1" x14ac:dyDescent="0.3">
      <c r="A1298" t="s">
        <v>2761</v>
      </c>
      <c r="B1298" t="s">
        <v>2762</v>
      </c>
      <c r="C1298" t="s">
        <v>10405</v>
      </c>
      <c r="D1298" t="s">
        <v>266</v>
      </c>
      <c r="E1298">
        <v>1540.5650000000001</v>
      </c>
      <c r="F1298">
        <v>1185.05</v>
      </c>
      <c r="G1298">
        <v>34.443603324196602</v>
      </c>
      <c r="H1298">
        <v>-13.062999167561699</v>
      </c>
      <c r="I1298">
        <v>36.139546063244602</v>
      </c>
      <c r="J1298">
        <v>-8.60702904047624</v>
      </c>
      <c r="K1298">
        <v>1252.85637852387</v>
      </c>
      <c r="L1298">
        <v>1077.8644400222699</v>
      </c>
      <c r="M1298">
        <v>28.598086341057801</v>
      </c>
      <c r="N1298">
        <v>0.44744045227573898</v>
      </c>
      <c r="O1298">
        <v>32.475422977933398</v>
      </c>
      <c r="P1298">
        <v>88.237630053212598</v>
      </c>
      <c r="Q1298">
        <v>6.4222462802193001E-2</v>
      </c>
    </row>
    <row r="1299" spans="1:17" hidden="1" x14ac:dyDescent="0.3">
      <c r="A1299" t="s">
        <v>2763</v>
      </c>
      <c r="B1299" t="s">
        <v>2764</v>
      </c>
      <c r="C1299" t="s">
        <v>10405</v>
      </c>
      <c r="D1299" t="s">
        <v>21</v>
      </c>
      <c r="E1299">
        <v>1535.83066102</v>
      </c>
      <c r="F1299">
        <v>413.65</v>
      </c>
      <c r="G1299">
        <v>-1.90856019488161</v>
      </c>
      <c r="H1299">
        <v>-2.3683196400147501</v>
      </c>
      <c r="I1299">
        <v>33.449483515131703</v>
      </c>
      <c r="J1299">
        <v>-2.9336591557140199</v>
      </c>
      <c r="K1299">
        <v>395.921604430098</v>
      </c>
      <c r="L1299">
        <v>349.03287992399697</v>
      </c>
      <c r="M1299">
        <v>52.714600949571299</v>
      </c>
      <c r="N1299">
        <v>0.961393068428958</v>
      </c>
      <c r="O1299">
        <v>9.9963737459204598</v>
      </c>
      <c r="P1299">
        <v>66.525764895330099</v>
      </c>
      <c r="Q1299">
        <v>-1.8171742450221001E-2</v>
      </c>
    </row>
    <row r="1300" spans="1:17" hidden="1" x14ac:dyDescent="0.3">
      <c r="A1300" t="s">
        <v>2765</v>
      </c>
      <c r="B1300" t="s">
        <v>2766</v>
      </c>
      <c r="C1300" t="s">
        <v>10405</v>
      </c>
      <c r="D1300" t="s">
        <v>592</v>
      </c>
      <c r="E1300">
        <v>1534.894624305</v>
      </c>
      <c r="F1300">
        <v>702.45</v>
      </c>
      <c r="G1300">
        <v>35.118320000817697</v>
      </c>
      <c r="H1300">
        <v>-13.8532264528551</v>
      </c>
      <c r="I1300">
        <v>56.881965895239098</v>
      </c>
      <c r="J1300">
        <v>-6.8901924866745397</v>
      </c>
      <c r="K1300">
        <v>698.46041541331999</v>
      </c>
      <c r="L1300">
        <v>577.27907234239501</v>
      </c>
      <c r="M1300">
        <v>38.157368410146198</v>
      </c>
      <c r="N1300">
        <v>0.44122887477550199</v>
      </c>
      <c r="O1300">
        <v>23.126201153106901</v>
      </c>
      <c r="P1300">
        <v>85.956320317670404</v>
      </c>
      <c r="Q1300">
        <v>3.1294612841700001E-2</v>
      </c>
    </row>
    <row r="1301" spans="1:17" hidden="1" x14ac:dyDescent="0.3">
      <c r="A1301" t="s">
        <v>2767</v>
      </c>
      <c r="B1301" t="s">
        <v>2768</v>
      </c>
      <c r="C1301" t="s">
        <v>10405</v>
      </c>
      <c r="D1301" t="s">
        <v>89</v>
      </c>
      <c r="E1301">
        <v>1527.864</v>
      </c>
      <c r="F1301">
        <v>129.47999999999999</v>
      </c>
      <c r="G1301">
        <v>214.031697644845</v>
      </c>
      <c r="H1301">
        <v>11.077081465973899</v>
      </c>
      <c r="I1301">
        <v>84.945964532523405</v>
      </c>
      <c r="J1301">
        <v>-0.118935215232678</v>
      </c>
      <c r="K1301">
        <v>100.920478052536</v>
      </c>
      <c r="L1301">
        <v>72.2607819433711</v>
      </c>
      <c r="M1301">
        <v>65.356802129176302</v>
      </c>
      <c r="N1301">
        <v>0.76617607003460597</v>
      </c>
      <c r="O1301">
        <v>3.99289465554526</v>
      </c>
      <c r="P1301">
        <v>266.28005657708599</v>
      </c>
      <c r="Q1301">
        <v>0.13830133141283399</v>
      </c>
    </row>
    <row r="1302" spans="1:17" hidden="1" x14ac:dyDescent="0.3">
      <c r="A1302" t="s">
        <v>2769</v>
      </c>
      <c r="B1302" t="s">
        <v>2770</v>
      </c>
      <c r="C1302" t="s">
        <v>10405</v>
      </c>
      <c r="D1302" t="s">
        <v>190</v>
      </c>
      <c r="E1302">
        <v>1526.7188245</v>
      </c>
      <c r="F1302">
        <v>1682.65</v>
      </c>
      <c r="G1302">
        <v>85.323480363820195</v>
      </c>
      <c r="H1302">
        <v>-0.87849656592725001</v>
      </c>
      <c r="I1302">
        <v>88.5998037132495</v>
      </c>
      <c r="J1302">
        <v>1.8994782651373201</v>
      </c>
      <c r="K1302">
        <v>1455.3617915120101</v>
      </c>
      <c r="L1302">
        <v>1125.1448511630699</v>
      </c>
      <c r="M1302">
        <v>61.347794071191302</v>
      </c>
      <c r="N1302">
        <v>0.55145957073748197</v>
      </c>
      <c r="O1302">
        <v>10.831129468398</v>
      </c>
      <c r="P1302">
        <v>136.60971665612001</v>
      </c>
      <c r="Q1302">
        <v>0.13616711741140999</v>
      </c>
    </row>
    <row r="1303" spans="1:17" hidden="1" x14ac:dyDescent="0.3">
      <c r="A1303" t="s">
        <v>2771</v>
      </c>
      <c r="B1303" t="s">
        <v>2772</v>
      </c>
      <c r="C1303" t="s">
        <v>10405</v>
      </c>
      <c r="D1303" t="s">
        <v>46</v>
      </c>
      <c r="E1303">
        <v>1524.93975</v>
      </c>
      <c r="F1303">
        <v>386.55</v>
      </c>
      <c r="G1303">
        <v>-14.679109695498701</v>
      </c>
      <c r="H1303">
        <v>-11.914830517566299</v>
      </c>
      <c r="I1303">
        <v>42.015265970844197</v>
      </c>
      <c r="J1303">
        <v>-4.1669891313862504</v>
      </c>
      <c r="K1303">
        <v>412.12190333871001</v>
      </c>
      <c r="L1303">
        <v>363.14827678332199</v>
      </c>
      <c r="M1303">
        <v>27.3086540387173</v>
      </c>
      <c r="N1303">
        <v>0.42269954858359798</v>
      </c>
      <c r="O1303">
        <v>28.689690854999299</v>
      </c>
      <c r="P1303">
        <v>67.955681077558097</v>
      </c>
      <c r="Q1303">
        <v>6.5911751448620007E-2</v>
      </c>
    </row>
    <row r="1304" spans="1:17" hidden="1" x14ac:dyDescent="0.3">
      <c r="A1304" t="s">
        <v>2773</v>
      </c>
      <c r="B1304" t="s">
        <v>2774</v>
      </c>
      <c r="C1304" t="s">
        <v>10405</v>
      </c>
      <c r="D1304" t="s">
        <v>276</v>
      </c>
      <c r="E1304">
        <v>1524.168337225</v>
      </c>
      <c r="F1304">
        <v>185.75</v>
      </c>
      <c r="G1304">
        <v>-39.620439660681299</v>
      </c>
      <c r="H1304">
        <v>-8.9629188140060698</v>
      </c>
      <c r="I1304">
        <v>-9.8769913883373803</v>
      </c>
      <c r="J1304">
        <v>-8.9868310470194395</v>
      </c>
      <c r="K1304">
        <v>180.75474260792501</v>
      </c>
      <c r="M1304">
        <v>52.361814925481298</v>
      </c>
      <c r="N1304">
        <v>2.1224741597941001</v>
      </c>
      <c r="O1304">
        <v>18.3849259757739</v>
      </c>
      <c r="P1304">
        <v>44.327894327894299</v>
      </c>
    </row>
    <row r="1305" spans="1:17" hidden="1" x14ac:dyDescent="0.3">
      <c r="A1305" t="s">
        <v>2775</v>
      </c>
      <c r="B1305" t="s">
        <v>2776</v>
      </c>
      <c r="C1305" t="s">
        <v>10405</v>
      </c>
      <c r="D1305" t="s">
        <v>130</v>
      </c>
      <c r="E1305">
        <v>1520.5670304389901</v>
      </c>
      <c r="F1305">
        <v>59.21</v>
      </c>
      <c r="G1305">
        <v>93.390393850600503</v>
      </c>
      <c r="H1305">
        <v>14.3623127732493</v>
      </c>
      <c r="I1305">
        <v>90.071242516214994</v>
      </c>
      <c r="J1305">
        <v>-6.6132842317074196</v>
      </c>
      <c r="K1305">
        <v>49.358184598973303</v>
      </c>
      <c r="L1305">
        <v>38.564512891883297</v>
      </c>
      <c r="M1305">
        <v>56.875585177146696</v>
      </c>
      <c r="N1305">
        <v>2.3678005629599301</v>
      </c>
      <c r="O1305">
        <v>16.365478804256</v>
      </c>
      <c r="P1305">
        <v>148.25995807127799</v>
      </c>
      <c r="Q1305">
        <v>8.7523774682305003E-2</v>
      </c>
    </row>
    <row r="1306" spans="1:17" hidden="1" x14ac:dyDescent="0.3">
      <c r="A1306" t="s">
        <v>2777</v>
      </c>
      <c r="B1306" t="s">
        <v>2778</v>
      </c>
      <c r="C1306" t="s">
        <v>10405</v>
      </c>
      <c r="D1306" t="s">
        <v>263</v>
      </c>
      <c r="E1306">
        <v>1518.2539999999999</v>
      </c>
      <c r="F1306">
        <v>515</v>
      </c>
      <c r="G1306">
        <v>-3.64642980324331</v>
      </c>
      <c r="H1306">
        <v>-4.8612435645772996</v>
      </c>
      <c r="I1306">
        <v>32.309575351360998</v>
      </c>
      <c r="J1306">
        <v>-6.7290392762863496</v>
      </c>
      <c r="K1306">
        <v>512.17540701928897</v>
      </c>
      <c r="L1306">
        <v>446.56114924956898</v>
      </c>
      <c r="M1306">
        <v>36.343051122140999</v>
      </c>
      <c r="N1306">
        <v>0.65560780633121096</v>
      </c>
      <c r="O1306">
        <v>11.4271844660194</v>
      </c>
      <c r="P1306">
        <v>56.916514320536201</v>
      </c>
      <c r="Q1306">
        <v>-1.6966791307815001E-2</v>
      </c>
    </row>
    <row r="1307" spans="1:17" hidden="1" x14ac:dyDescent="0.3">
      <c r="A1307" t="s">
        <v>2779</v>
      </c>
      <c r="B1307" t="s">
        <v>2780</v>
      </c>
      <c r="C1307" t="s">
        <v>10405</v>
      </c>
      <c r="D1307" t="s">
        <v>74</v>
      </c>
      <c r="E1307">
        <v>1512.2357999999999</v>
      </c>
      <c r="F1307">
        <v>49200</v>
      </c>
      <c r="G1307">
        <v>138.15815941836601</v>
      </c>
      <c r="H1307">
        <v>-17.214327331432798</v>
      </c>
      <c r="I1307">
        <v>91.687913555977403</v>
      </c>
      <c r="J1307">
        <v>-5.1632904365493797</v>
      </c>
      <c r="K1307">
        <v>51892.952149977602</v>
      </c>
      <c r="L1307">
        <v>39085.248079254503</v>
      </c>
      <c r="M1307">
        <v>27.240216428688701</v>
      </c>
      <c r="N1307">
        <v>0.50906019656019597</v>
      </c>
      <c r="O1307">
        <v>36.1768292682926</v>
      </c>
      <c r="P1307">
        <v>205.59006211180099</v>
      </c>
      <c r="Q1307">
        <v>8.3580814537947995E-2</v>
      </c>
    </row>
    <row r="1308" spans="1:17" hidden="1" x14ac:dyDescent="0.3">
      <c r="A1308" t="s">
        <v>2781</v>
      </c>
      <c r="B1308" t="s">
        <v>2782</v>
      </c>
      <c r="C1308" t="s">
        <v>10405</v>
      </c>
      <c r="D1308" t="s">
        <v>263</v>
      </c>
      <c r="E1308">
        <v>1508.055732004</v>
      </c>
      <c r="F1308">
        <v>160.36000000000001</v>
      </c>
      <c r="G1308">
        <v>38.9704314579594</v>
      </c>
      <c r="H1308">
        <v>-1.32634575195797</v>
      </c>
      <c r="I1308">
        <v>63.719571483429398</v>
      </c>
      <c r="J1308">
        <v>-4.98642554048193</v>
      </c>
      <c r="K1308">
        <v>146.27861572845299</v>
      </c>
      <c r="L1308">
        <v>122.02688506432401</v>
      </c>
      <c r="M1308">
        <v>48.746088320976099</v>
      </c>
      <c r="N1308">
        <v>1.66413993506822</v>
      </c>
      <c r="O1308">
        <v>11.000249438762699</v>
      </c>
      <c r="P1308">
        <v>95.799755799755701</v>
      </c>
      <c r="Q1308">
        <v>3.6129938856060001E-3</v>
      </c>
    </row>
    <row r="1309" spans="1:17" hidden="1" x14ac:dyDescent="0.3">
      <c r="A1309" t="s">
        <v>2783</v>
      </c>
      <c r="B1309" t="s">
        <v>2784</v>
      </c>
      <c r="C1309" t="s">
        <v>10405</v>
      </c>
      <c r="D1309" t="s">
        <v>21</v>
      </c>
      <c r="E1309">
        <v>1508.0543737949999</v>
      </c>
      <c r="F1309">
        <v>270.14999999999998</v>
      </c>
      <c r="G1309">
        <v>71.025179573840504</v>
      </c>
      <c r="H1309">
        <v>18.5621458774926</v>
      </c>
      <c r="I1309">
        <v>81.616008155876699</v>
      </c>
      <c r="J1309">
        <v>-11.2901886837217</v>
      </c>
      <c r="K1309">
        <v>250.836827858916</v>
      </c>
      <c r="L1309">
        <v>189.02362060632601</v>
      </c>
      <c r="M1309">
        <v>38.590087544841303</v>
      </c>
      <c r="N1309">
        <v>0.48977636303404998</v>
      </c>
      <c r="O1309">
        <v>18.415694984268001</v>
      </c>
      <c r="P1309">
        <v>144.47963800904901</v>
      </c>
      <c r="Q1309">
        <v>0.113492297356975</v>
      </c>
    </row>
    <row r="1310" spans="1:17" hidden="1" x14ac:dyDescent="0.3">
      <c r="A1310" t="s">
        <v>2785</v>
      </c>
      <c r="B1310" t="s">
        <v>2786</v>
      </c>
      <c r="C1310" t="s">
        <v>10405</v>
      </c>
      <c r="D1310" t="s">
        <v>740</v>
      </c>
      <c r="E1310">
        <v>1507.1795209239999</v>
      </c>
      <c r="F1310">
        <v>68.989999999999995</v>
      </c>
      <c r="G1310">
        <v>61.620623920156397</v>
      </c>
      <c r="H1310">
        <v>-4.7152648125335404</v>
      </c>
      <c r="I1310">
        <v>18.660730069089301</v>
      </c>
      <c r="J1310">
        <v>-0.58394814559876795</v>
      </c>
      <c r="K1310">
        <v>68.525066384404695</v>
      </c>
      <c r="L1310">
        <v>58.681441686715601</v>
      </c>
      <c r="M1310">
        <v>42.928227992959798</v>
      </c>
      <c r="N1310">
        <v>0.52234983369671195</v>
      </c>
      <c r="O1310">
        <v>12.3351210320336</v>
      </c>
      <c r="P1310">
        <v>119.713375796178</v>
      </c>
      <c r="Q1310">
        <v>0.229111421026512</v>
      </c>
    </row>
    <row r="1311" spans="1:17" hidden="1" x14ac:dyDescent="0.3">
      <c r="A1311" t="s">
        <v>2787</v>
      </c>
      <c r="B1311" t="s">
        <v>2788</v>
      </c>
      <c r="C1311" t="s">
        <v>10405</v>
      </c>
      <c r="D1311" t="s">
        <v>1628</v>
      </c>
      <c r="E1311">
        <v>1503.478509115</v>
      </c>
      <c r="F1311">
        <v>123</v>
      </c>
      <c r="G1311">
        <v>334.62165796915099</v>
      </c>
      <c r="H1311">
        <v>17.992563834670001</v>
      </c>
      <c r="I1311">
        <v>97.502300917992798</v>
      </c>
      <c r="J1311">
        <v>-7.6407943949424597</v>
      </c>
      <c r="K1311">
        <v>97.293387095873001</v>
      </c>
      <c r="L1311">
        <v>70.205861320119695</v>
      </c>
      <c r="M1311">
        <v>65.225361761899904</v>
      </c>
      <c r="N1311">
        <v>1.3074627460582899</v>
      </c>
      <c r="O1311">
        <v>4.3902439024390203</v>
      </c>
      <c r="P1311">
        <v>376.744186046511</v>
      </c>
      <c r="Q1311">
        <v>6.8191321553569995E-2</v>
      </c>
    </row>
    <row r="1312" spans="1:17" hidden="1" x14ac:dyDescent="0.3">
      <c r="A1312" t="s">
        <v>2789</v>
      </c>
      <c r="B1312" t="s">
        <v>2790</v>
      </c>
      <c r="C1312" t="s">
        <v>10405</v>
      </c>
      <c r="D1312" t="s">
        <v>754</v>
      </c>
      <c r="E1312">
        <v>1502.0466694199999</v>
      </c>
      <c r="F1312">
        <v>282.3</v>
      </c>
      <c r="G1312">
        <v>1.5882616544385</v>
      </c>
      <c r="H1312">
        <v>-0.44300064333401401</v>
      </c>
      <c r="I1312">
        <v>1.35042039006144</v>
      </c>
      <c r="J1312">
        <v>-0.41838684077125099</v>
      </c>
      <c r="K1312">
        <v>270.19776210171</v>
      </c>
      <c r="L1312">
        <v>249.74998459308</v>
      </c>
      <c r="M1312">
        <v>57.335343564974302</v>
      </c>
      <c r="N1312">
        <v>0.61893078201297802</v>
      </c>
      <c r="O1312">
        <v>0.95642933049946399</v>
      </c>
      <c r="P1312">
        <v>39.139435161910399</v>
      </c>
      <c r="Q1312">
        <v>2.5420345253382999E-2</v>
      </c>
    </row>
    <row r="1313" spans="1:17" hidden="1" x14ac:dyDescent="0.3">
      <c r="A1313" t="s">
        <v>2791</v>
      </c>
      <c r="B1313" t="s">
        <v>2792</v>
      </c>
      <c r="C1313" t="s">
        <v>10405</v>
      </c>
      <c r="D1313" t="s">
        <v>225</v>
      </c>
      <c r="E1313">
        <v>1497.5307202500001</v>
      </c>
      <c r="F1313">
        <v>531.1</v>
      </c>
      <c r="G1313">
        <v>101.53585982576899</v>
      </c>
      <c r="H1313">
        <v>14.4013231038114</v>
      </c>
      <c r="I1313">
        <v>18.636158399351999</v>
      </c>
      <c r="J1313">
        <v>14.297418533110701</v>
      </c>
      <c r="K1313">
        <v>464.22059777636599</v>
      </c>
      <c r="L1313">
        <v>397.19865463239898</v>
      </c>
      <c r="M1313">
        <v>57.446742755559001</v>
      </c>
      <c r="N1313">
        <v>3.0697013482255899</v>
      </c>
      <c r="O1313">
        <v>17.049519864432298</v>
      </c>
      <c r="P1313">
        <v>139.72015346422901</v>
      </c>
      <c r="Q1313">
        <v>0.135099534056801</v>
      </c>
    </row>
    <row r="1314" spans="1:17" hidden="1" x14ac:dyDescent="0.3">
      <c r="A1314" t="s">
        <v>2793</v>
      </c>
      <c r="B1314" t="s">
        <v>2794</v>
      </c>
      <c r="C1314" t="s">
        <v>10405</v>
      </c>
      <c r="D1314" t="s">
        <v>294</v>
      </c>
      <c r="E1314">
        <v>1494.1929886559999</v>
      </c>
      <c r="F1314">
        <v>26.96</v>
      </c>
      <c r="G1314">
        <v>-49.345090020367103</v>
      </c>
      <c r="H1314">
        <v>-16.569953390739101</v>
      </c>
      <c r="I1314">
        <v>-27.364885492248298</v>
      </c>
      <c r="J1314">
        <v>-5.4940225104808897</v>
      </c>
      <c r="K1314">
        <v>29.587172244923</v>
      </c>
      <c r="L1314">
        <v>31.327198030342501</v>
      </c>
      <c r="M1314">
        <v>14.639625911208899</v>
      </c>
      <c r="N1314">
        <v>0.42624570951101998</v>
      </c>
      <c r="O1314">
        <v>69.881305637982095</v>
      </c>
      <c r="P1314">
        <v>19.822222222222202</v>
      </c>
      <c r="Q1314">
        <v>-4.4526955360546003E-2</v>
      </c>
    </row>
    <row r="1315" spans="1:17" hidden="1" x14ac:dyDescent="0.3">
      <c r="A1315" t="s">
        <v>2795</v>
      </c>
      <c r="B1315" t="s">
        <v>2796</v>
      </c>
      <c r="C1315" t="s">
        <v>10405</v>
      </c>
      <c r="D1315" t="s">
        <v>388</v>
      </c>
      <c r="E1315">
        <v>1478.3579811</v>
      </c>
      <c r="F1315">
        <v>124.74</v>
      </c>
      <c r="G1315">
        <v>-19.437665452650801</v>
      </c>
      <c r="H1315">
        <v>-11.731125346343999</v>
      </c>
      <c r="I1315">
        <v>5.3346080305927099</v>
      </c>
      <c r="J1315">
        <v>-5.3773023671522298</v>
      </c>
      <c r="K1315">
        <v>128.718555840611</v>
      </c>
      <c r="L1315">
        <v>121.588691715941</v>
      </c>
      <c r="M1315">
        <v>35.260813420204897</v>
      </c>
      <c r="N1315">
        <v>0.34560278368568398</v>
      </c>
      <c r="O1315">
        <v>25.140291806958398</v>
      </c>
      <c r="P1315">
        <v>32.139830508474503</v>
      </c>
      <c r="Q1315">
        <v>4.3074957337705999E-2</v>
      </c>
    </row>
    <row r="1316" spans="1:17" hidden="1" x14ac:dyDescent="0.3">
      <c r="A1316" t="s">
        <v>2797</v>
      </c>
      <c r="B1316" t="s">
        <v>2798</v>
      </c>
      <c r="C1316" t="s">
        <v>10405</v>
      </c>
      <c r="D1316" t="s">
        <v>263</v>
      </c>
      <c r="E1316">
        <v>1476.6580740500001</v>
      </c>
      <c r="F1316">
        <v>108.95</v>
      </c>
      <c r="G1316">
        <v>-43.917156921834703</v>
      </c>
      <c r="H1316">
        <v>-8.0493296571674904</v>
      </c>
      <c r="I1316">
        <v>-4.1344201553152402</v>
      </c>
      <c r="J1316">
        <v>-4.7980003673413103</v>
      </c>
      <c r="K1316">
        <v>112.36544154620201</v>
      </c>
      <c r="L1316">
        <v>111.712464286189</v>
      </c>
      <c r="M1316">
        <v>36.675921208558798</v>
      </c>
      <c r="N1316">
        <v>0.462282140328096</v>
      </c>
      <c r="O1316">
        <v>18.393758604864601</v>
      </c>
      <c r="P1316">
        <v>18.423913043478201</v>
      </c>
      <c r="Q1316">
        <v>-5.1346350394004002E-2</v>
      </c>
    </row>
    <row r="1317" spans="1:17" hidden="1" x14ac:dyDescent="0.3">
      <c r="A1317" t="s">
        <v>2799</v>
      </c>
      <c r="B1317" t="s">
        <v>2800</v>
      </c>
      <c r="C1317" t="s">
        <v>10405</v>
      </c>
      <c r="D1317" t="s">
        <v>388</v>
      </c>
      <c r="E1317">
        <v>1475.8866396000001</v>
      </c>
      <c r="F1317">
        <v>238.71</v>
      </c>
      <c r="G1317">
        <v>-35.615741875001198</v>
      </c>
      <c r="H1317">
        <v>-10.2876458232696</v>
      </c>
      <c r="I1317">
        <v>-24.089730392433701</v>
      </c>
      <c r="J1317">
        <v>-2.4316270969447098</v>
      </c>
      <c r="K1317">
        <v>255.58898310241801</v>
      </c>
      <c r="L1317">
        <v>251.27220158965801</v>
      </c>
      <c r="M1317">
        <v>30.296246138181601</v>
      </c>
      <c r="N1317">
        <v>0.47168645261699899</v>
      </c>
      <c r="O1317">
        <v>30.681580160026801</v>
      </c>
      <c r="P1317">
        <v>16.415508412582302</v>
      </c>
      <c r="Q1317">
        <v>8.3202700092637999E-2</v>
      </c>
    </row>
    <row r="1318" spans="1:17" hidden="1" x14ac:dyDescent="0.3">
      <c r="A1318" t="s">
        <v>2801</v>
      </c>
      <c r="B1318" t="s">
        <v>2802</v>
      </c>
      <c r="C1318" t="s">
        <v>10405</v>
      </c>
      <c r="D1318" t="s">
        <v>400</v>
      </c>
      <c r="E1318">
        <v>1475.7981617600001</v>
      </c>
      <c r="F1318">
        <v>4624.1000000000004</v>
      </c>
      <c r="G1318">
        <v>20.749434241398401</v>
      </c>
      <c r="H1318">
        <v>1.88492455538534</v>
      </c>
      <c r="I1318">
        <v>46.1990510508775</v>
      </c>
      <c r="J1318">
        <v>8.1185234186710193</v>
      </c>
      <c r="K1318">
        <v>3999.91092328894</v>
      </c>
      <c r="L1318">
        <v>3535.35494838155</v>
      </c>
      <c r="M1318">
        <v>85.352903858947997</v>
      </c>
      <c r="N1318">
        <v>1.02110378274752</v>
      </c>
      <c r="O1318">
        <v>5.7503081680759296</v>
      </c>
      <c r="P1318">
        <v>90.684536082474196</v>
      </c>
      <c r="Q1318">
        <v>3.1360708820613002E-2</v>
      </c>
    </row>
    <row r="1319" spans="1:17" hidden="1" x14ac:dyDescent="0.3">
      <c r="A1319" t="s">
        <v>2803</v>
      </c>
      <c r="B1319" t="s">
        <v>2804</v>
      </c>
      <c r="C1319" t="s">
        <v>10405</v>
      </c>
      <c r="D1319" t="s">
        <v>2805</v>
      </c>
      <c r="E1319">
        <v>1475.76860541</v>
      </c>
      <c r="F1319">
        <v>42.3</v>
      </c>
      <c r="G1319">
        <v>-17.0694700949776</v>
      </c>
      <c r="H1319">
        <v>47.469897462463003</v>
      </c>
      <c r="I1319">
        <v>-1.4743522399060001</v>
      </c>
      <c r="J1319">
        <v>15.9210804192021</v>
      </c>
      <c r="K1319">
        <v>34.1600974731465</v>
      </c>
      <c r="L1319">
        <v>33.655604139360399</v>
      </c>
      <c r="M1319">
        <v>58.393538144106103</v>
      </c>
      <c r="N1319">
        <v>4.6168141753684298</v>
      </c>
      <c r="O1319">
        <v>22.931442080378201</v>
      </c>
      <c r="P1319">
        <v>62.692307692307601</v>
      </c>
      <c r="Q1319">
        <v>0.164851425462783</v>
      </c>
    </row>
    <row r="1320" spans="1:17" hidden="1" x14ac:dyDescent="0.3">
      <c r="A1320" t="s">
        <v>2806</v>
      </c>
      <c r="B1320" t="s">
        <v>2807</v>
      </c>
      <c r="C1320" t="s">
        <v>10405</v>
      </c>
      <c r="D1320" t="s">
        <v>471</v>
      </c>
      <c r="E1320">
        <v>1472.3086298789999</v>
      </c>
      <c r="F1320">
        <v>236.69</v>
      </c>
      <c r="G1320">
        <v>-28.428359475844999</v>
      </c>
      <c r="H1320">
        <v>12.806069834084701</v>
      </c>
      <c r="I1320">
        <v>25.288768360423798</v>
      </c>
      <c r="J1320">
        <v>-9.2769607110150805</v>
      </c>
      <c r="K1320">
        <v>219.91274352243599</v>
      </c>
      <c r="L1320">
        <v>207.04825939483899</v>
      </c>
      <c r="M1320">
        <v>45.395354327346801</v>
      </c>
      <c r="N1320">
        <v>1.63028973397918</v>
      </c>
      <c r="O1320">
        <v>11.335502133592399</v>
      </c>
      <c r="P1320">
        <v>48.0237648530331</v>
      </c>
      <c r="Q1320">
        <v>-5.6367847743100004E-3</v>
      </c>
    </row>
    <row r="1321" spans="1:17" hidden="1" x14ac:dyDescent="0.3">
      <c r="A1321" t="s">
        <v>2808</v>
      </c>
      <c r="B1321" t="s">
        <v>2809</v>
      </c>
      <c r="C1321" t="s">
        <v>10405</v>
      </c>
      <c r="D1321" t="s">
        <v>164</v>
      </c>
      <c r="E1321">
        <v>1472.0753092499999</v>
      </c>
      <c r="F1321">
        <v>1200.5</v>
      </c>
      <c r="G1321">
        <v>-20.1061666872668</v>
      </c>
      <c r="H1321">
        <v>-12.4996407410655</v>
      </c>
      <c r="I1321">
        <v>10.0432104187354</v>
      </c>
      <c r="J1321">
        <v>-4.9121016008051601</v>
      </c>
      <c r="K1321">
        <v>1254.4203558388999</v>
      </c>
      <c r="L1321">
        <v>1187.3558410375699</v>
      </c>
      <c r="M1321">
        <v>33.790075848733998</v>
      </c>
      <c r="N1321">
        <v>0.38802621717894598</v>
      </c>
      <c r="O1321">
        <v>31.195335276967899</v>
      </c>
      <c r="P1321">
        <v>33.411124076234898</v>
      </c>
      <c r="Q1321">
        <v>-5.3266534357235003E-2</v>
      </c>
    </row>
    <row r="1322" spans="1:17" hidden="1" x14ac:dyDescent="0.3">
      <c r="A1322" t="s">
        <v>2810</v>
      </c>
      <c r="B1322" t="s">
        <v>2811</v>
      </c>
      <c r="C1322" t="s">
        <v>10405</v>
      </c>
      <c r="D1322" t="s">
        <v>646</v>
      </c>
      <c r="E1322">
        <v>1465.880508</v>
      </c>
      <c r="F1322">
        <v>211.8</v>
      </c>
      <c r="G1322">
        <v>-51.989795976608001</v>
      </c>
      <c r="H1322">
        <v>-12.1121300262242</v>
      </c>
      <c r="I1322">
        <v>-33.149118304015502</v>
      </c>
      <c r="J1322">
        <v>-4.8224835767995504</v>
      </c>
      <c r="K1322">
        <v>232.562443128366</v>
      </c>
      <c r="L1322">
        <v>253.448447887707</v>
      </c>
      <c r="M1322">
        <v>27.823983947435298</v>
      </c>
      <c r="N1322">
        <v>0.60893109931181999</v>
      </c>
      <c r="O1322">
        <v>56.279508970727001</v>
      </c>
      <c r="P1322">
        <v>2.4177949709864599</v>
      </c>
      <c r="Q1322">
        <v>3.1001343179412E-2</v>
      </c>
    </row>
    <row r="1323" spans="1:17" hidden="1" x14ac:dyDescent="0.3">
      <c r="A1323" t="s">
        <v>2812</v>
      </c>
      <c r="B1323" t="s">
        <v>2813</v>
      </c>
      <c r="C1323" t="s">
        <v>10405</v>
      </c>
      <c r="D1323" t="s">
        <v>225</v>
      </c>
      <c r="E1323">
        <v>1464.1763249200001</v>
      </c>
      <c r="F1323">
        <v>2401.4</v>
      </c>
      <c r="G1323">
        <v>189.365611670204</v>
      </c>
      <c r="H1323">
        <v>48.925117853317801</v>
      </c>
      <c r="I1323">
        <v>84.744572980536503</v>
      </c>
      <c r="J1323">
        <v>-3.7800187159651601</v>
      </c>
      <c r="K1323">
        <v>1853.7252977394601</v>
      </c>
      <c r="L1323">
        <v>1391.40352274868</v>
      </c>
      <c r="M1323">
        <v>61.616708810785298</v>
      </c>
      <c r="N1323">
        <v>2.1532104516638499</v>
      </c>
      <c r="O1323">
        <v>11.122678437577999</v>
      </c>
      <c r="P1323">
        <v>225.392953929539</v>
      </c>
      <c r="Q1323">
        <v>0.12722062115527799</v>
      </c>
    </row>
    <row r="1324" spans="1:17" hidden="1" x14ac:dyDescent="0.3">
      <c r="A1324" t="s">
        <v>2814</v>
      </c>
      <c r="B1324" t="s">
        <v>2815</v>
      </c>
      <c r="C1324" t="s">
        <v>10405</v>
      </c>
      <c r="D1324" t="s">
        <v>46</v>
      </c>
      <c r="E1324">
        <v>1455.6127328329901</v>
      </c>
      <c r="F1324">
        <v>65.03</v>
      </c>
      <c r="G1324">
        <v>-19.760102095400999</v>
      </c>
      <c r="H1324">
        <v>-12.3344664443777</v>
      </c>
      <c r="I1324">
        <v>-10.6378759589852</v>
      </c>
      <c r="J1324">
        <v>-7.1709463408377401</v>
      </c>
      <c r="K1324">
        <v>70.0054700237893</v>
      </c>
      <c r="L1324">
        <v>69.014659860642794</v>
      </c>
      <c r="M1324">
        <v>35.385019566133003</v>
      </c>
      <c r="N1324">
        <v>0.45250495767127102</v>
      </c>
      <c r="O1324">
        <v>43.2415808088574</v>
      </c>
      <c r="P1324">
        <v>21.211556383970098</v>
      </c>
      <c r="Q1324">
        <v>8.6460322173128004E-2</v>
      </c>
    </row>
    <row r="1325" spans="1:17" hidden="1" x14ac:dyDescent="0.3">
      <c r="A1325" t="s">
        <v>2816</v>
      </c>
      <c r="B1325" t="s">
        <v>2817</v>
      </c>
      <c r="C1325" t="s">
        <v>10405</v>
      </c>
      <c r="D1325" t="s">
        <v>89</v>
      </c>
      <c r="E1325">
        <v>1455.19425</v>
      </c>
      <c r="F1325">
        <v>143.75</v>
      </c>
      <c r="G1325">
        <v>-38.7059712494056</v>
      </c>
      <c r="H1325">
        <v>-10.713562204317901</v>
      </c>
      <c r="I1325">
        <v>-17.891404469176202</v>
      </c>
      <c r="J1325">
        <v>-5.2582271247109196</v>
      </c>
      <c r="K1325">
        <v>149.28999861962799</v>
      </c>
      <c r="L1325">
        <v>149.534454363392</v>
      </c>
      <c r="M1325">
        <v>41.570417672301602</v>
      </c>
      <c r="N1325">
        <v>0.33362105485997601</v>
      </c>
      <c r="O1325">
        <v>41.2173913043478</v>
      </c>
      <c r="P1325">
        <v>26.707800793301001</v>
      </c>
      <c r="Q1325">
        <v>0.100768346453854</v>
      </c>
    </row>
    <row r="1326" spans="1:17" hidden="1" x14ac:dyDescent="0.3">
      <c r="A1326" t="s">
        <v>2818</v>
      </c>
      <c r="B1326" t="s">
        <v>2819</v>
      </c>
      <c r="C1326" t="s">
        <v>10405</v>
      </c>
      <c r="D1326" t="s">
        <v>400</v>
      </c>
      <c r="E1326">
        <v>1452.221987226</v>
      </c>
      <c r="F1326">
        <v>36.21</v>
      </c>
      <c r="G1326">
        <v>16.840834767708099</v>
      </c>
      <c r="H1326">
        <v>-8.3930613463115407</v>
      </c>
      <c r="I1326">
        <v>9.1469791432467407</v>
      </c>
      <c r="J1326">
        <v>2.4649103230392502</v>
      </c>
      <c r="K1326">
        <v>37.443068258505399</v>
      </c>
      <c r="L1326">
        <v>35.524772929547801</v>
      </c>
      <c r="M1326">
        <v>48.310986203027298</v>
      </c>
      <c r="N1326">
        <v>0.64803753342847903</v>
      </c>
      <c r="O1326">
        <v>28.417564208782</v>
      </c>
      <c r="P1326">
        <v>77.5</v>
      </c>
      <c r="Q1326">
        <v>1.1820308806757E-2</v>
      </c>
    </row>
    <row r="1327" spans="1:17" hidden="1" x14ac:dyDescent="0.3">
      <c r="A1327" t="s">
        <v>2820</v>
      </c>
      <c r="B1327" t="s">
        <v>2821</v>
      </c>
      <c r="C1327" t="s">
        <v>10405</v>
      </c>
      <c r="D1327" t="s">
        <v>37</v>
      </c>
      <c r="E1327">
        <v>1450.77575</v>
      </c>
      <c r="F1327">
        <v>43.2</v>
      </c>
      <c r="G1327">
        <v>-19.847017931585</v>
      </c>
      <c r="H1327">
        <v>-11.5616908567981</v>
      </c>
      <c r="I1327">
        <v>-13.3353173617406</v>
      </c>
      <c r="J1327">
        <v>-6.8303449586286202</v>
      </c>
      <c r="K1327">
        <v>44.926688818481203</v>
      </c>
      <c r="L1327">
        <v>45.469910694713903</v>
      </c>
      <c r="M1327">
        <v>38.070023437952003</v>
      </c>
      <c r="N1327">
        <v>0.92346971858384097</v>
      </c>
      <c r="O1327">
        <v>83.773148148148096</v>
      </c>
      <c r="P1327">
        <v>19.337016574585601</v>
      </c>
      <c r="Q1327">
        <v>0.19346476051424499</v>
      </c>
    </row>
    <row r="1328" spans="1:17" hidden="1" x14ac:dyDescent="0.3">
      <c r="A1328" t="s">
        <v>2822</v>
      </c>
      <c r="B1328" t="s">
        <v>2823</v>
      </c>
      <c r="C1328" t="s">
        <v>10405</v>
      </c>
      <c r="D1328" t="s">
        <v>1003</v>
      </c>
      <c r="E1328">
        <v>1446.1119404399999</v>
      </c>
      <c r="F1328">
        <v>221.16</v>
      </c>
      <c r="G1328">
        <v>-62.017664757458</v>
      </c>
      <c r="H1328">
        <v>-0.69485372374418297</v>
      </c>
      <c r="I1328">
        <v>-14.3856189274454</v>
      </c>
      <c r="J1328">
        <v>-2.4598259963037501</v>
      </c>
      <c r="K1328">
        <v>215.54074045470401</v>
      </c>
      <c r="L1328">
        <v>229.537576905967</v>
      </c>
      <c r="M1328">
        <v>65.6640632812896</v>
      </c>
      <c r="N1328">
        <v>0.84503223996932697</v>
      </c>
      <c r="O1328">
        <v>47.291553626333801</v>
      </c>
      <c r="P1328">
        <v>15.7299843014128</v>
      </c>
      <c r="Q1328">
        <v>-3.9783835911306999E-2</v>
      </c>
    </row>
    <row r="1329" spans="1:17" hidden="1" x14ac:dyDescent="0.3">
      <c r="A1329" t="s">
        <v>2824</v>
      </c>
      <c r="B1329" t="s">
        <v>2825</v>
      </c>
      <c r="C1329" t="s">
        <v>10405</v>
      </c>
      <c r="D1329" t="s">
        <v>54</v>
      </c>
      <c r="E1329">
        <v>1440.062518342</v>
      </c>
      <c r="F1329">
        <v>137.11000000000001</v>
      </c>
      <c r="G1329">
        <v>18.2508697798642</v>
      </c>
      <c r="H1329">
        <v>-1.7704472287223101</v>
      </c>
      <c r="I1329">
        <v>5.6726820123914097</v>
      </c>
      <c r="J1329">
        <v>2.3318073576884699</v>
      </c>
      <c r="K1329">
        <v>123.755229482622</v>
      </c>
      <c r="L1329">
        <v>114.793230948569</v>
      </c>
      <c r="M1329">
        <v>65.738178096654195</v>
      </c>
      <c r="N1329">
        <v>1.62505912331615</v>
      </c>
      <c r="O1329">
        <v>9.1094741448471908</v>
      </c>
      <c r="P1329">
        <v>77.259211376858403</v>
      </c>
      <c r="Q1329">
        <v>8.2788639049010005E-3</v>
      </c>
    </row>
    <row r="1330" spans="1:17" hidden="1" x14ac:dyDescent="0.3">
      <c r="A1330" t="s">
        <v>2826</v>
      </c>
      <c r="B1330" t="s">
        <v>2827</v>
      </c>
      <c r="C1330" t="s">
        <v>10405</v>
      </c>
      <c r="D1330" t="s">
        <v>266</v>
      </c>
      <c r="E1330">
        <v>1435.5967756549901</v>
      </c>
      <c r="F1330">
        <v>1328.95</v>
      </c>
      <c r="G1330">
        <v>167.925589621619</v>
      </c>
      <c r="H1330">
        <v>-9.6269839952617602</v>
      </c>
      <c r="I1330">
        <v>76.460197870767502</v>
      </c>
      <c r="J1330">
        <v>0.875524773088876</v>
      </c>
      <c r="K1330">
        <v>1295.33272705785</v>
      </c>
      <c r="L1330">
        <v>986.24157210562601</v>
      </c>
      <c r="M1330">
        <v>52.394835809813799</v>
      </c>
      <c r="N1330">
        <v>0.53874210906167397</v>
      </c>
      <c r="O1330">
        <v>15.5257910380375</v>
      </c>
      <c r="P1330">
        <v>300.28614457831299</v>
      </c>
      <c r="Q1330">
        <v>0.26294129283797302</v>
      </c>
    </row>
    <row r="1331" spans="1:17" hidden="1" x14ac:dyDescent="0.3">
      <c r="A1331" t="s">
        <v>2828</v>
      </c>
      <c r="B1331" t="s">
        <v>2829</v>
      </c>
      <c r="C1331" t="s">
        <v>10405</v>
      </c>
      <c r="D1331" t="s">
        <v>83</v>
      </c>
      <c r="E1331">
        <v>1430.877594046</v>
      </c>
      <c r="F1331">
        <v>97.07</v>
      </c>
      <c r="G1331">
        <v>-27.4008687094693</v>
      </c>
      <c r="H1331">
        <v>-12.8590425523332</v>
      </c>
      <c r="I1331">
        <v>-17.4042178288625</v>
      </c>
      <c r="J1331">
        <v>-5.1236200904078402</v>
      </c>
      <c r="K1331">
        <v>100.898748555944</v>
      </c>
      <c r="L1331">
        <v>101.765033628251</v>
      </c>
      <c r="M1331">
        <v>47.601317047480102</v>
      </c>
      <c r="N1331">
        <v>0.92573981508134895</v>
      </c>
      <c r="O1331">
        <v>27.639847532708298</v>
      </c>
      <c r="P1331">
        <v>16.670673076922998</v>
      </c>
      <c r="Q1331">
        <v>-4.8018229915150002E-3</v>
      </c>
    </row>
    <row r="1332" spans="1:17" hidden="1" x14ac:dyDescent="0.3">
      <c r="A1332" t="s">
        <v>2830</v>
      </c>
      <c r="B1332" t="s">
        <v>2831</v>
      </c>
      <c r="C1332" t="s">
        <v>10405</v>
      </c>
      <c r="D1332" t="s">
        <v>190</v>
      </c>
      <c r="E1332">
        <v>1430.4319234279999</v>
      </c>
      <c r="F1332">
        <v>221.74</v>
      </c>
      <c r="G1332">
        <v>-46.824526576597997</v>
      </c>
      <c r="H1332">
        <v>-9.72848898944466</v>
      </c>
      <c r="I1332">
        <v>-32.336159113991002</v>
      </c>
      <c r="J1332">
        <v>-9.5726917806804295</v>
      </c>
      <c r="O1332">
        <v>22.1655993505907</v>
      </c>
      <c r="P1332">
        <v>3.1061099228122302</v>
      </c>
    </row>
    <row r="1333" spans="1:17" hidden="1" x14ac:dyDescent="0.3">
      <c r="A1333" t="s">
        <v>2832</v>
      </c>
      <c r="B1333" t="s">
        <v>2833</v>
      </c>
      <c r="C1333" t="s">
        <v>10405</v>
      </c>
      <c r="D1333" t="s">
        <v>263</v>
      </c>
      <c r="E1333">
        <v>1427.1423103</v>
      </c>
      <c r="F1333">
        <v>239.29</v>
      </c>
      <c r="G1333">
        <v>71.913776935177594</v>
      </c>
      <c r="H1333">
        <v>9.83970891197065</v>
      </c>
      <c r="I1333">
        <v>83.570010462152197</v>
      </c>
      <c r="J1333">
        <v>2.8929992637175399</v>
      </c>
      <c r="K1333">
        <v>205.71400189937901</v>
      </c>
      <c r="L1333">
        <v>160.35266763190299</v>
      </c>
      <c r="M1333">
        <v>62.5987673914033</v>
      </c>
      <c r="N1333">
        <v>0.42059420147176801</v>
      </c>
      <c r="O1333">
        <v>11.755610347277299</v>
      </c>
      <c r="P1333">
        <v>121.257512713823</v>
      </c>
      <c r="Q1333">
        <v>0.138869768607044</v>
      </c>
    </row>
    <row r="1334" spans="1:17" hidden="1" x14ac:dyDescent="0.3">
      <c r="A1334" t="s">
        <v>2834</v>
      </c>
      <c r="B1334" t="s">
        <v>2835</v>
      </c>
      <c r="C1334" t="s">
        <v>10405</v>
      </c>
      <c r="D1334" t="s">
        <v>263</v>
      </c>
      <c r="E1334">
        <v>1426.6600757199999</v>
      </c>
      <c r="F1334">
        <v>998.6</v>
      </c>
      <c r="G1334">
        <v>138.04902758145701</v>
      </c>
      <c r="H1334">
        <v>8.7711054058355593</v>
      </c>
      <c r="I1334">
        <v>34.798151405478997</v>
      </c>
      <c r="J1334">
        <v>5.5624674689159903</v>
      </c>
      <c r="K1334">
        <v>884.92311408103399</v>
      </c>
      <c r="L1334">
        <v>669.86483005691503</v>
      </c>
      <c r="M1334">
        <v>58.5221499455482</v>
      </c>
      <c r="N1334">
        <v>0.88055994984457397</v>
      </c>
      <c r="O1334">
        <v>10.795113158421699</v>
      </c>
      <c r="P1334">
        <v>195.92532226996499</v>
      </c>
      <c r="Q1334">
        <v>0.149847005144784</v>
      </c>
    </row>
    <row r="1335" spans="1:17" hidden="1" x14ac:dyDescent="0.3">
      <c r="A1335" t="s">
        <v>2836</v>
      </c>
      <c r="B1335" t="s">
        <v>2837</v>
      </c>
      <c r="C1335" t="s">
        <v>10405</v>
      </c>
      <c r="D1335" t="s">
        <v>83</v>
      </c>
      <c r="E1335">
        <v>1415.6259337500001</v>
      </c>
      <c r="F1335">
        <v>127.5</v>
      </c>
      <c r="G1335">
        <v>36.904208489305702</v>
      </c>
      <c r="H1335">
        <v>-8.1773285569642908</v>
      </c>
      <c r="I1335">
        <v>7.4395258349141598</v>
      </c>
      <c r="J1335">
        <v>-8.0752300252975395</v>
      </c>
      <c r="K1335">
        <v>126.71062578933</v>
      </c>
      <c r="L1335">
        <v>115.242297765207</v>
      </c>
      <c r="M1335">
        <v>56.122453617791798</v>
      </c>
      <c r="N1335">
        <v>0.65829223560091299</v>
      </c>
      <c r="O1335">
        <v>16.7529411764705</v>
      </c>
      <c r="P1335">
        <v>74.490214862460604</v>
      </c>
    </row>
    <row r="1336" spans="1:17" hidden="1" x14ac:dyDescent="0.3">
      <c r="A1336" t="s">
        <v>2838</v>
      </c>
      <c r="B1336" t="s">
        <v>2839</v>
      </c>
      <c r="C1336" t="s">
        <v>10405</v>
      </c>
      <c r="D1336" t="s">
        <v>393</v>
      </c>
      <c r="E1336">
        <v>1411.1136443600001</v>
      </c>
      <c r="F1336">
        <v>283.77999999999997</v>
      </c>
      <c r="G1336">
        <v>-8.5739499356944595</v>
      </c>
      <c r="H1336">
        <v>16.4979315035798</v>
      </c>
      <c r="I1336">
        <v>15.7975715089697</v>
      </c>
      <c r="J1336">
        <v>20.845901538614399</v>
      </c>
      <c r="K1336">
        <v>238.131120933722</v>
      </c>
      <c r="L1336">
        <v>224.04352401301901</v>
      </c>
      <c r="M1336">
        <v>73.042432020845496</v>
      </c>
      <c r="N1336">
        <v>2.2042314317170399</v>
      </c>
      <c r="O1336">
        <v>6.3147508633448499</v>
      </c>
      <c r="P1336">
        <v>54.7750204526861</v>
      </c>
      <c r="Q1336">
        <v>8.0005885620195005E-2</v>
      </c>
    </row>
    <row r="1337" spans="1:17" hidden="1" x14ac:dyDescent="0.3">
      <c r="A1337" t="s">
        <v>2840</v>
      </c>
      <c r="B1337" t="s">
        <v>2841</v>
      </c>
      <c r="C1337" t="s">
        <v>10405</v>
      </c>
      <c r="D1337" t="s">
        <v>611</v>
      </c>
      <c r="E1337">
        <v>1410.864401675</v>
      </c>
      <c r="F1337">
        <v>236.45</v>
      </c>
      <c r="G1337">
        <v>-24.473947713854798</v>
      </c>
      <c r="H1337">
        <v>-19.4194472466049</v>
      </c>
      <c r="I1337">
        <v>-5.5418107477249503</v>
      </c>
      <c r="J1337">
        <v>-7.6103429354733496</v>
      </c>
      <c r="K1337">
        <v>253.082935806085</v>
      </c>
      <c r="L1337">
        <v>239.658345436948</v>
      </c>
      <c r="M1337">
        <v>26.509464527067301</v>
      </c>
      <c r="N1337">
        <v>0.50411849187562396</v>
      </c>
      <c r="O1337">
        <v>30.260097272150499</v>
      </c>
      <c r="P1337">
        <v>23.1510416666666</v>
      </c>
      <c r="Q1337">
        <v>-1.9468182283653001E-2</v>
      </c>
    </row>
    <row r="1338" spans="1:17" hidden="1" x14ac:dyDescent="0.3">
      <c r="A1338" t="s">
        <v>2842</v>
      </c>
      <c r="B1338" t="s">
        <v>2843</v>
      </c>
      <c r="C1338" t="s">
        <v>10405</v>
      </c>
      <c r="D1338" t="s">
        <v>21</v>
      </c>
      <c r="E1338">
        <v>1408.406716</v>
      </c>
      <c r="F1338">
        <v>815</v>
      </c>
      <c r="G1338">
        <v>658.70670354769595</v>
      </c>
      <c r="H1338">
        <v>2.9669896407882899</v>
      </c>
      <c r="I1338">
        <v>249.84785993348899</v>
      </c>
      <c r="J1338">
        <v>-1.86178677444652</v>
      </c>
      <c r="K1338">
        <v>773.10901323890005</v>
      </c>
      <c r="M1338">
        <v>46.204560792094</v>
      </c>
      <c r="N1338">
        <v>0.62435677530017097</v>
      </c>
      <c r="O1338">
        <v>22.4539877300613</v>
      </c>
      <c r="P1338">
        <v>773.99463806970505</v>
      </c>
    </row>
    <row r="1339" spans="1:17" hidden="1" x14ac:dyDescent="0.3">
      <c r="A1339" t="s">
        <v>2844</v>
      </c>
      <c r="B1339" t="s">
        <v>2845</v>
      </c>
      <c r="C1339" t="s">
        <v>10405</v>
      </c>
      <c r="D1339" t="s">
        <v>2693</v>
      </c>
      <c r="E1339">
        <v>1405.9570000000001</v>
      </c>
      <c r="F1339">
        <v>1715</v>
      </c>
      <c r="G1339">
        <v>559.91888456892104</v>
      </c>
      <c r="H1339">
        <v>-17.390714503269301</v>
      </c>
      <c r="I1339">
        <v>76.959916362901893</v>
      </c>
      <c r="J1339">
        <v>-1.8910767963714901</v>
      </c>
      <c r="K1339">
        <v>1776.61170112894</v>
      </c>
      <c r="L1339">
        <v>1255.2583070432099</v>
      </c>
      <c r="M1339">
        <v>37.764212360438499</v>
      </c>
      <c r="N1339">
        <v>0.59777619979563201</v>
      </c>
      <c r="O1339">
        <v>28.862973760932899</v>
      </c>
      <c r="P1339">
        <v>626.38712409995696</v>
      </c>
    </row>
    <row r="1340" spans="1:17" hidden="1" x14ac:dyDescent="0.3">
      <c r="A1340" t="s">
        <v>2846</v>
      </c>
      <c r="B1340" t="s">
        <v>2847</v>
      </c>
      <c r="C1340" t="s">
        <v>10405</v>
      </c>
      <c r="D1340" t="s">
        <v>83</v>
      </c>
      <c r="E1340">
        <v>1401.5450000000001</v>
      </c>
      <c r="F1340">
        <v>47.51</v>
      </c>
      <c r="G1340">
        <v>-28.2094336926517</v>
      </c>
      <c r="H1340">
        <v>-12.332836470728701</v>
      </c>
      <c r="I1340">
        <v>-11.3015939636994</v>
      </c>
      <c r="J1340">
        <v>-0.237532531083994</v>
      </c>
      <c r="K1340">
        <v>49.094910243682598</v>
      </c>
      <c r="L1340">
        <v>48.321077114000602</v>
      </c>
      <c r="M1340">
        <v>40.257663821631198</v>
      </c>
      <c r="N1340">
        <v>0.469450753290167</v>
      </c>
      <c r="O1340">
        <v>27.308865614628498</v>
      </c>
      <c r="P1340">
        <v>22.9236739974126</v>
      </c>
      <c r="Q1340">
        <v>3.5079181990356999E-2</v>
      </c>
    </row>
    <row r="1341" spans="1:17" hidden="1" x14ac:dyDescent="0.3">
      <c r="A1341" t="s">
        <v>2848</v>
      </c>
      <c r="B1341" t="s">
        <v>2849</v>
      </c>
      <c r="C1341" t="s">
        <v>10405</v>
      </c>
      <c r="D1341" t="s">
        <v>54</v>
      </c>
      <c r="E1341">
        <v>1398.97635216</v>
      </c>
      <c r="F1341">
        <v>698.45</v>
      </c>
      <c r="G1341">
        <v>7.1979393530877003</v>
      </c>
      <c r="H1341">
        <v>-5.0364013007106303</v>
      </c>
      <c r="I1341">
        <v>-2.4273678711394502</v>
      </c>
      <c r="J1341">
        <v>-10.092893029030099</v>
      </c>
      <c r="K1341">
        <v>703.04926123408097</v>
      </c>
      <c r="L1341">
        <v>630.45276166934798</v>
      </c>
      <c r="M1341">
        <v>28.1721877437652</v>
      </c>
      <c r="N1341">
        <v>0.65920005255840697</v>
      </c>
      <c r="O1341">
        <v>16.235951034433299</v>
      </c>
      <c r="P1341">
        <v>47.9766949152542</v>
      </c>
      <c r="Q1341">
        <v>4.7333591812733999E-2</v>
      </c>
    </row>
    <row r="1342" spans="1:17" hidden="1" x14ac:dyDescent="0.3">
      <c r="A1342" t="s">
        <v>2850</v>
      </c>
      <c r="B1342" t="s">
        <v>2851</v>
      </c>
      <c r="C1342" t="s">
        <v>10405</v>
      </c>
      <c r="D1342" t="s">
        <v>122</v>
      </c>
      <c r="E1342">
        <v>1398.3682028139999</v>
      </c>
      <c r="F1342">
        <v>25.19</v>
      </c>
      <c r="G1342">
        <v>-17.148679861075799</v>
      </c>
      <c r="H1342">
        <v>-11.9236621379262</v>
      </c>
      <c r="I1342">
        <v>-19.857900730250599</v>
      </c>
      <c r="J1342">
        <v>-2.9324319417728701</v>
      </c>
      <c r="K1342">
        <v>26.838905363671199</v>
      </c>
      <c r="L1342">
        <v>28.018505511787001</v>
      </c>
      <c r="M1342">
        <v>45.328111746432903</v>
      </c>
      <c r="N1342">
        <v>1.13800437519971</v>
      </c>
      <c r="O1342">
        <v>56.411274315204402</v>
      </c>
      <c r="P1342">
        <v>16.890951276102001</v>
      </c>
      <c r="Q1342">
        <v>0.19375247509563601</v>
      </c>
    </row>
    <row r="1343" spans="1:17" hidden="1" x14ac:dyDescent="0.3">
      <c r="A1343" t="s">
        <v>2852</v>
      </c>
      <c r="B1343" t="s">
        <v>2853</v>
      </c>
      <c r="C1343" t="s">
        <v>10405</v>
      </c>
      <c r="D1343" t="s">
        <v>471</v>
      </c>
      <c r="E1343">
        <v>1398.35373177</v>
      </c>
      <c r="F1343">
        <v>81.3</v>
      </c>
      <c r="G1343">
        <v>-6.9018653026755601</v>
      </c>
      <c r="H1343">
        <v>-15.170932584194601</v>
      </c>
      <c r="I1343">
        <v>22.489270344406201</v>
      </c>
      <c r="J1343">
        <v>-5.9854666186393199</v>
      </c>
      <c r="K1343">
        <v>88.626358274834701</v>
      </c>
      <c r="L1343">
        <v>82.739169733955293</v>
      </c>
      <c r="M1343">
        <v>25.623124039199599</v>
      </c>
      <c r="N1343">
        <v>0.39339779675570902</v>
      </c>
      <c r="O1343">
        <v>29.089790897908902</v>
      </c>
      <c r="P1343">
        <v>45.308310991957001</v>
      </c>
      <c r="Q1343">
        <v>-6.9076068841045002E-2</v>
      </c>
    </row>
    <row r="1344" spans="1:17" hidden="1" x14ac:dyDescent="0.3">
      <c r="A1344" t="s">
        <v>2854</v>
      </c>
      <c r="B1344" t="s">
        <v>2855</v>
      </c>
      <c r="C1344" t="s">
        <v>10405</v>
      </c>
      <c r="D1344" t="s">
        <v>127</v>
      </c>
      <c r="E1344">
        <v>1397.88605134</v>
      </c>
      <c r="F1344">
        <v>732</v>
      </c>
      <c r="G1344">
        <v>-12.3679102566397</v>
      </c>
      <c r="H1344">
        <v>4.9278234738122402</v>
      </c>
      <c r="I1344">
        <v>8.6544471622796593</v>
      </c>
      <c r="J1344">
        <v>12.8608220712307</v>
      </c>
      <c r="K1344">
        <v>689.39358495522595</v>
      </c>
      <c r="L1344">
        <v>656.48316340517101</v>
      </c>
      <c r="M1344">
        <v>69.8700046272766</v>
      </c>
      <c r="N1344">
        <v>2.4926954369650201</v>
      </c>
      <c r="O1344">
        <v>15.437158469945301</v>
      </c>
      <c r="P1344">
        <v>33.3333333333333</v>
      </c>
      <c r="Q1344">
        <v>5.2726271564805999E-2</v>
      </c>
    </row>
    <row r="1345" spans="1:17" hidden="1" x14ac:dyDescent="0.3">
      <c r="A1345" t="s">
        <v>2856</v>
      </c>
      <c r="B1345" t="s">
        <v>2857</v>
      </c>
      <c r="C1345" t="s">
        <v>10405</v>
      </c>
      <c r="D1345" t="s">
        <v>780</v>
      </c>
      <c r="E1345">
        <v>1396.0605499999999</v>
      </c>
      <c r="F1345">
        <v>261.19</v>
      </c>
      <c r="G1345">
        <v>-52.186822502178501</v>
      </c>
      <c r="H1345">
        <v>-0.36083025928594098</v>
      </c>
      <c r="I1345">
        <v>-49.353516241372098</v>
      </c>
      <c r="J1345">
        <v>12.7652293012234</v>
      </c>
      <c r="K1345">
        <v>243.55315336471199</v>
      </c>
      <c r="M1345">
        <v>79.439888773632305</v>
      </c>
      <c r="N1345">
        <v>2.0470504766195301</v>
      </c>
      <c r="O1345">
        <v>78.414181247367793</v>
      </c>
      <c r="P1345">
        <v>23.2086419170715</v>
      </c>
    </row>
    <row r="1346" spans="1:17" hidden="1" x14ac:dyDescent="0.3">
      <c r="A1346" t="s">
        <v>2858</v>
      </c>
      <c r="B1346" t="s">
        <v>2859</v>
      </c>
      <c r="C1346" t="s">
        <v>10405</v>
      </c>
      <c r="D1346" t="s">
        <v>1557</v>
      </c>
      <c r="E1346">
        <v>1390.95680296</v>
      </c>
      <c r="F1346">
        <v>1837.6</v>
      </c>
      <c r="G1346">
        <v>48.525671841043398</v>
      </c>
      <c r="H1346">
        <v>1.7692385023617601</v>
      </c>
      <c r="I1346">
        <v>38.091874565120399</v>
      </c>
      <c r="J1346">
        <v>-0.43038678938563701</v>
      </c>
      <c r="K1346">
        <v>1691.5401177176</v>
      </c>
      <c r="L1346">
        <v>1418.30675537866</v>
      </c>
      <c r="M1346">
        <v>55.527997454487497</v>
      </c>
      <c r="N1346">
        <v>3.29914123022817</v>
      </c>
      <c r="O1346">
        <v>12.0102307357422</v>
      </c>
      <c r="P1346">
        <v>88.462130147171905</v>
      </c>
      <c r="Q1346">
        <v>7.515492680876E-2</v>
      </c>
    </row>
    <row r="1347" spans="1:17" hidden="1" x14ac:dyDescent="0.3">
      <c r="A1347" t="s">
        <v>2860</v>
      </c>
      <c r="B1347" t="s">
        <v>2861</v>
      </c>
      <c r="C1347" t="s">
        <v>10405</v>
      </c>
      <c r="D1347" t="s">
        <v>510</v>
      </c>
      <c r="E1347">
        <v>1390.1539049999999</v>
      </c>
      <c r="F1347">
        <v>122.93</v>
      </c>
      <c r="G1347">
        <v>-17.764810120238501</v>
      </c>
      <c r="H1347">
        <v>-1.0722548687757001</v>
      </c>
      <c r="I1347">
        <v>21.220811353562599</v>
      </c>
      <c r="J1347">
        <v>-6.7749247128370804</v>
      </c>
      <c r="K1347">
        <v>116.50066085739</v>
      </c>
      <c r="L1347">
        <v>104.34372559472</v>
      </c>
      <c r="M1347">
        <v>40.8924407626155</v>
      </c>
      <c r="N1347">
        <v>1.34051368646536</v>
      </c>
      <c r="O1347">
        <v>17.1398356788416</v>
      </c>
      <c r="P1347">
        <v>47.398081534772103</v>
      </c>
    </row>
    <row r="1348" spans="1:17" hidden="1" x14ac:dyDescent="0.3">
      <c r="A1348" t="s">
        <v>2862</v>
      </c>
      <c r="B1348" t="s">
        <v>2863</v>
      </c>
      <c r="C1348" t="s">
        <v>10405</v>
      </c>
      <c r="D1348" t="s">
        <v>400</v>
      </c>
      <c r="E1348">
        <v>1389.465275</v>
      </c>
      <c r="F1348">
        <v>1304.05</v>
      </c>
      <c r="G1348">
        <v>296.79230487816898</v>
      </c>
      <c r="H1348">
        <v>-6.9895397140823396</v>
      </c>
      <c r="I1348">
        <v>93.807287949291705</v>
      </c>
      <c r="J1348">
        <v>4.1701550406749899</v>
      </c>
      <c r="K1348">
        <v>1185.4251170145201</v>
      </c>
      <c r="L1348">
        <v>847.68471984387395</v>
      </c>
      <c r="M1348">
        <v>56.951769052516802</v>
      </c>
      <c r="N1348">
        <v>0.30352163040969798</v>
      </c>
      <c r="O1348">
        <v>21.0229669107779</v>
      </c>
      <c r="P1348">
        <v>336.794506782783</v>
      </c>
      <c r="Q1348">
        <v>0.14175081623991001</v>
      </c>
    </row>
    <row r="1349" spans="1:17" hidden="1" x14ac:dyDescent="0.3">
      <c r="A1349" t="s">
        <v>2864</v>
      </c>
      <c r="B1349" t="s">
        <v>2865</v>
      </c>
      <c r="C1349" t="s">
        <v>10405</v>
      </c>
      <c r="D1349" t="s">
        <v>438</v>
      </c>
      <c r="E1349">
        <v>1388.1670624599999</v>
      </c>
      <c r="F1349">
        <v>83.08</v>
      </c>
      <c r="G1349">
        <v>35.328489088695697</v>
      </c>
      <c r="H1349">
        <v>0.92180808550962701</v>
      </c>
      <c r="I1349">
        <v>-0.58659658470849496</v>
      </c>
      <c r="J1349">
        <v>8.5589881689503697E-2</v>
      </c>
      <c r="K1349">
        <v>80.508202659083196</v>
      </c>
      <c r="L1349">
        <v>71.351252665406406</v>
      </c>
      <c r="M1349">
        <v>47.944141696245502</v>
      </c>
      <c r="N1349">
        <v>1.4875353138441101</v>
      </c>
      <c r="O1349">
        <v>10.315358690418799</v>
      </c>
      <c r="P1349">
        <v>80.216919739696294</v>
      </c>
      <c r="Q1349">
        <v>6.3220890042999994E-2</v>
      </c>
    </row>
    <row r="1350" spans="1:17" hidden="1" x14ac:dyDescent="0.3">
      <c r="A1350" t="s">
        <v>2866</v>
      </c>
      <c r="B1350" t="s">
        <v>2867</v>
      </c>
      <c r="C1350" t="s">
        <v>10405</v>
      </c>
      <c r="E1350">
        <v>1383.9</v>
      </c>
      <c r="F1350">
        <v>494.25</v>
      </c>
      <c r="G1350">
        <v>197.10896876890899</v>
      </c>
      <c r="H1350">
        <v>42.986246782913</v>
      </c>
      <c r="I1350">
        <v>-7.8498101153638702</v>
      </c>
      <c r="J1350">
        <v>5.9425216311672697</v>
      </c>
      <c r="K1350">
        <v>390.89858742889498</v>
      </c>
      <c r="L1350">
        <v>369.80345316115898</v>
      </c>
      <c r="M1350">
        <v>96.837455042647505</v>
      </c>
      <c r="N1350">
        <v>1.23191535305549</v>
      </c>
      <c r="O1350">
        <v>91.016691957511298</v>
      </c>
      <c r="P1350">
        <v>236.224489795918</v>
      </c>
    </row>
    <row r="1351" spans="1:17" hidden="1" x14ac:dyDescent="0.3">
      <c r="A1351" t="s">
        <v>2868</v>
      </c>
      <c r="B1351" t="s">
        <v>2869</v>
      </c>
      <c r="C1351" t="s">
        <v>10405</v>
      </c>
      <c r="D1351" t="s">
        <v>1003</v>
      </c>
      <c r="E1351">
        <v>1381.0518559100001</v>
      </c>
      <c r="F1351">
        <v>74.53</v>
      </c>
      <c r="G1351">
        <v>-62.058622858623103</v>
      </c>
      <c r="H1351">
        <v>-5.4232356615446502</v>
      </c>
      <c r="I1351">
        <v>-19.0332427207025</v>
      </c>
      <c r="J1351">
        <v>-1.4608241856347499</v>
      </c>
      <c r="K1351">
        <v>73.152445005983196</v>
      </c>
      <c r="L1351">
        <v>77.337268285855501</v>
      </c>
      <c r="M1351">
        <v>61.115153376817197</v>
      </c>
      <c r="N1351">
        <v>0.79520894929747798</v>
      </c>
      <c r="O1351">
        <v>47.323225546759602</v>
      </c>
      <c r="P1351">
        <v>20.209677419354801</v>
      </c>
      <c r="Q1351">
        <v>-1.4164817069325999E-2</v>
      </c>
    </row>
    <row r="1352" spans="1:17" hidden="1" x14ac:dyDescent="0.3">
      <c r="A1352" t="s">
        <v>2870</v>
      </c>
      <c r="B1352" t="s">
        <v>2871</v>
      </c>
      <c r="C1352" t="s">
        <v>10405</v>
      </c>
      <c r="D1352" t="s">
        <v>213</v>
      </c>
      <c r="E1352">
        <v>1373.39703394</v>
      </c>
      <c r="F1352">
        <v>359.35</v>
      </c>
      <c r="G1352">
        <v>-52.333697092152903</v>
      </c>
      <c r="H1352">
        <v>-11.280821425897299</v>
      </c>
      <c r="I1352">
        <v>-31.404632044135301</v>
      </c>
      <c r="J1352">
        <v>-6.8461254419325304</v>
      </c>
      <c r="K1352">
        <v>386.92969148480802</v>
      </c>
      <c r="L1352">
        <v>449.70957443633398</v>
      </c>
      <c r="M1352">
        <v>40.010131694726098</v>
      </c>
      <c r="N1352">
        <v>0.70368484448731805</v>
      </c>
      <c r="O1352">
        <v>76.819256991790695</v>
      </c>
      <c r="P1352">
        <v>2.9951275437087999</v>
      </c>
    </row>
    <row r="1353" spans="1:17" hidden="1" x14ac:dyDescent="0.3">
      <c r="A1353" t="s">
        <v>2872</v>
      </c>
      <c r="B1353" t="s">
        <v>2873</v>
      </c>
      <c r="C1353" t="s">
        <v>10405</v>
      </c>
      <c r="D1353" t="s">
        <v>276</v>
      </c>
      <c r="E1353">
        <v>1373.3387849999999</v>
      </c>
      <c r="F1353">
        <v>84.21</v>
      </c>
      <c r="G1353">
        <v>-34.570676418953703</v>
      </c>
      <c r="H1353">
        <v>-8.3225966188724492</v>
      </c>
      <c r="I1353">
        <v>-17.097859167760699</v>
      </c>
      <c r="J1353">
        <v>-5.0831908180534304</v>
      </c>
      <c r="K1353">
        <v>85.881270039034007</v>
      </c>
      <c r="L1353">
        <v>85.206757394469804</v>
      </c>
      <c r="M1353">
        <v>37.387186035984101</v>
      </c>
      <c r="N1353">
        <v>0.68468629730209096</v>
      </c>
      <c r="O1353">
        <v>24.6289039306495</v>
      </c>
      <c r="P1353">
        <v>22.043478260869499</v>
      </c>
      <c r="Q1353">
        <v>-1.1230182195384001E-2</v>
      </c>
    </row>
    <row r="1354" spans="1:17" hidden="1" x14ac:dyDescent="0.3">
      <c r="A1354" t="s">
        <v>2874</v>
      </c>
      <c r="B1354" t="s">
        <v>2875</v>
      </c>
      <c r="C1354" t="s">
        <v>10405</v>
      </c>
      <c r="D1354" t="s">
        <v>433</v>
      </c>
      <c r="E1354">
        <v>1370.6412759699999</v>
      </c>
      <c r="F1354">
        <v>573.04999999999995</v>
      </c>
      <c r="G1354">
        <v>90.070102429785507</v>
      </c>
      <c r="H1354">
        <v>-7.5279937880162402</v>
      </c>
      <c r="I1354">
        <v>40.486881392594498</v>
      </c>
      <c r="J1354">
        <v>-6.6192764949540601</v>
      </c>
      <c r="K1354">
        <v>564.66373940813696</v>
      </c>
      <c r="L1354">
        <v>456.26532471807002</v>
      </c>
      <c r="M1354">
        <v>28.621203926669999</v>
      </c>
      <c r="N1354">
        <v>0.53684381149846805</v>
      </c>
      <c r="O1354">
        <v>16.560509554140101</v>
      </c>
      <c r="P1354">
        <v>130.97541313986201</v>
      </c>
      <c r="Q1354">
        <v>0.127131476240706</v>
      </c>
    </row>
    <row r="1355" spans="1:17" hidden="1" x14ac:dyDescent="0.3">
      <c r="A1355" t="s">
        <v>2876</v>
      </c>
      <c r="B1355" t="s">
        <v>2877</v>
      </c>
      <c r="C1355" t="s">
        <v>10405</v>
      </c>
      <c r="D1355" t="s">
        <v>89</v>
      </c>
      <c r="E1355">
        <v>1369.6333981989901</v>
      </c>
      <c r="F1355">
        <v>280.39</v>
      </c>
      <c r="G1355">
        <v>-2.06014200179145</v>
      </c>
      <c r="H1355">
        <v>9.4715933557463696</v>
      </c>
      <c r="I1355">
        <v>-15.8897145142263</v>
      </c>
      <c r="J1355">
        <v>-7.9536259828184397</v>
      </c>
      <c r="K1355">
        <v>258.232975229734</v>
      </c>
      <c r="L1355">
        <v>266.21834364419601</v>
      </c>
      <c r="M1355">
        <v>51.610378888546101</v>
      </c>
      <c r="N1355">
        <v>3.1035582700568698</v>
      </c>
      <c r="O1355">
        <v>36.238810228610099</v>
      </c>
      <c r="P1355">
        <v>69.933333333333294</v>
      </c>
    </row>
    <row r="1356" spans="1:17" hidden="1" x14ac:dyDescent="0.3">
      <c r="A1356" t="s">
        <v>2878</v>
      </c>
      <c r="B1356" t="s">
        <v>2879</v>
      </c>
      <c r="C1356" t="s">
        <v>10405</v>
      </c>
      <c r="D1356" t="s">
        <v>21</v>
      </c>
      <c r="E1356">
        <v>1367.305257904</v>
      </c>
      <c r="F1356">
        <v>219.49</v>
      </c>
      <c r="G1356">
        <v>44.409341864238797</v>
      </c>
      <c r="H1356">
        <v>-7.30270571172868</v>
      </c>
      <c r="I1356">
        <v>45.749470103052602</v>
      </c>
      <c r="J1356">
        <v>-5.1181181009689798</v>
      </c>
      <c r="K1356">
        <v>204.95710437789</v>
      </c>
      <c r="L1356">
        <v>167.832848078653</v>
      </c>
      <c r="M1356">
        <v>48.901795714235597</v>
      </c>
      <c r="N1356">
        <v>0.23784959035787601</v>
      </c>
      <c r="O1356">
        <v>13.8548453232493</v>
      </c>
      <c r="P1356">
        <v>86.561835954101099</v>
      </c>
      <c r="Q1356">
        <v>0.106124367693199</v>
      </c>
    </row>
    <row r="1357" spans="1:17" hidden="1" x14ac:dyDescent="0.3">
      <c r="A1357" t="s">
        <v>2880</v>
      </c>
      <c r="B1357" t="s">
        <v>2881</v>
      </c>
      <c r="C1357" t="s">
        <v>10405</v>
      </c>
      <c r="D1357" t="s">
        <v>24</v>
      </c>
      <c r="E1357">
        <v>1363.79359862</v>
      </c>
      <c r="F1357">
        <v>302.60000000000002</v>
      </c>
      <c r="G1357">
        <v>-62.608292520499603</v>
      </c>
      <c r="H1357">
        <v>-5.6214430315266197</v>
      </c>
      <c r="I1357">
        <v>-26.000065127230702</v>
      </c>
      <c r="J1357">
        <v>-3.53011943601211</v>
      </c>
      <c r="K1357">
        <v>311.43891571164198</v>
      </c>
      <c r="M1357">
        <v>57.616126848919002</v>
      </c>
      <c r="N1357">
        <v>1.32495215952306</v>
      </c>
      <c r="O1357">
        <v>54.9900859220092</v>
      </c>
      <c r="P1357">
        <v>4.8510048510048396</v>
      </c>
    </row>
    <row r="1358" spans="1:17" hidden="1" x14ac:dyDescent="0.3">
      <c r="A1358" t="s">
        <v>2882</v>
      </c>
      <c r="B1358" t="s">
        <v>2883</v>
      </c>
      <c r="C1358" t="s">
        <v>10405</v>
      </c>
      <c r="D1358" t="s">
        <v>592</v>
      </c>
      <c r="E1358">
        <v>1361.2899477599999</v>
      </c>
      <c r="F1358">
        <v>24.48</v>
      </c>
      <c r="G1358">
        <v>-71.275988523244493</v>
      </c>
      <c r="H1358">
        <v>-4.1506139725824003</v>
      </c>
      <c r="I1358">
        <v>-10.5496642364433</v>
      </c>
      <c r="J1358">
        <v>-4.5950957304209199</v>
      </c>
      <c r="K1358">
        <v>24.247014898603901</v>
      </c>
      <c r="L1358">
        <v>25.0379677581547</v>
      </c>
      <c r="M1358">
        <v>34.160229084785499</v>
      </c>
      <c r="N1358">
        <v>0.84614377864999202</v>
      </c>
      <c r="O1358">
        <v>67.483660130718903</v>
      </c>
      <c r="P1358">
        <v>63.2</v>
      </c>
      <c r="Q1358">
        <v>0.243384085095498</v>
      </c>
    </row>
    <row r="1359" spans="1:17" hidden="1" x14ac:dyDescent="0.3">
      <c r="A1359" t="s">
        <v>2884</v>
      </c>
      <c r="B1359" t="s">
        <v>2885</v>
      </c>
      <c r="C1359" t="s">
        <v>10405</v>
      </c>
      <c r="D1359" t="s">
        <v>998</v>
      </c>
      <c r="E1359">
        <v>1357.307292</v>
      </c>
      <c r="F1359">
        <v>89.13</v>
      </c>
      <c r="G1359">
        <v>-24.526583375072299</v>
      </c>
      <c r="H1359">
        <v>-7.7081183670530704</v>
      </c>
      <c r="I1359">
        <v>-8.2540458428040306</v>
      </c>
      <c r="J1359">
        <v>-4.29730531105153</v>
      </c>
      <c r="K1359">
        <v>89.481837073578006</v>
      </c>
      <c r="L1359">
        <v>89.331412311242602</v>
      </c>
      <c r="M1359">
        <v>42.687163171575598</v>
      </c>
      <c r="N1359">
        <v>1.06058671748767</v>
      </c>
      <c r="O1359">
        <v>29.754291484348698</v>
      </c>
      <c r="P1359">
        <v>20.445945945945901</v>
      </c>
      <c r="Q1359">
        <v>-1.2775114090459999E-2</v>
      </c>
    </row>
    <row r="1360" spans="1:17" hidden="1" x14ac:dyDescent="0.3">
      <c r="A1360" t="s">
        <v>2886</v>
      </c>
      <c r="B1360" t="s">
        <v>2887</v>
      </c>
      <c r="C1360" t="s">
        <v>10405</v>
      </c>
      <c r="D1360" t="s">
        <v>89</v>
      </c>
      <c r="E1360">
        <v>1347.2923559999999</v>
      </c>
      <c r="F1360">
        <v>840</v>
      </c>
      <c r="G1360">
        <v>-28.082291580449098</v>
      </c>
      <c r="H1360">
        <v>0.30578845264999499</v>
      </c>
      <c r="I1360">
        <v>-8.5922343577881204</v>
      </c>
      <c r="J1360">
        <v>-3.6736569329978699</v>
      </c>
      <c r="K1360">
        <v>843.26048630539697</v>
      </c>
      <c r="L1360">
        <v>818.46805794975899</v>
      </c>
      <c r="M1360">
        <v>40.452609760140597</v>
      </c>
      <c r="N1360">
        <v>1.6149577063832601</v>
      </c>
      <c r="O1360">
        <v>24.571428571428498</v>
      </c>
      <c r="P1360">
        <v>20.3697069570824</v>
      </c>
      <c r="Q1360">
        <v>-7.6684138870637006E-2</v>
      </c>
    </row>
    <row r="1361" spans="1:17" hidden="1" x14ac:dyDescent="0.3">
      <c r="A1361" t="s">
        <v>2888</v>
      </c>
      <c r="B1361" t="s">
        <v>2889</v>
      </c>
      <c r="C1361" t="s">
        <v>10405</v>
      </c>
      <c r="D1361" t="s">
        <v>230</v>
      </c>
      <c r="E1361">
        <v>1346.1672432</v>
      </c>
      <c r="F1361">
        <v>290</v>
      </c>
      <c r="G1361">
        <v>109.79761716545801</v>
      </c>
      <c r="H1361">
        <v>41.573206016095199</v>
      </c>
      <c r="I1361">
        <v>51.808381975031601</v>
      </c>
      <c r="J1361">
        <v>-5.5019816919393802</v>
      </c>
      <c r="K1361">
        <v>244.144616706036</v>
      </c>
      <c r="L1361">
        <v>204.60684574192399</v>
      </c>
      <c r="M1361">
        <v>60.363621315615603</v>
      </c>
      <c r="N1361">
        <v>1.04159322551531</v>
      </c>
      <c r="O1361">
        <v>6.7241379310344698</v>
      </c>
      <c r="P1361">
        <v>146.389124893797</v>
      </c>
      <c r="Q1361">
        <v>0.132209457376046</v>
      </c>
    </row>
    <row r="1362" spans="1:17" hidden="1" x14ac:dyDescent="0.3">
      <c r="A1362" t="s">
        <v>2890</v>
      </c>
      <c r="B1362" t="s">
        <v>2891</v>
      </c>
      <c r="C1362" t="s">
        <v>10405</v>
      </c>
      <c r="D1362" t="s">
        <v>266</v>
      </c>
      <c r="E1362">
        <v>1345.4480000000001</v>
      </c>
      <c r="F1362">
        <v>2577</v>
      </c>
      <c r="G1362">
        <v>108.130615161056</v>
      </c>
      <c r="H1362">
        <v>24.493742097587099</v>
      </c>
      <c r="I1362">
        <v>103.177329640092</v>
      </c>
      <c r="J1362">
        <v>-3.5183539026948298</v>
      </c>
      <c r="K1362">
        <v>2177.1396165133801</v>
      </c>
      <c r="L1362">
        <v>1635.53404973637</v>
      </c>
      <c r="M1362">
        <v>62.473975037847303</v>
      </c>
      <c r="N1362">
        <v>0.76795589849940205</v>
      </c>
      <c r="O1362">
        <v>8.5758634070624602</v>
      </c>
      <c r="P1362">
        <v>156.66052487425901</v>
      </c>
      <c r="Q1362">
        <v>9.552514853381E-2</v>
      </c>
    </row>
    <row r="1363" spans="1:17" hidden="1" x14ac:dyDescent="0.3">
      <c r="A1363" t="s">
        <v>2892</v>
      </c>
      <c r="B1363" t="s">
        <v>2893</v>
      </c>
      <c r="C1363" t="s">
        <v>10405</v>
      </c>
      <c r="D1363" t="s">
        <v>46</v>
      </c>
      <c r="E1363">
        <v>1344.7419830599999</v>
      </c>
      <c r="F1363">
        <v>235.33</v>
      </c>
      <c r="G1363">
        <v>226.83687963026699</v>
      </c>
      <c r="H1363">
        <v>58.177634537350897</v>
      </c>
      <c r="I1363">
        <v>135.223895777525</v>
      </c>
      <c r="J1363">
        <v>13.559392084492901</v>
      </c>
      <c r="K1363">
        <v>176.81222621443101</v>
      </c>
      <c r="L1363">
        <v>130.58742156265799</v>
      </c>
      <c r="M1363">
        <v>68.490608252769704</v>
      </c>
      <c r="N1363">
        <v>2.4245435117941798</v>
      </c>
      <c r="O1363">
        <v>8.2309947732970503</v>
      </c>
      <c r="P1363">
        <v>308.20468343451802</v>
      </c>
      <c r="Q1363">
        <v>0.13305159185565801</v>
      </c>
    </row>
    <row r="1364" spans="1:17" hidden="1" x14ac:dyDescent="0.3">
      <c r="A1364" t="s">
        <v>2894</v>
      </c>
      <c r="B1364" t="s">
        <v>2895</v>
      </c>
      <c r="C1364" t="s">
        <v>10405</v>
      </c>
      <c r="D1364" t="s">
        <v>2896</v>
      </c>
      <c r="E1364">
        <v>1342.956542016</v>
      </c>
      <c r="F1364">
        <v>206.72</v>
      </c>
      <c r="G1364">
        <v>-65.957545504513604</v>
      </c>
      <c r="H1364">
        <v>-6.71046666372398</v>
      </c>
      <c r="I1364">
        <v>0.24041616339633201</v>
      </c>
      <c r="J1364">
        <v>-1.0953642283913001</v>
      </c>
      <c r="K1364">
        <v>193.32878477443001</v>
      </c>
      <c r="M1364">
        <v>55.913936895142101</v>
      </c>
      <c r="N1364">
        <v>0.84376447561178203</v>
      </c>
      <c r="O1364">
        <v>57.1207430340557</v>
      </c>
      <c r="P1364">
        <v>42.369146005509599</v>
      </c>
    </row>
    <row r="1365" spans="1:17" hidden="1" x14ac:dyDescent="0.3">
      <c r="A1365" t="s">
        <v>2897</v>
      </c>
      <c r="B1365" t="s">
        <v>2898</v>
      </c>
      <c r="C1365" t="s">
        <v>10405</v>
      </c>
      <c r="D1365" t="s">
        <v>21</v>
      </c>
      <c r="E1365">
        <v>1340.4095109120001</v>
      </c>
      <c r="F1365">
        <v>120.32</v>
      </c>
      <c r="G1365">
        <v>-0.60234743399421398</v>
      </c>
      <c r="H1365">
        <v>-9.4102708005297409</v>
      </c>
      <c r="I1365">
        <v>-14.625327602872799</v>
      </c>
      <c r="J1365">
        <v>-1.31797276209631</v>
      </c>
      <c r="K1365">
        <v>123.486577594089</v>
      </c>
      <c r="L1365">
        <v>118.20367024832299</v>
      </c>
      <c r="M1365">
        <v>44.983699770934699</v>
      </c>
      <c r="N1365">
        <v>0.33693548440533</v>
      </c>
      <c r="O1365">
        <v>46.692154255319103</v>
      </c>
      <c r="P1365">
        <v>48.543209876543102</v>
      </c>
      <c r="Q1365">
        <v>7.0170573170200005E-4</v>
      </c>
    </row>
    <row r="1366" spans="1:17" hidden="1" x14ac:dyDescent="0.3">
      <c r="A1366" t="s">
        <v>2899</v>
      </c>
      <c r="B1366" t="s">
        <v>2900</v>
      </c>
      <c r="C1366" t="s">
        <v>10405</v>
      </c>
      <c r="D1366" t="s">
        <v>161</v>
      </c>
      <c r="E1366">
        <v>1337.9778743659999</v>
      </c>
      <c r="F1366">
        <v>201.46</v>
      </c>
      <c r="G1366">
        <v>60.797837747699603</v>
      </c>
      <c r="H1366">
        <v>-10.055917750991499</v>
      </c>
      <c r="I1366">
        <v>73.093371702817905</v>
      </c>
      <c r="J1366">
        <v>0.35626591852839901</v>
      </c>
      <c r="K1366">
        <v>202.772945152868</v>
      </c>
      <c r="L1366">
        <v>171.12901337856201</v>
      </c>
      <c r="M1366">
        <v>58.495644216323903</v>
      </c>
      <c r="N1366">
        <v>0.31957864810075698</v>
      </c>
      <c r="O1366">
        <v>26.4717561798868</v>
      </c>
      <c r="P1366">
        <v>109.091852620653</v>
      </c>
      <c r="Q1366">
        <v>0.195990170702947</v>
      </c>
    </row>
    <row r="1367" spans="1:17" hidden="1" x14ac:dyDescent="0.3">
      <c r="A1367" t="s">
        <v>2901</v>
      </c>
      <c r="B1367" t="s">
        <v>2902</v>
      </c>
      <c r="C1367" t="s">
        <v>10405</v>
      </c>
      <c r="D1367" t="s">
        <v>1003</v>
      </c>
      <c r="E1367">
        <v>1336.7411059999999</v>
      </c>
      <c r="F1367">
        <v>350.5</v>
      </c>
      <c r="G1367">
        <v>-53.060801059143003</v>
      </c>
      <c r="H1367">
        <v>-0.482261287837705</v>
      </c>
      <c r="I1367">
        <v>-7.6360476873157301</v>
      </c>
      <c r="J1367">
        <v>0.90709430932891699</v>
      </c>
      <c r="K1367">
        <v>339.842402716001</v>
      </c>
      <c r="L1367">
        <v>346.03802378069099</v>
      </c>
      <c r="M1367">
        <v>55.241760803291903</v>
      </c>
      <c r="N1367">
        <v>1.1595673004865099</v>
      </c>
      <c r="O1367">
        <v>52.867332382310899</v>
      </c>
      <c r="P1367">
        <v>27.4545454545454</v>
      </c>
      <c r="Q1367">
        <v>6.0332382939018998E-2</v>
      </c>
    </row>
    <row r="1368" spans="1:17" hidden="1" x14ac:dyDescent="0.3">
      <c r="A1368" t="s">
        <v>2903</v>
      </c>
      <c r="B1368" t="s">
        <v>2904</v>
      </c>
      <c r="C1368" t="s">
        <v>10405</v>
      </c>
      <c r="D1368" t="s">
        <v>67</v>
      </c>
      <c r="E1368">
        <v>1336.08</v>
      </c>
      <c r="F1368">
        <v>879</v>
      </c>
      <c r="G1368">
        <v>92.091787978860296</v>
      </c>
      <c r="H1368">
        <v>-14.456148118422799</v>
      </c>
      <c r="I1368">
        <v>77.044370950948306</v>
      </c>
      <c r="J1368">
        <v>-1.3606885898010901</v>
      </c>
      <c r="K1368">
        <v>873.21454583985496</v>
      </c>
      <c r="L1368">
        <v>683.40064250407704</v>
      </c>
      <c r="M1368">
        <v>43.724786750522902</v>
      </c>
      <c r="N1368">
        <v>0.195011120353278</v>
      </c>
      <c r="O1368">
        <v>22.667804323094401</v>
      </c>
      <c r="P1368">
        <v>128.252401973513</v>
      </c>
      <c r="Q1368">
        <v>0.157291223224927</v>
      </c>
    </row>
    <row r="1369" spans="1:17" hidden="1" x14ac:dyDescent="0.3">
      <c r="A1369" t="s">
        <v>2905</v>
      </c>
      <c r="B1369" t="s">
        <v>2906</v>
      </c>
      <c r="C1369" t="s">
        <v>10405</v>
      </c>
      <c r="D1369" t="s">
        <v>2307</v>
      </c>
      <c r="E1369">
        <v>1334.048285175</v>
      </c>
      <c r="F1369">
        <v>580</v>
      </c>
      <c r="G1369">
        <v>165.03576554270501</v>
      </c>
      <c r="H1369">
        <v>-27.330988989444599</v>
      </c>
      <c r="I1369">
        <v>-48.791351074305901</v>
      </c>
      <c r="J1369">
        <v>-2.7866807858079898</v>
      </c>
      <c r="K1369">
        <v>678.66708961551797</v>
      </c>
      <c r="L1369">
        <v>646.74171047954803</v>
      </c>
      <c r="M1369">
        <v>39.780827860304399</v>
      </c>
      <c r="N1369">
        <v>1.79713120251495</v>
      </c>
      <c r="O1369">
        <v>68.965517241379303</v>
      </c>
      <c r="P1369">
        <v>217.026509975403</v>
      </c>
      <c r="Q1369">
        <v>0.24486813565753701</v>
      </c>
    </row>
    <row r="1370" spans="1:17" hidden="1" x14ac:dyDescent="0.3">
      <c r="A1370" t="s">
        <v>2907</v>
      </c>
      <c r="B1370" t="s">
        <v>2908</v>
      </c>
      <c r="C1370" t="s">
        <v>10405</v>
      </c>
      <c r="D1370" t="s">
        <v>266</v>
      </c>
      <c r="E1370">
        <v>1331.3536128000001</v>
      </c>
      <c r="F1370">
        <v>1330.8</v>
      </c>
      <c r="G1370">
        <v>326.01406319783598</v>
      </c>
      <c r="H1370">
        <v>-11.4874767576749</v>
      </c>
      <c r="I1370">
        <v>2.5173713866909302</v>
      </c>
      <c r="J1370">
        <v>-1.84221178240378</v>
      </c>
      <c r="K1370">
        <v>1390.97764086999</v>
      </c>
      <c r="L1370">
        <v>1174.5577998256999</v>
      </c>
      <c r="M1370">
        <v>50.197371030041502</v>
      </c>
      <c r="N1370">
        <v>0.84054545709503403</v>
      </c>
      <c r="O1370">
        <v>30.5192365494439</v>
      </c>
      <c r="P1370">
        <v>366.94736842105198</v>
      </c>
      <c r="Q1370">
        <v>0.17542984001287901</v>
      </c>
    </row>
    <row r="1371" spans="1:17" hidden="1" x14ac:dyDescent="0.3">
      <c r="A1371" t="s">
        <v>2909</v>
      </c>
      <c r="B1371" t="s">
        <v>2910</v>
      </c>
      <c r="C1371" t="s">
        <v>10405</v>
      </c>
      <c r="D1371" t="s">
        <v>555</v>
      </c>
      <c r="E1371">
        <v>1330.1896131000001</v>
      </c>
      <c r="F1371">
        <v>549</v>
      </c>
      <c r="G1371">
        <v>-13.699348632495401</v>
      </c>
      <c r="H1371">
        <v>-6.8172902648669398</v>
      </c>
      <c r="I1371">
        <v>28.912317165454901</v>
      </c>
      <c r="J1371">
        <v>6.3910417782525597</v>
      </c>
      <c r="K1371">
        <v>551.56730915405797</v>
      </c>
      <c r="L1371">
        <v>501.93322923843101</v>
      </c>
      <c r="M1371">
        <v>53.984506336607403</v>
      </c>
      <c r="N1371">
        <v>0.78515592488825003</v>
      </c>
      <c r="O1371">
        <v>23.861566484517201</v>
      </c>
      <c r="P1371">
        <v>62.642571470893202</v>
      </c>
      <c r="Q1371">
        <v>0.14469250555959501</v>
      </c>
    </row>
    <row r="1372" spans="1:17" hidden="1" x14ac:dyDescent="0.3">
      <c r="A1372" t="s">
        <v>2911</v>
      </c>
      <c r="B1372" t="s">
        <v>2912</v>
      </c>
      <c r="C1372" t="s">
        <v>10405</v>
      </c>
      <c r="D1372" t="s">
        <v>21</v>
      </c>
      <c r="E1372">
        <v>1330.044373362</v>
      </c>
      <c r="F1372">
        <v>136.54</v>
      </c>
      <c r="G1372">
        <v>21.589750349957001</v>
      </c>
      <c r="H1372">
        <v>-22.823783153732599</v>
      </c>
      <c r="I1372">
        <v>21.359626408736499</v>
      </c>
      <c r="J1372">
        <v>-6.9543801093016402</v>
      </c>
      <c r="K1372">
        <v>144.318580240964</v>
      </c>
      <c r="L1372">
        <v>119.570727704891</v>
      </c>
      <c r="M1372">
        <v>28.931478023889401</v>
      </c>
      <c r="N1372">
        <v>0.35176868720433302</v>
      </c>
      <c r="O1372">
        <v>34.978760802695199</v>
      </c>
      <c r="P1372">
        <v>88.331034482758596</v>
      </c>
      <c r="Q1372">
        <v>8.9731090977682004E-2</v>
      </c>
    </row>
    <row r="1373" spans="1:17" hidden="1" x14ac:dyDescent="0.3">
      <c r="A1373" t="s">
        <v>2913</v>
      </c>
      <c r="B1373" t="s">
        <v>2914</v>
      </c>
      <c r="C1373" t="s">
        <v>10405</v>
      </c>
      <c r="D1373" t="s">
        <v>294</v>
      </c>
      <c r="E1373">
        <v>1330.02772992</v>
      </c>
      <c r="F1373">
        <v>793.6</v>
      </c>
      <c r="G1373">
        <v>48.933007573405902</v>
      </c>
      <c r="H1373">
        <v>-21.4543276380052</v>
      </c>
      <c r="I1373">
        <v>15.818412611526499</v>
      </c>
      <c r="J1373">
        <v>-5.6206483759527197</v>
      </c>
      <c r="K1373">
        <v>763.22983611176903</v>
      </c>
      <c r="L1373">
        <v>606.222315999702</v>
      </c>
      <c r="M1373">
        <v>34.060531585437197</v>
      </c>
      <c r="N1373">
        <v>0.67231925764064404</v>
      </c>
      <c r="O1373">
        <v>27.293346774193498</v>
      </c>
      <c r="P1373">
        <v>136.89552238805899</v>
      </c>
      <c r="Q1373">
        <v>0.19522914469764899</v>
      </c>
    </row>
    <row r="1374" spans="1:17" hidden="1" x14ac:dyDescent="0.3">
      <c r="A1374" t="s">
        <v>2915</v>
      </c>
      <c r="B1374" t="s">
        <v>2916</v>
      </c>
      <c r="C1374" t="s">
        <v>10405</v>
      </c>
      <c r="D1374" t="s">
        <v>164</v>
      </c>
      <c r="E1374">
        <v>1329.1890590999999</v>
      </c>
      <c r="F1374">
        <v>562.15</v>
      </c>
      <c r="G1374">
        <v>-82.251432765491202</v>
      </c>
      <c r="H1374">
        <v>-14.828423211908801</v>
      </c>
      <c r="I1374">
        <v>-3.0171567072387702</v>
      </c>
      <c r="J1374">
        <v>-10.391716781422399</v>
      </c>
      <c r="K1374">
        <v>619.70051147726997</v>
      </c>
      <c r="L1374">
        <v>688.72364076666202</v>
      </c>
      <c r="M1374">
        <v>18.0459981504826</v>
      </c>
      <c r="N1374">
        <v>0.78685874792747101</v>
      </c>
      <c r="O1374">
        <v>106.350618162412</v>
      </c>
      <c r="P1374">
        <v>23.8898071625344</v>
      </c>
      <c r="Q1374">
        <v>2.9681701057345002E-2</v>
      </c>
    </row>
    <row r="1375" spans="1:17" hidden="1" x14ac:dyDescent="0.3">
      <c r="A1375" t="s">
        <v>2917</v>
      </c>
      <c r="B1375" t="s">
        <v>2918</v>
      </c>
      <c r="C1375" t="s">
        <v>10405</v>
      </c>
      <c r="D1375" t="s">
        <v>266</v>
      </c>
      <c r="E1375">
        <v>1327.7254464</v>
      </c>
      <c r="F1375">
        <v>204.48</v>
      </c>
      <c r="G1375">
        <v>140.46848908869501</v>
      </c>
      <c r="H1375">
        <v>-3.7353231499078499</v>
      </c>
      <c r="I1375">
        <v>188.42464098244</v>
      </c>
      <c r="J1375">
        <v>-2.92876918016391</v>
      </c>
      <c r="K1375">
        <v>185.31624122901499</v>
      </c>
      <c r="L1375">
        <v>129.405867250585</v>
      </c>
      <c r="M1375">
        <v>53.308989396165799</v>
      </c>
      <c r="N1375">
        <v>0.89470883268008505</v>
      </c>
      <c r="O1375">
        <v>6.79773082942096</v>
      </c>
      <c r="P1375">
        <v>220.50156739811899</v>
      </c>
      <c r="Q1375">
        <v>0.14767578463265901</v>
      </c>
    </row>
    <row r="1376" spans="1:17" hidden="1" x14ac:dyDescent="0.3">
      <c r="A1376" t="s">
        <v>2919</v>
      </c>
      <c r="B1376" t="s">
        <v>2920</v>
      </c>
      <c r="C1376" t="s">
        <v>10405</v>
      </c>
      <c r="D1376" t="s">
        <v>1003</v>
      </c>
      <c r="E1376">
        <v>1327.5020041499999</v>
      </c>
      <c r="F1376">
        <v>942.05</v>
      </c>
      <c r="G1376">
        <v>-1.84710059104413</v>
      </c>
      <c r="H1376">
        <v>6.1896134249314798</v>
      </c>
      <c r="I1376">
        <v>58.203712413886699</v>
      </c>
      <c r="J1376">
        <v>6.0209104387237202</v>
      </c>
      <c r="K1376">
        <v>834.06575572528095</v>
      </c>
      <c r="L1376">
        <v>715.39073220691796</v>
      </c>
      <c r="M1376">
        <v>67.516279359021794</v>
      </c>
      <c r="N1376">
        <v>0.98902743016308703</v>
      </c>
      <c r="O1376">
        <v>5.9922509420943602</v>
      </c>
      <c r="P1376">
        <v>80.469348659003799</v>
      </c>
      <c r="Q1376">
        <v>0.11248816479040701</v>
      </c>
    </row>
    <row r="1377" spans="1:17" hidden="1" x14ac:dyDescent="0.3">
      <c r="A1377" t="s">
        <v>2921</v>
      </c>
      <c r="B1377" t="s">
        <v>2922</v>
      </c>
      <c r="C1377" t="s">
        <v>10405</v>
      </c>
      <c r="D1377" t="s">
        <v>564</v>
      </c>
      <c r="E1377">
        <v>1322.6582724899999</v>
      </c>
      <c r="F1377">
        <v>388.9</v>
      </c>
      <c r="G1377">
        <v>64.540679275848007</v>
      </c>
      <c r="H1377">
        <v>0.68782217108909705</v>
      </c>
      <c r="I1377">
        <v>42.721063604303303</v>
      </c>
      <c r="J1377">
        <v>-3.6938589531999</v>
      </c>
      <c r="K1377">
        <v>363.54579156280101</v>
      </c>
      <c r="L1377">
        <v>291.05180332681698</v>
      </c>
      <c r="M1377">
        <v>44.025377213299997</v>
      </c>
      <c r="N1377">
        <v>0.401051492123499</v>
      </c>
      <c r="O1377">
        <v>10.9411159681152</v>
      </c>
      <c r="P1377">
        <v>119.717514124293</v>
      </c>
      <c r="Q1377">
        <v>6.5688183964763003E-2</v>
      </c>
    </row>
    <row r="1378" spans="1:17" hidden="1" x14ac:dyDescent="0.3">
      <c r="A1378" t="s">
        <v>2923</v>
      </c>
      <c r="B1378" t="s">
        <v>2924</v>
      </c>
      <c r="C1378" t="s">
        <v>10405</v>
      </c>
      <c r="D1378" t="s">
        <v>138</v>
      </c>
      <c r="E1378">
        <v>1319.60246106</v>
      </c>
      <c r="F1378">
        <v>825.05</v>
      </c>
      <c r="G1378">
        <v>-21.900193081846801</v>
      </c>
      <c r="H1378">
        <v>-2.3552343180698401</v>
      </c>
      <c r="I1378">
        <v>-33.196942025318897</v>
      </c>
      <c r="J1378">
        <v>-2.7515626635193402</v>
      </c>
      <c r="K1378">
        <v>818.22689140985995</v>
      </c>
      <c r="L1378">
        <v>839.23563788300703</v>
      </c>
      <c r="M1378">
        <v>59.637487233186697</v>
      </c>
      <c r="N1378">
        <v>0.74413207573575901</v>
      </c>
      <c r="O1378">
        <v>30.901157505605699</v>
      </c>
      <c r="P1378">
        <v>12.167765617564999</v>
      </c>
      <c r="Q1378">
        <v>0.10110959061572</v>
      </c>
    </row>
    <row r="1379" spans="1:17" hidden="1" x14ac:dyDescent="0.3">
      <c r="A1379" t="s">
        <v>2925</v>
      </c>
      <c r="B1379" t="s">
        <v>2926</v>
      </c>
      <c r="C1379" t="s">
        <v>10405</v>
      </c>
      <c r="D1379" t="s">
        <v>2927</v>
      </c>
      <c r="E1379">
        <v>1307.9973995</v>
      </c>
      <c r="F1379">
        <v>528.54999999999995</v>
      </c>
      <c r="G1379">
        <v>124.78036074644901</v>
      </c>
      <c r="H1379">
        <v>-7.4890810313327298</v>
      </c>
      <c r="I1379">
        <v>58.207039579588901</v>
      </c>
      <c r="J1379">
        <v>-5.8580003673413001</v>
      </c>
      <c r="K1379">
        <v>494.99922121071802</v>
      </c>
      <c r="L1379">
        <v>391.30000023318598</v>
      </c>
      <c r="M1379">
        <v>54.812461523099898</v>
      </c>
      <c r="N1379">
        <v>1.2396694214876001</v>
      </c>
      <c r="O1379">
        <v>5.7610443666635103</v>
      </c>
      <c r="P1379">
        <v>182.64705882352899</v>
      </c>
    </row>
    <row r="1380" spans="1:17" hidden="1" x14ac:dyDescent="0.3">
      <c r="A1380" t="s">
        <v>2928</v>
      </c>
      <c r="B1380" t="s">
        <v>2929</v>
      </c>
      <c r="C1380" t="s">
        <v>10405</v>
      </c>
      <c r="D1380" t="s">
        <v>106</v>
      </c>
      <c r="E1380">
        <v>1301.29235208</v>
      </c>
      <c r="F1380">
        <v>511.9</v>
      </c>
      <c r="G1380">
        <v>65.130474056897697</v>
      </c>
      <c r="H1380">
        <v>-15.797008105951999</v>
      </c>
      <c r="I1380">
        <v>15.1916132028277</v>
      </c>
      <c r="J1380">
        <v>2.4993908584709499</v>
      </c>
      <c r="K1380">
        <v>547.92969601988898</v>
      </c>
      <c r="L1380">
        <v>471.967433358091</v>
      </c>
      <c r="M1380">
        <v>44.761967486573802</v>
      </c>
      <c r="N1380">
        <v>0.56025367091373701</v>
      </c>
      <c r="O1380">
        <v>38.698964641531497</v>
      </c>
      <c r="P1380">
        <v>156.848971399899</v>
      </c>
      <c r="Q1380">
        <v>0.17016115562358899</v>
      </c>
    </row>
    <row r="1381" spans="1:17" hidden="1" x14ac:dyDescent="0.3">
      <c r="A1381" t="s">
        <v>2930</v>
      </c>
      <c r="B1381" t="s">
        <v>2931</v>
      </c>
      <c r="C1381" t="s">
        <v>10405</v>
      </c>
      <c r="D1381" t="s">
        <v>54</v>
      </c>
      <c r="E1381">
        <v>1296.1494352</v>
      </c>
      <c r="F1381">
        <v>2098</v>
      </c>
      <c r="G1381">
        <v>-27.337032460336001</v>
      </c>
      <c r="H1381">
        <v>-11.500721953852</v>
      </c>
      <c r="I1381">
        <v>-19.023373874279098</v>
      </c>
      <c r="J1381">
        <v>-1.7751407898923499</v>
      </c>
      <c r="K1381">
        <v>2265.6149034997402</v>
      </c>
      <c r="L1381">
        <v>2222.9561026646202</v>
      </c>
      <c r="M1381">
        <v>37.447644599335099</v>
      </c>
      <c r="N1381">
        <v>0.45660395451904701</v>
      </c>
      <c r="O1381">
        <v>34.599618684461397</v>
      </c>
      <c r="P1381">
        <v>21.4050112840692</v>
      </c>
      <c r="Q1381">
        <v>-2.5433252698865001E-2</v>
      </c>
    </row>
    <row r="1382" spans="1:17" hidden="1" x14ac:dyDescent="0.3">
      <c r="A1382" t="s">
        <v>2932</v>
      </c>
      <c r="B1382" t="s">
        <v>2933</v>
      </c>
      <c r="C1382" t="s">
        <v>10405</v>
      </c>
      <c r="D1382" t="s">
        <v>2934</v>
      </c>
      <c r="E1382">
        <v>1291.0354594999999</v>
      </c>
      <c r="F1382">
        <v>663.1</v>
      </c>
      <c r="G1382">
        <v>40.916455677053897</v>
      </c>
      <c r="H1382">
        <v>-9.8627607612164194</v>
      </c>
      <c r="I1382">
        <v>41.869310834267097</v>
      </c>
      <c r="J1382">
        <v>-5.60026978806484</v>
      </c>
      <c r="K1382">
        <v>706.76877196836494</v>
      </c>
      <c r="L1382">
        <v>587.67839492841301</v>
      </c>
      <c r="M1382">
        <v>37.878525689633101</v>
      </c>
      <c r="N1382">
        <v>0.484015498592758</v>
      </c>
      <c r="O1382">
        <v>43.115668828231001</v>
      </c>
      <c r="P1382">
        <v>91.758241758241695</v>
      </c>
    </row>
    <row r="1383" spans="1:17" hidden="1" x14ac:dyDescent="0.3">
      <c r="A1383" t="s">
        <v>2935</v>
      </c>
      <c r="B1383" t="s">
        <v>2936</v>
      </c>
      <c r="C1383" t="s">
        <v>10405</v>
      </c>
      <c r="D1383" t="s">
        <v>646</v>
      </c>
      <c r="E1383">
        <v>1288.0419649999999</v>
      </c>
      <c r="F1383">
        <v>326.75</v>
      </c>
      <c r="G1383">
        <v>8.1548794687687902</v>
      </c>
      <c r="H1383">
        <v>0.686423291257093</v>
      </c>
      <c r="I1383">
        <v>-3.8131312514503</v>
      </c>
      <c r="J1383">
        <v>-8.83686377872991</v>
      </c>
      <c r="K1383">
        <v>311.43404421759197</v>
      </c>
      <c r="L1383">
        <v>276.23710277650099</v>
      </c>
      <c r="M1383">
        <v>48.313763932748301</v>
      </c>
      <c r="N1383">
        <v>0.66095348089108996</v>
      </c>
      <c r="O1383">
        <v>22.1117061973986</v>
      </c>
      <c r="P1383">
        <v>54.784462340123099</v>
      </c>
    </row>
    <row r="1384" spans="1:17" hidden="1" x14ac:dyDescent="0.3">
      <c r="A1384" t="s">
        <v>2937</v>
      </c>
      <c r="B1384" t="s">
        <v>2938</v>
      </c>
      <c r="C1384" t="s">
        <v>10405</v>
      </c>
      <c r="D1384" t="s">
        <v>433</v>
      </c>
      <c r="E1384">
        <v>1287.88170386</v>
      </c>
      <c r="F1384">
        <v>531.1</v>
      </c>
      <c r="G1384">
        <v>-58.8455410093298</v>
      </c>
      <c r="H1384">
        <v>-14.3121111016558</v>
      </c>
      <c r="I1384">
        <v>-35.38033855175</v>
      </c>
      <c r="J1384">
        <v>-6.91471817301308</v>
      </c>
      <c r="K1384">
        <v>605.76249875502594</v>
      </c>
      <c r="L1384">
        <v>667.44917060853902</v>
      </c>
      <c r="M1384">
        <v>17.752247459034798</v>
      </c>
      <c r="N1384">
        <v>0.85190629920429495</v>
      </c>
      <c r="O1384">
        <v>57.173790246657802</v>
      </c>
      <c r="P1384">
        <v>0.24537561343904701</v>
      </c>
      <c r="Q1384">
        <v>-3.3996718881465E-2</v>
      </c>
    </row>
    <row r="1385" spans="1:17" hidden="1" x14ac:dyDescent="0.3">
      <c r="A1385" t="s">
        <v>2939</v>
      </c>
      <c r="B1385" t="s">
        <v>2940</v>
      </c>
      <c r="C1385" t="s">
        <v>10405</v>
      </c>
      <c r="D1385" t="s">
        <v>573</v>
      </c>
      <c r="E1385">
        <v>1283.54015811</v>
      </c>
      <c r="F1385">
        <v>238.35</v>
      </c>
      <c r="G1385">
        <v>-20.948925750314899</v>
      </c>
      <c r="H1385">
        <v>-5.22630930462108</v>
      </c>
      <c r="I1385">
        <v>3.6454388877751698</v>
      </c>
      <c r="J1385">
        <v>-7.2701495407361403</v>
      </c>
      <c r="K1385">
        <v>242.13694993649301</v>
      </c>
      <c r="L1385">
        <v>229.20163566062499</v>
      </c>
      <c r="M1385">
        <v>43.944932100603701</v>
      </c>
      <c r="N1385">
        <v>2.0412535070851701</v>
      </c>
      <c r="O1385">
        <v>22.676735892594898</v>
      </c>
      <c r="P1385">
        <v>31.685082872928099</v>
      </c>
      <c r="Q1385">
        <v>4.0289766262333999E-2</v>
      </c>
    </row>
    <row r="1386" spans="1:17" hidden="1" x14ac:dyDescent="0.3">
      <c r="A1386" t="s">
        <v>2941</v>
      </c>
      <c r="B1386" t="s">
        <v>2942</v>
      </c>
      <c r="C1386" t="s">
        <v>10405</v>
      </c>
      <c r="D1386" t="s">
        <v>77</v>
      </c>
      <c r="E1386">
        <v>1283.1353758</v>
      </c>
      <c r="F1386">
        <v>49.22</v>
      </c>
      <c r="G1386">
        <v>-5.1193684229201102</v>
      </c>
      <c r="H1386">
        <v>-15.762698883777</v>
      </c>
      <c r="I1386">
        <v>-34.386477346141703</v>
      </c>
      <c r="J1386">
        <v>-8.8895660239069603</v>
      </c>
      <c r="K1386">
        <v>54.569581449639799</v>
      </c>
      <c r="L1386">
        <v>57.076717306253599</v>
      </c>
      <c r="M1386">
        <v>21.5631168702119</v>
      </c>
      <c r="N1386">
        <v>1.26201744743924</v>
      </c>
      <c r="O1386">
        <v>75.7415684681024</v>
      </c>
      <c r="P1386">
        <v>37.871148459383697</v>
      </c>
      <c r="Q1386">
        <v>-4.3460371778124E-2</v>
      </c>
    </row>
    <row r="1387" spans="1:17" hidden="1" x14ac:dyDescent="0.3">
      <c r="A1387" t="s">
        <v>2943</v>
      </c>
      <c r="B1387" t="s">
        <v>2944</v>
      </c>
      <c r="C1387" t="s">
        <v>10405</v>
      </c>
      <c r="D1387" t="s">
        <v>1489</v>
      </c>
      <c r="E1387">
        <v>1278.670871712</v>
      </c>
      <c r="F1387">
        <v>220.48</v>
      </c>
      <c r="G1387">
        <v>-54.3458843670048</v>
      </c>
      <c r="H1387">
        <v>-13.623157655690299</v>
      </c>
      <c r="I1387">
        <v>-26.875894684281999</v>
      </c>
      <c r="J1387">
        <v>-7.3922559668142904</v>
      </c>
      <c r="K1387">
        <v>225.012063297624</v>
      </c>
      <c r="L1387">
        <v>237.78500661743701</v>
      </c>
      <c r="M1387">
        <v>42.346845890441102</v>
      </c>
      <c r="N1387">
        <v>0.50421731378131696</v>
      </c>
      <c r="O1387">
        <v>34.932873730043497</v>
      </c>
      <c r="P1387">
        <v>10.5994482066716</v>
      </c>
      <c r="Q1387">
        <v>-1.2167321186375001E-2</v>
      </c>
    </row>
    <row r="1388" spans="1:17" hidden="1" x14ac:dyDescent="0.3">
      <c r="A1388" t="s">
        <v>2945</v>
      </c>
      <c r="B1388" t="s">
        <v>2946</v>
      </c>
      <c r="C1388" t="s">
        <v>10405</v>
      </c>
      <c r="D1388" t="s">
        <v>592</v>
      </c>
      <c r="E1388">
        <v>1275.5377426350001</v>
      </c>
      <c r="F1388">
        <v>48.85</v>
      </c>
      <c r="G1388">
        <v>-34.0791414333925</v>
      </c>
      <c r="H1388">
        <v>-3.7342638432458402</v>
      </c>
      <c r="I1388">
        <v>9.5303982179694593</v>
      </c>
      <c r="J1388">
        <v>-11.101525532098</v>
      </c>
      <c r="K1388">
        <v>48.324123511454502</v>
      </c>
      <c r="L1388">
        <v>47.6452595101076</v>
      </c>
      <c r="M1388">
        <v>42.5053683941724</v>
      </c>
      <c r="N1388">
        <v>3.2283409953292499</v>
      </c>
      <c r="O1388">
        <v>37.359263050153501</v>
      </c>
      <c r="P1388">
        <v>34.203296703296701</v>
      </c>
      <c r="Q1388">
        <v>-1.6691702660949999E-2</v>
      </c>
    </row>
    <row r="1389" spans="1:17" hidden="1" x14ac:dyDescent="0.3">
      <c r="A1389" t="s">
        <v>2947</v>
      </c>
      <c r="B1389" t="s">
        <v>2948</v>
      </c>
      <c r="C1389" t="s">
        <v>10405</v>
      </c>
      <c r="D1389" t="s">
        <v>266</v>
      </c>
      <c r="E1389">
        <v>1274.36255656</v>
      </c>
      <c r="F1389">
        <v>1086</v>
      </c>
      <c r="G1389">
        <v>22.155617126211698</v>
      </c>
      <c r="H1389">
        <v>5.0162174532582</v>
      </c>
      <c r="I1389">
        <v>0.61106710628345695</v>
      </c>
      <c r="J1389">
        <v>6.2895433187780396</v>
      </c>
      <c r="K1389">
        <v>997.13049686437796</v>
      </c>
      <c r="L1389">
        <v>922.73526751586098</v>
      </c>
      <c r="M1389">
        <v>82.006837850197101</v>
      </c>
      <c r="N1389">
        <v>1.0917946745818501</v>
      </c>
      <c r="O1389">
        <v>3.1261510128913499</v>
      </c>
      <c r="P1389">
        <v>63.875056586690697</v>
      </c>
      <c r="Q1389">
        <v>7.9403950504057005E-2</v>
      </c>
    </row>
    <row r="1390" spans="1:17" hidden="1" x14ac:dyDescent="0.3">
      <c r="A1390" t="s">
        <v>2949</v>
      </c>
      <c r="B1390" t="s">
        <v>2950</v>
      </c>
      <c r="C1390" t="s">
        <v>10405</v>
      </c>
      <c r="D1390" t="s">
        <v>438</v>
      </c>
      <c r="E1390">
        <v>1273.4662943599999</v>
      </c>
      <c r="F1390">
        <v>195.17</v>
      </c>
      <c r="G1390">
        <v>59.453427723943697</v>
      </c>
      <c r="H1390">
        <v>55.217754179954198</v>
      </c>
      <c r="I1390">
        <v>-15.713446479000201</v>
      </c>
      <c r="J1390">
        <v>-2.4691114784524202</v>
      </c>
      <c r="K1390">
        <v>164.18729306802001</v>
      </c>
      <c r="L1390">
        <v>169.19413282708601</v>
      </c>
      <c r="M1390">
        <v>99.031039970333495</v>
      </c>
      <c r="N1390">
        <v>1.01074253088528</v>
      </c>
      <c r="O1390">
        <v>52.815494184556997</v>
      </c>
      <c r="P1390">
        <v>101.20618556701</v>
      </c>
      <c r="Q1390">
        <v>4.3150425762723002E-2</v>
      </c>
    </row>
    <row r="1391" spans="1:17" hidden="1" x14ac:dyDescent="0.3">
      <c r="A1391" t="s">
        <v>2951</v>
      </c>
      <c r="B1391" t="s">
        <v>2952</v>
      </c>
      <c r="C1391" t="s">
        <v>10405</v>
      </c>
      <c r="D1391" t="s">
        <v>2693</v>
      </c>
      <c r="E1391">
        <v>1273.40625</v>
      </c>
      <c r="F1391">
        <v>15.98</v>
      </c>
      <c r="G1391">
        <v>36.039015404485198</v>
      </c>
      <c r="H1391">
        <v>13.790151676742701</v>
      </c>
      <c r="I1391">
        <v>77.194905331790594</v>
      </c>
      <c r="J1391">
        <v>-0.67898802166230099</v>
      </c>
      <c r="K1391">
        <v>14.0944236265837</v>
      </c>
      <c r="L1391">
        <v>14.0840767604893</v>
      </c>
      <c r="M1391">
        <v>56.727591627280901</v>
      </c>
      <c r="N1391">
        <v>3.9029548222572199</v>
      </c>
      <c r="O1391">
        <v>12.3279098873591</v>
      </c>
      <c r="P1391">
        <v>109.711286089238</v>
      </c>
      <c r="Q1391">
        <v>0.22983676008450099</v>
      </c>
    </row>
    <row r="1392" spans="1:17" hidden="1" x14ac:dyDescent="0.3">
      <c r="A1392" t="s">
        <v>2953</v>
      </c>
      <c r="B1392" t="s">
        <v>2954</v>
      </c>
      <c r="C1392" t="s">
        <v>10405</v>
      </c>
      <c r="D1392" t="s">
        <v>327</v>
      </c>
      <c r="E1392">
        <v>1264.3571340000001</v>
      </c>
      <c r="F1392">
        <v>60.3</v>
      </c>
      <c r="G1392">
        <v>492.05209157316699</v>
      </c>
      <c r="H1392">
        <v>78.480166693458898</v>
      </c>
      <c r="I1392">
        <v>176.104919888696</v>
      </c>
      <c r="J1392">
        <v>4.7396060404076001</v>
      </c>
      <c r="K1392">
        <v>42.7646465327676</v>
      </c>
      <c r="L1392">
        <v>30.965227571262599</v>
      </c>
      <c r="M1392">
        <v>66.241816249644799</v>
      </c>
      <c r="N1392">
        <v>1.87406284517736</v>
      </c>
      <c r="O1392">
        <v>10.1990049751243</v>
      </c>
      <c r="P1392">
        <v>584.06125921724299</v>
      </c>
    </row>
    <row r="1393" spans="1:17" hidden="1" x14ac:dyDescent="0.3">
      <c r="A1393" t="s">
        <v>2955</v>
      </c>
      <c r="B1393" t="s">
        <v>2956</v>
      </c>
      <c r="C1393" t="s">
        <v>10405</v>
      </c>
      <c r="D1393" t="s">
        <v>130</v>
      </c>
      <c r="E1393">
        <v>1260.8265876</v>
      </c>
      <c r="F1393">
        <v>1032.05</v>
      </c>
      <c r="G1393">
        <v>38.443466770957301</v>
      </c>
      <c r="H1393">
        <v>0.17354904927674999</v>
      </c>
      <c r="I1393">
        <v>-2.18963404851816</v>
      </c>
      <c r="J1393">
        <v>5.0481076347632303</v>
      </c>
      <c r="K1393">
        <v>942.94742407189597</v>
      </c>
      <c r="L1393">
        <v>868.11100957963095</v>
      </c>
      <c r="M1393">
        <v>59.173830604402902</v>
      </c>
      <c r="N1393">
        <v>2.9026407562019898</v>
      </c>
      <c r="O1393">
        <v>15.275422702388401</v>
      </c>
      <c r="P1393">
        <v>84.294642857142804</v>
      </c>
    </row>
    <row r="1394" spans="1:17" hidden="1" x14ac:dyDescent="0.3">
      <c r="A1394" t="s">
        <v>2957</v>
      </c>
      <c r="B1394" t="s">
        <v>2958</v>
      </c>
      <c r="C1394" t="s">
        <v>10405</v>
      </c>
      <c r="D1394" t="s">
        <v>780</v>
      </c>
      <c r="E1394">
        <v>1259.9119353599999</v>
      </c>
      <c r="F1394">
        <v>249.6</v>
      </c>
      <c r="G1394">
        <v>-37.122005960809098</v>
      </c>
      <c r="H1394">
        <v>-10.927466976866</v>
      </c>
      <c r="I1394">
        <v>-27.362897383924199</v>
      </c>
      <c r="J1394">
        <v>-5.5295403283549502</v>
      </c>
      <c r="K1394">
        <v>260.48525763202099</v>
      </c>
      <c r="M1394">
        <v>45.8378050358262</v>
      </c>
      <c r="N1394">
        <v>0.56974679264666495</v>
      </c>
      <c r="O1394">
        <v>28.485576923076898</v>
      </c>
      <c r="P1394">
        <v>9.6419942894794399</v>
      </c>
    </row>
    <row r="1395" spans="1:17" hidden="1" x14ac:dyDescent="0.3">
      <c r="A1395" t="s">
        <v>2959</v>
      </c>
      <c r="B1395" t="s">
        <v>2960</v>
      </c>
      <c r="C1395" t="s">
        <v>10405</v>
      </c>
      <c r="D1395" t="s">
        <v>1414</v>
      </c>
      <c r="E1395">
        <v>1255.1655622200001</v>
      </c>
      <c r="F1395">
        <v>831.9</v>
      </c>
      <c r="G1395">
        <v>106.948925995853</v>
      </c>
      <c r="H1395">
        <v>-14.4148393902223</v>
      </c>
      <c r="I1395">
        <v>94.997413882250001</v>
      </c>
      <c r="J1395">
        <v>-10.035826938423099</v>
      </c>
      <c r="K1395">
        <v>790.80724801150495</v>
      </c>
      <c r="L1395">
        <v>594.07616559808196</v>
      </c>
      <c r="M1395">
        <v>44.860155395426901</v>
      </c>
      <c r="N1395">
        <v>0.32137704495693498</v>
      </c>
      <c r="O1395">
        <v>23.452338021396798</v>
      </c>
      <c r="P1395">
        <v>149.03457566232501</v>
      </c>
      <c r="Q1395">
        <v>0.153168171600573</v>
      </c>
    </row>
    <row r="1396" spans="1:17" hidden="1" x14ac:dyDescent="0.3">
      <c r="A1396" t="s">
        <v>2961</v>
      </c>
      <c r="B1396" t="s">
        <v>2962</v>
      </c>
      <c r="C1396" t="s">
        <v>10405</v>
      </c>
      <c r="D1396" t="s">
        <v>388</v>
      </c>
      <c r="E1396">
        <v>1254.8852993559999</v>
      </c>
      <c r="F1396">
        <v>180.44</v>
      </c>
      <c r="G1396">
        <v>-20.4785365999455</v>
      </c>
      <c r="H1396">
        <v>4.9756209706582197</v>
      </c>
      <c r="I1396">
        <v>15.630487877494099</v>
      </c>
      <c r="J1396">
        <v>-6.2002558737405096</v>
      </c>
      <c r="K1396">
        <v>173.55495340686801</v>
      </c>
      <c r="L1396">
        <v>161.48782064386401</v>
      </c>
      <c r="M1396">
        <v>48.107508520750798</v>
      </c>
      <c r="N1396">
        <v>1.6058304990599701</v>
      </c>
      <c r="O1396">
        <v>8.3462646863223302</v>
      </c>
      <c r="P1396">
        <v>37.164576206765403</v>
      </c>
      <c r="Q1396">
        <v>1.7609393547954998E-2</v>
      </c>
    </row>
    <row r="1397" spans="1:17" hidden="1" x14ac:dyDescent="0.3">
      <c r="A1397" t="s">
        <v>2963</v>
      </c>
      <c r="B1397" t="s">
        <v>2964</v>
      </c>
      <c r="C1397" t="s">
        <v>10405</v>
      </c>
      <c r="D1397" t="s">
        <v>592</v>
      </c>
      <c r="E1397">
        <v>1254.0604785</v>
      </c>
      <c r="F1397">
        <v>174.5</v>
      </c>
      <c r="G1397">
        <v>-6.2696350094283</v>
      </c>
      <c r="H1397">
        <v>-8.5870961775670498</v>
      </c>
      <c r="I1397">
        <v>37.842703253620002</v>
      </c>
      <c r="J1397">
        <v>-4.2444235450266099</v>
      </c>
      <c r="K1397">
        <v>179.34045307946599</v>
      </c>
      <c r="L1397">
        <v>156.612806609871</v>
      </c>
      <c r="M1397">
        <v>36.791434580543601</v>
      </c>
      <c r="N1397">
        <v>0.62485779976345801</v>
      </c>
      <c r="O1397">
        <v>26.618911174785001</v>
      </c>
      <c r="P1397">
        <v>79.526748971193399</v>
      </c>
      <c r="Q1397">
        <v>0.13071268889121701</v>
      </c>
    </row>
    <row r="1398" spans="1:17" hidden="1" x14ac:dyDescent="0.3">
      <c r="A1398" t="s">
        <v>2965</v>
      </c>
      <c r="B1398" t="s">
        <v>2966</v>
      </c>
      <c r="C1398" t="s">
        <v>10405</v>
      </c>
      <c r="D1398" t="s">
        <v>213</v>
      </c>
      <c r="E1398">
        <v>1249.9940475000001</v>
      </c>
      <c r="F1398">
        <v>3938.85</v>
      </c>
      <c r="G1398">
        <v>1682.95837328277</v>
      </c>
      <c r="H1398">
        <v>49.797986616406703</v>
      </c>
      <c r="I1398">
        <v>1074.9139347437099</v>
      </c>
      <c r="J1398">
        <v>5.7716072019114</v>
      </c>
      <c r="K1398">
        <v>2680.9859126597098</v>
      </c>
      <c r="L1398">
        <v>1407.5856943922499</v>
      </c>
      <c r="M1398">
        <v>99.883544547888107</v>
      </c>
      <c r="N1398">
        <v>1.4889061080977399</v>
      </c>
      <c r="O1398">
        <v>0</v>
      </c>
      <c r="P1398">
        <v>1793.67788461538</v>
      </c>
      <c r="Q1398">
        <v>0.33590067182546302</v>
      </c>
    </row>
    <row r="1399" spans="1:17" hidden="1" x14ac:dyDescent="0.3">
      <c r="A1399" t="s">
        <v>2967</v>
      </c>
      <c r="B1399" t="s">
        <v>2968</v>
      </c>
      <c r="C1399" t="s">
        <v>10405</v>
      </c>
      <c r="D1399" t="s">
        <v>393</v>
      </c>
      <c r="E1399">
        <v>1249.2</v>
      </c>
      <c r="F1399">
        <v>41.64</v>
      </c>
      <c r="G1399">
        <v>-33.6152978935527</v>
      </c>
      <c r="H1399">
        <v>-19.066369683078499</v>
      </c>
      <c r="I1399">
        <v>-15.4990943689426</v>
      </c>
      <c r="J1399">
        <v>-7.7837656923728096</v>
      </c>
      <c r="K1399">
        <v>44.675893675286297</v>
      </c>
      <c r="M1399">
        <v>20.846923563966602</v>
      </c>
      <c r="N1399">
        <v>0.223364832268551</v>
      </c>
      <c r="O1399">
        <v>35.830931796349603</v>
      </c>
      <c r="P1399">
        <v>38.799999999999997</v>
      </c>
    </row>
    <row r="1400" spans="1:17" hidden="1" x14ac:dyDescent="0.3">
      <c r="A1400" t="s">
        <v>2969</v>
      </c>
      <c r="B1400" t="s">
        <v>2970</v>
      </c>
      <c r="C1400" t="s">
        <v>10405</v>
      </c>
      <c r="D1400" t="s">
        <v>510</v>
      </c>
      <c r="E1400">
        <v>1246.4475439099999</v>
      </c>
      <c r="F1400">
        <v>102.95</v>
      </c>
      <c r="G1400">
        <v>34.414249606495098</v>
      </c>
      <c r="H1400">
        <v>1.09221139236483</v>
      </c>
      <c r="I1400">
        <v>37.830451717465898</v>
      </c>
      <c r="J1400">
        <v>-10.673102609272799</v>
      </c>
      <c r="K1400">
        <v>97.802457139993393</v>
      </c>
      <c r="L1400">
        <v>86.120176578437395</v>
      </c>
      <c r="M1400">
        <v>41.852596731025798</v>
      </c>
      <c r="N1400">
        <v>1.11331923885072</v>
      </c>
      <c r="O1400">
        <v>23.1180184555609</v>
      </c>
      <c r="P1400">
        <v>77.806563039723599</v>
      </c>
      <c r="Q1400">
        <v>-5.1804677219831001E-2</v>
      </c>
    </row>
    <row r="1401" spans="1:17" hidden="1" x14ac:dyDescent="0.3">
      <c r="A1401" t="s">
        <v>2971</v>
      </c>
      <c r="B1401" t="s">
        <v>2972</v>
      </c>
      <c r="C1401" t="s">
        <v>10405</v>
      </c>
      <c r="D1401" t="s">
        <v>271</v>
      </c>
      <c r="E1401">
        <v>1245.388025</v>
      </c>
      <c r="F1401">
        <v>335.3</v>
      </c>
      <c r="G1401">
        <v>219.02848238060599</v>
      </c>
      <c r="H1401">
        <v>10.626959728504</v>
      </c>
      <c r="I1401">
        <v>49.573008864188999</v>
      </c>
      <c r="J1401">
        <v>-4.4327061466479201</v>
      </c>
      <c r="K1401">
        <v>309.02434477132601</v>
      </c>
      <c r="L1401">
        <v>232.17454067882099</v>
      </c>
      <c r="M1401">
        <v>38.850726199007603</v>
      </c>
      <c r="N1401">
        <v>0.58896326711535296</v>
      </c>
      <c r="O1401">
        <v>23.382045929018702</v>
      </c>
      <c r="P1401">
        <v>328.79068948430898</v>
      </c>
    </row>
    <row r="1402" spans="1:17" hidden="1" x14ac:dyDescent="0.3">
      <c r="A1402" t="s">
        <v>2973</v>
      </c>
      <c r="B1402" t="s">
        <v>2974</v>
      </c>
      <c r="C1402" t="s">
        <v>10405</v>
      </c>
      <c r="D1402" t="s">
        <v>138</v>
      </c>
      <c r="E1402">
        <v>1241.28186312</v>
      </c>
      <c r="F1402">
        <v>249.96</v>
      </c>
      <c r="G1402">
        <v>20.990253794578098</v>
      </c>
      <c r="H1402">
        <v>-2.3776752511472599</v>
      </c>
      <c r="I1402">
        <v>58.655480889927098</v>
      </c>
      <c r="J1402">
        <v>-4.8094541575801504</v>
      </c>
      <c r="K1402">
        <v>230.82580989996401</v>
      </c>
      <c r="L1402">
        <v>190.70947024745601</v>
      </c>
      <c r="M1402">
        <v>48.553168144138901</v>
      </c>
      <c r="N1402">
        <v>0.98758575274573501</v>
      </c>
      <c r="O1402">
        <v>12.818050888142</v>
      </c>
      <c r="P1402">
        <v>93.317865429234303</v>
      </c>
    </row>
    <row r="1403" spans="1:17" hidden="1" x14ac:dyDescent="0.3">
      <c r="A1403" t="s">
        <v>2975</v>
      </c>
      <c r="B1403" t="s">
        <v>2976</v>
      </c>
      <c r="C1403" t="s">
        <v>10405</v>
      </c>
      <c r="D1403" t="s">
        <v>54</v>
      </c>
      <c r="E1403">
        <v>1239.80055726</v>
      </c>
      <c r="F1403">
        <v>392.55</v>
      </c>
      <c r="G1403">
        <v>-50.151034521834902</v>
      </c>
      <c r="H1403">
        <v>-9.3662876970769506</v>
      </c>
      <c r="I1403">
        <v>14.1335120247749</v>
      </c>
      <c r="J1403">
        <v>-4.6324227201680701</v>
      </c>
      <c r="K1403">
        <v>380.44610055208801</v>
      </c>
      <c r="L1403">
        <v>357.15100981399399</v>
      </c>
      <c r="M1403">
        <v>54.798625792200298</v>
      </c>
      <c r="N1403">
        <v>0.73287383581526999</v>
      </c>
      <c r="O1403">
        <v>30.785887148133899</v>
      </c>
      <c r="P1403">
        <v>49.088492214204301</v>
      </c>
      <c r="Q1403">
        <v>-1.5264383469802001E-2</v>
      </c>
    </row>
    <row r="1404" spans="1:17" hidden="1" x14ac:dyDescent="0.3">
      <c r="A1404" t="s">
        <v>2977</v>
      </c>
      <c r="B1404" t="s">
        <v>2978</v>
      </c>
      <c r="C1404" t="s">
        <v>10405</v>
      </c>
      <c r="D1404" t="s">
        <v>611</v>
      </c>
      <c r="E1404">
        <v>1235.656303322</v>
      </c>
      <c r="F1404">
        <v>191.66</v>
      </c>
      <c r="G1404">
        <v>-42.861166083717997</v>
      </c>
      <c r="H1404">
        <v>-12.7279408226581</v>
      </c>
      <c r="I1404">
        <v>-27.426491694517701</v>
      </c>
      <c r="J1404">
        <v>-3.8709086543189102</v>
      </c>
      <c r="K1404">
        <v>203.74532085873</v>
      </c>
      <c r="L1404">
        <v>221.56677348612899</v>
      </c>
      <c r="M1404">
        <v>36.751755675301702</v>
      </c>
      <c r="N1404">
        <v>0.601207401956805</v>
      </c>
      <c r="O1404">
        <v>60.622978190545702</v>
      </c>
      <c r="P1404">
        <v>3.0153184627787999</v>
      </c>
      <c r="Q1404">
        <v>7.5308566220384995E-2</v>
      </c>
    </row>
    <row r="1405" spans="1:17" hidden="1" x14ac:dyDescent="0.3">
      <c r="A1405" t="s">
        <v>2979</v>
      </c>
      <c r="B1405" t="s">
        <v>2980</v>
      </c>
      <c r="C1405" t="s">
        <v>10405</v>
      </c>
      <c r="D1405" t="s">
        <v>646</v>
      </c>
      <c r="E1405">
        <v>1234.95489176</v>
      </c>
      <c r="F1405">
        <v>141.52000000000001</v>
      </c>
      <c r="G1405">
        <v>-52.866383424613197</v>
      </c>
      <c r="H1405">
        <v>-10.9530541222667</v>
      </c>
      <c r="I1405">
        <v>-24.3629983778103</v>
      </c>
      <c r="J1405">
        <v>-4.42087503623857</v>
      </c>
      <c r="K1405">
        <v>148.43987868170501</v>
      </c>
      <c r="L1405">
        <v>158.18675387100799</v>
      </c>
      <c r="M1405">
        <v>41.971702167285599</v>
      </c>
      <c r="N1405">
        <v>0.61809230757312705</v>
      </c>
      <c r="O1405">
        <v>41.287450537026501</v>
      </c>
      <c r="P1405">
        <v>11.9620253164556</v>
      </c>
      <c r="Q1405">
        <v>5.3245376241923E-2</v>
      </c>
    </row>
    <row r="1406" spans="1:17" hidden="1" x14ac:dyDescent="0.3">
      <c r="A1406" t="s">
        <v>2981</v>
      </c>
      <c r="B1406" t="s">
        <v>2982</v>
      </c>
      <c r="C1406" t="s">
        <v>10405</v>
      </c>
      <c r="D1406" t="s">
        <v>190</v>
      </c>
      <c r="E1406">
        <v>1230.8</v>
      </c>
      <c r="F1406">
        <v>123.08</v>
      </c>
      <c r="G1406">
        <v>85.284319477388294</v>
      </c>
      <c r="H1406">
        <v>8.4161081438700993</v>
      </c>
      <c r="I1406">
        <v>31.143942403781601</v>
      </c>
      <c r="J1406">
        <v>-6.7906801059033999</v>
      </c>
      <c r="K1406">
        <v>112.34280961197101</v>
      </c>
      <c r="L1406">
        <v>92.303659540233298</v>
      </c>
      <c r="M1406">
        <v>48.7714423704574</v>
      </c>
      <c r="N1406">
        <v>0.70203424669926495</v>
      </c>
      <c r="O1406">
        <v>12.5284367890802</v>
      </c>
      <c r="P1406">
        <v>143.72277227722699</v>
      </c>
      <c r="Q1406">
        <v>6.8658686638365996E-2</v>
      </c>
    </row>
    <row r="1407" spans="1:17" hidden="1" x14ac:dyDescent="0.3">
      <c r="A1407" t="s">
        <v>2983</v>
      </c>
      <c r="B1407" t="s">
        <v>2984</v>
      </c>
      <c r="C1407" t="s">
        <v>10405</v>
      </c>
      <c r="D1407" t="s">
        <v>190</v>
      </c>
      <c r="E1407">
        <v>1230.3824784999999</v>
      </c>
      <c r="F1407">
        <v>135.05000000000001</v>
      </c>
      <c r="G1407">
        <v>-13.498400190741799</v>
      </c>
      <c r="H1407">
        <v>-8.4016640653614907</v>
      </c>
      <c r="I1407">
        <v>-6.8046541219320096</v>
      </c>
      <c r="J1407">
        <v>-2.0675050527495999</v>
      </c>
      <c r="K1407">
        <v>138.19445860183399</v>
      </c>
      <c r="L1407">
        <v>131.617785756214</v>
      </c>
      <c r="M1407">
        <v>41.918512565289497</v>
      </c>
      <c r="N1407">
        <v>0.52659991974593501</v>
      </c>
      <c r="O1407">
        <v>15.5127730470196</v>
      </c>
      <c r="P1407">
        <v>23.899082568807302</v>
      </c>
      <c r="Q1407">
        <v>7.6497930043560994E-2</v>
      </c>
    </row>
    <row r="1408" spans="1:17" hidden="1" x14ac:dyDescent="0.3">
      <c r="A1408" t="s">
        <v>2985</v>
      </c>
      <c r="B1408" t="s">
        <v>2986</v>
      </c>
      <c r="C1408" t="s">
        <v>10405</v>
      </c>
      <c r="D1408" t="s">
        <v>195</v>
      </c>
      <c r="E1408">
        <v>1221.37741747</v>
      </c>
      <c r="F1408">
        <v>550.9</v>
      </c>
      <c r="G1408">
        <v>-31.7156392847542</v>
      </c>
      <c r="H1408">
        <v>-1.1717037152610501</v>
      </c>
      <c r="I1408">
        <v>6.5753430743658203</v>
      </c>
      <c r="J1408">
        <v>-9.2477856862208601</v>
      </c>
      <c r="K1408">
        <v>567.60385819159001</v>
      </c>
      <c r="L1408">
        <v>510.963236239119</v>
      </c>
      <c r="M1408">
        <v>27.782048850723299</v>
      </c>
      <c r="N1408">
        <v>1.1021576786071301</v>
      </c>
      <c r="O1408">
        <v>27.0284988201125</v>
      </c>
      <c r="P1408">
        <v>41.147834998718899</v>
      </c>
      <c r="Q1408">
        <v>6.1084603564781001E-2</v>
      </c>
    </row>
    <row r="1409" spans="1:17" hidden="1" x14ac:dyDescent="0.3">
      <c r="A1409" t="s">
        <v>2987</v>
      </c>
      <c r="B1409" t="s">
        <v>2988</v>
      </c>
      <c r="C1409" t="s">
        <v>10405</v>
      </c>
      <c r="D1409" t="s">
        <v>190</v>
      </c>
      <c r="E1409">
        <v>1221.2143662999999</v>
      </c>
      <c r="F1409">
        <v>680</v>
      </c>
      <c r="G1409">
        <v>-19.4674419629326</v>
      </c>
      <c r="H1409">
        <v>-3.7292225042661999</v>
      </c>
      <c r="I1409">
        <v>8.8520258851323401</v>
      </c>
      <c r="J1409">
        <v>-1.8667018398982</v>
      </c>
      <c r="K1409">
        <v>669.84543547778696</v>
      </c>
      <c r="L1409">
        <v>630.86379553960705</v>
      </c>
      <c r="M1409">
        <v>59.867551248132102</v>
      </c>
      <c r="N1409">
        <v>0.789613562214452</v>
      </c>
      <c r="O1409">
        <v>11.764705882352899</v>
      </c>
      <c r="P1409">
        <v>38.747194450112197</v>
      </c>
      <c r="Q1409">
        <v>5.7795473237643002E-2</v>
      </c>
    </row>
    <row r="1410" spans="1:17" hidden="1" x14ac:dyDescent="0.3">
      <c r="A1410" t="s">
        <v>2989</v>
      </c>
      <c r="B1410" t="s">
        <v>2990</v>
      </c>
      <c r="C1410" t="s">
        <v>10405</v>
      </c>
      <c r="D1410" t="s">
        <v>127</v>
      </c>
      <c r="E1410">
        <v>1220.1244405</v>
      </c>
      <c r="F1410">
        <v>957.5</v>
      </c>
      <c r="G1410">
        <v>636.59605231631497</v>
      </c>
      <c r="H1410">
        <v>-3.34072515317885</v>
      </c>
      <c r="I1410">
        <v>65.992283368874197</v>
      </c>
      <c r="J1410">
        <v>-7.29132287640663</v>
      </c>
      <c r="K1410">
        <v>925.07512470267204</v>
      </c>
      <c r="L1410">
        <v>678.40192913575299</v>
      </c>
      <c r="M1410">
        <v>40.0539663298186</v>
      </c>
      <c r="N1410">
        <v>1.18390279102219</v>
      </c>
      <c r="O1410">
        <v>13.597911227154</v>
      </c>
      <c r="P1410">
        <v>773.23301413588604</v>
      </c>
      <c r="Q1410">
        <v>0.173673539487332</v>
      </c>
    </row>
    <row r="1411" spans="1:17" hidden="1" x14ac:dyDescent="0.3">
      <c r="A1411" t="s">
        <v>2991</v>
      </c>
      <c r="B1411" t="s">
        <v>2992</v>
      </c>
      <c r="C1411" t="s">
        <v>10405</v>
      </c>
      <c r="D1411" t="s">
        <v>471</v>
      </c>
      <c r="E1411">
        <v>1218.60352541</v>
      </c>
      <c r="F1411">
        <v>527.95000000000005</v>
      </c>
      <c r="G1411">
        <v>-22.422004622976502</v>
      </c>
      <c r="H1411">
        <v>-5.8028873645564296</v>
      </c>
      <c r="I1411">
        <v>6.1760940879596804</v>
      </c>
      <c r="J1411">
        <v>-2.1126386829552302</v>
      </c>
      <c r="K1411">
        <v>518.44576585403502</v>
      </c>
      <c r="L1411">
        <v>482.75666123873299</v>
      </c>
      <c r="M1411">
        <v>40.160017387147803</v>
      </c>
      <c r="N1411">
        <v>0.54196970251980403</v>
      </c>
      <c r="O1411">
        <v>24.045837674022099</v>
      </c>
      <c r="P1411">
        <v>49.138418079095999</v>
      </c>
      <c r="Q1411">
        <v>-2.2780574913386999E-2</v>
      </c>
    </row>
    <row r="1412" spans="1:17" hidden="1" x14ac:dyDescent="0.3">
      <c r="A1412" t="s">
        <v>2993</v>
      </c>
      <c r="B1412" t="s">
        <v>2994</v>
      </c>
      <c r="C1412" t="s">
        <v>10405</v>
      </c>
      <c r="D1412" t="s">
        <v>190</v>
      </c>
      <c r="E1412">
        <v>1218.465011585</v>
      </c>
      <c r="F1412">
        <v>768.05</v>
      </c>
      <c r="G1412">
        <v>47.952785523967798</v>
      </c>
      <c r="H1412">
        <v>-13.2993841978398</v>
      </c>
      <c r="I1412">
        <v>16.944376270846998</v>
      </c>
      <c r="J1412">
        <v>-6.0872648430846503</v>
      </c>
      <c r="K1412">
        <v>844.18055005542203</v>
      </c>
      <c r="L1412">
        <v>754.69026544920598</v>
      </c>
      <c r="M1412">
        <v>27.452298450506099</v>
      </c>
      <c r="N1412">
        <v>0.48518977312691203</v>
      </c>
      <c r="O1412">
        <v>42.510253238721397</v>
      </c>
      <c r="P1412">
        <v>105.911528150134</v>
      </c>
      <c r="Q1412">
        <v>0.18364693534427801</v>
      </c>
    </row>
    <row r="1413" spans="1:17" hidden="1" x14ac:dyDescent="0.3">
      <c r="A1413" t="s">
        <v>2995</v>
      </c>
      <c r="B1413" t="s">
        <v>2996</v>
      </c>
      <c r="C1413" t="s">
        <v>10405</v>
      </c>
      <c r="D1413" t="s">
        <v>21</v>
      </c>
      <c r="E1413">
        <v>1213.2819242349999</v>
      </c>
      <c r="F1413">
        <v>740</v>
      </c>
      <c r="G1413">
        <v>214.43270454537</v>
      </c>
      <c r="H1413">
        <v>-4.5142959008617103</v>
      </c>
      <c r="I1413">
        <v>9.2138813305191096</v>
      </c>
      <c r="J1413">
        <v>2.3360644447810799</v>
      </c>
      <c r="K1413">
        <v>669.357304557563</v>
      </c>
      <c r="L1413">
        <v>542.39464811647599</v>
      </c>
      <c r="M1413">
        <v>65.201587919770205</v>
      </c>
      <c r="N1413">
        <v>0.63151781117195704</v>
      </c>
      <c r="O1413">
        <v>3.3783783783783701</v>
      </c>
      <c r="P1413">
        <v>256.62650602409599</v>
      </c>
      <c r="Q1413">
        <v>0.12864106764232999</v>
      </c>
    </row>
    <row r="1414" spans="1:17" hidden="1" x14ac:dyDescent="0.3">
      <c r="A1414" t="s">
        <v>2997</v>
      </c>
      <c r="B1414" t="s">
        <v>2998</v>
      </c>
      <c r="C1414" t="s">
        <v>10405</v>
      </c>
      <c r="D1414" t="s">
        <v>130</v>
      </c>
      <c r="E1414">
        <v>1209.9922708639999</v>
      </c>
      <c r="F1414">
        <v>90.14</v>
      </c>
      <c r="G1414">
        <v>119.26503023234901</v>
      </c>
      <c r="H1414">
        <v>32.650880929254498</v>
      </c>
      <c r="I1414">
        <v>113.44506167950701</v>
      </c>
      <c r="J1414">
        <v>11.1431900088175</v>
      </c>
      <c r="K1414">
        <v>64.775717518450506</v>
      </c>
      <c r="L1414">
        <v>49.824048115007201</v>
      </c>
      <c r="M1414">
        <v>87.802917303051899</v>
      </c>
      <c r="N1414">
        <v>0.26312860037268698</v>
      </c>
      <c r="O1414">
        <v>0</v>
      </c>
      <c r="P1414">
        <v>206.59863945578201</v>
      </c>
      <c r="Q1414">
        <v>0.144924958706107</v>
      </c>
    </row>
    <row r="1415" spans="1:17" hidden="1" x14ac:dyDescent="0.3">
      <c r="A1415" t="s">
        <v>2999</v>
      </c>
      <c r="B1415" t="s">
        <v>3000</v>
      </c>
      <c r="C1415" t="s">
        <v>10405</v>
      </c>
      <c r="D1415" t="s">
        <v>21</v>
      </c>
      <c r="E1415">
        <v>1206.9858918699999</v>
      </c>
      <c r="F1415">
        <v>289.85000000000002</v>
      </c>
      <c r="G1415">
        <v>-36.321643186436397</v>
      </c>
      <c r="H1415">
        <v>-0.43473898944466799</v>
      </c>
      <c r="I1415">
        <v>-21.833275723829399</v>
      </c>
      <c r="J1415">
        <v>-3.63687463634716</v>
      </c>
      <c r="M1415">
        <v>31.527071713536799</v>
      </c>
      <c r="O1415">
        <v>20.3381059168535</v>
      </c>
      <c r="P1415">
        <v>1.0106290294476401</v>
      </c>
    </row>
    <row r="1416" spans="1:17" hidden="1" x14ac:dyDescent="0.3">
      <c r="A1416" t="s">
        <v>3001</v>
      </c>
      <c r="B1416" t="s">
        <v>3002</v>
      </c>
      <c r="C1416" t="s">
        <v>10405</v>
      </c>
      <c r="D1416" t="s">
        <v>21</v>
      </c>
      <c r="E1416">
        <v>1206.2294400000001</v>
      </c>
      <c r="F1416">
        <v>1017.4</v>
      </c>
      <c r="G1416">
        <v>-35.257813064095203</v>
      </c>
      <c r="H1416">
        <v>-7.0834591806349501</v>
      </c>
      <c r="I1416">
        <v>-28.480565744957701</v>
      </c>
      <c r="J1416">
        <v>-4.2366426984332</v>
      </c>
      <c r="K1416">
        <v>1052.1369799633101</v>
      </c>
      <c r="L1416">
        <v>1082.15777947269</v>
      </c>
      <c r="M1416">
        <v>39.368285638611397</v>
      </c>
      <c r="N1416">
        <v>0.63118591435956395</v>
      </c>
      <c r="O1416">
        <v>44.230391193237601</v>
      </c>
      <c r="P1416">
        <v>6.4727120506514497</v>
      </c>
      <c r="Q1416">
        <v>0.100272668102263</v>
      </c>
    </row>
    <row r="1417" spans="1:17" hidden="1" x14ac:dyDescent="0.3">
      <c r="A1417" t="s">
        <v>3003</v>
      </c>
      <c r="B1417" t="s">
        <v>3004</v>
      </c>
      <c r="C1417" t="s">
        <v>10405</v>
      </c>
      <c r="D1417" t="s">
        <v>127</v>
      </c>
      <c r="E1417">
        <v>1204.3576115999999</v>
      </c>
      <c r="F1417">
        <v>138.43</v>
      </c>
      <c r="G1417">
        <v>-42.543799677895301</v>
      </c>
      <c r="H1417">
        <v>-8.1782900283039996</v>
      </c>
      <c r="I1417">
        <v>-11.2394679392777</v>
      </c>
      <c r="J1417">
        <v>3.4899484154065501</v>
      </c>
      <c r="K1417">
        <v>141.980311728098</v>
      </c>
      <c r="L1417">
        <v>144.030183451385</v>
      </c>
      <c r="M1417">
        <v>49.470865891649602</v>
      </c>
      <c r="N1417">
        <v>2.02863935786579</v>
      </c>
      <c r="O1417">
        <v>40.359748609405401</v>
      </c>
      <c r="P1417">
        <v>18.824034334763901</v>
      </c>
      <c r="Q1417">
        <v>3.1306689022292999E-2</v>
      </c>
    </row>
    <row r="1418" spans="1:17" hidden="1" x14ac:dyDescent="0.3">
      <c r="A1418" t="s">
        <v>3005</v>
      </c>
      <c r="B1418" t="s">
        <v>3006</v>
      </c>
      <c r="C1418" t="s">
        <v>10405</v>
      </c>
      <c r="D1418" t="s">
        <v>1010</v>
      </c>
      <c r="E1418">
        <v>1202.837951875</v>
      </c>
      <c r="F1418">
        <v>852.25</v>
      </c>
      <c r="G1418">
        <v>33.458651366414202</v>
      </c>
      <c r="H1418">
        <v>17.228159946725501</v>
      </c>
      <c r="I1418">
        <v>4.6347611081739704</v>
      </c>
      <c r="J1418">
        <v>-10.318026560156101</v>
      </c>
      <c r="K1418">
        <v>795.21185772548802</v>
      </c>
      <c r="L1418">
        <v>740.734262425201</v>
      </c>
      <c r="M1418">
        <v>48.536235776288898</v>
      </c>
      <c r="N1418">
        <v>2.1256864673617399</v>
      </c>
      <c r="O1418">
        <v>16.714579055441401</v>
      </c>
      <c r="P1418">
        <v>68.495452748121707</v>
      </c>
      <c r="Q1418">
        <v>0.11804326128147299</v>
      </c>
    </row>
    <row r="1419" spans="1:17" hidden="1" x14ac:dyDescent="0.3">
      <c r="A1419" t="s">
        <v>3007</v>
      </c>
      <c r="B1419" t="s">
        <v>3008</v>
      </c>
      <c r="C1419" t="s">
        <v>10405</v>
      </c>
      <c r="D1419" t="s">
        <v>3009</v>
      </c>
      <c r="E1419">
        <v>1195.00805745</v>
      </c>
      <c r="F1419">
        <v>1399.9</v>
      </c>
      <c r="G1419">
        <v>65.247752944287299</v>
      </c>
      <c r="H1419">
        <v>-9.3018770342990607</v>
      </c>
      <c r="I1419">
        <v>77.520091578842298</v>
      </c>
      <c r="J1419">
        <v>-5.2696225458235197</v>
      </c>
      <c r="K1419">
        <v>1318.3647810611101</v>
      </c>
      <c r="L1419">
        <v>1022.13453506363</v>
      </c>
      <c r="M1419">
        <v>48.533538344183597</v>
      </c>
      <c r="N1419">
        <v>0.498112773346716</v>
      </c>
      <c r="O1419">
        <v>10.722194442460101</v>
      </c>
      <c r="P1419">
        <v>112.10606060606</v>
      </c>
      <c r="Q1419">
        <v>9.7579628749739994E-2</v>
      </c>
    </row>
    <row r="1420" spans="1:17" hidden="1" x14ac:dyDescent="0.3">
      <c r="A1420" t="s">
        <v>3010</v>
      </c>
      <c r="B1420" t="s">
        <v>3011</v>
      </c>
      <c r="C1420" t="s">
        <v>10405</v>
      </c>
      <c r="D1420" t="s">
        <v>130</v>
      </c>
      <c r="E1420">
        <v>1181.6657035200001</v>
      </c>
      <c r="F1420">
        <v>616</v>
      </c>
      <c r="G1420">
        <v>324.97134623155199</v>
      </c>
      <c r="H1420">
        <v>43.530305626405202</v>
      </c>
      <c r="I1420">
        <v>90.6008802199418</v>
      </c>
      <c r="J1420">
        <v>3.9290133587730098</v>
      </c>
      <c r="K1420">
        <v>481.45213020681001</v>
      </c>
      <c r="L1420">
        <v>368.82948729820498</v>
      </c>
      <c r="M1420">
        <v>70.341665528660599</v>
      </c>
      <c r="N1420">
        <v>1.11191427948569</v>
      </c>
      <c r="O1420">
        <v>3.7337662337662398</v>
      </c>
      <c r="P1420">
        <v>435.65217391304299</v>
      </c>
      <c r="Q1420">
        <v>0.27802344297861498</v>
      </c>
    </row>
    <row r="1421" spans="1:17" hidden="1" x14ac:dyDescent="0.3">
      <c r="A1421" t="s">
        <v>3012</v>
      </c>
      <c r="B1421" t="s">
        <v>3013</v>
      </c>
      <c r="C1421" t="s">
        <v>10405</v>
      </c>
      <c r="D1421" t="s">
        <v>21</v>
      </c>
      <c r="E1421">
        <v>1177.19297325</v>
      </c>
      <c r="F1421">
        <v>1339.95</v>
      </c>
      <c r="G1421">
        <v>364.60124760969802</v>
      </c>
      <c r="H1421">
        <v>-8.7199390751125794</v>
      </c>
      <c r="I1421">
        <v>36.775143294150503</v>
      </c>
      <c r="J1421">
        <v>-2.6919152696534199</v>
      </c>
      <c r="K1421">
        <v>1365.20335976504</v>
      </c>
      <c r="L1421">
        <v>1079.65768095471</v>
      </c>
      <c r="M1421">
        <v>53.451156111498697</v>
      </c>
      <c r="N1421">
        <v>0.88047739503623201</v>
      </c>
      <c r="O1421">
        <v>35.711149940502203</v>
      </c>
      <c r="P1421">
        <v>481.05892237936303</v>
      </c>
    </row>
    <row r="1422" spans="1:17" hidden="1" x14ac:dyDescent="0.3">
      <c r="A1422" t="s">
        <v>3014</v>
      </c>
      <c r="B1422" t="s">
        <v>3015</v>
      </c>
      <c r="C1422" t="s">
        <v>10405</v>
      </c>
      <c r="D1422" t="s">
        <v>281</v>
      </c>
      <c r="E1422">
        <v>1169.527060826</v>
      </c>
      <c r="F1422">
        <v>17.739999999999998</v>
      </c>
      <c r="G1422">
        <v>-40.728211942232001</v>
      </c>
      <c r="H1422">
        <v>-24.937027853420702</v>
      </c>
      <c r="I1422">
        <v>-41.217626207317899</v>
      </c>
      <c r="J1422">
        <v>-14.0877807932488</v>
      </c>
      <c r="K1422">
        <v>20.9837486851835</v>
      </c>
      <c r="L1422">
        <v>23.4277426402214</v>
      </c>
      <c r="M1422">
        <v>13.9774875693877</v>
      </c>
      <c r="N1422">
        <v>2.0520812373038</v>
      </c>
      <c r="O1422">
        <v>136.75310033821799</v>
      </c>
      <c r="P1422">
        <v>0.50991501416430796</v>
      </c>
      <c r="Q1422">
        <v>4.6011244938555997E-2</v>
      </c>
    </row>
    <row r="1423" spans="1:17" hidden="1" x14ac:dyDescent="0.3">
      <c r="A1423" t="s">
        <v>3016</v>
      </c>
      <c r="B1423" t="s">
        <v>3017</v>
      </c>
      <c r="C1423" t="s">
        <v>10405</v>
      </c>
      <c r="D1423" t="s">
        <v>646</v>
      </c>
      <c r="E1423">
        <v>1167.8</v>
      </c>
      <c r="F1423">
        <v>116.78</v>
      </c>
      <c r="G1423">
        <v>-42.236971057626803</v>
      </c>
      <c r="H1423">
        <v>-11.5457484106648</v>
      </c>
      <c r="I1423">
        <v>-9.5034306186833195</v>
      </c>
      <c r="J1423">
        <v>-1.5043974162240099</v>
      </c>
      <c r="K1423">
        <v>119.55928516970999</v>
      </c>
      <c r="L1423">
        <v>121.96103589579</v>
      </c>
      <c r="M1423">
        <v>50.995895500712898</v>
      </c>
      <c r="N1423">
        <v>0.80529312986682999</v>
      </c>
      <c r="O1423">
        <v>32.728206884740501</v>
      </c>
      <c r="P1423">
        <v>16.4307078763708</v>
      </c>
      <c r="Q1423">
        <v>2.8562304282349999E-3</v>
      </c>
    </row>
    <row r="1424" spans="1:17" hidden="1" x14ac:dyDescent="0.3">
      <c r="A1424" t="s">
        <v>3018</v>
      </c>
      <c r="B1424" t="s">
        <v>3019</v>
      </c>
      <c r="C1424" t="s">
        <v>10405</v>
      </c>
      <c r="D1424" t="s">
        <v>106</v>
      </c>
      <c r="E1424">
        <v>1159.8998712499999</v>
      </c>
      <c r="F1424">
        <v>2747.9</v>
      </c>
      <c r="G1424">
        <v>175.19985374193899</v>
      </c>
      <c r="H1424">
        <v>-0.80194779259891602</v>
      </c>
      <c r="I1424">
        <v>70.6517319839473</v>
      </c>
      <c r="J1424">
        <v>6.6599525990672497</v>
      </c>
      <c r="K1424">
        <v>2722.6881134832802</v>
      </c>
      <c r="L1424">
        <v>2256.6300872444499</v>
      </c>
      <c r="M1424">
        <v>55.459393161096997</v>
      </c>
      <c r="N1424">
        <v>1.04478048449628</v>
      </c>
      <c r="O1424">
        <v>29.116780086611499</v>
      </c>
      <c r="P1424">
        <v>208.060538116591</v>
      </c>
      <c r="Q1424">
        <v>0.112706184455708</v>
      </c>
    </row>
    <row r="1425" spans="1:17" hidden="1" x14ac:dyDescent="0.3">
      <c r="A1425" t="s">
        <v>3020</v>
      </c>
      <c r="B1425" t="s">
        <v>3021</v>
      </c>
      <c r="C1425" t="s">
        <v>10405</v>
      </c>
      <c r="D1425" t="s">
        <v>592</v>
      </c>
      <c r="E1425">
        <v>1158.9219450000001</v>
      </c>
      <c r="F1425">
        <v>466.3</v>
      </c>
      <c r="G1425">
        <v>-8.6646906226007196</v>
      </c>
      <c r="H1425">
        <v>-12.652901114170801</v>
      </c>
      <c r="I1425">
        <v>8.2077852770047404</v>
      </c>
      <c r="J1425">
        <v>-0.13928541016811199</v>
      </c>
      <c r="K1425">
        <v>482.90211666754402</v>
      </c>
      <c r="L1425">
        <v>447.21284263787499</v>
      </c>
      <c r="M1425">
        <v>51.627123722602597</v>
      </c>
      <c r="N1425">
        <v>0.24710855637481199</v>
      </c>
      <c r="O1425">
        <v>25.327042676388501</v>
      </c>
      <c r="P1425">
        <v>35.355587808418001</v>
      </c>
    </row>
    <row r="1426" spans="1:17" hidden="1" x14ac:dyDescent="0.3">
      <c r="A1426" t="s">
        <v>3022</v>
      </c>
      <c r="B1426" t="s">
        <v>3023</v>
      </c>
      <c r="C1426" t="s">
        <v>10405</v>
      </c>
      <c r="D1426" t="s">
        <v>471</v>
      </c>
      <c r="E1426">
        <v>1158.4789923420001</v>
      </c>
      <c r="F1426">
        <v>138.38999999999999</v>
      </c>
      <c r="G1426">
        <v>-44.721273944479499</v>
      </c>
      <c r="H1426">
        <v>-4.9590510384029196</v>
      </c>
      <c r="I1426">
        <v>-33.092678901019902</v>
      </c>
      <c r="J1426">
        <v>-7.0033071575497097</v>
      </c>
      <c r="K1426">
        <v>142.11377530059701</v>
      </c>
      <c r="L1426">
        <v>155.12181221934401</v>
      </c>
      <c r="M1426">
        <v>42.6298460753409</v>
      </c>
      <c r="N1426">
        <v>1.3774246889748201</v>
      </c>
      <c r="O1426">
        <v>61.9697955054556</v>
      </c>
      <c r="P1426">
        <v>4.7615442846328397</v>
      </c>
      <c r="Q1426">
        <v>2.5373087560004001E-2</v>
      </c>
    </row>
    <row r="1427" spans="1:17" hidden="1" x14ac:dyDescent="0.3">
      <c r="A1427" t="s">
        <v>3024</v>
      </c>
      <c r="B1427" t="s">
        <v>3025</v>
      </c>
      <c r="C1427" t="s">
        <v>10405</v>
      </c>
      <c r="D1427" t="s">
        <v>263</v>
      </c>
      <c r="E1427">
        <v>1158.4537692899901</v>
      </c>
      <c r="F1427">
        <v>674.9</v>
      </c>
      <c r="G1427">
        <v>-20.312722480045402</v>
      </c>
      <c r="H1427">
        <v>7.9017403170430303</v>
      </c>
      <c r="I1427">
        <v>23.465031810112698</v>
      </c>
      <c r="J1427">
        <v>13.3180932120114</v>
      </c>
      <c r="K1427">
        <v>589.71474429647299</v>
      </c>
      <c r="L1427">
        <v>571.47694444992499</v>
      </c>
      <c r="M1427">
        <v>82.573414452833404</v>
      </c>
      <c r="N1427">
        <v>2.5627878683184799</v>
      </c>
      <c r="O1427">
        <v>3.25974218402727</v>
      </c>
      <c r="P1427">
        <v>53.038548752834402</v>
      </c>
      <c r="Q1427">
        <v>6.2709941268520003E-2</v>
      </c>
    </row>
    <row r="1428" spans="1:17" hidden="1" x14ac:dyDescent="0.3">
      <c r="A1428" t="s">
        <v>3026</v>
      </c>
      <c r="B1428" t="s">
        <v>3027</v>
      </c>
      <c r="C1428" t="s">
        <v>10405</v>
      </c>
      <c r="D1428" t="s">
        <v>433</v>
      </c>
      <c r="E1428">
        <v>1154.5219279999999</v>
      </c>
      <c r="F1428">
        <v>232.75</v>
      </c>
      <c r="G1428">
        <v>97.818607665770898</v>
      </c>
      <c r="H1428">
        <v>-5.2841913853215301</v>
      </c>
      <c r="I1428">
        <v>42.227540165181097</v>
      </c>
      <c r="J1428">
        <v>-13.4855220799252</v>
      </c>
      <c r="K1428">
        <v>220.543369717112</v>
      </c>
      <c r="L1428">
        <v>171.33671265169801</v>
      </c>
      <c r="M1428">
        <v>47.037519611654901</v>
      </c>
      <c r="N1428">
        <v>1.11975271635373</v>
      </c>
      <c r="O1428">
        <v>16.0042964554242</v>
      </c>
      <c r="P1428">
        <v>163.29185520361901</v>
      </c>
      <c r="Q1428">
        <v>6.3430702538298994E-2</v>
      </c>
    </row>
    <row r="1429" spans="1:17" hidden="1" x14ac:dyDescent="0.3">
      <c r="A1429" t="s">
        <v>3028</v>
      </c>
      <c r="B1429" t="s">
        <v>3029</v>
      </c>
      <c r="C1429" t="s">
        <v>10405</v>
      </c>
      <c r="D1429" t="s">
        <v>89</v>
      </c>
      <c r="E1429">
        <v>1153.961709728</v>
      </c>
      <c r="F1429">
        <v>120.04</v>
      </c>
      <c r="G1429">
        <v>-19.9321467224309</v>
      </c>
      <c r="H1429">
        <v>10.353581146301901</v>
      </c>
      <c r="I1429">
        <v>-0.74208158800554302</v>
      </c>
      <c r="J1429">
        <v>-16.542716432361299</v>
      </c>
      <c r="K1429">
        <v>114.357761346728</v>
      </c>
      <c r="L1429">
        <v>108.618795947027</v>
      </c>
      <c r="M1429">
        <v>41.4644161110974</v>
      </c>
      <c r="N1429">
        <v>2.6362541874462599</v>
      </c>
      <c r="O1429">
        <v>36.321226257913999</v>
      </c>
      <c r="P1429">
        <v>37.345537757437</v>
      </c>
      <c r="Q1429">
        <v>-4.4306068429546999E-2</v>
      </c>
    </row>
    <row r="1430" spans="1:17" hidden="1" x14ac:dyDescent="0.3">
      <c r="A1430" t="s">
        <v>3030</v>
      </c>
      <c r="B1430" t="s">
        <v>3031</v>
      </c>
      <c r="C1430" t="s">
        <v>10405</v>
      </c>
      <c r="D1430" t="s">
        <v>263</v>
      </c>
      <c r="E1430">
        <v>1153.1885491799901</v>
      </c>
      <c r="F1430">
        <v>418.2</v>
      </c>
      <c r="G1430">
        <v>-47.326714806617602</v>
      </c>
      <c r="H1430">
        <v>1.1747598632879099</v>
      </c>
      <c r="I1430">
        <v>-12.607766564275099</v>
      </c>
      <c r="J1430">
        <v>-7.6450021349614996</v>
      </c>
      <c r="K1430">
        <v>412.91506702148399</v>
      </c>
      <c r="L1430">
        <v>430.26348199284303</v>
      </c>
      <c r="M1430">
        <v>44.159802624562303</v>
      </c>
      <c r="N1430">
        <v>1.3910268876212499</v>
      </c>
      <c r="O1430">
        <v>23.613103778096601</v>
      </c>
      <c r="P1430">
        <v>13.610431947840199</v>
      </c>
      <c r="Q1430">
        <v>-0.13508793400532301</v>
      </c>
    </row>
    <row r="1431" spans="1:17" hidden="1" x14ac:dyDescent="0.3">
      <c r="A1431" t="s">
        <v>3032</v>
      </c>
      <c r="B1431" t="s">
        <v>3033</v>
      </c>
      <c r="C1431" t="s">
        <v>10405</v>
      </c>
      <c r="D1431" t="s">
        <v>400</v>
      </c>
      <c r="E1431">
        <v>1153.1410198200001</v>
      </c>
      <c r="F1431">
        <v>90.9</v>
      </c>
      <c r="G1431">
        <v>-12.880172328626999</v>
      </c>
      <c r="H1431">
        <v>-12.4640954163124</v>
      </c>
      <c r="I1431">
        <v>53.117307509589097</v>
      </c>
      <c r="J1431">
        <v>-12.633817360805301</v>
      </c>
      <c r="K1431">
        <v>96.129703826958504</v>
      </c>
      <c r="L1431">
        <v>76.240058802324</v>
      </c>
      <c r="M1431">
        <v>18.131827894615199</v>
      </c>
      <c r="N1431">
        <v>0.73753829780989399</v>
      </c>
      <c r="O1431">
        <v>49.284928492849197</v>
      </c>
      <c r="P1431">
        <v>95.064377682403403</v>
      </c>
      <c r="Q1431">
        <v>6.3935710467008994E-2</v>
      </c>
    </row>
    <row r="1432" spans="1:17" hidden="1" x14ac:dyDescent="0.3">
      <c r="A1432" t="s">
        <v>3034</v>
      </c>
      <c r="B1432" t="s">
        <v>3035</v>
      </c>
      <c r="C1432" t="s">
        <v>10405</v>
      </c>
      <c r="D1432" t="s">
        <v>592</v>
      </c>
      <c r="E1432">
        <v>1150.0769124000001</v>
      </c>
      <c r="F1432">
        <v>70.2</v>
      </c>
      <c r="G1432">
        <v>-4.8822996692371099</v>
      </c>
      <c r="H1432">
        <v>-9.9289115325384696</v>
      </c>
      <c r="I1432">
        <v>16.4142777547411</v>
      </c>
      <c r="J1432">
        <v>-5.6374011506510202</v>
      </c>
      <c r="K1432">
        <v>68.643169422277097</v>
      </c>
      <c r="L1432">
        <v>62.542959866164601</v>
      </c>
      <c r="M1432">
        <v>44.151862019683101</v>
      </c>
      <c r="N1432">
        <v>0.94911412080388002</v>
      </c>
      <c r="O1432">
        <v>12.3219373219373</v>
      </c>
      <c r="P1432">
        <v>57.752808988764002</v>
      </c>
      <c r="Q1432">
        <v>-8.9123340819140008E-3</v>
      </c>
    </row>
    <row r="1433" spans="1:17" hidden="1" x14ac:dyDescent="0.3">
      <c r="A1433" t="s">
        <v>3036</v>
      </c>
      <c r="B1433" t="s">
        <v>3037</v>
      </c>
      <c r="C1433" t="s">
        <v>10405</v>
      </c>
      <c r="D1433" t="s">
        <v>471</v>
      </c>
      <c r="E1433">
        <v>1148.906590605</v>
      </c>
      <c r="F1433">
        <v>1075</v>
      </c>
      <c r="G1433">
        <v>166.43960019980599</v>
      </c>
      <c r="H1433">
        <v>-6.6170120327501802</v>
      </c>
      <c r="I1433">
        <v>-30.447892292322901</v>
      </c>
      <c r="J1433">
        <v>12.530888521547499</v>
      </c>
      <c r="K1433">
        <v>1050.785116757</v>
      </c>
      <c r="L1433">
        <v>1128.4227711204801</v>
      </c>
      <c r="M1433">
        <v>74.034870639276704</v>
      </c>
      <c r="N1433">
        <v>1.4016607174501901</v>
      </c>
      <c r="O1433">
        <v>105.525581395348</v>
      </c>
      <c r="P1433">
        <v>212.04644412191499</v>
      </c>
      <c r="Q1433">
        <v>0.18166362398845201</v>
      </c>
    </row>
    <row r="1434" spans="1:17" hidden="1" x14ac:dyDescent="0.3">
      <c r="A1434" t="s">
        <v>3038</v>
      </c>
      <c r="B1434" t="s">
        <v>3039</v>
      </c>
      <c r="C1434" t="s">
        <v>10405</v>
      </c>
      <c r="D1434" t="s">
        <v>1460</v>
      </c>
      <c r="E1434">
        <v>1138.933409576</v>
      </c>
      <c r="F1434">
        <v>89.86</v>
      </c>
      <c r="G1434">
        <v>10.917661063218</v>
      </c>
      <c r="H1434">
        <v>-9.0193539107424492</v>
      </c>
      <c r="I1434">
        <v>33.342066635336401</v>
      </c>
      <c r="J1434">
        <v>-0.14592539468038801</v>
      </c>
      <c r="K1434">
        <v>83.779375947338494</v>
      </c>
      <c r="L1434">
        <v>73.305186418622895</v>
      </c>
      <c r="M1434">
        <v>62.959452668969597</v>
      </c>
      <c r="N1434">
        <v>0.58615674732853196</v>
      </c>
      <c r="O1434">
        <v>9.2811039394613992</v>
      </c>
      <c r="P1434">
        <v>76.196078431372499</v>
      </c>
      <c r="Q1434">
        <v>-2.7071314441516E-2</v>
      </c>
    </row>
    <row r="1435" spans="1:17" hidden="1" x14ac:dyDescent="0.3">
      <c r="A1435" t="s">
        <v>3040</v>
      </c>
      <c r="B1435" t="s">
        <v>3041</v>
      </c>
      <c r="C1435" t="s">
        <v>10405</v>
      </c>
      <c r="D1435" t="s">
        <v>400</v>
      </c>
      <c r="E1435">
        <v>1137.8487912000001</v>
      </c>
      <c r="F1435">
        <v>109.29</v>
      </c>
      <c r="G1435">
        <v>21.433548821654298</v>
      </c>
      <c r="H1435">
        <v>32.0040808406075</v>
      </c>
      <c r="I1435">
        <v>81.933294907467101</v>
      </c>
      <c r="J1435">
        <v>-7.3659960769605304</v>
      </c>
      <c r="K1435">
        <v>91.066119685385104</v>
      </c>
      <c r="L1435">
        <v>74.510593181294894</v>
      </c>
      <c r="M1435">
        <v>61.729640634349401</v>
      </c>
      <c r="N1435">
        <v>1.01036478110841</v>
      </c>
      <c r="O1435">
        <v>13.358953243663599</v>
      </c>
      <c r="P1435">
        <v>122.13414634146299</v>
      </c>
      <c r="Q1435">
        <v>0.119821154112514</v>
      </c>
    </row>
    <row r="1436" spans="1:17" hidden="1" x14ac:dyDescent="0.3">
      <c r="A1436" t="s">
        <v>3042</v>
      </c>
      <c r="B1436" t="s">
        <v>3043</v>
      </c>
      <c r="C1436" t="s">
        <v>10405</v>
      </c>
      <c r="D1436" t="s">
        <v>1277</v>
      </c>
      <c r="E1436">
        <v>1136.7807089600001</v>
      </c>
      <c r="F1436">
        <v>442.9</v>
      </c>
      <c r="G1436">
        <v>48.936646929628097</v>
      </c>
      <c r="H1436">
        <v>41.604755930281399</v>
      </c>
      <c r="I1436">
        <v>97.004205072873205</v>
      </c>
      <c r="J1436">
        <v>3.5186933995963598</v>
      </c>
      <c r="K1436">
        <v>331.69080895544403</v>
      </c>
      <c r="L1436">
        <v>281.86724133701699</v>
      </c>
      <c r="M1436">
        <v>81.417743766065499</v>
      </c>
      <c r="N1436">
        <v>1.95884677981864</v>
      </c>
      <c r="O1436">
        <v>3.3416121020546301</v>
      </c>
      <c r="P1436">
        <v>143.35164835164801</v>
      </c>
      <c r="Q1436">
        <v>0.15520476302067701</v>
      </c>
    </row>
    <row r="1437" spans="1:17" hidden="1" x14ac:dyDescent="0.3">
      <c r="A1437" t="s">
        <v>3044</v>
      </c>
      <c r="B1437" t="s">
        <v>3045</v>
      </c>
      <c r="C1437" t="s">
        <v>10405</v>
      </c>
      <c r="D1437" t="s">
        <v>213</v>
      </c>
      <c r="E1437">
        <v>1131.3281008250001</v>
      </c>
      <c r="F1437">
        <v>716.95</v>
      </c>
      <c r="G1437">
        <v>2.0134039305449498</v>
      </c>
      <c r="H1437">
        <v>-6.4454484364916</v>
      </c>
      <c r="I1437">
        <v>30.462326124605799</v>
      </c>
      <c r="J1437">
        <v>3.2185134937759701</v>
      </c>
      <c r="K1437">
        <v>717.28881587336298</v>
      </c>
      <c r="L1437">
        <v>649.72527489453296</v>
      </c>
      <c r="M1437">
        <v>62.847491227417997</v>
      </c>
      <c r="N1437">
        <v>1.0341023506101501</v>
      </c>
      <c r="O1437">
        <v>33.893576957946799</v>
      </c>
      <c r="P1437">
        <v>65.176822946665098</v>
      </c>
      <c r="Q1437">
        <v>0.186261442261521</v>
      </c>
    </row>
    <row r="1438" spans="1:17" hidden="1" x14ac:dyDescent="0.3">
      <c r="A1438" t="s">
        <v>3046</v>
      </c>
      <c r="B1438" t="s">
        <v>3047</v>
      </c>
      <c r="C1438" t="s">
        <v>10405</v>
      </c>
      <c r="D1438" t="s">
        <v>263</v>
      </c>
      <c r="E1438">
        <v>1120.6459643399901</v>
      </c>
      <c r="F1438">
        <v>92.5</v>
      </c>
      <c r="G1438">
        <v>-13.869937820116</v>
      </c>
      <c r="H1438">
        <v>-5.2721251094875399</v>
      </c>
      <c r="I1438">
        <v>-4.3669606727569796</v>
      </c>
      <c r="J1438">
        <v>-3.3024448117857501</v>
      </c>
      <c r="K1438">
        <v>91.068475239971306</v>
      </c>
      <c r="L1438">
        <v>87.8475744840555</v>
      </c>
      <c r="M1438">
        <v>36.2339632867007</v>
      </c>
      <c r="N1438">
        <v>0.58693633676613799</v>
      </c>
      <c r="O1438">
        <v>26.486486486486399</v>
      </c>
      <c r="P1438">
        <v>36.029411764705799</v>
      </c>
      <c r="Q1438">
        <v>0.15663688853857499</v>
      </c>
    </row>
    <row r="1439" spans="1:17" hidden="1" x14ac:dyDescent="0.3">
      <c r="A1439" t="s">
        <v>3048</v>
      </c>
      <c r="B1439" t="s">
        <v>3049</v>
      </c>
      <c r="C1439" t="s">
        <v>10405</v>
      </c>
      <c r="D1439" t="s">
        <v>21</v>
      </c>
      <c r="E1439">
        <v>1116.3247200000001</v>
      </c>
      <c r="F1439">
        <v>590.65</v>
      </c>
      <c r="G1439">
        <v>46.732017787771902</v>
      </c>
      <c r="H1439">
        <v>20.902290301070099</v>
      </c>
      <c r="I1439">
        <v>1.23169448164302</v>
      </c>
      <c r="J1439">
        <v>-6.6608705909722303</v>
      </c>
      <c r="K1439">
        <v>528.02480048587802</v>
      </c>
      <c r="L1439">
        <v>474.40340979947302</v>
      </c>
      <c r="M1439">
        <v>60.833296453918202</v>
      </c>
      <c r="N1439">
        <v>4.0893355552193098</v>
      </c>
      <c r="O1439">
        <v>16.9728265470244</v>
      </c>
      <c r="P1439">
        <v>91.769480519480496</v>
      </c>
    </row>
    <row r="1440" spans="1:17" hidden="1" x14ac:dyDescent="0.3">
      <c r="A1440" t="s">
        <v>3050</v>
      </c>
      <c r="B1440" t="s">
        <v>3051</v>
      </c>
      <c r="C1440" t="s">
        <v>10405</v>
      </c>
      <c r="D1440" t="s">
        <v>54</v>
      </c>
      <c r="E1440">
        <v>1115.5640853150001</v>
      </c>
      <c r="F1440">
        <v>421.65</v>
      </c>
      <c r="G1440">
        <v>-29.9037447216365</v>
      </c>
      <c r="H1440">
        <v>0.86503865758920595</v>
      </c>
      <c r="I1440">
        <v>35.282573946550301</v>
      </c>
      <c r="J1440">
        <v>-1.3979002794262501</v>
      </c>
      <c r="K1440">
        <v>391.312730689923</v>
      </c>
      <c r="L1440">
        <v>364.59628072090197</v>
      </c>
      <c r="M1440">
        <v>66.195657549032902</v>
      </c>
      <c r="N1440">
        <v>0.90155166084406901</v>
      </c>
      <c r="O1440">
        <v>7.1623384323491202</v>
      </c>
      <c r="P1440">
        <v>54.111842105263101</v>
      </c>
      <c r="Q1440">
        <v>9.5608216776985999E-2</v>
      </c>
    </row>
    <row r="1441" spans="1:17" hidden="1" x14ac:dyDescent="0.3">
      <c r="A1441" t="s">
        <v>3052</v>
      </c>
      <c r="B1441" t="s">
        <v>3053</v>
      </c>
      <c r="C1441" t="s">
        <v>10405</v>
      </c>
      <c r="D1441" t="s">
        <v>388</v>
      </c>
      <c r="E1441">
        <v>1113.760007136</v>
      </c>
      <c r="F1441">
        <v>55.86</v>
      </c>
      <c r="G1441">
        <v>-63.165951924275099</v>
      </c>
      <c r="H1441">
        <v>-10.283563729790099</v>
      </c>
      <c r="I1441">
        <v>-27.658969395514202</v>
      </c>
      <c r="J1441">
        <v>-5.0432282900980701</v>
      </c>
      <c r="K1441">
        <v>59.8965448997278</v>
      </c>
      <c r="L1441">
        <v>67.293755629570896</v>
      </c>
      <c r="M1441">
        <v>46.761366659709303</v>
      </c>
      <c r="N1441">
        <v>0.56058521775237002</v>
      </c>
      <c r="O1441">
        <v>52.166129609738597</v>
      </c>
      <c r="P1441">
        <v>4.4112149532710303</v>
      </c>
      <c r="Q1441">
        <v>-7.1558608422729E-2</v>
      </c>
    </row>
    <row r="1442" spans="1:17" hidden="1" x14ac:dyDescent="0.3">
      <c r="A1442" t="s">
        <v>3054</v>
      </c>
      <c r="B1442" t="s">
        <v>3055</v>
      </c>
      <c r="C1442" t="s">
        <v>10405</v>
      </c>
      <c r="D1442" t="s">
        <v>276</v>
      </c>
      <c r="E1442">
        <v>1106.2509299999999</v>
      </c>
      <c r="F1442">
        <v>256.25</v>
      </c>
      <c r="G1442">
        <v>50.277759291614998</v>
      </c>
      <c r="H1442">
        <v>-9.6650630635187298</v>
      </c>
      <c r="I1442">
        <v>11.6380778483</v>
      </c>
      <c r="J1442">
        <v>1.8160225589155701</v>
      </c>
      <c r="K1442">
        <v>268.38790279424899</v>
      </c>
      <c r="L1442">
        <v>243.52256302050699</v>
      </c>
      <c r="M1442">
        <v>58.988107451961397</v>
      </c>
      <c r="N1442">
        <v>0.83096555943327599</v>
      </c>
      <c r="O1442">
        <v>31.902439024390201</v>
      </c>
      <c r="P1442">
        <v>98.182521268368106</v>
      </c>
      <c r="Q1442">
        <v>9.4597575573277998E-2</v>
      </c>
    </row>
    <row r="1443" spans="1:17" hidden="1" x14ac:dyDescent="0.3">
      <c r="A1443" t="s">
        <v>3056</v>
      </c>
      <c r="B1443" t="s">
        <v>3057</v>
      </c>
      <c r="C1443" t="s">
        <v>10405</v>
      </c>
      <c r="D1443" t="s">
        <v>388</v>
      </c>
      <c r="E1443">
        <v>1103.98867384</v>
      </c>
      <c r="F1443">
        <v>326.64999999999998</v>
      </c>
      <c r="G1443">
        <v>19.511795334342398</v>
      </c>
      <c r="H1443">
        <v>-14.380685128352599</v>
      </c>
      <c r="I1443">
        <v>21.761893904557802</v>
      </c>
      <c r="J1443">
        <v>-3.8010480243967599</v>
      </c>
      <c r="K1443">
        <v>332.88873050691302</v>
      </c>
      <c r="L1443">
        <v>280.25406158046798</v>
      </c>
      <c r="M1443">
        <v>33.4536027039305</v>
      </c>
      <c r="N1443">
        <v>0.328952721352535</v>
      </c>
      <c r="O1443">
        <v>19.286698300933701</v>
      </c>
      <c r="P1443">
        <v>65.8542777354658</v>
      </c>
    </row>
    <row r="1444" spans="1:17" hidden="1" x14ac:dyDescent="0.3">
      <c r="A1444" t="s">
        <v>3058</v>
      </c>
      <c r="B1444" t="s">
        <v>3059</v>
      </c>
      <c r="C1444" t="s">
        <v>10405</v>
      </c>
      <c r="D1444" t="s">
        <v>468</v>
      </c>
      <c r="E1444">
        <v>1101.9036599999999</v>
      </c>
      <c r="F1444">
        <v>34.71</v>
      </c>
      <c r="G1444">
        <v>100.781509222924</v>
      </c>
      <c r="H1444">
        <v>9.1720568039525503</v>
      </c>
      <c r="I1444">
        <v>55.434063533846398</v>
      </c>
      <c r="J1444">
        <v>-5.1703393092846204</v>
      </c>
      <c r="K1444">
        <v>32.243968973963902</v>
      </c>
      <c r="L1444">
        <v>26.7272847077869</v>
      </c>
      <c r="M1444">
        <v>44.9863706882104</v>
      </c>
      <c r="N1444">
        <v>1.3139535754537499</v>
      </c>
      <c r="O1444">
        <v>9.19043503313166</v>
      </c>
      <c r="P1444">
        <v>147.33966745843199</v>
      </c>
      <c r="Q1444">
        <v>0.16762012455053901</v>
      </c>
    </row>
    <row r="1445" spans="1:17" hidden="1" x14ac:dyDescent="0.3">
      <c r="A1445" t="s">
        <v>3060</v>
      </c>
      <c r="B1445" t="s">
        <v>3061</v>
      </c>
      <c r="C1445" t="s">
        <v>10405</v>
      </c>
      <c r="D1445" t="s">
        <v>400</v>
      </c>
      <c r="E1445">
        <v>1096.8304086000001</v>
      </c>
      <c r="F1445">
        <v>142</v>
      </c>
      <c r="G1445">
        <v>-22.051309282765999</v>
      </c>
      <c r="H1445">
        <v>15.6860155052631</v>
      </c>
      <c r="I1445">
        <v>-10.1073858729396</v>
      </c>
      <c r="J1445">
        <v>-6.1895565410393596</v>
      </c>
      <c r="K1445">
        <v>125.293278606763</v>
      </c>
      <c r="L1445">
        <v>121.137623580805</v>
      </c>
      <c r="M1445">
        <v>60.942914936819797</v>
      </c>
      <c r="N1445">
        <v>1.75841309102944</v>
      </c>
      <c r="O1445">
        <v>20.281690140845001</v>
      </c>
      <c r="P1445">
        <v>45.566376217324397</v>
      </c>
      <c r="Q1445">
        <v>1.1904148324899999E-4</v>
      </c>
    </row>
    <row r="1446" spans="1:17" hidden="1" x14ac:dyDescent="0.3">
      <c r="A1446" t="s">
        <v>3062</v>
      </c>
      <c r="B1446" t="s">
        <v>3063</v>
      </c>
      <c r="C1446" t="s">
        <v>10405</v>
      </c>
      <c r="D1446" t="s">
        <v>564</v>
      </c>
      <c r="E1446">
        <v>1096.6662268799901</v>
      </c>
      <c r="F1446">
        <v>93.8</v>
      </c>
      <c r="G1446">
        <v>115.233911384607</v>
      </c>
      <c r="H1446">
        <v>-0.99825715987072905</v>
      </c>
      <c r="I1446">
        <v>20.8101092495579</v>
      </c>
      <c r="J1446">
        <v>-8.8853869088123396</v>
      </c>
      <c r="K1446">
        <v>92.660995265329504</v>
      </c>
      <c r="L1446">
        <v>78.939910071833097</v>
      </c>
      <c r="M1446">
        <v>51.795356156388898</v>
      </c>
      <c r="N1446">
        <v>1.5752161792033801</v>
      </c>
      <c r="O1446">
        <v>26.492537313432798</v>
      </c>
      <c r="P1446">
        <v>149.07959432648499</v>
      </c>
      <c r="Q1446">
        <v>8.3644244591042999E-2</v>
      </c>
    </row>
    <row r="1447" spans="1:17" hidden="1" x14ac:dyDescent="0.3">
      <c r="A1447" t="s">
        <v>3064</v>
      </c>
      <c r="B1447" t="s">
        <v>3065</v>
      </c>
      <c r="C1447" t="s">
        <v>10405</v>
      </c>
      <c r="D1447" t="s">
        <v>471</v>
      </c>
      <c r="E1447">
        <v>1095.82231961</v>
      </c>
      <c r="F1447">
        <v>310.55</v>
      </c>
      <c r="G1447">
        <v>102.02909240694601</v>
      </c>
      <c r="H1447">
        <v>-15.5688672829836</v>
      </c>
      <c r="I1447">
        <v>99.484688719134894</v>
      </c>
      <c r="J1447">
        <v>-0.81258679961537505</v>
      </c>
      <c r="K1447">
        <v>288.50929978252498</v>
      </c>
      <c r="L1447">
        <v>216.26883808292399</v>
      </c>
      <c r="M1447">
        <v>57.141275031322699</v>
      </c>
      <c r="N1447">
        <v>0.31681668932583101</v>
      </c>
      <c r="O1447">
        <v>12.0592497182418</v>
      </c>
      <c r="P1447">
        <v>146.46825396825301</v>
      </c>
      <c r="Q1447">
        <v>0.15376470180478599</v>
      </c>
    </row>
    <row r="1448" spans="1:17" hidden="1" x14ac:dyDescent="0.3">
      <c r="A1448" t="s">
        <v>3066</v>
      </c>
      <c r="B1448" t="s">
        <v>3067</v>
      </c>
      <c r="C1448" t="s">
        <v>10405</v>
      </c>
      <c r="D1448" t="s">
        <v>190</v>
      </c>
      <c r="E1448">
        <v>1095.81475</v>
      </c>
      <c r="F1448">
        <v>101.23</v>
      </c>
      <c r="G1448">
        <v>-38.056598304387101</v>
      </c>
      <c r="H1448">
        <v>-8.8787658327303394</v>
      </c>
      <c r="I1448">
        <v>-29.962172911435498</v>
      </c>
      <c r="J1448">
        <v>-1.6238195578705401</v>
      </c>
      <c r="K1448">
        <v>105.987398397623</v>
      </c>
      <c r="L1448">
        <v>109.291391479358</v>
      </c>
      <c r="M1448">
        <v>38.127109638087099</v>
      </c>
      <c r="N1448">
        <v>0.67033446268063002</v>
      </c>
      <c r="O1448">
        <v>42.250321051071801</v>
      </c>
      <c r="P1448">
        <v>12.1662049861495</v>
      </c>
      <c r="Q1448">
        <v>1.0262144310964999E-2</v>
      </c>
    </row>
    <row r="1449" spans="1:17" hidden="1" x14ac:dyDescent="0.3">
      <c r="A1449" t="s">
        <v>3068</v>
      </c>
      <c r="B1449" t="s">
        <v>3069</v>
      </c>
      <c r="C1449" t="s">
        <v>10405</v>
      </c>
      <c r="D1449" t="s">
        <v>2479</v>
      </c>
      <c r="E1449">
        <v>1095.3042</v>
      </c>
      <c r="F1449">
        <v>1831</v>
      </c>
      <c r="G1449">
        <v>166.59653999838</v>
      </c>
      <c r="H1449">
        <v>7.5601105904910897</v>
      </c>
      <c r="I1449">
        <v>177.87779279020501</v>
      </c>
      <c r="J1449">
        <v>-4.7689502747984598</v>
      </c>
      <c r="K1449">
        <v>1587.24437928114</v>
      </c>
      <c r="L1449">
        <v>1069.7888523297099</v>
      </c>
      <c r="M1449">
        <v>49.365785200849601</v>
      </c>
      <c r="N1449">
        <v>0.495022787239146</v>
      </c>
      <c r="O1449">
        <v>12.6187875477881</v>
      </c>
      <c r="P1449">
        <v>240.33457249070599</v>
      </c>
    </row>
    <row r="1450" spans="1:17" hidden="1" x14ac:dyDescent="0.3">
      <c r="A1450" t="s">
        <v>3070</v>
      </c>
      <c r="B1450" t="s">
        <v>3071</v>
      </c>
      <c r="C1450" t="s">
        <v>10405</v>
      </c>
      <c r="D1450" t="s">
        <v>564</v>
      </c>
      <c r="E1450">
        <v>1093.4856</v>
      </c>
      <c r="F1450">
        <v>6525</v>
      </c>
      <c r="G1450">
        <v>48.822081499447201</v>
      </c>
      <c r="H1450">
        <v>-5.4042221519341496</v>
      </c>
      <c r="I1450">
        <v>14.836455235246</v>
      </c>
      <c r="J1450">
        <v>-4.1423101519525698</v>
      </c>
      <c r="K1450">
        <v>6401.9005555691801</v>
      </c>
      <c r="L1450">
        <v>5451.7985127409602</v>
      </c>
      <c r="M1450">
        <v>47.939171757548102</v>
      </c>
      <c r="N1450">
        <v>0.60092950918822496</v>
      </c>
      <c r="O1450">
        <v>6.8919540229885001</v>
      </c>
      <c r="P1450">
        <v>88.4803142782864</v>
      </c>
      <c r="Q1450">
        <v>0.181340899762717</v>
      </c>
    </row>
    <row r="1451" spans="1:17" hidden="1" x14ac:dyDescent="0.3">
      <c r="A1451" t="s">
        <v>3072</v>
      </c>
      <c r="B1451" t="s">
        <v>3073</v>
      </c>
      <c r="C1451" t="s">
        <v>10405</v>
      </c>
      <c r="D1451" t="s">
        <v>266</v>
      </c>
      <c r="E1451">
        <v>1091.6630261350001</v>
      </c>
      <c r="F1451">
        <v>3316</v>
      </c>
      <c r="G1451">
        <v>-25.915002059265401</v>
      </c>
      <c r="H1451">
        <v>-12.6465445450002</v>
      </c>
      <c r="I1451">
        <v>-11.426634596658401</v>
      </c>
      <c r="J1451">
        <v>-6.7899655504426004</v>
      </c>
      <c r="O1451">
        <v>9.7406513872135108</v>
      </c>
      <c r="P1451">
        <v>9.8013245033112604</v>
      </c>
    </row>
    <row r="1452" spans="1:17" hidden="1" x14ac:dyDescent="0.3">
      <c r="A1452" t="s">
        <v>3074</v>
      </c>
      <c r="B1452" t="s">
        <v>3075</v>
      </c>
      <c r="C1452" t="s">
        <v>10405</v>
      </c>
      <c r="D1452" t="s">
        <v>592</v>
      </c>
      <c r="E1452">
        <v>1090.795089235</v>
      </c>
      <c r="F1452">
        <v>302.45</v>
      </c>
      <c r="G1452">
        <v>-17.693842478298901</v>
      </c>
      <c r="H1452">
        <v>-13.087111216837201</v>
      </c>
      <c r="I1452">
        <v>-7.5611700279799301</v>
      </c>
      <c r="J1452">
        <v>-5.6632146725556103</v>
      </c>
      <c r="K1452">
        <v>312.53109336135998</v>
      </c>
      <c r="L1452">
        <v>299.56055740669098</v>
      </c>
      <c r="M1452">
        <v>47.241801483548798</v>
      </c>
      <c r="N1452">
        <v>0.37784299770378699</v>
      </c>
      <c r="O1452">
        <v>27.128450983633599</v>
      </c>
      <c r="P1452">
        <v>34.422222222222203</v>
      </c>
      <c r="Q1452">
        <v>-4.6934642519479999E-2</v>
      </c>
    </row>
    <row r="1453" spans="1:17" hidden="1" x14ac:dyDescent="0.3">
      <c r="A1453" t="s">
        <v>3076</v>
      </c>
      <c r="B1453" t="s">
        <v>3077</v>
      </c>
      <c r="C1453" t="s">
        <v>10405</v>
      </c>
      <c r="D1453" t="s">
        <v>592</v>
      </c>
      <c r="E1453">
        <v>1089.8378134899999</v>
      </c>
      <c r="F1453">
        <v>2481.1</v>
      </c>
      <c r="G1453">
        <v>13.960361751180599</v>
      </c>
      <c r="H1453">
        <v>0.60774291339214503</v>
      </c>
      <c r="I1453">
        <v>14.974718926322801</v>
      </c>
      <c r="J1453">
        <v>-3.9749254319407799</v>
      </c>
      <c r="K1453">
        <v>2513.5519045761698</v>
      </c>
      <c r="L1453">
        <v>2172.2518641349998</v>
      </c>
      <c r="M1453">
        <v>31.439710087330901</v>
      </c>
      <c r="N1453">
        <v>0.99600554498650695</v>
      </c>
      <c r="O1453">
        <v>24.904276329047601</v>
      </c>
      <c r="P1453">
        <v>63.768976897689697</v>
      </c>
      <c r="Q1453">
        <v>5.5385127652105001E-2</v>
      </c>
    </row>
    <row r="1454" spans="1:17" hidden="1" x14ac:dyDescent="0.3">
      <c r="A1454" t="s">
        <v>3078</v>
      </c>
      <c r="B1454" t="s">
        <v>3079</v>
      </c>
      <c r="C1454" t="s">
        <v>10405</v>
      </c>
      <c r="D1454" t="s">
        <v>46</v>
      </c>
      <c r="E1454">
        <v>1088.7325656159901</v>
      </c>
      <c r="F1454">
        <v>27.32</v>
      </c>
      <c r="G1454">
        <v>106.63967789988401</v>
      </c>
      <c r="H1454">
        <v>1629.9090110105501</v>
      </c>
      <c r="I1454">
        <v>121.12804536249099</v>
      </c>
      <c r="J1454">
        <v>19.0061452909219</v>
      </c>
      <c r="K1454">
        <v>10.161858949679401</v>
      </c>
      <c r="L1454">
        <v>4.2679681944974099</v>
      </c>
      <c r="M1454">
        <v>100</v>
      </c>
      <c r="N1454">
        <v>1.04255012185105</v>
      </c>
      <c r="O1454">
        <v>0</v>
      </c>
      <c r="P1454">
        <v>150.64220183486199</v>
      </c>
    </row>
    <row r="1455" spans="1:17" hidden="1" x14ac:dyDescent="0.3">
      <c r="A1455" t="s">
        <v>3080</v>
      </c>
      <c r="B1455" t="s">
        <v>3081</v>
      </c>
      <c r="C1455" t="s">
        <v>10405</v>
      </c>
      <c r="D1455" t="s">
        <v>46</v>
      </c>
      <c r="E1455">
        <v>1088.6234391999999</v>
      </c>
      <c r="F1455">
        <v>451</v>
      </c>
      <c r="G1455">
        <v>50.4195822061046</v>
      </c>
      <c r="H1455">
        <v>-1.63629530204658</v>
      </c>
      <c r="I1455">
        <v>64.907949668711694</v>
      </c>
      <c r="J1455">
        <v>-6.8535607225128903</v>
      </c>
      <c r="M1455">
        <v>41.741870892828999</v>
      </c>
      <c r="O1455">
        <v>54.2017738359202</v>
      </c>
      <c r="P1455">
        <v>102.287508409957</v>
      </c>
    </row>
    <row r="1456" spans="1:17" hidden="1" x14ac:dyDescent="0.3">
      <c r="A1456" t="s">
        <v>3082</v>
      </c>
      <c r="B1456" t="s">
        <v>3083</v>
      </c>
      <c r="C1456" t="s">
        <v>10405</v>
      </c>
      <c r="D1456" t="s">
        <v>646</v>
      </c>
      <c r="E1456">
        <v>1085.18355</v>
      </c>
      <c r="F1456">
        <v>114.29</v>
      </c>
      <c r="G1456">
        <v>87.405818579569896</v>
      </c>
      <c r="H1456">
        <v>-13.7427326152487</v>
      </c>
      <c r="I1456">
        <v>56.141951608337003</v>
      </c>
      <c r="J1456">
        <v>-4.0822871541280996</v>
      </c>
      <c r="K1456">
        <v>116.793098565774</v>
      </c>
      <c r="L1456">
        <v>93.211933600132795</v>
      </c>
      <c r="M1456">
        <v>27.396045869515198</v>
      </c>
      <c r="N1456">
        <v>0.30243007229442598</v>
      </c>
      <c r="O1456">
        <v>19.433021261702599</v>
      </c>
      <c r="P1456">
        <v>163.94919168591201</v>
      </c>
      <c r="Q1456">
        <v>0.10443445860308199</v>
      </c>
    </row>
    <row r="1457" spans="1:17" hidden="1" x14ac:dyDescent="0.3">
      <c r="A1457" t="s">
        <v>3084</v>
      </c>
      <c r="B1457" t="s">
        <v>3085</v>
      </c>
      <c r="C1457" t="s">
        <v>10405</v>
      </c>
      <c r="D1457" t="s">
        <v>119</v>
      </c>
      <c r="E1457">
        <v>1085.0774390399999</v>
      </c>
      <c r="F1457">
        <v>364.35</v>
      </c>
      <c r="G1457">
        <v>101.610972245577</v>
      </c>
      <c r="H1457">
        <v>-7.7309889894446497</v>
      </c>
      <c r="I1457">
        <v>-7.1735893085698104</v>
      </c>
      <c r="J1457">
        <v>-4.8174743340616502</v>
      </c>
      <c r="K1457">
        <v>365.13992029416698</v>
      </c>
      <c r="L1457">
        <v>312.980277508634</v>
      </c>
      <c r="M1457">
        <v>44.666649913591797</v>
      </c>
      <c r="N1457">
        <v>0.47002949482995199</v>
      </c>
      <c r="O1457">
        <v>16.206943872649902</v>
      </c>
      <c r="P1457">
        <v>167.707567964731</v>
      </c>
      <c r="Q1457">
        <v>0.100057889457697</v>
      </c>
    </row>
    <row r="1458" spans="1:17" hidden="1" x14ac:dyDescent="0.3">
      <c r="A1458" t="s">
        <v>3086</v>
      </c>
      <c r="B1458" t="s">
        <v>3087</v>
      </c>
      <c r="C1458" t="s">
        <v>10405</v>
      </c>
      <c r="D1458" t="s">
        <v>74</v>
      </c>
      <c r="E1458">
        <v>1080.24</v>
      </c>
      <c r="F1458">
        <v>180.04</v>
      </c>
      <c r="G1458">
        <v>7.3943805615639899</v>
      </c>
      <c r="H1458">
        <v>-14.4669288390687</v>
      </c>
      <c r="I1458">
        <v>24.080636078861801</v>
      </c>
      <c r="J1458">
        <v>-5.0962805146165397</v>
      </c>
      <c r="K1458">
        <v>186.34257697109601</v>
      </c>
      <c r="L1458">
        <v>161.009846952175</v>
      </c>
      <c r="M1458">
        <v>40.355443185959999</v>
      </c>
      <c r="N1458">
        <v>0.121360292121825</v>
      </c>
      <c r="O1458">
        <v>39.968895800933097</v>
      </c>
      <c r="P1458">
        <v>65.174311926605498</v>
      </c>
      <c r="Q1458">
        <v>5.2895616769976998E-2</v>
      </c>
    </row>
    <row r="1459" spans="1:17" hidden="1" x14ac:dyDescent="0.3">
      <c r="A1459" t="s">
        <v>3088</v>
      </c>
      <c r="B1459" t="s">
        <v>3089</v>
      </c>
      <c r="C1459" t="s">
        <v>10405</v>
      </c>
      <c r="D1459" t="s">
        <v>3090</v>
      </c>
      <c r="E1459">
        <v>1078.6007032</v>
      </c>
      <c r="F1459">
        <v>6.83</v>
      </c>
      <c r="G1459">
        <v>-63.528294830902198</v>
      </c>
      <c r="H1459">
        <v>27.5004088600177</v>
      </c>
      <c r="I1459">
        <v>-47.631861397415101</v>
      </c>
      <c r="J1459">
        <v>-6.7273532366941797</v>
      </c>
      <c r="K1459">
        <v>6.9157783251959097</v>
      </c>
      <c r="L1459">
        <v>8.5181118855498603</v>
      </c>
      <c r="M1459">
        <v>51.047025603121902</v>
      </c>
      <c r="N1459">
        <v>0.28857169126364901</v>
      </c>
      <c r="O1459">
        <v>148.901903367496</v>
      </c>
      <c r="P1459">
        <v>51.106194690265497</v>
      </c>
      <c r="Q1459">
        <v>3.9785523191478003E-2</v>
      </c>
    </row>
    <row r="1460" spans="1:17" hidden="1" x14ac:dyDescent="0.3">
      <c r="A1460" t="s">
        <v>3091</v>
      </c>
      <c r="B1460" t="s">
        <v>3092</v>
      </c>
      <c r="C1460" t="s">
        <v>10405</v>
      </c>
      <c r="D1460" t="s">
        <v>542</v>
      </c>
      <c r="E1460">
        <v>1078.2410975</v>
      </c>
      <c r="F1460">
        <v>725</v>
      </c>
      <c r="G1460">
        <v>-32.0610441894041</v>
      </c>
      <c r="H1460">
        <v>15.811088576754999</v>
      </c>
      <c r="I1460">
        <v>24.822999057445202</v>
      </c>
      <c r="J1460">
        <v>2.44329728067166</v>
      </c>
      <c r="K1460">
        <v>638.52238397935105</v>
      </c>
      <c r="L1460">
        <v>614.77597278406199</v>
      </c>
      <c r="M1460">
        <v>70.362883751438204</v>
      </c>
      <c r="N1460">
        <v>1.89685690105982</v>
      </c>
      <c r="O1460">
        <v>24.137931034482701</v>
      </c>
      <c r="P1460">
        <v>56.519861830742599</v>
      </c>
      <c r="Q1460">
        <v>0.11712443625264</v>
      </c>
    </row>
    <row r="1461" spans="1:17" hidden="1" x14ac:dyDescent="0.3">
      <c r="A1461" t="s">
        <v>3093</v>
      </c>
      <c r="B1461" t="s">
        <v>3094</v>
      </c>
      <c r="C1461" t="s">
        <v>10405</v>
      </c>
      <c r="D1461" t="s">
        <v>438</v>
      </c>
      <c r="E1461">
        <v>1077.37487274</v>
      </c>
      <c r="F1461">
        <v>43.85</v>
      </c>
      <c r="G1461">
        <v>-29.837788624256302</v>
      </c>
      <c r="H1461">
        <v>-18.777073131839401</v>
      </c>
      <c r="I1461">
        <v>-29.453767191151901</v>
      </c>
      <c r="J1461">
        <v>-4.9360718308753198</v>
      </c>
      <c r="K1461">
        <v>46.773020461994797</v>
      </c>
      <c r="L1461">
        <v>46.343537491983099</v>
      </c>
      <c r="M1461">
        <v>31.4527319300519</v>
      </c>
      <c r="N1461">
        <v>0.38597551659587997</v>
      </c>
      <c r="O1461">
        <v>37.970353477765002</v>
      </c>
      <c r="P1461">
        <v>27.4709302325581</v>
      </c>
    </row>
    <row r="1462" spans="1:17" hidden="1" x14ac:dyDescent="0.3">
      <c r="A1462" t="s">
        <v>3095</v>
      </c>
      <c r="B1462" t="s">
        <v>3096</v>
      </c>
      <c r="C1462" t="s">
        <v>10405</v>
      </c>
      <c r="E1462">
        <v>1071.98026</v>
      </c>
      <c r="F1462">
        <v>2.0499999999999998</v>
      </c>
      <c r="G1462">
        <v>299.40743645711598</v>
      </c>
      <c r="H1462">
        <v>-10.898006533304301</v>
      </c>
      <c r="I1462">
        <v>-61.518759887053299</v>
      </c>
      <c r="J1462">
        <v>-7.3580003673413001</v>
      </c>
      <c r="K1462">
        <v>2.4491095514420902</v>
      </c>
      <c r="L1462">
        <v>2.46003351328917</v>
      </c>
      <c r="M1462">
        <v>31.264634495203101</v>
      </c>
      <c r="N1462">
        <v>1.04235173707408</v>
      </c>
      <c r="O1462">
        <v>101.46341463414601</v>
      </c>
      <c r="P1462">
        <v>343.243243243243</v>
      </c>
    </row>
    <row r="1463" spans="1:17" hidden="1" x14ac:dyDescent="0.3">
      <c r="A1463" t="s">
        <v>3097</v>
      </c>
      <c r="B1463" t="s">
        <v>3098</v>
      </c>
      <c r="C1463" t="s">
        <v>10405</v>
      </c>
      <c r="D1463" t="s">
        <v>564</v>
      </c>
      <c r="E1463">
        <v>1070.3907841129901</v>
      </c>
      <c r="F1463">
        <v>204.89</v>
      </c>
      <c r="G1463">
        <v>127.51163230796</v>
      </c>
      <c r="H1463">
        <v>4.4686601333623504</v>
      </c>
      <c r="I1463">
        <v>28.7191430822066</v>
      </c>
      <c r="J1463">
        <v>4.5051153256712899</v>
      </c>
      <c r="K1463">
        <v>182.36161315426199</v>
      </c>
      <c r="L1463">
        <v>152.881987155118</v>
      </c>
      <c r="M1463">
        <v>76.317422854246203</v>
      </c>
      <c r="N1463">
        <v>0.54228478606753205</v>
      </c>
      <c r="O1463">
        <v>4.7879349895065504</v>
      </c>
      <c r="P1463">
        <v>164.54486765655199</v>
      </c>
      <c r="Q1463">
        <v>5.0157641469091997E-2</v>
      </c>
    </row>
    <row r="1464" spans="1:17" hidden="1" x14ac:dyDescent="0.3">
      <c r="A1464" t="s">
        <v>3099</v>
      </c>
      <c r="B1464" t="s">
        <v>3100</v>
      </c>
      <c r="C1464" t="s">
        <v>10405</v>
      </c>
      <c r="D1464" t="s">
        <v>438</v>
      </c>
      <c r="E1464">
        <v>1070.249702544</v>
      </c>
      <c r="F1464">
        <v>43.56</v>
      </c>
      <c r="G1464">
        <v>-12.5011812409745</v>
      </c>
      <c r="H1464">
        <v>-21.096053705257798</v>
      </c>
      <c r="I1464">
        <v>-39.337819707690002</v>
      </c>
      <c r="J1464">
        <v>-4.4255854287711696</v>
      </c>
      <c r="K1464">
        <v>48.390725868558903</v>
      </c>
      <c r="L1464">
        <v>50.814147033277798</v>
      </c>
      <c r="M1464">
        <v>25.523191483239</v>
      </c>
      <c r="N1464">
        <v>1.17068316996755</v>
      </c>
      <c r="O1464">
        <v>89.393939393939306</v>
      </c>
      <c r="P1464">
        <v>29.836065573770501</v>
      </c>
    </row>
    <row r="1465" spans="1:17" hidden="1" x14ac:dyDescent="0.3">
      <c r="A1465" t="s">
        <v>3101</v>
      </c>
      <c r="B1465" t="s">
        <v>3102</v>
      </c>
      <c r="C1465" t="s">
        <v>10405</v>
      </c>
      <c r="D1465" t="s">
        <v>54</v>
      </c>
      <c r="E1465">
        <v>1068.69416562999</v>
      </c>
      <c r="F1465">
        <v>828.1</v>
      </c>
      <c r="G1465">
        <v>31.1779318345287</v>
      </c>
      <c r="H1465">
        <v>2.9814302483823201</v>
      </c>
      <c r="I1465">
        <v>4.3205397925550901</v>
      </c>
      <c r="J1465">
        <v>-8.4306714292849101</v>
      </c>
      <c r="K1465">
        <v>822.75458507741996</v>
      </c>
      <c r="L1465">
        <v>716.42317987298202</v>
      </c>
      <c r="M1465">
        <v>38.7869756208149</v>
      </c>
      <c r="N1465">
        <v>0.57324504244302699</v>
      </c>
      <c r="O1465">
        <v>14.726482308899801</v>
      </c>
      <c r="P1465">
        <v>79.611755774861706</v>
      </c>
      <c r="Q1465">
        <v>8.7813603899446993E-2</v>
      </c>
    </row>
    <row r="1466" spans="1:17" hidden="1" x14ac:dyDescent="0.3">
      <c r="A1466" t="s">
        <v>3103</v>
      </c>
      <c r="B1466" t="s">
        <v>3104</v>
      </c>
      <c r="C1466" t="s">
        <v>10405</v>
      </c>
      <c r="D1466" t="s">
        <v>510</v>
      </c>
      <c r="E1466">
        <v>1068.6447487200001</v>
      </c>
      <c r="F1466">
        <v>764.85</v>
      </c>
      <c r="G1466">
        <v>-24.876848640139102</v>
      </c>
      <c r="H1466">
        <v>-4.8213499236272499</v>
      </c>
      <c r="I1466">
        <v>-9.3627922236582606</v>
      </c>
      <c r="J1466">
        <v>-4.4494950606352104</v>
      </c>
      <c r="K1466">
        <v>769.79085276113699</v>
      </c>
      <c r="M1466">
        <v>41.055760971024597</v>
      </c>
      <c r="N1466">
        <v>0.49691132237692598</v>
      </c>
      <c r="O1466">
        <v>33.6144342027848</v>
      </c>
      <c r="P1466">
        <v>21.801098813599701</v>
      </c>
    </row>
    <row r="1467" spans="1:17" hidden="1" x14ac:dyDescent="0.3">
      <c r="A1467" t="s">
        <v>3105</v>
      </c>
      <c r="B1467" t="s">
        <v>3106</v>
      </c>
      <c r="C1467" t="s">
        <v>10405</v>
      </c>
      <c r="D1467" t="s">
        <v>1865</v>
      </c>
      <c r="E1467">
        <v>1067.6456000000001</v>
      </c>
      <c r="F1467">
        <v>459.4</v>
      </c>
      <c r="G1467">
        <v>16.309419922567798</v>
      </c>
      <c r="H1467">
        <v>-19.845374954356899</v>
      </c>
      <c r="I1467">
        <v>15.225868557667599</v>
      </c>
      <c r="J1467">
        <v>-5.1435534651807497</v>
      </c>
      <c r="K1467">
        <v>535.20901021516204</v>
      </c>
      <c r="L1467">
        <v>447.647032624313</v>
      </c>
      <c r="M1467">
        <v>23.3168999104637</v>
      </c>
      <c r="N1467">
        <v>0.689447817811074</v>
      </c>
      <c r="O1467">
        <v>43.143230300391799</v>
      </c>
      <c r="P1467">
        <v>82.229274097580301</v>
      </c>
    </row>
    <row r="1468" spans="1:17" hidden="1" x14ac:dyDescent="0.3">
      <c r="A1468" t="s">
        <v>3107</v>
      </c>
      <c r="B1468" t="s">
        <v>3108</v>
      </c>
      <c r="C1468" t="s">
        <v>10405</v>
      </c>
      <c r="E1468">
        <v>1067.5141841699999</v>
      </c>
      <c r="F1468">
        <v>430</v>
      </c>
      <c r="G1468">
        <v>67.410758756832195</v>
      </c>
      <c r="H1468">
        <v>23.405242981409199</v>
      </c>
      <c r="I1468">
        <v>81.899126219439196</v>
      </c>
      <c r="J1468">
        <v>3.7343624669570001</v>
      </c>
      <c r="M1468">
        <v>59.544325692845199</v>
      </c>
      <c r="O1468">
        <v>13.3720930232558</v>
      </c>
      <c r="P1468">
        <v>109.55165692007699</v>
      </c>
    </row>
    <row r="1469" spans="1:17" hidden="1" x14ac:dyDescent="0.3">
      <c r="A1469" t="s">
        <v>3109</v>
      </c>
      <c r="B1469" t="s">
        <v>3110</v>
      </c>
      <c r="C1469" t="s">
        <v>10405</v>
      </c>
      <c r="D1469" t="s">
        <v>240</v>
      </c>
      <c r="E1469">
        <v>1067.195808687</v>
      </c>
      <c r="F1469">
        <v>20.309999999999999</v>
      </c>
      <c r="G1469">
        <v>75.073387047879393</v>
      </c>
      <c r="H1469">
        <v>-15.433036919727799</v>
      </c>
      <c r="I1469">
        <v>-16.386385343958999</v>
      </c>
      <c r="J1469">
        <v>-4.6170828388342704</v>
      </c>
      <c r="K1469">
        <v>21.231379472050499</v>
      </c>
      <c r="L1469">
        <v>19.899895213980699</v>
      </c>
      <c r="M1469">
        <v>27.685872215556302</v>
      </c>
      <c r="N1469">
        <v>0.558142596555535</v>
      </c>
      <c r="O1469">
        <v>105.07139340226399</v>
      </c>
      <c r="P1469">
        <v>130.79545454545399</v>
      </c>
      <c r="Q1469">
        <v>9.8816273142235997E-2</v>
      </c>
    </row>
    <row r="1470" spans="1:17" hidden="1" x14ac:dyDescent="0.3">
      <c r="A1470" t="s">
        <v>3111</v>
      </c>
      <c r="B1470" t="s">
        <v>3112</v>
      </c>
      <c r="C1470" t="s">
        <v>10405</v>
      </c>
      <c r="D1470" t="s">
        <v>592</v>
      </c>
      <c r="E1470">
        <v>1060.9429240320001</v>
      </c>
      <c r="F1470">
        <v>209.13</v>
      </c>
      <c r="G1470">
        <v>185.65523680906</v>
      </c>
      <c r="H1470">
        <v>50.3448483154447</v>
      </c>
      <c r="I1470">
        <v>129.66162296171001</v>
      </c>
      <c r="J1470">
        <v>5.7661205333725203</v>
      </c>
      <c r="K1470">
        <v>153.44291882600601</v>
      </c>
      <c r="L1470">
        <v>112.57874141518499</v>
      </c>
      <c r="M1470">
        <v>95.854932342013797</v>
      </c>
      <c r="N1470">
        <v>6.9877232684143101E-2</v>
      </c>
      <c r="O1470">
        <v>0</v>
      </c>
      <c r="P1470">
        <v>224.484096198603</v>
      </c>
      <c r="Q1470">
        <v>5.5747232495327002E-2</v>
      </c>
    </row>
    <row r="1471" spans="1:17" hidden="1" x14ac:dyDescent="0.3">
      <c r="A1471" t="s">
        <v>3113</v>
      </c>
      <c r="B1471" t="s">
        <v>3114</v>
      </c>
      <c r="C1471" t="s">
        <v>10405</v>
      </c>
      <c r="D1471" t="s">
        <v>564</v>
      </c>
      <c r="E1471">
        <v>1057.7786799999999</v>
      </c>
      <c r="F1471">
        <v>1316.3</v>
      </c>
      <c r="G1471">
        <v>78.301786178558203</v>
      </c>
      <c r="H1471">
        <v>-2.9042174503640998</v>
      </c>
      <c r="I1471">
        <v>-13.252186250871</v>
      </c>
      <c r="J1471">
        <v>2.3305680087270702</v>
      </c>
      <c r="K1471">
        <v>1248.3368084302899</v>
      </c>
      <c r="L1471">
        <v>1170.36281110001</v>
      </c>
      <c r="M1471">
        <v>79.8891319094013</v>
      </c>
      <c r="N1471">
        <v>0.56852171799474505</v>
      </c>
      <c r="O1471">
        <v>23.0570538631011</v>
      </c>
      <c r="P1471">
        <v>114.906122448979</v>
      </c>
      <c r="Q1471">
        <v>0.16789143615360899</v>
      </c>
    </row>
    <row r="1472" spans="1:17" hidden="1" x14ac:dyDescent="0.3">
      <c r="A1472" t="s">
        <v>3115</v>
      </c>
      <c r="B1472" t="s">
        <v>3116</v>
      </c>
      <c r="C1472" t="s">
        <v>10405</v>
      </c>
      <c r="D1472" t="s">
        <v>266</v>
      </c>
      <c r="E1472">
        <v>1054.3035569860001</v>
      </c>
      <c r="F1472">
        <v>198.74</v>
      </c>
      <c r="G1472">
        <v>37.546678670250003</v>
      </c>
      <c r="H1472">
        <v>7.5248302195948797</v>
      </c>
      <c r="I1472">
        <v>58.974634329080502</v>
      </c>
      <c r="J1472">
        <v>-14.2460902150795</v>
      </c>
      <c r="K1472">
        <v>183.84418019072399</v>
      </c>
      <c r="L1472">
        <v>151.88044868462501</v>
      </c>
      <c r="M1472">
        <v>48.370929966468502</v>
      </c>
      <c r="N1472">
        <v>0.37972244760902302</v>
      </c>
      <c r="O1472">
        <v>13.349099325752199</v>
      </c>
      <c r="P1472">
        <v>85.564892623716105</v>
      </c>
    </row>
    <row r="1473" spans="1:17" hidden="1" x14ac:dyDescent="0.3">
      <c r="A1473" t="s">
        <v>3117</v>
      </c>
      <c r="B1473" t="s">
        <v>3118</v>
      </c>
      <c r="C1473" t="s">
        <v>10405</v>
      </c>
      <c r="D1473" t="s">
        <v>54</v>
      </c>
      <c r="E1473">
        <v>1052.0670787500001</v>
      </c>
      <c r="F1473">
        <v>1610</v>
      </c>
      <c r="G1473">
        <v>160.555761815968</v>
      </c>
      <c r="H1473">
        <v>-6.1976975482391001</v>
      </c>
      <c r="I1473">
        <v>26.478747668781299</v>
      </c>
      <c r="J1473">
        <v>-1.3347492586846601</v>
      </c>
      <c r="K1473">
        <v>1619.0097132052099</v>
      </c>
      <c r="L1473">
        <v>1328.30273575569</v>
      </c>
      <c r="M1473">
        <v>46.532030405294599</v>
      </c>
      <c r="N1473">
        <v>0.70388807290145805</v>
      </c>
      <c r="O1473">
        <v>15.1552795031056</v>
      </c>
      <c r="P1473">
        <v>213.74841664230701</v>
      </c>
      <c r="Q1473">
        <v>0.12786476019924001</v>
      </c>
    </row>
    <row r="1474" spans="1:17" hidden="1" x14ac:dyDescent="0.3">
      <c r="A1474" t="s">
        <v>3119</v>
      </c>
      <c r="B1474" t="s">
        <v>3120</v>
      </c>
      <c r="C1474" t="s">
        <v>10405</v>
      </c>
      <c r="D1474" t="s">
        <v>471</v>
      </c>
      <c r="E1474">
        <v>1051.9814090729999</v>
      </c>
      <c r="F1474">
        <v>146.13</v>
      </c>
      <c r="G1474">
        <v>-37.985239560997996</v>
      </c>
      <c r="H1474">
        <v>-14.0399986308178</v>
      </c>
      <c r="I1474">
        <v>-35.379566991361202</v>
      </c>
      <c r="J1474">
        <v>-5.8400428352039597</v>
      </c>
      <c r="K1474">
        <v>159.67127290018101</v>
      </c>
      <c r="L1474">
        <v>162.12301946852699</v>
      </c>
      <c r="M1474">
        <v>23.740300910521899</v>
      </c>
      <c r="N1474">
        <v>0.66754766961279399</v>
      </c>
      <c r="O1474">
        <v>48.532128926298498</v>
      </c>
      <c r="P1474">
        <v>15.108310358408801</v>
      </c>
      <c r="Q1474">
        <v>4.3486469916990997E-2</v>
      </c>
    </row>
    <row r="1475" spans="1:17" hidden="1" x14ac:dyDescent="0.3">
      <c r="A1475" t="s">
        <v>3121</v>
      </c>
      <c r="B1475" t="s">
        <v>3122</v>
      </c>
      <c r="C1475" t="s">
        <v>10405</v>
      </c>
      <c r="D1475" t="s">
        <v>471</v>
      </c>
      <c r="E1475">
        <v>1050.68998932</v>
      </c>
      <c r="F1475">
        <v>240.74</v>
      </c>
      <c r="G1475">
        <v>20.5338490633231</v>
      </c>
      <c r="H1475">
        <v>34.095529939456497</v>
      </c>
      <c r="I1475">
        <v>45.918623455821901</v>
      </c>
      <c r="J1475">
        <v>-8.7055499371130995</v>
      </c>
      <c r="K1475">
        <v>216.84350548526601</v>
      </c>
      <c r="L1475">
        <v>182.12558569906801</v>
      </c>
      <c r="M1475">
        <v>38.463880461678698</v>
      </c>
      <c r="N1475">
        <v>0.41138382455370398</v>
      </c>
      <c r="O1475">
        <v>19.381905790479301</v>
      </c>
      <c r="P1475">
        <v>71.957142857142799</v>
      </c>
      <c r="Q1475">
        <v>-3.3503442007303999E-2</v>
      </c>
    </row>
    <row r="1476" spans="1:17" hidden="1" x14ac:dyDescent="0.3">
      <c r="A1476" t="s">
        <v>3123</v>
      </c>
      <c r="B1476" t="s">
        <v>3124</v>
      </c>
      <c r="C1476" t="s">
        <v>10405</v>
      </c>
      <c r="D1476" t="s">
        <v>225</v>
      </c>
      <c r="E1476">
        <v>1040.4234568750001</v>
      </c>
      <c r="F1476">
        <v>563.75</v>
      </c>
      <c r="G1476">
        <v>117.496336741485</v>
      </c>
      <c r="H1476">
        <v>9.6753340346103194</v>
      </c>
      <c r="I1476">
        <v>56.206430888131898</v>
      </c>
      <c r="J1476">
        <v>0.118688891233346</v>
      </c>
      <c r="K1476">
        <v>497.69947844164199</v>
      </c>
      <c r="L1476">
        <v>390.77235664789998</v>
      </c>
      <c r="M1476">
        <v>77.285845312932096</v>
      </c>
      <c r="N1476">
        <v>0.18747160043785499</v>
      </c>
      <c r="O1476">
        <v>3.3436807095343601</v>
      </c>
      <c r="P1476">
        <v>180.12422360248399</v>
      </c>
      <c r="Q1476">
        <v>0.107902791834357</v>
      </c>
    </row>
    <row r="1477" spans="1:17" hidden="1" x14ac:dyDescent="0.3">
      <c r="A1477" t="s">
        <v>3125</v>
      </c>
      <c r="B1477" t="s">
        <v>3126</v>
      </c>
      <c r="C1477" t="s">
        <v>10405</v>
      </c>
      <c r="D1477" t="s">
        <v>592</v>
      </c>
      <c r="E1477">
        <v>1039.3010812799901</v>
      </c>
      <c r="F1477">
        <v>7.21</v>
      </c>
      <c r="G1477">
        <v>171.40743645711601</v>
      </c>
      <c r="H1477">
        <v>43.684744511147599</v>
      </c>
      <c r="I1477">
        <v>95.946486180932396</v>
      </c>
      <c r="J1477">
        <v>7.7793357265164902</v>
      </c>
      <c r="K1477">
        <v>5.5229507925497101</v>
      </c>
      <c r="L1477">
        <v>4.3081493198947198</v>
      </c>
      <c r="M1477">
        <v>77.113992287205704</v>
      </c>
      <c r="N1477">
        <v>0.73497706340459201</v>
      </c>
      <c r="O1477">
        <v>1.24826629680998</v>
      </c>
      <c r="P1477">
        <v>253.43137254901899</v>
      </c>
      <c r="Q1477">
        <v>9.8027478974154994E-2</v>
      </c>
    </row>
    <row r="1478" spans="1:17" hidden="1" x14ac:dyDescent="0.3">
      <c r="A1478" t="s">
        <v>3127</v>
      </c>
      <c r="B1478" t="s">
        <v>3128</v>
      </c>
      <c r="C1478" t="s">
        <v>10405</v>
      </c>
      <c r="D1478" t="s">
        <v>281</v>
      </c>
      <c r="E1478">
        <v>1037.6859999999999</v>
      </c>
      <c r="F1478">
        <v>7901</v>
      </c>
      <c r="G1478">
        <v>5.2861913999545802</v>
      </c>
      <c r="H1478">
        <v>-1.5974552065643799</v>
      </c>
      <c r="I1478">
        <v>-27.029602671240699</v>
      </c>
      <c r="J1478">
        <v>-3.0795222020498501</v>
      </c>
      <c r="K1478">
        <v>8091.4625158153303</v>
      </c>
      <c r="L1478">
        <v>8035.2015083373599</v>
      </c>
      <c r="M1478">
        <v>45.755542222319697</v>
      </c>
      <c r="N1478">
        <v>0.84465005834066798</v>
      </c>
      <c r="O1478">
        <v>27.211745348689998</v>
      </c>
      <c r="P1478">
        <v>38.589721101561103</v>
      </c>
      <c r="Q1478">
        <v>0.18563380811406799</v>
      </c>
    </row>
    <row r="1479" spans="1:17" hidden="1" x14ac:dyDescent="0.3">
      <c r="A1479" t="s">
        <v>3129</v>
      </c>
      <c r="B1479" t="s">
        <v>3130</v>
      </c>
      <c r="C1479" t="s">
        <v>10405</v>
      </c>
      <c r="D1479" t="s">
        <v>646</v>
      </c>
      <c r="E1479">
        <v>1034.1921367479999</v>
      </c>
      <c r="F1479">
        <v>48.74</v>
      </c>
      <c r="G1479">
        <v>-38.169582270995598</v>
      </c>
      <c r="H1479">
        <v>-5.9700217906839699</v>
      </c>
      <c r="I1479">
        <v>-1.49720781103333</v>
      </c>
      <c r="J1479">
        <v>1.0017879924470501</v>
      </c>
      <c r="K1479">
        <v>49.290402337610701</v>
      </c>
      <c r="L1479">
        <v>49.147895412693998</v>
      </c>
      <c r="M1479">
        <v>58.7863519698221</v>
      </c>
      <c r="N1479">
        <v>0.27329522956910501</v>
      </c>
      <c r="O1479">
        <v>27.6159212146081</v>
      </c>
      <c r="P1479">
        <v>21.2437810945273</v>
      </c>
      <c r="Q1479">
        <v>3.9563385043919999E-2</v>
      </c>
    </row>
    <row r="1480" spans="1:17" hidden="1" x14ac:dyDescent="0.3">
      <c r="A1480" t="s">
        <v>3131</v>
      </c>
      <c r="B1480" t="s">
        <v>3132</v>
      </c>
      <c r="C1480" t="s">
        <v>10405</v>
      </c>
      <c r="E1480">
        <v>1033.37364</v>
      </c>
      <c r="F1480">
        <v>186.4</v>
      </c>
      <c r="G1480">
        <v>439.85830057488602</v>
      </c>
      <c r="H1480">
        <v>-17.529955587319701</v>
      </c>
      <c r="I1480">
        <v>19.527014814092599</v>
      </c>
      <c r="J1480">
        <v>-7.1785303161277696</v>
      </c>
      <c r="K1480">
        <v>214.884213884155</v>
      </c>
      <c r="L1480">
        <v>179.944694370858</v>
      </c>
      <c r="M1480">
        <v>36.825604643679497</v>
      </c>
      <c r="N1480">
        <v>0.170536143208915</v>
      </c>
      <c r="O1480">
        <v>120.171673819742</v>
      </c>
      <c r="P1480">
        <v>532.17054263565899</v>
      </c>
      <c r="Q1480">
        <v>0.14895230752205399</v>
      </c>
    </row>
    <row r="1481" spans="1:17" hidden="1" x14ac:dyDescent="0.3">
      <c r="A1481" t="s">
        <v>3133</v>
      </c>
      <c r="B1481" t="s">
        <v>3134</v>
      </c>
      <c r="C1481" t="s">
        <v>10405</v>
      </c>
      <c r="D1481" t="s">
        <v>54</v>
      </c>
      <c r="E1481">
        <v>1030.3027199999999</v>
      </c>
      <c r="F1481">
        <v>204.55</v>
      </c>
      <c r="G1481">
        <v>25.7211946078003</v>
      </c>
      <c r="H1481">
        <v>-10.2475792141377</v>
      </c>
      <c r="I1481">
        <v>-34.056814748778898</v>
      </c>
      <c r="J1481">
        <v>-5.3493780816421399</v>
      </c>
      <c r="K1481">
        <v>214.825785771933</v>
      </c>
      <c r="L1481">
        <v>204.794930614001</v>
      </c>
      <c r="M1481">
        <v>43.095071412855297</v>
      </c>
      <c r="N1481">
        <v>0.68173834480511897</v>
      </c>
      <c r="O1481">
        <v>29.552676607186498</v>
      </c>
      <c r="P1481">
        <v>64.297188755020002</v>
      </c>
      <c r="Q1481">
        <v>4.8303129417433997E-2</v>
      </c>
    </row>
    <row r="1482" spans="1:17" hidden="1" x14ac:dyDescent="0.3">
      <c r="A1482" t="s">
        <v>3135</v>
      </c>
      <c r="B1482" t="s">
        <v>3136</v>
      </c>
      <c r="C1482" t="s">
        <v>10405</v>
      </c>
      <c r="D1482" t="s">
        <v>294</v>
      </c>
      <c r="E1482">
        <v>1030.0704441</v>
      </c>
      <c r="F1482">
        <v>422.7</v>
      </c>
      <c r="G1482">
        <v>-40.806548196508999</v>
      </c>
      <c r="H1482">
        <v>-12.1337268135036</v>
      </c>
      <c r="I1482">
        <v>-6.8110123011562296</v>
      </c>
      <c r="J1482">
        <v>-4.4773740444381902</v>
      </c>
      <c r="K1482">
        <v>434.27492247801803</v>
      </c>
      <c r="L1482">
        <v>433.96446004615001</v>
      </c>
      <c r="M1482">
        <v>39.676448395901403</v>
      </c>
      <c r="N1482">
        <v>0.55524978506531997</v>
      </c>
      <c r="O1482">
        <v>21.031464395552401</v>
      </c>
      <c r="P1482">
        <v>16.880962256325098</v>
      </c>
      <c r="Q1482">
        <v>-2.6111663120819998E-3</v>
      </c>
    </row>
    <row r="1483" spans="1:17" hidden="1" x14ac:dyDescent="0.3">
      <c r="A1483" t="s">
        <v>3137</v>
      </c>
      <c r="B1483" t="s">
        <v>3138</v>
      </c>
      <c r="C1483" t="s">
        <v>10405</v>
      </c>
      <c r="D1483" t="s">
        <v>266</v>
      </c>
      <c r="E1483">
        <v>1029.8236545</v>
      </c>
      <c r="F1483">
        <v>732.5</v>
      </c>
      <c r="G1483">
        <v>123.678995550449</v>
      </c>
      <c r="H1483">
        <v>3.7830944734930698E-2</v>
      </c>
      <c r="I1483">
        <v>85.789078773525006</v>
      </c>
      <c r="J1483">
        <v>-2.4623815504626498</v>
      </c>
      <c r="K1483">
        <v>724.21449295570596</v>
      </c>
      <c r="L1483">
        <v>578.50004574073296</v>
      </c>
      <c r="M1483">
        <v>51.447604375641397</v>
      </c>
      <c r="N1483">
        <v>0.339618666385757</v>
      </c>
      <c r="O1483">
        <v>54.266211604095503</v>
      </c>
      <c r="P1483">
        <v>175.73875399962299</v>
      </c>
      <c r="Q1483">
        <v>0.19057262832941499</v>
      </c>
    </row>
    <row r="1484" spans="1:17" hidden="1" x14ac:dyDescent="0.3">
      <c r="A1484" t="s">
        <v>3139</v>
      </c>
      <c r="B1484" t="s">
        <v>3140</v>
      </c>
      <c r="C1484" t="s">
        <v>10405</v>
      </c>
      <c r="D1484" t="s">
        <v>294</v>
      </c>
      <c r="E1484">
        <v>1029.641924025</v>
      </c>
      <c r="F1484">
        <v>165.25</v>
      </c>
      <c r="G1484">
        <v>438.50669687338001</v>
      </c>
      <c r="H1484">
        <v>-17.946477802885902</v>
      </c>
      <c r="I1484">
        <v>140.665823710182</v>
      </c>
      <c r="J1484">
        <v>-0.50592129440334699</v>
      </c>
      <c r="K1484">
        <v>185.23676134189401</v>
      </c>
      <c r="L1484">
        <v>149.62311260740501</v>
      </c>
      <c r="M1484">
        <v>44.847126074382601</v>
      </c>
      <c r="N1484">
        <v>0.60281349071022705</v>
      </c>
      <c r="O1484">
        <v>87.657020155190096</v>
      </c>
      <c r="P1484">
        <v>530.89608118426497</v>
      </c>
      <c r="Q1484">
        <v>0.192626903963101</v>
      </c>
    </row>
    <row r="1485" spans="1:17" hidden="1" x14ac:dyDescent="0.3">
      <c r="A1485" t="s">
        <v>3141</v>
      </c>
      <c r="B1485" t="s">
        <v>3142</v>
      </c>
      <c r="C1485" t="s">
        <v>10405</v>
      </c>
      <c r="D1485" t="s">
        <v>263</v>
      </c>
      <c r="E1485">
        <v>1027.5776263350001</v>
      </c>
      <c r="F1485">
        <v>81.59</v>
      </c>
      <c r="G1485">
        <v>-28.630901774248301</v>
      </c>
      <c r="H1485">
        <v>-5.9185794550492004</v>
      </c>
      <c r="I1485">
        <v>-11.5843137998025</v>
      </c>
      <c r="J1485">
        <v>-6.8538187663855101</v>
      </c>
      <c r="K1485">
        <v>80.536533837786294</v>
      </c>
      <c r="L1485">
        <v>79.026361945256298</v>
      </c>
      <c r="M1485">
        <v>50.405700776709502</v>
      </c>
      <c r="N1485">
        <v>1.03279196282109</v>
      </c>
      <c r="O1485">
        <v>23.728398088000901</v>
      </c>
      <c r="P1485">
        <v>23.996960486322202</v>
      </c>
      <c r="Q1485">
        <v>-7.5472819309165995E-2</v>
      </c>
    </row>
    <row r="1486" spans="1:17" hidden="1" x14ac:dyDescent="0.3">
      <c r="A1486" t="s">
        <v>3143</v>
      </c>
      <c r="B1486" t="s">
        <v>3144</v>
      </c>
      <c r="C1486" t="s">
        <v>10405</v>
      </c>
      <c r="D1486" t="s">
        <v>130</v>
      </c>
      <c r="E1486">
        <v>1027.369815</v>
      </c>
      <c r="F1486">
        <v>246.7</v>
      </c>
      <c r="G1486">
        <v>15.5530399868993</v>
      </c>
      <c r="H1486">
        <v>-13.6517563236198</v>
      </c>
      <c r="I1486">
        <v>-12.547835543306199</v>
      </c>
      <c r="J1486">
        <v>-5.5215207700630797</v>
      </c>
      <c r="K1486">
        <v>276.709682805184</v>
      </c>
      <c r="L1486">
        <v>256.62835499095598</v>
      </c>
      <c r="M1486">
        <v>32.513342852035599</v>
      </c>
      <c r="N1486">
        <v>0.45313743324216299</v>
      </c>
      <c r="O1486">
        <v>52.999594649371701</v>
      </c>
      <c r="P1486">
        <v>63.161375661375601</v>
      </c>
    </row>
    <row r="1487" spans="1:17" hidden="1" x14ac:dyDescent="0.3">
      <c r="A1487" t="s">
        <v>3145</v>
      </c>
      <c r="B1487" t="s">
        <v>3146</v>
      </c>
      <c r="C1487" t="s">
        <v>10405</v>
      </c>
      <c r="D1487" t="s">
        <v>190</v>
      </c>
      <c r="E1487">
        <v>1024.413724</v>
      </c>
      <c r="F1487">
        <v>950.05</v>
      </c>
      <c r="G1487">
        <v>-46.850451189705602</v>
      </c>
      <c r="H1487">
        <v>-17.6056901499418</v>
      </c>
      <c r="I1487">
        <v>-38.413222714446</v>
      </c>
      <c r="J1487">
        <v>-2.4901596788312901</v>
      </c>
      <c r="K1487">
        <v>1027.56476007418</v>
      </c>
      <c r="L1487">
        <v>1113.8241921466399</v>
      </c>
      <c r="M1487">
        <v>30.381979807184099</v>
      </c>
      <c r="N1487">
        <v>0.94553175206968099</v>
      </c>
      <c r="O1487">
        <v>60.5178674806589</v>
      </c>
      <c r="P1487">
        <v>1.4956466000747699</v>
      </c>
      <c r="Q1487">
        <v>6.4469089605679999E-2</v>
      </c>
    </row>
    <row r="1488" spans="1:17" hidden="1" x14ac:dyDescent="0.3">
      <c r="A1488" t="s">
        <v>3147</v>
      </c>
      <c r="B1488" t="s">
        <v>3148</v>
      </c>
      <c r="C1488" t="s">
        <v>10405</v>
      </c>
      <c r="D1488" t="s">
        <v>471</v>
      </c>
      <c r="E1488">
        <v>1017.96718078999</v>
      </c>
      <c r="F1488">
        <v>277.89999999999998</v>
      </c>
      <c r="G1488">
        <v>-34.0776175120807</v>
      </c>
      <c r="H1488">
        <v>-1.3125732334404601</v>
      </c>
      <c r="I1488">
        <v>-3.5323938081139299</v>
      </c>
      <c r="J1488">
        <v>-6.3417448691581004</v>
      </c>
      <c r="K1488">
        <v>267.71102981156099</v>
      </c>
      <c r="L1488">
        <v>265.34332181055601</v>
      </c>
      <c r="M1488">
        <v>56.574198188571003</v>
      </c>
      <c r="N1488">
        <v>2.3359124119013801</v>
      </c>
      <c r="O1488">
        <v>12.1986326016552</v>
      </c>
      <c r="P1488">
        <v>23.237250554323701</v>
      </c>
      <c r="Q1488">
        <v>-8.3888340298370001E-2</v>
      </c>
    </row>
    <row r="1489" spans="1:17" hidden="1" x14ac:dyDescent="0.3">
      <c r="A1489" t="s">
        <v>3149</v>
      </c>
      <c r="B1489" t="s">
        <v>3150</v>
      </c>
      <c r="C1489" t="s">
        <v>10405</v>
      </c>
      <c r="D1489" t="s">
        <v>1557</v>
      </c>
      <c r="E1489">
        <v>1016.135275</v>
      </c>
      <c r="F1489">
        <v>97.87</v>
      </c>
      <c r="G1489">
        <v>701.82934124037797</v>
      </c>
      <c r="H1489">
        <v>49.593317482058097</v>
      </c>
      <c r="I1489">
        <v>364.43508315228797</v>
      </c>
      <c r="J1489">
        <v>5.7523839540501003</v>
      </c>
      <c r="K1489">
        <v>69.008240885415901</v>
      </c>
      <c r="L1489">
        <v>41.678039122299502</v>
      </c>
      <c r="M1489">
        <v>99.615732718281095</v>
      </c>
      <c r="N1489">
        <v>1.5228054342886499</v>
      </c>
      <c r="O1489">
        <v>0</v>
      </c>
      <c r="P1489">
        <v>930.21052631578902</v>
      </c>
    </row>
    <row r="1490" spans="1:17" hidden="1" x14ac:dyDescent="0.3">
      <c r="A1490" t="s">
        <v>3151</v>
      </c>
      <c r="B1490" t="s">
        <v>3152</v>
      </c>
      <c r="C1490" t="s">
        <v>10405</v>
      </c>
      <c r="D1490" t="s">
        <v>1551</v>
      </c>
      <c r="E1490">
        <v>1013.61831534</v>
      </c>
      <c r="F1490">
        <v>36.869999999999997</v>
      </c>
      <c r="G1490">
        <v>-0.72766064392454399</v>
      </c>
      <c r="H1490">
        <v>-10.114798513254099</v>
      </c>
      <c r="I1490">
        <v>4.3827396832345702</v>
      </c>
      <c r="J1490">
        <v>-2.17173380881197</v>
      </c>
      <c r="K1490">
        <v>36.361186678557303</v>
      </c>
      <c r="L1490">
        <v>34.483115874978601</v>
      </c>
      <c r="M1490">
        <v>49.7987054657657</v>
      </c>
      <c r="N1490">
        <v>0.60968706317313703</v>
      </c>
      <c r="O1490">
        <v>23.270951993490598</v>
      </c>
      <c r="P1490">
        <v>36.5049981488337</v>
      </c>
      <c r="Q1490">
        <v>4.4550825738841997E-2</v>
      </c>
    </row>
    <row r="1491" spans="1:17" hidden="1" x14ac:dyDescent="0.3">
      <c r="A1491" t="s">
        <v>3153</v>
      </c>
      <c r="B1491" t="s">
        <v>3154</v>
      </c>
      <c r="C1491" t="s">
        <v>10405</v>
      </c>
      <c r="D1491" t="s">
        <v>1003</v>
      </c>
      <c r="E1491">
        <v>1012.94184822</v>
      </c>
      <c r="F1491">
        <v>152.58000000000001</v>
      </c>
      <c r="G1491">
        <v>-48.244118172030198</v>
      </c>
      <c r="H1491">
        <v>5.1727353391493196</v>
      </c>
      <c r="I1491">
        <v>9.8921073874232004</v>
      </c>
      <c r="J1491">
        <v>9.5348118654437499</v>
      </c>
      <c r="K1491">
        <v>136.364637504629</v>
      </c>
      <c r="L1491">
        <v>139.71589507983299</v>
      </c>
      <c r="M1491">
        <v>74.2868507883787</v>
      </c>
      <c r="N1491">
        <v>2.1580227362217799</v>
      </c>
      <c r="O1491">
        <v>23.541748590903101</v>
      </c>
      <c r="P1491">
        <v>35.747330960854001</v>
      </c>
      <c r="Q1491">
        <v>-4.6620874089740999E-2</v>
      </c>
    </row>
    <row r="1492" spans="1:17" hidden="1" x14ac:dyDescent="0.3">
      <c r="A1492" t="s">
        <v>3155</v>
      </c>
      <c r="B1492" t="s">
        <v>3156</v>
      </c>
      <c r="C1492" t="s">
        <v>10405</v>
      </c>
      <c r="D1492" t="s">
        <v>92</v>
      </c>
      <c r="E1492">
        <v>1012.37682</v>
      </c>
      <c r="F1492">
        <v>408.2</v>
      </c>
      <c r="G1492">
        <v>-24.481232583906699</v>
      </c>
      <c r="H1492">
        <v>-24.9659245498117</v>
      </c>
      <c r="I1492">
        <v>-9.9928651212997703</v>
      </c>
      <c r="J1492">
        <v>-12.4807393854291</v>
      </c>
      <c r="K1492">
        <v>448.43973817762298</v>
      </c>
      <c r="M1492">
        <v>44.413709943639098</v>
      </c>
      <c r="O1492">
        <v>44.034786869181701</v>
      </c>
      <c r="P1492">
        <v>13.0747922437673</v>
      </c>
    </row>
    <row r="1493" spans="1:17" hidden="1" x14ac:dyDescent="0.3">
      <c r="A1493" t="s">
        <v>3157</v>
      </c>
      <c r="B1493" t="s">
        <v>3158</v>
      </c>
      <c r="C1493" t="s">
        <v>10405</v>
      </c>
      <c r="D1493" t="s">
        <v>592</v>
      </c>
      <c r="E1493">
        <v>1011.414460532</v>
      </c>
      <c r="F1493">
        <v>214.73</v>
      </c>
      <c r="G1493">
        <v>-19.1259726117516</v>
      </c>
      <c r="H1493">
        <v>-10.050232075325299</v>
      </c>
      <c r="I1493">
        <v>3.5989802451745598</v>
      </c>
      <c r="J1493">
        <v>-3.4597528845241001</v>
      </c>
      <c r="K1493">
        <v>219.06248688197101</v>
      </c>
      <c r="L1493">
        <v>207.91272093131099</v>
      </c>
      <c r="M1493">
        <v>43.122309502315602</v>
      </c>
      <c r="N1493">
        <v>0.36119595252102099</v>
      </c>
      <c r="O1493">
        <v>25.7393005169282</v>
      </c>
      <c r="P1493">
        <v>35.0078591637849</v>
      </c>
      <c r="Q1493">
        <v>-4.7167739576710003E-3</v>
      </c>
    </row>
    <row r="1494" spans="1:17" hidden="1" x14ac:dyDescent="0.3">
      <c r="A1494" t="s">
        <v>3159</v>
      </c>
      <c r="B1494" t="s">
        <v>3160</v>
      </c>
      <c r="C1494" t="s">
        <v>10405</v>
      </c>
      <c r="D1494" t="s">
        <v>729</v>
      </c>
      <c r="E1494">
        <v>1009.873959304</v>
      </c>
      <c r="F1494">
        <v>238.28</v>
      </c>
      <c r="G1494">
        <v>1.91965397333282</v>
      </c>
      <c r="H1494">
        <v>22.434652036196301</v>
      </c>
      <c r="I1494">
        <v>-4.9945645884465497</v>
      </c>
      <c r="J1494">
        <v>1.80566329632235</v>
      </c>
      <c r="K1494">
        <v>213.96064112935599</v>
      </c>
      <c r="L1494">
        <v>217.02028824164</v>
      </c>
      <c r="M1494">
        <v>67.454495946160804</v>
      </c>
      <c r="N1494">
        <v>1.1804123105296001</v>
      </c>
      <c r="O1494">
        <v>39.751552795031003</v>
      </c>
      <c r="P1494">
        <v>41.161137440758203</v>
      </c>
    </row>
    <row r="1495" spans="1:17" hidden="1" x14ac:dyDescent="0.3">
      <c r="A1495" t="s">
        <v>3161</v>
      </c>
      <c r="B1495" t="s">
        <v>3162</v>
      </c>
      <c r="C1495" t="s">
        <v>10405</v>
      </c>
      <c r="D1495" t="s">
        <v>263</v>
      </c>
      <c r="E1495">
        <v>1009.3595113</v>
      </c>
      <c r="F1495">
        <v>41.65</v>
      </c>
      <c r="G1495">
        <v>-61.935423221590803</v>
      </c>
      <c r="H1495">
        <v>-1.3405211674610999</v>
      </c>
      <c r="I1495">
        <v>-6.1405617668546899</v>
      </c>
      <c r="J1495">
        <v>-3.5892981762353902</v>
      </c>
      <c r="K1495">
        <v>41.502599142254702</v>
      </c>
      <c r="L1495">
        <v>44.226190237401902</v>
      </c>
      <c r="M1495">
        <v>41.2580255609586</v>
      </c>
      <c r="N1495">
        <v>0.45131460830757902</v>
      </c>
      <c r="O1495">
        <v>47.611044417767097</v>
      </c>
      <c r="P1495">
        <v>26.212121212121101</v>
      </c>
      <c r="Q1495">
        <v>3.9548007828275999E-2</v>
      </c>
    </row>
    <row r="1496" spans="1:17" hidden="1" x14ac:dyDescent="0.3">
      <c r="A1496" t="s">
        <v>3163</v>
      </c>
      <c r="B1496" t="s">
        <v>3164</v>
      </c>
      <c r="C1496" t="s">
        <v>10405</v>
      </c>
      <c r="D1496" t="s">
        <v>263</v>
      </c>
      <c r="E1496">
        <v>1008.8930058</v>
      </c>
      <c r="F1496">
        <v>94.21</v>
      </c>
      <c r="G1496">
        <v>-52.366343609313503</v>
      </c>
      <c r="H1496">
        <v>-8.6057569219341108</v>
      </c>
      <c r="I1496">
        <v>-4.9243163990263596</v>
      </c>
      <c r="J1496">
        <v>-4.5825135403080797</v>
      </c>
      <c r="K1496">
        <v>95.697657730140506</v>
      </c>
      <c r="L1496">
        <v>96.664514576856604</v>
      </c>
      <c r="M1496">
        <v>41.548501211191102</v>
      </c>
      <c r="N1496">
        <v>0.52517592611845998</v>
      </c>
      <c r="O1496">
        <v>40.908608427979999</v>
      </c>
      <c r="P1496">
        <v>26.9847688367704</v>
      </c>
      <c r="Q1496">
        <v>4.6858741795594003E-2</v>
      </c>
    </row>
    <row r="1497" spans="1:17" hidden="1" x14ac:dyDescent="0.3">
      <c r="A1497" t="s">
        <v>3165</v>
      </c>
      <c r="B1497" t="s">
        <v>3166</v>
      </c>
      <c r="C1497" t="s">
        <v>10405</v>
      </c>
      <c r="D1497" t="s">
        <v>1003</v>
      </c>
      <c r="E1497">
        <v>1005.075</v>
      </c>
      <c r="F1497">
        <v>89.34</v>
      </c>
      <c r="G1497">
        <v>-52.045950373187601</v>
      </c>
      <c r="H1497">
        <v>-1.27436364997128</v>
      </c>
      <c r="I1497">
        <v>12.835483286145701</v>
      </c>
      <c r="J1497">
        <v>2.03840104241569</v>
      </c>
      <c r="K1497">
        <v>83.073222081261207</v>
      </c>
      <c r="L1497">
        <v>83.497873085586704</v>
      </c>
      <c r="M1497">
        <v>69.744536160628996</v>
      </c>
      <c r="N1497">
        <v>0.98684691659363499</v>
      </c>
      <c r="O1497">
        <v>28.609805238414999</v>
      </c>
      <c r="P1497">
        <v>39.484777517564403</v>
      </c>
      <c r="Q1497">
        <v>9.5513758179671004E-2</v>
      </c>
    </row>
    <row r="1498" spans="1:17" hidden="1" x14ac:dyDescent="0.3">
      <c r="A1498" t="s">
        <v>3167</v>
      </c>
      <c r="B1498" t="s">
        <v>3168</v>
      </c>
      <c r="C1498" t="s">
        <v>10405</v>
      </c>
      <c r="E1498">
        <v>1005.07407439599</v>
      </c>
      <c r="F1498">
        <v>18.760000000000002</v>
      </c>
      <c r="G1498">
        <v>772.32181186344701</v>
      </c>
      <c r="H1498">
        <v>-77.180120031635198</v>
      </c>
      <c r="I1498">
        <v>-38.800362147311198</v>
      </c>
      <c r="J1498">
        <v>-20.966221305042001</v>
      </c>
      <c r="K1498">
        <v>47.1429749873747</v>
      </c>
      <c r="L1498">
        <v>36.988581072855801</v>
      </c>
      <c r="M1498">
        <v>0.84725862983428601</v>
      </c>
      <c r="N1498">
        <v>1.2307212272350201</v>
      </c>
      <c r="O1498">
        <v>376.11940298507398</v>
      </c>
      <c r="P1498">
        <v>804.49332277475196</v>
      </c>
      <c r="Q1498">
        <v>0.24187396049732199</v>
      </c>
    </row>
    <row r="1499" spans="1:17" hidden="1" x14ac:dyDescent="0.3">
      <c r="A1499" t="s">
        <v>3169</v>
      </c>
      <c r="B1499" t="s">
        <v>3170</v>
      </c>
      <c r="C1499" t="s">
        <v>10405</v>
      </c>
      <c r="D1499" t="s">
        <v>281</v>
      </c>
      <c r="E1499">
        <v>1000.608969275</v>
      </c>
      <c r="F1499">
        <v>364.85</v>
      </c>
      <c r="G1499">
        <v>-6.9870881972880703</v>
      </c>
      <c r="H1499">
        <v>-4.07216072877379</v>
      </c>
      <c r="I1499">
        <v>-13.321015302244099</v>
      </c>
      <c r="J1499">
        <v>-2.92994097153997</v>
      </c>
      <c r="K1499">
        <v>362.60964919724</v>
      </c>
      <c r="L1499">
        <v>355.11436873235601</v>
      </c>
      <c r="M1499">
        <v>47.247639292313004</v>
      </c>
      <c r="N1499">
        <v>0.69087610501679497</v>
      </c>
      <c r="O1499">
        <v>23.0642729888995</v>
      </c>
      <c r="P1499">
        <v>30.164109882268999</v>
      </c>
      <c r="Q1499">
        <v>0.128277047323549</v>
      </c>
    </row>
    <row r="1500" spans="1:17" hidden="1" x14ac:dyDescent="0.3">
      <c r="A1500" t="s">
        <v>3171</v>
      </c>
      <c r="B1500" t="s">
        <v>3172</v>
      </c>
      <c r="C1500" t="s">
        <v>10405</v>
      </c>
      <c r="D1500" t="s">
        <v>471</v>
      </c>
      <c r="E1500">
        <v>999.45628710999995</v>
      </c>
      <c r="F1500">
        <v>421.95</v>
      </c>
      <c r="G1500">
        <v>365.35236599000399</v>
      </c>
      <c r="H1500">
        <v>134.24293570994399</v>
      </c>
      <c r="I1500">
        <v>452.519559254005</v>
      </c>
      <c r="J1500">
        <v>18.697130464284701</v>
      </c>
      <c r="K1500">
        <v>225.16596820434501</v>
      </c>
      <c r="L1500">
        <v>130.335499398514</v>
      </c>
      <c r="M1500">
        <v>98.792707919535701</v>
      </c>
      <c r="N1500">
        <v>2.7200241077682401</v>
      </c>
      <c r="O1500">
        <v>0.56878777106292799</v>
      </c>
      <c r="P1500">
        <v>624.99999999999898</v>
      </c>
    </row>
    <row r="1501" spans="1:17" hidden="1" x14ac:dyDescent="0.3">
      <c r="A1501" t="s">
        <v>3173</v>
      </c>
      <c r="B1501" t="s">
        <v>3174</v>
      </c>
      <c r="C1501" t="s">
        <v>10405</v>
      </c>
      <c r="D1501" t="s">
        <v>1955</v>
      </c>
      <c r="E1501">
        <v>999.2</v>
      </c>
      <c r="F1501">
        <v>312.25</v>
      </c>
      <c r="G1501">
        <v>80.750412034484995</v>
      </c>
      <c r="H1501">
        <v>39.342210512147403</v>
      </c>
      <c r="I1501">
        <v>55.500439468662698</v>
      </c>
      <c r="J1501">
        <v>8.8499616053265395</v>
      </c>
      <c r="K1501">
        <v>238.953644165708</v>
      </c>
      <c r="L1501">
        <v>193.21750498216699</v>
      </c>
      <c r="M1501">
        <v>69.037840397421405</v>
      </c>
      <c r="N1501">
        <v>0.45963831745105599</v>
      </c>
      <c r="O1501">
        <v>7.2858286629303404</v>
      </c>
      <c r="P1501">
        <v>130.783444198078</v>
      </c>
      <c r="Q1501">
        <v>0.154791444566796</v>
      </c>
    </row>
    <row r="1502" spans="1:17" hidden="1" x14ac:dyDescent="0.3">
      <c r="A1502" t="s">
        <v>3175</v>
      </c>
      <c r="B1502" t="s">
        <v>3176</v>
      </c>
      <c r="C1502" t="s">
        <v>10405</v>
      </c>
      <c r="D1502" t="s">
        <v>240</v>
      </c>
      <c r="E1502">
        <v>998.68514170000003</v>
      </c>
      <c r="F1502">
        <v>661.55</v>
      </c>
      <c r="G1502">
        <v>370.71712458850499</v>
      </c>
      <c r="H1502">
        <v>-17.8482136256264</v>
      </c>
      <c r="I1502">
        <v>60.057318668444097</v>
      </c>
      <c r="J1502">
        <v>-0.188267322608271</v>
      </c>
      <c r="K1502">
        <v>660.10685738862696</v>
      </c>
      <c r="L1502">
        <v>524.23866044808801</v>
      </c>
      <c r="M1502">
        <v>66.484326241532997</v>
      </c>
      <c r="N1502">
        <v>1.0609219646918899</v>
      </c>
      <c r="O1502">
        <v>23.422265890711198</v>
      </c>
      <c r="P1502">
        <v>429.23999999999899</v>
      </c>
      <c r="Q1502">
        <v>0.21675017521766499</v>
      </c>
    </row>
    <row r="1503" spans="1:17" hidden="1" x14ac:dyDescent="0.3">
      <c r="A1503" t="s">
        <v>3177</v>
      </c>
      <c r="B1503" t="s">
        <v>3178</v>
      </c>
      <c r="C1503" t="s">
        <v>10405</v>
      </c>
      <c r="D1503" t="s">
        <v>144</v>
      </c>
      <c r="E1503">
        <v>996.35257602000001</v>
      </c>
      <c r="F1503">
        <v>443.7</v>
      </c>
      <c r="G1503">
        <v>-6.2634518874676504</v>
      </c>
      <c r="H1503">
        <v>0.78448531203859595</v>
      </c>
      <c r="I1503">
        <v>-20.0271513721042</v>
      </c>
      <c r="J1503">
        <v>-2.4800047246397798</v>
      </c>
      <c r="K1503">
        <v>446.82680576300498</v>
      </c>
      <c r="L1503">
        <v>429.29814770374298</v>
      </c>
      <c r="M1503">
        <v>44.773096781483702</v>
      </c>
      <c r="N1503">
        <v>0.37325463445726798</v>
      </c>
      <c r="O1503">
        <v>20.126211404101799</v>
      </c>
      <c r="P1503">
        <v>45.166039587763798</v>
      </c>
      <c r="Q1503">
        <v>6.1368430510515E-2</v>
      </c>
    </row>
    <row r="1504" spans="1:17" hidden="1" x14ac:dyDescent="0.3">
      <c r="A1504" t="s">
        <v>3179</v>
      </c>
      <c r="B1504" t="s">
        <v>3180</v>
      </c>
      <c r="C1504" t="s">
        <v>10405</v>
      </c>
      <c r="D1504" t="s">
        <v>266</v>
      </c>
      <c r="E1504">
        <v>992.43089999999995</v>
      </c>
      <c r="F1504">
        <v>930</v>
      </c>
      <c r="G1504">
        <v>43.300187201903299</v>
      </c>
      <c r="H1504">
        <v>-5.9371264881164301</v>
      </c>
      <c r="I1504">
        <v>26.502903062930599</v>
      </c>
      <c r="J1504">
        <v>-4.5743746363471498</v>
      </c>
      <c r="K1504">
        <v>919.82633054402402</v>
      </c>
      <c r="L1504">
        <v>767.49626921736694</v>
      </c>
      <c r="M1504">
        <v>44.779439152564898</v>
      </c>
      <c r="N1504">
        <v>0.64218116268589398</v>
      </c>
      <c r="O1504">
        <v>19.462365591397798</v>
      </c>
      <c r="P1504">
        <v>91.950464396284801</v>
      </c>
      <c r="Q1504">
        <v>0.15160111280056801</v>
      </c>
    </row>
    <row r="1505" spans="1:17" hidden="1" x14ac:dyDescent="0.3">
      <c r="A1505" t="s">
        <v>3181</v>
      </c>
      <c r="B1505" t="s">
        <v>3182</v>
      </c>
      <c r="C1505" t="s">
        <v>10405</v>
      </c>
      <c r="D1505" t="s">
        <v>114</v>
      </c>
      <c r="E1505">
        <v>990.46366156399995</v>
      </c>
      <c r="F1505">
        <v>135.46</v>
      </c>
      <c r="G1505">
        <v>-51.4203931765799</v>
      </c>
      <c r="H1505">
        <v>-3.51086169771862</v>
      </c>
      <c r="I1505">
        <v>-13.5632356854381</v>
      </c>
      <c r="J1505">
        <v>-0.25376227324490103</v>
      </c>
      <c r="K1505">
        <v>140.64852528913599</v>
      </c>
      <c r="L1505">
        <v>149.05591857330501</v>
      </c>
      <c r="M1505">
        <v>47.606817293099297</v>
      </c>
      <c r="N1505">
        <v>0.56913443747907699</v>
      </c>
      <c r="O1505">
        <v>64.033663073970104</v>
      </c>
      <c r="P1505">
        <v>7.2525732383214603</v>
      </c>
      <c r="Q1505">
        <v>3.4274873208185001E-2</v>
      </c>
    </row>
    <row r="1506" spans="1:17" hidden="1" x14ac:dyDescent="0.3">
      <c r="A1506" t="s">
        <v>3183</v>
      </c>
      <c r="B1506" t="s">
        <v>3184</v>
      </c>
      <c r="C1506" t="s">
        <v>10405</v>
      </c>
      <c r="D1506" t="s">
        <v>592</v>
      </c>
      <c r="E1506">
        <v>987.39075000000003</v>
      </c>
      <c r="F1506">
        <v>1724.7</v>
      </c>
      <c r="G1506">
        <v>-20.236152655852401</v>
      </c>
      <c r="H1506">
        <v>-7.7090251362678401</v>
      </c>
      <c r="I1506">
        <v>-0.112674107547206</v>
      </c>
      <c r="J1506">
        <v>-7.2827079696804802</v>
      </c>
      <c r="K1506">
        <v>1744.3223565113301</v>
      </c>
      <c r="L1506">
        <v>1671.9352032435099</v>
      </c>
      <c r="M1506">
        <v>39.031350907446701</v>
      </c>
      <c r="N1506">
        <v>0.67450652569319103</v>
      </c>
      <c r="O1506">
        <v>27.4221603757175</v>
      </c>
      <c r="P1506">
        <v>24.468660917259001</v>
      </c>
      <c r="Q1506">
        <v>-2.3139096969638E-2</v>
      </c>
    </row>
    <row r="1507" spans="1:17" hidden="1" x14ac:dyDescent="0.3">
      <c r="A1507" t="s">
        <v>3185</v>
      </c>
      <c r="B1507" t="s">
        <v>3186</v>
      </c>
      <c r="C1507" t="s">
        <v>10405</v>
      </c>
      <c r="D1507" t="s">
        <v>611</v>
      </c>
      <c r="E1507">
        <v>983.79931363999901</v>
      </c>
      <c r="F1507">
        <v>15.73</v>
      </c>
      <c r="G1507">
        <v>-3.237084681796</v>
      </c>
      <c r="H1507">
        <v>0.43812747641879901</v>
      </c>
      <c r="I1507">
        <v>27.965004699450901</v>
      </c>
      <c r="J1507">
        <v>4.4987292566164898</v>
      </c>
      <c r="K1507">
        <v>13.471273399949901</v>
      </c>
      <c r="L1507">
        <v>13.4116165460907</v>
      </c>
      <c r="M1507">
        <v>83.593345898171094</v>
      </c>
      <c r="N1507">
        <v>1.4054662295989899</v>
      </c>
      <c r="O1507">
        <v>16.338207247298101</v>
      </c>
      <c r="P1507">
        <v>57.3</v>
      </c>
      <c r="Q1507">
        <v>1.8367945740151E-2</v>
      </c>
    </row>
    <row r="1508" spans="1:17" hidden="1" x14ac:dyDescent="0.3">
      <c r="A1508" t="s">
        <v>3187</v>
      </c>
      <c r="B1508" t="s">
        <v>3188</v>
      </c>
      <c r="C1508" t="s">
        <v>10405</v>
      </c>
      <c r="D1508" t="s">
        <v>510</v>
      </c>
      <c r="E1508">
        <v>983.26800000000003</v>
      </c>
      <c r="F1508">
        <v>1575.75</v>
      </c>
      <c r="G1508">
        <v>9.7368104143441894</v>
      </c>
      <c r="H1508">
        <v>16.1058435897408</v>
      </c>
      <c r="I1508">
        <v>39.978570493971198</v>
      </c>
      <c r="J1508">
        <v>-4.5405422321721201</v>
      </c>
      <c r="K1508">
        <v>1403.69702094169</v>
      </c>
      <c r="L1508">
        <v>1188.0328718512701</v>
      </c>
      <c r="M1508">
        <v>58.846292564998599</v>
      </c>
      <c r="N1508">
        <v>2.1914259494397998</v>
      </c>
      <c r="O1508">
        <v>6.6793590353799699</v>
      </c>
      <c r="P1508">
        <v>96.96875</v>
      </c>
      <c r="Q1508">
        <v>4.5266203122993003E-2</v>
      </c>
    </row>
    <row r="1509" spans="1:17" hidden="1" x14ac:dyDescent="0.3">
      <c r="A1509" t="s">
        <v>3189</v>
      </c>
      <c r="B1509" t="s">
        <v>3190</v>
      </c>
      <c r="C1509" t="s">
        <v>10405</v>
      </c>
      <c r="D1509" t="s">
        <v>438</v>
      </c>
      <c r="E1509">
        <v>980.65262913599997</v>
      </c>
      <c r="F1509">
        <v>47.38</v>
      </c>
      <c r="G1509">
        <v>199.15716041736701</v>
      </c>
      <c r="H1509">
        <v>-12.614798513254099</v>
      </c>
      <c r="I1509">
        <v>121.00703287371999</v>
      </c>
      <c r="J1509">
        <v>7.7065839827481604</v>
      </c>
      <c r="K1509">
        <v>45.586895543789097</v>
      </c>
      <c r="L1509">
        <v>37.1834405153189</v>
      </c>
      <c r="M1509">
        <v>70.898188049475706</v>
      </c>
      <c r="N1509">
        <v>0.307341572510962</v>
      </c>
      <c r="O1509">
        <v>50.991979738286197</v>
      </c>
      <c r="P1509">
        <v>244.58181818181799</v>
      </c>
      <c r="Q1509">
        <v>0.120052978171843</v>
      </c>
    </row>
    <row r="1510" spans="1:17" hidden="1" x14ac:dyDescent="0.3">
      <c r="A1510" t="s">
        <v>3191</v>
      </c>
      <c r="B1510" t="s">
        <v>3192</v>
      </c>
      <c r="C1510" t="s">
        <v>10405</v>
      </c>
      <c r="D1510" t="s">
        <v>138</v>
      </c>
      <c r="E1510">
        <v>980.16138450999995</v>
      </c>
      <c r="F1510">
        <v>778.85</v>
      </c>
      <c r="G1510">
        <v>92.604823865030497</v>
      </c>
      <c r="H1510">
        <v>-20.1831875710049</v>
      </c>
      <c r="I1510">
        <v>4.7775483752021604</v>
      </c>
      <c r="J1510">
        <v>-10.455222589563499</v>
      </c>
      <c r="K1510">
        <v>929.98642910497199</v>
      </c>
      <c r="L1510">
        <v>765.71118319434299</v>
      </c>
      <c r="M1510">
        <v>21.891356851058699</v>
      </c>
      <c r="N1510">
        <v>1.01584111597115</v>
      </c>
      <c r="O1510">
        <v>85.208961931052102</v>
      </c>
      <c r="P1510">
        <v>148.437001594896</v>
      </c>
    </row>
    <row r="1511" spans="1:17" hidden="1" x14ac:dyDescent="0.3">
      <c r="A1511" t="s">
        <v>3193</v>
      </c>
      <c r="B1511" t="s">
        <v>3194</v>
      </c>
      <c r="C1511" t="s">
        <v>10405</v>
      </c>
      <c r="D1511" t="s">
        <v>592</v>
      </c>
      <c r="E1511">
        <v>979.62480000000005</v>
      </c>
      <c r="F1511">
        <v>292.95</v>
      </c>
      <c r="G1511">
        <v>-10.4639911771953</v>
      </c>
      <c r="H1511">
        <v>0.54372415507241001</v>
      </c>
      <c r="I1511">
        <v>38.265751946564897</v>
      </c>
      <c r="J1511">
        <v>-7.2935289382489303</v>
      </c>
      <c r="K1511">
        <v>272.83160673479898</v>
      </c>
      <c r="L1511">
        <v>238.288693514914</v>
      </c>
      <c r="M1511">
        <v>49.541075305395701</v>
      </c>
      <c r="N1511">
        <v>0.71296583089270704</v>
      </c>
      <c r="O1511">
        <v>10.599078341013801</v>
      </c>
      <c r="P1511">
        <v>65.508474576271098</v>
      </c>
      <c r="Q1511">
        <v>5.9496732098608E-2</v>
      </c>
    </row>
    <row r="1512" spans="1:17" hidden="1" x14ac:dyDescent="0.3">
      <c r="A1512" t="s">
        <v>3195</v>
      </c>
      <c r="B1512" t="s">
        <v>3196</v>
      </c>
      <c r="C1512" t="s">
        <v>10405</v>
      </c>
      <c r="D1512" t="s">
        <v>138</v>
      </c>
      <c r="E1512">
        <v>979.07331489000001</v>
      </c>
      <c r="F1512">
        <v>212.3</v>
      </c>
      <c r="G1512">
        <v>245.384953609414</v>
      </c>
      <c r="H1512">
        <v>8.0254737372757905</v>
      </c>
      <c r="I1512">
        <v>59.899457973301899</v>
      </c>
      <c r="J1512">
        <v>-11.8414964156909</v>
      </c>
      <c r="K1512">
        <v>204.74076502602199</v>
      </c>
      <c r="L1512">
        <v>155.56240735286201</v>
      </c>
      <c r="M1512">
        <v>45.585217458556102</v>
      </c>
      <c r="N1512">
        <v>0.38157385064926902</v>
      </c>
      <c r="O1512">
        <v>26.424870466321199</v>
      </c>
      <c r="P1512">
        <v>332.38289205702603</v>
      </c>
      <c r="Q1512">
        <v>0.18236978230904</v>
      </c>
    </row>
    <row r="1513" spans="1:17" hidden="1" x14ac:dyDescent="0.3">
      <c r="A1513" t="s">
        <v>3197</v>
      </c>
      <c r="B1513" t="s">
        <v>3198</v>
      </c>
      <c r="C1513" t="s">
        <v>10405</v>
      </c>
      <c r="D1513" t="s">
        <v>190</v>
      </c>
      <c r="E1513">
        <v>978.84360000000004</v>
      </c>
      <c r="F1513">
        <v>805.5</v>
      </c>
      <c r="G1513">
        <v>-14.1495328893261</v>
      </c>
      <c r="H1513">
        <v>-0.419509227767075</v>
      </c>
      <c r="I1513">
        <v>-8.77292170721533</v>
      </c>
      <c r="J1513">
        <v>4.7540549485314898</v>
      </c>
      <c r="K1513">
        <v>787.11438031058901</v>
      </c>
      <c r="L1513">
        <v>765.91285961470703</v>
      </c>
      <c r="M1513">
        <v>63.363258651121797</v>
      </c>
      <c r="N1513">
        <v>1.5028283023268501</v>
      </c>
      <c r="O1513">
        <v>16.076970825574101</v>
      </c>
      <c r="P1513">
        <v>22.342041312272102</v>
      </c>
      <c r="Q1513">
        <v>4.9228886195567999E-2</v>
      </c>
    </row>
    <row r="1514" spans="1:17" hidden="1" x14ac:dyDescent="0.3">
      <c r="A1514" t="s">
        <v>3199</v>
      </c>
      <c r="B1514" t="s">
        <v>3200</v>
      </c>
      <c r="C1514" t="s">
        <v>10405</v>
      </c>
      <c r="D1514" t="s">
        <v>263</v>
      </c>
      <c r="E1514">
        <v>977.16241000000002</v>
      </c>
      <c r="F1514">
        <v>1710</v>
      </c>
      <c r="G1514">
        <v>-29.24626714099</v>
      </c>
      <c r="H1514">
        <v>45.134352983197502</v>
      </c>
      <c r="I1514">
        <v>88.043516801543404</v>
      </c>
      <c r="J1514">
        <v>-12.8522875707941</v>
      </c>
      <c r="K1514">
        <v>1399.6271344242</v>
      </c>
      <c r="L1514">
        <v>1137.8777786775399</v>
      </c>
      <c r="M1514">
        <v>50.166122575886902</v>
      </c>
      <c r="N1514">
        <v>1.13303020018353</v>
      </c>
      <c r="O1514">
        <v>19.356725146198801</v>
      </c>
      <c r="P1514">
        <v>113.48314606741501</v>
      </c>
      <c r="Q1514">
        <v>-8.6317196636359998E-3</v>
      </c>
    </row>
    <row r="1515" spans="1:17" hidden="1" x14ac:dyDescent="0.3">
      <c r="A1515" t="s">
        <v>3201</v>
      </c>
      <c r="B1515" t="s">
        <v>3202</v>
      </c>
      <c r="C1515" t="s">
        <v>10405</v>
      </c>
      <c r="D1515" t="s">
        <v>3203</v>
      </c>
      <c r="E1515">
        <v>976.29009919999999</v>
      </c>
      <c r="F1515">
        <v>204.8</v>
      </c>
      <c r="G1515">
        <v>3.6375076563350399</v>
      </c>
      <c r="H1515">
        <v>-11.716585051588901</v>
      </c>
      <c r="I1515">
        <v>-43.101934417378899</v>
      </c>
      <c r="J1515">
        <v>-7.0502756999384601</v>
      </c>
      <c r="K1515">
        <v>216.02272359725299</v>
      </c>
      <c r="L1515">
        <v>225.23820624632401</v>
      </c>
      <c r="M1515">
        <v>49.643397838392403</v>
      </c>
      <c r="N1515">
        <v>0.65106126893141003</v>
      </c>
      <c r="O1515">
        <v>75.1953125</v>
      </c>
      <c r="P1515">
        <v>38.098449089683001</v>
      </c>
      <c r="Q1515">
        <v>-1.074310044667E-2</v>
      </c>
    </row>
    <row r="1516" spans="1:17" hidden="1" x14ac:dyDescent="0.3">
      <c r="A1516" t="s">
        <v>3204</v>
      </c>
      <c r="B1516" t="s">
        <v>3205</v>
      </c>
      <c r="C1516" t="s">
        <v>10405</v>
      </c>
      <c r="D1516" t="s">
        <v>266</v>
      </c>
      <c r="E1516">
        <v>974.904</v>
      </c>
      <c r="F1516">
        <v>1735</v>
      </c>
      <c r="G1516">
        <v>-3.2662766901221501</v>
      </c>
      <c r="H1516">
        <v>-6.1859751764780997</v>
      </c>
      <c r="I1516">
        <v>9.6329453423503004</v>
      </c>
      <c r="J1516">
        <v>-7.9369807005493698</v>
      </c>
      <c r="K1516">
        <v>1669.9806800420499</v>
      </c>
      <c r="L1516">
        <v>1535.63656887457</v>
      </c>
      <c r="M1516">
        <v>50.392572881978502</v>
      </c>
      <c r="N1516">
        <v>0.574033832120869</v>
      </c>
      <c r="O1516">
        <v>8.6426512968299694</v>
      </c>
      <c r="P1516">
        <v>37.458405957851298</v>
      </c>
      <c r="Q1516">
        <v>4.8368893602243002E-2</v>
      </c>
    </row>
    <row r="1517" spans="1:17" hidden="1" x14ac:dyDescent="0.3">
      <c r="A1517" t="s">
        <v>3206</v>
      </c>
      <c r="B1517" t="s">
        <v>3207</v>
      </c>
      <c r="C1517" t="s">
        <v>10405</v>
      </c>
      <c r="D1517" t="s">
        <v>161</v>
      </c>
      <c r="E1517">
        <v>974.54880000000003</v>
      </c>
      <c r="F1517">
        <v>398.1</v>
      </c>
      <c r="G1517">
        <v>44.174004038861902</v>
      </c>
      <c r="H1517">
        <v>-17.566644420156202</v>
      </c>
      <c r="I1517">
        <v>58.662371501468897</v>
      </c>
      <c r="J1517">
        <v>-12.236553338917499</v>
      </c>
      <c r="K1517">
        <v>430.03221937747401</v>
      </c>
      <c r="M1517">
        <v>37.800903934195603</v>
      </c>
      <c r="N1517">
        <v>0.55668963823615103</v>
      </c>
      <c r="O1517">
        <v>39.412207987942701</v>
      </c>
      <c r="P1517">
        <v>95.338567222767395</v>
      </c>
    </row>
    <row r="1518" spans="1:17" hidden="1" x14ac:dyDescent="0.3">
      <c r="A1518" t="s">
        <v>3208</v>
      </c>
      <c r="B1518" t="s">
        <v>3209</v>
      </c>
      <c r="C1518" t="s">
        <v>10405</v>
      </c>
      <c r="D1518" t="s">
        <v>592</v>
      </c>
      <c r="E1518">
        <v>972.10744362000003</v>
      </c>
      <c r="F1518">
        <v>101.7</v>
      </c>
      <c r="G1518">
        <v>-0.26489612531197698</v>
      </c>
      <c r="H1518">
        <v>-14.930218210037101</v>
      </c>
      <c r="I1518">
        <v>18.279423396222501</v>
      </c>
      <c r="J1518">
        <v>-7.4782355660436499</v>
      </c>
      <c r="K1518">
        <v>104.112098255078</v>
      </c>
      <c r="L1518">
        <v>90.819797487078702</v>
      </c>
      <c r="M1518">
        <v>32.487375607384301</v>
      </c>
      <c r="N1518">
        <v>0.41128230984393099</v>
      </c>
      <c r="O1518">
        <v>20.943952802359799</v>
      </c>
      <c r="P1518">
        <v>49.2296404988994</v>
      </c>
    </row>
    <row r="1519" spans="1:17" hidden="1" x14ac:dyDescent="0.3">
      <c r="A1519" t="s">
        <v>3210</v>
      </c>
      <c r="B1519" t="s">
        <v>3211</v>
      </c>
      <c r="C1519" t="s">
        <v>10405</v>
      </c>
      <c r="D1519" t="s">
        <v>80</v>
      </c>
      <c r="E1519">
        <v>970.50948103799897</v>
      </c>
      <c r="F1519">
        <v>107.82</v>
      </c>
      <c r="G1519">
        <v>17.370791446532099</v>
      </c>
      <c r="H1519">
        <v>3.8632126476913702</v>
      </c>
      <c r="I1519">
        <v>5.1886514230976504</v>
      </c>
      <c r="J1519">
        <v>3.77392085153642</v>
      </c>
      <c r="K1519">
        <v>97.181832496687306</v>
      </c>
      <c r="L1519">
        <v>92.399428287032805</v>
      </c>
      <c r="M1519">
        <v>64.851630011480296</v>
      </c>
      <c r="N1519">
        <v>1.4248820261060999</v>
      </c>
      <c r="O1519">
        <v>29.196809497310301</v>
      </c>
      <c r="P1519">
        <v>71.007137192704107</v>
      </c>
      <c r="Q1519">
        <v>-2.3839256348642E-2</v>
      </c>
    </row>
    <row r="1520" spans="1:17" hidden="1" x14ac:dyDescent="0.3">
      <c r="A1520" t="s">
        <v>3212</v>
      </c>
      <c r="B1520" t="s">
        <v>3213</v>
      </c>
      <c r="C1520" t="s">
        <v>10405</v>
      </c>
      <c r="D1520" t="s">
        <v>266</v>
      </c>
      <c r="E1520">
        <v>969.76179999999999</v>
      </c>
      <c r="F1520">
        <v>765.4</v>
      </c>
      <c r="G1520">
        <v>-31.081898549156602</v>
      </c>
      <c r="H1520">
        <v>6.7137729153172296</v>
      </c>
      <c r="I1520">
        <v>-16.5935310865496</v>
      </c>
      <c r="J1520">
        <v>7.7427529283272296</v>
      </c>
      <c r="O1520">
        <v>7.0028743140841501</v>
      </c>
      <c r="P1520">
        <v>12.2287390029325</v>
      </c>
    </row>
    <row r="1521" spans="1:17" hidden="1" x14ac:dyDescent="0.3">
      <c r="A1521" t="s">
        <v>3214</v>
      </c>
      <c r="B1521" t="s">
        <v>3215</v>
      </c>
      <c r="C1521" t="s">
        <v>10405</v>
      </c>
      <c r="D1521" t="s">
        <v>21</v>
      </c>
      <c r="E1521">
        <v>965.47375700999999</v>
      </c>
      <c r="F1521">
        <v>303.14999999999998</v>
      </c>
      <c r="G1521">
        <v>128.98458833059701</v>
      </c>
      <c r="H1521">
        <v>-1.70149574313881</v>
      </c>
      <c r="I1521">
        <v>100.410381731158</v>
      </c>
      <c r="J1521">
        <v>-12.019773848663601</v>
      </c>
      <c r="K1521">
        <v>305.11160150525399</v>
      </c>
      <c r="L1521">
        <v>244.36243525831199</v>
      </c>
      <c r="M1521">
        <v>35.783073413709999</v>
      </c>
      <c r="N1521">
        <v>0.21473432627623601</v>
      </c>
      <c r="O1521">
        <v>21.392050140194598</v>
      </c>
      <c r="P1521">
        <v>169.13174715909</v>
      </c>
      <c r="Q1521">
        <v>0.11803212640605699</v>
      </c>
    </row>
    <row r="1522" spans="1:17" hidden="1" x14ac:dyDescent="0.3">
      <c r="A1522" t="s">
        <v>3216</v>
      </c>
      <c r="B1522" t="s">
        <v>3217</v>
      </c>
      <c r="C1522" t="s">
        <v>10405</v>
      </c>
      <c r="D1522" t="s">
        <v>438</v>
      </c>
      <c r="E1522">
        <v>965.20356287999903</v>
      </c>
      <c r="F1522">
        <v>40.54</v>
      </c>
      <c r="G1522">
        <v>-85.744575501317897</v>
      </c>
      <c r="H1522">
        <v>-21.637088280224798</v>
      </c>
      <c r="I1522">
        <v>-61.773613728658603</v>
      </c>
      <c r="J1522">
        <v>-10.5990106945778</v>
      </c>
      <c r="K1522">
        <v>47.597994764490103</v>
      </c>
      <c r="L1522">
        <v>58.392625981956101</v>
      </c>
      <c r="M1522">
        <v>17.483721859989899</v>
      </c>
      <c r="N1522">
        <v>0.68812713201887299</v>
      </c>
      <c r="O1522">
        <v>171.33695115934799</v>
      </c>
      <c r="P1522">
        <v>1.29935032483756</v>
      </c>
      <c r="Q1522">
        <v>7.2257918007656005E-2</v>
      </c>
    </row>
    <row r="1523" spans="1:17" hidden="1" x14ac:dyDescent="0.3">
      <c r="A1523" t="s">
        <v>3218</v>
      </c>
      <c r="B1523" t="s">
        <v>3219</v>
      </c>
      <c r="C1523" t="s">
        <v>10405</v>
      </c>
      <c r="D1523" t="s">
        <v>294</v>
      </c>
      <c r="E1523">
        <v>964.32</v>
      </c>
      <c r="F1523">
        <v>470.4</v>
      </c>
      <c r="G1523">
        <v>-58.441103387793198</v>
      </c>
      <c r="H1523">
        <v>-14.296117194572799</v>
      </c>
      <c r="I1523">
        <v>-29.262090817118199</v>
      </c>
      <c r="J1523">
        <v>-4.6830185567187197</v>
      </c>
      <c r="K1523">
        <v>505.50229627177902</v>
      </c>
      <c r="L1523">
        <v>516.88323154208501</v>
      </c>
      <c r="M1523">
        <v>28.183256974467199</v>
      </c>
      <c r="N1523">
        <v>0.50783475783475696</v>
      </c>
      <c r="O1523">
        <v>56.866496598639401</v>
      </c>
      <c r="P1523">
        <v>2.2386437730927899</v>
      </c>
      <c r="Q1523">
        <v>0.122602384062085</v>
      </c>
    </row>
    <row r="1524" spans="1:17" hidden="1" x14ac:dyDescent="0.3">
      <c r="A1524" t="s">
        <v>3220</v>
      </c>
      <c r="B1524" t="s">
        <v>3221</v>
      </c>
      <c r="C1524" t="s">
        <v>10405</v>
      </c>
      <c r="D1524" t="s">
        <v>167</v>
      </c>
      <c r="E1524">
        <v>963.64812415499898</v>
      </c>
      <c r="F1524">
        <v>379.35</v>
      </c>
      <c r="G1524">
        <v>33.122606735754601</v>
      </c>
      <c r="H1524">
        <v>-8.6131949435686295</v>
      </c>
      <c r="I1524">
        <v>28.1365759439608</v>
      </c>
      <c r="J1524">
        <v>4.8001507050488001</v>
      </c>
      <c r="K1524">
        <v>359.82432450818101</v>
      </c>
      <c r="L1524">
        <v>295.42682533626299</v>
      </c>
      <c r="M1524">
        <v>49.778435957160099</v>
      </c>
      <c r="N1524">
        <v>0.25165130964229099</v>
      </c>
      <c r="O1524">
        <v>20.7064715961512</v>
      </c>
      <c r="P1524">
        <v>107.74917853231101</v>
      </c>
      <c r="Q1524">
        <v>8.6621187506953995E-2</v>
      </c>
    </row>
    <row r="1525" spans="1:17" hidden="1" x14ac:dyDescent="0.3">
      <c r="A1525" t="s">
        <v>3222</v>
      </c>
      <c r="B1525" t="s">
        <v>3223</v>
      </c>
      <c r="C1525" t="s">
        <v>10405</v>
      </c>
      <c r="D1525" t="s">
        <v>83</v>
      </c>
      <c r="E1525">
        <v>963.54889257999901</v>
      </c>
      <c r="F1525">
        <v>213.02</v>
      </c>
      <c r="G1525">
        <v>-33.824327162458403</v>
      </c>
      <c r="H1525">
        <v>-11.8282750406332</v>
      </c>
      <c r="I1525">
        <v>-3.9815154796552998</v>
      </c>
      <c r="J1525">
        <v>-4.9292481527121002</v>
      </c>
      <c r="K1525">
        <v>222.76112142232</v>
      </c>
      <c r="L1525">
        <v>220.47984553400701</v>
      </c>
      <c r="M1525">
        <v>33.483413700465903</v>
      </c>
      <c r="N1525">
        <v>0.26482165414755199</v>
      </c>
      <c r="O1525">
        <v>22.054267204957199</v>
      </c>
      <c r="P1525">
        <v>18.344444444444399</v>
      </c>
      <c r="Q1525">
        <v>-4.9936310114488999E-2</v>
      </c>
    </row>
    <row r="1526" spans="1:17" hidden="1" x14ac:dyDescent="0.3">
      <c r="A1526" t="s">
        <v>3224</v>
      </c>
      <c r="B1526" t="s">
        <v>3225</v>
      </c>
      <c r="C1526" t="s">
        <v>10405</v>
      </c>
      <c r="D1526" t="s">
        <v>21</v>
      </c>
      <c r="E1526">
        <v>961.09895774999995</v>
      </c>
      <c r="F1526">
        <v>91.75</v>
      </c>
      <c r="G1526">
        <v>-9.0171484951968193</v>
      </c>
      <c r="H1526">
        <v>-4.7469029679392802</v>
      </c>
      <c r="I1526">
        <v>-9.6148277832083995</v>
      </c>
      <c r="J1526">
        <v>-4.0145756469715197</v>
      </c>
      <c r="K1526">
        <v>92.922016138199197</v>
      </c>
      <c r="L1526">
        <v>91.968966688213499</v>
      </c>
      <c r="M1526">
        <v>41.229041206386</v>
      </c>
      <c r="N1526">
        <v>0.62596201793999795</v>
      </c>
      <c r="O1526">
        <v>35.367847411444103</v>
      </c>
      <c r="P1526">
        <v>38.386123680241298</v>
      </c>
    </row>
    <row r="1527" spans="1:17" hidden="1" x14ac:dyDescent="0.3">
      <c r="A1527" t="s">
        <v>3226</v>
      </c>
      <c r="B1527" t="s">
        <v>3227</v>
      </c>
      <c r="C1527" t="s">
        <v>10405</v>
      </c>
      <c r="D1527" t="s">
        <v>400</v>
      </c>
      <c r="E1527">
        <v>960.6771</v>
      </c>
      <c r="F1527">
        <v>302</v>
      </c>
      <c r="G1527">
        <v>-21.548800288593501</v>
      </c>
      <c r="H1527">
        <v>-13.5789599381509</v>
      </c>
      <c r="I1527">
        <v>-13.455360877515099</v>
      </c>
      <c r="J1527">
        <v>-5.71252830568426</v>
      </c>
      <c r="K1527">
        <v>313.652930263776</v>
      </c>
      <c r="L1527">
        <v>326.571717831397</v>
      </c>
      <c r="M1527">
        <v>36.234448715171098</v>
      </c>
      <c r="N1527">
        <v>0.26396627134775502</v>
      </c>
      <c r="O1527">
        <v>67.798013245033104</v>
      </c>
      <c r="P1527">
        <v>13.1086142322097</v>
      </c>
      <c r="Q1527">
        <v>-2.127195352828E-3</v>
      </c>
    </row>
    <row r="1528" spans="1:17" hidden="1" x14ac:dyDescent="0.3">
      <c r="A1528" t="s">
        <v>3228</v>
      </c>
      <c r="B1528" t="s">
        <v>3229</v>
      </c>
      <c r="C1528" t="s">
        <v>10405</v>
      </c>
      <c r="D1528" t="s">
        <v>24</v>
      </c>
      <c r="E1528">
        <v>952.08447209200006</v>
      </c>
      <c r="F1528">
        <v>37.630000000000003</v>
      </c>
      <c r="G1528">
        <v>0.56217515571519505</v>
      </c>
      <c r="H1528">
        <v>-11.2633234727697</v>
      </c>
      <c r="I1528">
        <v>-27.981117227004699</v>
      </c>
      <c r="J1528">
        <v>-3.2795689947922901</v>
      </c>
      <c r="K1528">
        <v>39.755027138155697</v>
      </c>
      <c r="L1528">
        <v>38.998191614470201</v>
      </c>
      <c r="M1528">
        <v>42.338848652844597</v>
      </c>
      <c r="N1528">
        <v>0.43547534861631998</v>
      </c>
      <c r="O1528">
        <v>56.789795376029701</v>
      </c>
      <c r="P1528">
        <v>43.352380952380898</v>
      </c>
      <c r="Q1528">
        <v>8.0700218037595001E-2</v>
      </c>
    </row>
    <row r="1529" spans="1:17" hidden="1" x14ac:dyDescent="0.3">
      <c r="A1529" t="s">
        <v>3230</v>
      </c>
      <c r="B1529" t="s">
        <v>3231</v>
      </c>
      <c r="C1529" t="s">
        <v>10405</v>
      </c>
      <c r="D1529" t="s">
        <v>266</v>
      </c>
      <c r="E1529">
        <v>947.52186992099996</v>
      </c>
      <c r="F1529">
        <v>149.49</v>
      </c>
      <c r="G1529">
        <v>17.618068247012399</v>
      </c>
      <c r="H1529">
        <v>-8.4426313213663793</v>
      </c>
      <c r="I1529">
        <v>-13.4726171329077</v>
      </c>
      <c r="J1529">
        <v>-2.3442675333837499</v>
      </c>
      <c r="K1529">
        <v>156.62149204941801</v>
      </c>
      <c r="L1529">
        <v>142.593417479582</v>
      </c>
      <c r="M1529">
        <v>36.731236846705499</v>
      </c>
      <c r="N1529">
        <v>0.36560463822295097</v>
      </c>
      <c r="O1529">
        <v>29.774566860659501</v>
      </c>
      <c r="P1529">
        <v>60.053533190578101</v>
      </c>
      <c r="Q1529">
        <v>0.25727823990524801</v>
      </c>
    </row>
    <row r="1530" spans="1:17" hidden="1" x14ac:dyDescent="0.3">
      <c r="A1530" t="s">
        <v>3232</v>
      </c>
      <c r="B1530" t="s">
        <v>3233</v>
      </c>
      <c r="C1530" t="s">
        <v>10405</v>
      </c>
      <c r="D1530" t="s">
        <v>740</v>
      </c>
      <c r="E1530">
        <v>946.64165034999996</v>
      </c>
      <c r="F1530">
        <v>418.55</v>
      </c>
      <c r="G1530">
        <v>-56.675479165272399</v>
      </c>
      <c r="H1530">
        <v>-3.53697590503426</v>
      </c>
      <c r="I1530">
        <v>-22.178294618121001</v>
      </c>
      <c r="J1530">
        <v>-3.3364344976741802</v>
      </c>
      <c r="K1530">
        <v>424.29886267758098</v>
      </c>
      <c r="L1530">
        <v>455.356836463565</v>
      </c>
      <c r="M1530">
        <v>42.257384408129496</v>
      </c>
      <c r="N1530">
        <v>0.389193845592329</v>
      </c>
      <c r="O1530">
        <v>76.800860112292398</v>
      </c>
      <c r="P1530">
        <v>25.201914448100499</v>
      </c>
      <c r="Q1530">
        <v>5.6189090528734997E-2</v>
      </c>
    </row>
    <row r="1531" spans="1:17" hidden="1" x14ac:dyDescent="0.3">
      <c r="A1531" t="s">
        <v>3234</v>
      </c>
      <c r="B1531" t="s">
        <v>3235</v>
      </c>
      <c r="C1531" t="s">
        <v>10405</v>
      </c>
      <c r="D1531" t="s">
        <v>471</v>
      </c>
      <c r="E1531">
        <v>946.05</v>
      </c>
      <c r="F1531">
        <v>315.35000000000002</v>
      </c>
      <c r="G1531">
        <v>25.898664527292201</v>
      </c>
      <c r="H1531">
        <v>-12.2147210372502</v>
      </c>
      <c r="I1531">
        <v>21.237561397117702</v>
      </c>
      <c r="J1531">
        <v>-3.9288484049843402</v>
      </c>
      <c r="K1531">
        <v>304.411032573608</v>
      </c>
      <c r="L1531">
        <v>272.077388343628</v>
      </c>
      <c r="M1531">
        <v>62.229733021637102</v>
      </c>
      <c r="N1531">
        <v>0.59778088574847799</v>
      </c>
      <c r="O1531">
        <v>13.112414777231599</v>
      </c>
      <c r="P1531">
        <v>69.497446922870097</v>
      </c>
      <c r="Q1531">
        <v>9.9876845078849998E-3</v>
      </c>
    </row>
    <row r="1532" spans="1:17" hidden="1" x14ac:dyDescent="0.3">
      <c r="A1532" t="s">
        <v>3236</v>
      </c>
      <c r="B1532" t="s">
        <v>3237</v>
      </c>
      <c r="C1532" t="s">
        <v>10405</v>
      </c>
      <c r="D1532" t="s">
        <v>263</v>
      </c>
      <c r="E1532">
        <v>944.74314065999999</v>
      </c>
      <c r="F1532">
        <v>1691.4</v>
      </c>
      <c r="G1532">
        <v>-48.635271869447102</v>
      </c>
      <c r="H1532">
        <v>-7.7612599813015599</v>
      </c>
      <c r="I1532">
        <v>-25.558960442161201</v>
      </c>
      <c r="J1532">
        <v>-4.46911147845241</v>
      </c>
      <c r="K1532">
        <v>1726.5712906050401</v>
      </c>
      <c r="L1532">
        <v>1772.5643590904699</v>
      </c>
      <c r="M1532">
        <v>36.306186025271302</v>
      </c>
      <c r="N1532">
        <v>1.06188229669931</v>
      </c>
      <c r="O1532">
        <v>29.1829253872531</v>
      </c>
      <c r="P1532">
        <v>12.013245033112501</v>
      </c>
      <c r="Q1532">
        <v>-7.0133668410957001E-2</v>
      </c>
    </row>
    <row r="1533" spans="1:17" hidden="1" x14ac:dyDescent="0.3">
      <c r="A1533" t="s">
        <v>3238</v>
      </c>
      <c r="B1533" t="s">
        <v>3239</v>
      </c>
      <c r="C1533" t="s">
        <v>10405</v>
      </c>
      <c r="D1533" t="s">
        <v>190</v>
      </c>
      <c r="E1533">
        <v>944.31969071499998</v>
      </c>
      <c r="F1533">
        <v>1221.6500000000001</v>
      </c>
      <c r="G1533">
        <v>22.409028124504999</v>
      </c>
      <c r="H1533">
        <v>-16.213827121339001</v>
      </c>
      <c r="I1533">
        <v>48.099187939550802</v>
      </c>
      <c r="J1533">
        <v>-7.0829326166637996</v>
      </c>
      <c r="K1533">
        <v>1127.00653841648</v>
      </c>
      <c r="L1533">
        <v>957.99158679807704</v>
      </c>
      <c r="M1533">
        <v>55.641035749910102</v>
      </c>
      <c r="N1533">
        <v>7.2849046718036103E-2</v>
      </c>
      <c r="O1533">
        <v>12.1434125977161</v>
      </c>
      <c r="P1533">
        <v>90.006998989034898</v>
      </c>
      <c r="Q1533">
        <v>2.1354248108331999E-2</v>
      </c>
    </row>
    <row r="1534" spans="1:17" hidden="1" x14ac:dyDescent="0.3">
      <c r="A1534" t="s">
        <v>3240</v>
      </c>
      <c r="B1534" t="s">
        <v>3241</v>
      </c>
      <c r="C1534" t="s">
        <v>10405</v>
      </c>
      <c r="D1534" t="s">
        <v>21</v>
      </c>
      <c r="E1534">
        <v>944.03704500000003</v>
      </c>
      <c r="F1534">
        <v>744.45</v>
      </c>
      <c r="G1534">
        <v>-5.8115007271405696</v>
      </c>
      <c r="H1534">
        <v>-6.04959422311416</v>
      </c>
      <c r="I1534">
        <v>-1.4627078855093101</v>
      </c>
      <c r="J1534">
        <v>-3.0071029768583601</v>
      </c>
      <c r="K1534">
        <v>750.56415339191096</v>
      </c>
      <c r="L1534">
        <v>703.34498699932897</v>
      </c>
      <c r="M1534">
        <v>45.456958418292501</v>
      </c>
      <c r="N1534">
        <v>0.88756586413891303</v>
      </c>
      <c r="O1534">
        <v>11.0820068506951</v>
      </c>
      <c r="P1534">
        <v>40.4357668364459</v>
      </c>
      <c r="Q1534">
        <v>0.130204700229755</v>
      </c>
    </row>
    <row r="1535" spans="1:17" hidden="1" x14ac:dyDescent="0.3">
      <c r="A1535" t="s">
        <v>3242</v>
      </c>
      <c r="B1535" t="s">
        <v>3243</v>
      </c>
      <c r="C1535" t="s">
        <v>10405</v>
      </c>
      <c r="D1535" t="s">
        <v>564</v>
      </c>
      <c r="E1535">
        <v>937.49396962499998</v>
      </c>
      <c r="F1535">
        <v>279.45</v>
      </c>
      <c r="G1535">
        <v>58.774850550943803</v>
      </c>
      <c r="H1535">
        <v>-6.6519900321975198</v>
      </c>
      <c r="I1535">
        <v>36.623869251468399</v>
      </c>
      <c r="J1535">
        <v>-8.6827682320659694</v>
      </c>
      <c r="K1535">
        <v>273.62574238040901</v>
      </c>
      <c r="L1535">
        <v>218.677114563283</v>
      </c>
      <c r="M1535">
        <v>35.031586711176899</v>
      </c>
      <c r="N1535">
        <v>1.10226463905186</v>
      </c>
      <c r="O1535">
        <v>17.945965288960402</v>
      </c>
      <c r="P1535">
        <v>112.025796661608</v>
      </c>
      <c r="Q1535">
        <v>0.13337314311603701</v>
      </c>
    </row>
    <row r="1536" spans="1:17" hidden="1" x14ac:dyDescent="0.3">
      <c r="A1536" t="s">
        <v>3244</v>
      </c>
      <c r="B1536" t="s">
        <v>3245</v>
      </c>
      <c r="C1536" t="s">
        <v>10405</v>
      </c>
      <c r="D1536" t="s">
        <v>393</v>
      </c>
      <c r="E1536">
        <v>936.72691199999997</v>
      </c>
      <c r="F1536">
        <v>9.57</v>
      </c>
      <c r="G1536">
        <v>48.394526824544798</v>
      </c>
      <c r="H1536">
        <v>3.6410005588942602</v>
      </c>
      <c r="I1536">
        <v>-23.859614036932498</v>
      </c>
      <c r="J1536">
        <v>-7.7528688170042797</v>
      </c>
      <c r="K1536">
        <v>9.4682093073116604</v>
      </c>
      <c r="L1536">
        <v>8.51360211752535</v>
      </c>
      <c r="M1536">
        <v>44.200010587163597</v>
      </c>
      <c r="N1536">
        <v>1.6464384179916001</v>
      </c>
      <c r="O1536">
        <v>62.486938349007303</v>
      </c>
      <c r="P1536">
        <v>139.25</v>
      </c>
      <c r="Q1536">
        <v>0.18288632404917499</v>
      </c>
    </row>
    <row r="1537" spans="1:17" hidden="1" x14ac:dyDescent="0.3">
      <c r="A1537" t="s">
        <v>3246</v>
      </c>
      <c r="B1537" t="s">
        <v>3247</v>
      </c>
      <c r="C1537" t="s">
        <v>10405</v>
      </c>
      <c r="D1537" t="s">
        <v>393</v>
      </c>
      <c r="E1537">
        <v>932.37701842000001</v>
      </c>
      <c r="F1537">
        <v>6.99</v>
      </c>
      <c r="G1537">
        <v>-62.306443445037303</v>
      </c>
      <c r="H1537">
        <v>-5.0389496082913601</v>
      </c>
      <c r="I1537">
        <v>-28.977559692351999</v>
      </c>
      <c r="J1537">
        <v>-9.5464378218338002</v>
      </c>
      <c r="K1537">
        <v>7.4482491848491001</v>
      </c>
      <c r="L1537">
        <v>8.3255132098403895</v>
      </c>
      <c r="M1537">
        <v>45.092784332523699</v>
      </c>
      <c r="N1537">
        <v>0.63575817672242596</v>
      </c>
      <c r="O1537">
        <v>64.520743919885504</v>
      </c>
      <c r="P1537">
        <v>6.7175572519084099</v>
      </c>
    </row>
    <row r="1538" spans="1:17" hidden="1" x14ac:dyDescent="0.3">
      <c r="A1538" t="s">
        <v>3248</v>
      </c>
      <c r="B1538" t="s">
        <v>1573</v>
      </c>
      <c r="C1538" t="s">
        <v>10405</v>
      </c>
      <c r="D1538" t="s">
        <v>271</v>
      </c>
      <c r="E1538">
        <v>929.85599999999999</v>
      </c>
      <c r="F1538">
        <v>2320</v>
      </c>
      <c r="G1538">
        <v>606.68199227340904</v>
      </c>
      <c r="H1538">
        <v>-10.107855967926699</v>
      </c>
      <c r="I1538">
        <v>77.520895255551807</v>
      </c>
      <c r="J1538">
        <v>-3.44162908081455</v>
      </c>
      <c r="K1538">
        <v>2121.68617385468</v>
      </c>
      <c r="L1538">
        <v>1366.3341814385101</v>
      </c>
      <c r="M1538">
        <v>41.811899486503698</v>
      </c>
      <c r="N1538">
        <v>0.82039701892365202</v>
      </c>
      <c r="O1538">
        <v>23.109913793103399</v>
      </c>
      <c r="P1538">
        <v>725.622775800711</v>
      </c>
    </row>
    <row r="1539" spans="1:17" hidden="1" x14ac:dyDescent="0.3">
      <c r="A1539" t="s">
        <v>3249</v>
      </c>
      <c r="B1539" t="s">
        <v>3250</v>
      </c>
      <c r="C1539" t="s">
        <v>10405</v>
      </c>
      <c r="D1539" t="s">
        <v>213</v>
      </c>
      <c r="E1539">
        <v>929.65639680000004</v>
      </c>
      <c r="F1539">
        <v>408</v>
      </c>
      <c r="G1539">
        <v>262.03138763942002</v>
      </c>
      <c r="H1539">
        <v>-22.585524508570298</v>
      </c>
      <c r="I1539">
        <v>300.99310077911099</v>
      </c>
      <c r="J1539">
        <v>-3.1133136588290302</v>
      </c>
      <c r="K1539">
        <v>357.36449291299903</v>
      </c>
      <c r="L1539">
        <v>229.163574369901</v>
      </c>
      <c r="M1539">
        <v>49.651165105495998</v>
      </c>
      <c r="N1539">
        <v>0.36160344743633399</v>
      </c>
      <c r="O1539">
        <v>20.2573529411764</v>
      </c>
      <c r="P1539">
        <v>485.786073223259</v>
      </c>
      <c r="Q1539">
        <v>0.182223044168111</v>
      </c>
    </row>
    <row r="1540" spans="1:17" hidden="1" x14ac:dyDescent="0.3">
      <c r="A1540" t="s">
        <v>3251</v>
      </c>
      <c r="B1540" t="s">
        <v>3252</v>
      </c>
      <c r="C1540" t="s">
        <v>10405</v>
      </c>
      <c r="D1540" t="s">
        <v>114</v>
      </c>
      <c r="E1540">
        <v>929.64110000000005</v>
      </c>
      <c r="F1540">
        <v>426.05</v>
      </c>
      <c r="G1540">
        <v>27.487473536887599</v>
      </c>
      <c r="H1540">
        <v>-9.3961428641202307</v>
      </c>
      <c r="I1540">
        <v>-8.4255463208603008</v>
      </c>
      <c r="J1540">
        <v>-0.89328209456616903</v>
      </c>
      <c r="K1540">
        <v>403.71748720225997</v>
      </c>
      <c r="L1540">
        <v>353.85181866312502</v>
      </c>
      <c r="M1540">
        <v>49.34361204588</v>
      </c>
      <c r="N1540">
        <v>1.4336919856880399</v>
      </c>
      <c r="O1540">
        <v>16.160075108555301</v>
      </c>
      <c r="P1540">
        <v>69.302602821378898</v>
      </c>
      <c r="Q1540">
        <v>0.15893233440592999</v>
      </c>
    </row>
    <row r="1541" spans="1:17" hidden="1" x14ac:dyDescent="0.3">
      <c r="A1541" t="s">
        <v>3253</v>
      </c>
      <c r="B1541" t="s">
        <v>3254</v>
      </c>
      <c r="C1541" t="s">
        <v>10405</v>
      </c>
      <c r="D1541" t="s">
        <v>213</v>
      </c>
      <c r="E1541">
        <v>925.273008</v>
      </c>
      <c r="F1541">
        <v>906</v>
      </c>
      <c r="G1541">
        <v>49.2340820941019</v>
      </c>
      <c r="H1541">
        <v>-13.583740390613301</v>
      </c>
      <c r="I1541">
        <v>109.384525724235</v>
      </c>
      <c r="J1541">
        <v>-10.963161540003499</v>
      </c>
      <c r="K1541">
        <v>845.72553636835198</v>
      </c>
      <c r="L1541">
        <v>640.35733826120702</v>
      </c>
      <c r="M1541">
        <v>40.9183013919559</v>
      </c>
      <c r="N1541">
        <v>0.49703495630461902</v>
      </c>
      <c r="O1541">
        <v>14.1225165562913</v>
      </c>
      <c r="P1541">
        <v>170.51774588450701</v>
      </c>
      <c r="Q1541">
        <v>0.24886508319234499</v>
      </c>
    </row>
    <row r="1542" spans="1:17" hidden="1" x14ac:dyDescent="0.3">
      <c r="A1542" t="s">
        <v>3255</v>
      </c>
      <c r="B1542" t="s">
        <v>3256</v>
      </c>
      <c r="C1542" t="s">
        <v>10405</v>
      </c>
      <c r="D1542" t="s">
        <v>190</v>
      </c>
      <c r="E1542">
        <v>923.406612</v>
      </c>
      <c r="F1542">
        <v>1938</v>
      </c>
      <c r="G1542">
        <v>26.537849501438401</v>
      </c>
      <c r="H1542">
        <v>-7.6586025973408498</v>
      </c>
      <c r="I1542">
        <v>-24.489904526815</v>
      </c>
      <c r="J1542">
        <v>-3.0844960938370298</v>
      </c>
      <c r="K1542">
        <v>1997.9672298203</v>
      </c>
      <c r="L1542">
        <v>1921.27918164176</v>
      </c>
      <c r="M1542">
        <v>42.326739242277398</v>
      </c>
      <c r="N1542">
        <v>2.2026681578526901</v>
      </c>
      <c r="O1542">
        <v>29.484004127966902</v>
      </c>
      <c r="P1542">
        <v>77.741092309808707</v>
      </c>
      <c r="Q1542">
        <v>0.197070481057117</v>
      </c>
    </row>
    <row r="1543" spans="1:17" hidden="1" x14ac:dyDescent="0.3">
      <c r="A1543" t="s">
        <v>3257</v>
      </c>
      <c r="B1543" t="s">
        <v>3258</v>
      </c>
      <c r="C1543" t="s">
        <v>10405</v>
      </c>
      <c r="D1543" t="s">
        <v>127</v>
      </c>
      <c r="E1543">
        <v>923.11754057199903</v>
      </c>
      <c r="F1543">
        <v>279.88</v>
      </c>
      <c r="G1543">
        <v>-21.108018847812101</v>
      </c>
      <c r="H1543">
        <v>21.5659066620806</v>
      </c>
      <c r="I1543">
        <v>-6.6196513852051497</v>
      </c>
      <c r="J1543">
        <v>14.1762044436931</v>
      </c>
      <c r="K1543">
        <v>238.17459325561799</v>
      </c>
      <c r="M1543">
        <v>74.200878938372</v>
      </c>
      <c r="O1543">
        <v>6.00971845076461</v>
      </c>
      <c r="P1543">
        <v>33.3396855645545</v>
      </c>
    </row>
    <row r="1544" spans="1:17" hidden="1" x14ac:dyDescent="0.3">
      <c r="A1544" t="s">
        <v>3259</v>
      </c>
      <c r="B1544" t="s">
        <v>3260</v>
      </c>
      <c r="C1544" t="s">
        <v>10405</v>
      </c>
      <c r="D1544" t="s">
        <v>21</v>
      </c>
      <c r="E1544">
        <v>921.77372975000003</v>
      </c>
      <c r="F1544">
        <v>1892.5</v>
      </c>
      <c r="G1544">
        <v>160.51330195600099</v>
      </c>
      <c r="H1544">
        <v>29.419086634338299</v>
      </c>
      <c r="I1544">
        <v>-6.5524584608819501</v>
      </c>
      <c r="J1544">
        <v>-1.1691114784524199</v>
      </c>
      <c r="K1544">
        <v>1765.81596162286</v>
      </c>
      <c r="L1544">
        <v>1625.8738521037899</v>
      </c>
      <c r="M1544">
        <v>51.351292214927298</v>
      </c>
      <c r="N1544">
        <v>0.89761377285273403</v>
      </c>
      <c r="O1544">
        <v>22.060766182298501</v>
      </c>
      <c r="P1544">
        <v>204.30937449750701</v>
      </c>
      <c r="Q1544">
        <v>0.15831438957008201</v>
      </c>
    </row>
    <row r="1545" spans="1:17" hidden="1" x14ac:dyDescent="0.3">
      <c r="A1545" t="s">
        <v>3261</v>
      </c>
      <c r="B1545" t="s">
        <v>3262</v>
      </c>
      <c r="C1545" t="s">
        <v>10405</v>
      </c>
      <c r="D1545" t="s">
        <v>1489</v>
      </c>
      <c r="E1545">
        <v>919.47113706000005</v>
      </c>
      <c r="F1545">
        <v>505.4</v>
      </c>
      <c r="G1545">
        <v>133.82848908869499</v>
      </c>
      <c r="H1545">
        <v>-10.1008768008156</v>
      </c>
      <c r="I1545">
        <v>63.756454469091302</v>
      </c>
      <c r="J1545">
        <v>-1.3416356023731899</v>
      </c>
      <c r="K1545">
        <v>483.35578416342298</v>
      </c>
      <c r="L1545">
        <v>380.35075981849502</v>
      </c>
      <c r="M1545">
        <v>60.499343496347102</v>
      </c>
      <c r="N1545">
        <v>0.16031342502319301</v>
      </c>
      <c r="O1545">
        <v>12.5840918084685</v>
      </c>
      <c r="P1545">
        <v>177.692307692307</v>
      </c>
      <c r="Q1545">
        <v>0.10915200726795</v>
      </c>
    </row>
    <row r="1546" spans="1:17" hidden="1" x14ac:dyDescent="0.3">
      <c r="A1546" t="s">
        <v>3263</v>
      </c>
      <c r="B1546" t="s">
        <v>3264</v>
      </c>
      <c r="C1546" t="s">
        <v>10405</v>
      </c>
      <c r="D1546" t="s">
        <v>46</v>
      </c>
      <c r="E1546">
        <v>918.615275</v>
      </c>
      <c r="F1546">
        <v>909.25</v>
      </c>
      <c r="G1546">
        <v>550.96147180845503</v>
      </c>
      <c r="H1546">
        <v>20.830172836281399</v>
      </c>
      <c r="I1546">
        <v>25.505832929255501</v>
      </c>
      <c r="J1546">
        <v>-1.2428015564903201</v>
      </c>
      <c r="K1546">
        <v>752.24928675808496</v>
      </c>
      <c r="L1546">
        <v>563.24943538226205</v>
      </c>
      <c r="M1546">
        <v>58.149503519153001</v>
      </c>
      <c r="N1546">
        <v>1.49568238463281</v>
      </c>
      <c r="O1546">
        <v>9.9807533681605705</v>
      </c>
      <c r="P1546">
        <v>651.44628099173497</v>
      </c>
    </row>
    <row r="1547" spans="1:17" hidden="1" x14ac:dyDescent="0.3">
      <c r="A1547" t="s">
        <v>3265</v>
      </c>
      <c r="B1547" t="s">
        <v>3266</v>
      </c>
      <c r="C1547" t="s">
        <v>10405</v>
      </c>
      <c r="D1547" t="s">
        <v>400</v>
      </c>
      <c r="E1547">
        <v>917.44574699999998</v>
      </c>
      <c r="F1547">
        <v>278</v>
      </c>
      <c r="G1547">
        <v>33.107918339587599</v>
      </c>
      <c r="H1547">
        <v>-12.135522056908901</v>
      </c>
      <c r="I1547">
        <v>-10.077182542949201</v>
      </c>
      <c r="J1547">
        <v>-1.4725541311068799</v>
      </c>
      <c r="K1547">
        <v>293.41860722581202</v>
      </c>
      <c r="L1547">
        <v>276.78421991629</v>
      </c>
      <c r="M1547">
        <v>52.738941699264103</v>
      </c>
      <c r="N1547">
        <v>1.0690434710469501</v>
      </c>
      <c r="O1547">
        <v>34.172661870503603</v>
      </c>
      <c r="P1547">
        <v>69.460530326119994</v>
      </c>
      <c r="Q1547">
        <v>8.8379832304055994E-2</v>
      </c>
    </row>
    <row r="1548" spans="1:17" hidden="1" x14ac:dyDescent="0.3">
      <c r="A1548" t="s">
        <v>3267</v>
      </c>
      <c r="B1548" t="s">
        <v>3268</v>
      </c>
      <c r="C1548" t="s">
        <v>10405</v>
      </c>
      <c r="D1548" t="s">
        <v>471</v>
      </c>
      <c r="E1548">
        <v>917.35735</v>
      </c>
      <c r="F1548">
        <v>83.51</v>
      </c>
      <c r="G1548">
        <v>-37.863210516047197</v>
      </c>
      <c r="H1548">
        <v>1.19006501569067</v>
      </c>
      <c r="I1548">
        <v>1.5317030894898001</v>
      </c>
      <c r="J1548">
        <v>-5.0016393594933</v>
      </c>
      <c r="K1548">
        <v>80.677354062211407</v>
      </c>
      <c r="L1548">
        <v>80.010614717102897</v>
      </c>
      <c r="M1548">
        <v>49.539939228877003</v>
      </c>
      <c r="N1548">
        <v>1.36982066690573</v>
      </c>
      <c r="O1548">
        <v>41.839300682552903</v>
      </c>
      <c r="P1548">
        <v>26.530303030302999</v>
      </c>
      <c r="Q1548">
        <v>-1.1816072649013E-2</v>
      </c>
    </row>
    <row r="1549" spans="1:17" hidden="1" x14ac:dyDescent="0.3">
      <c r="A1549" t="s">
        <v>3269</v>
      </c>
      <c r="B1549" t="s">
        <v>3270</v>
      </c>
      <c r="C1549" t="s">
        <v>10405</v>
      </c>
      <c r="D1549" t="s">
        <v>130</v>
      </c>
      <c r="E1549">
        <v>917.27140499999996</v>
      </c>
      <c r="F1549">
        <v>932.85</v>
      </c>
      <c r="G1549">
        <v>0.95964364842176697</v>
      </c>
      <c r="H1549">
        <v>-7.2085346633502096</v>
      </c>
      <c r="I1549">
        <v>4.3604937742500703E-3</v>
      </c>
      <c r="J1549">
        <v>-1.76451021871078</v>
      </c>
      <c r="K1549">
        <v>961.21789078222605</v>
      </c>
      <c r="L1549">
        <v>908.83087448739002</v>
      </c>
      <c r="M1549">
        <v>41.424727809170697</v>
      </c>
      <c r="N1549">
        <v>0.51627124003683</v>
      </c>
      <c r="O1549">
        <v>25.9580854371013</v>
      </c>
      <c r="P1549">
        <v>39.158648467218597</v>
      </c>
      <c r="Q1549">
        <v>-1.5927789523660001E-3</v>
      </c>
    </row>
    <row r="1550" spans="1:17" hidden="1" x14ac:dyDescent="0.3">
      <c r="A1550" t="s">
        <v>3271</v>
      </c>
      <c r="B1550" t="s">
        <v>3272</v>
      </c>
      <c r="C1550" t="s">
        <v>10405</v>
      </c>
      <c r="D1550" t="s">
        <v>83</v>
      </c>
      <c r="E1550">
        <v>915.11281315999997</v>
      </c>
      <c r="F1550">
        <v>105.91</v>
      </c>
      <c r="G1550">
        <v>-10.014648166206101</v>
      </c>
      <c r="H1550">
        <v>-15.5463524085364</v>
      </c>
      <c r="I1550">
        <v>-21.269852597536499</v>
      </c>
      <c r="J1550">
        <v>-5.2185367658087296</v>
      </c>
      <c r="K1550">
        <v>110.26111957850399</v>
      </c>
      <c r="L1550">
        <v>108.08878473082299</v>
      </c>
      <c r="M1550">
        <v>39.231710769646398</v>
      </c>
      <c r="N1550">
        <v>0.54917389839172104</v>
      </c>
      <c r="O1550">
        <v>68.020016995562202</v>
      </c>
      <c r="P1550">
        <v>31.565217391304301</v>
      </c>
      <c r="Q1550">
        <v>-3.3635516817095999E-2</v>
      </c>
    </row>
    <row r="1551" spans="1:17" hidden="1" x14ac:dyDescent="0.3">
      <c r="A1551" t="s">
        <v>3273</v>
      </c>
      <c r="B1551" t="s">
        <v>3274</v>
      </c>
      <c r="C1551" t="s">
        <v>10405</v>
      </c>
      <c r="D1551" t="s">
        <v>54</v>
      </c>
      <c r="E1551">
        <v>913.41493080999999</v>
      </c>
      <c r="F1551">
        <v>40.729999999999997</v>
      </c>
      <c r="G1551">
        <v>28.499100528537902</v>
      </c>
      <c r="H1551">
        <v>8.7148301123896097</v>
      </c>
      <c r="I1551">
        <v>14.7721411041483</v>
      </c>
      <c r="J1551">
        <v>-15.260778145119</v>
      </c>
      <c r="K1551">
        <v>39.856836368554802</v>
      </c>
      <c r="L1551">
        <v>34.043101165602998</v>
      </c>
      <c r="M1551">
        <v>29.874260127928</v>
      </c>
      <c r="N1551">
        <v>1.8065777402898</v>
      </c>
      <c r="O1551">
        <v>38.718389393567399</v>
      </c>
      <c r="P1551">
        <v>89.441860465116207</v>
      </c>
      <c r="Q1551">
        <v>2.9084994729611E-2</v>
      </c>
    </row>
    <row r="1552" spans="1:17" hidden="1" x14ac:dyDescent="0.3">
      <c r="A1552" t="s">
        <v>3275</v>
      </c>
      <c r="B1552" t="s">
        <v>3276</v>
      </c>
      <c r="C1552" t="s">
        <v>10405</v>
      </c>
      <c r="D1552" t="s">
        <v>119</v>
      </c>
      <c r="E1552">
        <v>905.88945597999998</v>
      </c>
      <c r="F1552">
        <v>2906.9</v>
      </c>
      <c r="G1552">
        <v>8.8511446943815102</v>
      </c>
      <c r="H1552">
        <v>-7.0160503469027402</v>
      </c>
      <c r="I1552">
        <v>-8.68597439790884</v>
      </c>
      <c r="J1552">
        <v>-3.7924448117857401</v>
      </c>
      <c r="K1552">
        <v>2964.6968455646602</v>
      </c>
      <c r="L1552">
        <v>2791.2573644918698</v>
      </c>
      <c r="M1552">
        <v>41.875219655239803</v>
      </c>
      <c r="N1552">
        <v>0.54780121455141895</v>
      </c>
      <c r="O1552">
        <v>22.845643124978402</v>
      </c>
      <c r="P1552">
        <v>47.558375634517702</v>
      </c>
      <c r="Q1552">
        <v>0.10777522453216</v>
      </c>
    </row>
    <row r="1553" spans="1:17" hidden="1" x14ac:dyDescent="0.3">
      <c r="A1553" t="s">
        <v>3277</v>
      </c>
      <c r="B1553" t="s">
        <v>3278</v>
      </c>
      <c r="C1553" t="s">
        <v>10405</v>
      </c>
      <c r="D1553" t="s">
        <v>592</v>
      </c>
      <c r="E1553">
        <v>904.31721600000003</v>
      </c>
      <c r="F1553">
        <v>990</v>
      </c>
      <c r="G1553">
        <v>-9.7528142376304103</v>
      </c>
      <c r="H1553">
        <v>-9.6252117272637001</v>
      </c>
      <c r="I1553">
        <v>-1.15771971988365</v>
      </c>
      <c r="J1553">
        <v>-6.17770778942654</v>
      </c>
      <c r="K1553">
        <v>1004.0943752572</v>
      </c>
      <c r="L1553">
        <v>953.43499349034198</v>
      </c>
      <c r="M1553">
        <v>43.300968673518199</v>
      </c>
      <c r="N1553">
        <v>0.52164160925455905</v>
      </c>
      <c r="O1553">
        <v>20.696969696969699</v>
      </c>
      <c r="P1553">
        <v>31.824234354194399</v>
      </c>
      <c r="Q1553">
        <v>-2.6894927292441001E-2</v>
      </c>
    </row>
    <row r="1554" spans="1:17" hidden="1" x14ac:dyDescent="0.3">
      <c r="A1554" t="s">
        <v>3279</v>
      </c>
      <c r="B1554" t="s">
        <v>3280</v>
      </c>
      <c r="C1554" t="s">
        <v>10405</v>
      </c>
      <c r="D1554" t="s">
        <v>1013</v>
      </c>
      <c r="E1554">
        <v>904.245</v>
      </c>
      <c r="F1554">
        <v>1960</v>
      </c>
      <c r="G1554">
        <v>153.043855794167</v>
      </c>
      <c r="H1554">
        <v>-16.996351668635501</v>
      </c>
      <c r="I1554">
        <v>100.264148889788</v>
      </c>
      <c r="J1554">
        <v>-5.0751411156522099</v>
      </c>
      <c r="K1554">
        <v>1920.48646461254</v>
      </c>
      <c r="L1554">
        <v>1484.07264958677</v>
      </c>
      <c r="M1554">
        <v>56.941980898605102</v>
      </c>
      <c r="N1554">
        <v>0.48926408225685197</v>
      </c>
      <c r="O1554">
        <v>17.8418367346938</v>
      </c>
      <c r="P1554">
        <v>186.08962195299901</v>
      </c>
      <c r="Q1554">
        <v>0.16792802678539501</v>
      </c>
    </row>
    <row r="1555" spans="1:17" hidden="1" x14ac:dyDescent="0.3">
      <c r="A1555" t="s">
        <v>3281</v>
      </c>
      <c r="B1555" t="s">
        <v>3282</v>
      </c>
      <c r="C1555" t="s">
        <v>10405</v>
      </c>
      <c r="D1555" t="s">
        <v>438</v>
      </c>
      <c r="E1555">
        <v>903.21272072999898</v>
      </c>
      <c r="F1555">
        <v>318.89999999999998</v>
      </c>
      <c r="G1555">
        <v>-4.4582550042157001</v>
      </c>
      <c r="H1555">
        <v>-11.331999679434899</v>
      </c>
      <c r="I1555">
        <v>31.300738821800302</v>
      </c>
      <c r="J1555">
        <v>-2.6248989842944499</v>
      </c>
      <c r="K1555">
        <v>318.49167313023599</v>
      </c>
      <c r="L1555">
        <v>281.40018416715901</v>
      </c>
      <c r="M1555">
        <v>41.110973801503299</v>
      </c>
      <c r="N1555">
        <v>0.30661450397032503</v>
      </c>
      <c r="O1555">
        <v>17.513327061774799</v>
      </c>
      <c r="P1555">
        <v>68.596352101506696</v>
      </c>
      <c r="Q1555">
        <v>9.0560314228781996E-2</v>
      </c>
    </row>
    <row r="1556" spans="1:17" hidden="1" x14ac:dyDescent="0.3">
      <c r="A1556" t="s">
        <v>3283</v>
      </c>
      <c r="B1556" t="s">
        <v>3284</v>
      </c>
      <c r="C1556" t="s">
        <v>10405</v>
      </c>
      <c r="D1556" t="s">
        <v>388</v>
      </c>
      <c r="E1556">
        <v>902.03435905000003</v>
      </c>
      <c r="F1556">
        <v>579.70000000000005</v>
      </c>
      <c r="G1556">
        <v>-47.469582214635501</v>
      </c>
      <c r="H1556">
        <v>-12.453307830024301</v>
      </c>
      <c r="I1556">
        <v>-17.162942304254599</v>
      </c>
      <c r="J1556">
        <v>-5.54617502848894</v>
      </c>
      <c r="K1556">
        <v>573.753255941455</v>
      </c>
      <c r="L1556">
        <v>619.44308440922998</v>
      </c>
      <c r="M1556">
        <v>68.173911074164195</v>
      </c>
      <c r="N1556">
        <v>0.65271450410873999</v>
      </c>
      <c r="O1556">
        <v>34.172848024840398</v>
      </c>
      <c r="P1556">
        <v>17.6100628930817</v>
      </c>
      <c r="Q1556">
        <v>-7.4386247547045994E-2</v>
      </c>
    </row>
    <row r="1557" spans="1:17" hidden="1" x14ac:dyDescent="0.3">
      <c r="A1557" t="s">
        <v>3285</v>
      </c>
      <c r="B1557" t="s">
        <v>3286</v>
      </c>
      <c r="C1557" t="s">
        <v>10405</v>
      </c>
      <c r="D1557" t="s">
        <v>130</v>
      </c>
      <c r="E1557">
        <v>901.19096125499902</v>
      </c>
      <c r="F1557">
        <v>430.95</v>
      </c>
      <c r="G1557">
        <v>90.254295540308604</v>
      </c>
      <c r="H1557">
        <v>10.0448497765871</v>
      </c>
      <c r="I1557">
        <v>47.179136581907201</v>
      </c>
      <c r="J1557">
        <v>12.318720832385999</v>
      </c>
      <c r="K1557">
        <v>386.84128742127399</v>
      </c>
      <c r="L1557">
        <v>323.76414626129798</v>
      </c>
      <c r="M1557">
        <v>67.605805235261201</v>
      </c>
      <c r="N1557">
        <v>2.1460431411149399</v>
      </c>
      <c r="O1557">
        <v>10.8017171365587</v>
      </c>
      <c r="P1557">
        <v>140.28436018957299</v>
      </c>
      <c r="Q1557">
        <v>0.108144349703847</v>
      </c>
    </row>
    <row r="1558" spans="1:17" hidden="1" x14ac:dyDescent="0.3">
      <c r="A1558" t="s">
        <v>3287</v>
      </c>
      <c r="B1558" t="s">
        <v>3288</v>
      </c>
      <c r="C1558" t="s">
        <v>10405</v>
      </c>
      <c r="D1558" t="s">
        <v>276</v>
      </c>
      <c r="E1558">
        <v>900.271051679999</v>
      </c>
      <c r="F1558">
        <v>562.1</v>
      </c>
      <c r="G1558">
        <v>-0.48590706920511501</v>
      </c>
      <c r="H1558">
        <v>-2.3469413703970399</v>
      </c>
      <c r="I1558">
        <v>-0.27322177767893002</v>
      </c>
      <c r="J1558">
        <v>-0.25005791816366701</v>
      </c>
      <c r="K1558">
        <v>565.46771266793303</v>
      </c>
      <c r="L1558">
        <v>544.19359697193204</v>
      </c>
      <c r="M1558">
        <v>47.864189943955701</v>
      </c>
      <c r="N1558">
        <v>0.795973432959734</v>
      </c>
      <c r="O1558">
        <v>29.870129870129801</v>
      </c>
      <c r="P1558">
        <v>46.839080459770102</v>
      </c>
    </row>
    <row r="1559" spans="1:17" hidden="1" x14ac:dyDescent="0.3">
      <c r="A1559" t="s">
        <v>3289</v>
      </c>
      <c r="B1559" t="s">
        <v>3290</v>
      </c>
      <c r="C1559" t="s">
        <v>10405</v>
      </c>
      <c r="D1559" t="s">
        <v>119</v>
      </c>
      <c r="E1559">
        <v>900.00093140000001</v>
      </c>
      <c r="F1559">
        <v>696.5</v>
      </c>
      <c r="G1559">
        <v>121.89418782737999</v>
      </c>
      <c r="H1559">
        <v>3.3932994131021901</v>
      </c>
      <c r="I1559">
        <v>29.397418266010799</v>
      </c>
      <c r="J1559">
        <v>-6.6814402455756996</v>
      </c>
      <c r="K1559">
        <v>645.25115267441197</v>
      </c>
      <c r="L1559">
        <v>545.489573418291</v>
      </c>
      <c r="M1559">
        <v>59.8341826906344</v>
      </c>
      <c r="N1559">
        <v>0.45587037636917099</v>
      </c>
      <c r="O1559">
        <v>14.3216080402009</v>
      </c>
      <c r="P1559">
        <v>185.58221996730299</v>
      </c>
      <c r="Q1559">
        <v>0.12448087223400001</v>
      </c>
    </row>
    <row r="1560" spans="1:17" hidden="1" x14ac:dyDescent="0.3">
      <c r="A1560" t="s">
        <v>3291</v>
      </c>
      <c r="B1560" t="s">
        <v>3292</v>
      </c>
      <c r="C1560" t="s">
        <v>10405</v>
      </c>
      <c r="D1560" t="s">
        <v>46</v>
      </c>
      <c r="E1560">
        <v>899.48347505000004</v>
      </c>
      <c r="F1560">
        <v>365.5</v>
      </c>
      <c r="G1560">
        <v>344.67128099998001</v>
      </c>
      <c r="H1560">
        <v>-15.2594663131211</v>
      </c>
      <c r="I1560">
        <v>41.923843450866102</v>
      </c>
      <c r="J1560">
        <v>-8.4473723480176304</v>
      </c>
      <c r="K1560">
        <v>319.237092872365</v>
      </c>
      <c r="L1560">
        <v>283.940867891273</v>
      </c>
      <c r="M1560">
        <v>61.195540563922201</v>
      </c>
      <c r="N1560">
        <v>0.593859147147621</v>
      </c>
      <c r="O1560">
        <v>27.346101231190101</v>
      </c>
      <c r="P1560">
        <v>400.68493150684901</v>
      </c>
    </row>
    <row r="1561" spans="1:17" hidden="1" x14ac:dyDescent="0.3">
      <c r="A1561" t="s">
        <v>3293</v>
      </c>
      <c r="B1561" t="s">
        <v>3294</v>
      </c>
      <c r="C1561" t="s">
        <v>10405</v>
      </c>
      <c r="D1561" t="s">
        <v>18</v>
      </c>
      <c r="E1561">
        <v>898.13776050000001</v>
      </c>
      <c r="F1561">
        <v>873.75</v>
      </c>
      <c r="G1561">
        <v>-4.1870374969201496</v>
      </c>
      <c r="H1561">
        <v>-10.535739152592599</v>
      </c>
      <c r="I1561">
        <v>-33.950512878500703</v>
      </c>
      <c r="J1561">
        <v>-3.3210045742207899</v>
      </c>
      <c r="K1561">
        <v>911.50958185878198</v>
      </c>
      <c r="L1561">
        <v>950.69416427018598</v>
      </c>
      <c r="M1561">
        <v>42.753956242102703</v>
      </c>
      <c r="N1561">
        <v>0.84532733370480495</v>
      </c>
      <c r="O1561">
        <v>81.058655221745298</v>
      </c>
      <c r="P1561">
        <v>39.565529909751596</v>
      </c>
      <c r="Q1561">
        <v>0.196543928656887</v>
      </c>
    </row>
    <row r="1562" spans="1:17" hidden="1" x14ac:dyDescent="0.3">
      <c r="A1562" t="s">
        <v>3295</v>
      </c>
      <c r="B1562" t="s">
        <v>3296</v>
      </c>
      <c r="C1562" t="s">
        <v>10405</v>
      </c>
      <c r="D1562" t="s">
        <v>46</v>
      </c>
      <c r="E1562">
        <v>897.01874999999995</v>
      </c>
      <c r="F1562">
        <v>375</v>
      </c>
      <c r="G1562">
        <v>-0.12925739017745</v>
      </c>
      <c r="H1562">
        <v>-11.392785744496701</v>
      </c>
      <c r="I1562">
        <v>-41.246127549797897</v>
      </c>
      <c r="J1562">
        <v>-2.99961545723226</v>
      </c>
      <c r="K1562">
        <v>396.16887242226198</v>
      </c>
      <c r="L1562">
        <v>389.08865876244101</v>
      </c>
      <c r="M1562">
        <v>36.496632369337</v>
      </c>
      <c r="N1562">
        <v>0.2227602905569</v>
      </c>
      <c r="O1562">
        <v>167.12</v>
      </c>
      <c r="P1562">
        <v>32.042253521126703</v>
      </c>
    </row>
    <row r="1563" spans="1:17" hidden="1" x14ac:dyDescent="0.3">
      <c r="A1563" t="s">
        <v>3297</v>
      </c>
      <c r="B1563" t="s">
        <v>3298</v>
      </c>
      <c r="C1563" t="s">
        <v>10405</v>
      </c>
      <c r="D1563" t="s">
        <v>3299</v>
      </c>
      <c r="E1563">
        <v>895.20899999999995</v>
      </c>
      <c r="F1563">
        <v>453.5</v>
      </c>
      <c r="G1563">
        <v>176.33189044924001</v>
      </c>
      <c r="H1563">
        <v>-20.354958160928199</v>
      </c>
      <c r="I1563">
        <v>85.771320436452996</v>
      </c>
      <c r="J1563">
        <v>-4.0640794667709503</v>
      </c>
      <c r="K1563">
        <v>470.55753613690899</v>
      </c>
      <c r="M1563">
        <v>46.043690303938199</v>
      </c>
      <c r="N1563">
        <v>0.33480684220641899</v>
      </c>
      <c r="O1563">
        <v>47.717750826901799</v>
      </c>
      <c r="P1563">
        <v>223.92857142857099</v>
      </c>
    </row>
    <row r="1564" spans="1:17" hidden="1" x14ac:dyDescent="0.3">
      <c r="A1564" t="s">
        <v>3300</v>
      </c>
      <c r="B1564" t="s">
        <v>3301</v>
      </c>
      <c r="C1564" t="s">
        <v>10405</v>
      </c>
      <c r="D1564" t="s">
        <v>294</v>
      </c>
      <c r="E1564">
        <v>893.29779172199903</v>
      </c>
      <c r="F1564">
        <v>84.02</v>
      </c>
      <c r="G1564">
        <v>-52.682390759932403</v>
      </c>
      <c r="H1564">
        <v>-11.7793386130824</v>
      </c>
      <c r="I1564">
        <v>15.154801215334301</v>
      </c>
      <c r="J1564">
        <v>-9.7200360553884195</v>
      </c>
      <c r="K1564">
        <v>82.663466638477601</v>
      </c>
      <c r="L1564">
        <v>84.149632212887695</v>
      </c>
      <c r="M1564">
        <v>45.732978812795103</v>
      </c>
      <c r="N1564">
        <v>0.88525634977725398</v>
      </c>
      <c r="O1564">
        <v>52.820756962627897</v>
      </c>
      <c r="P1564">
        <v>41.091519731318201</v>
      </c>
      <c r="Q1564">
        <v>-2.1533408989834E-2</v>
      </c>
    </row>
    <row r="1565" spans="1:17" hidden="1" x14ac:dyDescent="0.3">
      <c r="A1565" t="s">
        <v>3302</v>
      </c>
      <c r="B1565" t="s">
        <v>3303</v>
      </c>
      <c r="C1565" t="s">
        <v>10405</v>
      </c>
      <c r="D1565" t="s">
        <v>46</v>
      </c>
      <c r="E1565">
        <v>890.22272080000005</v>
      </c>
      <c r="F1565">
        <v>420.5</v>
      </c>
      <c r="G1565">
        <v>-72.854258830615805</v>
      </c>
      <c r="H1565">
        <v>-9.3145898825305693</v>
      </c>
      <c r="I1565">
        <v>-39.202367039589298</v>
      </c>
      <c r="J1565">
        <v>-0.354449824317081</v>
      </c>
      <c r="K1565">
        <v>452.80145072697201</v>
      </c>
      <c r="L1565">
        <v>516.82682564070501</v>
      </c>
      <c r="M1565">
        <v>38.629577609079497</v>
      </c>
      <c r="N1565">
        <v>0.916216650905885</v>
      </c>
      <c r="O1565">
        <v>105.315101070154</v>
      </c>
      <c r="P1565">
        <v>3.06372549019606</v>
      </c>
      <c r="Q1565">
        <v>0.16499865412021</v>
      </c>
    </row>
    <row r="1566" spans="1:17" hidden="1" x14ac:dyDescent="0.3">
      <c r="A1566" t="s">
        <v>3304</v>
      </c>
      <c r="B1566" t="s">
        <v>3305</v>
      </c>
      <c r="C1566" t="s">
        <v>10405</v>
      </c>
      <c r="D1566" t="s">
        <v>998</v>
      </c>
      <c r="E1566">
        <v>888.96991000000003</v>
      </c>
      <c r="F1566">
        <v>587.1</v>
      </c>
      <c r="G1566">
        <v>13.168258862182601</v>
      </c>
      <c r="H1566">
        <v>6.4718204971333702</v>
      </c>
      <c r="I1566">
        <v>9.3947786292248701</v>
      </c>
      <c r="J1566">
        <v>-3.7613924845235398</v>
      </c>
      <c r="K1566">
        <v>526.50072145711999</v>
      </c>
      <c r="L1566">
        <v>485.35907309422703</v>
      </c>
      <c r="M1566">
        <v>61.016684576294402</v>
      </c>
      <c r="N1566">
        <v>0.85238593174702404</v>
      </c>
      <c r="O1566">
        <v>7.1027082268778603</v>
      </c>
      <c r="P1566">
        <v>49.655875605403999</v>
      </c>
    </row>
    <row r="1567" spans="1:17" hidden="1" x14ac:dyDescent="0.3">
      <c r="A1567" t="s">
        <v>3306</v>
      </c>
      <c r="B1567" t="s">
        <v>3307</v>
      </c>
      <c r="C1567" t="s">
        <v>10405</v>
      </c>
      <c r="D1567" t="s">
        <v>122</v>
      </c>
      <c r="E1567">
        <v>886.21072643999901</v>
      </c>
      <c r="F1567">
        <v>355.4</v>
      </c>
      <c r="G1567">
        <v>260.102219773022</v>
      </c>
      <c r="H1567">
        <v>75.870485047406206</v>
      </c>
      <c r="I1567">
        <v>145.86895147158401</v>
      </c>
      <c r="J1567">
        <v>17.8690204264689</v>
      </c>
      <c r="K1567">
        <v>250.578636557501</v>
      </c>
      <c r="L1567">
        <v>183.537877933803</v>
      </c>
      <c r="M1567">
        <v>79.562765511549799</v>
      </c>
      <c r="N1567">
        <v>0.92871113259620797</v>
      </c>
      <c r="O1567">
        <v>5.5008441193022</v>
      </c>
      <c r="P1567">
        <v>323.09523809523802</v>
      </c>
    </row>
    <row r="1568" spans="1:17" hidden="1" x14ac:dyDescent="0.3">
      <c r="A1568" t="s">
        <v>3308</v>
      </c>
      <c r="B1568" t="s">
        <v>3309</v>
      </c>
      <c r="C1568" t="s">
        <v>10405</v>
      </c>
      <c r="D1568" t="s">
        <v>149</v>
      </c>
      <c r="E1568">
        <v>883.87797613500004</v>
      </c>
      <c r="F1568">
        <v>1030</v>
      </c>
      <c r="G1568">
        <v>-62.317323051012501</v>
      </c>
      <c r="H1568">
        <v>-3.4731052487539</v>
      </c>
      <c r="I1568">
        <v>-32.244961705924197</v>
      </c>
      <c r="J1568">
        <v>2.1030837945375702</v>
      </c>
      <c r="K1568">
        <v>1011.1594647660399</v>
      </c>
      <c r="L1568">
        <v>1107.0809646340099</v>
      </c>
      <c r="M1568">
        <v>74.523619903843098</v>
      </c>
      <c r="N1568">
        <v>0.92374791957176905</v>
      </c>
      <c r="O1568">
        <v>56.796116504854297</v>
      </c>
      <c r="P1568">
        <v>14.228679161583599</v>
      </c>
      <c r="Q1568">
        <v>9.7495096014314997E-2</v>
      </c>
    </row>
    <row r="1569" spans="1:17" hidden="1" x14ac:dyDescent="0.3">
      <c r="A1569" t="s">
        <v>3310</v>
      </c>
      <c r="B1569" t="s">
        <v>3311</v>
      </c>
      <c r="C1569" t="s">
        <v>10405</v>
      </c>
      <c r="D1569" t="s">
        <v>438</v>
      </c>
      <c r="E1569">
        <v>880.50188834999994</v>
      </c>
      <c r="F1569">
        <v>607.95000000000005</v>
      </c>
      <c r="G1569">
        <v>198.685631945838</v>
      </c>
      <c r="H1569">
        <v>2.6326445748355498</v>
      </c>
      <c r="I1569">
        <v>103.22892050479101</v>
      </c>
      <c r="J1569">
        <v>-6.97148114669886</v>
      </c>
      <c r="K1569">
        <v>573.51349353767205</v>
      </c>
      <c r="M1569">
        <v>45.556563071448203</v>
      </c>
      <c r="N1569">
        <v>0.69822291759101396</v>
      </c>
      <c r="O1569">
        <v>12.4270088000657</v>
      </c>
      <c r="P1569">
        <v>285.755076142132</v>
      </c>
    </row>
    <row r="1570" spans="1:17" hidden="1" x14ac:dyDescent="0.3">
      <c r="A1570" t="s">
        <v>3312</v>
      </c>
      <c r="B1570" t="s">
        <v>3313</v>
      </c>
      <c r="C1570" t="s">
        <v>10405</v>
      </c>
      <c r="D1570" t="s">
        <v>54</v>
      </c>
      <c r="E1570">
        <v>879.87153125999998</v>
      </c>
      <c r="F1570">
        <v>268.7</v>
      </c>
      <c r="G1570">
        <v>288.65855956637699</v>
      </c>
      <c r="H1570">
        <v>19.66257219997</v>
      </c>
      <c r="I1570">
        <v>64.609936605576806</v>
      </c>
      <c r="J1570">
        <v>8.0508885215475807</v>
      </c>
      <c r="K1570">
        <v>224.47542608008499</v>
      </c>
      <c r="L1570">
        <v>168.43446278178001</v>
      </c>
      <c r="M1570">
        <v>63.259965327808999</v>
      </c>
      <c r="N1570">
        <v>0.62651139947737999</v>
      </c>
      <c r="O1570">
        <v>8.0014886490509909</v>
      </c>
      <c r="P1570">
        <v>320.830070477682</v>
      </c>
      <c r="Q1570">
        <v>0.111538234201277</v>
      </c>
    </row>
    <row r="1571" spans="1:17" hidden="1" x14ac:dyDescent="0.3">
      <c r="A1571" t="s">
        <v>3314</v>
      </c>
      <c r="B1571" t="s">
        <v>3315</v>
      </c>
      <c r="C1571" t="s">
        <v>10405</v>
      </c>
      <c r="D1571" t="s">
        <v>542</v>
      </c>
      <c r="E1571">
        <v>878.78280691999998</v>
      </c>
      <c r="F1571">
        <v>614.65</v>
      </c>
      <c r="G1571">
        <v>-52.749104915697501</v>
      </c>
      <c r="H1571">
        <v>-5.61693827337582</v>
      </c>
      <c r="I1571">
        <v>-36.988644302051497</v>
      </c>
      <c r="J1571">
        <v>-4.5251862448075597</v>
      </c>
      <c r="K1571">
        <v>631.90342964846798</v>
      </c>
      <c r="L1571">
        <v>694.59846382531805</v>
      </c>
      <c r="M1571">
        <v>45.350838409204897</v>
      </c>
      <c r="N1571">
        <v>0.54847637247675995</v>
      </c>
      <c r="O1571">
        <v>59.440331896201101</v>
      </c>
      <c r="P1571">
        <v>9.5047211829681206</v>
      </c>
      <c r="Q1571">
        <v>5.1184630816199998E-4</v>
      </c>
    </row>
    <row r="1572" spans="1:17" hidden="1" x14ac:dyDescent="0.3">
      <c r="A1572" t="s">
        <v>3316</v>
      </c>
      <c r="B1572" t="s">
        <v>3317</v>
      </c>
      <c r="C1572" t="s">
        <v>10405</v>
      </c>
      <c r="D1572" t="s">
        <v>597</v>
      </c>
      <c r="E1572">
        <v>876.28200000000004</v>
      </c>
      <c r="F1572">
        <v>514.25</v>
      </c>
      <c r="G1572">
        <v>75.942612925199199</v>
      </c>
      <c r="H1572">
        <v>0.382344343888678</v>
      </c>
      <c r="I1572">
        <v>76.6668187584078</v>
      </c>
      <c r="J1572">
        <v>5.4775004311985098</v>
      </c>
      <c r="K1572">
        <v>465.37551280856002</v>
      </c>
      <c r="L1572">
        <v>381.08903888223603</v>
      </c>
      <c r="M1572">
        <v>67.931487477766595</v>
      </c>
      <c r="N1572">
        <v>0.26229798462824</v>
      </c>
      <c r="O1572">
        <v>7.9241614000972103</v>
      </c>
      <c r="P1572">
        <v>111.060948081264</v>
      </c>
      <c r="Q1572">
        <v>9.7525484364655995E-2</v>
      </c>
    </row>
    <row r="1573" spans="1:17" hidden="1" x14ac:dyDescent="0.3">
      <c r="A1573" t="s">
        <v>3318</v>
      </c>
      <c r="B1573" t="s">
        <v>3319</v>
      </c>
      <c r="C1573" t="s">
        <v>10405</v>
      </c>
      <c r="D1573" t="s">
        <v>138</v>
      </c>
      <c r="E1573">
        <v>876.26343812499999</v>
      </c>
      <c r="F1573">
        <v>429.25</v>
      </c>
      <c r="G1573">
        <v>37.458996893477398</v>
      </c>
      <c r="H1573">
        <v>-25.369306141548201</v>
      </c>
      <c r="I1573">
        <v>51.9473643560844</v>
      </c>
      <c r="J1573">
        <v>-19.030335968248298</v>
      </c>
      <c r="K1573">
        <v>487.245555560882</v>
      </c>
      <c r="M1573">
        <v>33.535874140356903</v>
      </c>
      <c r="N1573">
        <v>0.66621543221813895</v>
      </c>
      <c r="O1573">
        <v>70.0524170064065</v>
      </c>
      <c r="P1573">
        <v>78.779675135360193</v>
      </c>
    </row>
    <row r="1574" spans="1:17" hidden="1" x14ac:dyDescent="0.3">
      <c r="A1574" t="s">
        <v>3320</v>
      </c>
      <c r="B1574" t="s">
        <v>3321</v>
      </c>
      <c r="C1574" t="s">
        <v>10405</v>
      </c>
      <c r="D1574" t="s">
        <v>754</v>
      </c>
      <c r="E1574">
        <v>875.43042120999996</v>
      </c>
      <c r="F1574">
        <v>287.12</v>
      </c>
      <c r="G1574">
        <v>1.26716548410408</v>
      </c>
      <c r="H1574">
        <v>-0.57220111065678902</v>
      </c>
      <c r="I1574">
        <v>1.31553029135583</v>
      </c>
      <c r="J1574">
        <v>-0.41382901068865902</v>
      </c>
      <c r="K1574">
        <v>274.73763199067702</v>
      </c>
      <c r="L1574">
        <v>253.93290019574999</v>
      </c>
      <c r="M1574">
        <v>62.3816521735951</v>
      </c>
      <c r="N1574">
        <v>0.64970771247346204</v>
      </c>
      <c r="O1574">
        <v>1.8563666759543</v>
      </c>
      <c r="P1574">
        <v>39.175957343674199</v>
      </c>
      <c r="Q1574">
        <v>1.7242551089885001E-2</v>
      </c>
    </row>
    <row r="1575" spans="1:17" hidden="1" x14ac:dyDescent="0.3">
      <c r="A1575" t="s">
        <v>3322</v>
      </c>
      <c r="B1575" t="s">
        <v>3323</v>
      </c>
      <c r="C1575" t="s">
        <v>10405</v>
      </c>
      <c r="D1575" t="s">
        <v>74</v>
      </c>
      <c r="E1575">
        <v>874.78700112000001</v>
      </c>
      <c r="F1575">
        <v>5.58</v>
      </c>
      <c r="G1575">
        <v>7.7974277304995496</v>
      </c>
      <c r="H1575">
        <v>-24.645610838184101</v>
      </c>
      <c r="I1575">
        <v>-5.1831434486972299</v>
      </c>
      <c r="J1575">
        <v>-3.8484218232799998</v>
      </c>
      <c r="K1575">
        <v>6.2723880441533204</v>
      </c>
      <c r="L1575">
        <v>5.6003176998340098</v>
      </c>
      <c r="M1575">
        <v>43.1192863021015</v>
      </c>
      <c r="N1575">
        <v>9.2129567235347196E-2</v>
      </c>
      <c r="O1575">
        <v>84.587813620071699</v>
      </c>
      <c r="P1575">
        <v>88.347464413970798</v>
      </c>
      <c r="Q1575">
        <v>8.0255217716043006E-2</v>
      </c>
    </row>
    <row r="1576" spans="1:17" hidden="1" x14ac:dyDescent="0.3">
      <c r="A1576" t="s">
        <v>3324</v>
      </c>
      <c r="B1576" t="s">
        <v>3325</v>
      </c>
      <c r="C1576" t="s">
        <v>10405</v>
      </c>
      <c r="D1576" t="s">
        <v>266</v>
      </c>
      <c r="E1576">
        <v>871.67319653999903</v>
      </c>
      <c r="F1576">
        <v>253.65</v>
      </c>
      <c r="G1576">
        <v>-20.480625838648901</v>
      </c>
      <c r="H1576">
        <v>-6.8681698541159397</v>
      </c>
      <c r="I1576">
        <v>-9.1000955034917208</v>
      </c>
      <c r="J1576">
        <v>-4.0509016019092003</v>
      </c>
      <c r="K1576">
        <v>257.98214052210699</v>
      </c>
      <c r="L1576">
        <v>254.05154907237699</v>
      </c>
      <c r="M1576">
        <v>42.487803709276399</v>
      </c>
      <c r="N1576">
        <v>0.74118493001879604</v>
      </c>
      <c r="O1576">
        <v>29.528878375714498</v>
      </c>
      <c r="P1576">
        <v>28.041393235739498</v>
      </c>
      <c r="Q1576">
        <v>0.116909630393843</v>
      </c>
    </row>
    <row r="1577" spans="1:17" hidden="1" x14ac:dyDescent="0.3">
      <c r="A1577" t="s">
        <v>3326</v>
      </c>
      <c r="B1577" t="s">
        <v>3327</v>
      </c>
      <c r="C1577" t="s">
        <v>10405</v>
      </c>
      <c r="D1577" t="s">
        <v>3328</v>
      </c>
      <c r="E1577">
        <v>866.284185339999</v>
      </c>
      <c r="F1577">
        <v>314.64999999999998</v>
      </c>
      <c r="G1577">
        <v>-75.999057104288198</v>
      </c>
      <c r="H1577">
        <v>-11.089565536835799</v>
      </c>
      <c r="I1577">
        <v>-16.199511776386299</v>
      </c>
      <c r="J1577">
        <v>-3.4035453672547802</v>
      </c>
      <c r="K1577">
        <v>328.68837582972702</v>
      </c>
      <c r="L1577">
        <v>377.68514706204701</v>
      </c>
      <c r="M1577">
        <v>28.777261944503</v>
      </c>
      <c r="N1577">
        <v>0.49772457569445699</v>
      </c>
      <c r="O1577">
        <v>78.0232003813761</v>
      </c>
      <c r="P1577">
        <v>17.362924281984299</v>
      </c>
      <c r="Q1577">
        <v>-2.1305104827029998E-2</v>
      </c>
    </row>
    <row r="1578" spans="1:17" hidden="1" x14ac:dyDescent="0.3">
      <c r="A1578" t="s">
        <v>3329</v>
      </c>
      <c r="B1578" t="s">
        <v>3330</v>
      </c>
      <c r="C1578" t="s">
        <v>10405</v>
      </c>
      <c r="D1578" t="s">
        <v>3331</v>
      </c>
      <c r="E1578">
        <v>864.87655050000001</v>
      </c>
      <c r="F1578">
        <v>835</v>
      </c>
      <c r="G1578">
        <v>193.17429076412901</v>
      </c>
      <c r="H1578">
        <v>-23.569634055718598</v>
      </c>
      <c r="I1578">
        <v>39.864026362623498</v>
      </c>
      <c r="J1578">
        <v>-7.2041345199270701</v>
      </c>
      <c r="K1578">
        <v>828.06956247249798</v>
      </c>
      <c r="L1578">
        <v>629.61118041652003</v>
      </c>
      <c r="M1578">
        <v>39.028595731570299</v>
      </c>
      <c r="N1578">
        <v>0.46174689971682398</v>
      </c>
      <c r="O1578">
        <v>27.425149700598698</v>
      </c>
      <c r="P1578">
        <v>246.113989637305</v>
      </c>
    </row>
    <row r="1579" spans="1:17" hidden="1" x14ac:dyDescent="0.3">
      <c r="A1579" t="s">
        <v>3332</v>
      </c>
      <c r="B1579" t="s">
        <v>3333</v>
      </c>
      <c r="C1579" t="s">
        <v>10405</v>
      </c>
      <c r="D1579" t="s">
        <v>3334</v>
      </c>
      <c r="E1579">
        <v>859.69125183999995</v>
      </c>
      <c r="F1579">
        <v>419.2</v>
      </c>
      <c r="G1579">
        <v>130.15639897605399</v>
      </c>
      <c r="H1579">
        <v>-6.73505678605484</v>
      </c>
      <c r="I1579">
        <v>16.460856551302701</v>
      </c>
      <c r="J1579">
        <v>3.4850869948300098</v>
      </c>
      <c r="K1579">
        <v>364.33588002882499</v>
      </c>
      <c r="L1579">
        <v>285.14727571114599</v>
      </c>
      <c r="M1579">
        <v>72.622813644054901</v>
      </c>
      <c r="N1579">
        <v>0.97826490244733899</v>
      </c>
      <c r="O1579">
        <v>4.4847328244274696</v>
      </c>
      <c r="P1579">
        <v>179.606469901617</v>
      </c>
    </row>
    <row r="1580" spans="1:17" hidden="1" x14ac:dyDescent="0.3">
      <c r="A1580" t="s">
        <v>3335</v>
      </c>
      <c r="B1580" t="s">
        <v>3336</v>
      </c>
      <c r="C1580" t="s">
        <v>10405</v>
      </c>
      <c r="D1580" t="s">
        <v>164</v>
      </c>
      <c r="E1580">
        <v>858.75314804499999</v>
      </c>
      <c r="F1580">
        <v>93.47</v>
      </c>
      <c r="G1580">
        <v>-28.889742955503099</v>
      </c>
      <c r="H1580">
        <v>-8.9276961419412793</v>
      </c>
      <c r="I1580">
        <v>-20.064344493083599</v>
      </c>
      <c r="J1580">
        <v>-6.6391519642823598</v>
      </c>
      <c r="K1580">
        <v>98.043345760850002</v>
      </c>
      <c r="L1580">
        <v>98.975365542445502</v>
      </c>
      <c r="M1580">
        <v>18.963641317049898</v>
      </c>
      <c r="N1580">
        <v>0.78555345260503695</v>
      </c>
      <c r="O1580">
        <v>40.151920402268097</v>
      </c>
      <c r="P1580">
        <v>9.6936979227790001</v>
      </c>
      <c r="Q1580">
        <v>-1.5740504695778E-2</v>
      </c>
    </row>
    <row r="1581" spans="1:17" hidden="1" x14ac:dyDescent="0.3">
      <c r="A1581" t="s">
        <v>3337</v>
      </c>
      <c r="B1581" t="s">
        <v>3338</v>
      </c>
      <c r="C1581" t="s">
        <v>10405</v>
      </c>
      <c r="D1581" t="s">
        <v>281</v>
      </c>
      <c r="E1581">
        <v>855.09474040500004</v>
      </c>
      <c r="F1581">
        <v>135.38999999999999</v>
      </c>
      <c r="G1581">
        <v>4882.2729335331396</v>
      </c>
      <c r="H1581">
        <v>8.5144645442225499</v>
      </c>
      <c r="I1581">
        <v>208.165232002566</v>
      </c>
      <c r="J1581">
        <v>-0.96563328262626102</v>
      </c>
      <c r="K1581">
        <v>109.256266264218</v>
      </c>
      <c r="L1581">
        <v>53.408226658948898</v>
      </c>
      <c r="M1581">
        <v>73.810927130542893</v>
      </c>
      <c r="N1581">
        <v>0.79847380466296702</v>
      </c>
      <c r="O1581">
        <v>5.84238126892682</v>
      </c>
      <c r="P1581">
        <v>5315.5999999999904</v>
      </c>
      <c r="Q1581">
        <v>0.147263248619733</v>
      </c>
    </row>
    <row r="1582" spans="1:17" hidden="1" x14ac:dyDescent="0.3">
      <c r="A1582" t="s">
        <v>3339</v>
      </c>
      <c r="B1582" t="s">
        <v>3340</v>
      </c>
      <c r="C1582" t="s">
        <v>10405</v>
      </c>
      <c r="D1582" t="s">
        <v>376</v>
      </c>
      <c r="E1582">
        <v>852.49478699999997</v>
      </c>
      <c r="F1582">
        <v>109.29</v>
      </c>
      <c r="G1582">
        <v>143.813337573544</v>
      </c>
      <c r="H1582">
        <v>-12.8668993535903</v>
      </c>
      <c r="I1582">
        <v>58.165609568197397</v>
      </c>
      <c r="J1582">
        <v>-6.1339868198320397</v>
      </c>
      <c r="K1582">
        <v>108.863096830381</v>
      </c>
      <c r="L1582">
        <v>87.108945068764996</v>
      </c>
      <c r="M1582">
        <v>42.308388538615098</v>
      </c>
      <c r="N1582">
        <v>0.136787255153165</v>
      </c>
      <c r="O1582">
        <v>24.439564461524299</v>
      </c>
      <c r="P1582">
        <v>180.230769230769</v>
      </c>
      <c r="Q1582">
        <v>9.325409735904E-2</v>
      </c>
    </row>
    <row r="1583" spans="1:17" hidden="1" x14ac:dyDescent="0.3">
      <c r="A1583" t="s">
        <v>3341</v>
      </c>
      <c r="B1583" t="s">
        <v>3342</v>
      </c>
      <c r="C1583" t="s">
        <v>10405</v>
      </c>
      <c r="D1583" t="s">
        <v>510</v>
      </c>
      <c r="E1583">
        <v>850.78213453800004</v>
      </c>
      <c r="F1583">
        <v>79.73</v>
      </c>
      <c r="G1583">
        <v>-46.162880922091603</v>
      </c>
      <c r="H1583">
        <v>-14.6686816725546</v>
      </c>
      <c r="I1583">
        <v>-14.5395470709481</v>
      </c>
      <c r="J1583">
        <v>-6.6497535484092998</v>
      </c>
      <c r="K1583">
        <v>82.122018616500895</v>
      </c>
      <c r="L1583">
        <v>84.871121386856302</v>
      </c>
      <c r="M1583">
        <v>39.085978006057303</v>
      </c>
      <c r="N1583">
        <v>1.5761258687331201</v>
      </c>
      <c r="O1583">
        <v>30.941929010410099</v>
      </c>
      <c r="P1583">
        <v>12.137834036568201</v>
      </c>
    </row>
    <row r="1584" spans="1:17" hidden="1" x14ac:dyDescent="0.3">
      <c r="A1584" t="s">
        <v>3343</v>
      </c>
      <c r="B1584" t="s">
        <v>3344</v>
      </c>
      <c r="C1584" t="s">
        <v>10405</v>
      </c>
      <c r="D1584" t="s">
        <v>225</v>
      </c>
      <c r="E1584">
        <v>848.20755100999997</v>
      </c>
      <c r="F1584">
        <v>806.9</v>
      </c>
      <c r="G1584">
        <v>10.5037609479478</v>
      </c>
      <c r="H1584">
        <v>-12.6946151463252</v>
      </c>
      <c r="I1584">
        <v>8.1590274808099501</v>
      </c>
      <c r="J1584">
        <v>-5.5130326241172396</v>
      </c>
      <c r="K1584">
        <v>829.105983582666</v>
      </c>
      <c r="L1584">
        <v>752.05934316906803</v>
      </c>
      <c r="M1584">
        <v>37.324864772968702</v>
      </c>
      <c r="N1584">
        <v>0.30036894247804002</v>
      </c>
      <c r="O1584">
        <v>20.169785599206801</v>
      </c>
      <c r="P1584">
        <v>64.774351643863497</v>
      </c>
      <c r="Q1584">
        <v>0.16955447878850699</v>
      </c>
    </row>
    <row r="1585" spans="1:17" hidden="1" x14ac:dyDescent="0.3">
      <c r="A1585" t="s">
        <v>3345</v>
      </c>
      <c r="B1585" t="s">
        <v>3346</v>
      </c>
      <c r="C1585" t="s">
        <v>10405</v>
      </c>
      <c r="D1585" t="s">
        <v>1414</v>
      </c>
      <c r="E1585">
        <v>844.97672399999999</v>
      </c>
      <c r="F1585">
        <v>157.19999999999999</v>
      </c>
      <c r="G1585">
        <v>20.895675067274102</v>
      </c>
      <c r="H1585">
        <v>17.685092435491701</v>
      </c>
      <c r="I1585">
        <v>-6.7836725492263197</v>
      </c>
      <c r="J1585">
        <v>-4.5746958544060199</v>
      </c>
      <c r="K1585">
        <v>143.42133925194599</v>
      </c>
      <c r="L1585">
        <v>137.940994108133</v>
      </c>
      <c r="M1585">
        <v>58.032112243760501</v>
      </c>
      <c r="N1585">
        <v>1.27826814439045</v>
      </c>
      <c r="O1585">
        <v>20.165394402035599</v>
      </c>
      <c r="P1585">
        <v>56.886227544910099</v>
      </c>
      <c r="Q1585">
        <v>0.14016326644701799</v>
      </c>
    </row>
    <row r="1586" spans="1:17" hidden="1" x14ac:dyDescent="0.3">
      <c r="A1586" t="s">
        <v>3347</v>
      </c>
      <c r="B1586" t="s">
        <v>3348</v>
      </c>
      <c r="C1586" t="s">
        <v>10405</v>
      </c>
      <c r="D1586" t="s">
        <v>2127</v>
      </c>
      <c r="E1586">
        <v>844.60595406000004</v>
      </c>
      <c r="F1586">
        <v>830</v>
      </c>
      <c r="G1586">
        <v>237.951120080892</v>
      </c>
      <c r="H1586">
        <v>-19.6606142950376</v>
      </c>
      <c r="I1586">
        <v>12.2378082614068</v>
      </c>
      <c r="J1586">
        <v>-5.5600205693615097</v>
      </c>
      <c r="K1586">
        <v>970.26181063656395</v>
      </c>
      <c r="L1586">
        <v>798.05972801888299</v>
      </c>
      <c r="M1586">
        <v>26.430821066491099</v>
      </c>
      <c r="N1586">
        <v>0.60940215004487197</v>
      </c>
      <c r="O1586">
        <v>68.674698795180703</v>
      </c>
      <c r="P1586">
        <v>322.60692464358402</v>
      </c>
    </row>
    <row r="1587" spans="1:17" hidden="1" x14ac:dyDescent="0.3">
      <c r="A1587" t="s">
        <v>3349</v>
      </c>
      <c r="B1587" t="s">
        <v>3350</v>
      </c>
      <c r="C1587" t="s">
        <v>10405</v>
      </c>
      <c r="D1587" t="s">
        <v>54</v>
      </c>
      <c r="E1587">
        <v>843.845777075</v>
      </c>
      <c r="F1587">
        <v>297.85000000000002</v>
      </c>
      <c r="G1587">
        <v>47.526829963507197</v>
      </c>
      <c r="H1587">
        <v>-10.084803312486301</v>
      </c>
      <c r="I1587">
        <v>81.881345663530595</v>
      </c>
      <c r="J1587">
        <v>-3.1738094650296</v>
      </c>
      <c r="K1587">
        <v>268.698325327041</v>
      </c>
      <c r="L1587">
        <v>210.15941562871399</v>
      </c>
      <c r="M1587">
        <v>53.487748317648197</v>
      </c>
      <c r="N1587">
        <v>0.33930706200719402</v>
      </c>
      <c r="O1587">
        <v>11.6333725029377</v>
      </c>
      <c r="P1587">
        <v>106.195915541709</v>
      </c>
      <c r="Q1587">
        <v>5.7975904894900002E-4</v>
      </c>
    </row>
    <row r="1588" spans="1:17" hidden="1" x14ac:dyDescent="0.3">
      <c r="A1588" t="s">
        <v>3351</v>
      </c>
      <c r="B1588" t="s">
        <v>3352</v>
      </c>
      <c r="C1588" t="s">
        <v>10405</v>
      </c>
      <c r="D1588" t="s">
        <v>83</v>
      </c>
      <c r="E1588">
        <v>842.20093750000001</v>
      </c>
      <c r="F1588">
        <v>601.25</v>
      </c>
      <c r="G1588">
        <v>-18.0606739403419</v>
      </c>
      <c r="H1588">
        <v>-11.113555372434201</v>
      </c>
      <c r="I1588">
        <v>-16.112064810298701</v>
      </c>
      <c r="J1588">
        <v>-6.1441903428057199</v>
      </c>
      <c r="K1588">
        <v>642.89477613476197</v>
      </c>
      <c r="L1588">
        <v>618.89364307804101</v>
      </c>
      <c r="M1588">
        <v>17.996657019175501</v>
      </c>
      <c r="N1588">
        <v>0.58700738951143205</v>
      </c>
      <c r="O1588">
        <v>22.2453222453222</v>
      </c>
      <c r="P1588">
        <v>23.9690721649484</v>
      </c>
      <c r="Q1588">
        <v>-8.7235346511790005E-2</v>
      </c>
    </row>
    <row r="1589" spans="1:17" hidden="1" x14ac:dyDescent="0.3">
      <c r="A1589" t="s">
        <v>3353</v>
      </c>
      <c r="B1589" t="s">
        <v>3354</v>
      </c>
      <c r="C1589" t="s">
        <v>10405</v>
      </c>
      <c r="D1589" t="s">
        <v>478</v>
      </c>
      <c r="E1589">
        <v>842.04935193400001</v>
      </c>
      <c r="F1589">
        <v>39.86</v>
      </c>
      <c r="G1589">
        <v>-53.318889744142901</v>
      </c>
      <c r="H1589">
        <v>-10.658890224012501</v>
      </c>
      <c r="I1589">
        <v>-38.830522281535899</v>
      </c>
      <c r="J1589">
        <v>4.1322871229461704</v>
      </c>
      <c r="K1589">
        <v>41.582399985878503</v>
      </c>
      <c r="L1589">
        <v>49.480794334859802</v>
      </c>
      <c r="M1589">
        <v>73.855110607705697</v>
      </c>
      <c r="N1589">
        <v>0.37447181552460101</v>
      </c>
      <c r="O1589">
        <v>87.280481685900597</v>
      </c>
      <c r="P1589">
        <v>19.6996996996997</v>
      </c>
      <c r="Q1589">
        <v>2.8631812291193999E-2</v>
      </c>
    </row>
    <row r="1590" spans="1:17" hidden="1" x14ac:dyDescent="0.3">
      <c r="A1590" t="s">
        <v>3355</v>
      </c>
      <c r="B1590" t="s">
        <v>3356</v>
      </c>
      <c r="C1590" t="s">
        <v>10405</v>
      </c>
      <c r="D1590" t="s">
        <v>263</v>
      </c>
      <c r="E1590">
        <v>840.60348158199997</v>
      </c>
      <c r="F1590">
        <v>93.43</v>
      </c>
      <c r="G1590">
        <v>-29.0478906022534</v>
      </c>
      <c r="H1590">
        <v>-12.1541053602533</v>
      </c>
      <c r="I1590">
        <v>1.48777491864972</v>
      </c>
      <c r="J1590">
        <v>-4.4012263609589404</v>
      </c>
      <c r="K1590">
        <v>96.1155662749226</v>
      </c>
      <c r="L1590">
        <v>93.191142978662498</v>
      </c>
      <c r="M1590">
        <v>37.113727987245397</v>
      </c>
      <c r="N1590">
        <v>0.24886165700596199</v>
      </c>
      <c r="O1590">
        <v>22.016482928395501</v>
      </c>
      <c r="P1590">
        <v>23.584656084656</v>
      </c>
      <c r="Q1590">
        <v>-7.4988099777764994E-2</v>
      </c>
    </row>
    <row r="1591" spans="1:17" hidden="1" x14ac:dyDescent="0.3">
      <c r="A1591" t="s">
        <v>3357</v>
      </c>
      <c r="B1591" t="s">
        <v>3358</v>
      </c>
      <c r="C1591" t="s">
        <v>10405</v>
      </c>
      <c r="E1591">
        <v>839.87788124999997</v>
      </c>
      <c r="F1591">
        <v>123.25</v>
      </c>
      <c r="G1591">
        <v>164.67338311566999</v>
      </c>
      <c r="H1591">
        <v>11.143370525916</v>
      </c>
      <c r="I1591">
        <v>370.82260367773898</v>
      </c>
      <c r="J1591">
        <v>-10.1819789851343</v>
      </c>
      <c r="K1591">
        <v>102.719836258033</v>
      </c>
      <c r="M1591">
        <v>42.845462652472399</v>
      </c>
      <c r="N1591">
        <v>1.16701500692619</v>
      </c>
      <c r="O1591">
        <v>12.900608519269699</v>
      </c>
      <c r="P1591">
        <v>438.44473569244201</v>
      </c>
    </row>
    <row r="1592" spans="1:17" hidden="1" x14ac:dyDescent="0.3">
      <c r="A1592" t="s">
        <v>3359</v>
      </c>
      <c r="B1592" t="s">
        <v>3360</v>
      </c>
      <c r="C1592" t="s">
        <v>10405</v>
      </c>
      <c r="D1592" t="s">
        <v>190</v>
      </c>
      <c r="E1592">
        <v>834.00543000000005</v>
      </c>
      <c r="F1592">
        <v>564.70000000000005</v>
      </c>
      <c r="G1592">
        <v>7.1745717537173803</v>
      </c>
      <c r="H1592">
        <v>-15.032665620240399</v>
      </c>
      <c r="I1592">
        <v>26.9448498923195</v>
      </c>
      <c r="J1592">
        <v>-6.4035656902813898</v>
      </c>
      <c r="K1592">
        <v>569.22099802197897</v>
      </c>
      <c r="L1592">
        <v>492.574027378045</v>
      </c>
      <c r="M1592">
        <v>39.400385711015403</v>
      </c>
      <c r="N1592">
        <v>0.23445053109479699</v>
      </c>
      <c r="O1592">
        <v>18.6470692403045</v>
      </c>
      <c r="P1592">
        <v>50.586666666666602</v>
      </c>
      <c r="Q1592">
        <v>4.7703127987700003E-2</v>
      </c>
    </row>
    <row r="1593" spans="1:17" hidden="1" x14ac:dyDescent="0.3">
      <c r="A1593" t="s">
        <v>3361</v>
      </c>
      <c r="B1593" t="s">
        <v>3362</v>
      </c>
      <c r="C1593" t="s">
        <v>10405</v>
      </c>
      <c r="D1593" t="s">
        <v>213</v>
      </c>
      <c r="E1593">
        <v>833.26973581000004</v>
      </c>
      <c r="F1593">
        <v>1569.65</v>
      </c>
      <c r="G1593">
        <v>-33.389257922002699</v>
      </c>
      <c r="H1593">
        <v>-11.5407975097931</v>
      </c>
      <c r="I1593">
        <v>-8.7628742099212609</v>
      </c>
      <c r="J1593">
        <v>-3.8390176320078702</v>
      </c>
      <c r="K1593">
        <v>1616.44083918262</v>
      </c>
      <c r="L1593">
        <v>1608.387645006</v>
      </c>
      <c r="M1593">
        <v>49.207957469017401</v>
      </c>
      <c r="N1593">
        <v>0.218843875680197</v>
      </c>
      <c r="O1593">
        <v>29.009651833211201</v>
      </c>
      <c r="P1593">
        <v>21.377203835446899</v>
      </c>
      <c r="Q1593">
        <v>0.13564441762218701</v>
      </c>
    </row>
    <row r="1594" spans="1:17" hidden="1" x14ac:dyDescent="0.3">
      <c r="A1594" t="s">
        <v>3363</v>
      </c>
      <c r="B1594" t="s">
        <v>3364</v>
      </c>
      <c r="C1594" t="s">
        <v>10405</v>
      </c>
      <c r="D1594" t="s">
        <v>89</v>
      </c>
      <c r="E1594">
        <v>831.79724999999996</v>
      </c>
      <c r="F1594">
        <v>1700</v>
      </c>
      <c r="G1594">
        <v>74.389849963543895</v>
      </c>
      <c r="H1594">
        <v>12.191496886261501</v>
      </c>
      <c r="I1594">
        <v>112.04658628103201</v>
      </c>
      <c r="J1594">
        <v>3.68473467539373</v>
      </c>
      <c r="K1594">
        <v>1423.41250291033</v>
      </c>
      <c r="L1594">
        <v>1064.7738415336601</v>
      </c>
      <c r="M1594">
        <v>62.320429740453903</v>
      </c>
      <c r="N1594">
        <v>0.50965308084917504</v>
      </c>
      <c r="O1594">
        <v>1.47058823529411</v>
      </c>
      <c r="P1594">
        <v>142.85714285714201</v>
      </c>
      <c r="Q1594">
        <v>0.188046715940797</v>
      </c>
    </row>
    <row r="1595" spans="1:17" hidden="1" x14ac:dyDescent="0.3">
      <c r="A1595" t="s">
        <v>3365</v>
      </c>
      <c r="B1595" t="s">
        <v>3366</v>
      </c>
      <c r="C1595" t="s">
        <v>10405</v>
      </c>
      <c r="D1595" t="s">
        <v>54</v>
      </c>
      <c r="E1595">
        <v>831.24814530000003</v>
      </c>
      <c r="F1595">
        <v>1456.5</v>
      </c>
      <c r="G1595">
        <v>62.952074057548302</v>
      </c>
      <c r="H1595">
        <v>-11.219773723861399</v>
      </c>
      <c r="I1595">
        <v>18.776312212519802</v>
      </c>
      <c r="J1595">
        <v>-3.5796225160545201</v>
      </c>
      <c r="K1595">
        <v>1420.30269615624</v>
      </c>
      <c r="L1595">
        <v>1221.57696913635</v>
      </c>
      <c r="M1595">
        <v>35.882385146264497</v>
      </c>
      <c r="N1595">
        <v>0.22018315551095</v>
      </c>
      <c r="O1595">
        <v>20.4222451081359</v>
      </c>
      <c r="P1595">
        <v>96.307028775523904</v>
      </c>
      <c r="Q1595">
        <v>8.8671457731566997E-2</v>
      </c>
    </row>
    <row r="1596" spans="1:17" hidden="1" x14ac:dyDescent="0.3">
      <c r="A1596" t="s">
        <v>3367</v>
      </c>
      <c r="B1596" t="s">
        <v>3368</v>
      </c>
      <c r="C1596" t="s">
        <v>10405</v>
      </c>
      <c r="D1596" t="s">
        <v>564</v>
      </c>
      <c r="E1596">
        <v>830.79827310200005</v>
      </c>
      <c r="F1596">
        <v>147.02000000000001</v>
      </c>
      <c r="G1596">
        <v>59.385492346024698</v>
      </c>
      <c r="H1596">
        <v>-13.849680195988601</v>
      </c>
      <c r="I1596">
        <v>40.573046002325299</v>
      </c>
      <c r="J1596">
        <v>-2.6845996939406298</v>
      </c>
      <c r="K1596">
        <v>154.500696644035</v>
      </c>
      <c r="L1596">
        <v>134.671033850859</v>
      </c>
      <c r="M1596">
        <v>40.573219200892602</v>
      </c>
      <c r="N1596">
        <v>0.12237060812527099</v>
      </c>
      <c r="O1596">
        <v>28.608352605087699</v>
      </c>
      <c r="P1596">
        <v>111.235632183908</v>
      </c>
      <c r="Q1596">
        <v>8.3421699833840998E-2</v>
      </c>
    </row>
    <row r="1597" spans="1:17" hidden="1" x14ac:dyDescent="0.3">
      <c r="A1597" t="s">
        <v>3369</v>
      </c>
      <c r="B1597" t="s">
        <v>3370</v>
      </c>
      <c r="C1597" t="s">
        <v>10405</v>
      </c>
      <c r="D1597" t="s">
        <v>592</v>
      </c>
      <c r="E1597">
        <v>830.15964687500002</v>
      </c>
      <c r="F1597">
        <v>1421.05</v>
      </c>
      <c r="G1597">
        <v>-11.179599459622599</v>
      </c>
      <c r="H1597">
        <v>-10.5345148847522</v>
      </c>
      <c r="I1597">
        <v>-5.6968555728943899</v>
      </c>
      <c r="J1597">
        <v>-4.3913876755377803</v>
      </c>
      <c r="K1597">
        <v>1447.0187664826799</v>
      </c>
      <c r="L1597">
        <v>1390.5829636999299</v>
      </c>
      <c r="M1597">
        <v>39.463367433265198</v>
      </c>
      <c r="N1597">
        <v>0.32238638068345998</v>
      </c>
      <c r="O1597">
        <v>16.350585834418201</v>
      </c>
      <c r="P1597">
        <v>25.756637168141499</v>
      </c>
      <c r="Q1597">
        <v>-5.5787932588068002E-2</v>
      </c>
    </row>
    <row r="1598" spans="1:17" hidden="1" x14ac:dyDescent="0.3">
      <c r="A1598" t="s">
        <v>3371</v>
      </c>
      <c r="B1598" t="s">
        <v>3372</v>
      </c>
      <c r="C1598" t="s">
        <v>10405</v>
      </c>
      <c r="D1598" t="s">
        <v>138</v>
      </c>
      <c r="E1598">
        <v>828.05207471999995</v>
      </c>
      <c r="F1598">
        <v>807.2</v>
      </c>
      <c r="G1598">
        <v>6.4750023143914204</v>
      </c>
      <c r="H1598">
        <v>-15.6999214513183</v>
      </c>
      <c r="I1598">
        <v>28.933875895594799</v>
      </c>
      <c r="J1598">
        <v>-3.2458576402340902</v>
      </c>
      <c r="K1598">
        <v>822.44017825982201</v>
      </c>
      <c r="L1598">
        <v>714.06217393000304</v>
      </c>
      <c r="M1598">
        <v>39.390709929983302</v>
      </c>
      <c r="N1598">
        <v>0.130922351161467</v>
      </c>
      <c r="O1598">
        <v>20.998513379583699</v>
      </c>
      <c r="P1598">
        <v>64.065040650406502</v>
      </c>
      <c r="Q1598">
        <v>0.13443303564864301</v>
      </c>
    </row>
    <row r="1599" spans="1:17" hidden="1" x14ac:dyDescent="0.3">
      <c r="A1599" t="s">
        <v>3373</v>
      </c>
      <c r="B1599" t="s">
        <v>3374</v>
      </c>
      <c r="C1599" t="s">
        <v>10405</v>
      </c>
      <c r="D1599" t="s">
        <v>592</v>
      </c>
      <c r="E1599">
        <v>827.69347010000001</v>
      </c>
      <c r="F1599">
        <v>756.35</v>
      </c>
      <c r="G1599">
        <v>-30.967255876849102</v>
      </c>
      <c r="H1599">
        <v>-7.1579653734942204</v>
      </c>
      <c r="I1599">
        <v>-25.4565857118358</v>
      </c>
      <c r="J1599">
        <v>-4.6864493800620997</v>
      </c>
      <c r="K1599">
        <v>793.64635894302705</v>
      </c>
      <c r="L1599">
        <v>814.98013898301701</v>
      </c>
      <c r="M1599">
        <v>28.9555923501499</v>
      </c>
      <c r="N1599">
        <v>0.49701315704242999</v>
      </c>
      <c r="O1599">
        <v>32.042044027236003</v>
      </c>
      <c r="P1599">
        <v>7.28368794326241</v>
      </c>
    </row>
    <row r="1600" spans="1:17" hidden="1" x14ac:dyDescent="0.3">
      <c r="A1600" t="s">
        <v>3375</v>
      </c>
      <c r="B1600" t="s">
        <v>3376</v>
      </c>
      <c r="C1600" t="s">
        <v>10405</v>
      </c>
      <c r="D1600" t="s">
        <v>471</v>
      </c>
      <c r="E1600">
        <v>826.84639800000002</v>
      </c>
      <c r="F1600">
        <v>318.14999999999998</v>
      </c>
      <c r="G1600">
        <v>4.7260794501415502</v>
      </c>
      <c r="H1600">
        <v>-7.6743223227779902</v>
      </c>
      <c r="I1600">
        <v>15.993327139538</v>
      </c>
      <c r="J1600">
        <v>-7.1509296602705898</v>
      </c>
      <c r="K1600">
        <v>316.300514443949</v>
      </c>
      <c r="L1600">
        <v>285.78804867243002</v>
      </c>
      <c r="M1600">
        <v>43.236616258494003</v>
      </c>
      <c r="N1600">
        <v>0.18583413943093599</v>
      </c>
      <c r="O1600">
        <v>25.2396668238252</v>
      </c>
      <c r="P1600">
        <v>43.926713413254802</v>
      </c>
      <c r="Q1600">
        <v>-3.472786773614E-3</v>
      </c>
    </row>
    <row r="1601" spans="1:17" hidden="1" x14ac:dyDescent="0.3">
      <c r="A1601" t="s">
        <v>3377</v>
      </c>
      <c r="B1601" t="s">
        <v>3378</v>
      </c>
      <c r="C1601" t="s">
        <v>10405</v>
      </c>
      <c r="D1601" t="s">
        <v>468</v>
      </c>
      <c r="E1601">
        <v>824.928854215</v>
      </c>
      <c r="F1601">
        <v>675.65</v>
      </c>
      <c r="G1601">
        <v>195.81392598189899</v>
      </c>
      <c r="H1601">
        <v>29.592380654709199</v>
      </c>
      <c r="I1601">
        <v>144.29824468623801</v>
      </c>
      <c r="J1601">
        <v>9.6521006427597005</v>
      </c>
      <c r="K1601">
        <v>519.05503542834504</v>
      </c>
      <c r="L1601">
        <v>418.20201410117602</v>
      </c>
      <c r="M1601">
        <v>86.620349640367095</v>
      </c>
      <c r="N1601">
        <v>1.8110937513910501</v>
      </c>
      <c r="O1601">
        <v>0.62162362169764196</v>
      </c>
      <c r="P1601">
        <v>234.64586428925199</v>
      </c>
      <c r="Q1601">
        <v>9.3868348181922995E-2</v>
      </c>
    </row>
    <row r="1602" spans="1:17" hidden="1" x14ac:dyDescent="0.3">
      <c r="A1602" t="s">
        <v>3379</v>
      </c>
      <c r="B1602" t="s">
        <v>3380</v>
      </c>
      <c r="C1602" t="s">
        <v>10405</v>
      </c>
      <c r="D1602" t="s">
        <v>433</v>
      </c>
      <c r="E1602">
        <v>824.05622237</v>
      </c>
      <c r="F1602">
        <v>68.98</v>
      </c>
      <c r="G1602">
        <v>397.22219591908703</v>
      </c>
      <c r="H1602">
        <v>1.77387587542021</v>
      </c>
      <c r="I1602">
        <v>0.83919332106223599</v>
      </c>
      <c r="J1602">
        <v>-2.5395340136636801</v>
      </c>
      <c r="K1602">
        <v>68.752921478897406</v>
      </c>
      <c r="L1602">
        <v>56.256208326763897</v>
      </c>
      <c r="M1602">
        <v>44.476202944169103</v>
      </c>
      <c r="N1602">
        <v>0.80895973779616304</v>
      </c>
      <c r="O1602">
        <v>35.5030443606842</v>
      </c>
      <c r="P1602">
        <v>479.66386554621801</v>
      </c>
      <c r="Q1602">
        <v>0.106812362110495</v>
      </c>
    </row>
    <row r="1603" spans="1:17" hidden="1" x14ac:dyDescent="0.3">
      <c r="A1603" t="s">
        <v>3381</v>
      </c>
      <c r="B1603" t="s">
        <v>3382</v>
      </c>
      <c r="C1603" t="s">
        <v>10405</v>
      </c>
      <c r="D1603" t="s">
        <v>471</v>
      </c>
      <c r="E1603">
        <v>823.50591568000004</v>
      </c>
      <c r="F1603">
        <v>612.35</v>
      </c>
      <c r="G1603">
        <v>33.642190686312901</v>
      </c>
      <c r="H1603">
        <v>-9.9615720850682301</v>
      </c>
      <c r="I1603">
        <v>8.6266750331509705</v>
      </c>
      <c r="J1603">
        <v>-3.5789715395751598</v>
      </c>
      <c r="K1603">
        <v>614.65937976862301</v>
      </c>
      <c r="L1603">
        <v>557.71059170923797</v>
      </c>
      <c r="M1603">
        <v>52.231035164137602</v>
      </c>
      <c r="N1603">
        <v>0.27876465098483899</v>
      </c>
      <c r="O1603">
        <v>21.368498407773298</v>
      </c>
      <c r="P1603">
        <v>85.616853591997597</v>
      </c>
      <c r="Q1603">
        <v>9.9673427175686002E-2</v>
      </c>
    </row>
    <row r="1604" spans="1:17" hidden="1" x14ac:dyDescent="0.3">
      <c r="A1604" t="s">
        <v>3383</v>
      </c>
      <c r="B1604" t="s">
        <v>3384</v>
      </c>
      <c r="C1604" t="s">
        <v>10405</v>
      </c>
      <c r="D1604" t="s">
        <v>2307</v>
      </c>
      <c r="E1604">
        <v>822.62310000000002</v>
      </c>
      <c r="F1604">
        <v>30.04</v>
      </c>
      <c r="G1604">
        <v>-62.392184546611901</v>
      </c>
      <c r="H1604">
        <v>-8.5864844849401507</v>
      </c>
      <c r="I1604">
        <v>-25.394356966362299</v>
      </c>
      <c r="J1604">
        <v>-2.4691114784524202</v>
      </c>
      <c r="K1604">
        <v>29.710107557826898</v>
      </c>
      <c r="L1604">
        <v>34.284971025923298</v>
      </c>
      <c r="M1604">
        <v>57.8103420583179</v>
      </c>
      <c r="N1604">
        <v>0.56206138535531902</v>
      </c>
      <c r="O1604">
        <v>96.404793608521899</v>
      </c>
      <c r="P1604">
        <v>15.4940407535563</v>
      </c>
      <c r="Q1604">
        <v>2.9354620329537999E-2</v>
      </c>
    </row>
    <row r="1605" spans="1:17" hidden="1" x14ac:dyDescent="0.3">
      <c r="A1605" t="s">
        <v>3385</v>
      </c>
      <c r="B1605" t="s">
        <v>3386</v>
      </c>
      <c r="C1605" t="s">
        <v>10405</v>
      </c>
      <c r="D1605" t="s">
        <v>54</v>
      </c>
      <c r="E1605">
        <v>822.00240556000006</v>
      </c>
      <c r="F1605">
        <v>790</v>
      </c>
      <c r="G1605">
        <v>94.514285358423194</v>
      </c>
      <c r="H1605">
        <v>4.9258095667124904</v>
      </c>
      <c r="I1605">
        <v>71.289467483009503</v>
      </c>
      <c r="J1605">
        <v>-6.0274610878274304</v>
      </c>
      <c r="K1605">
        <v>695.05173172848504</v>
      </c>
      <c r="L1605">
        <v>545.00514469927998</v>
      </c>
      <c r="M1605">
        <v>51.298501854907997</v>
      </c>
      <c r="N1605">
        <v>0.96140351394462198</v>
      </c>
      <c r="O1605">
        <v>9.4810126582278507</v>
      </c>
      <c r="P1605">
        <v>155.91188856494901</v>
      </c>
      <c r="Q1605">
        <v>1.7019677333280001E-3</v>
      </c>
    </row>
    <row r="1606" spans="1:17" hidden="1" x14ac:dyDescent="0.3">
      <c r="A1606" t="s">
        <v>3387</v>
      </c>
      <c r="B1606" t="s">
        <v>3388</v>
      </c>
      <c r="C1606" t="s">
        <v>10405</v>
      </c>
      <c r="D1606" t="s">
        <v>376</v>
      </c>
      <c r="E1606">
        <v>819.89531199999999</v>
      </c>
      <c r="F1606">
        <v>396.1</v>
      </c>
      <c r="G1606">
        <v>161.780251611886</v>
      </c>
      <c r="H1606">
        <v>157.768440377291</v>
      </c>
      <c r="I1606">
        <v>110.616568366864</v>
      </c>
      <c r="J1606">
        <v>-2.1500049766574398</v>
      </c>
      <c r="K1606">
        <v>263.08276063800798</v>
      </c>
      <c r="L1606">
        <v>197.719882682654</v>
      </c>
      <c r="M1606">
        <v>76.498811365719106</v>
      </c>
      <c r="N1606">
        <v>1.95590958626418</v>
      </c>
      <c r="O1606">
        <v>1.96919969704618</v>
      </c>
      <c r="P1606">
        <v>219.30673115679099</v>
      </c>
    </row>
    <row r="1607" spans="1:17" hidden="1" x14ac:dyDescent="0.3">
      <c r="A1607" t="s">
        <v>3389</v>
      </c>
      <c r="B1607" t="s">
        <v>3390</v>
      </c>
      <c r="C1607" t="s">
        <v>10405</v>
      </c>
      <c r="D1607" t="s">
        <v>564</v>
      </c>
      <c r="E1607">
        <v>818.14555571999995</v>
      </c>
      <c r="F1607">
        <v>34.68</v>
      </c>
      <c r="G1607">
        <v>64.196931127456693</v>
      </c>
      <c r="H1607">
        <v>12.7615686835743</v>
      </c>
      <c r="I1607">
        <v>21.096136927023</v>
      </c>
      <c r="J1607">
        <v>-7.3405593810234704</v>
      </c>
      <c r="K1607">
        <v>30.497321456439799</v>
      </c>
      <c r="L1607">
        <v>24.9653139416864</v>
      </c>
      <c r="M1607">
        <v>50.115054661177503</v>
      </c>
      <c r="N1607">
        <v>2.0440169781684099</v>
      </c>
      <c r="O1607">
        <v>22.5490196078431</v>
      </c>
      <c r="P1607">
        <v>136.75114804427599</v>
      </c>
      <c r="Q1607">
        <v>0.178627586509819</v>
      </c>
    </row>
    <row r="1608" spans="1:17" hidden="1" x14ac:dyDescent="0.3">
      <c r="A1608" t="s">
        <v>3391</v>
      </c>
      <c r="B1608" t="s">
        <v>3392</v>
      </c>
      <c r="C1608" t="s">
        <v>10405</v>
      </c>
      <c r="D1608" t="s">
        <v>266</v>
      </c>
      <c r="E1608">
        <v>817.71365381999999</v>
      </c>
      <c r="F1608">
        <v>2110</v>
      </c>
      <c r="G1608">
        <v>177.712466177842</v>
      </c>
      <c r="H1608">
        <v>-12.2632756955663</v>
      </c>
      <c r="I1608">
        <v>62.558602589828297</v>
      </c>
      <c r="J1608">
        <v>-6.9193484452770697</v>
      </c>
      <c r="K1608">
        <v>1921.3299511278001</v>
      </c>
      <c r="L1608">
        <v>1463.30844903354</v>
      </c>
      <c r="M1608">
        <v>51.459075330904</v>
      </c>
      <c r="N1608">
        <v>0.42935063205224799</v>
      </c>
      <c r="O1608">
        <v>14.2938388625592</v>
      </c>
      <c r="P1608">
        <v>251.08153078202901</v>
      </c>
      <c r="Q1608">
        <v>0.18496632816136299</v>
      </c>
    </row>
    <row r="1609" spans="1:17" hidden="1" x14ac:dyDescent="0.3">
      <c r="A1609" t="s">
        <v>3393</v>
      </c>
      <c r="B1609" t="s">
        <v>3394</v>
      </c>
      <c r="C1609" t="s">
        <v>10405</v>
      </c>
      <c r="D1609" t="s">
        <v>376</v>
      </c>
      <c r="E1609">
        <v>817.37416640000004</v>
      </c>
      <c r="F1609">
        <v>4.4000000000000004</v>
      </c>
      <c r="G1609">
        <v>-52.171510911304203</v>
      </c>
      <c r="H1609">
        <v>-17.481313707801199</v>
      </c>
      <c r="I1609">
        <v>-30.554430577409999</v>
      </c>
      <c r="J1609">
        <v>-7.6526967916273696</v>
      </c>
      <c r="K1609">
        <v>4.8367426056565002</v>
      </c>
      <c r="L1609">
        <v>5.0797298660974999</v>
      </c>
      <c r="M1609">
        <v>21.371414823889399</v>
      </c>
      <c r="N1609">
        <v>0.86782632881937405</v>
      </c>
      <c r="O1609">
        <v>81.818181818181799</v>
      </c>
      <c r="P1609">
        <v>9.7256857855361591</v>
      </c>
      <c r="Q1609">
        <v>3.1243882874613001E-2</v>
      </c>
    </row>
    <row r="1610" spans="1:17" hidden="1" x14ac:dyDescent="0.3">
      <c r="A1610" t="s">
        <v>3395</v>
      </c>
      <c r="B1610" t="s">
        <v>3396</v>
      </c>
      <c r="C1610" t="s">
        <v>10405</v>
      </c>
      <c r="D1610" t="s">
        <v>478</v>
      </c>
      <c r="E1610">
        <v>815.616724213</v>
      </c>
      <c r="F1610">
        <v>169.09</v>
      </c>
      <c r="G1610">
        <v>-47.372112716720402</v>
      </c>
      <c r="H1610">
        <v>-18.001865200647298</v>
      </c>
      <c r="I1610">
        <v>-20.977395664882501</v>
      </c>
      <c r="J1610">
        <v>-5.3406743047663703</v>
      </c>
      <c r="K1610">
        <v>173.81489979484999</v>
      </c>
      <c r="L1610">
        <v>185.521104795589</v>
      </c>
      <c r="M1610">
        <v>43.180779894468102</v>
      </c>
      <c r="N1610">
        <v>0.63055239760021797</v>
      </c>
      <c r="O1610">
        <v>69.791235436749602</v>
      </c>
      <c r="P1610">
        <v>10.6609947643979</v>
      </c>
      <c r="Q1610">
        <v>8.1639131643460996E-2</v>
      </c>
    </row>
    <row r="1611" spans="1:17" hidden="1" x14ac:dyDescent="0.3">
      <c r="A1611" t="s">
        <v>3397</v>
      </c>
      <c r="B1611" t="s">
        <v>3398</v>
      </c>
      <c r="C1611" t="s">
        <v>10405</v>
      </c>
      <c r="D1611" t="s">
        <v>263</v>
      </c>
      <c r="E1611">
        <v>812.75335399999994</v>
      </c>
      <c r="F1611">
        <v>95.65</v>
      </c>
      <c r="G1611">
        <v>-8.1118481356881098</v>
      </c>
      <c r="H1611">
        <v>-8.9259724877944908</v>
      </c>
      <c r="I1611">
        <v>-5.6939150211126002</v>
      </c>
      <c r="J1611">
        <v>-4.4042685199924296</v>
      </c>
      <c r="K1611">
        <v>100.587884941765</v>
      </c>
      <c r="L1611">
        <v>96.213242800080906</v>
      </c>
      <c r="M1611">
        <v>36.865156828431303</v>
      </c>
      <c r="N1611">
        <v>0.80011374613347597</v>
      </c>
      <c r="O1611">
        <v>32.671197072660703</v>
      </c>
      <c r="P1611">
        <v>31.027397260273901</v>
      </c>
      <c r="Q1611">
        <v>-5.2342530616056003E-2</v>
      </c>
    </row>
    <row r="1612" spans="1:17" hidden="1" x14ac:dyDescent="0.3">
      <c r="A1612" t="s">
        <v>3399</v>
      </c>
      <c r="B1612" t="s">
        <v>3400</v>
      </c>
      <c r="C1612" t="s">
        <v>10405</v>
      </c>
      <c r="D1612" t="s">
        <v>388</v>
      </c>
      <c r="E1612">
        <v>811.88774782400003</v>
      </c>
      <c r="F1612">
        <v>193.04</v>
      </c>
      <c r="G1612">
        <v>-9.7230491288747807</v>
      </c>
      <c r="H1612">
        <v>-11.0076556561113</v>
      </c>
      <c r="I1612">
        <v>-8.1258222228175203</v>
      </c>
      <c r="J1612">
        <v>-4.8959315935387302</v>
      </c>
      <c r="K1612">
        <v>200.393140488592</v>
      </c>
      <c r="L1612">
        <v>193.94786523662799</v>
      </c>
      <c r="M1612">
        <v>37.926216840770699</v>
      </c>
      <c r="N1612">
        <v>0.53573933886759695</v>
      </c>
      <c r="O1612">
        <v>33.651056775797699</v>
      </c>
      <c r="P1612">
        <v>42.675535846267501</v>
      </c>
      <c r="Q1612">
        <v>3.6937870781273002E-2</v>
      </c>
    </row>
    <row r="1613" spans="1:17" hidden="1" x14ac:dyDescent="0.3">
      <c r="A1613" t="s">
        <v>3401</v>
      </c>
      <c r="B1613" t="s">
        <v>3402</v>
      </c>
      <c r="C1613" t="s">
        <v>10405</v>
      </c>
      <c r="D1613" t="s">
        <v>592</v>
      </c>
      <c r="E1613">
        <v>811.38783999999998</v>
      </c>
      <c r="F1613">
        <v>419.95</v>
      </c>
      <c r="G1613">
        <v>29.037702140519201</v>
      </c>
      <c r="H1613">
        <v>-2.1126665757910201</v>
      </c>
      <c r="I1613">
        <v>5.4693492199244798</v>
      </c>
      <c r="J1613">
        <v>-1.58668839235654</v>
      </c>
      <c r="K1613">
        <v>416.96432251373398</v>
      </c>
      <c r="L1613">
        <v>374.119877221227</v>
      </c>
      <c r="M1613">
        <v>50.35731137226</v>
      </c>
      <c r="N1613">
        <v>0.84265720219809104</v>
      </c>
      <c r="O1613">
        <v>9.5368496249553498</v>
      </c>
      <c r="P1613">
        <v>85.736399823087098</v>
      </c>
    </row>
    <row r="1614" spans="1:17" hidden="1" x14ac:dyDescent="0.3">
      <c r="A1614" t="s">
        <v>3403</v>
      </c>
      <c r="B1614" t="s">
        <v>3404</v>
      </c>
      <c r="C1614" t="s">
        <v>10405</v>
      </c>
      <c r="D1614" t="s">
        <v>83</v>
      </c>
      <c r="E1614">
        <v>809.54790561999903</v>
      </c>
      <c r="F1614">
        <v>87.83</v>
      </c>
      <c r="G1614">
        <v>-42.181756812943497</v>
      </c>
      <c r="H1614">
        <v>-12.706131936349999</v>
      </c>
      <c r="I1614">
        <v>-11.2225373880911</v>
      </c>
      <c r="J1614">
        <v>-5.4920594043129602</v>
      </c>
      <c r="K1614">
        <v>91.778404677987695</v>
      </c>
      <c r="L1614">
        <v>93.183788891524401</v>
      </c>
      <c r="M1614">
        <v>35.705869533424803</v>
      </c>
      <c r="N1614">
        <v>0.66929751599657095</v>
      </c>
      <c r="O1614">
        <v>58.487988158943402</v>
      </c>
      <c r="P1614">
        <v>15.5657894736842</v>
      </c>
      <c r="Q1614">
        <v>-4.3178121374238002E-2</v>
      </c>
    </row>
    <row r="1615" spans="1:17" hidden="1" x14ac:dyDescent="0.3">
      <c r="A1615" t="s">
        <v>3405</v>
      </c>
      <c r="B1615" t="s">
        <v>3406</v>
      </c>
      <c r="C1615" t="s">
        <v>10405</v>
      </c>
      <c r="D1615" t="s">
        <v>388</v>
      </c>
      <c r="E1615">
        <v>801.22778119999998</v>
      </c>
      <c r="F1615">
        <v>82.61</v>
      </c>
      <c r="G1615">
        <v>-7.2886688856050501</v>
      </c>
      <c r="H1615">
        <v>-8.9728212115413104</v>
      </c>
      <c r="I1615">
        <v>5.4316106496634502</v>
      </c>
      <c r="J1615">
        <v>1.86372948658944</v>
      </c>
      <c r="K1615">
        <v>82.652858378648006</v>
      </c>
      <c r="L1615">
        <v>76.750481096150693</v>
      </c>
      <c r="M1615">
        <v>47.213095924724897</v>
      </c>
      <c r="N1615">
        <v>0.32721516770465803</v>
      </c>
      <c r="O1615">
        <v>20.881249243432901</v>
      </c>
      <c r="P1615">
        <v>39.308600337268103</v>
      </c>
      <c r="Q1615">
        <v>2.9503758178810999E-2</v>
      </c>
    </row>
    <row r="1616" spans="1:17" hidden="1" x14ac:dyDescent="0.3">
      <c r="A1616" t="s">
        <v>3407</v>
      </c>
      <c r="B1616" t="s">
        <v>3408</v>
      </c>
      <c r="C1616" t="s">
        <v>10405</v>
      </c>
      <c r="D1616" t="s">
        <v>130</v>
      </c>
      <c r="E1616">
        <v>798.91849330799903</v>
      </c>
      <c r="F1616">
        <v>30.68</v>
      </c>
      <c r="G1616">
        <v>160.01896527917199</v>
      </c>
      <c r="H1616">
        <v>5.8790760332519199</v>
      </c>
      <c r="I1616">
        <v>-44.373704977968401</v>
      </c>
      <c r="J1616">
        <v>-12.0630964408584</v>
      </c>
      <c r="K1616">
        <v>31.122673905451698</v>
      </c>
      <c r="L1616">
        <v>26.329755678025499</v>
      </c>
      <c r="M1616">
        <v>22.096153049205299</v>
      </c>
      <c r="N1616">
        <v>0.42329026849062301</v>
      </c>
      <c r="O1616">
        <v>41.623207301173402</v>
      </c>
      <c r="P1616">
        <v>206.8</v>
      </c>
      <c r="Q1616">
        <v>0.141313187266768</v>
      </c>
    </row>
    <row r="1617" spans="1:17" hidden="1" x14ac:dyDescent="0.3">
      <c r="A1617" t="s">
        <v>3409</v>
      </c>
      <c r="B1617" t="s">
        <v>3410</v>
      </c>
      <c r="C1617" t="s">
        <v>10405</v>
      </c>
      <c r="D1617" t="s">
        <v>471</v>
      </c>
      <c r="E1617">
        <v>798.90265615500005</v>
      </c>
      <c r="F1617">
        <v>247.05</v>
      </c>
      <c r="G1617">
        <v>-14.891662822056601</v>
      </c>
      <c r="H1617">
        <v>-8.8325240515100401</v>
      </c>
      <c r="I1617">
        <v>30.784404628225801</v>
      </c>
      <c r="J1617">
        <v>-5.9985232431583002</v>
      </c>
      <c r="K1617">
        <v>245.15343682681899</v>
      </c>
      <c r="L1617">
        <v>216.50856872553601</v>
      </c>
      <c r="M1617">
        <v>37.4842224483397</v>
      </c>
      <c r="N1617">
        <v>0.30773629712818901</v>
      </c>
      <c r="O1617">
        <v>13.337381096943901</v>
      </c>
      <c r="P1617">
        <v>59.233000322268701</v>
      </c>
      <c r="Q1617">
        <v>-2.491772046325E-3</v>
      </c>
    </row>
    <row r="1618" spans="1:17" hidden="1" x14ac:dyDescent="0.3">
      <c r="A1618" t="s">
        <v>3411</v>
      </c>
      <c r="B1618" t="s">
        <v>3412</v>
      </c>
      <c r="C1618" t="s">
        <v>10405</v>
      </c>
      <c r="D1618" t="s">
        <v>1010</v>
      </c>
      <c r="E1618">
        <v>797.39434609</v>
      </c>
      <c r="F1618">
        <v>427.55</v>
      </c>
      <c r="G1618">
        <v>-10.362394102187301</v>
      </c>
      <c r="H1618">
        <v>-11.775784896462699</v>
      </c>
      <c r="I1618">
        <v>50.0164054824657</v>
      </c>
      <c r="J1618">
        <v>0.48655354617812102</v>
      </c>
      <c r="K1618">
        <v>396.872632357241</v>
      </c>
      <c r="L1618">
        <v>357.203783951437</v>
      </c>
      <c r="M1618">
        <v>61.472762215323797</v>
      </c>
      <c r="N1618">
        <v>0.107714690146395</v>
      </c>
      <c r="O1618">
        <v>14.606478774412301</v>
      </c>
      <c r="P1618">
        <v>79.642857142857096</v>
      </c>
      <c r="Q1618">
        <v>8.7491944443403996E-2</v>
      </c>
    </row>
    <row r="1619" spans="1:17" hidden="1" x14ac:dyDescent="0.3">
      <c r="A1619" t="s">
        <v>3413</v>
      </c>
      <c r="B1619" t="s">
        <v>3414</v>
      </c>
      <c r="C1619" t="s">
        <v>10405</v>
      </c>
      <c r="D1619" t="s">
        <v>687</v>
      </c>
      <c r="E1619">
        <v>795.33604388399999</v>
      </c>
      <c r="F1619">
        <v>34.14</v>
      </c>
      <c r="G1619">
        <v>-33.071365773423203</v>
      </c>
      <c r="H1619">
        <v>-11.4941022476303</v>
      </c>
      <c r="I1619">
        <v>22.522195360337601</v>
      </c>
      <c r="J1619">
        <v>-5.5914978737688301</v>
      </c>
      <c r="K1619">
        <v>35.899666775548802</v>
      </c>
      <c r="L1619">
        <v>33.5177875575624</v>
      </c>
      <c r="M1619">
        <v>46.883521429540103</v>
      </c>
      <c r="N1619">
        <v>0.150561958448689</v>
      </c>
      <c r="O1619">
        <v>54.364381956649098</v>
      </c>
      <c r="P1619">
        <v>46.838709677419303</v>
      </c>
      <c r="Q1619">
        <v>-1.6865904810814999E-2</v>
      </c>
    </row>
    <row r="1620" spans="1:17" hidden="1" x14ac:dyDescent="0.3">
      <c r="A1620" t="s">
        <v>3415</v>
      </c>
      <c r="B1620" t="s">
        <v>3416</v>
      </c>
      <c r="C1620" t="s">
        <v>10405</v>
      </c>
      <c r="D1620" t="s">
        <v>468</v>
      </c>
      <c r="E1620">
        <v>791.73690887500004</v>
      </c>
      <c r="F1620">
        <v>0.95</v>
      </c>
      <c r="G1620">
        <v>-102.741523302877</v>
      </c>
      <c r="H1620">
        <v>-29.360830259285901</v>
      </c>
      <c r="I1620">
        <v>-77.084852850406605</v>
      </c>
      <c r="J1620">
        <v>-14.5061485154894</v>
      </c>
      <c r="K1620">
        <v>1.3188719129199</v>
      </c>
      <c r="L1620">
        <v>2.0487995956546099</v>
      </c>
      <c r="M1620">
        <v>14.305822095557099</v>
      </c>
      <c r="N1620">
        <v>0.256777266581172</v>
      </c>
      <c r="O1620">
        <v>352.63157894736798</v>
      </c>
      <c r="P1620">
        <v>0</v>
      </c>
    </row>
    <row r="1621" spans="1:17" hidden="1" x14ac:dyDescent="0.3">
      <c r="A1621" t="s">
        <v>3417</v>
      </c>
      <c r="B1621" t="s">
        <v>3418</v>
      </c>
      <c r="C1621" t="s">
        <v>10405</v>
      </c>
      <c r="D1621" t="s">
        <v>592</v>
      </c>
      <c r="E1621">
        <v>790.87058000000002</v>
      </c>
      <c r="F1621">
        <v>517.45000000000005</v>
      </c>
      <c r="G1621">
        <v>272.87741276775603</v>
      </c>
      <c r="H1621">
        <v>3.3673443438886599</v>
      </c>
      <c r="I1621">
        <v>487.521534913876</v>
      </c>
      <c r="J1621">
        <v>-8.9555979649388995</v>
      </c>
      <c r="K1621">
        <v>439.547197923645</v>
      </c>
      <c r="L1621">
        <v>268.08378418103899</v>
      </c>
      <c r="M1621">
        <v>50.836246341643303</v>
      </c>
      <c r="N1621">
        <v>0.26400000000000001</v>
      </c>
      <c r="O1621">
        <v>7.2567397816214001</v>
      </c>
      <c r="P1621">
        <v>508.76470588235298</v>
      </c>
    </row>
    <row r="1622" spans="1:17" hidden="1" x14ac:dyDescent="0.3">
      <c r="A1622" t="s">
        <v>3419</v>
      </c>
      <c r="B1622" t="s">
        <v>3420</v>
      </c>
      <c r="C1622" t="s">
        <v>10405</v>
      </c>
      <c r="D1622" t="s">
        <v>564</v>
      </c>
      <c r="E1622">
        <v>789.327</v>
      </c>
      <c r="F1622">
        <v>368.5</v>
      </c>
      <c r="G1622">
        <v>859.21939573383895</v>
      </c>
      <c r="H1622">
        <v>49.545141696013303</v>
      </c>
      <c r="I1622">
        <v>419.33230394273301</v>
      </c>
      <c r="J1622">
        <v>5.7369382370312598</v>
      </c>
      <c r="K1622">
        <v>244.18624978899601</v>
      </c>
      <c r="L1622">
        <v>132.35127253127999</v>
      </c>
      <c r="M1622">
        <v>99.987316382923694</v>
      </c>
      <c r="N1622">
        <v>0.22022273495886299</v>
      </c>
      <c r="O1622">
        <v>0</v>
      </c>
      <c r="P1622">
        <v>1049.76599063962</v>
      </c>
    </row>
    <row r="1623" spans="1:17" hidden="1" x14ac:dyDescent="0.3">
      <c r="A1623" t="s">
        <v>3421</v>
      </c>
      <c r="B1623" t="s">
        <v>3422</v>
      </c>
      <c r="C1623" t="s">
        <v>10405</v>
      </c>
      <c r="D1623" t="s">
        <v>393</v>
      </c>
      <c r="E1623">
        <v>788.28125</v>
      </c>
      <c r="F1623">
        <v>252.25</v>
      </c>
      <c r="G1623">
        <v>-19.785678877443601</v>
      </c>
      <c r="H1623">
        <v>-14.996314792566</v>
      </c>
      <c r="I1623">
        <v>10.1354529536336</v>
      </c>
      <c r="J1623">
        <v>-5.8612683411975199</v>
      </c>
      <c r="K1623">
        <v>256.24530343382497</v>
      </c>
      <c r="L1623">
        <v>239.577992726068</v>
      </c>
      <c r="M1623">
        <v>46.559442820759799</v>
      </c>
      <c r="N1623">
        <v>0.24801131021306899</v>
      </c>
      <c r="O1623">
        <v>28.444003964321102</v>
      </c>
      <c r="P1623">
        <v>33.9617631439192</v>
      </c>
      <c r="Q1623">
        <v>-4.6617265789291998E-2</v>
      </c>
    </row>
    <row r="1624" spans="1:17" hidden="1" x14ac:dyDescent="0.3">
      <c r="A1624" t="s">
        <v>3423</v>
      </c>
      <c r="B1624" t="s">
        <v>3424</v>
      </c>
      <c r="C1624" t="s">
        <v>10405</v>
      </c>
      <c r="D1624" t="s">
        <v>438</v>
      </c>
      <c r="E1624">
        <v>786.95798272000002</v>
      </c>
      <c r="F1624">
        <v>358.4</v>
      </c>
      <c r="G1624">
        <v>-30.121397016087801</v>
      </c>
      <c r="H1624">
        <v>1.8399774799833399</v>
      </c>
      <c r="I1624">
        <v>24.4262935061005</v>
      </c>
      <c r="J1624">
        <v>17.073025216968901</v>
      </c>
      <c r="K1624">
        <v>333.15683126779498</v>
      </c>
      <c r="L1624">
        <v>320.985643728676</v>
      </c>
      <c r="M1624">
        <v>77.901983097058405</v>
      </c>
      <c r="N1624">
        <v>0.62310437534361696</v>
      </c>
      <c r="O1624">
        <v>41.085379464285701</v>
      </c>
      <c r="P1624">
        <v>55.690703735881797</v>
      </c>
      <c r="Q1624">
        <v>-1.1933298851199E-2</v>
      </c>
    </row>
    <row r="1625" spans="1:17" hidden="1" x14ac:dyDescent="0.3">
      <c r="A1625" t="s">
        <v>3425</v>
      </c>
      <c r="B1625" t="s">
        <v>3426</v>
      </c>
      <c r="C1625" t="s">
        <v>10405</v>
      </c>
      <c r="D1625" t="s">
        <v>1489</v>
      </c>
      <c r="E1625">
        <v>786.15755141700004</v>
      </c>
      <c r="F1625">
        <v>223.23</v>
      </c>
      <c r="G1625">
        <v>-52.744362717032701</v>
      </c>
      <c r="H1625">
        <v>-7.3515887826194302</v>
      </c>
      <c r="I1625">
        <v>-22.407855356507699</v>
      </c>
      <c r="J1625">
        <v>-4.1693332465091197</v>
      </c>
      <c r="K1625">
        <v>230.458692228112</v>
      </c>
      <c r="L1625">
        <v>236.52195879606401</v>
      </c>
      <c r="M1625">
        <v>39.328912308873697</v>
      </c>
      <c r="N1625">
        <v>2.3773321343682001</v>
      </c>
      <c r="O1625">
        <v>50.069435111768101</v>
      </c>
      <c r="P1625">
        <v>8.8661302121433696</v>
      </c>
      <c r="Q1625">
        <v>6.4056350046732005E-2</v>
      </c>
    </row>
    <row r="1626" spans="1:17" hidden="1" x14ac:dyDescent="0.3">
      <c r="A1626" t="s">
        <v>3427</v>
      </c>
      <c r="B1626" t="s">
        <v>3428</v>
      </c>
      <c r="C1626" t="s">
        <v>10405</v>
      </c>
      <c r="D1626" t="s">
        <v>21</v>
      </c>
      <c r="E1626">
        <v>784.01641685000004</v>
      </c>
      <c r="F1626">
        <v>421.7</v>
      </c>
      <c r="G1626">
        <v>144.625338448722</v>
      </c>
      <c r="H1626">
        <v>-18.320408692548501</v>
      </c>
      <c r="I1626">
        <v>58.171735617190997</v>
      </c>
      <c r="J1626">
        <v>-3.6265188858598201</v>
      </c>
      <c r="K1626">
        <v>405.95607724504799</v>
      </c>
      <c r="L1626">
        <v>308.62361597513501</v>
      </c>
      <c r="M1626">
        <v>37.709224204421098</v>
      </c>
      <c r="N1626">
        <v>0.32094474153297597</v>
      </c>
      <c r="O1626">
        <v>21.6030353331752</v>
      </c>
      <c r="P1626">
        <v>192.339688041594</v>
      </c>
    </row>
    <row r="1627" spans="1:17" hidden="1" x14ac:dyDescent="0.3">
      <c r="A1627" t="s">
        <v>3429</v>
      </c>
      <c r="B1627" t="s">
        <v>3430</v>
      </c>
      <c r="C1627" t="s">
        <v>10405</v>
      </c>
      <c r="D1627" t="s">
        <v>1554</v>
      </c>
      <c r="E1627">
        <v>782.79912239999999</v>
      </c>
      <c r="F1627">
        <v>657.9</v>
      </c>
      <c r="G1627">
        <v>-46.272568490622596</v>
      </c>
      <c r="H1627">
        <v>-2.8675152456808402</v>
      </c>
      <c r="I1627">
        <v>11.253652239690799</v>
      </c>
      <c r="J1627">
        <v>-3.02629843726575</v>
      </c>
      <c r="K1627">
        <v>651.32388864177096</v>
      </c>
      <c r="L1627">
        <v>608.43069164570102</v>
      </c>
      <c r="M1627">
        <v>44.810046250646799</v>
      </c>
      <c r="N1627">
        <v>0.31961511525266101</v>
      </c>
      <c r="O1627">
        <v>18.095455236358099</v>
      </c>
      <c r="P1627">
        <v>41.331901181525197</v>
      </c>
      <c r="Q1627">
        <v>1.2124533782101E-2</v>
      </c>
    </row>
    <row r="1628" spans="1:17" hidden="1" x14ac:dyDescent="0.3">
      <c r="A1628" t="s">
        <v>3431</v>
      </c>
      <c r="B1628" t="s">
        <v>3432</v>
      </c>
      <c r="C1628" t="s">
        <v>10405</v>
      </c>
      <c r="D1628" t="s">
        <v>46</v>
      </c>
      <c r="E1628">
        <v>780.02509223100003</v>
      </c>
      <c r="F1628">
        <v>205.59</v>
      </c>
      <c r="G1628">
        <v>171.05857758427101</v>
      </c>
      <c r="H1628">
        <v>-15.926837904365399</v>
      </c>
      <c r="I1628">
        <v>73.563368179209704</v>
      </c>
      <c r="J1628">
        <v>-7.0059826351850996</v>
      </c>
      <c r="K1628">
        <v>198.70730943766699</v>
      </c>
      <c r="L1628">
        <v>149.52014885239601</v>
      </c>
      <c r="M1628">
        <v>46.519914582860402</v>
      </c>
      <c r="N1628">
        <v>0.15874974253801999</v>
      </c>
      <c r="O1628">
        <v>14.811031664964201</v>
      </c>
      <c r="P1628">
        <v>206.39344262295</v>
      </c>
      <c r="Q1628">
        <v>0.10726110975529</v>
      </c>
    </row>
    <row r="1629" spans="1:17" hidden="1" x14ac:dyDescent="0.3">
      <c r="A1629" t="s">
        <v>3433</v>
      </c>
      <c r="B1629" t="s">
        <v>3434</v>
      </c>
      <c r="C1629" t="s">
        <v>10405</v>
      </c>
      <c r="D1629" t="s">
        <v>281</v>
      </c>
      <c r="E1629">
        <v>779.64360451999903</v>
      </c>
      <c r="F1629">
        <v>595.1</v>
      </c>
      <c r="G1629">
        <v>-3.1385534091359402</v>
      </c>
      <c r="H1629">
        <v>-3.61509085392851</v>
      </c>
      <c r="I1629">
        <v>17.566856551302699</v>
      </c>
      <c r="J1629">
        <v>-4.7590620550586697</v>
      </c>
      <c r="K1629">
        <v>561.90120671014301</v>
      </c>
      <c r="L1629">
        <v>495.25023956074398</v>
      </c>
      <c r="M1629">
        <v>51.753454768152501</v>
      </c>
      <c r="N1629">
        <v>0.895703284395864</v>
      </c>
      <c r="O1629">
        <v>13.2582759200134</v>
      </c>
      <c r="P1629">
        <v>51.772507013516901</v>
      </c>
      <c r="Q1629">
        <v>-9.8685158721429998E-3</v>
      </c>
    </row>
    <row r="1630" spans="1:17" hidden="1" x14ac:dyDescent="0.3">
      <c r="A1630" t="s">
        <v>3435</v>
      </c>
      <c r="B1630" t="s">
        <v>3436</v>
      </c>
      <c r="C1630" t="s">
        <v>10405</v>
      </c>
      <c r="D1630" t="s">
        <v>687</v>
      </c>
      <c r="E1630">
        <v>779.25</v>
      </c>
      <c r="F1630">
        <v>259.75</v>
      </c>
      <c r="G1630">
        <v>-47.905493068643999</v>
      </c>
      <c r="H1630">
        <v>-10.8587386886022</v>
      </c>
      <c r="I1630">
        <v>-6.41734777510543</v>
      </c>
      <c r="J1630">
        <v>-3.8342991917629798</v>
      </c>
      <c r="K1630">
        <v>266.07023576957499</v>
      </c>
      <c r="L1630">
        <v>260.87770234586299</v>
      </c>
      <c r="M1630">
        <v>41.937630848775001</v>
      </c>
      <c r="N1630">
        <v>0.21738331943609501</v>
      </c>
      <c r="O1630">
        <v>36.535129932627498</v>
      </c>
      <c r="P1630">
        <v>24.282296650717701</v>
      </c>
      <c r="Q1630">
        <v>0.100713878504372</v>
      </c>
    </row>
    <row r="1631" spans="1:17" hidden="1" x14ac:dyDescent="0.3">
      <c r="A1631" t="s">
        <v>3437</v>
      </c>
      <c r="B1631" t="s">
        <v>3438</v>
      </c>
      <c r="C1631" t="s">
        <v>10405</v>
      </c>
      <c r="D1631" t="s">
        <v>54</v>
      </c>
      <c r="E1631">
        <v>778.35120677999998</v>
      </c>
      <c r="F1631">
        <v>131.72999999999999</v>
      </c>
      <c r="G1631">
        <v>21.270539176057401</v>
      </c>
      <c r="H1631">
        <v>-10.1624775344848</v>
      </c>
      <c r="I1631">
        <v>20.834206709031399</v>
      </c>
      <c r="J1631">
        <v>-8.2131057416291799</v>
      </c>
      <c r="K1631">
        <v>141.02161921356</v>
      </c>
      <c r="L1631">
        <v>122.360773022299</v>
      </c>
      <c r="M1631">
        <v>27.390605247986599</v>
      </c>
      <c r="N1631">
        <v>6.8326801593509304E-2</v>
      </c>
      <c r="O1631">
        <v>41.1979048052835</v>
      </c>
      <c r="P1631">
        <v>60.940745265729902</v>
      </c>
      <c r="Q1631">
        <v>6.5208337255966003E-2</v>
      </c>
    </row>
    <row r="1632" spans="1:17" hidden="1" x14ac:dyDescent="0.3">
      <c r="A1632" t="s">
        <v>3439</v>
      </c>
      <c r="B1632" t="s">
        <v>3440</v>
      </c>
      <c r="C1632" t="s">
        <v>10405</v>
      </c>
      <c r="D1632" t="s">
        <v>407</v>
      </c>
      <c r="E1632">
        <v>777.652320573</v>
      </c>
      <c r="F1632">
        <v>196.83</v>
      </c>
      <c r="G1632">
        <v>-49.953465798522203</v>
      </c>
      <c r="H1632">
        <v>-16.529585480672701</v>
      </c>
      <c r="I1632">
        <v>-35.465098335915201</v>
      </c>
      <c r="J1632">
        <v>-9.3610346443862298</v>
      </c>
      <c r="M1632">
        <v>14.581520851622599</v>
      </c>
      <c r="O1632">
        <v>21.627800640146301</v>
      </c>
      <c r="P1632">
        <v>0.75245700245700697</v>
      </c>
    </row>
    <row r="1633" spans="1:17" hidden="1" x14ac:dyDescent="0.3">
      <c r="A1633" t="s">
        <v>3441</v>
      </c>
      <c r="B1633" t="s">
        <v>3442</v>
      </c>
      <c r="C1633" t="s">
        <v>10405</v>
      </c>
      <c r="D1633" t="s">
        <v>327</v>
      </c>
      <c r="E1633">
        <v>776.93336324999996</v>
      </c>
      <c r="F1633">
        <v>116.1</v>
      </c>
      <c r="G1633">
        <v>-57.743662972333702</v>
      </c>
      <c r="H1633">
        <v>7.4162573873669198</v>
      </c>
      <c r="I1633">
        <v>-40.231509025748501</v>
      </c>
      <c r="J1633">
        <v>7.9130904610797899</v>
      </c>
      <c r="K1633">
        <v>117.788799729708</v>
      </c>
      <c r="L1633">
        <v>140.88234600723499</v>
      </c>
      <c r="M1633">
        <v>61.747354649057399</v>
      </c>
      <c r="N1633">
        <v>0.230728869225162</v>
      </c>
      <c r="O1633">
        <v>87.596899224806194</v>
      </c>
      <c r="P1633">
        <v>50.779220779220701</v>
      </c>
      <c r="Q1633">
        <v>0.17602601965685799</v>
      </c>
    </row>
    <row r="1634" spans="1:17" hidden="1" x14ac:dyDescent="0.3">
      <c r="A1634" t="s">
        <v>3443</v>
      </c>
      <c r="B1634" t="s">
        <v>3444</v>
      </c>
      <c r="C1634" t="s">
        <v>10405</v>
      </c>
      <c r="D1634" t="s">
        <v>149</v>
      </c>
      <c r="E1634">
        <v>774.72833656499995</v>
      </c>
      <c r="F1634">
        <v>112.87</v>
      </c>
      <c r="G1634">
        <v>46.514504919830301</v>
      </c>
      <c r="H1634">
        <v>16.1565026493513</v>
      </c>
      <c r="I1634">
        <v>20.9777902122364</v>
      </c>
      <c r="J1634">
        <v>-5.8885237669653296</v>
      </c>
      <c r="K1634">
        <v>100.288791988624</v>
      </c>
      <c r="L1634">
        <v>86.3352529677435</v>
      </c>
      <c r="M1634">
        <v>55.258127780388797</v>
      </c>
      <c r="N1634">
        <v>0.66349325675233595</v>
      </c>
      <c r="O1634">
        <v>14.388234251794</v>
      </c>
      <c r="P1634">
        <v>96.751888436955198</v>
      </c>
      <c r="Q1634">
        <v>0.12287670283201101</v>
      </c>
    </row>
    <row r="1635" spans="1:17" hidden="1" x14ac:dyDescent="0.3">
      <c r="A1635" t="s">
        <v>3445</v>
      </c>
      <c r="B1635" t="s">
        <v>3446</v>
      </c>
      <c r="C1635" t="s">
        <v>10405</v>
      </c>
      <c r="D1635" t="s">
        <v>1414</v>
      </c>
      <c r="E1635">
        <v>773.93505600000003</v>
      </c>
      <c r="F1635">
        <v>764</v>
      </c>
      <c r="G1635">
        <v>143.939800978829</v>
      </c>
      <c r="H1635">
        <v>-5.5368764353321103</v>
      </c>
      <c r="I1635">
        <v>41.483523217969399</v>
      </c>
      <c r="J1635">
        <v>12.0736171572297</v>
      </c>
      <c r="K1635">
        <v>723.66073759464905</v>
      </c>
      <c r="L1635">
        <v>519.84790630647296</v>
      </c>
      <c r="M1635">
        <v>56.095922986517998</v>
      </c>
      <c r="N1635">
        <v>1.0261941448382099</v>
      </c>
      <c r="O1635">
        <v>9.6204188481675299</v>
      </c>
      <c r="P1635">
        <v>176.11131189013301</v>
      </c>
    </row>
    <row r="1636" spans="1:17" hidden="1" x14ac:dyDescent="0.3">
      <c r="A1636" t="s">
        <v>3447</v>
      </c>
      <c r="B1636" t="s">
        <v>3448</v>
      </c>
      <c r="C1636" t="s">
        <v>10405</v>
      </c>
      <c r="D1636" t="s">
        <v>3449</v>
      </c>
      <c r="E1636">
        <v>771.47306042499997</v>
      </c>
      <c r="F1636">
        <v>818</v>
      </c>
      <c r="G1636">
        <v>123.45348908869499</v>
      </c>
      <c r="H1636">
        <v>-7.6652659101687899</v>
      </c>
      <c r="I1636">
        <v>59.373133607579803</v>
      </c>
      <c r="J1636">
        <v>-5.17026090373977</v>
      </c>
      <c r="K1636">
        <v>806.54910070755102</v>
      </c>
      <c r="L1636">
        <v>633.48991634839399</v>
      </c>
      <c r="M1636">
        <v>43.470620834892401</v>
      </c>
      <c r="N1636">
        <v>0.78942973037461195</v>
      </c>
      <c r="O1636">
        <v>19.682151589242</v>
      </c>
      <c r="P1636">
        <v>195.20028870443801</v>
      </c>
    </row>
    <row r="1637" spans="1:17" hidden="1" x14ac:dyDescent="0.3">
      <c r="A1637" t="s">
        <v>3450</v>
      </c>
      <c r="B1637" t="s">
        <v>3451</v>
      </c>
      <c r="C1637" t="s">
        <v>10405</v>
      </c>
      <c r="D1637" t="s">
        <v>130</v>
      </c>
      <c r="E1637">
        <v>769.40030855999998</v>
      </c>
      <c r="F1637">
        <v>17.68</v>
      </c>
      <c r="G1637">
        <v>12.155019700940599</v>
      </c>
      <c r="H1637">
        <v>-3.7062537869524501</v>
      </c>
      <c r="I1637">
        <v>12.316856551302701</v>
      </c>
      <c r="J1637">
        <v>-5.2234678584411602</v>
      </c>
      <c r="K1637">
        <v>16.854883842608299</v>
      </c>
      <c r="L1637">
        <v>14.2494242462902</v>
      </c>
      <c r="M1637">
        <v>49.056992457326899</v>
      </c>
      <c r="N1637">
        <v>0.23352828003899601</v>
      </c>
      <c r="O1637">
        <v>12.556561085972801</v>
      </c>
      <c r="P1637">
        <v>88.085106382978694</v>
      </c>
      <c r="Q1637">
        <v>2.6083542623894999E-2</v>
      </c>
    </row>
    <row r="1638" spans="1:17" hidden="1" x14ac:dyDescent="0.3">
      <c r="A1638" t="s">
        <v>3452</v>
      </c>
      <c r="B1638" t="s">
        <v>3453</v>
      </c>
      <c r="C1638" t="s">
        <v>10405</v>
      </c>
      <c r="D1638" t="s">
        <v>190</v>
      </c>
      <c r="E1638">
        <v>766.51512000000002</v>
      </c>
      <c r="F1638">
        <v>136.78</v>
      </c>
      <c r="G1638">
        <v>-37.710184944453303</v>
      </c>
      <c r="H1638">
        <v>-2.9129804119631402</v>
      </c>
      <c r="I1638">
        <v>1.1526515122063501</v>
      </c>
      <c r="J1638">
        <v>2.6929533474779501</v>
      </c>
      <c r="K1638">
        <v>128.499258715758</v>
      </c>
      <c r="L1638">
        <v>129.46797882272801</v>
      </c>
      <c r="M1638">
        <v>67.908535936876007</v>
      </c>
      <c r="N1638">
        <v>2.6013848920857301</v>
      </c>
      <c r="O1638">
        <v>15.879514548910601</v>
      </c>
      <c r="P1638">
        <v>26.530989824236801</v>
      </c>
      <c r="Q1638">
        <v>6.2252658946655999E-2</v>
      </c>
    </row>
    <row r="1639" spans="1:17" hidden="1" x14ac:dyDescent="0.3">
      <c r="A1639" t="s">
        <v>3454</v>
      </c>
      <c r="B1639" t="s">
        <v>3455</v>
      </c>
      <c r="C1639" t="s">
        <v>10405</v>
      </c>
      <c r="D1639" t="s">
        <v>46</v>
      </c>
      <c r="E1639">
        <v>766.42959359999998</v>
      </c>
      <c r="F1639">
        <v>64</v>
      </c>
      <c r="G1639">
        <v>94.377161655067397</v>
      </c>
      <c r="H1639">
        <v>-19.3351486477012</v>
      </c>
      <c r="I1639">
        <v>0.289206781717535</v>
      </c>
      <c r="J1639">
        <v>-2.8892795456793099</v>
      </c>
      <c r="K1639">
        <v>64.831646699255202</v>
      </c>
      <c r="L1639">
        <v>54.760277253238797</v>
      </c>
      <c r="M1639">
        <v>39.923895499801603</v>
      </c>
      <c r="N1639">
        <v>0.18837511870351101</v>
      </c>
      <c r="O1639">
        <v>32.953125</v>
      </c>
      <c r="P1639">
        <v>149.027237354085</v>
      </c>
      <c r="Q1639">
        <v>0.10282981423545701</v>
      </c>
    </row>
    <row r="1640" spans="1:17" hidden="1" x14ac:dyDescent="0.3">
      <c r="A1640" t="s">
        <v>3456</v>
      </c>
      <c r="B1640" t="s">
        <v>3457</v>
      </c>
      <c r="C1640" t="s">
        <v>10405</v>
      </c>
      <c r="D1640" t="s">
        <v>80</v>
      </c>
      <c r="E1640">
        <v>764.71742600000005</v>
      </c>
      <c r="F1640">
        <v>681.7</v>
      </c>
      <c r="G1640">
        <v>27.0483886566042</v>
      </c>
      <c r="H1640">
        <v>-6.7468836632926603</v>
      </c>
      <c r="I1640">
        <v>-23.147018084670002</v>
      </c>
      <c r="J1640">
        <v>-0.86857548500345105</v>
      </c>
      <c r="K1640">
        <v>655.40146547800305</v>
      </c>
      <c r="L1640">
        <v>642.11438688350302</v>
      </c>
      <c r="M1640">
        <v>54.329057658190997</v>
      </c>
      <c r="N1640">
        <v>0.48445404924387298</v>
      </c>
      <c r="O1640">
        <v>41.719231333431097</v>
      </c>
      <c r="P1640">
        <v>68.737623762376202</v>
      </c>
      <c r="Q1640">
        <v>0.23603426511198999</v>
      </c>
    </row>
    <row r="1641" spans="1:17" hidden="1" x14ac:dyDescent="0.3">
      <c r="A1641" t="s">
        <v>3458</v>
      </c>
      <c r="B1641" t="s">
        <v>3459</v>
      </c>
      <c r="C1641" t="s">
        <v>10405</v>
      </c>
      <c r="D1641" t="s">
        <v>998</v>
      </c>
      <c r="E1641">
        <v>761.04</v>
      </c>
      <c r="F1641">
        <v>2378.25</v>
      </c>
      <c r="G1641">
        <v>12.6847444182121</v>
      </c>
      <c r="H1641">
        <v>-24.7768867555464</v>
      </c>
      <c r="I1641">
        <v>29.022796962134901</v>
      </c>
      <c r="J1641">
        <v>-5.4274448117857501</v>
      </c>
      <c r="K1641">
        <v>2514.6633411319399</v>
      </c>
      <c r="L1641">
        <v>2209.98598577434</v>
      </c>
      <c r="M1641">
        <v>39.281169888247902</v>
      </c>
      <c r="N1641">
        <v>0.54159044431000303</v>
      </c>
      <c r="O1641">
        <v>25.722695259119099</v>
      </c>
      <c r="P1641">
        <v>57.427020586483003</v>
      </c>
      <c r="Q1641">
        <v>-3.8800159982403999E-2</v>
      </c>
    </row>
    <row r="1642" spans="1:17" hidden="1" x14ac:dyDescent="0.3">
      <c r="A1642" t="s">
        <v>3460</v>
      </c>
      <c r="B1642" t="s">
        <v>3461</v>
      </c>
      <c r="C1642" t="s">
        <v>10405</v>
      </c>
      <c r="D1642" t="s">
        <v>3462</v>
      </c>
      <c r="E1642">
        <v>760.63544223999997</v>
      </c>
      <c r="F1642">
        <v>831.2</v>
      </c>
      <c r="G1642">
        <v>27.874700699362901</v>
      </c>
      <c r="H1642">
        <v>0.73248940340861202</v>
      </c>
      <c r="I1642">
        <v>-5.1611453439185402</v>
      </c>
      <c r="J1642">
        <v>-1.6798013479365601</v>
      </c>
      <c r="K1642">
        <v>787.50236686865901</v>
      </c>
      <c r="L1642">
        <v>751.73491581250505</v>
      </c>
      <c r="M1642">
        <v>67.391150797227098</v>
      </c>
      <c r="N1642">
        <v>1.9595261193256801</v>
      </c>
      <c r="O1642">
        <v>21.3907603464869</v>
      </c>
      <c r="P1642">
        <v>68.857287963433194</v>
      </c>
      <c r="Q1642">
        <v>7.5711868175736996E-2</v>
      </c>
    </row>
    <row r="1643" spans="1:17" hidden="1" x14ac:dyDescent="0.3">
      <c r="A1643" t="s">
        <v>3463</v>
      </c>
      <c r="B1643" t="s">
        <v>3464</v>
      </c>
      <c r="C1643" t="s">
        <v>10405</v>
      </c>
      <c r="D1643" t="s">
        <v>21</v>
      </c>
      <c r="E1643">
        <v>760.39977599999997</v>
      </c>
      <c r="F1643">
        <v>725.6</v>
      </c>
      <c r="G1643">
        <v>106.120771518909</v>
      </c>
      <c r="H1643">
        <v>-10.301929854622101</v>
      </c>
      <c r="I1643">
        <v>120.609138981516</v>
      </c>
      <c r="J1643">
        <v>-7.71602505869933</v>
      </c>
      <c r="K1643">
        <v>695.81371809478605</v>
      </c>
      <c r="M1643">
        <v>39.965262444432803</v>
      </c>
      <c r="N1643">
        <v>0.81768849179159697</v>
      </c>
      <c r="O1643">
        <v>24.0352811466372</v>
      </c>
      <c r="P1643">
        <v>177.901187284565</v>
      </c>
    </row>
    <row r="1644" spans="1:17" hidden="1" x14ac:dyDescent="0.3">
      <c r="A1644" t="s">
        <v>3465</v>
      </c>
      <c r="B1644" t="s">
        <v>3466</v>
      </c>
      <c r="C1644" t="s">
        <v>10405</v>
      </c>
      <c r="D1644" t="s">
        <v>592</v>
      </c>
      <c r="E1644">
        <v>759.86931000000004</v>
      </c>
      <c r="F1644">
        <v>69.78</v>
      </c>
      <c r="G1644">
        <v>527.998782371571</v>
      </c>
      <c r="H1644">
        <v>-2.7811446277526799</v>
      </c>
      <c r="I1644">
        <v>38.914702152738997</v>
      </c>
      <c r="J1644">
        <v>-6.2008583686633303</v>
      </c>
      <c r="K1644">
        <v>70.294161649783703</v>
      </c>
      <c r="L1644">
        <v>53.309582897245498</v>
      </c>
      <c r="M1644">
        <v>32.044324551895798</v>
      </c>
      <c r="N1644">
        <v>0.30452762786885101</v>
      </c>
      <c r="O1644">
        <v>18.429349383777499</v>
      </c>
      <c r="P1644">
        <v>560.17029328287595</v>
      </c>
      <c r="Q1644">
        <v>0.21821327653119499</v>
      </c>
    </row>
    <row r="1645" spans="1:17" hidden="1" x14ac:dyDescent="0.3">
      <c r="A1645" t="s">
        <v>3467</v>
      </c>
      <c r="B1645" t="s">
        <v>3468</v>
      </c>
      <c r="C1645" t="s">
        <v>10405</v>
      </c>
      <c r="D1645" t="s">
        <v>167</v>
      </c>
      <c r="E1645">
        <v>756.59316249599999</v>
      </c>
      <c r="F1645">
        <v>139.88999999999999</v>
      </c>
      <c r="G1645">
        <v>28.160867312191399</v>
      </c>
      <c r="H1645">
        <v>5.4012501862477498</v>
      </c>
      <c r="I1645">
        <v>-19.514722396065601</v>
      </c>
      <c r="J1645">
        <v>-2.40447952154038</v>
      </c>
      <c r="K1645">
        <v>134.484616826734</v>
      </c>
      <c r="L1645">
        <v>134.669308150955</v>
      </c>
      <c r="M1645">
        <v>58.551381111282303</v>
      </c>
      <c r="N1645">
        <v>1.3713404216723699</v>
      </c>
      <c r="O1645">
        <v>25.098291514761598</v>
      </c>
      <c r="P1645">
        <v>66.933174224343603</v>
      </c>
      <c r="Q1645">
        <v>0.125530946479603</v>
      </c>
    </row>
    <row r="1646" spans="1:17" hidden="1" x14ac:dyDescent="0.3">
      <c r="A1646" t="s">
        <v>3469</v>
      </c>
      <c r="B1646" t="s">
        <v>3470</v>
      </c>
      <c r="C1646" t="s">
        <v>10405</v>
      </c>
      <c r="D1646" t="s">
        <v>213</v>
      </c>
      <c r="E1646">
        <v>751.60447859999999</v>
      </c>
      <c r="F1646">
        <v>29.94</v>
      </c>
      <c r="G1646">
        <v>41.293147257873002</v>
      </c>
      <c r="H1646">
        <v>-11.585712763498</v>
      </c>
      <c r="I1646">
        <v>-27.800225406067302</v>
      </c>
      <c r="J1646">
        <v>-7.7389126775688597</v>
      </c>
      <c r="K1646">
        <v>30.525620430293301</v>
      </c>
      <c r="L1646">
        <v>31.1641797153694</v>
      </c>
      <c r="M1646">
        <v>44.137044408313102</v>
      </c>
      <c r="N1646">
        <v>0.94606376387362601</v>
      </c>
      <c r="O1646">
        <v>141.75016700066701</v>
      </c>
      <c r="P1646">
        <v>86.542056074766293</v>
      </c>
      <c r="Q1646">
        <v>0.130236992552484</v>
      </c>
    </row>
    <row r="1647" spans="1:17" hidden="1" x14ac:dyDescent="0.3">
      <c r="A1647" t="s">
        <v>3471</v>
      </c>
      <c r="B1647" t="s">
        <v>3472</v>
      </c>
      <c r="C1647" t="s">
        <v>10405</v>
      </c>
      <c r="D1647" t="s">
        <v>471</v>
      </c>
      <c r="E1647">
        <v>750.26289656500001</v>
      </c>
      <c r="F1647">
        <v>409.15</v>
      </c>
      <c r="G1647">
        <v>-38.437261197673003</v>
      </c>
      <c r="H1647">
        <v>-10.541065794360099</v>
      </c>
      <c r="I1647">
        <v>6.1890939112785501</v>
      </c>
      <c r="J1647">
        <v>-7.3760882226384696</v>
      </c>
      <c r="K1647">
        <v>408.16264860994301</v>
      </c>
      <c r="L1647">
        <v>405.72421013063399</v>
      </c>
      <c r="M1647">
        <v>41.799712482515197</v>
      </c>
      <c r="N1647">
        <v>1.4007471552686801</v>
      </c>
      <c r="O1647">
        <v>18.892826591714499</v>
      </c>
      <c r="P1647">
        <v>31.3904945407835</v>
      </c>
      <c r="Q1647">
        <v>4.3582891454467997E-2</v>
      </c>
    </row>
    <row r="1648" spans="1:17" hidden="1" x14ac:dyDescent="0.3">
      <c r="A1648" t="s">
        <v>3473</v>
      </c>
      <c r="B1648" t="s">
        <v>3474</v>
      </c>
      <c r="C1648" t="s">
        <v>10405</v>
      </c>
      <c r="D1648" t="s">
        <v>46</v>
      </c>
      <c r="E1648">
        <v>749.97500000000002</v>
      </c>
      <c r="F1648">
        <v>625</v>
      </c>
      <c r="G1648">
        <v>344.01896527917199</v>
      </c>
      <c r="H1648">
        <v>0.95638529308767894</v>
      </c>
      <c r="I1648">
        <v>358.50733274177901</v>
      </c>
      <c r="J1648">
        <v>0.77720712931196601</v>
      </c>
      <c r="K1648">
        <v>554.27678755643899</v>
      </c>
      <c r="M1648">
        <v>52.382656423058897</v>
      </c>
      <c r="N1648">
        <v>0.69421816733644603</v>
      </c>
      <c r="O1648">
        <v>23.8399999999999</v>
      </c>
      <c r="P1648">
        <v>408.130081300813</v>
      </c>
    </row>
    <row r="1649" spans="1:17" hidden="1" x14ac:dyDescent="0.3">
      <c r="A1649" t="s">
        <v>3475</v>
      </c>
      <c r="B1649" t="s">
        <v>3476</v>
      </c>
      <c r="C1649" t="s">
        <v>10405</v>
      </c>
      <c r="D1649" t="s">
        <v>74</v>
      </c>
      <c r="E1649">
        <v>746.49232259999997</v>
      </c>
      <c r="F1649">
        <v>116.7</v>
      </c>
      <c r="G1649">
        <v>-21.345300085093299</v>
      </c>
      <c r="H1649">
        <v>-15.8958670382251</v>
      </c>
      <c r="I1649">
        <v>-7.0670297046213797</v>
      </c>
      <c r="J1649">
        <v>-2.0095526549230001</v>
      </c>
      <c r="K1649">
        <v>116.45144959944</v>
      </c>
      <c r="L1649">
        <v>115.30276308774</v>
      </c>
      <c r="M1649">
        <v>65.411195050652594</v>
      </c>
      <c r="N1649">
        <v>0.63875054778149998</v>
      </c>
      <c r="O1649">
        <v>20.222793487574901</v>
      </c>
      <c r="P1649">
        <v>32.689027856736701</v>
      </c>
      <c r="Q1649">
        <v>0.16698766929000999</v>
      </c>
    </row>
    <row r="1650" spans="1:17" hidden="1" x14ac:dyDescent="0.3">
      <c r="A1650" t="s">
        <v>3477</v>
      </c>
      <c r="B1650" t="s">
        <v>3478</v>
      </c>
      <c r="C1650" t="s">
        <v>10405</v>
      </c>
      <c r="D1650" t="s">
        <v>281</v>
      </c>
      <c r="E1650">
        <v>740.36699999999996</v>
      </c>
      <c r="F1650">
        <v>1371.05</v>
      </c>
      <c r="G1650">
        <v>18.162918913257101</v>
      </c>
      <c r="H1650">
        <v>-5.4290827050295896</v>
      </c>
      <c r="I1650">
        <v>-15.822073612144401</v>
      </c>
      <c r="J1650">
        <v>-2.6832442407650499</v>
      </c>
      <c r="K1650">
        <v>1467.3280445317</v>
      </c>
      <c r="L1650">
        <v>1404.6836381681101</v>
      </c>
      <c r="M1650">
        <v>37.418445632999102</v>
      </c>
      <c r="N1650">
        <v>0.90420910255376696</v>
      </c>
      <c r="O1650">
        <v>45.800663724882298</v>
      </c>
      <c r="P1650">
        <v>67.815177478580097</v>
      </c>
      <c r="Q1650">
        <v>0.121526085438825</v>
      </c>
    </row>
    <row r="1651" spans="1:17" hidden="1" x14ac:dyDescent="0.3">
      <c r="A1651" t="s">
        <v>3479</v>
      </c>
      <c r="B1651" t="s">
        <v>3480</v>
      </c>
      <c r="C1651" t="s">
        <v>10405</v>
      </c>
      <c r="D1651" t="s">
        <v>646</v>
      </c>
      <c r="E1651">
        <v>740.08487864999995</v>
      </c>
      <c r="F1651">
        <v>122.33</v>
      </c>
      <c r="G1651">
        <v>-42.355064508954698</v>
      </c>
      <c r="H1651">
        <v>-10.464301950992899</v>
      </c>
      <c r="I1651">
        <v>-12.4982767247075</v>
      </c>
      <c r="J1651">
        <v>-6.7572628432166804</v>
      </c>
      <c r="K1651">
        <v>128.00064470733199</v>
      </c>
      <c r="L1651">
        <v>126.364217683782</v>
      </c>
      <c r="M1651">
        <v>28.5022041019025</v>
      </c>
      <c r="N1651">
        <v>0.26913621448041197</v>
      </c>
      <c r="O1651">
        <v>24.172320771683101</v>
      </c>
      <c r="P1651">
        <v>21.6608652411735</v>
      </c>
      <c r="Q1651">
        <v>-6.0131654518222E-2</v>
      </c>
    </row>
    <row r="1652" spans="1:17" hidden="1" x14ac:dyDescent="0.3">
      <c r="A1652" t="s">
        <v>3481</v>
      </c>
      <c r="B1652" t="s">
        <v>3482</v>
      </c>
      <c r="C1652" t="s">
        <v>10405</v>
      </c>
      <c r="D1652" t="s">
        <v>21</v>
      </c>
      <c r="E1652">
        <v>739.50723671499998</v>
      </c>
      <c r="F1652">
        <v>237.55</v>
      </c>
      <c r="G1652">
        <v>39.4066761598406</v>
      </c>
      <c r="H1652">
        <v>22.5183172107219</v>
      </c>
      <c r="I1652">
        <v>52.725751816726003</v>
      </c>
      <c r="J1652">
        <v>7.7318158785800399</v>
      </c>
      <c r="K1652">
        <v>212.872090672589</v>
      </c>
      <c r="L1652">
        <v>180.35079261707199</v>
      </c>
      <c r="M1652">
        <v>54.4990168145479</v>
      </c>
      <c r="N1652">
        <v>0.12392044913926301</v>
      </c>
      <c r="O1652">
        <v>23.3424542201641</v>
      </c>
      <c r="P1652">
        <v>88.009497427779905</v>
      </c>
      <c r="Q1652">
        <v>3.3813547411022001E-2</v>
      </c>
    </row>
    <row r="1653" spans="1:17" hidden="1" x14ac:dyDescent="0.3">
      <c r="A1653" t="s">
        <v>3483</v>
      </c>
      <c r="B1653" t="s">
        <v>3484</v>
      </c>
      <c r="C1653" t="s">
        <v>10405</v>
      </c>
      <c r="D1653" t="s">
        <v>564</v>
      </c>
      <c r="E1653">
        <v>738.87133342499999</v>
      </c>
      <c r="F1653">
        <v>422.25</v>
      </c>
      <c r="G1653">
        <v>266.36553486500497</v>
      </c>
      <c r="H1653">
        <v>3.7329103816245102</v>
      </c>
      <c r="I1653">
        <v>109.760971821973</v>
      </c>
      <c r="J1653">
        <v>1.3944108496960901</v>
      </c>
      <c r="K1653">
        <v>351.060501991482</v>
      </c>
      <c r="L1653">
        <v>246.10874199065</v>
      </c>
      <c r="M1653">
        <v>62.428827013634397</v>
      </c>
      <c r="N1653">
        <v>0.86687716021695405</v>
      </c>
      <c r="O1653">
        <v>4.5944345766725903</v>
      </c>
      <c r="P1653">
        <v>323.73306573005499</v>
      </c>
      <c r="Q1653">
        <v>0.13808631298934301</v>
      </c>
    </row>
    <row r="1654" spans="1:17" hidden="1" x14ac:dyDescent="0.3">
      <c r="A1654" t="s">
        <v>3485</v>
      </c>
      <c r="B1654" t="s">
        <v>3486</v>
      </c>
      <c r="C1654" t="s">
        <v>10405</v>
      </c>
      <c r="D1654" t="s">
        <v>471</v>
      </c>
      <c r="E1654">
        <v>737.54556260000004</v>
      </c>
      <c r="F1654">
        <v>812.35</v>
      </c>
      <c r="G1654">
        <v>-32.886495022768401</v>
      </c>
      <c r="H1654">
        <v>-7.36064073073819</v>
      </c>
      <c r="I1654">
        <v>-23.693787900855</v>
      </c>
      <c r="J1654">
        <v>-0.54483308285075904</v>
      </c>
      <c r="K1654">
        <v>821.00464867633195</v>
      </c>
      <c r="L1654">
        <v>844.15760424532903</v>
      </c>
      <c r="M1654">
        <v>46.684282753935797</v>
      </c>
      <c r="N1654">
        <v>1.0770985235522399</v>
      </c>
      <c r="O1654">
        <v>45.749984612543798</v>
      </c>
      <c r="P1654">
        <v>10.8858858858858</v>
      </c>
      <c r="Q1654">
        <v>0.111708088095609</v>
      </c>
    </row>
    <row r="1655" spans="1:17" hidden="1" x14ac:dyDescent="0.3">
      <c r="A1655" t="s">
        <v>3487</v>
      </c>
      <c r="B1655" t="s">
        <v>3488</v>
      </c>
      <c r="C1655" t="s">
        <v>10405</v>
      </c>
      <c r="D1655" t="s">
        <v>119</v>
      </c>
      <c r="E1655">
        <v>737.20500000000004</v>
      </c>
      <c r="F1655">
        <v>144.55000000000001</v>
      </c>
      <c r="G1655">
        <v>-32.653438622147497</v>
      </c>
      <c r="H1655">
        <v>4.12710270820092</v>
      </c>
      <c r="I1655">
        <v>-5.2803440707811697</v>
      </c>
      <c r="J1655">
        <v>-3.74986644980395</v>
      </c>
      <c r="K1655">
        <v>140.50696768661999</v>
      </c>
      <c r="L1655">
        <v>138.70672232917599</v>
      </c>
      <c r="M1655">
        <v>47.4847960504516</v>
      </c>
      <c r="N1655">
        <v>2.9775155007840501</v>
      </c>
      <c r="O1655">
        <v>13.9398132134209</v>
      </c>
      <c r="P1655">
        <v>22.5</v>
      </c>
      <c r="Q1655">
        <v>-7.1141812420709993E-2</v>
      </c>
    </row>
    <row r="1656" spans="1:17" hidden="1" x14ac:dyDescent="0.3">
      <c r="A1656" t="s">
        <v>3489</v>
      </c>
      <c r="B1656" t="s">
        <v>3490</v>
      </c>
      <c r="C1656" t="s">
        <v>10405</v>
      </c>
      <c r="D1656" t="s">
        <v>263</v>
      </c>
      <c r="E1656">
        <v>736.24086999999997</v>
      </c>
      <c r="F1656">
        <v>229.43</v>
      </c>
      <c r="G1656">
        <v>8.6262798220495895</v>
      </c>
      <c r="H1656">
        <v>12.2222438413761</v>
      </c>
      <c r="I1656">
        <v>27.709758959414302</v>
      </c>
      <c r="J1656">
        <v>-11.261181376191701</v>
      </c>
      <c r="K1656">
        <v>208.74318624829999</v>
      </c>
      <c r="L1656">
        <v>185.64321987880999</v>
      </c>
      <c r="M1656">
        <v>51.865213414876898</v>
      </c>
      <c r="N1656">
        <v>2.5255245613600201</v>
      </c>
      <c r="O1656">
        <v>14.479361896874799</v>
      </c>
      <c r="P1656">
        <v>59.547983310152901</v>
      </c>
      <c r="Q1656">
        <v>3.4276112822571002E-2</v>
      </c>
    </row>
    <row r="1657" spans="1:17" hidden="1" x14ac:dyDescent="0.3">
      <c r="A1657" t="s">
        <v>3491</v>
      </c>
      <c r="B1657" t="s">
        <v>3492</v>
      </c>
      <c r="C1657" t="s">
        <v>10405</v>
      </c>
      <c r="D1657" t="s">
        <v>1628</v>
      </c>
      <c r="E1657">
        <v>734.04981670999996</v>
      </c>
      <c r="F1657">
        <v>49.1</v>
      </c>
      <c r="G1657">
        <v>1444.6705197587701</v>
      </c>
      <c r="H1657">
        <v>16.440733064936001</v>
      </c>
      <c r="I1657">
        <v>310.017204983358</v>
      </c>
      <c r="J1657">
        <v>1.50497059498171</v>
      </c>
      <c r="K1657">
        <v>40.705829338509297</v>
      </c>
      <c r="L1657">
        <v>25.504143187587399</v>
      </c>
      <c r="M1657">
        <v>74.476309376371304</v>
      </c>
      <c r="N1657">
        <v>0.55036431634321903</v>
      </c>
      <c r="O1657">
        <v>0</v>
      </c>
      <c r="P1657">
        <v>1772.61544791183</v>
      </c>
      <c r="Q1657">
        <v>0.27443835201573502</v>
      </c>
    </row>
    <row r="1658" spans="1:17" hidden="1" x14ac:dyDescent="0.3">
      <c r="A1658" t="s">
        <v>3493</v>
      </c>
      <c r="B1658" t="s">
        <v>3494</v>
      </c>
      <c r="C1658" t="s">
        <v>10405</v>
      </c>
      <c r="D1658" t="s">
        <v>471</v>
      </c>
      <c r="E1658">
        <v>731.31857439499902</v>
      </c>
      <c r="F1658">
        <v>210</v>
      </c>
      <c r="G1658">
        <v>-99.333356102860094</v>
      </c>
      <c r="H1658">
        <v>26.420638917531999</v>
      </c>
      <c r="I1658">
        <v>-80.329888379326803</v>
      </c>
      <c r="J1658">
        <v>-5.1435233954018598</v>
      </c>
      <c r="K1658">
        <v>674.20569080976497</v>
      </c>
      <c r="L1658">
        <v>661.80944890542798</v>
      </c>
      <c r="M1658">
        <v>67.230209637929804</v>
      </c>
      <c r="N1658">
        <v>3.6006657634382302</v>
      </c>
      <c r="O1658">
        <v>337.142857142857</v>
      </c>
      <c r="P1658">
        <v>14.7227533460803</v>
      </c>
      <c r="Q1658">
        <v>-7.0112902415924994E-2</v>
      </c>
    </row>
    <row r="1659" spans="1:17" hidden="1" x14ac:dyDescent="0.3">
      <c r="A1659" t="s">
        <v>3495</v>
      </c>
      <c r="B1659" t="s">
        <v>3496</v>
      </c>
      <c r="C1659" t="s">
        <v>10405</v>
      </c>
      <c r="D1659" t="s">
        <v>266</v>
      </c>
      <c r="E1659">
        <v>729.06612399999995</v>
      </c>
      <c r="F1659">
        <v>450.05</v>
      </c>
      <c r="G1659">
        <v>-44.193796122915899</v>
      </c>
      <c r="H1659">
        <v>-24.554880842877601</v>
      </c>
      <c r="I1659">
        <v>-48.910221688306002</v>
      </c>
      <c r="J1659">
        <v>-11.3782023875433</v>
      </c>
      <c r="K1659">
        <v>534.40686753221905</v>
      </c>
      <c r="L1659">
        <v>561.52329193361402</v>
      </c>
      <c r="M1659">
        <v>17.631207736457402</v>
      </c>
      <c r="N1659">
        <v>1.45392055208724</v>
      </c>
      <c r="O1659">
        <v>88.934562826352604</v>
      </c>
      <c r="P1659">
        <v>5.6455399061032798</v>
      </c>
      <c r="Q1659">
        <v>2.7379268945422999E-2</v>
      </c>
    </row>
    <row r="1660" spans="1:17" hidden="1" x14ac:dyDescent="0.3">
      <c r="A1660" t="s">
        <v>3497</v>
      </c>
      <c r="B1660" t="s">
        <v>3498</v>
      </c>
      <c r="C1660" t="s">
        <v>10405</v>
      </c>
      <c r="D1660" t="s">
        <v>564</v>
      </c>
      <c r="E1660">
        <v>727.75725750000004</v>
      </c>
      <c r="F1660">
        <v>1892</v>
      </c>
      <c r="G1660">
        <v>15.2206910128963</v>
      </c>
      <c r="H1660">
        <v>-8.5802702843846301</v>
      </c>
      <c r="I1660">
        <v>2.0712713876848299</v>
      </c>
      <c r="J1660">
        <v>-5.6408286501695901</v>
      </c>
      <c r="K1660">
        <v>2028.5574337145099</v>
      </c>
      <c r="L1660">
        <v>1876.1506430793199</v>
      </c>
      <c r="M1660">
        <v>34.940771500934098</v>
      </c>
      <c r="N1660">
        <v>0.73480420544845504</v>
      </c>
      <c r="O1660">
        <v>47.991543340380503</v>
      </c>
      <c r="P1660">
        <v>89.199999999999903</v>
      </c>
      <c r="Q1660">
        <v>0.222907468259185</v>
      </c>
    </row>
    <row r="1661" spans="1:17" hidden="1" x14ac:dyDescent="0.3">
      <c r="A1661" t="s">
        <v>3499</v>
      </c>
      <c r="B1661" t="s">
        <v>3500</v>
      </c>
      <c r="C1661" t="s">
        <v>10405</v>
      </c>
      <c r="D1661" t="s">
        <v>592</v>
      </c>
      <c r="E1661">
        <v>726.47609999999997</v>
      </c>
      <c r="F1661">
        <v>87</v>
      </c>
      <c r="G1661">
        <v>40.447536707743403</v>
      </c>
      <c r="H1661">
        <v>-13.967912066367701</v>
      </c>
      <c r="I1661">
        <v>47.089583824030001</v>
      </c>
      <c r="J1661">
        <v>-6.0420962279077504</v>
      </c>
      <c r="K1661">
        <v>93.765034798492096</v>
      </c>
      <c r="L1661">
        <v>80.414563831156997</v>
      </c>
      <c r="M1661">
        <v>34.459136174768602</v>
      </c>
      <c r="N1661">
        <v>0.109253235161529</v>
      </c>
      <c r="O1661">
        <v>36.643678160919499</v>
      </c>
      <c r="P1661">
        <v>96.610169491525397</v>
      </c>
      <c r="Q1661">
        <v>4.9973839225629001E-2</v>
      </c>
    </row>
    <row r="1662" spans="1:17" hidden="1" x14ac:dyDescent="0.3">
      <c r="A1662" t="s">
        <v>3501</v>
      </c>
      <c r="B1662" t="s">
        <v>3502</v>
      </c>
      <c r="C1662" t="s">
        <v>10405</v>
      </c>
      <c r="D1662" t="s">
        <v>564</v>
      </c>
      <c r="E1662">
        <v>723.95</v>
      </c>
      <c r="F1662">
        <v>723.95</v>
      </c>
      <c r="G1662">
        <v>188.160347495775</v>
      </c>
      <c r="H1662">
        <v>89.343928177859098</v>
      </c>
      <c r="I1662">
        <v>132.688635904579</v>
      </c>
      <c r="J1662">
        <v>4.2015570891171601</v>
      </c>
      <c r="K1662">
        <v>474.63321522321701</v>
      </c>
      <c r="L1662">
        <v>345.583595220343</v>
      </c>
      <c r="M1662">
        <v>91.761308862014403</v>
      </c>
      <c r="N1662">
        <v>0.678061511970112</v>
      </c>
      <c r="O1662">
        <v>0.145037640721046</v>
      </c>
      <c r="P1662">
        <v>252.802144249512</v>
      </c>
      <c r="Q1662">
        <v>0.15575165957106199</v>
      </c>
    </row>
    <row r="1663" spans="1:17" hidden="1" x14ac:dyDescent="0.3">
      <c r="A1663" t="s">
        <v>3503</v>
      </c>
      <c r="B1663" t="s">
        <v>3504</v>
      </c>
      <c r="C1663" t="s">
        <v>10405</v>
      </c>
      <c r="D1663" t="s">
        <v>780</v>
      </c>
      <c r="E1663">
        <v>719.94637829999999</v>
      </c>
      <c r="F1663">
        <v>495</v>
      </c>
      <c r="G1663">
        <v>-24.2107693627764</v>
      </c>
      <c r="H1663">
        <v>-8.1079906896146792</v>
      </c>
      <c r="I1663">
        <v>-9.9573545477178804</v>
      </c>
      <c r="J1663">
        <v>0.12112206719513501</v>
      </c>
      <c r="K1663">
        <v>473.39932296590001</v>
      </c>
      <c r="L1663">
        <v>451.00495900650998</v>
      </c>
      <c r="M1663">
        <v>64.536423055967305</v>
      </c>
      <c r="N1663">
        <v>1.39304226475279</v>
      </c>
      <c r="O1663">
        <v>15.5555555555555</v>
      </c>
      <c r="P1663">
        <v>29.887168722120101</v>
      </c>
    </row>
    <row r="1664" spans="1:17" hidden="1" x14ac:dyDescent="0.3">
      <c r="A1664" t="s">
        <v>3505</v>
      </c>
      <c r="B1664" t="s">
        <v>3506</v>
      </c>
      <c r="C1664" t="s">
        <v>10405</v>
      </c>
      <c r="D1664" t="s">
        <v>190</v>
      </c>
      <c r="E1664">
        <v>717.59612258999903</v>
      </c>
      <c r="F1664">
        <v>205.74</v>
      </c>
      <c r="G1664">
        <v>102.906185615204</v>
      </c>
      <c r="H1664">
        <v>3.6337207949666102</v>
      </c>
      <c r="I1664">
        <v>1.8914235628103999</v>
      </c>
      <c r="J1664">
        <v>-7.74447379729299</v>
      </c>
      <c r="K1664">
        <v>188.41719708569201</v>
      </c>
      <c r="L1664">
        <v>170.24943903449599</v>
      </c>
      <c r="M1664">
        <v>73.083837857879701</v>
      </c>
      <c r="N1664">
        <v>2.9461967403947602</v>
      </c>
      <c r="O1664">
        <v>6.9310780596869703</v>
      </c>
      <c r="Q1664">
        <v>0.156649415336856</v>
      </c>
    </row>
    <row r="1665" spans="1:17" hidden="1" x14ac:dyDescent="0.3">
      <c r="A1665" t="s">
        <v>3507</v>
      </c>
      <c r="B1665" t="s">
        <v>3508</v>
      </c>
      <c r="C1665" t="s">
        <v>10405</v>
      </c>
      <c r="D1665" t="s">
        <v>597</v>
      </c>
      <c r="E1665">
        <v>717.49203327999999</v>
      </c>
      <c r="F1665">
        <v>390.4</v>
      </c>
      <c r="G1665">
        <v>13.6361454845874</v>
      </c>
      <c r="H1665">
        <v>-5.0185729865150703</v>
      </c>
      <c r="I1665">
        <v>2.5509187625747201</v>
      </c>
      <c r="J1665">
        <v>-2.77110186966725</v>
      </c>
      <c r="K1665">
        <v>366.45797150181698</v>
      </c>
      <c r="L1665">
        <v>349.94132428071498</v>
      </c>
      <c r="M1665">
        <v>76.5048039504305</v>
      </c>
      <c r="N1665">
        <v>0.58782309093691898</v>
      </c>
      <c r="O1665">
        <v>12.7049180327868</v>
      </c>
      <c r="P1665">
        <v>47.878787878787797</v>
      </c>
      <c r="Q1665">
        <v>4.5595116919743002E-2</v>
      </c>
    </row>
    <row r="1666" spans="1:17" hidden="1" x14ac:dyDescent="0.3">
      <c r="A1666" t="s">
        <v>3509</v>
      </c>
      <c r="B1666" t="s">
        <v>3510</v>
      </c>
      <c r="C1666" t="s">
        <v>10405</v>
      </c>
      <c r="D1666" t="s">
        <v>266</v>
      </c>
      <c r="E1666">
        <v>717.23249999999996</v>
      </c>
      <c r="F1666">
        <v>1599.05</v>
      </c>
      <c r="G1666">
        <v>45.392200154155702</v>
      </c>
      <c r="H1666">
        <v>-7.1206475674082501</v>
      </c>
      <c r="I1666">
        <v>-32.622767896806103</v>
      </c>
      <c r="J1666">
        <v>-0.91887043487551301</v>
      </c>
      <c r="K1666">
        <v>1675.49365094675</v>
      </c>
      <c r="L1666">
        <v>1551.20271864498</v>
      </c>
      <c r="M1666">
        <v>40.6889279882461</v>
      </c>
      <c r="N1666">
        <v>0.68360738723641901</v>
      </c>
      <c r="O1666">
        <v>31.327975985741499</v>
      </c>
      <c r="P1666">
        <v>82.6285583759243</v>
      </c>
      <c r="Q1666">
        <v>0.10347004299700301</v>
      </c>
    </row>
    <row r="1667" spans="1:17" hidden="1" x14ac:dyDescent="0.3">
      <c r="A1667" t="s">
        <v>3511</v>
      </c>
      <c r="B1667" t="s">
        <v>3512</v>
      </c>
      <c r="C1667" t="s">
        <v>10405</v>
      </c>
      <c r="D1667" t="s">
        <v>860</v>
      </c>
      <c r="E1667">
        <v>716.49817532999998</v>
      </c>
      <c r="F1667">
        <v>300.89999999999998</v>
      </c>
      <c r="G1667">
        <v>14.7881960484027</v>
      </c>
      <c r="H1667">
        <v>4.1877988893432203</v>
      </c>
      <c r="I1667">
        <v>40.601969649672</v>
      </c>
      <c r="J1667">
        <v>-0.87535088163992503</v>
      </c>
      <c r="K1667">
        <v>284.071071350095</v>
      </c>
      <c r="M1667">
        <v>61.154845133912403</v>
      </c>
      <c r="N1667">
        <v>0.66686715930572205</v>
      </c>
      <c r="O1667">
        <v>13.974742439348599</v>
      </c>
      <c r="P1667">
        <v>93.691663984550999</v>
      </c>
    </row>
    <row r="1668" spans="1:17" hidden="1" x14ac:dyDescent="0.3">
      <c r="A1668" t="s">
        <v>3513</v>
      </c>
      <c r="B1668" t="s">
        <v>3514</v>
      </c>
      <c r="C1668" t="s">
        <v>10405</v>
      </c>
      <c r="D1668" t="s">
        <v>998</v>
      </c>
      <c r="E1668">
        <v>712.27164031999996</v>
      </c>
      <c r="F1668">
        <v>138.91999999999999</v>
      </c>
      <c r="G1668">
        <v>62.122195382401998</v>
      </c>
      <c r="H1668">
        <v>-12.974709919677201</v>
      </c>
      <c r="I1668">
        <v>28.471511995805599</v>
      </c>
      <c r="J1668">
        <v>-11.9722961918282</v>
      </c>
      <c r="K1668">
        <v>136.154024584995</v>
      </c>
      <c r="L1668">
        <v>113.067242848578</v>
      </c>
      <c r="M1668">
        <v>45.3009705557931</v>
      </c>
      <c r="N1668">
        <v>0.20248864559092999</v>
      </c>
      <c r="O1668">
        <v>19.997120644975499</v>
      </c>
      <c r="P1668">
        <v>100.896601590744</v>
      </c>
    </row>
    <row r="1669" spans="1:17" hidden="1" x14ac:dyDescent="0.3">
      <c r="A1669" t="s">
        <v>3515</v>
      </c>
      <c r="B1669" t="s">
        <v>3516</v>
      </c>
      <c r="C1669" t="s">
        <v>10405</v>
      </c>
      <c r="D1669" t="s">
        <v>1489</v>
      </c>
      <c r="E1669">
        <v>706.72500000000002</v>
      </c>
      <c r="F1669">
        <v>471.15</v>
      </c>
      <c r="G1669">
        <v>1061.2175468394501</v>
      </c>
      <c r="H1669">
        <v>84.294932843990907</v>
      </c>
      <c r="I1669">
        <v>615.73840076051795</v>
      </c>
      <c r="J1669">
        <v>5.7539176887023</v>
      </c>
      <c r="K1669">
        <v>293.46643420054198</v>
      </c>
      <c r="L1669">
        <v>153.39881052705999</v>
      </c>
      <c r="M1669">
        <v>100</v>
      </c>
      <c r="N1669">
        <v>0.77673929647911</v>
      </c>
      <c r="O1669">
        <v>0</v>
      </c>
      <c r="P1669">
        <v>1093.38905775076</v>
      </c>
    </row>
    <row r="1670" spans="1:17" hidden="1" x14ac:dyDescent="0.3">
      <c r="A1670" t="s">
        <v>3517</v>
      </c>
      <c r="B1670" t="s">
        <v>3518</v>
      </c>
      <c r="C1670" t="s">
        <v>10405</v>
      </c>
      <c r="D1670" t="s">
        <v>564</v>
      </c>
      <c r="E1670">
        <v>704.41800000000001</v>
      </c>
      <c r="F1670">
        <v>1067.3</v>
      </c>
      <c r="G1670">
        <v>17.7407020249974</v>
      </c>
      <c r="H1670">
        <v>-5.8175634902127102</v>
      </c>
      <c r="I1670">
        <v>-0.46183647450721199</v>
      </c>
      <c r="J1670">
        <v>-4.7004411687985002</v>
      </c>
      <c r="K1670">
        <v>1069.70607417766</v>
      </c>
      <c r="L1670">
        <v>959.87417035099895</v>
      </c>
      <c r="M1670">
        <v>42.2028800582546</v>
      </c>
      <c r="N1670">
        <v>0.72410364119626003</v>
      </c>
      <c r="O1670">
        <v>10.559355382741501</v>
      </c>
      <c r="P1670">
        <v>61.418632788868699</v>
      </c>
      <c r="Q1670">
        <v>8.1114394973162002E-2</v>
      </c>
    </row>
    <row r="1671" spans="1:17" hidden="1" x14ac:dyDescent="0.3">
      <c r="A1671" t="s">
        <v>3519</v>
      </c>
      <c r="B1671" t="s">
        <v>3520</v>
      </c>
      <c r="C1671" t="s">
        <v>10405</v>
      </c>
      <c r="D1671" t="s">
        <v>910</v>
      </c>
      <c r="E1671">
        <v>704.30577800000003</v>
      </c>
      <c r="F1671">
        <v>2346.1999999999998</v>
      </c>
      <c r="G1671">
        <v>207.51286725577199</v>
      </c>
      <c r="H1671">
        <v>-20.2147906372746</v>
      </c>
      <c r="I1671">
        <v>68.139761667729204</v>
      </c>
      <c r="J1671">
        <v>-3.9868902552383298</v>
      </c>
      <c r="K1671">
        <v>2199.43558248097</v>
      </c>
      <c r="L1671">
        <v>1624.7877769791401</v>
      </c>
      <c r="M1671">
        <v>54.234294916391697</v>
      </c>
      <c r="N1671">
        <v>0.219122204448955</v>
      </c>
      <c r="O1671">
        <v>19.256670360583001</v>
      </c>
      <c r="P1671">
        <v>255.51178119554501</v>
      </c>
      <c r="Q1671">
        <v>0.124752422985723</v>
      </c>
    </row>
    <row r="1672" spans="1:17" hidden="1" x14ac:dyDescent="0.3">
      <c r="A1672" t="s">
        <v>3521</v>
      </c>
      <c r="B1672" t="s">
        <v>3522</v>
      </c>
      <c r="C1672" t="s">
        <v>10405</v>
      </c>
      <c r="D1672" t="s">
        <v>2383</v>
      </c>
      <c r="E1672">
        <v>702.22109999999998</v>
      </c>
      <c r="F1672">
        <v>17.78</v>
      </c>
      <c r="G1672">
        <v>31.397946310406901</v>
      </c>
      <c r="H1672">
        <v>-33.199470251771999</v>
      </c>
      <c r="I1672">
        <v>-18.8687677539954</v>
      </c>
      <c r="J1672">
        <v>-10.153589849953599</v>
      </c>
      <c r="K1672">
        <v>23.165393951733801</v>
      </c>
      <c r="L1672">
        <v>20.755212569848801</v>
      </c>
      <c r="M1672">
        <v>5.6904403079350399</v>
      </c>
      <c r="N1672">
        <v>3.4922055130901103E-2</v>
      </c>
      <c r="O1672">
        <v>93.100862392200895</v>
      </c>
      <c r="P1672">
        <v>121.695760598503</v>
      </c>
      <c r="Q1672">
        <v>0.22344585623303201</v>
      </c>
    </row>
    <row r="1673" spans="1:17" hidden="1" x14ac:dyDescent="0.3">
      <c r="A1673" t="s">
        <v>3523</v>
      </c>
      <c r="B1673" t="s">
        <v>3524</v>
      </c>
      <c r="C1673" t="s">
        <v>10405</v>
      </c>
      <c r="D1673" t="s">
        <v>213</v>
      </c>
      <c r="E1673">
        <v>701.50123199999996</v>
      </c>
      <c r="F1673">
        <v>148.80000000000001</v>
      </c>
      <c r="G1673">
        <v>96.084356553030801</v>
      </c>
      <c r="H1673">
        <v>0.181499676744793</v>
      </c>
      <c r="I1673">
        <v>64.871144368748503</v>
      </c>
      <c r="J1673">
        <v>-1.71309773274795</v>
      </c>
      <c r="K1673">
        <v>142.71547229154001</v>
      </c>
      <c r="L1673">
        <v>121.52242984741901</v>
      </c>
      <c r="M1673">
        <v>58.429563112450801</v>
      </c>
      <c r="N1673">
        <v>0.65220805138154403</v>
      </c>
      <c r="O1673">
        <v>18.279569892473098</v>
      </c>
      <c r="P1673">
        <v>149.53882274023101</v>
      </c>
      <c r="Q1673">
        <v>6.2710398484805002E-2</v>
      </c>
    </row>
    <row r="1674" spans="1:17" hidden="1" x14ac:dyDescent="0.3">
      <c r="A1674" t="s">
        <v>3525</v>
      </c>
      <c r="B1674" t="s">
        <v>3526</v>
      </c>
      <c r="C1674" t="s">
        <v>10405</v>
      </c>
      <c r="D1674" t="s">
        <v>281</v>
      </c>
      <c r="E1674">
        <v>700.83</v>
      </c>
      <c r="F1674">
        <v>148.19999999999999</v>
      </c>
      <c r="G1674">
        <v>-24.507144765281701</v>
      </c>
      <c r="H1674">
        <v>-7.2126474728052701</v>
      </c>
      <c r="I1674">
        <v>-16.211044852326101</v>
      </c>
      <c r="J1674">
        <v>0.85959864637421701</v>
      </c>
      <c r="K1674">
        <v>146.639071631983</v>
      </c>
      <c r="L1674">
        <v>144.93465358994601</v>
      </c>
      <c r="M1674">
        <v>68.377383169473404</v>
      </c>
      <c r="N1674">
        <v>1.36867695576757</v>
      </c>
      <c r="O1674">
        <v>18.758434547908202</v>
      </c>
      <c r="P1674">
        <v>13.389441469012899</v>
      </c>
      <c r="Q1674">
        <v>9.4908643012125996E-2</v>
      </c>
    </row>
    <row r="1675" spans="1:17" hidden="1" x14ac:dyDescent="0.3">
      <c r="A1675" t="s">
        <v>3527</v>
      </c>
      <c r="B1675" t="s">
        <v>3528</v>
      </c>
      <c r="C1675" t="s">
        <v>10405</v>
      </c>
      <c r="D1675" t="s">
        <v>54</v>
      </c>
      <c r="E1675">
        <v>700.02085335000004</v>
      </c>
      <c r="F1675">
        <v>321.85000000000002</v>
      </c>
      <c r="G1675">
        <v>-31.404447667722401</v>
      </c>
      <c r="H1675">
        <v>-5.26246714057259</v>
      </c>
      <c r="I1675">
        <v>-30.401787516493801</v>
      </c>
      <c r="J1675">
        <v>-6.2524829506110704</v>
      </c>
      <c r="K1675">
        <v>324.45702151130399</v>
      </c>
      <c r="L1675">
        <v>335.86144089699701</v>
      </c>
      <c r="M1675">
        <v>45.870497846641697</v>
      </c>
      <c r="N1675">
        <v>0.98415606587412297</v>
      </c>
      <c r="O1675">
        <v>48.827093366474998</v>
      </c>
      <c r="P1675">
        <v>9.0462476706759407</v>
      </c>
      <c r="Q1675">
        <v>6.0376674332061002E-2</v>
      </c>
    </row>
    <row r="1676" spans="1:17" hidden="1" x14ac:dyDescent="0.3">
      <c r="A1676" t="s">
        <v>3529</v>
      </c>
      <c r="B1676" t="s">
        <v>3530</v>
      </c>
      <c r="C1676" t="s">
        <v>10405</v>
      </c>
      <c r="D1676" t="s">
        <v>294</v>
      </c>
      <c r="E1676">
        <v>698.73050658</v>
      </c>
      <c r="F1676">
        <v>624.1</v>
      </c>
      <c r="G1676">
        <v>-36.556921386161498</v>
      </c>
      <c r="H1676">
        <v>7.9566300581743903</v>
      </c>
      <c r="I1676">
        <v>25.705713530050598</v>
      </c>
      <c r="J1676">
        <v>-2.8714783423577299</v>
      </c>
      <c r="K1676">
        <v>596.29508765627099</v>
      </c>
      <c r="L1676">
        <v>549.29768618659295</v>
      </c>
      <c r="M1676">
        <v>44.236685295727597</v>
      </c>
      <c r="N1676">
        <v>0.98420000142040698</v>
      </c>
      <c r="O1676">
        <v>16.654531851530301</v>
      </c>
      <c r="P1676">
        <v>52.405372405372397</v>
      </c>
      <c r="Q1676">
        <v>0.13282532195510399</v>
      </c>
    </row>
    <row r="1677" spans="1:17" hidden="1" x14ac:dyDescent="0.3">
      <c r="A1677" t="s">
        <v>3531</v>
      </c>
      <c r="B1677" t="s">
        <v>3532</v>
      </c>
      <c r="C1677" t="s">
        <v>10405</v>
      </c>
      <c r="D1677" t="s">
        <v>646</v>
      </c>
      <c r="E1677">
        <v>698.35405303999903</v>
      </c>
      <c r="F1677">
        <v>27.16</v>
      </c>
      <c r="G1677">
        <v>8.1902461946389309</v>
      </c>
      <c r="H1677">
        <v>-3.1136242050748701</v>
      </c>
      <c r="I1677">
        <v>26.020560255006401</v>
      </c>
      <c r="J1677">
        <v>2.55304509466428</v>
      </c>
      <c r="K1677">
        <v>25.6246816525993</v>
      </c>
      <c r="L1677">
        <v>22.558502906255001</v>
      </c>
      <c r="M1677">
        <v>48.010462507556902</v>
      </c>
      <c r="N1677">
        <v>0.91724442767974002</v>
      </c>
      <c r="O1677">
        <v>11.561119293078001</v>
      </c>
      <c r="P1677">
        <v>68.695652173913004</v>
      </c>
      <c r="Q1677">
        <v>8.5475063612970997E-2</v>
      </c>
    </row>
    <row r="1678" spans="1:17" hidden="1" x14ac:dyDescent="0.3">
      <c r="A1678" t="s">
        <v>3533</v>
      </c>
      <c r="B1678" t="s">
        <v>3534</v>
      </c>
      <c r="C1678" t="s">
        <v>10405</v>
      </c>
      <c r="D1678" t="s">
        <v>240</v>
      </c>
      <c r="E1678">
        <v>697.99614535000001</v>
      </c>
      <c r="F1678">
        <v>635.35</v>
      </c>
      <c r="G1678">
        <v>44.756921280285802</v>
      </c>
      <c r="H1678">
        <v>-10.444071841082399</v>
      </c>
      <c r="I1678">
        <v>59.245288742892797</v>
      </c>
      <c r="J1678">
        <v>-5.0586637172583897</v>
      </c>
      <c r="M1678">
        <v>43.676415750383399</v>
      </c>
      <c r="O1678">
        <v>24.3409144565987</v>
      </c>
      <c r="P1678">
        <v>85.774853801169598</v>
      </c>
    </row>
    <row r="1679" spans="1:17" hidden="1" x14ac:dyDescent="0.3">
      <c r="A1679" t="s">
        <v>3535</v>
      </c>
      <c r="B1679" t="s">
        <v>3536</v>
      </c>
      <c r="C1679" t="s">
        <v>10405</v>
      </c>
      <c r="D1679" t="s">
        <v>266</v>
      </c>
      <c r="E1679">
        <v>697.14678207999998</v>
      </c>
      <c r="F1679">
        <v>3309</v>
      </c>
      <c r="G1679">
        <v>4.5696767410781103</v>
      </c>
      <c r="H1679">
        <v>-9.9749976472078199</v>
      </c>
      <c r="I1679">
        <v>20.948554569652899</v>
      </c>
      <c r="J1679">
        <v>-3.8643917144406199</v>
      </c>
      <c r="K1679">
        <v>3342.1200756232201</v>
      </c>
      <c r="L1679">
        <v>3003.9451022130502</v>
      </c>
      <c r="M1679">
        <v>41.996042150201802</v>
      </c>
      <c r="N1679">
        <v>0.66396579705932202</v>
      </c>
      <c r="O1679">
        <v>32.12450891508</v>
      </c>
      <c r="P1679">
        <v>43.7445699391833</v>
      </c>
      <c r="Q1679">
        <v>2.0822567794583E-2</v>
      </c>
    </row>
    <row r="1680" spans="1:17" hidden="1" x14ac:dyDescent="0.3">
      <c r="A1680" t="s">
        <v>3537</v>
      </c>
      <c r="B1680" t="s">
        <v>3538</v>
      </c>
      <c r="C1680" t="s">
        <v>10405</v>
      </c>
      <c r="D1680" t="s">
        <v>281</v>
      </c>
      <c r="E1680">
        <v>696.80141300000003</v>
      </c>
      <c r="F1680">
        <v>75.38</v>
      </c>
      <c r="G1680">
        <v>43.437108774193703</v>
      </c>
      <c r="H1680">
        <v>-4.8228447043512199</v>
      </c>
      <c r="I1680">
        <v>-17.908159994031401</v>
      </c>
      <c r="J1680">
        <v>-0.54091998909071404</v>
      </c>
      <c r="K1680">
        <v>75.148933859049805</v>
      </c>
      <c r="L1680">
        <v>70.322355542393396</v>
      </c>
      <c r="M1680">
        <v>47.587735397239904</v>
      </c>
      <c r="N1680">
        <v>0.80098226300422304</v>
      </c>
      <c r="O1680">
        <v>21.583974529052799</v>
      </c>
      <c r="P1680">
        <v>79.476190476190396</v>
      </c>
      <c r="Q1680">
        <v>5.0529570752744002E-2</v>
      </c>
    </row>
    <row r="1681" spans="1:17" hidden="1" x14ac:dyDescent="0.3">
      <c r="A1681" t="s">
        <v>3539</v>
      </c>
      <c r="B1681" t="s">
        <v>3540</v>
      </c>
      <c r="C1681" t="s">
        <v>10405</v>
      </c>
      <c r="D1681" t="s">
        <v>225</v>
      </c>
      <c r="E1681">
        <v>694.53197350999994</v>
      </c>
      <c r="F1681">
        <v>214.85</v>
      </c>
      <c r="G1681">
        <v>17.341363131841199</v>
      </c>
      <c r="H1681">
        <v>-11.8352418630078</v>
      </c>
      <c r="I1681">
        <v>-23.821194999592802</v>
      </c>
      <c r="J1681">
        <v>-4.4782023875433197</v>
      </c>
      <c r="K1681">
        <v>215.30069304777899</v>
      </c>
      <c r="L1681">
        <v>215.783507605773</v>
      </c>
      <c r="M1681">
        <v>36.680088341956797</v>
      </c>
      <c r="N1681">
        <v>0.496956596409805</v>
      </c>
      <c r="O1681">
        <v>61.484756807074703</v>
      </c>
      <c r="P1681">
        <v>52.918149466192098</v>
      </c>
      <c r="Q1681">
        <v>3.5141405035910997E-2</v>
      </c>
    </row>
    <row r="1682" spans="1:17" hidden="1" x14ac:dyDescent="0.3">
      <c r="A1682" t="s">
        <v>3541</v>
      </c>
      <c r="B1682" t="s">
        <v>3542</v>
      </c>
      <c r="C1682" t="s">
        <v>10405</v>
      </c>
      <c r="D1682" t="s">
        <v>266</v>
      </c>
      <c r="E1682">
        <v>693.53639114999999</v>
      </c>
      <c r="F1682">
        <v>374.95</v>
      </c>
      <c r="G1682">
        <v>45.825166040986304</v>
      </c>
      <c r="H1682">
        <v>0.96871952019332597</v>
      </c>
      <c r="I1682">
        <v>-6.1904286107548998</v>
      </c>
      <c r="J1682">
        <v>-9.9259016019091995</v>
      </c>
      <c r="K1682">
        <v>389.99821471615201</v>
      </c>
      <c r="L1682">
        <v>367.579948857072</v>
      </c>
      <c r="M1682">
        <v>39.106772403965003</v>
      </c>
      <c r="N1682">
        <v>1.2546698152531801</v>
      </c>
      <c r="O1682">
        <v>26.883584477930398</v>
      </c>
      <c r="P1682">
        <v>89.368686868686794</v>
      </c>
      <c r="Q1682">
        <v>0.15967838078339999</v>
      </c>
    </row>
    <row r="1683" spans="1:17" hidden="1" x14ac:dyDescent="0.3">
      <c r="A1683" t="s">
        <v>3543</v>
      </c>
      <c r="B1683" t="s">
        <v>3544</v>
      </c>
      <c r="C1683" t="s">
        <v>10405</v>
      </c>
      <c r="D1683" t="s">
        <v>3545</v>
      </c>
      <c r="E1683">
        <v>692</v>
      </c>
      <c r="F1683">
        <v>173</v>
      </c>
      <c r="G1683">
        <v>32.590393850600499</v>
      </c>
      <c r="H1683">
        <v>12.3383630792516</v>
      </c>
      <c r="I1683">
        <v>-3.75492481188456</v>
      </c>
      <c r="J1683">
        <v>-1.30134641890795</v>
      </c>
      <c r="K1683">
        <v>151.93565494641001</v>
      </c>
      <c r="M1683">
        <v>70.691927025694</v>
      </c>
      <c r="N1683">
        <v>1.1715720064605299</v>
      </c>
      <c r="O1683">
        <v>47.601156069364102</v>
      </c>
      <c r="P1683">
        <v>80.2083333333333</v>
      </c>
    </row>
    <row r="1684" spans="1:17" hidden="1" x14ac:dyDescent="0.3">
      <c r="A1684" t="s">
        <v>3546</v>
      </c>
      <c r="B1684" t="s">
        <v>3547</v>
      </c>
      <c r="C1684" t="s">
        <v>10405</v>
      </c>
      <c r="D1684" t="s">
        <v>190</v>
      </c>
      <c r="E1684">
        <v>690.27370499999995</v>
      </c>
      <c r="F1684">
        <v>172.59</v>
      </c>
      <c r="G1684">
        <v>-14.8032688167785</v>
      </c>
      <c r="H1684">
        <v>-1.6820365969601401</v>
      </c>
      <c r="I1684">
        <v>-12.7013916238796</v>
      </c>
      <c r="J1684">
        <v>-1.78904051452574</v>
      </c>
      <c r="K1684">
        <v>169.83682420771501</v>
      </c>
      <c r="L1684">
        <v>161.30610894468501</v>
      </c>
      <c r="M1684">
        <v>50.974181836911399</v>
      </c>
      <c r="N1684">
        <v>0.60689044845817897</v>
      </c>
      <c r="O1684">
        <v>22.776522394113201</v>
      </c>
      <c r="P1684">
        <v>36.5427215189873</v>
      </c>
      <c r="Q1684">
        <v>-3.5565945135739999E-3</v>
      </c>
    </row>
    <row r="1685" spans="1:17" hidden="1" x14ac:dyDescent="0.3">
      <c r="A1685" t="s">
        <v>3548</v>
      </c>
      <c r="B1685" t="s">
        <v>3549</v>
      </c>
      <c r="C1685" t="s">
        <v>10405</v>
      </c>
      <c r="D1685" t="s">
        <v>3550</v>
      </c>
      <c r="E1685">
        <v>690.23251500000003</v>
      </c>
      <c r="F1685">
        <v>575.04999999999995</v>
      </c>
      <c r="G1685">
        <v>-7.7018139416072398</v>
      </c>
      <c r="H1685">
        <v>-7.57181943537271</v>
      </c>
      <c r="I1685">
        <v>46.055467029662601</v>
      </c>
      <c r="J1685">
        <v>-4.5134044937846101</v>
      </c>
      <c r="K1685">
        <v>579.91298507312604</v>
      </c>
      <c r="L1685">
        <v>500.95749119792799</v>
      </c>
      <c r="M1685">
        <v>38.514312129983303</v>
      </c>
      <c r="N1685">
        <v>0.46364883401920398</v>
      </c>
      <c r="O1685">
        <v>17.033301452047599</v>
      </c>
      <c r="P1685">
        <v>73.2078313253012</v>
      </c>
      <c r="Q1685">
        <v>9.8840189764993994E-2</v>
      </c>
    </row>
    <row r="1686" spans="1:17" hidden="1" x14ac:dyDescent="0.3">
      <c r="A1686" t="s">
        <v>3551</v>
      </c>
      <c r="B1686" t="s">
        <v>3552</v>
      </c>
      <c r="C1686" t="s">
        <v>10405</v>
      </c>
      <c r="D1686" t="s">
        <v>164</v>
      </c>
      <c r="E1686">
        <v>689.713847114999</v>
      </c>
      <c r="F1686">
        <v>276.55</v>
      </c>
      <c r="G1686">
        <v>-45.247104184917198</v>
      </c>
      <c r="H1686">
        <v>-6.1154408791760497</v>
      </c>
      <c r="I1686">
        <v>-22.370374191416399</v>
      </c>
      <c r="J1686">
        <v>-3.8790515559991201</v>
      </c>
      <c r="K1686">
        <v>288.16560635597898</v>
      </c>
      <c r="L1686">
        <v>302.15025721095702</v>
      </c>
      <c r="M1686">
        <v>36.972594635172797</v>
      </c>
      <c r="N1686">
        <v>0.43139352194780001</v>
      </c>
      <c r="O1686">
        <v>37.407340444765801</v>
      </c>
      <c r="P1686">
        <v>12.7624872579001</v>
      </c>
      <c r="Q1686">
        <v>-2.9647296605256002E-2</v>
      </c>
    </row>
    <row r="1687" spans="1:17" hidden="1" x14ac:dyDescent="0.3">
      <c r="A1687" t="s">
        <v>3553</v>
      </c>
      <c r="B1687" t="s">
        <v>3554</v>
      </c>
      <c r="C1687" t="s">
        <v>10405</v>
      </c>
      <c r="D1687" t="s">
        <v>592</v>
      </c>
      <c r="E1687">
        <v>688.68533000000002</v>
      </c>
      <c r="F1687">
        <v>785</v>
      </c>
      <c r="G1687">
        <v>-21.608130629613999</v>
      </c>
      <c r="H1687">
        <v>-15.299482906168</v>
      </c>
      <c r="I1687">
        <v>23.440452056920702</v>
      </c>
      <c r="J1687">
        <v>-9.4030737426033504</v>
      </c>
      <c r="K1687">
        <v>824.571687871721</v>
      </c>
      <c r="L1687">
        <v>738.84556013791303</v>
      </c>
      <c r="M1687">
        <v>29.529450487537598</v>
      </c>
      <c r="N1687">
        <v>0.41631748297685001</v>
      </c>
      <c r="O1687">
        <v>29.936305732484001</v>
      </c>
      <c r="P1687">
        <v>60.040774719673699</v>
      </c>
      <c r="Q1687">
        <v>-6.1285741008645998E-2</v>
      </c>
    </row>
    <row r="1688" spans="1:17" hidden="1" x14ac:dyDescent="0.3">
      <c r="A1688" t="s">
        <v>3555</v>
      </c>
      <c r="B1688" t="s">
        <v>3556</v>
      </c>
      <c r="C1688" t="s">
        <v>10405</v>
      </c>
      <c r="D1688" t="s">
        <v>114</v>
      </c>
      <c r="E1688">
        <v>686.91329421</v>
      </c>
      <c r="F1688">
        <v>308.10000000000002</v>
      </c>
      <c r="G1688">
        <v>-12.101362820891101</v>
      </c>
      <c r="H1688">
        <v>32.175677677221998</v>
      </c>
      <c r="I1688">
        <v>5.0658605353665296</v>
      </c>
      <c r="J1688">
        <v>-7.6691114784524101</v>
      </c>
      <c r="K1688">
        <v>258.82217891127101</v>
      </c>
      <c r="L1688">
        <v>255.58603403921299</v>
      </c>
      <c r="M1688">
        <v>59.803478451845599</v>
      </c>
      <c r="N1688">
        <v>2.1768971768971701</v>
      </c>
      <c r="O1688">
        <v>8.0655631288542402</v>
      </c>
      <c r="P1688">
        <v>44.6478873239436</v>
      </c>
      <c r="Q1688">
        <v>0.180665160022144</v>
      </c>
    </row>
    <row r="1689" spans="1:17" hidden="1" x14ac:dyDescent="0.3">
      <c r="A1689" t="s">
        <v>3557</v>
      </c>
      <c r="B1689" t="s">
        <v>3558</v>
      </c>
      <c r="C1689" t="s">
        <v>10405</v>
      </c>
      <c r="D1689" t="s">
        <v>127</v>
      </c>
      <c r="E1689">
        <v>683.13274999999999</v>
      </c>
      <c r="F1689">
        <v>3446</v>
      </c>
      <c r="G1689">
        <v>54.887440342631201</v>
      </c>
      <c r="H1689">
        <v>-1.1828585938770799</v>
      </c>
      <c r="I1689">
        <v>-2.87005622273599</v>
      </c>
      <c r="J1689">
        <v>-1.8744365223772801</v>
      </c>
      <c r="K1689">
        <v>3173.9195261885502</v>
      </c>
      <c r="L1689">
        <v>2804.3577110016399</v>
      </c>
      <c r="M1689">
        <v>57.037490117314903</v>
      </c>
      <c r="N1689">
        <v>0.57819772810136805</v>
      </c>
      <c r="O1689">
        <v>16.044689495066699</v>
      </c>
      <c r="P1689">
        <v>91.231964483906694</v>
      </c>
      <c r="Q1689">
        <v>0.15001427015191901</v>
      </c>
    </row>
    <row r="1690" spans="1:17" hidden="1" x14ac:dyDescent="0.3">
      <c r="A1690" t="s">
        <v>3559</v>
      </c>
      <c r="B1690" t="s">
        <v>3560</v>
      </c>
      <c r="C1690" t="s">
        <v>10405</v>
      </c>
      <c r="D1690" t="s">
        <v>471</v>
      </c>
      <c r="E1690">
        <v>682.54779450000001</v>
      </c>
      <c r="F1690">
        <v>922</v>
      </c>
      <c r="G1690">
        <v>-20.183171302413101</v>
      </c>
      <c r="H1690">
        <v>-2.32541483154897</v>
      </c>
      <c r="I1690">
        <v>-1.37913840297031</v>
      </c>
      <c r="J1690">
        <v>-2.5595370103673099</v>
      </c>
      <c r="K1690">
        <v>954.473431922141</v>
      </c>
      <c r="L1690">
        <v>900.202420440183</v>
      </c>
      <c r="M1690">
        <v>42.297236888731803</v>
      </c>
      <c r="N1690">
        <v>0.76753703985345201</v>
      </c>
      <c r="O1690">
        <v>22.017353579175701</v>
      </c>
      <c r="P1690">
        <v>26.301369863013701</v>
      </c>
      <c r="Q1690">
        <v>8.7171169402059004E-2</v>
      </c>
    </row>
    <row r="1691" spans="1:17" hidden="1" x14ac:dyDescent="0.3">
      <c r="A1691" t="s">
        <v>3561</v>
      </c>
      <c r="B1691" t="s">
        <v>3562</v>
      </c>
      <c r="C1691" t="s">
        <v>10405</v>
      </c>
      <c r="D1691" t="s">
        <v>1557</v>
      </c>
      <c r="E1691">
        <v>682.29105370100001</v>
      </c>
      <c r="F1691">
        <v>92.81</v>
      </c>
      <c r="G1691">
        <v>0.13069863965800699</v>
      </c>
      <c r="H1691">
        <v>-10.3063099004177</v>
      </c>
      <c r="I1691">
        <v>-33.730180988271997</v>
      </c>
      <c r="J1691">
        <v>-4.4037632411351399</v>
      </c>
      <c r="K1691">
        <v>93.998172805920106</v>
      </c>
      <c r="L1691">
        <v>94.322254324169293</v>
      </c>
      <c r="M1691">
        <v>58.4682325023525</v>
      </c>
      <c r="N1691">
        <v>0.80667901220189198</v>
      </c>
      <c r="O1691">
        <v>37.862299321193802</v>
      </c>
      <c r="P1691">
        <v>40.196374622356501</v>
      </c>
      <c r="Q1691">
        <v>5.3781915846559999E-3</v>
      </c>
    </row>
    <row r="1692" spans="1:17" hidden="1" x14ac:dyDescent="0.3">
      <c r="A1692" t="s">
        <v>3563</v>
      </c>
      <c r="B1692" t="s">
        <v>3564</v>
      </c>
      <c r="C1692" t="s">
        <v>10405</v>
      </c>
      <c r="D1692" t="s">
        <v>130</v>
      </c>
      <c r="E1692">
        <v>679.06478600000003</v>
      </c>
      <c r="F1692">
        <v>392.9</v>
      </c>
      <c r="G1692">
        <v>640.136592423808</v>
      </c>
      <c r="H1692">
        <v>-15.955452810769399</v>
      </c>
      <c r="I1692">
        <v>212.79731871948499</v>
      </c>
      <c r="J1692">
        <v>2.48004106392046</v>
      </c>
      <c r="K1692">
        <v>333.67465218223299</v>
      </c>
      <c r="L1692">
        <v>204.65804196782801</v>
      </c>
      <c r="M1692">
        <v>59.6560930679058</v>
      </c>
      <c r="N1692">
        <v>0.12677146346797</v>
      </c>
      <c r="O1692">
        <v>13.1203868668872</v>
      </c>
      <c r="P1692">
        <v>724.84283046292205</v>
      </c>
      <c r="Q1692">
        <v>0.187618448737982</v>
      </c>
    </row>
    <row r="1693" spans="1:17" hidden="1" x14ac:dyDescent="0.3">
      <c r="A1693" t="s">
        <v>3565</v>
      </c>
      <c r="B1693" t="s">
        <v>3566</v>
      </c>
      <c r="C1693" t="s">
        <v>10405</v>
      </c>
      <c r="D1693" t="s">
        <v>393</v>
      </c>
      <c r="E1693">
        <v>678.78740000000005</v>
      </c>
      <c r="F1693">
        <v>257.8</v>
      </c>
      <c r="G1693">
        <v>-75.716895779365004</v>
      </c>
      <c r="H1693">
        <v>-4.0047599032155796</v>
      </c>
      <c r="I1693">
        <v>-6.3464990954257798</v>
      </c>
      <c r="J1693">
        <v>-2.4691114784524202</v>
      </c>
      <c r="K1693">
        <v>260.75084876200498</v>
      </c>
      <c r="L1693">
        <v>275.89373905359201</v>
      </c>
      <c r="M1693">
        <v>43.461421207390401</v>
      </c>
      <c r="N1693">
        <v>0.39645715332178699</v>
      </c>
      <c r="O1693">
        <v>81.9239720713731</v>
      </c>
      <c r="P1693">
        <v>19.906976744186</v>
      </c>
      <c r="Q1693">
        <v>9.9019928753103004E-2</v>
      </c>
    </row>
    <row r="1694" spans="1:17" hidden="1" x14ac:dyDescent="0.3">
      <c r="A1694" t="s">
        <v>3567</v>
      </c>
      <c r="B1694" t="s">
        <v>3568</v>
      </c>
      <c r="C1694" t="s">
        <v>10405</v>
      </c>
      <c r="D1694" t="s">
        <v>149</v>
      </c>
      <c r="E1694">
        <v>678.21188344999996</v>
      </c>
      <c r="F1694">
        <v>103.49</v>
      </c>
      <c r="G1694">
        <v>-57.851941791016898</v>
      </c>
      <c r="H1694">
        <v>6.5696113661666704</v>
      </c>
      <c r="I1694">
        <v>-12.510379221054899</v>
      </c>
      <c r="J1694">
        <v>-0.270359678164382</v>
      </c>
      <c r="K1694">
        <v>98.987825332774705</v>
      </c>
      <c r="L1694">
        <v>108.24502987707</v>
      </c>
      <c r="M1694">
        <v>55.646499737151402</v>
      </c>
      <c r="N1694">
        <v>2.9513478470823298</v>
      </c>
      <c r="O1694">
        <v>50.690888008503201</v>
      </c>
      <c r="P1694">
        <v>14.5434421693414</v>
      </c>
      <c r="Q1694">
        <v>3.9258760538600002E-2</v>
      </c>
    </row>
    <row r="1695" spans="1:17" hidden="1" x14ac:dyDescent="0.3">
      <c r="A1695" t="s">
        <v>3569</v>
      </c>
      <c r="B1695" t="s">
        <v>3570</v>
      </c>
      <c r="C1695" t="s">
        <v>10405</v>
      </c>
      <c r="D1695" t="s">
        <v>998</v>
      </c>
      <c r="E1695">
        <v>677.72045009999999</v>
      </c>
      <c r="F1695">
        <v>271.10000000000002</v>
      </c>
      <c r="G1695">
        <v>69.689993184004805</v>
      </c>
      <c r="H1695">
        <v>3.4776384615357201</v>
      </c>
      <c r="I1695">
        <v>95.529597408558004</v>
      </c>
      <c r="J1695">
        <v>-6.2515761812587698</v>
      </c>
      <c r="K1695">
        <v>240.18038763918801</v>
      </c>
      <c r="L1695">
        <v>187.05540627471601</v>
      </c>
      <c r="M1695">
        <v>60.650434393464799</v>
      </c>
      <c r="N1695">
        <v>0.897198731501057</v>
      </c>
      <c r="O1695">
        <v>9.4798967170785602</v>
      </c>
      <c r="P1695">
        <v>142.05357142857099</v>
      </c>
      <c r="Q1695">
        <v>5.4097072981882002E-2</v>
      </c>
    </row>
    <row r="1696" spans="1:17" hidden="1" x14ac:dyDescent="0.3">
      <c r="A1696" t="s">
        <v>3571</v>
      </c>
      <c r="B1696" t="s">
        <v>3572</v>
      </c>
      <c r="C1696" t="s">
        <v>10405</v>
      </c>
      <c r="D1696" t="s">
        <v>127</v>
      </c>
      <c r="E1696">
        <v>677.41250846399998</v>
      </c>
      <c r="F1696">
        <v>209.96</v>
      </c>
      <c r="G1696">
        <v>140.68099071312699</v>
      </c>
      <c r="H1696">
        <v>-19.051533207131701</v>
      </c>
      <c r="I1696">
        <v>-22.978587742788299</v>
      </c>
      <c r="J1696">
        <v>-4.3476161513496203</v>
      </c>
      <c r="K1696">
        <v>217.45020074546301</v>
      </c>
      <c r="L1696">
        <v>205.83913015323</v>
      </c>
      <c r="M1696">
        <v>43.811927617075597</v>
      </c>
      <c r="N1696">
        <v>0.92958240270318404</v>
      </c>
      <c r="O1696">
        <v>49.742808153934</v>
      </c>
      <c r="P1696">
        <v>187.616438356164</v>
      </c>
      <c r="Q1696">
        <v>0.135838857177457</v>
      </c>
    </row>
    <row r="1697" spans="1:17" hidden="1" x14ac:dyDescent="0.3">
      <c r="A1697" t="s">
        <v>3573</v>
      </c>
      <c r="B1697" t="s">
        <v>3574</v>
      </c>
      <c r="C1697" t="s">
        <v>10405</v>
      </c>
      <c r="D1697" t="s">
        <v>438</v>
      </c>
      <c r="E1697">
        <v>676.85145</v>
      </c>
      <c r="F1697">
        <v>64.02</v>
      </c>
      <c r="G1697">
        <v>15.0178211958345</v>
      </c>
      <c r="H1697">
        <v>25.672672212741102</v>
      </c>
      <c r="I1697">
        <v>22.711593393407998</v>
      </c>
      <c r="J1697">
        <v>-7.1846803407278603</v>
      </c>
      <c r="K1697">
        <v>53.4254092235321</v>
      </c>
      <c r="L1697">
        <v>50.208379555674298</v>
      </c>
      <c r="M1697">
        <v>55.938812958697</v>
      </c>
      <c r="N1697">
        <v>1.73541175704371</v>
      </c>
      <c r="O1697">
        <v>35.895032802249297</v>
      </c>
      <c r="P1697">
        <v>100.12503907471</v>
      </c>
      <c r="Q1697">
        <v>0.14117755220641701</v>
      </c>
    </row>
    <row r="1698" spans="1:17" hidden="1" x14ac:dyDescent="0.3">
      <c r="A1698" t="s">
        <v>3575</v>
      </c>
      <c r="B1698" t="s">
        <v>3576</v>
      </c>
      <c r="C1698" t="s">
        <v>10405</v>
      </c>
      <c r="D1698" t="s">
        <v>266</v>
      </c>
      <c r="E1698">
        <v>676.75898568000002</v>
      </c>
      <c r="F1698">
        <v>359.2</v>
      </c>
      <c r="G1698">
        <v>40.603861864068499</v>
      </c>
      <c r="H1698">
        <v>-7.40387631020279</v>
      </c>
      <c r="I1698">
        <v>19.4422621630607</v>
      </c>
      <c r="J1698">
        <v>-6.0443802956567199</v>
      </c>
      <c r="K1698">
        <v>364.99345901934697</v>
      </c>
      <c r="M1698">
        <v>46.201245787346799</v>
      </c>
      <c r="N1698">
        <v>0.65413556833476005</v>
      </c>
      <c r="O1698">
        <v>36.414253897550097</v>
      </c>
      <c r="P1698">
        <v>84.205128205128204</v>
      </c>
    </row>
    <row r="1699" spans="1:17" hidden="1" x14ac:dyDescent="0.3">
      <c r="A1699" t="s">
        <v>3577</v>
      </c>
      <c r="B1699" t="s">
        <v>3578</v>
      </c>
      <c r="C1699" t="s">
        <v>10405</v>
      </c>
      <c r="D1699" t="s">
        <v>754</v>
      </c>
      <c r="E1699">
        <v>676.62342616799901</v>
      </c>
      <c r="F1699">
        <v>939.26</v>
      </c>
      <c r="G1699">
        <v>-2.2762005073434302</v>
      </c>
      <c r="H1699">
        <v>0.33341547406190303</v>
      </c>
      <c r="I1699">
        <v>0.1988315004732</v>
      </c>
      <c r="J1699">
        <v>-0.21670786680235801</v>
      </c>
      <c r="K1699">
        <v>902.85331642743995</v>
      </c>
      <c r="L1699">
        <v>837.13472943569298</v>
      </c>
      <c r="M1699">
        <v>64.306050640641899</v>
      </c>
      <c r="N1699">
        <v>1.56254215248814</v>
      </c>
      <c r="O1699">
        <v>5.2956582841811697</v>
      </c>
      <c r="P1699">
        <v>39.151691136164899</v>
      </c>
      <c r="Q1699">
        <v>2.0547319375944E-2</v>
      </c>
    </row>
    <row r="1700" spans="1:17" hidden="1" x14ac:dyDescent="0.3">
      <c r="A1700" t="s">
        <v>3579</v>
      </c>
      <c r="B1700" t="s">
        <v>3580</v>
      </c>
      <c r="C1700" t="s">
        <v>10405</v>
      </c>
      <c r="D1700" t="s">
        <v>592</v>
      </c>
      <c r="E1700">
        <v>676.60026879999998</v>
      </c>
      <c r="F1700">
        <v>75.5</v>
      </c>
      <c r="G1700">
        <v>95.581128606041105</v>
      </c>
      <c r="H1700">
        <v>1.59068024595576E-3</v>
      </c>
      <c r="I1700">
        <v>12.489270344406201</v>
      </c>
      <c r="J1700">
        <v>-5.6174985752266098</v>
      </c>
      <c r="K1700">
        <v>72.244929272681105</v>
      </c>
      <c r="L1700">
        <v>61.449455126133799</v>
      </c>
      <c r="M1700">
        <v>63.448230588021602</v>
      </c>
      <c r="N1700">
        <v>0.92530653062480905</v>
      </c>
      <c r="O1700">
        <v>16.556291390728401</v>
      </c>
      <c r="P1700">
        <v>135.9375</v>
      </c>
      <c r="Q1700">
        <v>8.2813622890791999E-2</v>
      </c>
    </row>
    <row r="1701" spans="1:17" hidden="1" x14ac:dyDescent="0.3">
      <c r="A1701" t="s">
        <v>3581</v>
      </c>
      <c r="B1701" t="s">
        <v>3582</v>
      </c>
      <c r="C1701" t="s">
        <v>10405</v>
      </c>
      <c r="D1701" t="s">
        <v>294</v>
      </c>
      <c r="E1701">
        <v>675.10043068000004</v>
      </c>
      <c r="F1701">
        <v>262.60000000000002</v>
      </c>
      <c r="G1701">
        <v>409.27178805776799</v>
      </c>
      <c r="H1701">
        <v>-25.774553664560301</v>
      </c>
      <c r="I1701">
        <v>27.319617456879801</v>
      </c>
      <c r="J1701">
        <v>-10.6108907379716</v>
      </c>
      <c r="K1701">
        <v>280.39252685946502</v>
      </c>
      <c r="L1701">
        <v>211.60952666300699</v>
      </c>
      <c r="M1701">
        <v>34.808601265385498</v>
      </c>
      <c r="N1701">
        <v>0.62433307565712304</v>
      </c>
      <c r="O1701">
        <v>39.813404417364701</v>
      </c>
      <c r="P1701">
        <v>451.68067226890702</v>
      </c>
      <c r="Q1701">
        <v>0.16319831887433001</v>
      </c>
    </row>
    <row r="1702" spans="1:17" hidden="1" x14ac:dyDescent="0.3">
      <c r="A1702" t="s">
        <v>3583</v>
      </c>
      <c r="B1702" t="s">
        <v>3584</v>
      </c>
      <c r="C1702" t="s">
        <v>10405</v>
      </c>
      <c r="D1702" t="s">
        <v>347</v>
      </c>
      <c r="E1702">
        <v>673.41917214</v>
      </c>
      <c r="F1702">
        <v>22.11</v>
      </c>
      <c r="G1702">
        <v>84.593194971048703</v>
      </c>
      <c r="H1702">
        <v>18.9977555992999</v>
      </c>
      <c r="I1702">
        <v>10.490769594781</v>
      </c>
      <c r="J1702">
        <v>-0.37089719273812299</v>
      </c>
      <c r="K1702">
        <v>19.659937126446099</v>
      </c>
      <c r="L1702">
        <v>18.983919958501801</v>
      </c>
      <c r="M1702">
        <v>60.925875771724499</v>
      </c>
      <c r="N1702">
        <v>0.66345117095428197</v>
      </c>
      <c r="O1702">
        <v>30.0316598824061</v>
      </c>
      <c r="P1702">
        <v>116.764705882352</v>
      </c>
      <c r="Q1702">
        <v>9.1447882606527003E-2</v>
      </c>
    </row>
    <row r="1703" spans="1:17" hidden="1" x14ac:dyDescent="0.3">
      <c r="A1703" t="s">
        <v>3585</v>
      </c>
      <c r="B1703" t="s">
        <v>3586</v>
      </c>
      <c r="C1703" t="s">
        <v>10405</v>
      </c>
      <c r="D1703" t="s">
        <v>1126</v>
      </c>
      <c r="E1703">
        <v>673.13705784000001</v>
      </c>
      <c r="F1703">
        <v>66.3</v>
      </c>
      <c r="G1703">
        <v>-26.849827035212002</v>
      </c>
      <c r="H1703">
        <v>-13.2891241875798</v>
      </c>
      <c r="I1703">
        <v>-33.170715150417998</v>
      </c>
      <c r="J1703">
        <v>-4.3593004973542904</v>
      </c>
      <c r="K1703">
        <v>68.589966527392306</v>
      </c>
      <c r="L1703">
        <v>72.549655573586193</v>
      </c>
      <c r="M1703">
        <v>44.920406587330902</v>
      </c>
      <c r="N1703">
        <v>0.22844040833050999</v>
      </c>
      <c r="O1703">
        <v>116.742081447963</v>
      </c>
      <c r="P1703">
        <v>13.624678663238999</v>
      </c>
      <c r="Q1703">
        <v>1.5520038630819999E-3</v>
      </c>
    </row>
    <row r="1704" spans="1:17" hidden="1" x14ac:dyDescent="0.3">
      <c r="A1704" t="s">
        <v>3587</v>
      </c>
      <c r="B1704" t="s">
        <v>3588</v>
      </c>
      <c r="C1704" t="s">
        <v>10405</v>
      </c>
      <c r="D1704" t="s">
        <v>564</v>
      </c>
      <c r="E1704">
        <v>671.11629749999997</v>
      </c>
      <c r="F1704">
        <v>24.75</v>
      </c>
      <c r="G1704">
        <v>89.801583259099303</v>
      </c>
      <c r="H1704">
        <v>-19.850718261864198</v>
      </c>
      <c r="I1704">
        <v>35.567630545110802</v>
      </c>
      <c r="J1704">
        <v>-5.2210494629485398</v>
      </c>
      <c r="K1704">
        <v>25.1139377830394</v>
      </c>
      <c r="L1704">
        <v>20.8884169145676</v>
      </c>
      <c r="M1704">
        <v>38.602649786290897</v>
      </c>
      <c r="N1704">
        <v>0.84872339904100103</v>
      </c>
      <c r="O1704">
        <v>19.636363636363601</v>
      </c>
      <c r="P1704">
        <v>156.476683937823</v>
      </c>
      <c r="Q1704">
        <v>2.9269274677381E-2</v>
      </c>
    </row>
    <row r="1705" spans="1:17" hidden="1" x14ac:dyDescent="0.3">
      <c r="A1705" t="s">
        <v>3589</v>
      </c>
      <c r="B1705" t="s">
        <v>3590</v>
      </c>
      <c r="C1705" t="s">
        <v>10405</v>
      </c>
      <c r="D1705" t="s">
        <v>1414</v>
      </c>
      <c r="E1705">
        <v>670.34926173600002</v>
      </c>
      <c r="F1705">
        <v>82.18</v>
      </c>
      <c r="G1705">
        <v>-45.208547948341199</v>
      </c>
      <c r="H1705">
        <v>-32.931568699589597</v>
      </c>
      <c r="I1705">
        <v>-30.7201804857342</v>
      </c>
      <c r="J1705">
        <v>-7.7443408362505899</v>
      </c>
      <c r="O1705">
        <v>20.734972012655099</v>
      </c>
      <c r="P1705">
        <v>3.2282376585856198</v>
      </c>
    </row>
    <row r="1706" spans="1:17" hidden="1" x14ac:dyDescent="0.3">
      <c r="A1706" t="s">
        <v>3591</v>
      </c>
      <c r="B1706" t="s">
        <v>3592</v>
      </c>
      <c r="C1706" t="s">
        <v>10405</v>
      </c>
      <c r="D1706" t="s">
        <v>3462</v>
      </c>
      <c r="E1706">
        <v>668.87599999999998</v>
      </c>
      <c r="F1706">
        <v>270.8</v>
      </c>
      <c r="G1706">
        <v>-46.203256943050199</v>
      </c>
      <c r="H1706">
        <v>-21.265592164047799</v>
      </c>
      <c r="I1706">
        <v>-31.714889480443201</v>
      </c>
      <c r="J1706">
        <v>-5.0617040710450096</v>
      </c>
      <c r="K1706">
        <v>294.15106067314201</v>
      </c>
      <c r="M1706">
        <v>41.715392443126802</v>
      </c>
      <c r="O1706">
        <v>41.3589364844904</v>
      </c>
      <c r="P1706">
        <v>5.78125</v>
      </c>
    </row>
    <row r="1707" spans="1:17" hidden="1" x14ac:dyDescent="0.3">
      <c r="A1707" t="s">
        <v>3593</v>
      </c>
      <c r="B1707" t="s">
        <v>3594</v>
      </c>
      <c r="C1707" t="s">
        <v>10405</v>
      </c>
      <c r="D1707" t="s">
        <v>21</v>
      </c>
      <c r="E1707">
        <v>666.97931412799903</v>
      </c>
      <c r="F1707">
        <v>20.260000000000002</v>
      </c>
      <c r="G1707">
        <v>-13.344531439163401</v>
      </c>
      <c r="H1707">
        <v>6.8013247825371499</v>
      </c>
      <c r="I1707">
        <v>-5.74944179123864</v>
      </c>
      <c r="J1707">
        <v>-0.35299644860976898</v>
      </c>
      <c r="K1707">
        <v>17.013005314111801</v>
      </c>
      <c r="L1707">
        <v>17.349423859340199</v>
      </c>
      <c r="M1707">
        <v>78.267394109603103</v>
      </c>
      <c r="N1707">
        <v>3.15174849341436</v>
      </c>
      <c r="O1707">
        <v>30.306021717670198</v>
      </c>
      <c r="P1707">
        <v>45.232974910394198</v>
      </c>
      <c r="Q1707">
        <v>3.3738557208328003E-2</v>
      </c>
    </row>
    <row r="1708" spans="1:17" hidden="1" x14ac:dyDescent="0.3">
      <c r="A1708" t="s">
        <v>3595</v>
      </c>
      <c r="B1708" t="s">
        <v>3596</v>
      </c>
      <c r="C1708" t="s">
        <v>10405</v>
      </c>
      <c r="D1708" t="s">
        <v>2108</v>
      </c>
      <c r="E1708">
        <v>666.76348180000002</v>
      </c>
      <c r="F1708">
        <v>266.8</v>
      </c>
      <c r="G1708">
        <v>127.10934428791801</v>
      </c>
      <c r="H1708">
        <v>-11.6807325791882</v>
      </c>
      <c r="I1708">
        <v>93.727316139258406</v>
      </c>
      <c r="J1708">
        <v>7.7695002352135196</v>
      </c>
      <c r="K1708">
        <v>259.46575541075799</v>
      </c>
      <c r="M1708">
        <v>66.835015127578799</v>
      </c>
      <c r="N1708">
        <v>0.42839979403855999</v>
      </c>
      <c r="O1708">
        <v>57.421289355322301</v>
      </c>
      <c r="P1708">
        <v>180.84210526315701</v>
      </c>
    </row>
    <row r="1709" spans="1:17" hidden="1" x14ac:dyDescent="0.3">
      <c r="A1709" t="s">
        <v>3597</v>
      </c>
      <c r="B1709" t="s">
        <v>3598</v>
      </c>
      <c r="C1709" t="s">
        <v>10405</v>
      </c>
      <c r="D1709" t="s">
        <v>190</v>
      </c>
      <c r="E1709">
        <v>666.46500000000003</v>
      </c>
      <c r="F1709">
        <v>212.25</v>
      </c>
      <c r="G1709">
        <v>43.314226996922301</v>
      </c>
      <c r="H1709">
        <v>3.9216907141002801</v>
      </c>
      <c r="I1709">
        <v>32.210924347912901</v>
      </c>
      <c r="J1709">
        <v>-4.9450730169139598</v>
      </c>
      <c r="K1709">
        <v>193.75673629377999</v>
      </c>
      <c r="L1709">
        <v>167.21814581091601</v>
      </c>
      <c r="M1709">
        <v>56.604050792096899</v>
      </c>
      <c r="N1709">
        <v>0.57991506130310599</v>
      </c>
      <c r="O1709">
        <v>13.074204946996399</v>
      </c>
      <c r="P1709">
        <v>82.974137931034406</v>
      </c>
      <c r="Q1709">
        <v>0.10088510747782101</v>
      </c>
    </row>
    <row r="1710" spans="1:17" hidden="1" x14ac:dyDescent="0.3">
      <c r="A1710" t="s">
        <v>3599</v>
      </c>
      <c r="B1710" t="s">
        <v>3600</v>
      </c>
      <c r="C1710" t="s">
        <v>10405</v>
      </c>
      <c r="D1710" t="s">
        <v>127</v>
      </c>
      <c r="E1710">
        <v>665.23948755000004</v>
      </c>
      <c r="F1710">
        <v>268.95</v>
      </c>
      <c r="G1710">
        <v>149.30415627864801</v>
      </c>
      <c r="H1710">
        <v>2.3289585171170102</v>
      </c>
      <c r="I1710">
        <v>89.121931522467705</v>
      </c>
      <c r="J1710">
        <v>-2.28494941583731</v>
      </c>
      <c r="K1710">
        <v>276.65195067006903</v>
      </c>
      <c r="M1710">
        <v>40.490857621245503</v>
      </c>
      <c r="N1710">
        <v>0.53671505351646798</v>
      </c>
      <c r="O1710">
        <v>46.4584495259341</v>
      </c>
      <c r="P1710">
        <v>198.66740699611299</v>
      </c>
    </row>
    <row r="1711" spans="1:17" hidden="1" x14ac:dyDescent="0.3">
      <c r="A1711" t="s">
        <v>3601</v>
      </c>
      <c r="B1711" t="s">
        <v>3602</v>
      </c>
      <c r="C1711" t="s">
        <v>10405</v>
      </c>
      <c r="D1711" t="s">
        <v>46</v>
      </c>
      <c r="E1711">
        <v>665.10500000000002</v>
      </c>
      <c r="F1711">
        <v>42.91</v>
      </c>
      <c r="G1711">
        <v>-6.3357337852045097</v>
      </c>
      <c r="H1711">
        <v>-7.1683902478784498</v>
      </c>
      <c r="I1711">
        <v>11.758787169703901</v>
      </c>
      <c r="J1711">
        <v>-8.9425203712161601</v>
      </c>
      <c r="K1711">
        <v>43.255493240201197</v>
      </c>
      <c r="L1711">
        <v>37.831405375947803</v>
      </c>
      <c r="M1711">
        <v>48.128856369083202</v>
      </c>
      <c r="N1711">
        <v>0.87281274323958902</v>
      </c>
      <c r="O1711">
        <v>42.15800512701</v>
      </c>
      <c r="Q1711">
        <v>0.118982745937071</v>
      </c>
    </row>
    <row r="1712" spans="1:17" hidden="1" x14ac:dyDescent="0.3">
      <c r="A1712" t="s">
        <v>3603</v>
      </c>
      <c r="B1712" t="s">
        <v>3604</v>
      </c>
      <c r="C1712" t="s">
        <v>10405</v>
      </c>
      <c r="D1712" t="s">
        <v>597</v>
      </c>
      <c r="E1712">
        <v>658.99164152000003</v>
      </c>
      <c r="F1712">
        <v>284.60000000000002</v>
      </c>
      <c r="G1712">
        <v>-10.365390645950001</v>
      </c>
      <c r="H1712">
        <v>-11.3233122217678</v>
      </c>
      <c r="I1712">
        <v>-16.4560404787523</v>
      </c>
      <c r="J1712">
        <v>-3.5556930583075301</v>
      </c>
      <c r="K1712">
        <v>295.28305213335699</v>
      </c>
      <c r="L1712">
        <v>293.2853617289</v>
      </c>
      <c r="M1712">
        <v>26.281839043046102</v>
      </c>
      <c r="N1712">
        <v>0.55896927109549699</v>
      </c>
      <c r="O1712">
        <v>52.389318341531897</v>
      </c>
      <c r="P1712">
        <v>23.577941815023799</v>
      </c>
      <c r="Q1712">
        <v>3.1406961118720003E-2</v>
      </c>
    </row>
    <row r="1713" spans="1:17" hidden="1" x14ac:dyDescent="0.3">
      <c r="A1713" t="s">
        <v>3605</v>
      </c>
      <c r="B1713" t="s">
        <v>3606</v>
      </c>
      <c r="C1713" t="s">
        <v>10405</v>
      </c>
      <c r="D1713" t="s">
        <v>1489</v>
      </c>
      <c r="E1713">
        <v>656.48304038999902</v>
      </c>
      <c r="F1713">
        <v>121.35</v>
      </c>
      <c r="G1713">
        <v>37.905573881968301</v>
      </c>
      <c r="H1713">
        <v>43.332231984338101</v>
      </c>
      <c r="I1713">
        <v>22.040518036622299</v>
      </c>
      <c r="J1713">
        <v>-0.201674630448273</v>
      </c>
      <c r="K1713">
        <v>101.14394206153401</v>
      </c>
      <c r="L1713">
        <v>89.696422723566897</v>
      </c>
      <c r="M1713">
        <v>68.446439018821195</v>
      </c>
      <c r="N1713">
        <v>0.87071703951188695</v>
      </c>
      <c r="O1713">
        <v>9.2707045735475901</v>
      </c>
      <c r="P1713">
        <v>90.2037617554859</v>
      </c>
      <c r="Q1713">
        <v>0.103463754634776</v>
      </c>
    </row>
    <row r="1714" spans="1:17" hidden="1" x14ac:dyDescent="0.3">
      <c r="A1714" t="s">
        <v>3607</v>
      </c>
      <c r="B1714" t="s">
        <v>3608</v>
      </c>
      <c r="C1714" t="s">
        <v>10405</v>
      </c>
      <c r="D1714" t="s">
        <v>324</v>
      </c>
      <c r="E1714">
        <v>655.36225000000002</v>
      </c>
      <c r="F1714">
        <v>266.95</v>
      </c>
      <c r="G1714">
        <v>-36.5932796187872</v>
      </c>
      <c r="H1714">
        <v>-13.357992924239401</v>
      </c>
      <c r="I1714">
        <v>-22.104912156180198</v>
      </c>
      <c r="J1714">
        <v>1.1241606928013901</v>
      </c>
      <c r="K1714">
        <v>287.28261806614501</v>
      </c>
      <c r="M1714">
        <v>44.250489086250099</v>
      </c>
      <c r="N1714">
        <v>0.34768458192766</v>
      </c>
      <c r="O1714">
        <v>59.205843790971997</v>
      </c>
      <c r="P1714">
        <v>40.5</v>
      </c>
    </row>
    <row r="1715" spans="1:17" hidden="1" x14ac:dyDescent="0.3">
      <c r="A1715" t="s">
        <v>3609</v>
      </c>
      <c r="B1715" t="s">
        <v>3610</v>
      </c>
      <c r="C1715" t="s">
        <v>10405</v>
      </c>
      <c r="D1715" t="s">
        <v>54</v>
      </c>
      <c r="E1715">
        <v>653.74559250000004</v>
      </c>
      <c r="F1715">
        <v>516.75</v>
      </c>
      <c r="G1715">
        <v>-53.6261392742773</v>
      </c>
      <c r="H1715">
        <v>4.8898623338874501</v>
      </c>
      <c r="I1715">
        <v>11.1821932096569</v>
      </c>
      <c r="J1715">
        <v>-7.7278321023326999</v>
      </c>
      <c r="K1715">
        <v>444.35519055699899</v>
      </c>
      <c r="L1715">
        <v>495.78007847734398</v>
      </c>
      <c r="M1715">
        <v>75.113713511233897</v>
      </c>
      <c r="N1715">
        <v>3.4058050205423398</v>
      </c>
      <c r="O1715">
        <v>41.190130624092802</v>
      </c>
      <c r="P1715">
        <v>45.379096919397902</v>
      </c>
      <c r="Q1715">
        <v>-1.0034624099802001E-2</v>
      </c>
    </row>
    <row r="1716" spans="1:17" hidden="1" x14ac:dyDescent="0.3">
      <c r="A1716" t="s">
        <v>3611</v>
      </c>
      <c r="B1716" t="s">
        <v>3612</v>
      </c>
      <c r="C1716" t="s">
        <v>10405</v>
      </c>
      <c r="D1716" t="s">
        <v>89</v>
      </c>
      <c r="E1716">
        <v>653.60354849999999</v>
      </c>
      <c r="F1716">
        <v>313.14999999999998</v>
      </c>
      <c r="G1716">
        <v>255.87062043937701</v>
      </c>
      <c r="H1716">
        <v>-3.3720524117720099</v>
      </c>
      <c r="I1716">
        <v>-10.4767072966944</v>
      </c>
      <c r="J1716">
        <v>4.6737456644047199</v>
      </c>
      <c r="K1716">
        <v>289.75957483898401</v>
      </c>
      <c r="L1716">
        <v>249.49277442496199</v>
      </c>
      <c r="M1716">
        <v>76.596145953402299</v>
      </c>
      <c r="N1716">
        <v>0.90202584701362198</v>
      </c>
      <c r="O1716">
        <v>26.664537761456099</v>
      </c>
      <c r="P1716">
        <v>288.04213135068102</v>
      </c>
    </row>
    <row r="1717" spans="1:17" hidden="1" x14ac:dyDescent="0.3">
      <c r="A1717" t="s">
        <v>3613</v>
      </c>
      <c r="B1717" t="s">
        <v>3614</v>
      </c>
      <c r="C1717" t="s">
        <v>10405</v>
      </c>
      <c r="D1717" t="s">
        <v>213</v>
      </c>
      <c r="E1717">
        <v>653.125</v>
      </c>
      <c r="F1717">
        <v>550</v>
      </c>
      <c r="G1717">
        <v>41.1387143919886</v>
      </c>
      <c r="H1717">
        <v>-18.249719148174801</v>
      </c>
      <c r="I1717">
        <v>52.096143478297698</v>
      </c>
      <c r="J1717">
        <v>-2.1007873532222101</v>
      </c>
      <c r="K1717">
        <v>607.72724481182797</v>
      </c>
      <c r="L1717">
        <v>505.90086025772302</v>
      </c>
      <c r="M1717">
        <v>29.4757313305699</v>
      </c>
      <c r="N1717">
        <v>0.419986586183769</v>
      </c>
      <c r="O1717">
        <v>58.727272727272698</v>
      </c>
      <c r="P1717">
        <v>101.46520146520101</v>
      </c>
      <c r="Q1717">
        <v>0.206536203207522</v>
      </c>
    </row>
    <row r="1718" spans="1:17" hidden="1" x14ac:dyDescent="0.3">
      <c r="A1718" t="s">
        <v>3615</v>
      </c>
      <c r="B1718" t="s">
        <v>3616</v>
      </c>
      <c r="C1718" t="s">
        <v>10405</v>
      </c>
      <c r="D1718" t="s">
        <v>400</v>
      </c>
      <c r="E1718">
        <v>652.63810943999999</v>
      </c>
      <c r="F1718">
        <v>396.8</v>
      </c>
      <c r="G1718">
        <v>-35.825753960958203</v>
      </c>
      <c r="H1718">
        <v>9.3622385548789708</v>
      </c>
      <c r="I1718">
        <v>22.7770335424532</v>
      </c>
      <c r="J1718">
        <v>5.61605412132492</v>
      </c>
      <c r="K1718">
        <v>339.21516013420103</v>
      </c>
      <c r="L1718">
        <v>329.84007092873702</v>
      </c>
      <c r="M1718">
        <v>78.110127994375404</v>
      </c>
      <c r="N1718">
        <v>1.70278704137879</v>
      </c>
      <c r="O1718">
        <v>15.927419354838699</v>
      </c>
      <c r="P1718">
        <v>51.450381679389302</v>
      </c>
      <c r="Q1718">
        <v>-1.2810098906731E-2</v>
      </c>
    </row>
    <row r="1719" spans="1:17" hidden="1" x14ac:dyDescent="0.3">
      <c r="A1719" t="s">
        <v>3617</v>
      </c>
      <c r="B1719" t="s">
        <v>3618</v>
      </c>
      <c r="C1719" t="s">
        <v>10405</v>
      </c>
      <c r="D1719" t="s">
        <v>376</v>
      </c>
      <c r="E1719">
        <v>652.5991368</v>
      </c>
      <c r="F1719">
        <v>177.41</v>
      </c>
      <c r="G1719">
        <v>-24.454449587685499</v>
      </c>
      <c r="H1719">
        <v>-8.9162837375689801</v>
      </c>
      <c r="I1719">
        <v>3.8721837181407501</v>
      </c>
      <c r="J1719">
        <v>-5.3262543355952703</v>
      </c>
      <c r="K1719">
        <v>178.762020468695</v>
      </c>
      <c r="L1719">
        <v>178.10543969240899</v>
      </c>
      <c r="M1719">
        <v>40.740580236703799</v>
      </c>
      <c r="N1719">
        <v>0.69146799851631402</v>
      </c>
      <c r="O1719">
        <v>34.913477256073499</v>
      </c>
      <c r="P1719">
        <v>32.001488095238003</v>
      </c>
    </row>
    <row r="1720" spans="1:17" hidden="1" x14ac:dyDescent="0.3">
      <c r="A1720" t="s">
        <v>3619</v>
      </c>
      <c r="B1720" t="s">
        <v>3620</v>
      </c>
      <c r="C1720" t="s">
        <v>10405</v>
      </c>
      <c r="D1720" t="s">
        <v>592</v>
      </c>
      <c r="E1720">
        <v>651.75618938499997</v>
      </c>
      <c r="F1720">
        <v>150.85</v>
      </c>
      <c r="G1720">
        <v>-21.9815912619251</v>
      </c>
      <c r="H1720">
        <v>-8.6282579595917106</v>
      </c>
      <c r="I1720">
        <v>14.583406310180401</v>
      </c>
      <c r="J1720">
        <v>-3.6849955814145101</v>
      </c>
      <c r="K1720">
        <v>150.08476155769301</v>
      </c>
      <c r="L1720">
        <v>137.853309014031</v>
      </c>
      <c r="M1720">
        <v>45.1244577113752</v>
      </c>
      <c r="N1720">
        <v>0.25223511736344201</v>
      </c>
      <c r="O1720">
        <v>15.677825654623801</v>
      </c>
      <c r="P1720">
        <v>39.417744916820602</v>
      </c>
      <c r="Q1720">
        <v>1.7164084680118E-2</v>
      </c>
    </row>
    <row r="1721" spans="1:17" hidden="1" x14ac:dyDescent="0.3">
      <c r="A1721" t="s">
        <v>3621</v>
      </c>
      <c r="B1721" t="s">
        <v>3622</v>
      </c>
      <c r="C1721" t="s">
        <v>10405</v>
      </c>
      <c r="D1721" t="s">
        <v>1688</v>
      </c>
      <c r="E1721">
        <v>651.53970000000004</v>
      </c>
      <c r="F1721">
        <v>64.150000000000006</v>
      </c>
      <c r="G1721">
        <v>-4.8897648795581601</v>
      </c>
      <c r="H1721">
        <v>0.15232797727654601</v>
      </c>
      <c r="I1721">
        <v>-4.0427537232764799</v>
      </c>
      <c r="J1721">
        <v>0.255247495906547</v>
      </c>
      <c r="K1721">
        <v>61.416144481976097</v>
      </c>
      <c r="L1721">
        <v>58.589761390094601</v>
      </c>
      <c r="M1721">
        <v>63.305866194264297</v>
      </c>
      <c r="N1721">
        <v>1.0428693837094301</v>
      </c>
      <c r="O1721">
        <v>0.93530787217457301</v>
      </c>
      <c r="P1721">
        <v>33.229491173416399</v>
      </c>
      <c r="Q1721">
        <v>-3.0371808196612001E-2</v>
      </c>
    </row>
    <row r="1722" spans="1:17" hidden="1" x14ac:dyDescent="0.3">
      <c r="A1722" t="s">
        <v>3623</v>
      </c>
      <c r="B1722" t="s">
        <v>3624</v>
      </c>
      <c r="C1722" t="s">
        <v>10405</v>
      </c>
      <c r="D1722" t="s">
        <v>471</v>
      </c>
      <c r="E1722">
        <v>649.96498999999994</v>
      </c>
      <c r="F1722">
        <v>708.1</v>
      </c>
      <c r="G1722">
        <v>29.939294949501601</v>
      </c>
      <c r="H1722">
        <v>-7.8954455606133704</v>
      </c>
      <c r="I1722">
        <v>43.946621445162599</v>
      </c>
      <c r="J1722">
        <v>-6.1326121568784702</v>
      </c>
      <c r="K1722">
        <v>672.05102143504996</v>
      </c>
      <c r="L1722">
        <v>551.51292080916596</v>
      </c>
      <c r="M1722">
        <v>40.081112291752397</v>
      </c>
      <c r="N1722">
        <v>0.108645754947277</v>
      </c>
      <c r="O1722">
        <v>9.32071741279481</v>
      </c>
      <c r="P1722">
        <v>72.496954933008496</v>
      </c>
      <c r="Q1722">
        <v>2.7630066821537999E-2</v>
      </c>
    </row>
    <row r="1723" spans="1:17" hidden="1" x14ac:dyDescent="0.3">
      <c r="A1723" t="s">
        <v>3625</v>
      </c>
      <c r="B1723" t="s">
        <v>3626</v>
      </c>
      <c r="C1723" t="s">
        <v>10405</v>
      </c>
      <c r="D1723" t="s">
        <v>266</v>
      </c>
      <c r="E1723">
        <v>649.69812899999999</v>
      </c>
      <c r="F1723">
        <v>102.51</v>
      </c>
      <c r="G1723">
        <v>-5.9276685467721899</v>
      </c>
      <c r="H1723">
        <v>20.5532527887542</v>
      </c>
      <c r="I1723">
        <v>8.7163633330537191</v>
      </c>
      <c r="J1723">
        <v>8.2235020390198503</v>
      </c>
      <c r="K1723">
        <v>86.832750855887895</v>
      </c>
      <c r="L1723">
        <v>84.184286482473993</v>
      </c>
      <c r="M1723">
        <v>75.307779900175206</v>
      </c>
      <c r="N1723">
        <v>3.6548673384191099</v>
      </c>
      <c r="O1723">
        <v>21.695444346892899</v>
      </c>
      <c r="P1723">
        <v>46.4428571428571</v>
      </c>
      <c r="Q1723">
        <v>2.9672932728653002E-2</v>
      </c>
    </row>
    <row r="1724" spans="1:17" hidden="1" x14ac:dyDescent="0.3">
      <c r="A1724" t="s">
        <v>3627</v>
      </c>
      <c r="B1724" t="s">
        <v>3628</v>
      </c>
      <c r="C1724" t="s">
        <v>10405</v>
      </c>
      <c r="D1724" t="s">
        <v>127</v>
      </c>
      <c r="E1724">
        <v>648.77108362000001</v>
      </c>
      <c r="F1724">
        <v>418.55</v>
      </c>
      <c r="G1724">
        <v>-57.5935787094243</v>
      </c>
      <c r="H1724">
        <v>-6.5064819471911397</v>
      </c>
      <c r="I1724">
        <v>-21.959873008445602</v>
      </c>
      <c r="J1724">
        <v>-5.1319021761268298</v>
      </c>
      <c r="K1724">
        <v>423.995934926541</v>
      </c>
      <c r="L1724">
        <v>463.61317702574399</v>
      </c>
      <c r="M1724">
        <v>52.674780171200801</v>
      </c>
      <c r="N1724">
        <v>1.2997416842673899</v>
      </c>
      <c r="O1724">
        <v>62.812089356110299</v>
      </c>
      <c r="P1724">
        <v>8.7001688092455502</v>
      </c>
      <c r="Q1724">
        <v>6.6992730397645001E-2</v>
      </c>
    </row>
    <row r="1725" spans="1:17" hidden="1" x14ac:dyDescent="0.3">
      <c r="A1725" t="s">
        <v>3629</v>
      </c>
      <c r="B1725" t="s">
        <v>3630</v>
      </c>
      <c r="C1725" t="s">
        <v>10405</v>
      </c>
      <c r="D1725" t="s">
        <v>46</v>
      </c>
      <c r="E1725">
        <v>647.60004500000002</v>
      </c>
      <c r="F1725">
        <v>282.25</v>
      </c>
      <c r="G1725">
        <v>-7.2821303803307504</v>
      </c>
      <c r="H1725">
        <v>-6.08169746795802</v>
      </c>
      <c r="I1725">
        <v>7.2062370822762301</v>
      </c>
      <c r="J1725">
        <v>7.2983303820126899</v>
      </c>
      <c r="K1725">
        <v>255.83579861322599</v>
      </c>
      <c r="M1725">
        <v>68.138176073941395</v>
      </c>
      <c r="N1725">
        <v>0.210665684349676</v>
      </c>
      <c r="O1725">
        <v>6.2356067316209103</v>
      </c>
      <c r="P1725">
        <v>97.584879243962106</v>
      </c>
    </row>
    <row r="1726" spans="1:17" hidden="1" x14ac:dyDescent="0.3">
      <c r="A1726" t="s">
        <v>3631</v>
      </c>
      <c r="B1726" t="s">
        <v>3632</v>
      </c>
      <c r="C1726" t="s">
        <v>10405</v>
      </c>
      <c r="D1726" t="s">
        <v>225</v>
      </c>
      <c r="E1726">
        <v>647.22742274999996</v>
      </c>
      <c r="F1726">
        <v>287.05</v>
      </c>
      <c r="G1726">
        <v>138.63037588114801</v>
      </c>
      <c r="H1726">
        <v>17.918527086740902</v>
      </c>
      <c r="I1726">
        <v>19.694219556806502</v>
      </c>
      <c r="J1726">
        <v>7.93473467539373</v>
      </c>
      <c r="K1726">
        <v>240.05080612641299</v>
      </c>
      <c r="L1726">
        <v>199.745082632166</v>
      </c>
      <c r="M1726">
        <v>84.841940451738793</v>
      </c>
      <c r="N1726">
        <v>0.48409795112840398</v>
      </c>
      <c r="O1726">
        <v>0</v>
      </c>
      <c r="P1726">
        <v>181.14593535749199</v>
      </c>
      <c r="Q1726">
        <v>0.113339683744026</v>
      </c>
    </row>
    <row r="1727" spans="1:17" hidden="1" x14ac:dyDescent="0.3">
      <c r="A1727" t="s">
        <v>3633</v>
      </c>
      <c r="B1727" t="s">
        <v>3634</v>
      </c>
      <c r="C1727" t="s">
        <v>10405</v>
      </c>
      <c r="D1727" t="s">
        <v>149</v>
      </c>
      <c r="E1727">
        <v>643.53925679999998</v>
      </c>
      <c r="F1727">
        <v>53.79</v>
      </c>
      <c r="G1727">
        <v>9.1951119533475705</v>
      </c>
      <c r="H1727">
        <v>-0.26327363363941902</v>
      </c>
      <c r="I1727">
        <v>-13.7411144631899</v>
      </c>
      <c r="J1727">
        <v>-10.185108056724401</v>
      </c>
      <c r="K1727">
        <v>53.649103134587698</v>
      </c>
      <c r="L1727">
        <v>50.474731204746803</v>
      </c>
      <c r="M1727">
        <v>39.8793164811146</v>
      </c>
      <c r="N1727">
        <v>0.85761170056954905</v>
      </c>
      <c r="O1727">
        <v>34.504554749953499</v>
      </c>
      <c r="P1727">
        <v>53.247863247863201</v>
      </c>
      <c r="Q1727">
        <v>5.5940327322436E-2</v>
      </c>
    </row>
    <row r="1728" spans="1:17" hidden="1" x14ac:dyDescent="0.3">
      <c r="A1728" t="s">
        <v>3635</v>
      </c>
      <c r="B1728" t="s">
        <v>3636</v>
      </c>
      <c r="C1728" t="s">
        <v>10405</v>
      </c>
      <c r="D1728" t="s">
        <v>388</v>
      </c>
      <c r="E1728">
        <v>643.51794322799901</v>
      </c>
      <c r="F1728">
        <v>10.76</v>
      </c>
      <c r="G1728">
        <v>-6.3235576949299501</v>
      </c>
      <c r="H1728">
        <v>-2.12854767489068</v>
      </c>
      <c r="I1728">
        <v>-6.1805527751220897</v>
      </c>
      <c r="J1728">
        <v>-8.2449735474179295</v>
      </c>
      <c r="K1728">
        <v>10.9133229430814</v>
      </c>
      <c r="L1728">
        <v>11.0191659137242</v>
      </c>
      <c r="M1728">
        <v>47.601273148524101</v>
      </c>
      <c r="N1728">
        <v>1.2584581258040901</v>
      </c>
      <c r="O1728">
        <v>47.3048327137546</v>
      </c>
      <c r="P1728">
        <v>34.5</v>
      </c>
      <c r="Q1728">
        <v>6.7760332725830003E-3</v>
      </c>
    </row>
    <row r="1729" spans="1:17" hidden="1" x14ac:dyDescent="0.3">
      <c r="A1729" t="s">
        <v>3637</v>
      </c>
      <c r="B1729" t="s">
        <v>3638</v>
      </c>
      <c r="C1729" t="s">
        <v>10405</v>
      </c>
      <c r="D1729" t="s">
        <v>1414</v>
      </c>
      <c r="E1729">
        <v>641.39978619999999</v>
      </c>
      <c r="F1729">
        <v>1070</v>
      </c>
      <c r="G1729">
        <v>-24.314044049754798</v>
      </c>
      <c r="H1729">
        <v>-10.9408922147745</v>
      </c>
      <c r="I1729">
        <v>-4.1974352236349004</v>
      </c>
      <c r="J1729">
        <v>-12.0161200254609</v>
      </c>
      <c r="K1729">
        <v>1104.4740000069</v>
      </c>
      <c r="L1729">
        <v>1039.5637855243899</v>
      </c>
      <c r="M1729">
        <v>32.433498943175302</v>
      </c>
      <c r="N1729">
        <v>0.93720651488706497</v>
      </c>
      <c r="O1729">
        <v>14.7383177570093</v>
      </c>
      <c r="P1729">
        <v>33.749999999999901</v>
      </c>
      <c r="Q1729">
        <v>1.3096180595322001E-2</v>
      </c>
    </row>
    <row r="1730" spans="1:17" hidden="1" x14ac:dyDescent="0.3">
      <c r="A1730" t="s">
        <v>3639</v>
      </c>
      <c r="B1730" t="s">
        <v>3640</v>
      </c>
      <c r="C1730" t="s">
        <v>10405</v>
      </c>
      <c r="D1730" t="s">
        <v>167</v>
      </c>
      <c r="E1730">
        <v>641.14543160000005</v>
      </c>
      <c r="F1730">
        <v>37.5</v>
      </c>
      <c r="G1730">
        <v>-37.282846943692803</v>
      </c>
      <c r="H1730">
        <v>-7.8834434050399897</v>
      </c>
      <c r="I1730">
        <v>-46.606570287211198</v>
      </c>
      <c r="J1730">
        <v>-5.15333533259271</v>
      </c>
      <c r="K1730">
        <v>39.6333661088143</v>
      </c>
      <c r="L1730">
        <v>43.182773344819303</v>
      </c>
      <c r="M1730">
        <v>44.668511670743101</v>
      </c>
      <c r="N1730">
        <v>1.1327286430399599</v>
      </c>
      <c r="O1730">
        <v>67.2</v>
      </c>
      <c r="P1730">
        <v>7.1428571428571397</v>
      </c>
      <c r="Q1730">
        <v>0.150288747693481</v>
      </c>
    </row>
    <row r="1731" spans="1:17" hidden="1" x14ac:dyDescent="0.3">
      <c r="A1731" t="s">
        <v>3641</v>
      </c>
      <c r="B1731" t="s">
        <v>3642</v>
      </c>
      <c r="C1731" t="s">
        <v>10405</v>
      </c>
      <c r="D1731" t="s">
        <v>266</v>
      </c>
      <c r="E1731">
        <v>639.82759499999997</v>
      </c>
      <c r="F1731">
        <v>411.65</v>
      </c>
      <c r="G1731">
        <v>59.588492242606598</v>
      </c>
      <c r="H1731">
        <v>-1.1098949328144301</v>
      </c>
      <c r="I1731">
        <v>8.0611209145230198</v>
      </c>
      <c r="J1731">
        <v>-10.3020959446857</v>
      </c>
      <c r="K1731">
        <v>390.08139021662203</v>
      </c>
      <c r="L1731">
        <v>338.41857854151198</v>
      </c>
      <c r="M1731">
        <v>43.826287110727598</v>
      </c>
      <c r="N1731">
        <v>0.94266572506729596</v>
      </c>
      <c r="O1731">
        <v>15.7934141079648</v>
      </c>
      <c r="P1731">
        <v>93.964141121197201</v>
      </c>
      <c r="Q1731">
        <v>0.107602124589597</v>
      </c>
    </row>
    <row r="1732" spans="1:17" hidden="1" x14ac:dyDescent="0.3">
      <c r="A1732" t="s">
        <v>3643</v>
      </c>
      <c r="B1732" t="s">
        <v>3644</v>
      </c>
      <c r="C1732" t="s">
        <v>10405</v>
      </c>
      <c r="D1732" t="s">
        <v>106</v>
      </c>
      <c r="E1732">
        <v>639.52516479999997</v>
      </c>
      <c r="F1732">
        <v>713.45</v>
      </c>
      <c r="G1732">
        <v>8.5345338574562692</v>
      </c>
      <c r="H1732">
        <v>-14.851363822108601</v>
      </c>
      <c r="I1732">
        <v>-1.5239119280199001</v>
      </c>
      <c r="J1732">
        <v>-3.97237465950397</v>
      </c>
      <c r="K1732">
        <v>719.97678906072099</v>
      </c>
      <c r="L1732">
        <v>696.46975489750605</v>
      </c>
      <c r="M1732">
        <v>67.6367115385018</v>
      </c>
      <c r="N1732">
        <v>0.87827291138024599</v>
      </c>
      <c r="O1732">
        <v>48.405634592473099</v>
      </c>
      <c r="P1732">
        <v>43.768261964735501</v>
      </c>
      <c r="Q1732">
        <v>5.3594440284819002E-2</v>
      </c>
    </row>
    <row r="1733" spans="1:17" hidden="1" x14ac:dyDescent="0.3">
      <c r="A1733" t="s">
        <v>3645</v>
      </c>
      <c r="B1733" t="s">
        <v>3646</v>
      </c>
      <c r="C1733" t="s">
        <v>10405</v>
      </c>
      <c r="D1733" t="s">
        <v>21</v>
      </c>
      <c r="E1733">
        <v>638.79961151999998</v>
      </c>
      <c r="F1733">
        <v>320.93</v>
      </c>
      <c r="G1733">
        <v>198.173316674902</v>
      </c>
      <c r="H1733">
        <v>20.190757814786</v>
      </c>
      <c r="I1733">
        <v>146.78327599918001</v>
      </c>
      <c r="J1733">
        <v>8.19640576292689</v>
      </c>
      <c r="K1733">
        <v>268.30043154822999</v>
      </c>
      <c r="L1733">
        <v>203.17548468286901</v>
      </c>
      <c r="M1733">
        <v>85.655062580281196</v>
      </c>
      <c r="N1733">
        <v>0.58877912029389201</v>
      </c>
      <c r="O1733">
        <v>0</v>
      </c>
      <c r="P1733">
        <v>241.41489361702099</v>
      </c>
      <c r="Q1733">
        <v>7.4276210121205999E-2</v>
      </c>
    </row>
    <row r="1734" spans="1:17" hidden="1" x14ac:dyDescent="0.3">
      <c r="A1734" t="s">
        <v>3647</v>
      </c>
      <c r="B1734" t="s">
        <v>3648</v>
      </c>
      <c r="C1734" t="s">
        <v>10405</v>
      </c>
      <c r="D1734" t="s">
        <v>3203</v>
      </c>
      <c r="E1734">
        <v>637.84146239999995</v>
      </c>
      <c r="F1734">
        <v>104.5</v>
      </c>
      <c r="G1734">
        <v>566.82514460709001</v>
      </c>
      <c r="H1734">
        <v>-4.8879488157204403</v>
      </c>
      <c r="I1734">
        <v>519.51197850252197</v>
      </c>
      <c r="J1734">
        <v>-3.3099911679737701</v>
      </c>
      <c r="K1734">
        <v>21.185700288812502</v>
      </c>
      <c r="L1734">
        <v>19.212704892383901</v>
      </c>
      <c r="M1734">
        <v>57.382234356152999</v>
      </c>
      <c r="N1734">
        <v>0.57411759725449196</v>
      </c>
      <c r="O1734">
        <v>0.38277511961723998</v>
      </c>
      <c r="P1734">
        <v>682.77153558052396</v>
      </c>
      <c r="Q1734">
        <v>-6.7888191964011996E-2</v>
      </c>
    </row>
    <row r="1735" spans="1:17" hidden="1" x14ac:dyDescent="0.3">
      <c r="A1735" t="s">
        <v>3649</v>
      </c>
      <c r="B1735" t="s">
        <v>3650</v>
      </c>
      <c r="C1735" t="s">
        <v>10405</v>
      </c>
      <c r="D1735" t="s">
        <v>294</v>
      </c>
      <c r="E1735">
        <v>637.79377843999998</v>
      </c>
      <c r="F1735">
        <v>450.8</v>
      </c>
      <c r="G1735">
        <v>104.531035688853</v>
      </c>
      <c r="H1735">
        <v>-5.85354606707023</v>
      </c>
      <c r="I1735">
        <v>55.302274816843799</v>
      </c>
      <c r="J1735">
        <v>-8.9053965756446392</v>
      </c>
      <c r="K1735">
        <v>424.62906548494402</v>
      </c>
      <c r="L1735">
        <v>347.576940631176</v>
      </c>
      <c r="M1735">
        <v>58.304775991132999</v>
      </c>
      <c r="N1735">
        <v>0.30822332702944699</v>
      </c>
      <c r="O1735">
        <v>23.990683229813602</v>
      </c>
      <c r="P1735">
        <v>148.78587196467899</v>
      </c>
      <c r="Q1735">
        <v>0.13555094353091801</v>
      </c>
    </row>
    <row r="1736" spans="1:17" hidden="1" x14ac:dyDescent="0.3">
      <c r="A1736" t="s">
        <v>3651</v>
      </c>
      <c r="B1736" t="s">
        <v>3652</v>
      </c>
      <c r="C1736" t="s">
        <v>10405</v>
      </c>
      <c r="D1736" t="s">
        <v>1407</v>
      </c>
      <c r="E1736">
        <v>636.66282833499997</v>
      </c>
      <c r="F1736">
        <v>275.05</v>
      </c>
      <c r="G1736">
        <v>36.0033591590106</v>
      </c>
      <c r="H1736">
        <v>-20.5785511784993</v>
      </c>
      <c r="I1736">
        <v>50.491726621617602</v>
      </c>
      <c r="J1736">
        <v>0.394284472669236</v>
      </c>
      <c r="K1736">
        <v>294.96962091503201</v>
      </c>
      <c r="M1736">
        <v>38.890259682140901</v>
      </c>
      <c r="O1736">
        <v>41.483366660607103</v>
      </c>
      <c r="P1736">
        <v>76.540436456996105</v>
      </c>
    </row>
    <row r="1737" spans="1:17" hidden="1" x14ac:dyDescent="0.3">
      <c r="A1737" t="s">
        <v>3653</v>
      </c>
      <c r="B1737" t="s">
        <v>3654</v>
      </c>
      <c r="C1737" t="s">
        <v>10405</v>
      </c>
      <c r="D1737" t="s">
        <v>46</v>
      </c>
      <c r="E1737">
        <v>636.33047541999997</v>
      </c>
      <c r="F1737">
        <v>222.77</v>
      </c>
      <c r="G1737">
        <v>-69.117449207369802</v>
      </c>
      <c r="H1737">
        <v>-2.19754879947731</v>
      </c>
      <c r="I1737">
        <v>4.2823643531095197</v>
      </c>
      <c r="J1737">
        <v>-5.6427138323826398</v>
      </c>
      <c r="K1737">
        <v>235.59665852727699</v>
      </c>
      <c r="L1737">
        <v>243.862143993621</v>
      </c>
      <c r="M1737">
        <v>34.601622642060804</v>
      </c>
      <c r="N1737">
        <v>0.52302599258676696</v>
      </c>
      <c r="O1737">
        <v>64.205234097948505</v>
      </c>
      <c r="P1737">
        <v>23.761111111111099</v>
      </c>
      <c r="Q1737">
        <v>9.3008956238393004E-2</v>
      </c>
    </row>
    <row r="1738" spans="1:17" hidden="1" x14ac:dyDescent="0.3">
      <c r="A1738" t="s">
        <v>3655</v>
      </c>
      <c r="B1738" t="s">
        <v>3656</v>
      </c>
      <c r="C1738" t="s">
        <v>10405</v>
      </c>
      <c r="D1738" t="s">
        <v>190</v>
      </c>
      <c r="E1738">
        <v>635.22871999999995</v>
      </c>
      <c r="F1738">
        <v>521.5</v>
      </c>
      <c r="G1738">
        <v>-10.083251517648501</v>
      </c>
      <c r="H1738">
        <v>15.2931057652084</v>
      </c>
      <c r="I1738">
        <v>-16.529036184610302</v>
      </c>
      <c r="J1738">
        <v>17.401871127238099</v>
      </c>
      <c r="K1738">
        <v>461.52231716100101</v>
      </c>
      <c r="L1738">
        <v>465.47200255559102</v>
      </c>
      <c r="M1738">
        <v>80.234820218315804</v>
      </c>
      <c r="N1738">
        <v>2.4115443854574901</v>
      </c>
      <c r="O1738">
        <v>22.885906040268399</v>
      </c>
      <c r="P1738">
        <v>40.566037735849001</v>
      </c>
      <c r="Q1738">
        <v>0.155053704400059</v>
      </c>
    </row>
    <row r="1739" spans="1:17" hidden="1" x14ac:dyDescent="0.3">
      <c r="A1739" t="s">
        <v>3657</v>
      </c>
      <c r="B1739" t="s">
        <v>3658</v>
      </c>
      <c r="C1739" t="s">
        <v>10405</v>
      </c>
      <c r="D1739" t="s">
        <v>592</v>
      </c>
      <c r="E1739">
        <v>631.01025000000004</v>
      </c>
      <c r="F1739">
        <v>550</v>
      </c>
      <c r="G1739">
        <v>219.04177133645999</v>
      </c>
      <c r="H1739">
        <v>16.046856422211501</v>
      </c>
      <c r="I1739">
        <v>69.710382956754202</v>
      </c>
      <c r="J1739">
        <v>-14.8156484254063</v>
      </c>
      <c r="K1739">
        <v>498.26429838140001</v>
      </c>
      <c r="L1739">
        <v>355.91811194080498</v>
      </c>
      <c r="M1739">
        <v>43.903199452714297</v>
      </c>
      <c r="N1739">
        <v>0.50187081760166896</v>
      </c>
      <c r="O1739">
        <v>19.4545454545454</v>
      </c>
      <c r="P1739">
        <v>276.19699042407598</v>
      </c>
      <c r="Q1739">
        <v>0.10972491030702899</v>
      </c>
    </row>
    <row r="1740" spans="1:17" hidden="1" x14ac:dyDescent="0.3">
      <c r="A1740" t="s">
        <v>3659</v>
      </c>
      <c r="B1740" t="s">
        <v>3660</v>
      </c>
      <c r="C1740" t="s">
        <v>10405</v>
      </c>
      <c r="D1740" t="s">
        <v>80</v>
      </c>
      <c r="E1740">
        <v>630.6266445</v>
      </c>
      <c r="F1740">
        <v>47.55</v>
      </c>
      <c r="G1740">
        <v>-34.432559215517898</v>
      </c>
      <c r="H1740">
        <v>47.305024228762299</v>
      </c>
      <c r="I1740">
        <v>35.210747226543901</v>
      </c>
      <c r="J1740">
        <v>6.5905215490705</v>
      </c>
      <c r="K1740">
        <v>34.959025912261197</v>
      </c>
      <c r="L1740">
        <v>34.892090085605197</v>
      </c>
      <c r="M1740">
        <v>99.569091555083901</v>
      </c>
      <c r="N1740">
        <v>1.11036013041938</v>
      </c>
      <c r="O1740">
        <v>64.3533123028391</v>
      </c>
      <c r="P1740">
        <v>125.676317038443</v>
      </c>
      <c r="Q1740">
        <v>0.109543660955766</v>
      </c>
    </row>
    <row r="1741" spans="1:17" hidden="1" x14ac:dyDescent="0.3">
      <c r="A1741" t="s">
        <v>3661</v>
      </c>
      <c r="B1741" t="s">
        <v>3662</v>
      </c>
      <c r="C1741" t="s">
        <v>10405</v>
      </c>
      <c r="D1741" t="s">
        <v>281</v>
      </c>
      <c r="E1741">
        <v>630.47199222999996</v>
      </c>
      <c r="F1741">
        <v>357.4</v>
      </c>
      <c r="G1741">
        <v>-8.3537385225981602</v>
      </c>
      <c r="H1741">
        <v>-12.404714479640701</v>
      </c>
      <c r="I1741">
        <v>2.24974245734305</v>
      </c>
      <c r="J1741">
        <v>-6.4956895515421103</v>
      </c>
      <c r="K1741">
        <v>375.617684195859</v>
      </c>
      <c r="L1741">
        <v>344.55541994532399</v>
      </c>
      <c r="M1741">
        <v>32.3199909824869</v>
      </c>
      <c r="N1741">
        <v>0.31879902315713698</v>
      </c>
      <c r="O1741">
        <v>18.9143816452154</v>
      </c>
      <c r="P1741">
        <v>44.6963562753036</v>
      </c>
      <c r="Q1741">
        <v>3.6759989687711998E-2</v>
      </c>
    </row>
    <row r="1742" spans="1:17" hidden="1" x14ac:dyDescent="0.3">
      <c r="A1742" t="s">
        <v>3663</v>
      </c>
      <c r="B1742" t="s">
        <v>3664</v>
      </c>
      <c r="C1742" t="s">
        <v>10405</v>
      </c>
      <c r="D1742" t="s">
        <v>646</v>
      </c>
      <c r="E1742">
        <v>630.13217750000001</v>
      </c>
      <c r="F1742">
        <v>370.25</v>
      </c>
      <c r="G1742">
        <v>-33.909833628926201</v>
      </c>
      <c r="H1742">
        <v>-15.017686247945599</v>
      </c>
      <c r="I1742">
        <v>-34.686057593507797</v>
      </c>
      <c r="J1742">
        <v>-8.7713227806637093</v>
      </c>
      <c r="K1742">
        <v>421.06287343753797</v>
      </c>
      <c r="L1742">
        <v>428.06799656868901</v>
      </c>
      <c r="M1742">
        <v>18.208831158690401</v>
      </c>
      <c r="N1742">
        <v>0.765338394435779</v>
      </c>
      <c r="O1742">
        <v>48.008102633355797</v>
      </c>
      <c r="P1742">
        <v>12.162980914874201</v>
      </c>
      <c r="Q1742">
        <v>-4.203017418026E-3</v>
      </c>
    </row>
    <row r="1743" spans="1:17" hidden="1" x14ac:dyDescent="0.3">
      <c r="A1743" t="s">
        <v>3665</v>
      </c>
      <c r="B1743" t="s">
        <v>3666</v>
      </c>
      <c r="C1743" t="s">
        <v>10405</v>
      </c>
      <c r="D1743" t="s">
        <v>130</v>
      </c>
      <c r="E1743">
        <v>629.05859495599998</v>
      </c>
      <c r="F1743">
        <v>154.99</v>
      </c>
      <c r="G1743">
        <v>401.35688840022698</v>
      </c>
      <c r="H1743">
        <v>19.183938274878098</v>
      </c>
      <c r="I1743">
        <v>167.74963739844799</v>
      </c>
      <c r="J1743">
        <v>-2.6202582222258202</v>
      </c>
      <c r="K1743">
        <v>123.706538985216</v>
      </c>
      <c r="L1743">
        <v>84.081172379440503</v>
      </c>
      <c r="M1743">
        <v>69.439955685093594</v>
      </c>
      <c r="N1743">
        <v>1.1290538972306201</v>
      </c>
      <c r="O1743">
        <v>1.7807600490354201</v>
      </c>
      <c r="P1743">
        <v>474.03703703703701</v>
      </c>
      <c r="Q1743">
        <v>0.19492100490223499</v>
      </c>
    </row>
    <row r="1744" spans="1:17" hidden="1" x14ac:dyDescent="0.3">
      <c r="A1744" t="s">
        <v>3667</v>
      </c>
      <c r="B1744" t="s">
        <v>3668</v>
      </c>
      <c r="C1744" t="s">
        <v>10405</v>
      </c>
      <c r="D1744" t="s">
        <v>1489</v>
      </c>
      <c r="E1744">
        <v>628.06019898</v>
      </c>
      <c r="F1744">
        <v>352.65</v>
      </c>
      <c r="G1744">
        <v>-12.426179841694699</v>
      </c>
      <c r="H1744">
        <v>-1.15405205250772</v>
      </c>
      <c r="I1744">
        <v>45.053358627906299</v>
      </c>
      <c r="J1744">
        <v>-5.2860128869031202</v>
      </c>
      <c r="K1744">
        <v>319.96313258953802</v>
      </c>
      <c r="M1744">
        <v>61.985200025141701</v>
      </c>
      <c r="N1744">
        <v>1.03687821612349</v>
      </c>
      <c r="O1744">
        <v>12.2784630653622</v>
      </c>
      <c r="P1744">
        <v>88.079999999999899</v>
      </c>
    </row>
    <row r="1745" spans="1:17" hidden="1" x14ac:dyDescent="0.3">
      <c r="A1745" t="s">
        <v>3669</v>
      </c>
      <c r="B1745" t="s">
        <v>3670</v>
      </c>
      <c r="C1745" t="s">
        <v>10405</v>
      </c>
      <c r="D1745" t="s">
        <v>111</v>
      </c>
      <c r="E1745">
        <v>627.97362840000005</v>
      </c>
      <c r="F1745">
        <v>158.58000000000001</v>
      </c>
      <c r="G1745">
        <v>-54.3217318244117</v>
      </c>
      <c r="H1745">
        <v>-14.930840013653199</v>
      </c>
      <c r="I1745">
        <v>-39.833364361804698</v>
      </c>
      <c r="J1745">
        <v>-6.7607781451190903</v>
      </c>
      <c r="M1745">
        <v>36.7473019360542</v>
      </c>
      <c r="O1745">
        <v>34.871988901500799</v>
      </c>
      <c r="P1745">
        <v>4.95036399735275</v>
      </c>
    </row>
    <row r="1746" spans="1:17" hidden="1" x14ac:dyDescent="0.3">
      <c r="A1746" t="s">
        <v>3671</v>
      </c>
      <c r="B1746" t="s">
        <v>3672</v>
      </c>
      <c r="C1746" t="s">
        <v>10405</v>
      </c>
      <c r="D1746" t="s">
        <v>471</v>
      </c>
      <c r="E1746">
        <v>627.43626187999996</v>
      </c>
      <c r="F1746">
        <v>143.6</v>
      </c>
      <c r="G1746">
        <v>-24.525333999759901</v>
      </c>
      <c r="H1746">
        <v>11.0885741759597</v>
      </c>
      <c r="I1746">
        <v>18.624402825626401</v>
      </c>
      <c r="J1746">
        <v>-17.844938297454199</v>
      </c>
      <c r="K1746">
        <v>134.050562110767</v>
      </c>
      <c r="L1746">
        <v>126.77179707143399</v>
      </c>
      <c r="M1746">
        <v>47.786879608364998</v>
      </c>
      <c r="N1746">
        <v>3.21654228981002</v>
      </c>
      <c r="O1746">
        <v>23.189415041782699</v>
      </c>
      <c r="P1746">
        <v>41.408173313638599</v>
      </c>
      <c r="Q1746">
        <v>-4.0060019641119E-2</v>
      </c>
    </row>
    <row r="1747" spans="1:17" hidden="1" x14ac:dyDescent="0.3">
      <c r="A1747" t="s">
        <v>3673</v>
      </c>
      <c r="B1747" t="s">
        <v>3674</v>
      </c>
      <c r="C1747" t="s">
        <v>10405</v>
      </c>
      <c r="D1747" t="s">
        <v>471</v>
      </c>
      <c r="E1747">
        <v>627.09470399999998</v>
      </c>
      <c r="F1747">
        <v>169.01</v>
      </c>
      <c r="G1747">
        <v>-26.089411990892401</v>
      </c>
      <c r="H1747">
        <v>4.56765318139262</v>
      </c>
      <c r="I1747">
        <v>-11.601044528285399</v>
      </c>
      <c r="J1747">
        <v>-6.5862356033551803</v>
      </c>
      <c r="K1747">
        <v>167.451433465983</v>
      </c>
      <c r="M1747">
        <v>36.520790112077499</v>
      </c>
      <c r="N1747">
        <v>1.22436266673865</v>
      </c>
      <c r="O1747">
        <v>18.6320336074788</v>
      </c>
      <c r="P1747">
        <v>22.346894454900799</v>
      </c>
    </row>
    <row r="1748" spans="1:17" hidden="1" x14ac:dyDescent="0.3">
      <c r="A1748" t="s">
        <v>3675</v>
      </c>
      <c r="B1748" t="s">
        <v>3676</v>
      </c>
      <c r="C1748" t="s">
        <v>10405</v>
      </c>
      <c r="D1748" t="s">
        <v>471</v>
      </c>
      <c r="E1748">
        <v>626.121932496</v>
      </c>
      <c r="F1748">
        <v>3.54</v>
      </c>
      <c r="G1748">
        <v>-43.671510911304203</v>
      </c>
      <c r="H1748">
        <v>-14.353615252070901</v>
      </c>
      <c r="I1748">
        <v>-20.696842078834099</v>
      </c>
      <c r="J1748">
        <v>-5.1865027828002397</v>
      </c>
      <c r="K1748">
        <v>3.74215865055075</v>
      </c>
      <c r="L1748">
        <v>3.79983477588438</v>
      </c>
      <c r="M1748">
        <v>37.729023498941601</v>
      </c>
      <c r="N1748">
        <v>0.644297232830643</v>
      </c>
      <c r="O1748">
        <v>59.604519774011301</v>
      </c>
      <c r="P1748">
        <v>17.999999999999901</v>
      </c>
      <c r="Q1748">
        <v>6.1703527925099998E-2</v>
      </c>
    </row>
    <row r="1749" spans="1:17" hidden="1" x14ac:dyDescent="0.3">
      <c r="A1749" t="s">
        <v>3677</v>
      </c>
      <c r="B1749" t="s">
        <v>3678</v>
      </c>
      <c r="C1749" t="s">
        <v>10405</v>
      </c>
      <c r="D1749" t="s">
        <v>592</v>
      </c>
      <c r="E1749">
        <v>625.77015467000001</v>
      </c>
      <c r="F1749">
        <v>32.65</v>
      </c>
      <c r="G1749">
        <v>105.283034543241</v>
      </c>
      <c r="H1749">
        <v>-23.376644558700701</v>
      </c>
      <c r="I1749">
        <v>54.612371063176099</v>
      </c>
      <c r="J1749">
        <v>-9.2750984877718103</v>
      </c>
      <c r="K1749">
        <v>35.749657740224301</v>
      </c>
      <c r="L1749">
        <v>29.697595488813299</v>
      </c>
      <c r="M1749">
        <v>36.642698346836099</v>
      </c>
      <c r="N1749">
        <v>7.4967936443792099E-2</v>
      </c>
      <c r="O1749">
        <v>58.039816232771798</v>
      </c>
      <c r="P1749">
        <v>151.15384615384599</v>
      </c>
      <c r="Q1749">
        <v>5.6779029450075999E-2</v>
      </c>
    </row>
    <row r="1750" spans="1:17" hidden="1" x14ac:dyDescent="0.3">
      <c r="A1750" t="s">
        <v>3679</v>
      </c>
      <c r="B1750" t="s">
        <v>3680</v>
      </c>
      <c r="C1750" t="s">
        <v>10405</v>
      </c>
      <c r="D1750" t="s">
        <v>400</v>
      </c>
      <c r="E1750">
        <v>625.04978140000003</v>
      </c>
      <c r="F1750">
        <v>589.9</v>
      </c>
      <c r="G1750">
        <v>41.943010930490303</v>
      </c>
      <c r="H1750">
        <v>-4.8001040812747497</v>
      </c>
      <c r="I1750">
        <v>3.9457225306842201</v>
      </c>
      <c r="J1750">
        <v>-0.828918108286674</v>
      </c>
      <c r="K1750">
        <v>570.10584443868095</v>
      </c>
      <c r="L1750">
        <v>506.09047312919301</v>
      </c>
      <c r="M1750">
        <v>63.615744979625099</v>
      </c>
      <c r="N1750">
        <v>0.41089224306903599</v>
      </c>
      <c r="O1750">
        <v>7.6538396338362302</v>
      </c>
      <c r="P1750">
        <v>90.290322580645096</v>
      </c>
      <c r="Q1750">
        <v>5.9405550793477001E-2</v>
      </c>
    </row>
    <row r="1751" spans="1:17" hidden="1" x14ac:dyDescent="0.3">
      <c r="A1751" t="s">
        <v>3681</v>
      </c>
      <c r="B1751" t="s">
        <v>3682</v>
      </c>
      <c r="C1751" t="s">
        <v>10405</v>
      </c>
      <c r="D1751" t="s">
        <v>225</v>
      </c>
      <c r="E1751">
        <v>623.11780624999994</v>
      </c>
      <c r="F1751">
        <v>478.7</v>
      </c>
      <c r="G1751">
        <v>104.98479327497201</v>
      </c>
      <c r="H1751">
        <v>-22.491182705081499</v>
      </c>
      <c r="I1751">
        <v>90.131052340319499</v>
      </c>
      <c r="J1751">
        <v>-5.11878785385694</v>
      </c>
      <c r="K1751">
        <v>509.46287974610499</v>
      </c>
      <c r="L1751">
        <v>383.73712774324503</v>
      </c>
      <c r="M1751">
        <v>30.0695382746669</v>
      </c>
      <c r="N1751">
        <v>0.50520289365976301</v>
      </c>
      <c r="O1751">
        <v>45.602673908502098</v>
      </c>
      <c r="P1751">
        <v>151.814834297738</v>
      </c>
      <c r="Q1751">
        <v>8.0150954233215999E-2</v>
      </c>
    </row>
    <row r="1752" spans="1:17" hidden="1" x14ac:dyDescent="0.3">
      <c r="A1752" t="s">
        <v>3683</v>
      </c>
      <c r="B1752" t="s">
        <v>3684</v>
      </c>
      <c r="C1752" t="s">
        <v>10405</v>
      </c>
      <c r="D1752" t="s">
        <v>213</v>
      </c>
      <c r="E1752">
        <v>621.28602799999999</v>
      </c>
      <c r="F1752">
        <v>275.3</v>
      </c>
      <c r="G1752">
        <v>-37.647905761089604</v>
      </c>
      <c r="H1752">
        <v>-8.6203166003173397</v>
      </c>
      <c r="I1752">
        <v>-23.159538298482602</v>
      </c>
      <c r="J1752">
        <v>-5.5832983296634904</v>
      </c>
      <c r="M1752">
        <v>31.607453258739099</v>
      </c>
      <c r="O1752">
        <v>28.568833999273501</v>
      </c>
      <c r="P1752">
        <v>5.4183419490714204</v>
      </c>
    </row>
    <row r="1753" spans="1:17" hidden="1" x14ac:dyDescent="0.3">
      <c r="A1753" t="s">
        <v>3685</v>
      </c>
      <c r="B1753" t="s">
        <v>3686</v>
      </c>
      <c r="C1753" t="s">
        <v>10405</v>
      </c>
      <c r="D1753" t="s">
        <v>597</v>
      </c>
      <c r="E1753">
        <v>617.20968540000001</v>
      </c>
      <c r="F1753">
        <v>44.66</v>
      </c>
      <c r="G1753">
        <v>-28.311045795025102</v>
      </c>
      <c r="H1753">
        <v>-6.8624572347125099</v>
      </c>
      <c r="I1753">
        <v>-16.183143448697201</v>
      </c>
      <c r="J1753">
        <v>-1.56515667619253</v>
      </c>
      <c r="K1753">
        <v>44.482775222470401</v>
      </c>
      <c r="L1753">
        <v>45.7606973847899</v>
      </c>
      <c r="M1753">
        <v>57.407680491384802</v>
      </c>
      <c r="N1753">
        <v>1.11437600717108</v>
      </c>
      <c r="O1753">
        <v>42.409314823107898</v>
      </c>
      <c r="P1753">
        <v>12.920353982300799</v>
      </c>
      <c r="Q1753">
        <v>0.13109403363234701</v>
      </c>
    </row>
    <row r="1754" spans="1:17" hidden="1" x14ac:dyDescent="0.3">
      <c r="A1754" t="s">
        <v>3687</v>
      </c>
      <c r="B1754" t="s">
        <v>3688</v>
      </c>
      <c r="C1754" t="s">
        <v>10405</v>
      </c>
      <c r="D1754" t="s">
        <v>263</v>
      </c>
      <c r="E1754">
        <v>617.01449000000002</v>
      </c>
      <c r="F1754">
        <v>134.30000000000001</v>
      </c>
      <c r="G1754">
        <v>-16.743921740698202</v>
      </c>
      <c r="H1754">
        <v>2.0259700748828098</v>
      </c>
      <c r="I1754">
        <v>-8.5405184994895595</v>
      </c>
      <c r="J1754">
        <v>-5.95748357147568</v>
      </c>
      <c r="K1754">
        <v>131.94933342665499</v>
      </c>
      <c r="L1754">
        <v>127.543228150245</v>
      </c>
      <c r="M1754">
        <v>47.465322368471497</v>
      </c>
      <c r="N1754">
        <v>0.84964599388075202</v>
      </c>
      <c r="O1754">
        <v>13.849590469099001</v>
      </c>
      <c r="P1754">
        <v>34.299999999999997</v>
      </c>
      <c r="Q1754">
        <v>5.754319711019E-2</v>
      </c>
    </row>
    <row r="1755" spans="1:17" hidden="1" x14ac:dyDescent="0.3">
      <c r="A1755" t="s">
        <v>3689</v>
      </c>
      <c r="B1755" t="s">
        <v>3690</v>
      </c>
      <c r="C1755" t="s">
        <v>10405</v>
      </c>
      <c r="D1755" t="s">
        <v>54</v>
      </c>
      <c r="E1755">
        <v>616.87554499999999</v>
      </c>
      <c r="F1755">
        <v>293.14999999999998</v>
      </c>
      <c r="G1755">
        <v>-39.108018847812097</v>
      </c>
      <c r="H1755">
        <v>-2.89145847301273</v>
      </c>
      <c r="I1755">
        <v>2.9547166336072999</v>
      </c>
      <c r="J1755">
        <v>0.88923078664226896</v>
      </c>
      <c r="K1755">
        <v>279.85352186577802</v>
      </c>
      <c r="M1755">
        <v>73.143712585698793</v>
      </c>
      <c r="N1755">
        <v>0.99196163871147403</v>
      </c>
      <c r="O1755">
        <v>24.168514412416801</v>
      </c>
      <c r="P1755">
        <v>30.870535714285701</v>
      </c>
    </row>
    <row r="1756" spans="1:17" hidden="1" x14ac:dyDescent="0.3">
      <c r="A1756" t="s">
        <v>3691</v>
      </c>
      <c r="B1756" t="s">
        <v>3692</v>
      </c>
      <c r="C1756" t="s">
        <v>10405</v>
      </c>
      <c r="D1756" t="s">
        <v>420</v>
      </c>
      <c r="E1756">
        <v>615.25698847499996</v>
      </c>
      <c r="F1756">
        <v>469.75</v>
      </c>
      <c r="G1756">
        <v>4.6621622608484099</v>
      </c>
      <c r="H1756">
        <v>-15.321035937801399</v>
      </c>
      <c r="I1756">
        <v>34.882624657830803</v>
      </c>
      <c r="J1756">
        <v>-0.84771750077289898</v>
      </c>
      <c r="K1756">
        <v>495.492408567621</v>
      </c>
      <c r="L1756">
        <v>428.427115968718</v>
      </c>
      <c r="M1756">
        <v>42.357366701335799</v>
      </c>
      <c r="N1756">
        <v>0.33312500386823801</v>
      </c>
      <c r="O1756">
        <v>48.898350186269298</v>
      </c>
      <c r="P1756">
        <v>75.837544450683097</v>
      </c>
      <c r="Q1756">
        <v>-1.440683746065E-3</v>
      </c>
    </row>
    <row r="1757" spans="1:17" hidden="1" x14ac:dyDescent="0.3">
      <c r="A1757" t="s">
        <v>3693</v>
      </c>
      <c r="B1757" t="s">
        <v>3694</v>
      </c>
      <c r="C1757" t="s">
        <v>10405</v>
      </c>
      <c r="D1757" t="s">
        <v>190</v>
      </c>
      <c r="E1757">
        <v>612.15567021000004</v>
      </c>
      <c r="F1757">
        <v>5200</v>
      </c>
      <c r="G1757">
        <v>193.03174112121599</v>
      </c>
      <c r="H1757">
        <v>6.8351468861887703</v>
      </c>
      <c r="I1757">
        <v>70.117066020767197</v>
      </c>
      <c r="J1757">
        <v>-1.5153430246839501</v>
      </c>
      <c r="K1757">
        <v>4320.6071310868401</v>
      </c>
      <c r="L1757">
        <v>3164.4042143142801</v>
      </c>
      <c r="M1757">
        <v>68.459966465062195</v>
      </c>
      <c r="N1757">
        <v>1.1472588514501101</v>
      </c>
      <c r="O1757">
        <v>7.2019230769230598</v>
      </c>
      <c r="P1757">
        <v>258.62068965517199</v>
      </c>
      <c r="Q1757">
        <v>0.130170044853684</v>
      </c>
    </row>
    <row r="1758" spans="1:17" hidden="1" x14ac:dyDescent="0.3">
      <c r="A1758" t="s">
        <v>3695</v>
      </c>
      <c r="B1758" t="s">
        <v>3696</v>
      </c>
      <c r="C1758" t="s">
        <v>10405</v>
      </c>
      <c r="D1758" t="s">
        <v>393</v>
      </c>
      <c r="E1758">
        <v>612.07530120000001</v>
      </c>
      <c r="F1758">
        <v>1782</v>
      </c>
      <c r="G1758">
        <v>64.495523632344302</v>
      </c>
      <c r="H1758">
        <v>6.45536209536795</v>
      </c>
      <c r="I1758">
        <v>66.028196757488303</v>
      </c>
      <c r="J1758">
        <v>13.9085974998757</v>
      </c>
      <c r="K1758">
        <v>1468.70750876958</v>
      </c>
      <c r="L1758">
        <v>1195.1478683120499</v>
      </c>
      <c r="M1758">
        <v>66.898796036386003</v>
      </c>
      <c r="N1758">
        <v>0.80272925764192105</v>
      </c>
      <c r="O1758">
        <v>6.0606060606060499</v>
      </c>
      <c r="P1758">
        <v>110.88757396449699</v>
      </c>
    </row>
    <row r="1759" spans="1:17" hidden="1" x14ac:dyDescent="0.3">
      <c r="A1759" t="s">
        <v>3697</v>
      </c>
      <c r="B1759" t="s">
        <v>3698</v>
      </c>
      <c r="C1759" t="s">
        <v>10405</v>
      </c>
      <c r="D1759" t="s">
        <v>1003</v>
      </c>
      <c r="E1759">
        <v>611.59895970000002</v>
      </c>
      <c r="F1759">
        <v>53.94</v>
      </c>
      <c r="G1759">
        <v>15.609311006504001</v>
      </c>
      <c r="H1759">
        <v>-2.2120629509441598</v>
      </c>
      <c r="I1759">
        <v>39.1191821326981</v>
      </c>
      <c r="J1759">
        <v>-8.3288952245284698</v>
      </c>
      <c r="K1759">
        <v>51.974933718416302</v>
      </c>
      <c r="L1759">
        <v>43.621769576282198</v>
      </c>
      <c r="M1759">
        <v>41.956031642407901</v>
      </c>
      <c r="N1759">
        <v>0.19822228921266499</v>
      </c>
      <c r="O1759">
        <v>13.8301816833518</v>
      </c>
      <c r="P1759">
        <v>73.719806763285007</v>
      </c>
      <c r="Q1759">
        <v>8.1985199375061005E-2</v>
      </c>
    </row>
    <row r="1760" spans="1:17" hidden="1" x14ac:dyDescent="0.3">
      <c r="A1760" t="s">
        <v>3699</v>
      </c>
      <c r="B1760" t="s">
        <v>3700</v>
      </c>
      <c r="C1760" t="s">
        <v>10405</v>
      </c>
      <c r="D1760" t="s">
        <v>438</v>
      </c>
      <c r="E1760">
        <v>609.65922963000003</v>
      </c>
      <c r="F1760">
        <v>38.82</v>
      </c>
      <c r="G1760">
        <v>32.6692534199059</v>
      </c>
      <c r="H1760">
        <v>-12.7753634770655</v>
      </c>
      <c r="I1760">
        <v>-7.39905253960631</v>
      </c>
      <c r="J1760">
        <v>-6.4239137383394196</v>
      </c>
      <c r="K1760">
        <v>38.344625883885897</v>
      </c>
      <c r="L1760">
        <v>36.903617544949903</v>
      </c>
      <c r="M1760">
        <v>58.9114686656823</v>
      </c>
      <c r="N1760">
        <v>0.83526894739555102</v>
      </c>
      <c r="O1760">
        <v>26.996393611540402</v>
      </c>
      <c r="P1760">
        <v>66.967741935483801</v>
      </c>
      <c r="Q1760">
        <v>1.4813221427533E-2</v>
      </c>
    </row>
    <row r="1761" spans="1:17" hidden="1" x14ac:dyDescent="0.3">
      <c r="A1761" t="s">
        <v>3701</v>
      </c>
      <c r="B1761" t="s">
        <v>3702</v>
      </c>
      <c r="C1761" t="s">
        <v>10405</v>
      </c>
      <c r="D1761" t="s">
        <v>263</v>
      </c>
      <c r="E1761">
        <v>608.92338500000005</v>
      </c>
      <c r="F1761">
        <v>1053.2</v>
      </c>
      <c r="G1761">
        <v>-16.9732609796662</v>
      </c>
      <c r="H1761">
        <v>2.9143415540715099</v>
      </c>
      <c r="I1761">
        <v>-2.4848935170592501</v>
      </c>
      <c r="J1761">
        <v>-7.4710894134882304</v>
      </c>
      <c r="K1761">
        <v>1053.0238255188999</v>
      </c>
      <c r="M1761">
        <v>40.6168860295668</v>
      </c>
      <c r="O1761">
        <v>34.642043296619804</v>
      </c>
      <c r="P1761">
        <v>20.9532012632788</v>
      </c>
    </row>
    <row r="1762" spans="1:17" hidden="1" x14ac:dyDescent="0.3">
      <c r="A1762" t="s">
        <v>3703</v>
      </c>
      <c r="B1762" t="s">
        <v>3704</v>
      </c>
      <c r="C1762" t="s">
        <v>10405</v>
      </c>
      <c r="D1762" t="s">
        <v>592</v>
      </c>
      <c r="E1762">
        <v>608.66</v>
      </c>
      <c r="F1762">
        <v>117.05</v>
      </c>
      <c r="G1762">
        <v>-20.375904416557301</v>
      </c>
      <c r="H1762">
        <v>-12.680649980394101</v>
      </c>
      <c r="I1762">
        <v>0.90854854725009904</v>
      </c>
      <c r="J1762">
        <v>-5.2705040782419097</v>
      </c>
      <c r="K1762">
        <v>125.830251636101</v>
      </c>
      <c r="L1762">
        <v>116.16884226987</v>
      </c>
      <c r="M1762">
        <v>30.273868193117799</v>
      </c>
      <c r="N1762">
        <v>0.105354301432476</v>
      </c>
      <c r="O1762">
        <v>32.251174711661697</v>
      </c>
      <c r="P1762">
        <v>32.935831913685398</v>
      </c>
      <c r="Q1762">
        <v>6.5709410086792E-2</v>
      </c>
    </row>
    <row r="1763" spans="1:17" hidden="1" x14ac:dyDescent="0.3">
      <c r="A1763" t="s">
        <v>3705</v>
      </c>
      <c r="B1763" t="s">
        <v>3706</v>
      </c>
      <c r="C1763" t="s">
        <v>10405</v>
      </c>
      <c r="D1763" t="s">
        <v>592</v>
      </c>
      <c r="E1763">
        <v>608.42983729499997</v>
      </c>
      <c r="F1763">
        <v>247.45</v>
      </c>
      <c r="G1763">
        <v>-34.403830152710697</v>
      </c>
      <c r="H1763">
        <v>-32.307798922586898</v>
      </c>
      <c r="I1763">
        <v>17.609366119372702</v>
      </c>
      <c r="J1763">
        <v>-2.01221835171423</v>
      </c>
      <c r="K1763">
        <v>275.65737779151902</v>
      </c>
      <c r="L1763">
        <v>250.89763150397599</v>
      </c>
      <c r="M1763">
        <v>31.350737063075901</v>
      </c>
      <c r="N1763">
        <v>0.15897548987721899</v>
      </c>
      <c r="O1763">
        <v>50.333400687007398</v>
      </c>
      <c r="P1763">
        <v>47.907949790794902</v>
      </c>
      <c r="Q1763">
        <v>2.5302381963129999E-3</v>
      </c>
    </row>
    <row r="1764" spans="1:17" hidden="1" x14ac:dyDescent="0.3">
      <c r="A1764" t="s">
        <v>3707</v>
      </c>
      <c r="B1764" t="s">
        <v>3708</v>
      </c>
      <c r="C1764" t="s">
        <v>10405</v>
      </c>
      <c r="D1764" t="s">
        <v>1489</v>
      </c>
      <c r="E1764">
        <v>607.49995000000001</v>
      </c>
      <c r="F1764">
        <v>250</v>
      </c>
      <c r="G1764">
        <v>74.696507293081396</v>
      </c>
      <c r="H1764">
        <v>-25.7858480275872</v>
      </c>
      <c r="I1764">
        <v>65.467039701485902</v>
      </c>
      <c r="J1764">
        <v>-7.6085537095281097</v>
      </c>
      <c r="K1764">
        <v>279.33213560650302</v>
      </c>
      <c r="L1764">
        <v>247.13889009175099</v>
      </c>
      <c r="M1764">
        <v>50.179969994959201</v>
      </c>
      <c r="N1764">
        <v>0.698847162299016</v>
      </c>
      <c r="O1764">
        <v>84.8</v>
      </c>
      <c r="P1764">
        <v>122.81639928698699</v>
      </c>
    </row>
    <row r="1765" spans="1:17" hidden="1" x14ac:dyDescent="0.3">
      <c r="A1765" t="s">
        <v>3709</v>
      </c>
      <c r="B1765" t="s">
        <v>3710</v>
      </c>
      <c r="C1765" t="s">
        <v>10405</v>
      </c>
      <c r="D1765" t="s">
        <v>388</v>
      </c>
      <c r="E1765">
        <v>606.82355943300001</v>
      </c>
      <c r="F1765">
        <v>67.41</v>
      </c>
      <c r="G1765">
        <v>-15.4442381840314</v>
      </c>
      <c r="H1765">
        <v>-16.362276965482302</v>
      </c>
      <c r="I1765">
        <v>12.829925283151701</v>
      </c>
      <c r="J1765">
        <v>-6.5504598556637399</v>
      </c>
      <c r="K1765">
        <v>72.0893052080595</v>
      </c>
      <c r="M1765">
        <v>31.038699295932801</v>
      </c>
      <c r="N1765">
        <v>9.9174930502672898E-2</v>
      </c>
      <c r="O1765">
        <v>39.445186174158103</v>
      </c>
      <c r="P1765">
        <v>49.8</v>
      </c>
    </row>
    <row r="1766" spans="1:17" hidden="1" x14ac:dyDescent="0.3">
      <c r="A1766" t="s">
        <v>3711</v>
      </c>
      <c r="B1766" t="s">
        <v>3712</v>
      </c>
      <c r="C1766" t="s">
        <v>10405</v>
      </c>
      <c r="D1766" t="s">
        <v>729</v>
      </c>
      <c r="E1766">
        <v>604.98054214499996</v>
      </c>
      <c r="F1766">
        <v>84.19</v>
      </c>
      <c r="G1766">
        <v>308.61382940283102</v>
      </c>
      <c r="H1766">
        <v>-8.3339191940174704</v>
      </c>
      <c r="I1766">
        <v>34.696947049040297</v>
      </c>
      <c r="J1766">
        <v>-3.4652889370415498</v>
      </c>
      <c r="K1766">
        <v>81.480811421803907</v>
      </c>
      <c r="L1766">
        <v>65.669543123583793</v>
      </c>
      <c r="M1766">
        <v>48.007442389091899</v>
      </c>
      <c r="N1766">
        <v>0.784104927222952</v>
      </c>
      <c r="O1766">
        <v>12.4836678940491</v>
      </c>
      <c r="P1766">
        <v>367.722222222222</v>
      </c>
      <c r="Q1766">
        <v>0.115175272204444</v>
      </c>
    </row>
    <row r="1767" spans="1:17" hidden="1" x14ac:dyDescent="0.3">
      <c r="A1767" t="s">
        <v>3713</v>
      </c>
      <c r="B1767" t="s">
        <v>3714</v>
      </c>
      <c r="C1767" t="s">
        <v>10405</v>
      </c>
      <c r="D1767" t="s">
        <v>21</v>
      </c>
      <c r="E1767">
        <v>603.78599999999994</v>
      </c>
      <c r="F1767">
        <v>488.5</v>
      </c>
      <c r="G1767">
        <v>45.142463680347298</v>
      </c>
      <c r="H1767">
        <v>48.734881657321502</v>
      </c>
      <c r="I1767">
        <v>151.53702739726501</v>
      </c>
      <c r="J1767">
        <v>13.263501620804799</v>
      </c>
      <c r="K1767">
        <v>354.48950836811201</v>
      </c>
      <c r="M1767">
        <v>74.821126815746197</v>
      </c>
      <c r="N1767">
        <v>1.55330668148652</v>
      </c>
      <c r="O1767">
        <v>10.532241555782999</v>
      </c>
      <c r="P1767">
        <v>244.01408450704201</v>
      </c>
    </row>
    <row r="1768" spans="1:17" hidden="1" x14ac:dyDescent="0.3">
      <c r="A1768" t="s">
        <v>3715</v>
      </c>
      <c r="B1768" t="s">
        <v>3716</v>
      </c>
      <c r="C1768" t="s">
        <v>10405</v>
      </c>
      <c r="D1768" t="s">
        <v>564</v>
      </c>
      <c r="E1768">
        <v>602.83406249999996</v>
      </c>
      <c r="F1768">
        <v>555</v>
      </c>
      <c r="G1768">
        <v>164.38205574645599</v>
      </c>
      <c r="H1768">
        <v>3.07976169122432</v>
      </c>
      <c r="I1768">
        <v>114.146430486139</v>
      </c>
      <c r="J1768">
        <v>-2.5592015685425098</v>
      </c>
      <c r="K1768">
        <v>506.21166703358</v>
      </c>
      <c r="L1768">
        <v>366.52713922324199</v>
      </c>
      <c r="M1768">
        <v>73.537612777794095</v>
      </c>
      <c r="N1768">
        <v>0.83771250624085003</v>
      </c>
      <c r="O1768">
        <v>3.7837837837837802</v>
      </c>
      <c r="P1768">
        <v>200.731509076131</v>
      </c>
      <c r="Q1768">
        <v>0.377377038805851</v>
      </c>
    </row>
    <row r="1769" spans="1:17" hidden="1" x14ac:dyDescent="0.3">
      <c r="A1769" t="s">
        <v>3717</v>
      </c>
      <c r="B1769" t="s">
        <v>3718</v>
      </c>
      <c r="C1769" t="s">
        <v>10405</v>
      </c>
      <c r="D1769" t="s">
        <v>438</v>
      </c>
      <c r="E1769">
        <v>602.16887480000003</v>
      </c>
      <c r="F1769">
        <v>440.9</v>
      </c>
      <c r="G1769">
        <v>16.080002202347401</v>
      </c>
      <c r="H1769">
        <v>-11.841866182427101</v>
      </c>
      <c r="I1769">
        <v>-36.148238224471598</v>
      </c>
      <c r="J1769">
        <v>-5.9464214839198801</v>
      </c>
      <c r="K1769">
        <v>468.68474105401799</v>
      </c>
      <c r="L1769">
        <v>454.28877541124803</v>
      </c>
      <c r="M1769">
        <v>33.6544287523013</v>
      </c>
      <c r="N1769">
        <v>0.75687264971965496</v>
      </c>
      <c r="O1769">
        <v>51.599002041279199</v>
      </c>
      <c r="P1769">
        <v>75.692368997808302</v>
      </c>
      <c r="Q1769">
        <v>0.23840052760931901</v>
      </c>
    </row>
    <row r="1770" spans="1:17" hidden="1" x14ac:dyDescent="0.3">
      <c r="A1770" t="s">
        <v>3719</v>
      </c>
      <c r="B1770" t="s">
        <v>3720</v>
      </c>
      <c r="C1770" t="s">
        <v>10405</v>
      </c>
      <c r="D1770" t="s">
        <v>294</v>
      </c>
      <c r="E1770">
        <v>600.07013940499996</v>
      </c>
      <c r="F1770">
        <v>407.1</v>
      </c>
      <c r="G1770">
        <v>79.749363633203799</v>
      </c>
      <c r="H1770">
        <v>10.590599592046599</v>
      </c>
      <c r="I1770">
        <v>37.402570837017002</v>
      </c>
      <c r="J1770">
        <v>-7.3200289096450701</v>
      </c>
      <c r="K1770">
        <v>364.88707318419603</v>
      </c>
      <c r="L1770">
        <v>294.105865435385</v>
      </c>
      <c r="M1770">
        <v>47.203390934487402</v>
      </c>
      <c r="N1770">
        <v>0.77578860253560999</v>
      </c>
      <c r="O1770">
        <v>10.537951363301399</v>
      </c>
      <c r="P1770">
        <v>116.19755708975001</v>
      </c>
      <c r="Q1770">
        <v>8.7601358070515001E-2</v>
      </c>
    </row>
    <row r="1771" spans="1:17" hidden="1" x14ac:dyDescent="0.3">
      <c r="A1771" t="s">
        <v>3721</v>
      </c>
      <c r="B1771" t="s">
        <v>3722</v>
      </c>
      <c r="C1771" t="s">
        <v>10405</v>
      </c>
      <c r="D1771" t="s">
        <v>564</v>
      </c>
      <c r="E1771">
        <v>599.95989450000002</v>
      </c>
      <c r="F1771">
        <v>521</v>
      </c>
      <c r="G1771">
        <v>114.164186488222</v>
      </c>
      <c r="H1771">
        <v>-2.0581251396794</v>
      </c>
      <c r="I1771">
        <v>15.8552392246335</v>
      </c>
      <c r="J1771">
        <v>-7.7208710886310898</v>
      </c>
      <c r="K1771">
        <v>529.83476535427997</v>
      </c>
      <c r="L1771">
        <v>451.63323328571499</v>
      </c>
      <c r="M1771">
        <v>33.259972586356099</v>
      </c>
      <c r="N1771">
        <v>0.76045262754123499</v>
      </c>
      <c r="O1771">
        <v>18.426103646832999</v>
      </c>
      <c r="P1771">
        <v>181.16567728008599</v>
      </c>
      <c r="Q1771">
        <v>0.19191059307108499</v>
      </c>
    </row>
    <row r="1772" spans="1:17" hidden="1" x14ac:dyDescent="0.3">
      <c r="A1772" t="s">
        <v>3723</v>
      </c>
      <c r="B1772" t="s">
        <v>3724</v>
      </c>
      <c r="C1772" t="s">
        <v>10405</v>
      </c>
      <c r="D1772" t="s">
        <v>754</v>
      </c>
      <c r="E1772">
        <v>599.22049201000004</v>
      </c>
      <c r="F1772">
        <v>81.19</v>
      </c>
      <c r="G1772">
        <v>38.2882833360188</v>
      </c>
      <c r="H1772">
        <v>-2.0373347334587</v>
      </c>
      <c r="I1772">
        <v>10.7820464247205</v>
      </c>
      <c r="J1772">
        <v>-0.146434155775098</v>
      </c>
      <c r="K1772">
        <v>78.553403843725505</v>
      </c>
      <c r="L1772">
        <v>69.258427262550796</v>
      </c>
      <c r="M1772">
        <v>47.3837917882664</v>
      </c>
      <c r="N1772">
        <v>0.76023599158064004</v>
      </c>
      <c r="O1772">
        <v>1.9091021061707001</v>
      </c>
      <c r="P1772">
        <v>80.422222222222203</v>
      </c>
      <c r="Q1772">
        <v>1.14306047313E-3</v>
      </c>
    </row>
    <row r="1773" spans="1:17" hidden="1" x14ac:dyDescent="0.3">
      <c r="A1773" t="s">
        <v>3725</v>
      </c>
      <c r="B1773" t="s">
        <v>3726</v>
      </c>
      <c r="C1773" t="s">
        <v>10405</v>
      </c>
      <c r="E1773">
        <v>598.63381159999994</v>
      </c>
      <c r="F1773">
        <v>39.950000000000003</v>
      </c>
      <c r="G1773">
        <v>370.533912518921</v>
      </c>
      <c r="H1773">
        <v>-4.1502145019731298</v>
      </c>
      <c r="I1773">
        <v>57.921252155698397</v>
      </c>
      <c r="J1773">
        <v>-7.0080163775878601</v>
      </c>
      <c r="K1773">
        <v>40.007947889378698</v>
      </c>
      <c r="L1773">
        <v>30.6362382379744</v>
      </c>
      <c r="M1773">
        <v>47.918819562461898</v>
      </c>
      <c r="N1773">
        <v>0.36991453650050699</v>
      </c>
      <c r="O1773">
        <v>21.526908635794701</v>
      </c>
      <c r="P1773">
        <v>488.97243107769401</v>
      </c>
      <c r="Q1773">
        <v>0.18345497535364</v>
      </c>
    </row>
    <row r="1774" spans="1:17" hidden="1" x14ac:dyDescent="0.3">
      <c r="A1774" t="s">
        <v>3727</v>
      </c>
      <c r="B1774" t="s">
        <v>3728</v>
      </c>
      <c r="C1774" t="s">
        <v>10405</v>
      </c>
      <c r="D1774" t="s">
        <v>745</v>
      </c>
      <c r="E1774">
        <v>598.61492250000003</v>
      </c>
      <c r="F1774">
        <v>108.43</v>
      </c>
      <c r="G1774">
        <v>-12.610368558233301</v>
      </c>
      <c r="H1774">
        <v>-5.2212920197476897</v>
      </c>
      <c r="I1774">
        <v>-7.94728675403067</v>
      </c>
      <c r="J1774">
        <v>-6.7108466542439196</v>
      </c>
      <c r="K1774">
        <v>111.230043600931</v>
      </c>
      <c r="L1774">
        <v>109.658663924118</v>
      </c>
      <c r="M1774">
        <v>42.765769497844502</v>
      </c>
      <c r="N1774">
        <v>2.17928602439987</v>
      </c>
      <c r="O1774">
        <v>39.675366595960497</v>
      </c>
      <c r="P1774">
        <v>35.554444305538098</v>
      </c>
      <c r="Q1774">
        <v>-1.9881992268660002E-2</v>
      </c>
    </row>
    <row r="1775" spans="1:17" hidden="1" x14ac:dyDescent="0.3">
      <c r="A1775" t="s">
        <v>3729</v>
      </c>
      <c r="B1775" t="s">
        <v>3730</v>
      </c>
      <c r="C1775" t="s">
        <v>10405</v>
      </c>
      <c r="D1775" t="s">
        <v>213</v>
      </c>
      <c r="E1775">
        <v>596.59325000000001</v>
      </c>
      <c r="F1775">
        <v>183.85</v>
      </c>
      <c r="G1775">
        <v>106.28503902384401</v>
      </c>
      <c r="H1775">
        <v>13.1330701751221</v>
      </c>
      <c r="I1775">
        <v>58.334089677200303</v>
      </c>
      <c r="J1775">
        <v>-10.759415551888999</v>
      </c>
      <c r="K1775">
        <v>167.91436963210501</v>
      </c>
      <c r="L1775">
        <v>138.432338586112</v>
      </c>
      <c r="M1775">
        <v>46.8685015680486</v>
      </c>
      <c r="N1775">
        <v>3.7558582077793301</v>
      </c>
      <c r="O1775">
        <v>26.624966004895299</v>
      </c>
      <c r="P1775">
        <v>153.41144038594001</v>
      </c>
      <c r="Q1775">
        <v>9.1258518911081998E-2</v>
      </c>
    </row>
    <row r="1776" spans="1:17" hidden="1" x14ac:dyDescent="0.3">
      <c r="A1776" t="s">
        <v>3731</v>
      </c>
      <c r="B1776" t="s">
        <v>3732</v>
      </c>
      <c r="C1776" t="s">
        <v>10405</v>
      </c>
      <c r="D1776" t="s">
        <v>127</v>
      </c>
      <c r="E1776">
        <v>596.505</v>
      </c>
      <c r="F1776">
        <v>525</v>
      </c>
      <c r="G1776">
        <v>61.020761397803398</v>
      </c>
      <c r="H1776">
        <v>-9.2068875781795096</v>
      </c>
      <c r="I1776">
        <v>9.8988735622383892</v>
      </c>
      <c r="J1776">
        <v>-3.62221225364621</v>
      </c>
      <c r="K1776">
        <v>566.29793884377398</v>
      </c>
      <c r="L1776">
        <v>540.888343321766</v>
      </c>
      <c r="M1776">
        <v>57.274146925864699</v>
      </c>
      <c r="N1776">
        <v>0.75256420210831998</v>
      </c>
      <c r="O1776">
        <v>81.142857142857096</v>
      </c>
      <c r="P1776">
        <v>124.791265253692</v>
      </c>
      <c r="Q1776">
        <v>0.16503271427562499</v>
      </c>
    </row>
    <row r="1777" spans="1:17" hidden="1" x14ac:dyDescent="0.3">
      <c r="A1777" t="s">
        <v>3733</v>
      </c>
      <c r="B1777" t="s">
        <v>3734</v>
      </c>
      <c r="C1777" t="s">
        <v>10405</v>
      </c>
      <c r="D1777" t="s">
        <v>190</v>
      </c>
      <c r="E1777">
        <v>595.53576120000002</v>
      </c>
      <c r="F1777">
        <v>766.55</v>
      </c>
      <c r="G1777">
        <v>-5.5931859894901201</v>
      </c>
      <c r="H1777">
        <v>-1.87035303188851</v>
      </c>
      <c r="I1777">
        <v>-12.2495918825592</v>
      </c>
      <c r="J1777">
        <v>1.0670674632677399</v>
      </c>
      <c r="K1777">
        <v>693.254666678474</v>
      </c>
      <c r="L1777">
        <v>542.79544946107296</v>
      </c>
      <c r="M1777">
        <v>72.794479082948499</v>
      </c>
      <c r="N1777">
        <v>1</v>
      </c>
      <c r="Q1777">
        <v>-5.0546889445763001E-2</v>
      </c>
    </row>
    <row r="1778" spans="1:17" hidden="1" x14ac:dyDescent="0.3">
      <c r="A1778" t="s">
        <v>3735</v>
      </c>
      <c r="B1778" t="s">
        <v>3736</v>
      </c>
      <c r="C1778" t="s">
        <v>10405</v>
      </c>
      <c r="D1778" t="s">
        <v>130</v>
      </c>
      <c r="E1778">
        <v>595.166292</v>
      </c>
      <c r="F1778">
        <v>11.34</v>
      </c>
      <c r="G1778">
        <v>191.82848908869499</v>
      </c>
      <c r="H1778">
        <v>-32.709623634763702</v>
      </c>
      <c r="I1778">
        <v>-28.156827659223499</v>
      </c>
      <c r="J1778">
        <v>16.081931331646299</v>
      </c>
      <c r="K1778">
        <v>13.2046009640612</v>
      </c>
      <c r="L1778">
        <v>13.4720914090676</v>
      </c>
      <c r="M1778">
        <v>54.9258436180274</v>
      </c>
      <c r="N1778">
        <v>0.78466576588424997</v>
      </c>
      <c r="O1778">
        <v>93.033509700176296</v>
      </c>
      <c r="P1778">
        <v>267.78378378378301</v>
      </c>
    </row>
    <row r="1779" spans="1:17" hidden="1" x14ac:dyDescent="0.3">
      <c r="A1779" t="s">
        <v>3737</v>
      </c>
      <c r="B1779" t="s">
        <v>3738</v>
      </c>
      <c r="C1779" t="s">
        <v>10405</v>
      </c>
      <c r="E1779">
        <v>594.40370849999999</v>
      </c>
      <c r="F1779">
        <v>237.55</v>
      </c>
      <c r="G1779">
        <v>-4.1329187698715497</v>
      </c>
      <c r="H1779">
        <v>-16.129368520361499</v>
      </c>
      <c r="I1779">
        <v>10.355448692735401</v>
      </c>
      <c r="J1779">
        <v>6.4391854647790199</v>
      </c>
      <c r="M1779">
        <v>45.660889446386797</v>
      </c>
      <c r="O1779">
        <v>32.351083982319402</v>
      </c>
      <c r="P1779">
        <v>34.436898698358803</v>
      </c>
    </row>
    <row r="1780" spans="1:17" hidden="1" x14ac:dyDescent="0.3">
      <c r="A1780" t="s">
        <v>3739</v>
      </c>
      <c r="B1780" t="s">
        <v>3740</v>
      </c>
      <c r="C1780" t="s">
        <v>10405</v>
      </c>
      <c r="D1780" t="s">
        <v>54</v>
      </c>
      <c r="E1780">
        <v>593.83962907499995</v>
      </c>
      <c r="F1780">
        <v>369.25</v>
      </c>
      <c r="G1780">
        <v>16.032382325701601</v>
      </c>
      <c r="H1780">
        <v>4.5176640557804797</v>
      </c>
      <c r="I1780">
        <v>-21.336111485226802</v>
      </c>
      <c r="J1780">
        <v>-3.3887436255935599</v>
      </c>
      <c r="K1780">
        <v>354.44141936311797</v>
      </c>
      <c r="L1780">
        <v>338.60020297878299</v>
      </c>
      <c r="M1780">
        <v>52.664564483030297</v>
      </c>
      <c r="N1780">
        <v>1.41724830587089</v>
      </c>
      <c r="O1780">
        <v>27.285037237643799</v>
      </c>
      <c r="Q1780">
        <v>7.1648636428841006E-2</v>
      </c>
    </row>
    <row r="1781" spans="1:17" hidden="1" x14ac:dyDescent="0.3">
      <c r="A1781" t="s">
        <v>3741</v>
      </c>
      <c r="B1781" t="s">
        <v>3742</v>
      </c>
      <c r="C1781" t="s">
        <v>10405</v>
      </c>
      <c r="D1781" t="s">
        <v>111</v>
      </c>
      <c r="E1781">
        <v>593.67104513999902</v>
      </c>
      <c r="F1781">
        <v>72.78</v>
      </c>
      <c r="G1781">
        <v>-33.753661012724002</v>
      </c>
      <c r="H1781">
        <v>7.6230080808185097</v>
      </c>
      <c r="I1781">
        <v>-18.2569139405004</v>
      </c>
      <c r="J1781">
        <v>-2.4016442000824298</v>
      </c>
      <c r="K1781">
        <v>70.392671303077407</v>
      </c>
      <c r="L1781">
        <v>73.405576005823406</v>
      </c>
      <c r="M1781">
        <v>48.0314846053721</v>
      </c>
      <c r="N1781">
        <v>0.86540795479141797</v>
      </c>
      <c r="O1781">
        <v>42.415498763396499</v>
      </c>
      <c r="P1781">
        <v>20.5765407554672</v>
      </c>
      <c r="Q1781">
        <v>6.0453620380127998E-2</v>
      </c>
    </row>
    <row r="1782" spans="1:17" hidden="1" x14ac:dyDescent="0.3">
      <c r="A1782" t="s">
        <v>3743</v>
      </c>
      <c r="B1782" t="s">
        <v>3744</v>
      </c>
      <c r="C1782" t="s">
        <v>10405</v>
      </c>
      <c r="D1782" t="s">
        <v>281</v>
      </c>
      <c r="E1782">
        <v>593.52228957600005</v>
      </c>
      <c r="F1782">
        <v>201.33</v>
      </c>
      <c r="G1782">
        <v>-32.994171009826303</v>
      </c>
      <c r="H1782">
        <v>-6.6121628733945697</v>
      </c>
      <c r="I1782">
        <v>-37.885283757852903</v>
      </c>
      <c r="J1782">
        <v>-5.0869621850824096</v>
      </c>
      <c r="K1782">
        <v>213.246712551564</v>
      </c>
      <c r="L1782">
        <v>232.096281725262</v>
      </c>
      <c r="M1782">
        <v>34.748781545217298</v>
      </c>
      <c r="N1782">
        <v>0.36703667389940597</v>
      </c>
      <c r="O1782">
        <v>84.771271047533801</v>
      </c>
      <c r="P1782">
        <v>7.8361006963042401</v>
      </c>
      <c r="Q1782">
        <v>0.122834900919205</v>
      </c>
    </row>
    <row r="1783" spans="1:17" hidden="1" x14ac:dyDescent="0.3">
      <c r="A1783" t="s">
        <v>3745</v>
      </c>
      <c r="B1783" t="s">
        <v>3746</v>
      </c>
      <c r="C1783" t="s">
        <v>10405</v>
      </c>
      <c r="D1783" t="s">
        <v>263</v>
      </c>
      <c r="E1783">
        <v>589.76400000000001</v>
      </c>
      <c r="F1783">
        <v>236</v>
      </c>
      <c r="G1783">
        <v>159.72706670155901</v>
      </c>
      <c r="H1783">
        <v>18.8159957961708</v>
      </c>
      <c r="I1783">
        <v>23.170333125459699</v>
      </c>
      <c r="J1783">
        <v>-6.0116215999099101</v>
      </c>
      <c r="K1783">
        <v>213.74922759018301</v>
      </c>
      <c r="L1783">
        <v>188.086520546576</v>
      </c>
      <c r="M1783">
        <v>46.811444164993503</v>
      </c>
      <c r="N1783">
        <v>0.65816703621581596</v>
      </c>
      <c r="O1783">
        <v>24.915254237288099</v>
      </c>
      <c r="P1783">
        <v>212.78992710404199</v>
      </c>
    </row>
    <row r="1784" spans="1:17" hidden="1" x14ac:dyDescent="0.3">
      <c r="A1784" t="s">
        <v>3747</v>
      </c>
      <c r="B1784" t="s">
        <v>3748</v>
      </c>
      <c r="C1784" t="s">
        <v>10405</v>
      </c>
      <c r="D1784" t="s">
        <v>400</v>
      </c>
      <c r="E1784">
        <v>588.89639820000002</v>
      </c>
      <c r="F1784">
        <v>2397</v>
      </c>
      <c r="G1784">
        <v>3.5205355081693201</v>
      </c>
      <c r="H1784">
        <v>-6.7993223227779902</v>
      </c>
      <c r="I1784">
        <v>15.9102799872788</v>
      </c>
      <c r="J1784">
        <v>-8.3538192446653898</v>
      </c>
      <c r="K1784">
        <v>2322.93335248622</v>
      </c>
      <c r="L1784">
        <v>2057.7699083147199</v>
      </c>
      <c r="M1784">
        <v>53.023050285797297</v>
      </c>
      <c r="N1784">
        <v>0.276332326417216</v>
      </c>
      <c r="O1784">
        <v>15.9365874009178</v>
      </c>
      <c r="P1784">
        <v>43.959640851625998</v>
      </c>
      <c r="Q1784">
        <v>-5.4914586837895997E-2</v>
      </c>
    </row>
    <row r="1785" spans="1:17" hidden="1" x14ac:dyDescent="0.3">
      <c r="A1785" t="s">
        <v>3749</v>
      </c>
      <c r="B1785" t="s">
        <v>3750</v>
      </c>
      <c r="C1785" t="s">
        <v>10405</v>
      </c>
      <c r="D1785" t="s">
        <v>407</v>
      </c>
      <c r="E1785">
        <v>588.15101100000004</v>
      </c>
      <c r="F1785">
        <v>44.43</v>
      </c>
      <c r="G1785">
        <v>-23.805657252767599</v>
      </c>
      <c r="H1785">
        <v>-11.737864211123</v>
      </c>
      <c r="I1785">
        <v>-5.9095585430368303</v>
      </c>
      <c r="J1785">
        <v>-3.6671223283619998</v>
      </c>
      <c r="K1785">
        <v>44.476008738970997</v>
      </c>
      <c r="L1785">
        <v>43.0747065376937</v>
      </c>
      <c r="M1785">
        <v>54.358050754419402</v>
      </c>
      <c r="N1785">
        <v>0.394961588781026</v>
      </c>
      <c r="O1785">
        <v>21.764573486383</v>
      </c>
      <c r="P1785">
        <v>18.1648936170212</v>
      </c>
      <c r="Q1785">
        <v>5.2964300781192998E-2</v>
      </c>
    </row>
    <row r="1786" spans="1:17" hidden="1" x14ac:dyDescent="0.3">
      <c r="A1786" t="s">
        <v>3751</v>
      </c>
      <c r="B1786" t="s">
        <v>3752</v>
      </c>
      <c r="C1786" t="s">
        <v>10405</v>
      </c>
      <c r="D1786" t="s">
        <v>294</v>
      </c>
      <c r="E1786">
        <v>586.37671330000001</v>
      </c>
      <c r="F1786">
        <v>3.43</v>
      </c>
      <c r="G1786">
        <v>-2.73754864715325</v>
      </c>
      <c r="H1786">
        <v>-11.6909889894446</v>
      </c>
      <c r="I1786">
        <v>-22.405365670919402</v>
      </c>
      <c r="J1786">
        <v>-7.11392022162181</v>
      </c>
      <c r="K1786">
        <v>3.70942075793229</v>
      </c>
      <c r="L1786">
        <v>3.8017966794318299</v>
      </c>
      <c r="M1786">
        <v>20.6614085405004</v>
      </c>
      <c r="N1786">
        <v>0.64335698825520604</v>
      </c>
      <c r="O1786">
        <v>93.877551020408106</v>
      </c>
      <c r="P1786">
        <v>42.9166666666666</v>
      </c>
      <c r="Q1786">
        <v>8.8675901968041995E-2</v>
      </c>
    </row>
    <row r="1787" spans="1:17" hidden="1" x14ac:dyDescent="0.3">
      <c r="A1787" t="s">
        <v>3753</v>
      </c>
      <c r="B1787" t="s">
        <v>3754</v>
      </c>
      <c r="C1787" t="s">
        <v>10405</v>
      </c>
      <c r="D1787" t="s">
        <v>1808</v>
      </c>
      <c r="E1787">
        <v>584.53200000000004</v>
      </c>
      <c r="F1787">
        <v>234</v>
      </c>
      <c r="G1787">
        <v>355.32848908869499</v>
      </c>
      <c r="H1787">
        <v>15.7147852887705</v>
      </c>
      <c r="I1787">
        <v>56.943722222944501</v>
      </c>
      <c r="J1787">
        <v>-4.8095370103673103</v>
      </c>
      <c r="K1787">
        <v>199.820905853803</v>
      </c>
      <c r="L1787">
        <v>142.48740886457901</v>
      </c>
      <c r="M1787">
        <v>64.836743950693204</v>
      </c>
      <c r="N1787">
        <v>0.63582518172843905</v>
      </c>
      <c r="O1787">
        <v>0.854700854700851</v>
      </c>
      <c r="P1787">
        <v>413.15789473684202</v>
      </c>
      <c r="Q1787">
        <v>0.22391209036523799</v>
      </c>
    </row>
    <row r="1788" spans="1:17" hidden="1" x14ac:dyDescent="0.3">
      <c r="A1788" t="s">
        <v>3755</v>
      </c>
      <c r="B1788" t="s">
        <v>3756</v>
      </c>
      <c r="C1788" t="s">
        <v>10405</v>
      </c>
      <c r="D1788" t="s">
        <v>592</v>
      </c>
      <c r="E1788">
        <v>584.25780167999994</v>
      </c>
      <c r="F1788">
        <v>16.8</v>
      </c>
      <c r="G1788">
        <v>-20.936253307331501</v>
      </c>
      <c r="H1788">
        <v>-13.383505996247299</v>
      </c>
      <c r="I1788">
        <v>-13.497096937069299</v>
      </c>
      <c r="J1788">
        <v>-0.71153572087666705</v>
      </c>
      <c r="K1788">
        <v>17.219284007492</v>
      </c>
      <c r="L1788">
        <v>17.463711054558001</v>
      </c>
      <c r="M1788">
        <v>48.809321545201001</v>
      </c>
      <c r="N1788">
        <v>1.71104512680558</v>
      </c>
      <c r="O1788">
        <v>58.035714285714199</v>
      </c>
      <c r="P1788">
        <v>15.762273901808699</v>
      </c>
      <c r="Q1788">
        <v>4.3001918278869997E-2</v>
      </c>
    </row>
    <row r="1789" spans="1:17" hidden="1" x14ac:dyDescent="0.3">
      <c r="A1789" t="s">
        <v>3757</v>
      </c>
      <c r="B1789" t="s">
        <v>3758</v>
      </c>
      <c r="C1789" t="s">
        <v>10405</v>
      </c>
      <c r="D1789" t="s">
        <v>503</v>
      </c>
      <c r="E1789">
        <v>583.513260647999</v>
      </c>
      <c r="F1789">
        <v>95.61</v>
      </c>
      <c r="G1789">
        <v>39.172575110201102</v>
      </c>
      <c r="H1789">
        <v>40.271930142705202</v>
      </c>
      <c r="I1789">
        <v>42.817108355902398</v>
      </c>
      <c r="J1789">
        <v>1.8287608619731099</v>
      </c>
      <c r="K1789">
        <v>78.713397694310999</v>
      </c>
      <c r="L1789">
        <v>68.598465724448005</v>
      </c>
      <c r="M1789">
        <v>58.3664532663297</v>
      </c>
      <c r="N1789">
        <v>1.36108171634335</v>
      </c>
      <c r="O1789">
        <v>12.739253216190701</v>
      </c>
      <c r="P1789">
        <v>83.055715106260706</v>
      </c>
      <c r="Q1789">
        <v>6.1570598583691002E-2</v>
      </c>
    </row>
    <row r="1790" spans="1:17" hidden="1" x14ac:dyDescent="0.3">
      <c r="A1790" t="s">
        <v>3759</v>
      </c>
      <c r="B1790" t="s">
        <v>3760</v>
      </c>
      <c r="C1790" t="s">
        <v>10405</v>
      </c>
      <c r="D1790" t="s">
        <v>510</v>
      </c>
      <c r="E1790">
        <v>583.09724640000002</v>
      </c>
      <c r="F1790">
        <v>376.8</v>
      </c>
      <c r="G1790">
        <v>240.71319962803199</v>
      </c>
      <c r="H1790">
        <v>-23.861711326438598</v>
      </c>
      <c r="I1790">
        <v>85.662782077476507</v>
      </c>
      <c r="J1790">
        <v>-11.180767920170201</v>
      </c>
      <c r="K1790">
        <v>411.98079195299101</v>
      </c>
      <c r="L1790">
        <v>331.82994079124398</v>
      </c>
      <c r="M1790">
        <v>37.219177887429296</v>
      </c>
      <c r="N1790">
        <v>1.07854664310544</v>
      </c>
      <c r="O1790">
        <v>39.039278131634802</v>
      </c>
      <c r="P1790">
        <v>280.60606060606</v>
      </c>
      <c r="Q1790">
        <v>0.18385937841785299</v>
      </c>
    </row>
    <row r="1791" spans="1:17" hidden="1" x14ac:dyDescent="0.3">
      <c r="A1791" t="s">
        <v>3761</v>
      </c>
      <c r="B1791" t="s">
        <v>3762</v>
      </c>
      <c r="C1791" t="s">
        <v>10405</v>
      </c>
      <c r="D1791" t="s">
        <v>127</v>
      </c>
      <c r="E1791">
        <v>582.23379050000005</v>
      </c>
      <c r="F1791">
        <v>415.9</v>
      </c>
      <c r="G1791">
        <v>129.895281779307</v>
      </c>
      <c r="H1791">
        <v>27.5357125242218</v>
      </c>
      <c r="I1791">
        <v>71.448279925563796</v>
      </c>
      <c r="J1791">
        <v>-7.9208976096688604</v>
      </c>
      <c r="K1791">
        <v>327.982035592378</v>
      </c>
      <c r="L1791">
        <v>255.48693426447699</v>
      </c>
      <c r="N1791">
        <v>3.80474748438917</v>
      </c>
      <c r="O1791">
        <v>15.1358499639336</v>
      </c>
      <c r="P1791">
        <v>182.925170068027</v>
      </c>
    </row>
    <row r="1792" spans="1:17" hidden="1" x14ac:dyDescent="0.3">
      <c r="A1792" t="s">
        <v>3763</v>
      </c>
      <c r="B1792" t="s">
        <v>3764</v>
      </c>
      <c r="C1792" t="s">
        <v>10405</v>
      </c>
      <c r="D1792" t="s">
        <v>998</v>
      </c>
      <c r="E1792">
        <v>581.50800000000004</v>
      </c>
      <c r="F1792">
        <v>290</v>
      </c>
      <c r="G1792">
        <v>0.24858041289669999</v>
      </c>
      <c r="H1792">
        <v>1.1204153175010301</v>
      </c>
      <c r="I1792">
        <v>38.021554537879901</v>
      </c>
      <c r="J1792">
        <v>-13.030218319344</v>
      </c>
      <c r="K1792">
        <v>275.00053151199199</v>
      </c>
      <c r="L1792">
        <v>234.15393365881701</v>
      </c>
      <c r="M1792">
        <v>35.8915243968951</v>
      </c>
      <c r="N1792">
        <v>1.04053458657658</v>
      </c>
      <c r="O1792">
        <v>20.620689655172399</v>
      </c>
      <c r="P1792">
        <v>61.1111111111111</v>
      </c>
      <c r="Q1792">
        <v>0.13158809325748999</v>
      </c>
    </row>
    <row r="1793" spans="1:17" hidden="1" x14ac:dyDescent="0.3">
      <c r="A1793" t="s">
        <v>3765</v>
      </c>
      <c r="B1793" t="s">
        <v>3766</v>
      </c>
      <c r="C1793" t="s">
        <v>10405</v>
      </c>
      <c r="D1793" t="s">
        <v>388</v>
      </c>
      <c r="E1793">
        <v>580.15305850000004</v>
      </c>
      <c r="F1793">
        <v>702.05</v>
      </c>
      <c r="G1793">
        <v>73.8290759431558</v>
      </c>
      <c r="H1793">
        <v>14.8947956534924</v>
      </c>
      <c r="I1793">
        <v>22.754944168826199</v>
      </c>
      <c r="J1793">
        <v>-1.80522278574814</v>
      </c>
      <c r="K1793">
        <v>624.07062931775499</v>
      </c>
      <c r="L1793">
        <v>537.351009269055</v>
      </c>
      <c r="M1793">
        <v>58.2277876325495</v>
      </c>
      <c r="N1793">
        <v>2.16697269346326</v>
      </c>
      <c r="O1793">
        <v>17.512997649740001</v>
      </c>
      <c r="P1793">
        <v>115.451895043731</v>
      </c>
      <c r="Q1793">
        <v>6.6031105228875994E-2</v>
      </c>
    </row>
    <row r="1794" spans="1:17" hidden="1" x14ac:dyDescent="0.3">
      <c r="A1794" t="s">
        <v>3767</v>
      </c>
      <c r="B1794" t="s">
        <v>3768</v>
      </c>
      <c r="C1794" t="s">
        <v>10405</v>
      </c>
      <c r="D1794" t="s">
        <v>400</v>
      </c>
      <c r="E1794">
        <v>577.22</v>
      </c>
      <c r="F1794">
        <v>824.6</v>
      </c>
      <c r="G1794">
        <v>110.42925401955701</v>
      </c>
      <c r="H1794">
        <v>2.8066203926031399</v>
      </c>
      <c r="I1794">
        <v>39.398483372904799</v>
      </c>
      <c r="J1794">
        <v>2.26079629493361</v>
      </c>
      <c r="K1794">
        <v>729.11141425642404</v>
      </c>
      <c r="L1794">
        <v>591.99482983053394</v>
      </c>
      <c r="M1794">
        <v>77.0306269658236</v>
      </c>
      <c r="N1794">
        <v>1.32800856464967</v>
      </c>
      <c r="O1794">
        <v>0.65486296386125797</v>
      </c>
      <c r="P1794">
        <v>151.40243902438999</v>
      </c>
      <c r="Q1794">
        <v>0.15116687003454299</v>
      </c>
    </row>
    <row r="1795" spans="1:17" hidden="1" x14ac:dyDescent="0.3">
      <c r="A1795" t="s">
        <v>3769</v>
      </c>
      <c r="B1795" t="s">
        <v>3770</v>
      </c>
      <c r="C1795" t="s">
        <v>10405</v>
      </c>
      <c r="D1795" t="s">
        <v>327</v>
      </c>
      <c r="E1795">
        <v>576.68868964299998</v>
      </c>
      <c r="F1795">
        <v>24.97</v>
      </c>
      <c r="G1795">
        <v>-12.1234339882272</v>
      </c>
      <c r="H1795">
        <v>-31.129606875623502</v>
      </c>
      <c r="I1795">
        <v>8.7472362981382208</v>
      </c>
      <c r="J1795">
        <v>-10.081965342262601</v>
      </c>
      <c r="K1795">
        <v>25.086412317538102</v>
      </c>
      <c r="L1795">
        <v>22.417247242119501</v>
      </c>
      <c r="M1795">
        <v>43.552106313982797</v>
      </c>
      <c r="N1795">
        <v>0.40250892318197201</v>
      </c>
      <c r="O1795">
        <v>32.118542250700798</v>
      </c>
      <c r="P1795">
        <v>61.096774193548299</v>
      </c>
      <c r="Q1795">
        <v>3.4432155996680001E-2</v>
      </c>
    </row>
    <row r="1796" spans="1:17" hidden="1" x14ac:dyDescent="0.3">
      <c r="A1796" t="s">
        <v>3771</v>
      </c>
      <c r="B1796" t="s">
        <v>3772</v>
      </c>
      <c r="C1796" t="s">
        <v>10405</v>
      </c>
      <c r="D1796" t="s">
        <v>266</v>
      </c>
      <c r="E1796">
        <v>576.06295236000005</v>
      </c>
      <c r="F1796">
        <v>167.9</v>
      </c>
      <c r="G1796">
        <v>87.564125785463204</v>
      </c>
      <c r="H1796">
        <v>11.3163646631919</v>
      </c>
      <c r="I1796">
        <v>3.8074498942839901</v>
      </c>
      <c r="J1796">
        <v>-17.116923644941199</v>
      </c>
      <c r="K1796">
        <v>154.46571719765899</v>
      </c>
      <c r="L1796">
        <v>128.036343603738</v>
      </c>
      <c r="M1796">
        <v>45.210175160094302</v>
      </c>
      <c r="N1796">
        <v>1.29926661320241</v>
      </c>
      <c r="O1796">
        <v>18.999404407385299</v>
      </c>
      <c r="P1796">
        <v>139.85714285714201</v>
      </c>
      <c r="Q1796">
        <v>0.11710332654986599</v>
      </c>
    </row>
    <row r="1797" spans="1:17" hidden="1" x14ac:dyDescent="0.3">
      <c r="A1797" t="s">
        <v>3773</v>
      </c>
      <c r="B1797" t="s">
        <v>3774</v>
      </c>
      <c r="C1797" t="s">
        <v>10405</v>
      </c>
      <c r="D1797" t="s">
        <v>74</v>
      </c>
      <c r="E1797">
        <v>573.00160000000005</v>
      </c>
      <c r="F1797">
        <v>160</v>
      </c>
      <c r="G1797">
        <v>324.57984506928301</v>
      </c>
      <c r="H1797">
        <v>7.4049801658304801</v>
      </c>
      <c r="I1797">
        <v>113.297078869766</v>
      </c>
      <c r="J1797">
        <v>-6.6033235815081399</v>
      </c>
      <c r="K1797">
        <v>140.70405405278601</v>
      </c>
      <c r="L1797">
        <v>99.192118237937294</v>
      </c>
      <c r="M1797">
        <v>63.817288106100001</v>
      </c>
      <c r="N1797">
        <v>1.1329976359806899</v>
      </c>
      <c r="O1797">
        <v>6.3749999999999902</v>
      </c>
      <c r="P1797">
        <v>356.75135598058802</v>
      </c>
      <c r="Q1797">
        <v>0.13563353202874301</v>
      </c>
    </row>
    <row r="1798" spans="1:17" hidden="1" x14ac:dyDescent="0.3">
      <c r="A1798" t="s">
        <v>3775</v>
      </c>
      <c r="B1798" t="s">
        <v>3776</v>
      </c>
      <c r="C1798" t="s">
        <v>10405</v>
      </c>
      <c r="D1798" t="s">
        <v>21</v>
      </c>
      <c r="E1798">
        <v>571.85203591999903</v>
      </c>
      <c r="F1798">
        <v>389.6</v>
      </c>
      <c r="G1798">
        <v>22.800645015505602</v>
      </c>
      <c r="H1798">
        <v>0.40442552067972998</v>
      </c>
      <c r="I1798">
        <v>9.4294177258541794</v>
      </c>
      <c r="J1798">
        <v>3.29801180921881</v>
      </c>
      <c r="K1798">
        <v>364.52711103774402</v>
      </c>
      <c r="L1798">
        <v>331.03091081727899</v>
      </c>
      <c r="M1798">
        <v>70.5356805742652</v>
      </c>
      <c r="N1798">
        <v>1.1772017045454499</v>
      </c>
      <c r="O1798">
        <v>15.4260780287474</v>
      </c>
      <c r="P1798">
        <v>63.697478991596597</v>
      </c>
    </row>
    <row r="1799" spans="1:17" hidden="1" x14ac:dyDescent="0.3">
      <c r="A1799" t="s">
        <v>3777</v>
      </c>
      <c r="B1799" t="s">
        <v>3778</v>
      </c>
      <c r="C1799" t="s">
        <v>10405</v>
      </c>
      <c r="D1799" t="s">
        <v>400</v>
      </c>
      <c r="E1799">
        <v>570.33451034200004</v>
      </c>
      <c r="F1799">
        <v>29.98</v>
      </c>
      <c r="G1799">
        <v>-22.475206483935001</v>
      </c>
      <c r="H1799">
        <v>3.3062611034575902</v>
      </c>
      <c r="I1799">
        <v>2.14099723875283</v>
      </c>
      <c r="J1799">
        <v>12.7448346388217</v>
      </c>
      <c r="K1799">
        <v>26.363069846308999</v>
      </c>
      <c r="L1799">
        <v>25.790453281297602</v>
      </c>
      <c r="M1799">
        <v>71.054604545164807</v>
      </c>
      <c r="N1799">
        <v>2.7122857089291199</v>
      </c>
      <c r="O1799">
        <v>21.614409606404202</v>
      </c>
      <c r="P1799">
        <v>34.258844603672202</v>
      </c>
      <c r="Q1799">
        <v>6.1300827115346998E-2</v>
      </c>
    </row>
    <row r="1800" spans="1:17" hidden="1" x14ac:dyDescent="0.3">
      <c r="A1800" t="s">
        <v>3779</v>
      </c>
      <c r="B1800" t="s">
        <v>3780</v>
      </c>
      <c r="C1800" t="s">
        <v>10405</v>
      </c>
      <c r="D1800" t="s">
        <v>266</v>
      </c>
      <c r="E1800">
        <v>568.98312246</v>
      </c>
      <c r="F1800">
        <v>517.04999999999995</v>
      </c>
      <c r="G1800">
        <v>78.482390086862395</v>
      </c>
      <c r="H1800">
        <v>-17.525481437635701</v>
      </c>
      <c r="I1800">
        <v>6.6824608808277297</v>
      </c>
      <c r="J1800">
        <v>-5.2675459207224797</v>
      </c>
      <c r="K1800">
        <v>519.97693145844698</v>
      </c>
      <c r="L1800">
        <v>461.48786117173398</v>
      </c>
      <c r="M1800">
        <v>54.473500303724499</v>
      </c>
      <c r="N1800">
        <v>0.67549294631946</v>
      </c>
      <c r="O1800">
        <v>29.3878735131998</v>
      </c>
      <c r="P1800">
        <v>134.224235560588</v>
      </c>
      <c r="Q1800">
        <v>0.107260609383671</v>
      </c>
    </row>
    <row r="1801" spans="1:17" hidden="1" x14ac:dyDescent="0.3">
      <c r="A1801" t="s">
        <v>3781</v>
      </c>
      <c r="B1801" t="s">
        <v>3782</v>
      </c>
      <c r="C1801" t="s">
        <v>10405</v>
      </c>
      <c r="D1801" t="s">
        <v>1126</v>
      </c>
      <c r="E1801">
        <v>566.87745853000001</v>
      </c>
      <c r="F1801">
        <v>207.7</v>
      </c>
      <c r="G1801">
        <v>21.851477594442901</v>
      </c>
      <c r="H1801">
        <v>8.9130250701630693</v>
      </c>
      <c r="I1801">
        <v>24.528427930967201</v>
      </c>
      <c r="J1801">
        <v>-4.0466371402568404</v>
      </c>
      <c r="K1801">
        <v>171.725614675716</v>
      </c>
      <c r="L1801">
        <v>160.344919901243</v>
      </c>
      <c r="M1801">
        <v>75.317176476169905</v>
      </c>
      <c r="N1801">
        <v>1.65397097315175</v>
      </c>
      <c r="O1801">
        <v>15.551275878671101</v>
      </c>
      <c r="P1801">
        <v>64.580031695721004</v>
      </c>
      <c r="Q1801">
        <v>1.7838519024148999E-2</v>
      </c>
    </row>
    <row r="1802" spans="1:17" hidden="1" x14ac:dyDescent="0.3">
      <c r="A1802" t="s">
        <v>3783</v>
      </c>
      <c r="B1802" t="s">
        <v>3784</v>
      </c>
      <c r="C1802" t="s">
        <v>10405</v>
      </c>
      <c r="D1802" t="s">
        <v>592</v>
      </c>
      <c r="E1802">
        <v>565.76</v>
      </c>
      <c r="F1802">
        <v>800</v>
      </c>
      <c r="G1802">
        <v>160.86878212898799</v>
      </c>
      <c r="H1802">
        <v>4.7661538676981898</v>
      </c>
      <c r="I1802">
        <v>90.704457489047002</v>
      </c>
      <c r="J1802">
        <v>-2.4691114784524202</v>
      </c>
      <c r="K1802">
        <v>755.94429094330098</v>
      </c>
      <c r="M1802">
        <v>52.4182496605385</v>
      </c>
      <c r="N1802">
        <v>0.389389822134387</v>
      </c>
      <c r="O1802">
        <v>6.125</v>
      </c>
      <c r="P1802">
        <v>207.692307692307</v>
      </c>
    </row>
    <row r="1803" spans="1:17" hidden="1" x14ac:dyDescent="0.3">
      <c r="A1803" t="s">
        <v>3785</v>
      </c>
      <c r="B1803" t="s">
        <v>3786</v>
      </c>
      <c r="C1803" t="s">
        <v>10405</v>
      </c>
      <c r="D1803" t="s">
        <v>60</v>
      </c>
      <c r="E1803">
        <v>564.214728272</v>
      </c>
      <c r="F1803">
        <v>27.04</v>
      </c>
      <c r="G1803">
        <v>41.161822422029097</v>
      </c>
      <c r="H1803">
        <v>-18.006867012578201</v>
      </c>
      <c r="I1803">
        <v>47.194905331790601</v>
      </c>
      <c r="J1803">
        <v>-5.9778834082769796</v>
      </c>
      <c r="K1803">
        <v>30.412031372416799</v>
      </c>
      <c r="L1803">
        <v>27.4996034150955</v>
      </c>
      <c r="M1803">
        <v>25.994553943126501</v>
      </c>
      <c r="N1803">
        <v>0.276838911716068</v>
      </c>
      <c r="O1803">
        <v>79.733727810650805</v>
      </c>
      <c r="P1803">
        <v>86.482758620689594</v>
      </c>
      <c r="Q1803">
        <v>0.10211525743593799</v>
      </c>
    </row>
    <row r="1804" spans="1:17" hidden="1" x14ac:dyDescent="0.3">
      <c r="A1804" t="s">
        <v>3787</v>
      </c>
      <c r="B1804" t="s">
        <v>3788</v>
      </c>
      <c r="C1804" t="s">
        <v>10405</v>
      </c>
      <c r="D1804" t="s">
        <v>400</v>
      </c>
      <c r="E1804">
        <v>562.70566840499998</v>
      </c>
      <c r="F1804">
        <v>209.7</v>
      </c>
      <c r="G1804">
        <v>12.799107823572999</v>
      </c>
      <c r="H1804">
        <v>0.124757431823234</v>
      </c>
      <c r="I1804">
        <v>-5.1227569752672704</v>
      </c>
      <c r="J1804">
        <v>2.1992558684863499</v>
      </c>
      <c r="K1804">
        <v>193.49579226672199</v>
      </c>
      <c r="L1804">
        <v>178.04064556289799</v>
      </c>
      <c r="M1804">
        <v>63.262117939830397</v>
      </c>
      <c r="N1804">
        <v>1.6514414277903999</v>
      </c>
      <c r="O1804">
        <v>4.7925608011444902</v>
      </c>
      <c r="P1804">
        <v>51.956521739130402</v>
      </c>
      <c r="Q1804">
        <v>4.3701872886040001E-2</v>
      </c>
    </row>
    <row r="1805" spans="1:17" hidden="1" x14ac:dyDescent="0.3">
      <c r="A1805" t="s">
        <v>3789</v>
      </c>
      <c r="B1805" t="s">
        <v>3790</v>
      </c>
      <c r="C1805" t="s">
        <v>10405</v>
      </c>
      <c r="D1805" t="s">
        <v>127</v>
      </c>
      <c r="E1805">
        <v>560.51940000000002</v>
      </c>
      <c r="F1805">
        <v>21.05</v>
      </c>
      <c r="G1805">
        <v>196.73473908869499</v>
      </c>
      <c r="H1805">
        <v>10.120519564209999</v>
      </c>
      <c r="I1805">
        <v>2.94722904413947</v>
      </c>
      <c r="J1805">
        <v>-0.81773533166343104</v>
      </c>
      <c r="K1805">
        <v>20.127184331771801</v>
      </c>
      <c r="L1805">
        <v>17.3734694578879</v>
      </c>
      <c r="M1805">
        <v>50.6912562265425</v>
      </c>
      <c r="N1805">
        <v>3.7989784740652399</v>
      </c>
      <c r="O1805">
        <v>16.389548693586601</v>
      </c>
      <c r="P1805">
        <v>237.70053475935799</v>
      </c>
      <c r="Q1805">
        <v>0.154244477236613</v>
      </c>
    </row>
    <row r="1806" spans="1:17" hidden="1" x14ac:dyDescent="0.3">
      <c r="A1806" t="s">
        <v>3791</v>
      </c>
      <c r="B1806" t="s">
        <v>3792</v>
      </c>
      <c r="C1806" t="s">
        <v>10405</v>
      </c>
      <c r="D1806" t="s">
        <v>1557</v>
      </c>
      <c r="E1806">
        <v>560.42828656099903</v>
      </c>
      <c r="F1806">
        <v>24.23</v>
      </c>
      <c r="G1806">
        <v>-39.158075210728398</v>
      </c>
      <c r="H1806">
        <v>-11.1807325791882</v>
      </c>
      <c r="I1806">
        <v>-29.413562392230901</v>
      </c>
      <c r="J1806">
        <v>-3.3652418246845999</v>
      </c>
      <c r="K1806">
        <v>25.311408354605899</v>
      </c>
      <c r="L1806">
        <v>26.1737579155213</v>
      </c>
      <c r="M1806">
        <v>43.830358491865198</v>
      </c>
      <c r="N1806">
        <v>0.460283970431902</v>
      </c>
      <c r="O1806">
        <v>52.290548906314399</v>
      </c>
      <c r="P1806">
        <v>8.4116331096196699</v>
      </c>
      <c r="Q1806">
        <v>-2.8412002209999E-2</v>
      </c>
    </row>
    <row r="1807" spans="1:17" hidden="1" x14ac:dyDescent="0.3">
      <c r="A1807" t="s">
        <v>3793</v>
      </c>
      <c r="B1807" t="s">
        <v>3794</v>
      </c>
      <c r="C1807" t="s">
        <v>10405</v>
      </c>
      <c r="D1807" t="s">
        <v>21</v>
      </c>
      <c r="E1807">
        <v>559.10314073899997</v>
      </c>
      <c r="F1807">
        <v>75.790000000000006</v>
      </c>
      <c r="G1807">
        <v>29.083808237631899</v>
      </c>
      <c r="H1807">
        <v>18.329917898751901</v>
      </c>
      <c r="I1807">
        <v>-24.288195820847498</v>
      </c>
      <c r="J1807">
        <v>7.9485255344337897</v>
      </c>
      <c r="K1807">
        <v>62.826252107800101</v>
      </c>
      <c r="L1807">
        <v>63.926343603689602</v>
      </c>
      <c r="M1807">
        <v>83.840888105493505</v>
      </c>
      <c r="N1807">
        <v>2.43654859398137</v>
      </c>
      <c r="O1807">
        <v>41.509433962264097</v>
      </c>
      <c r="P1807">
        <v>84.8536585365853</v>
      </c>
      <c r="Q1807">
        <v>0.103724507193864</v>
      </c>
    </row>
    <row r="1808" spans="1:17" hidden="1" x14ac:dyDescent="0.3">
      <c r="A1808" t="s">
        <v>3795</v>
      </c>
      <c r="B1808" t="s">
        <v>3796</v>
      </c>
      <c r="C1808" t="s">
        <v>10405</v>
      </c>
      <c r="D1808" t="s">
        <v>127</v>
      </c>
      <c r="E1808">
        <v>556.93481999999995</v>
      </c>
      <c r="F1808">
        <v>106.57</v>
      </c>
      <c r="G1808">
        <v>58.0980838039251</v>
      </c>
      <c r="H1808">
        <v>-1.6420967437246199</v>
      </c>
      <c r="I1808">
        <v>-12.4807742483023</v>
      </c>
      <c r="J1808">
        <v>-6.49371604787245</v>
      </c>
      <c r="K1808">
        <v>108.03525324270301</v>
      </c>
      <c r="L1808">
        <v>95.270589870845896</v>
      </c>
      <c r="M1808">
        <v>32.920479298958497</v>
      </c>
      <c r="N1808">
        <v>0.266240722238686</v>
      </c>
      <c r="O1808">
        <v>38.688186168715397</v>
      </c>
      <c r="P1808">
        <v>633.24618136782703</v>
      </c>
      <c r="Q1808">
        <v>0.14896953691685499</v>
      </c>
    </row>
    <row r="1809" spans="1:17" hidden="1" x14ac:dyDescent="0.3">
      <c r="A1809" t="s">
        <v>3797</v>
      </c>
      <c r="B1809" t="s">
        <v>3798</v>
      </c>
      <c r="C1809" t="s">
        <v>10405</v>
      </c>
      <c r="D1809" t="s">
        <v>54</v>
      </c>
      <c r="E1809">
        <v>554.97232455999995</v>
      </c>
      <c r="F1809">
        <v>24.4</v>
      </c>
      <c r="G1809">
        <v>180.24846348050099</v>
      </c>
      <c r="H1809">
        <v>36.031818028099202</v>
      </c>
      <c r="I1809">
        <v>33.306955561203701</v>
      </c>
      <c r="J1809">
        <v>-10.6892687336346</v>
      </c>
      <c r="K1809">
        <v>19.752895942167299</v>
      </c>
      <c r="L1809">
        <v>16.523694436193701</v>
      </c>
      <c r="M1809">
        <v>53.1396883474265</v>
      </c>
      <c r="N1809">
        <v>1.9361213224492699</v>
      </c>
      <c r="O1809">
        <v>18.8524590163934</v>
      </c>
      <c r="P1809">
        <v>217.29518855656599</v>
      </c>
      <c r="Q1809">
        <v>0.111874167323101</v>
      </c>
    </row>
    <row r="1810" spans="1:17" hidden="1" x14ac:dyDescent="0.3">
      <c r="A1810" t="s">
        <v>3799</v>
      </c>
      <c r="B1810" t="s">
        <v>3800</v>
      </c>
      <c r="C1810" t="s">
        <v>10405</v>
      </c>
      <c r="D1810" t="s">
        <v>46</v>
      </c>
      <c r="E1810">
        <v>554.77328101800003</v>
      </c>
      <c r="F1810">
        <v>42.31</v>
      </c>
      <c r="G1810">
        <v>129.001328594868</v>
      </c>
      <c r="H1810">
        <v>5.2813560473997097</v>
      </c>
      <c r="I1810">
        <v>25.740585364862099</v>
      </c>
      <c r="J1810">
        <v>1.7683854419713201</v>
      </c>
      <c r="K1810">
        <v>34.694791558998702</v>
      </c>
      <c r="L1810">
        <v>30.103747146662698</v>
      </c>
      <c r="M1810">
        <v>82.869888270867804</v>
      </c>
      <c r="N1810">
        <v>1.8969538427132899</v>
      </c>
      <c r="O1810">
        <v>22.075159536752501</v>
      </c>
      <c r="Q1810">
        <v>0.16417746496732499</v>
      </c>
    </row>
    <row r="1811" spans="1:17" hidden="1" x14ac:dyDescent="0.3">
      <c r="A1811" t="s">
        <v>3801</v>
      </c>
      <c r="B1811" t="s">
        <v>3802</v>
      </c>
      <c r="C1811" t="s">
        <v>10405</v>
      </c>
      <c r="D1811" t="s">
        <v>2307</v>
      </c>
      <c r="E1811">
        <v>554.62687200000005</v>
      </c>
      <c r="F1811">
        <v>285</v>
      </c>
      <c r="G1811">
        <v>34.397746832705103</v>
      </c>
      <c r="H1811">
        <v>-4.8647985132541898</v>
      </c>
      <c r="I1811">
        <v>-3.66033888778502</v>
      </c>
      <c r="J1811">
        <v>-9.2202366659836699</v>
      </c>
      <c r="K1811">
        <v>267.910602061259</v>
      </c>
      <c r="L1811">
        <v>241.53518658624799</v>
      </c>
      <c r="M1811">
        <v>57.150336735457799</v>
      </c>
      <c r="N1811">
        <v>3.5793833484632298</v>
      </c>
      <c r="O1811">
        <v>9.1228070175438596</v>
      </c>
      <c r="P1811">
        <v>78.403755868544593</v>
      </c>
      <c r="Q1811">
        <v>0.17361025432117799</v>
      </c>
    </row>
    <row r="1812" spans="1:17" hidden="1" x14ac:dyDescent="0.3">
      <c r="A1812" t="s">
        <v>3803</v>
      </c>
      <c r="B1812" t="s">
        <v>3804</v>
      </c>
      <c r="C1812" t="s">
        <v>10405</v>
      </c>
      <c r="D1812" t="s">
        <v>190</v>
      </c>
      <c r="E1812">
        <v>554.39999899199995</v>
      </c>
      <c r="F1812">
        <v>45.36</v>
      </c>
      <c r="G1812">
        <v>-7.3847158631611602</v>
      </c>
      <c r="H1812">
        <v>-22.0255127989684</v>
      </c>
      <c r="I1812">
        <v>4.7460063488736397</v>
      </c>
      <c r="J1812">
        <v>-6.3487795282449602</v>
      </c>
      <c r="K1812">
        <v>48.069583191869</v>
      </c>
      <c r="L1812">
        <v>42.271723084134798</v>
      </c>
      <c r="M1812">
        <v>23.264440990913201</v>
      </c>
      <c r="N1812">
        <v>0.14084950774659799</v>
      </c>
      <c r="O1812">
        <v>42.791005291005199</v>
      </c>
      <c r="P1812">
        <v>64.945454545454496</v>
      </c>
      <c r="Q1812">
        <v>7.4736048245247003E-2</v>
      </c>
    </row>
    <row r="1813" spans="1:17" hidden="1" x14ac:dyDescent="0.3">
      <c r="A1813" t="s">
        <v>3805</v>
      </c>
      <c r="B1813" t="s">
        <v>3806</v>
      </c>
      <c r="C1813" t="s">
        <v>10405</v>
      </c>
      <c r="D1813" t="s">
        <v>233</v>
      </c>
      <c r="E1813">
        <v>552.25335874999996</v>
      </c>
      <c r="F1813">
        <v>146.5</v>
      </c>
      <c r="G1813">
        <v>-32.922598547403801</v>
      </c>
      <c r="H1813">
        <v>-13.9023028555672</v>
      </c>
      <c r="I1813">
        <v>19.9199057904132</v>
      </c>
      <c r="J1813">
        <v>-9.3768799028294403</v>
      </c>
      <c r="K1813">
        <v>163.415250659918</v>
      </c>
      <c r="L1813">
        <v>144.89325953673301</v>
      </c>
      <c r="M1813">
        <v>30.543422804489499</v>
      </c>
      <c r="N1813">
        <v>0.73844437795987194</v>
      </c>
      <c r="O1813">
        <v>31.170371484673201</v>
      </c>
      <c r="P1813">
        <v>48.277758855142103</v>
      </c>
      <c r="Q1813">
        <v>0.11614283932529799</v>
      </c>
    </row>
    <row r="1814" spans="1:17" hidden="1" x14ac:dyDescent="0.3">
      <c r="A1814" t="s">
        <v>3807</v>
      </c>
      <c r="B1814" t="s">
        <v>3808</v>
      </c>
      <c r="C1814" t="s">
        <v>10405</v>
      </c>
      <c r="D1814" t="s">
        <v>2479</v>
      </c>
      <c r="E1814">
        <v>551.92319999999995</v>
      </c>
      <c r="F1814">
        <v>635</v>
      </c>
      <c r="G1814">
        <v>481.948411719256</v>
      </c>
      <c r="H1814">
        <v>-11.383864109996001</v>
      </c>
      <c r="I1814">
        <v>48.5472230434493</v>
      </c>
      <c r="J1814">
        <v>1.7280694019318501</v>
      </c>
      <c r="K1814">
        <v>599.11690227420502</v>
      </c>
      <c r="L1814">
        <v>451.890884818654</v>
      </c>
      <c r="M1814">
        <v>49.769275530818497</v>
      </c>
      <c r="N1814">
        <v>1.2477964124418199</v>
      </c>
      <c r="O1814">
        <v>16.086614173228298</v>
      </c>
      <c r="P1814">
        <v>546.31043256997395</v>
      </c>
      <c r="Q1814">
        <v>0.21643982833334399</v>
      </c>
    </row>
    <row r="1815" spans="1:17" hidden="1" x14ac:dyDescent="0.3">
      <c r="A1815" t="s">
        <v>3809</v>
      </c>
      <c r="B1815" t="s">
        <v>3810</v>
      </c>
      <c r="C1815" t="s">
        <v>10405</v>
      </c>
      <c r="D1815" t="s">
        <v>21</v>
      </c>
      <c r="E1815">
        <v>551.78069662400003</v>
      </c>
      <c r="F1815">
        <v>13.04</v>
      </c>
      <c r="G1815">
        <v>-74.978528455163797</v>
      </c>
      <c r="H1815">
        <v>9.89751675768178</v>
      </c>
      <c r="I1815">
        <v>-27.253185057573699</v>
      </c>
      <c r="J1815">
        <v>-10.108000367341299</v>
      </c>
      <c r="K1815">
        <v>12.631037061567801</v>
      </c>
      <c r="L1815">
        <v>15.6727731252592</v>
      </c>
      <c r="M1815">
        <v>42.692385789476099</v>
      </c>
      <c r="N1815">
        <v>1.4675429939965099</v>
      </c>
      <c r="O1815">
        <v>115.490797546012</v>
      </c>
      <c r="P1815">
        <v>36.544502617801001</v>
      </c>
      <c r="Q1815">
        <v>0.14306710505572301</v>
      </c>
    </row>
    <row r="1816" spans="1:17" hidden="1" x14ac:dyDescent="0.3">
      <c r="A1816" t="s">
        <v>3811</v>
      </c>
      <c r="B1816" t="s">
        <v>3812</v>
      </c>
      <c r="C1816" t="s">
        <v>10405</v>
      </c>
      <c r="D1816" t="s">
        <v>27</v>
      </c>
      <c r="E1816">
        <v>551.59506405000002</v>
      </c>
      <c r="F1816">
        <v>2.0099999999999998</v>
      </c>
      <c r="G1816">
        <v>-20.5048442446375</v>
      </c>
      <c r="H1816">
        <v>-18.981793587145798</v>
      </c>
      <c r="I1816">
        <v>0.552150668949835</v>
      </c>
      <c r="J1816">
        <v>-6.3338457779693202</v>
      </c>
      <c r="K1816">
        <v>1.9244080556091501</v>
      </c>
      <c r="L1816">
        <v>1.7925900746469401</v>
      </c>
      <c r="M1816">
        <v>33.079594141490098</v>
      </c>
      <c r="N1816">
        <v>1.0574038727294399</v>
      </c>
      <c r="O1816">
        <v>21.890547263681601</v>
      </c>
      <c r="P1816">
        <v>38.620689655172399</v>
      </c>
      <c r="Q1816">
        <v>-1.6897598901247E-2</v>
      </c>
    </row>
    <row r="1817" spans="1:17" hidden="1" x14ac:dyDescent="0.3">
      <c r="A1817" t="s">
        <v>3813</v>
      </c>
      <c r="B1817" t="s">
        <v>3814</v>
      </c>
      <c r="C1817" t="s">
        <v>10405</v>
      </c>
      <c r="D1817" t="s">
        <v>266</v>
      </c>
      <c r="E1817">
        <v>549.33524999999997</v>
      </c>
      <c r="F1817">
        <v>485</v>
      </c>
      <c r="G1817">
        <v>-5.9516019978364101</v>
      </c>
      <c r="H1817">
        <v>37.151180455409502</v>
      </c>
      <c r="I1817">
        <v>8.5367654647705802</v>
      </c>
      <c r="J1817">
        <v>-9.6119686213095594</v>
      </c>
      <c r="K1817">
        <v>416.76976225859102</v>
      </c>
      <c r="M1817">
        <v>57.386416669434396</v>
      </c>
      <c r="N1817">
        <v>0.80163306842411297</v>
      </c>
      <c r="O1817">
        <v>19.8969072164948</v>
      </c>
      <c r="P1817">
        <v>67.241379310344797</v>
      </c>
    </row>
    <row r="1818" spans="1:17" hidden="1" x14ac:dyDescent="0.3">
      <c r="A1818" t="s">
        <v>3815</v>
      </c>
      <c r="B1818" t="s">
        <v>3816</v>
      </c>
      <c r="C1818" t="s">
        <v>10405</v>
      </c>
      <c r="D1818" t="s">
        <v>2127</v>
      </c>
      <c r="E1818">
        <v>548.92774999999995</v>
      </c>
      <c r="F1818">
        <v>602</v>
      </c>
      <c r="G1818">
        <v>-8.6969954769897804</v>
      </c>
      <c r="H1818">
        <v>-11.7585522490581</v>
      </c>
      <c r="I1818">
        <v>-24.5375454292016</v>
      </c>
      <c r="J1818">
        <v>-3.6755564344013001</v>
      </c>
      <c r="K1818">
        <v>635.59740666630501</v>
      </c>
      <c r="L1818">
        <v>615.60200859926204</v>
      </c>
      <c r="M1818">
        <v>41.588685811662799</v>
      </c>
      <c r="N1818">
        <v>0.80321910695742404</v>
      </c>
      <c r="O1818">
        <v>44.352159468438501</v>
      </c>
      <c r="P1818">
        <v>34.375</v>
      </c>
    </row>
    <row r="1819" spans="1:17" hidden="1" x14ac:dyDescent="0.3">
      <c r="A1819" t="s">
        <v>3817</v>
      </c>
      <c r="B1819" t="s">
        <v>3818</v>
      </c>
      <c r="C1819" t="s">
        <v>10405</v>
      </c>
      <c r="D1819" t="s">
        <v>266</v>
      </c>
      <c r="E1819">
        <v>548.24449745000004</v>
      </c>
      <c r="F1819">
        <v>1121.3</v>
      </c>
      <c r="G1819">
        <v>159.64371355193501</v>
      </c>
      <c r="H1819">
        <v>-10.824726225272499</v>
      </c>
      <c r="I1819">
        <v>41.943876268008502</v>
      </c>
      <c r="J1819">
        <v>-15.4459089803299</v>
      </c>
      <c r="K1819">
        <v>1113.32561613234</v>
      </c>
      <c r="L1819">
        <v>896.12366074540398</v>
      </c>
      <c r="M1819">
        <v>35.206053209370403</v>
      </c>
      <c r="N1819">
        <v>0.88280928532706704</v>
      </c>
      <c r="O1819">
        <v>21.287790956925001</v>
      </c>
      <c r="P1819">
        <v>202.972169683869</v>
      </c>
      <c r="Q1819">
        <v>0.16817206262877399</v>
      </c>
    </row>
    <row r="1820" spans="1:17" hidden="1" x14ac:dyDescent="0.3">
      <c r="A1820" t="s">
        <v>3819</v>
      </c>
      <c r="B1820" t="s">
        <v>3820</v>
      </c>
      <c r="C1820" t="s">
        <v>10405</v>
      </c>
      <c r="D1820" t="s">
        <v>1126</v>
      </c>
      <c r="E1820">
        <v>545.69562624499997</v>
      </c>
      <c r="F1820">
        <v>141.35</v>
      </c>
      <c r="G1820">
        <v>-2.9076791783366698</v>
      </c>
      <c r="H1820">
        <v>-6.6475488360620298</v>
      </c>
      <c r="I1820">
        <v>-9.1193953688200899</v>
      </c>
      <c r="J1820">
        <v>-4.7313528834233898</v>
      </c>
      <c r="K1820">
        <v>131.907855572606</v>
      </c>
      <c r="L1820">
        <v>127.76288594472101</v>
      </c>
      <c r="M1820">
        <v>69.414867650208507</v>
      </c>
      <c r="N1820">
        <v>1.16529979192461</v>
      </c>
      <c r="O1820">
        <v>22.9925716307039</v>
      </c>
      <c r="P1820">
        <v>37.433155080213901</v>
      </c>
      <c r="Q1820">
        <v>1.2930036700075E-2</v>
      </c>
    </row>
    <row r="1821" spans="1:17" hidden="1" x14ac:dyDescent="0.3">
      <c r="A1821" t="s">
        <v>3821</v>
      </c>
      <c r="B1821" t="s">
        <v>3822</v>
      </c>
      <c r="C1821" t="s">
        <v>10405</v>
      </c>
      <c r="D1821" t="s">
        <v>213</v>
      </c>
      <c r="E1821">
        <v>544.80020000000002</v>
      </c>
      <c r="F1821">
        <v>868</v>
      </c>
      <c r="G1821">
        <v>479.09609472249798</v>
      </c>
      <c r="H1821">
        <v>1.146178793067</v>
      </c>
      <c r="I1821">
        <v>186.29164205296601</v>
      </c>
      <c r="J1821">
        <v>-0.356435422114392</v>
      </c>
      <c r="K1821">
        <v>848.88736497139598</v>
      </c>
      <c r="L1821">
        <v>605.40893564730504</v>
      </c>
      <c r="M1821">
        <v>49.5526306755539</v>
      </c>
      <c r="N1821">
        <v>0.41252144082332698</v>
      </c>
      <c r="O1821">
        <v>26.399769585253399</v>
      </c>
      <c r="P1821">
        <v>563.86233269598404</v>
      </c>
      <c r="Q1821">
        <v>0.213201854067219</v>
      </c>
    </row>
    <row r="1822" spans="1:17" hidden="1" x14ac:dyDescent="0.3">
      <c r="A1822" t="s">
        <v>3823</v>
      </c>
      <c r="B1822" t="s">
        <v>3824</v>
      </c>
      <c r="C1822" t="s">
        <v>10405</v>
      </c>
      <c r="D1822" t="s">
        <v>21</v>
      </c>
      <c r="E1822">
        <v>544.79495707199999</v>
      </c>
      <c r="F1822">
        <v>32.159999999999997</v>
      </c>
      <c r="G1822">
        <v>-54.018412490891002</v>
      </c>
      <c r="H1822">
        <v>-13.3371211976021</v>
      </c>
      <c r="I1822">
        <v>-35.642327122166598</v>
      </c>
      <c r="J1822">
        <v>-4.2521274953759702</v>
      </c>
      <c r="K1822">
        <v>34.5475413775942</v>
      </c>
      <c r="L1822">
        <v>38.411834267641296</v>
      </c>
      <c r="M1822">
        <v>27.078925391136099</v>
      </c>
      <c r="N1822">
        <v>0.51463864020965799</v>
      </c>
      <c r="O1822">
        <v>98.694029850746205</v>
      </c>
      <c r="P1822">
        <v>6.3140495867768296</v>
      </c>
      <c r="Q1822">
        <v>1.5961482079569999E-2</v>
      </c>
    </row>
    <row r="1823" spans="1:17" hidden="1" x14ac:dyDescent="0.3">
      <c r="A1823" t="s">
        <v>3825</v>
      </c>
      <c r="B1823" t="s">
        <v>3826</v>
      </c>
      <c r="C1823" t="s">
        <v>10405</v>
      </c>
      <c r="D1823" t="s">
        <v>263</v>
      </c>
      <c r="E1823">
        <v>544.23444374999997</v>
      </c>
      <c r="F1823">
        <v>562.29999999999995</v>
      </c>
      <c r="G1823">
        <v>-26.057149711077699</v>
      </c>
      <c r="H1823">
        <v>-8.6135878595011608</v>
      </c>
      <c r="I1823">
        <v>-8.5939980417712398</v>
      </c>
      <c r="J1823">
        <v>2.3733245256137501</v>
      </c>
      <c r="K1823">
        <v>561.91175619707701</v>
      </c>
      <c r="L1823">
        <v>547.62236410992205</v>
      </c>
      <c r="M1823">
        <v>45.705816126209903</v>
      </c>
      <c r="N1823">
        <v>0.20890040694345</v>
      </c>
      <c r="O1823">
        <v>23.314956428952499</v>
      </c>
      <c r="P1823">
        <v>26.047971306881799</v>
      </c>
    </row>
    <row r="1824" spans="1:17" hidden="1" x14ac:dyDescent="0.3">
      <c r="A1824" t="s">
        <v>3827</v>
      </c>
      <c r="B1824" t="s">
        <v>3828</v>
      </c>
      <c r="C1824" t="s">
        <v>10405</v>
      </c>
      <c r="D1824" t="s">
        <v>54</v>
      </c>
      <c r="E1824">
        <v>543.74511900000005</v>
      </c>
      <c r="F1824">
        <v>173.8</v>
      </c>
      <c r="G1824">
        <v>42.216993102958</v>
      </c>
      <c r="H1824">
        <v>-13.2389702598749</v>
      </c>
      <c r="I1824">
        <v>8.4013923483892192</v>
      </c>
      <c r="J1824">
        <v>-7.3975255753687099</v>
      </c>
      <c r="K1824">
        <v>179.11080060941899</v>
      </c>
      <c r="L1824">
        <v>159.449712418161</v>
      </c>
      <c r="M1824">
        <v>35.139940314848602</v>
      </c>
      <c r="N1824">
        <v>0.79220795490199503</v>
      </c>
      <c r="O1824">
        <v>25.817949088801299</v>
      </c>
      <c r="P1824">
        <v>88.935573358222499</v>
      </c>
      <c r="Q1824">
        <v>0.13594005814653401</v>
      </c>
    </row>
    <row r="1825" spans="1:17" hidden="1" x14ac:dyDescent="0.3">
      <c r="A1825" t="s">
        <v>3829</v>
      </c>
      <c r="B1825" t="s">
        <v>3830</v>
      </c>
      <c r="C1825" t="s">
        <v>10405</v>
      </c>
      <c r="D1825" t="s">
        <v>190</v>
      </c>
      <c r="E1825">
        <v>541.93124999999998</v>
      </c>
      <c r="F1825">
        <v>206.45</v>
      </c>
      <c r="G1825">
        <v>18.521919745630001</v>
      </c>
      <c r="H1825">
        <v>-19.392298440560701</v>
      </c>
      <c r="I1825">
        <v>29.623313918409401</v>
      </c>
      <c r="J1825">
        <v>-15.4024724915311</v>
      </c>
      <c r="K1825">
        <v>230.77419020887001</v>
      </c>
      <c r="L1825">
        <v>191.09202624752601</v>
      </c>
      <c r="M1825">
        <v>19.374094353570602</v>
      </c>
      <c r="N1825">
        <v>0.24208034632265299</v>
      </c>
      <c r="O1825">
        <v>49.188665536449498</v>
      </c>
      <c r="P1825">
        <v>67.845528455284494</v>
      </c>
      <c r="Q1825">
        <v>7.7136754777971994E-2</v>
      </c>
    </row>
    <row r="1826" spans="1:17" hidden="1" x14ac:dyDescent="0.3">
      <c r="A1826" t="s">
        <v>3831</v>
      </c>
      <c r="B1826" t="s">
        <v>3832</v>
      </c>
      <c r="C1826" t="s">
        <v>10405</v>
      </c>
      <c r="D1826" t="s">
        <v>54</v>
      </c>
      <c r="E1826">
        <v>540.32055144599997</v>
      </c>
      <c r="F1826">
        <v>110.89</v>
      </c>
      <c r="G1826">
        <v>-42.888097062672898</v>
      </c>
      <c r="H1826">
        <v>-10.367621291850099</v>
      </c>
      <c r="I1826">
        <v>-3.3635558198312299</v>
      </c>
      <c r="J1826">
        <v>-6.0919184959962696</v>
      </c>
      <c r="K1826">
        <v>112.75258523790301</v>
      </c>
      <c r="L1826">
        <v>109.910901414075</v>
      </c>
      <c r="M1826">
        <v>40.703012727283003</v>
      </c>
      <c r="N1826">
        <v>0.55009016491097396</v>
      </c>
      <c r="O1826">
        <v>18.4958066552439</v>
      </c>
      <c r="P1826">
        <v>23.899441340782101</v>
      </c>
    </row>
    <row r="1827" spans="1:17" hidden="1" x14ac:dyDescent="0.3">
      <c r="A1827" t="s">
        <v>3833</v>
      </c>
      <c r="B1827" t="s">
        <v>3834</v>
      </c>
      <c r="C1827" t="s">
        <v>10405</v>
      </c>
      <c r="D1827" t="s">
        <v>564</v>
      </c>
      <c r="E1827">
        <v>539.53157171999999</v>
      </c>
      <c r="F1827">
        <v>32.049999999999997</v>
      </c>
      <c r="G1827">
        <v>90.012197927517207</v>
      </c>
      <c r="H1827">
        <v>-3.9700060026771702</v>
      </c>
      <c r="I1827">
        <v>61.701184909511703</v>
      </c>
      <c r="J1827">
        <v>-7.4869262052932699</v>
      </c>
      <c r="K1827">
        <v>30.520062991602</v>
      </c>
      <c r="L1827">
        <v>23.7441234445905</v>
      </c>
      <c r="M1827">
        <v>52.219769481050498</v>
      </c>
      <c r="N1827">
        <v>0.279008934883898</v>
      </c>
      <c r="O1827">
        <v>22.090483619344798</v>
      </c>
      <c r="P1827">
        <v>143.72623574144399</v>
      </c>
      <c r="Q1827">
        <v>5.8857913897674002E-2</v>
      </c>
    </row>
    <row r="1828" spans="1:17" hidden="1" x14ac:dyDescent="0.3">
      <c r="A1828" t="s">
        <v>3835</v>
      </c>
      <c r="B1828" t="s">
        <v>3836</v>
      </c>
      <c r="C1828" t="s">
        <v>10405</v>
      </c>
      <c r="D1828" t="s">
        <v>729</v>
      </c>
      <c r="E1828">
        <v>538.90471879999996</v>
      </c>
      <c r="F1828">
        <v>369.25</v>
      </c>
      <c r="G1828">
        <v>-52.065208709330001</v>
      </c>
      <c r="H1828">
        <v>-9.0508493733888091</v>
      </c>
      <c r="I1828">
        <v>-17.926288119776402</v>
      </c>
      <c r="J1828">
        <v>-3.6048605319948699</v>
      </c>
      <c r="K1828">
        <v>376.64753637804802</v>
      </c>
      <c r="L1828">
        <v>391.66472637362</v>
      </c>
      <c r="M1828">
        <v>50.988646452516001</v>
      </c>
      <c r="N1828">
        <v>0.36391296336267998</v>
      </c>
      <c r="O1828">
        <v>29.7088693297224</v>
      </c>
      <c r="P1828">
        <v>22.268211920529801</v>
      </c>
      <c r="Q1828">
        <v>-1.151926804524E-2</v>
      </c>
    </row>
    <row r="1829" spans="1:17" hidden="1" x14ac:dyDescent="0.3">
      <c r="A1829" t="s">
        <v>3837</v>
      </c>
      <c r="B1829" t="s">
        <v>3838</v>
      </c>
      <c r="C1829" t="s">
        <v>10405</v>
      </c>
      <c r="D1829" t="s">
        <v>327</v>
      </c>
      <c r="E1829">
        <v>537.26398846999996</v>
      </c>
      <c r="F1829">
        <v>109.7</v>
      </c>
      <c r="G1829">
        <v>0.55686174447315295</v>
      </c>
      <c r="H1829">
        <v>-16.642057873055101</v>
      </c>
      <c r="I1829">
        <v>4.9552019956851199</v>
      </c>
      <c r="J1829">
        <v>-3.4125916742690499</v>
      </c>
      <c r="K1829">
        <v>118.026315988756</v>
      </c>
      <c r="L1829">
        <v>107.199271171492</v>
      </c>
      <c r="M1829">
        <v>34.4473122930385</v>
      </c>
      <c r="N1829">
        <v>0.241776394444564</v>
      </c>
      <c r="O1829">
        <v>34.776663628076498</v>
      </c>
      <c r="P1829">
        <v>47.545393409549398</v>
      </c>
      <c r="Q1829">
        <v>-3.7872985115359999E-3</v>
      </c>
    </row>
    <row r="1830" spans="1:17" hidden="1" x14ac:dyDescent="0.3">
      <c r="A1830" t="s">
        <v>3839</v>
      </c>
      <c r="B1830" t="s">
        <v>3840</v>
      </c>
      <c r="C1830" t="s">
        <v>10405</v>
      </c>
      <c r="D1830" t="s">
        <v>294</v>
      </c>
      <c r="E1830">
        <v>537.25825999999995</v>
      </c>
      <c r="F1830">
        <v>225.5</v>
      </c>
      <c r="G1830">
        <v>17.761999726993601</v>
      </c>
      <c r="H1830">
        <v>-22.1326556561113</v>
      </c>
      <c r="I1830">
        <v>32.250367189600603</v>
      </c>
      <c r="J1830">
        <v>-5.2632291255112396</v>
      </c>
      <c r="K1830">
        <v>235.57742883844199</v>
      </c>
      <c r="M1830">
        <v>31.509759286647601</v>
      </c>
      <c r="N1830">
        <v>0.77057325241344599</v>
      </c>
      <c r="O1830">
        <v>40.133037694013296</v>
      </c>
      <c r="P1830">
        <v>65.565345080763507</v>
      </c>
    </row>
    <row r="1831" spans="1:17" hidden="1" x14ac:dyDescent="0.3">
      <c r="A1831" t="s">
        <v>3841</v>
      </c>
      <c r="B1831" t="s">
        <v>3842</v>
      </c>
      <c r="C1831" t="s">
        <v>10405</v>
      </c>
      <c r="D1831" t="s">
        <v>225</v>
      </c>
      <c r="E1831">
        <v>535.96107483499998</v>
      </c>
      <c r="F1831">
        <v>320.05</v>
      </c>
      <c r="G1831">
        <v>-29.673512512585202</v>
      </c>
      <c r="H1831">
        <v>-5.8174007029551298</v>
      </c>
      <c r="I1831">
        <v>-4.4311972349675601</v>
      </c>
      <c r="J1831">
        <v>-2.9633963100866301</v>
      </c>
      <c r="K1831">
        <v>322.91052271620299</v>
      </c>
      <c r="L1831">
        <v>309.98123742998098</v>
      </c>
      <c r="M1831">
        <v>43.326199830881002</v>
      </c>
      <c r="N1831">
        <v>0.42619914994033498</v>
      </c>
      <c r="O1831">
        <v>17.091079518825101</v>
      </c>
      <c r="P1831">
        <v>21.461100569259902</v>
      </c>
      <c r="Q1831">
        <v>4.78405029039E-3</v>
      </c>
    </row>
    <row r="1832" spans="1:17" hidden="1" x14ac:dyDescent="0.3">
      <c r="A1832" t="s">
        <v>3843</v>
      </c>
      <c r="B1832" t="s">
        <v>3844</v>
      </c>
      <c r="C1832" t="s">
        <v>10405</v>
      </c>
      <c r="D1832" t="s">
        <v>127</v>
      </c>
      <c r="E1832">
        <v>535.64470703999996</v>
      </c>
      <c r="F1832">
        <v>482.4</v>
      </c>
      <c r="G1832">
        <v>65.776786175277607</v>
      </c>
      <c r="H1832">
        <v>67.540641901253593</v>
      </c>
      <c r="I1832">
        <v>67.109041956397505</v>
      </c>
      <c r="J1832">
        <v>3.82084285944712</v>
      </c>
      <c r="K1832">
        <v>334.86864686004702</v>
      </c>
      <c r="L1832">
        <v>271.59902459128898</v>
      </c>
      <c r="M1832">
        <v>81.209353420415198</v>
      </c>
      <c r="N1832">
        <v>0.56005340642331103</v>
      </c>
      <c r="O1832">
        <v>1.32669983416253</v>
      </c>
      <c r="P1832">
        <v>152.10347530702899</v>
      </c>
      <c r="Q1832">
        <v>4.6655287297473001E-2</v>
      </c>
    </row>
    <row r="1833" spans="1:17" hidden="1" x14ac:dyDescent="0.3">
      <c r="A1833" t="s">
        <v>3845</v>
      </c>
      <c r="B1833" t="s">
        <v>3846</v>
      </c>
      <c r="C1833" t="s">
        <v>10405</v>
      </c>
      <c r="D1833" t="s">
        <v>327</v>
      </c>
      <c r="E1833">
        <v>534.88835389899998</v>
      </c>
      <c r="F1833">
        <v>87.41</v>
      </c>
      <c r="G1833">
        <v>-38.434245495754602</v>
      </c>
      <c r="H1833">
        <v>-19.519515328490801</v>
      </c>
      <c r="I1833">
        <v>-21.076158479643201</v>
      </c>
      <c r="J1833">
        <v>-5.6317620808620497</v>
      </c>
      <c r="K1833">
        <v>90.221488976071697</v>
      </c>
      <c r="L1833">
        <v>90.667265462976701</v>
      </c>
      <c r="M1833">
        <v>35.157244730268999</v>
      </c>
      <c r="N1833">
        <v>0.43524562074339002</v>
      </c>
      <c r="O1833">
        <v>53.7581512412767</v>
      </c>
      <c r="P1833">
        <v>14.711286089238801</v>
      </c>
      <c r="Q1833">
        <v>3.2399196512603999E-2</v>
      </c>
    </row>
    <row r="1834" spans="1:17" hidden="1" x14ac:dyDescent="0.3">
      <c r="A1834" t="s">
        <v>3847</v>
      </c>
      <c r="B1834" t="s">
        <v>3848</v>
      </c>
      <c r="C1834" t="s">
        <v>10405</v>
      </c>
      <c r="D1834" t="s">
        <v>230</v>
      </c>
      <c r="E1834">
        <v>533.12912256499999</v>
      </c>
      <c r="F1834">
        <v>569.15</v>
      </c>
      <c r="G1834">
        <v>-22.318200739522698</v>
      </c>
      <c r="H1834">
        <v>-8.2634987278976393</v>
      </c>
      <c r="I1834">
        <v>17.9902772902777</v>
      </c>
      <c r="J1834">
        <v>-1.9473723480176299</v>
      </c>
      <c r="K1834">
        <v>564.12663989734904</v>
      </c>
      <c r="L1834">
        <v>516.22272311876304</v>
      </c>
      <c r="M1834">
        <v>41.0656727434449</v>
      </c>
      <c r="N1834">
        <v>9.6746826061317195E-2</v>
      </c>
      <c r="O1834">
        <v>14.8554862514275</v>
      </c>
      <c r="P1834">
        <v>46.6881443298969</v>
      </c>
      <c r="Q1834">
        <v>-2.3260516349778999E-2</v>
      </c>
    </row>
    <row r="1835" spans="1:17" hidden="1" x14ac:dyDescent="0.3">
      <c r="A1835" t="s">
        <v>3849</v>
      </c>
      <c r="B1835" t="s">
        <v>3850</v>
      </c>
      <c r="C1835" t="s">
        <v>10405</v>
      </c>
      <c r="D1835" t="s">
        <v>233</v>
      </c>
      <c r="E1835">
        <v>532.76400000000001</v>
      </c>
      <c r="F1835">
        <v>245.25</v>
      </c>
      <c r="G1835">
        <v>-10.4593521023712</v>
      </c>
      <c r="H1835">
        <v>-10.399794144965099</v>
      </c>
      <c r="I1835">
        <v>30.504167729550499</v>
      </c>
      <c r="J1835">
        <v>-6.4442168789743999</v>
      </c>
      <c r="K1835">
        <v>228.29885314046501</v>
      </c>
      <c r="L1835">
        <v>202.93773489669701</v>
      </c>
      <c r="M1835">
        <v>58.230849774634301</v>
      </c>
      <c r="N1835">
        <v>0.44546910925650601</v>
      </c>
      <c r="O1835">
        <v>8.0530071355759496</v>
      </c>
      <c r="P1835">
        <v>54.245283018867902</v>
      </c>
      <c r="Q1835">
        <v>-3.5531476974824998E-2</v>
      </c>
    </row>
    <row r="1836" spans="1:17" hidden="1" x14ac:dyDescent="0.3">
      <c r="A1836" t="s">
        <v>3851</v>
      </c>
      <c r="B1836" t="s">
        <v>3852</v>
      </c>
      <c r="C1836" t="s">
        <v>10405</v>
      </c>
      <c r="D1836" t="s">
        <v>21</v>
      </c>
      <c r="E1836">
        <v>532.00678845499999</v>
      </c>
      <c r="F1836">
        <v>50.74</v>
      </c>
      <c r="G1836">
        <v>-3.2261487766155201</v>
      </c>
      <c r="H1836">
        <v>23.352198948088901</v>
      </c>
      <c r="I1836">
        <v>2.7250198166089099</v>
      </c>
      <c r="J1836">
        <v>-0.67193561195692098</v>
      </c>
      <c r="K1836">
        <v>41.798792727649499</v>
      </c>
      <c r="L1836">
        <v>41.395310447157897</v>
      </c>
      <c r="N1836">
        <v>3.8691590478644602</v>
      </c>
      <c r="O1836">
        <v>11.7461568782025</v>
      </c>
      <c r="P1836">
        <v>53.757575757575701</v>
      </c>
    </row>
    <row r="1837" spans="1:17" hidden="1" x14ac:dyDescent="0.3">
      <c r="A1837" t="s">
        <v>3853</v>
      </c>
      <c r="B1837" t="s">
        <v>3854</v>
      </c>
      <c r="C1837" t="s">
        <v>10405</v>
      </c>
      <c r="D1837" t="s">
        <v>127</v>
      </c>
      <c r="E1837">
        <v>529.64175</v>
      </c>
      <c r="F1837">
        <v>373.25</v>
      </c>
      <c r="G1837">
        <v>31.966571762398502</v>
      </c>
      <c r="H1837">
        <v>-6.3864872580094998</v>
      </c>
      <c r="I1837">
        <v>38.162368033557399</v>
      </c>
      <c r="J1837">
        <v>-13.272693290291</v>
      </c>
      <c r="K1837">
        <v>361.61642193358398</v>
      </c>
      <c r="L1837">
        <v>288.97815700529901</v>
      </c>
      <c r="M1837">
        <v>39.927927798079502</v>
      </c>
      <c r="N1837">
        <v>0.34066172574704201</v>
      </c>
      <c r="O1837">
        <v>15.2042866711319</v>
      </c>
      <c r="P1837">
        <v>95.418848167539196</v>
      </c>
    </row>
    <row r="1838" spans="1:17" hidden="1" x14ac:dyDescent="0.3">
      <c r="A1838" t="s">
        <v>3855</v>
      </c>
      <c r="B1838" t="s">
        <v>3856</v>
      </c>
      <c r="C1838" t="s">
        <v>10405</v>
      </c>
      <c r="D1838" t="s">
        <v>54</v>
      </c>
      <c r="E1838">
        <v>528.64027999999996</v>
      </c>
      <c r="F1838">
        <v>148.12</v>
      </c>
      <c r="G1838">
        <v>-1.49661016141448</v>
      </c>
      <c r="H1838">
        <v>-5.5073297108701302</v>
      </c>
      <c r="I1838">
        <v>19.274785353891701</v>
      </c>
      <c r="J1838">
        <v>-5.8024448117857501</v>
      </c>
      <c r="K1838">
        <v>140.088543138218</v>
      </c>
      <c r="L1838">
        <v>125.097093709402</v>
      </c>
      <c r="M1838">
        <v>42.716366276368497</v>
      </c>
      <c r="N1838">
        <v>0.51837164066379404</v>
      </c>
      <c r="O1838">
        <v>16.4596273291925</v>
      </c>
      <c r="P1838">
        <v>51.297242083758903</v>
      </c>
      <c r="Q1838">
        <v>5.8173067932220997E-2</v>
      </c>
    </row>
    <row r="1839" spans="1:17" hidden="1" x14ac:dyDescent="0.3">
      <c r="A1839" t="s">
        <v>3857</v>
      </c>
      <c r="B1839" t="s">
        <v>3858</v>
      </c>
      <c r="C1839" t="s">
        <v>10405</v>
      </c>
      <c r="D1839" t="s">
        <v>213</v>
      </c>
      <c r="E1839">
        <v>527.170382439999</v>
      </c>
      <c r="F1839">
        <v>218.6</v>
      </c>
      <c r="G1839">
        <v>-65.229235608900296</v>
      </c>
      <c r="H1839">
        <v>-24.923096832581901</v>
      </c>
      <c r="I1839">
        <v>-50.740868146293202</v>
      </c>
      <c r="J1839">
        <v>-5.9580003673412998</v>
      </c>
      <c r="K1839">
        <v>271.433368717105</v>
      </c>
      <c r="M1839">
        <v>27.302816365883999</v>
      </c>
      <c r="O1839">
        <v>81.495882891125305</v>
      </c>
      <c r="P1839">
        <v>2.2450888681010102</v>
      </c>
    </row>
    <row r="1840" spans="1:17" hidden="1" x14ac:dyDescent="0.3">
      <c r="A1840" t="s">
        <v>3859</v>
      </c>
      <c r="B1840" t="s">
        <v>3860</v>
      </c>
      <c r="C1840" t="s">
        <v>10405</v>
      </c>
      <c r="D1840" t="s">
        <v>400</v>
      </c>
      <c r="E1840">
        <v>526.69131052499995</v>
      </c>
      <c r="F1840">
        <v>55.35</v>
      </c>
      <c r="G1840">
        <v>-52.151270922869898</v>
      </c>
      <c r="H1840">
        <v>-15.0169032059058</v>
      </c>
      <c r="I1840">
        <v>-37.512228037341401</v>
      </c>
      <c r="J1840">
        <v>-6.2487724954015604</v>
      </c>
      <c r="K1840">
        <v>62.050798349894798</v>
      </c>
      <c r="L1840">
        <v>67.412248829740705</v>
      </c>
      <c r="M1840">
        <v>20.670915617821301</v>
      </c>
      <c r="N1840">
        <v>1.09502014360105</v>
      </c>
      <c r="O1840">
        <v>77.037037037036995</v>
      </c>
      <c r="P1840">
        <v>0.63636363636363402</v>
      </c>
      <c r="Q1840">
        <v>-2.6265506990776E-2</v>
      </c>
    </row>
    <row r="1841" spans="1:17" hidden="1" x14ac:dyDescent="0.3">
      <c r="A1841" t="s">
        <v>3861</v>
      </c>
      <c r="B1841" t="s">
        <v>3862</v>
      </c>
      <c r="C1841" t="s">
        <v>10405</v>
      </c>
      <c r="D1841" t="s">
        <v>51</v>
      </c>
      <c r="E1841">
        <v>526.29443549500002</v>
      </c>
      <c r="F1841">
        <v>362.25</v>
      </c>
      <c r="G1841">
        <v>3.1478764626218299</v>
      </c>
      <c r="H1841">
        <v>-4.2896584090363099</v>
      </c>
      <c r="I1841">
        <v>18.220064204651099</v>
      </c>
      <c r="J1841">
        <v>-4.3906379498310901</v>
      </c>
      <c r="K1841">
        <v>362.41004196734099</v>
      </c>
      <c r="L1841">
        <v>317.49886337026498</v>
      </c>
      <c r="M1841">
        <v>53.222663112951203</v>
      </c>
      <c r="N1841">
        <v>0.45716181450673998</v>
      </c>
      <c r="O1841">
        <v>14.465148378191801</v>
      </c>
      <c r="P1841">
        <v>55.907036797934097</v>
      </c>
    </row>
    <row r="1842" spans="1:17" hidden="1" x14ac:dyDescent="0.3">
      <c r="A1842" t="s">
        <v>3863</v>
      </c>
      <c r="B1842" t="s">
        <v>3864</v>
      </c>
      <c r="C1842" t="s">
        <v>10405</v>
      </c>
      <c r="D1842" t="s">
        <v>281</v>
      </c>
      <c r="E1842">
        <v>525.82507999999996</v>
      </c>
      <c r="F1842">
        <v>99.9</v>
      </c>
      <c r="G1842">
        <v>-13.349030982668999</v>
      </c>
      <c r="H1842">
        <v>-13.908335652508599</v>
      </c>
      <c r="I1842">
        <v>-34.328950707771</v>
      </c>
      <c r="J1842">
        <v>-4.0977442071436601</v>
      </c>
      <c r="K1842">
        <v>106.132685108705</v>
      </c>
      <c r="L1842">
        <v>107.649895062555</v>
      </c>
      <c r="M1842">
        <v>33.1101898505203</v>
      </c>
      <c r="N1842">
        <v>0.52851651379595099</v>
      </c>
      <c r="O1842">
        <v>74.974974974974899</v>
      </c>
      <c r="P1842">
        <v>51.1346444780635</v>
      </c>
    </row>
    <row r="1843" spans="1:17" hidden="1" x14ac:dyDescent="0.3">
      <c r="A1843" t="s">
        <v>3865</v>
      </c>
      <c r="B1843" t="s">
        <v>3866</v>
      </c>
      <c r="C1843" t="s">
        <v>10405</v>
      </c>
      <c r="D1843" t="s">
        <v>478</v>
      </c>
      <c r="E1843">
        <v>525.00775799999997</v>
      </c>
      <c r="F1843">
        <v>2018.95</v>
      </c>
      <c r="G1843">
        <v>0.13189669026853301</v>
      </c>
      <c r="H1843">
        <v>25.094693337177201</v>
      </c>
      <c r="I1843">
        <v>1.3657391505126399</v>
      </c>
      <c r="J1843">
        <v>14.3842782240992</v>
      </c>
      <c r="K1843">
        <v>1626.02221905636</v>
      </c>
      <c r="L1843">
        <v>1639.73880668161</v>
      </c>
      <c r="M1843">
        <v>85.560988446699</v>
      </c>
      <c r="N1843">
        <v>2.3237761545350999</v>
      </c>
      <c r="O1843">
        <v>31.3554075138066</v>
      </c>
      <c r="P1843">
        <v>50.057601545951101</v>
      </c>
      <c r="Q1843">
        <v>7.5610129896050995E-2</v>
      </c>
    </row>
    <row r="1844" spans="1:17" hidden="1" x14ac:dyDescent="0.3">
      <c r="A1844" t="s">
        <v>3867</v>
      </c>
      <c r="B1844" t="s">
        <v>3868</v>
      </c>
      <c r="C1844" t="s">
        <v>10405</v>
      </c>
      <c r="D1844" t="s">
        <v>471</v>
      </c>
      <c r="E1844">
        <v>521.46847088000004</v>
      </c>
      <c r="F1844">
        <v>442.4</v>
      </c>
      <c r="G1844">
        <v>42.138969782155101</v>
      </c>
      <c r="H1844">
        <v>-21.229302820827801</v>
      </c>
      <c r="I1844">
        <v>23.4557941809087</v>
      </c>
      <c r="J1844">
        <v>-13.0405675832996</v>
      </c>
      <c r="K1844">
        <v>490.02366921800598</v>
      </c>
      <c r="L1844">
        <v>403.167775110359</v>
      </c>
      <c r="M1844">
        <v>15.9148097298383</v>
      </c>
      <c r="N1844">
        <v>0.110351922070972</v>
      </c>
      <c r="O1844">
        <v>33.126130198915</v>
      </c>
      <c r="P1844">
        <v>86.784884948279498</v>
      </c>
      <c r="Q1844">
        <v>1.1017611323223001E-2</v>
      </c>
    </row>
    <row r="1845" spans="1:17" hidden="1" x14ac:dyDescent="0.3">
      <c r="A1845" t="s">
        <v>3869</v>
      </c>
      <c r="B1845" t="s">
        <v>3870</v>
      </c>
      <c r="C1845" t="s">
        <v>10405</v>
      </c>
      <c r="D1845" t="s">
        <v>687</v>
      </c>
      <c r="E1845">
        <v>521.18719950000002</v>
      </c>
      <c r="F1845">
        <v>683.25</v>
      </c>
      <c r="G1845">
        <v>107.14547682950101</v>
      </c>
      <c r="H1845">
        <v>0.27673847798798801</v>
      </c>
      <c r="I1845">
        <v>64.3469617864166</v>
      </c>
      <c r="J1845">
        <v>-2.4619141270777298</v>
      </c>
      <c r="K1845">
        <v>667.28567204904505</v>
      </c>
      <c r="L1845">
        <v>536.52440903152501</v>
      </c>
      <c r="M1845">
        <v>51.697767017758501</v>
      </c>
      <c r="N1845">
        <v>1.0660396905726199</v>
      </c>
      <c r="O1845">
        <v>7.1642883278448499</v>
      </c>
      <c r="P1845">
        <v>190.806554586082</v>
      </c>
      <c r="Q1845">
        <v>0.14315956793154799</v>
      </c>
    </row>
    <row r="1846" spans="1:17" hidden="1" x14ac:dyDescent="0.3">
      <c r="A1846" t="s">
        <v>3871</v>
      </c>
      <c r="B1846" t="s">
        <v>3872</v>
      </c>
      <c r="C1846" t="s">
        <v>10405</v>
      </c>
      <c r="D1846" t="s">
        <v>127</v>
      </c>
      <c r="E1846">
        <v>519.47612598499995</v>
      </c>
      <c r="F1846">
        <v>273.95</v>
      </c>
      <c r="G1846">
        <v>-70.782155169007297</v>
      </c>
      <c r="H1846">
        <v>3.4442370883681499</v>
      </c>
      <c r="I1846">
        <v>-10.8175300295437</v>
      </c>
      <c r="J1846">
        <v>4.3013165371117701</v>
      </c>
      <c r="K1846">
        <v>257.75342112599799</v>
      </c>
      <c r="M1846">
        <v>70.805622649500606</v>
      </c>
      <c r="N1846">
        <v>1.8626219956354999</v>
      </c>
      <c r="O1846">
        <v>62.894688811826903</v>
      </c>
      <c r="P1846">
        <v>23.567884528642299</v>
      </c>
    </row>
    <row r="1847" spans="1:17" hidden="1" x14ac:dyDescent="0.3">
      <c r="A1847" t="s">
        <v>3873</v>
      </c>
      <c r="B1847" t="s">
        <v>3874</v>
      </c>
      <c r="C1847" t="s">
        <v>10405</v>
      </c>
      <c r="D1847" t="s">
        <v>119</v>
      </c>
      <c r="E1847">
        <v>518.99699999999996</v>
      </c>
      <c r="F1847">
        <v>34599.800000000003</v>
      </c>
      <c r="G1847">
        <v>150.899748190389</v>
      </c>
      <c r="H1847">
        <v>6.14051814962394</v>
      </c>
      <c r="I1847">
        <v>83.4474963073868</v>
      </c>
      <c r="J1847">
        <v>-3.1033971927381301</v>
      </c>
      <c r="K1847">
        <v>32076.833168851299</v>
      </c>
      <c r="L1847">
        <v>23890.140704097299</v>
      </c>
      <c r="M1847">
        <v>50.919306667745701</v>
      </c>
      <c r="N1847">
        <v>0.26031508587226099</v>
      </c>
      <c r="O1847">
        <v>12.139376528188</v>
      </c>
      <c r="P1847">
        <v>252.652553688094</v>
      </c>
      <c r="Q1847">
        <v>8.4899614642892002E-2</v>
      </c>
    </row>
    <row r="1848" spans="1:17" hidden="1" x14ac:dyDescent="0.3">
      <c r="A1848" t="s">
        <v>3875</v>
      </c>
      <c r="B1848" t="s">
        <v>3876</v>
      </c>
      <c r="C1848" t="s">
        <v>10405</v>
      </c>
      <c r="D1848" t="s">
        <v>190</v>
      </c>
      <c r="E1848">
        <v>518.36593385599997</v>
      </c>
      <c r="F1848">
        <v>133.04</v>
      </c>
      <c r="G1848">
        <v>7.4297482702277904</v>
      </c>
      <c r="H1848">
        <v>-4.1970182999590797</v>
      </c>
      <c r="I1848">
        <v>-7.0009471092629401</v>
      </c>
      <c r="J1848">
        <v>-5.6509296602706103</v>
      </c>
      <c r="K1848">
        <v>137.34076168718201</v>
      </c>
      <c r="L1848">
        <v>126.20071849998</v>
      </c>
      <c r="M1848">
        <v>29.337047360073299</v>
      </c>
      <c r="N1848">
        <v>0.39283566076211401</v>
      </c>
      <c r="O1848">
        <v>24.248346361996301</v>
      </c>
      <c r="P1848">
        <v>42.746781115879799</v>
      </c>
      <c r="Q1848">
        <v>7.6340467428669997E-2</v>
      </c>
    </row>
    <row r="1849" spans="1:17" hidden="1" x14ac:dyDescent="0.3">
      <c r="A1849" t="s">
        <v>3877</v>
      </c>
      <c r="B1849" t="s">
        <v>3878</v>
      </c>
      <c r="C1849" t="s">
        <v>10405</v>
      </c>
      <c r="D1849" t="s">
        <v>592</v>
      </c>
      <c r="E1849">
        <v>517.03274750000003</v>
      </c>
      <c r="F1849">
        <v>278.75</v>
      </c>
      <c r="G1849">
        <v>156.68859271563801</v>
      </c>
      <c r="H1849">
        <v>-18.603809502265101</v>
      </c>
      <c r="I1849">
        <v>40.248867882747497</v>
      </c>
      <c r="J1849">
        <v>7.2702575201758304</v>
      </c>
      <c r="K1849">
        <v>292.17414542537603</v>
      </c>
      <c r="L1849">
        <v>225.12955808553801</v>
      </c>
      <c r="M1849">
        <v>39.815136970415203</v>
      </c>
      <c r="N1849">
        <v>0.59895833333333304</v>
      </c>
      <c r="O1849">
        <v>30.8340807174887</v>
      </c>
      <c r="P1849">
        <v>214.26155580608699</v>
      </c>
      <c r="Q1849">
        <v>0.20026857715441601</v>
      </c>
    </row>
    <row r="1850" spans="1:17" hidden="1" x14ac:dyDescent="0.3">
      <c r="A1850" t="s">
        <v>3879</v>
      </c>
      <c r="B1850" t="s">
        <v>3880</v>
      </c>
      <c r="C1850" t="s">
        <v>10405</v>
      </c>
      <c r="D1850" t="s">
        <v>46</v>
      </c>
      <c r="E1850">
        <v>516.25653720000003</v>
      </c>
      <c r="F1850">
        <v>30.09</v>
      </c>
      <c r="G1850">
        <v>119.627652268612</v>
      </c>
      <c r="H1850">
        <v>-21.3527147323734</v>
      </c>
      <c r="I1850">
        <v>-10.4104161759699</v>
      </c>
      <c r="J1850">
        <v>-2.75803603703989</v>
      </c>
      <c r="K1850">
        <v>31.2175576939688</v>
      </c>
      <c r="L1850">
        <v>27.592335802054901</v>
      </c>
      <c r="M1850">
        <v>37.808262892846102</v>
      </c>
      <c r="N1850">
        <v>1.00006644944471</v>
      </c>
      <c r="O1850">
        <v>33.931538717181702</v>
      </c>
      <c r="P1850">
        <v>166.28318584070701</v>
      </c>
      <c r="Q1850">
        <v>-1.7141970799087001E-2</v>
      </c>
    </row>
    <row r="1851" spans="1:17" hidden="1" x14ac:dyDescent="0.3">
      <c r="A1851" t="s">
        <v>3881</v>
      </c>
      <c r="B1851" t="s">
        <v>3882</v>
      </c>
      <c r="C1851" t="s">
        <v>10405</v>
      </c>
      <c r="D1851" t="s">
        <v>281</v>
      </c>
      <c r="E1851">
        <v>513.88646000000006</v>
      </c>
      <c r="F1851">
        <v>642.79999999999995</v>
      </c>
      <c r="G1851">
        <v>40.717138900422498</v>
      </c>
      <c r="H1851">
        <v>-11.7284956387023</v>
      </c>
      <c r="I1851">
        <v>-10.6122681259688</v>
      </c>
      <c r="J1851">
        <v>-3.93653618650404</v>
      </c>
      <c r="K1851">
        <v>637.07867365146001</v>
      </c>
      <c r="L1851">
        <v>583.50311914817496</v>
      </c>
      <c r="M1851">
        <v>48.819107385214501</v>
      </c>
      <c r="N1851">
        <v>0.51688881800592401</v>
      </c>
      <c r="O1851">
        <v>21.499688861232102</v>
      </c>
      <c r="P1851">
        <v>80.460415496911807</v>
      </c>
      <c r="Q1851">
        <v>0.17351811202550799</v>
      </c>
    </row>
    <row r="1852" spans="1:17" hidden="1" x14ac:dyDescent="0.3">
      <c r="A1852" t="s">
        <v>3883</v>
      </c>
      <c r="B1852" t="s">
        <v>3884</v>
      </c>
      <c r="C1852" t="s">
        <v>10405</v>
      </c>
      <c r="D1852" t="s">
        <v>564</v>
      </c>
      <c r="E1852">
        <v>512.29999999999995</v>
      </c>
      <c r="F1852">
        <v>519</v>
      </c>
      <c r="G1852">
        <v>61.485205506606199</v>
      </c>
      <c r="H1852">
        <v>1.8294259895931999</v>
      </c>
      <c r="I1852">
        <v>33.827584912125999</v>
      </c>
      <c r="J1852">
        <v>2.7940464162844201</v>
      </c>
      <c r="K1852">
        <v>451.66380475599902</v>
      </c>
      <c r="L1852">
        <v>383.35636313775399</v>
      </c>
      <c r="M1852">
        <v>71.722137604140798</v>
      </c>
      <c r="N1852">
        <v>0.54896056499230905</v>
      </c>
      <c r="O1852">
        <v>10.5973025048169</v>
      </c>
      <c r="P1852">
        <v>106.69056152927099</v>
      </c>
      <c r="Q1852">
        <v>7.7318926654947995E-2</v>
      </c>
    </row>
    <row r="1853" spans="1:17" hidden="1" x14ac:dyDescent="0.3">
      <c r="A1853" t="s">
        <v>3885</v>
      </c>
      <c r="B1853" t="s">
        <v>3886</v>
      </c>
      <c r="C1853" t="s">
        <v>10405</v>
      </c>
      <c r="D1853" t="s">
        <v>130</v>
      </c>
      <c r="E1853">
        <v>512.05596000000003</v>
      </c>
      <c r="F1853">
        <v>13</v>
      </c>
      <c r="G1853">
        <v>60.4210816812883</v>
      </c>
      <c r="H1853">
        <v>-26.289621880477998</v>
      </c>
      <c r="I1853">
        <v>-0.56602633158008997</v>
      </c>
      <c r="J1853">
        <v>-11.807090572529001</v>
      </c>
      <c r="K1853">
        <v>13.661522853345399</v>
      </c>
      <c r="L1853">
        <v>11.7024193754477</v>
      </c>
      <c r="M1853">
        <v>29.821767813582401</v>
      </c>
      <c r="N1853">
        <v>0.60534813018163303</v>
      </c>
      <c r="O1853">
        <v>33.230769230769198</v>
      </c>
      <c r="P1853">
        <v>132.142857142857</v>
      </c>
      <c r="Q1853">
        <v>8.3646138800969994E-2</v>
      </c>
    </row>
    <row r="1854" spans="1:17" hidden="1" x14ac:dyDescent="0.3">
      <c r="A1854" t="s">
        <v>3887</v>
      </c>
      <c r="B1854" t="s">
        <v>3888</v>
      </c>
      <c r="C1854" t="s">
        <v>10405</v>
      </c>
      <c r="D1854" t="s">
        <v>54</v>
      </c>
      <c r="E1854">
        <v>510.53750000000002</v>
      </c>
      <c r="F1854">
        <v>117.5</v>
      </c>
      <c r="G1854">
        <v>-62.043191006798097</v>
      </c>
      <c r="H1854">
        <v>-0.98876676722244605</v>
      </c>
      <c r="I1854">
        <v>-36.085921226474902</v>
      </c>
      <c r="J1854">
        <v>-10.1115165417435</v>
      </c>
      <c r="K1854">
        <v>125.036736270178</v>
      </c>
      <c r="L1854">
        <v>150.72855124670099</v>
      </c>
      <c r="M1854">
        <v>35.194569586536701</v>
      </c>
      <c r="N1854">
        <v>0.65959935311129303</v>
      </c>
      <c r="O1854">
        <v>82.936170212765902</v>
      </c>
      <c r="P1854">
        <v>17.2654690618762</v>
      </c>
    </row>
    <row r="1855" spans="1:17" hidden="1" x14ac:dyDescent="0.3">
      <c r="A1855" t="s">
        <v>3889</v>
      </c>
      <c r="B1855" t="s">
        <v>3890</v>
      </c>
      <c r="C1855" t="s">
        <v>10405</v>
      </c>
      <c r="D1855" t="s">
        <v>266</v>
      </c>
      <c r="E1855">
        <v>510.37717500000002</v>
      </c>
      <c r="F1855">
        <v>1274.3499999999999</v>
      </c>
      <c r="G1855">
        <v>-3.99307598875343</v>
      </c>
      <c r="H1855">
        <v>-8.1999633484190202</v>
      </c>
      <c r="I1855">
        <v>-19.9494215375077</v>
      </c>
      <c r="J1855">
        <v>-5.9559637005037702</v>
      </c>
      <c r="K1855">
        <v>1321.9043255357501</v>
      </c>
      <c r="L1855">
        <v>1317.20480556608</v>
      </c>
      <c r="M1855">
        <v>43.177659782187803</v>
      </c>
      <c r="N1855">
        <v>0.39885748788144298</v>
      </c>
      <c r="O1855">
        <v>30.337034566641801</v>
      </c>
      <c r="P1855">
        <v>31.376288659793801</v>
      </c>
      <c r="Q1855">
        <v>5.6377360380668998E-2</v>
      </c>
    </row>
    <row r="1856" spans="1:17" hidden="1" x14ac:dyDescent="0.3">
      <c r="A1856" t="s">
        <v>3891</v>
      </c>
      <c r="B1856" t="s">
        <v>3892</v>
      </c>
      <c r="C1856" t="s">
        <v>10405</v>
      </c>
      <c r="D1856" t="s">
        <v>21</v>
      </c>
      <c r="E1856">
        <v>509.79500000000002</v>
      </c>
      <c r="F1856">
        <v>392.15</v>
      </c>
      <c r="G1856">
        <v>116.97080166811099</v>
      </c>
      <c r="H1856">
        <v>-11.073182366046399</v>
      </c>
      <c r="I1856">
        <v>95.615741511868407</v>
      </c>
      <c r="J1856">
        <v>12.196333067835299</v>
      </c>
      <c r="K1856">
        <v>351.23140556120597</v>
      </c>
      <c r="L1856">
        <v>276.26302892413401</v>
      </c>
      <c r="M1856">
        <v>80.243185563104603</v>
      </c>
      <c r="N1856">
        <v>0.72848914056284197</v>
      </c>
      <c r="O1856">
        <v>16.715542521994099</v>
      </c>
      <c r="Q1856">
        <v>0.17334166379106</v>
      </c>
    </row>
    <row r="1857" spans="1:17" hidden="1" x14ac:dyDescent="0.3">
      <c r="A1857" t="s">
        <v>3893</v>
      </c>
      <c r="B1857" t="s">
        <v>3894</v>
      </c>
      <c r="C1857" t="s">
        <v>10405</v>
      </c>
      <c r="D1857" t="s">
        <v>2693</v>
      </c>
      <c r="E1857">
        <v>509.10207295499998</v>
      </c>
      <c r="F1857">
        <v>59.85</v>
      </c>
      <c r="G1857">
        <v>174.43709564607201</v>
      </c>
      <c r="H1857">
        <v>-19.091128284611099</v>
      </c>
      <c r="I1857">
        <v>-8.8649616305153902</v>
      </c>
      <c r="J1857">
        <v>-5.6949179300653103</v>
      </c>
      <c r="K1857">
        <v>66.705461488848002</v>
      </c>
      <c r="L1857">
        <v>53.406258232741699</v>
      </c>
      <c r="M1857">
        <v>22.843554447179901</v>
      </c>
      <c r="N1857">
        <v>0.43089987188140699</v>
      </c>
      <c r="O1857">
        <v>63.425229741019201</v>
      </c>
      <c r="P1857">
        <v>206.60860655737699</v>
      </c>
    </row>
    <row r="1858" spans="1:17" hidden="1" x14ac:dyDescent="0.3">
      <c r="A1858" t="s">
        <v>3895</v>
      </c>
      <c r="B1858" t="s">
        <v>3896</v>
      </c>
      <c r="C1858" t="s">
        <v>10405</v>
      </c>
      <c r="E1858">
        <v>508.15115050000003</v>
      </c>
      <c r="F1858">
        <v>244</v>
      </c>
      <c r="G1858">
        <v>-49.6135680928301</v>
      </c>
      <c r="H1858">
        <v>7.19789989944422</v>
      </c>
      <c r="I1858">
        <v>-35.125200630223098</v>
      </c>
      <c r="J1858">
        <v>-6.3240733105134801</v>
      </c>
      <c r="O1858">
        <v>28.688524590163901</v>
      </c>
      <c r="P1858">
        <v>4.7210300429184597</v>
      </c>
    </row>
    <row r="1859" spans="1:17" hidden="1" x14ac:dyDescent="0.3">
      <c r="A1859" t="s">
        <v>3897</v>
      </c>
      <c r="B1859" t="s">
        <v>3898</v>
      </c>
      <c r="C1859" t="s">
        <v>10405</v>
      </c>
      <c r="D1859" t="s">
        <v>376</v>
      </c>
      <c r="E1859">
        <v>505.92340000000002</v>
      </c>
      <c r="F1859">
        <v>437.65</v>
      </c>
      <c r="G1859">
        <v>-51.632313266843397</v>
      </c>
      <c r="H1859">
        <v>8.2153173168616398</v>
      </c>
      <c r="I1859">
        <v>-22.334559570701501</v>
      </c>
      <c r="J1859">
        <v>-14.6539854280322</v>
      </c>
      <c r="K1859">
        <v>381.14326592489198</v>
      </c>
      <c r="L1859">
        <v>408.24942571856798</v>
      </c>
      <c r="M1859">
        <v>67.203888374746299</v>
      </c>
      <c r="N1859">
        <v>5.3255334223676796</v>
      </c>
      <c r="O1859">
        <v>26.813663886667399</v>
      </c>
      <c r="P1859">
        <v>41.177419354838698</v>
      </c>
      <c r="Q1859">
        <v>0.239413505104449</v>
      </c>
    </row>
    <row r="1860" spans="1:17" hidden="1" x14ac:dyDescent="0.3">
      <c r="A1860" t="s">
        <v>3899</v>
      </c>
      <c r="B1860" t="s">
        <v>3900</v>
      </c>
      <c r="C1860" t="s">
        <v>10405</v>
      </c>
      <c r="D1860" t="s">
        <v>46</v>
      </c>
      <c r="E1860">
        <v>504.2405</v>
      </c>
      <c r="F1860">
        <v>61.87</v>
      </c>
      <c r="G1860">
        <v>312.93640275775999</v>
      </c>
      <c r="H1860">
        <v>27.105089441927799</v>
      </c>
      <c r="I1860">
        <v>139.03884825254701</v>
      </c>
      <c r="J1860">
        <v>-0.59195027311732895</v>
      </c>
      <c r="K1860">
        <v>51.481095229668298</v>
      </c>
      <c r="L1860">
        <v>37.217589509222798</v>
      </c>
      <c r="M1860">
        <v>67.052127804517596</v>
      </c>
      <c r="N1860">
        <v>0.66576335279481702</v>
      </c>
      <c r="O1860">
        <v>6.2065621464360596</v>
      </c>
      <c r="P1860">
        <v>365.18796992481202</v>
      </c>
      <c r="Q1860">
        <v>0.11702688568820301</v>
      </c>
    </row>
    <row r="1861" spans="1:17" hidden="1" x14ac:dyDescent="0.3">
      <c r="A1861" t="s">
        <v>3901</v>
      </c>
      <c r="B1861" t="s">
        <v>3902</v>
      </c>
      <c r="C1861" t="s">
        <v>10405</v>
      </c>
      <c r="D1861" t="s">
        <v>83</v>
      </c>
      <c r="E1861">
        <v>502.24971487200003</v>
      </c>
      <c r="F1861">
        <v>170.98</v>
      </c>
      <c r="G1861">
        <v>-41.200507984993997</v>
      </c>
      <c r="H1861">
        <v>-15.9199700442321</v>
      </c>
      <c r="I1861">
        <v>-19.5034133309826</v>
      </c>
      <c r="J1861">
        <v>-5.5417371767764401</v>
      </c>
      <c r="K1861">
        <v>184.05932170031201</v>
      </c>
      <c r="L1861">
        <v>191.115970378637</v>
      </c>
      <c r="M1861">
        <v>31.420841779450399</v>
      </c>
      <c r="N1861">
        <v>0.864884872521681</v>
      </c>
      <c r="O1861">
        <v>35.659141420049103</v>
      </c>
      <c r="P1861">
        <v>10.8101101749837</v>
      </c>
      <c r="Q1861">
        <v>-0.11807002087617301</v>
      </c>
    </row>
    <row r="1862" spans="1:17" hidden="1" x14ac:dyDescent="0.3">
      <c r="A1862" t="s">
        <v>3903</v>
      </c>
      <c r="B1862" t="s">
        <v>3904</v>
      </c>
      <c r="C1862" t="s">
        <v>10405</v>
      </c>
      <c r="D1862" t="s">
        <v>393</v>
      </c>
      <c r="E1862">
        <v>501.90465</v>
      </c>
      <c r="F1862">
        <v>50.7</v>
      </c>
      <c r="G1862">
        <v>5.4132923451408299</v>
      </c>
      <c r="H1862">
        <v>7.6665867681310802</v>
      </c>
      <c r="I1862">
        <v>21.4115067570641</v>
      </c>
      <c r="J1862">
        <v>-12.6696647287982</v>
      </c>
      <c r="K1862">
        <v>48.771293433326797</v>
      </c>
      <c r="L1862">
        <v>44.164394738403402</v>
      </c>
      <c r="M1862">
        <v>38.6132537696772</v>
      </c>
      <c r="N1862">
        <v>1.2651021402237901</v>
      </c>
      <c r="O1862">
        <v>28.007889546350999</v>
      </c>
      <c r="P1862">
        <v>51.343283582089498</v>
      </c>
      <c r="Q1862">
        <v>5.4877238807265E-2</v>
      </c>
    </row>
    <row r="1863" spans="1:17" hidden="1" x14ac:dyDescent="0.3">
      <c r="A1863" t="s">
        <v>3905</v>
      </c>
      <c r="B1863" t="s">
        <v>3906</v>
      </c>
      <c r="C1863" t="s">
        <v>10405</v>
      </c>
      <c r="D1863" t="s">
        <v>74</v>
      </c>
      <c r="E1863">
        <v>500.571147645</v>
      </c>
      <c r="F1863">
        <v>167.73</v>
      </c>
      <c r="G1863">
        <v>3.3678830280897198</v>
      </c>
      <c r="H1863">
        <v>-15.3171301055217</v>
      </c>
      <c r="I1863">
        <v>21.3388209110209</v>
      </c>
      <c r="J1863">
        <v>-5.8993440365919501</v>
      </c>
      <c r="K1863">
        <v>172.23784181148699</v>
      </c>
      <c r="L1863">
        <v>151.723140908272</v>
      </c>
      <c r="M1863">
        <v>41.017313153690097</v>
      </c>
      <c r="N1863">
        <v>7.7295386030181504E-2</v>
      </c>
      <c r="O1863">
        <v>35.753890180647403</v>
      </c>
      <c r="P1863">
        <v>51.108108108108098</v>
      </c>
      <c r="Q1863">
        <v>5.1209668195497E-2</v>
      </c>
    </row>
    <row r="1864" spans="1:17" hidden="1" x14ac:dyDescent="0.3">
      <c r="A1864" t="s">
        <v>3907</v>
      </c>
      <c r="B1864" t="s">
        <v>3908</v>
      </c>
      <c r="C1864" t="s">
        <v>10405</v>
      </c>
      <c r="D1864" t="s">
        <v>119</v>
      </c>
      <c r="E1864">
        <v>500.39342249999999</v>
      </c>
      <c r="F1864">
        <v>1625</v>
      </c>
      <c r="G1864">
        <v>10.7484539083967</v>
      </c>
      <c r="H1864">
        <v>-5.4439538783872896</v>
      </c>
      <c r="I1864">
        <v>1.16421996825591</v>
      </c>
      <c r="J1864">
        <v>-3.5203796271360699</v>
      </c>
      <c r="K1864">
        <v>1654.44700849336</v>
      </c>
      <c r="L1864">
        <v>1545.1631742582799</v>
      </c>
      <c r="M1864">
        <v>48.114434716054703</v>
      </c>
      <c r="N1864">
        <v>0.51676825961517603</v>
      </c>
      <c r="O1864">
        <v>32.246153846153803</v>
      </c>
      <c r="P1864">
        <v>65.816326530612201</v>
      </c>
      <c r="Q1864">
        <v>9.2699760080139998E-2</v>
      </c>
    </row>
    <row r="1865" spans="1:17" hidden="1" x14ac:dyDescent="0.3">
      <c r="A1865" t="s">
        <v>3909</v>
      </c>
      <c r="B1865" t="s">
        <v>3910</v>
      </c>
      <c r="C1865" t="s">
        <v>10405</v>
      </c>
      <c r="D1865" t="s">
        <v>1865</v>
      </c>
      <c r="E1865">
        <v>499.64666399999999</v>
      </c>
      <c r="F1865">
        <v>367.95</v>
      </c>
      <c r="G1865">
        <v>-49.856074669693399</v>
      </c>
      <c r="H1865">
        <v>-12.310371311063401</v>
      </c>
      <c r="I1865">
        <v>-36.956947748828803</v>
      </c>
      <c r="J1865">
        <v>-6.5274669161182004</v>
      </c>
      <c r="K1865">
        <v>386.94103957001403</v>
      </c>
      <c r="L1865">
        <v>411.31820148824801</v>
      </c>
      <c r="M1865">
        <v>43.676936122690698</v>
      </c>
      <c r="N1865">
        <v>0.44953647907163502</v>
      </c>
      <c r="O1865">
        <v>57.086560674004602</v>
      </c>
      <c r="P1865">
        <v>17.125576953684501</v>
      </c>
    </row>
    <row r="1866" spans="1:17" hidden="1" x14ac:dyDescent="0.3">
      <c r="A1866" t="s">
        <v>3911</v>
      </c>
      <c r="B1866" t="s">
        <v>3912</v>
      </c>
      <c r="C1866" t="s">
        <v>10405</v>
      </c>
      <c r="D1866" t="s">
        <v>130</v>
      </c>
      <c r="E1866">
        <v>499.41943763999899</v>
      </c>
      <c r="F1866">
        <v>35.43</v>
      </c>
      <c r="G1866">
        <v>92.780870041076696</v>
      </c>
      <c r="H1866">
        <v>-3.1910760216465799</v>
      </c>
      <c r="I1866">
        <v>11.623425894368401</v>
      </c>
      <c r="J1866">
        <v>-5.9962539419409797</v>
      </c>
      <c r="K1866">
        <v>36.634124110964599</v>
      </c>
      <c r="L1866">
        <v>32.554350918311698</v>
      </c>
      <c r="M1866">
        <v>56.200911154311498</v>
      </c>
      <c r="N1866">
        <v>1.1340966235850201</v>
      </c>
      <c r="O1866">
        <v>49.618966977138001</v>
      </c>
      <c r="P1866">
        <v>150.388692579505</v>
      </c>
      <c r="Q1866">
        <v>2.5042227562193001E-2</v>
      </c>
    </row>
    <row r="1867" spans="1:17" hidden="1" x14ac:dyDescent="0.3">
      <c r="A1867" t="s">
        <v>3913</v>
      </c>
      <c r="B1867" t="s">
        <v>3914</v>
      </c>
      <c r="C1867" t="s">
        <v>10405</v>
      </c>
      <c r="D1867" t="s">
        <v>592</v>
      </c>
      <c r="E1867">
        <v>499.26</v>
      </c>
      <c r="F1867">
        <v>416.05</v>
      </c>
      <c r="G1867">
        <v>49.153396475926101</v>
      </c>
      <c r="H1867">
        <v>-18.5898552025965</v>
      </c>
      <c r="I1867">
        <v>16.0949915995343</v>
      </c>
      <c r="J1867">
        <v>-9.16554004988099</v>
      </c>
      <c r="K1867">
        <v>460.335772072331</v>
      </c>
      <c r="L1867">
        <v>395.67423345314103</v>
      </c>
      <c r="M1867">
        <v>30.448062032761399</v>
      </c>
      <c r="N1867">
        <v>0.23336903502994299</v>
      </c>
      <c r="O1867">
        <v>34.238673236389801</v>
      </c>
      <c r="P1867">
        <v>112.270408163265</v>
      </c>
      <c r="Q1867">
        <v>4.7355467669454997E-2</v>
      </c>
    </row>
    <row r="1868" spans="1:17" hidden="1" x14ac:dyDescent="0.3">
      <c r="A1868" t="s">
        <v>3915</v>
      </c>
      <c r="B1868" t="s">
        <v>3916</v>
      </c>
      <c r="C1868" t="s">
        <v>10405</v>
      </c>
      <c r="D1868" t="s">
        <v>468</v>
      </c>
      <c r="E1868">
        <v>497.20361984799899</v>
      </c>
      <c r="F1868">
        <v>29.45</v>
      </c>
      <c r="G1868">
        <v>68.329089809560799</v>
      </c>
      <c r="H1868">
        <v>28.004656977721599</v>
      </c>
      <c r="I1868">
        <v>-5.7910461842595202</v>
      </c>
      <c r="J1868">
        <v>-5.8959027557109902</v>
      </c>
      <c r="K1868">
        <v>26.970371919505101</v>
      </c>
      <c r="L1868">
        <v>23.433602698624</v>
      </c>
      <c r="M1868">
        <v>65.927819869228202</v>
      </c>
      <c r="N1868">
        <v>1.20899804165046</v>
      </c>
      <c r="O1868">
        <v>20.5432937181663</v>
      </c>
      <c r="P1868">
        <v>108.443491475321</v>
      </c>
    </row>
    <row r="1869" spans="1:17" hidden="1" x14ac:dyDescent="0.3">
      <c r="A1869" t="s">
        <v>3917</v>
      </c>
      <c r="B1869" t="s">
        <v>3918</v>
      </c>
      <c r="C1869" t="s">
        <v>10405</v>
      </c>
      <c r="D1869" t="s">
        <v>149</v>
      </c>
      <c r="E1869">
        <v>495.82017780000001</v>
      </c>
      <c r="F1869">
        <v>66.760000000000005</v>
      </c>
      <c r="G1869">
        <v>154.35209423891001</v>
      </c>
      <c r="H1869">
        <v>1.3820220108111501</v>
      </c>
      <c r="I1869">
        <v>112.12752780775701</v>
      </c>
      <c r="J1869">
        <v>10.984539054771499</v>
      </c>
      <c r="K1869">
        <v>64.334424302385997</v>
      </c>
      <c r="L1869">
        <v>51.396084652869902</v>
      </c>
      <c r="M1869">
        <v>53.223106513604499</v>
      </c>
      <c r="N1869">
        <v>1.1552399841001899</v>
      </c>
      <c r="O1869">
        <v>10.545236668663801</v>
      </c>
      <c r="P1869">
        <v>210.511627906976</v>
      </c>
      <c r="Q1869">
        <v>0.12295266393205399</v>
      </c>
    </row>
    <row r="1870" spans="1:17" hidden="1" x14ac:dyDescent="0.3">
      <c r="A1870" t="s">
        <v>3919</v>
      </c>
      <c r="B1870" t="s">
        <v>3920</v>
      </c>
      <c r="C1870" t="s">
        <v>10405</v>
      </c>
      <c r="D1870" t="s">
        <v>592</v>
      </c>
      <c r="E1870">
        <v>495.61250000000001</v>
      </c>
      <c r="F1870">
        <v>127.6</v>
      </c>
      <c r="G1870">
        <v>-21.5995871678033</v>
      </c>
      <c r="H1870">
        <v>-2.2230021907648001</v>
      </c>
      <c r="I1870">
        <v>-2.10343330376968</v>
      </c>
      <c r="J1870">
        <v>-5.7202325546856203</v>
      </c>
      <c r="K1870">
        <v>128.213110942068</v>
      </c>
      <c r="L1870">
        <v>124.509287891179</v>
      </c>
      <c r="M1870">
        <v>37.474079998786301</v>
      </c>
      <c r="N1870">
        <v>0.57936335235825398</v>
      </c>
      <c r="O1870">
        <v>21.1598746081504</v>
      </c>
      <c r="P1870">
        <v>26.024691358024601</v>
      </c>
      <c r="Q1870">
        <v>6.2639993642619005E-2</v>
      </c>
    </row>
    <row r="1871" spans="1:17" hidden="1" x14ac:dyDescent="0.3">
      <c r="A1871" t="s">
        <v>3921</v>
      </c>
      <c r="B1871" t="s">
        <v>3922</v>
      </c>
      <c r="C1871" t="s">
        <v>10405</v>
      </c>
      <c r="D1871" t="s">
        <v>1230</v>
      </c>
      <c r="E1871">
        <v>494.80345190000003</v>
      </c>
      <c r="F1871">
        <v>236.2</v>
      </c>
      <c r="G1871">
        <v>99.170310832084596</v>
      </c>
      <c r="H1871">
        <v>1.91503465335332</v>
      </c>
      <c r="I1871">
        <v>12.6340979306131</v>
      </c>
      <c r="J1871">
        <v>-6.71114246231161</v>
      </c>
      <c r="K1871">
        <v>226.256709841835</v>
      </c>
      <c r="L1871">
        <v>196.075879196686</v>
      </c>
      <c r="M1871">
        <v>48.939879235445098</v>
      </c>
      <c r="N1871">
        <v>2.2614697979705798</v>
      </c>
      <c r="O1871">
        <v>16.045723962743399</v>
      </c>
      <c r="P1871">
        <v>136.19999999999999</v>
      </c>
      <c r="Q1871">
        <v>0.111622725382861</v>
      </c>
    </row>
    <row r="1872" spans="1:17" hidden="1" x14ac:dyDescent="0.3">
      <c r="A1872" t="s">
        <v>3923</v>
      </c>
      <c r="B1872" t="s">
        <v>3924</v>
      </c>
      <c r="C1872" t="s">
        <v>10405</v>
      </c>
      <c r="D1872" t="s">
        <v>1955</v>
      </c>
      <c r="E1872">
        <v>494.685664989999</v>
      </c>
      <c r="F1872">
        <v>243.65</v>
      </c>
      <c r="G1872">
        <v>-36.509948288610801</v>
      </c>
      <c r="H1872">
        <v>-14.7907477685517</v>
      </c>
      <c r="I1872">
        <v>-12.9550110609903</v>
      </c>
      <c r="J1872">
        <v>-7.0399890097928202</v>
      </c>
      <c r="K1872">
        <v>252.639166132459</v>
      </c>
      <c r="L1872">
        <v>250.17805763286199</v>
      </c>
      <c r="M1872">
        <v>32.961363011774203</v>
      </c>
      <c r="N1872">
        <v>0.53649697372993299</v>
      </c>
      <c r="O1872">
        <v>30.9255079006772</v>
      </c>
      <c r="P1872">
        <v>24.948717948717899</v>
      </c>
      <c r="Q1872">
        <v>-4.4183976822865997E-2</v>
      </c>
    </row>
    <row r="1873" spans="1:17" hidden="1" x14ac:dyDescent="0.3">
      <c r="A1873" t="s">
        <v>3925</v>
      </c>
      <c r="B1873" t="s">
        <v>3926</v>
      </c>
      <c r="C1873" t="s">
        <v>10405</v>
      </c>
      <c r="D1873" t="s">
        <v>190</v>
      </c>
      <c r="E1873">
        <v>494.6</v>
      </c>
      <c r="F1873">
        <v>985</v>
      </c>
      <c r="G1873">
        <v>56.507734371714598</v>
      </c>
      <c r="H1873">
        <v>17.004911725109601</v>
      </c>
      <c r="I1873">
        <v>60.371809552025802</v>
      </c>
      <c r="J1873">
        <v>-1.56006779241013</v>
      </c>
      <c r="K1873">
        <v>835.33858434998103</v>
      </c>
      <c r="L1873">
        <v>668.96535580955504</v>
      </c>
      <c r="M1873">
        <v>62.269690540555501</v>
      </c>
      <c r="N1873">
        <v>0.38447992735573999</v>
      </c>
      <c r="O1873">
        <v>6.4974619289340101</v>
      </c>
      <c r="P1873">
        <v>109.57446808510601</v>
      </c>
      <c r="Q1873">
        <v>0.105887749332753</v>
      </c>
    </row>
    <row r="1874" spans="1:17" hidden="1" x14ac:dyDescent="0.3">
      <c r="A1874" t="s">
        <v>3927</v>
      </c>
      <c r="B1874" t="s">
        <v>3928</v>
      </c>
      <c r="C1874" t="s">
        <v>10405</v>
      </c>
      <c r="D1874" t="s">
        <v>564</v>
      </c>
      <c r="E1874">
        <v>494.27643879999999</v>
      </c>
      <c r="F1874">
        <v>199</v>
      </c>
      <c r="G1874">
        <v>103.610479610022</v>
      </c>
      <c r="H1874">
        <v>2.23159165571662</v>
      </c>
      <c r="I1874">
        <v>67.089372800142101</v>
      </c>
      <c r="J1874">
        <v>-1.9640609734019101</v>
      </c>
      <c r="K1874">
        <v>185.16384723878599</v>
      </c>
      <c r="L1874">
        <v>156.09793669691999</v>
      </c>
      <c r="M1874">
        <v>65.758723647398398</v>
      </c>
      <c r="N1874">
        <v>0.40170401031744302</v>
      </c>
      <c r="O1874">
        <v>4.02010050251255</v>
      </c>
      <c r="P1874">
        <v>139.759036144578</v>
      </c>
      <c r="Q1874">
        <v>5.1158264379834999E-2</v>
      </c>
    </row>
    <row r="1875" spans="1:17" hidden="1" x14ac:dyDescent="0.3">
      <c r="A1875" t="s">
        <v>3929</v>
      </c>
      <c r="B1875" t="s">
        <v>3930</v>
      </c>
      <c r="C1875" t="s">
        <v>10405</v>
      </c>
      <c r="D1875" t="s">
        <v>127</v>
      </c>
      <c r="E1875">
        <v>494.09469999999999</v>
      </c>
      <c r="F1875">
        <v>284.89999999999998</v>
      </c>
      <c r="G1875">
        <v>47.123643273717697</v>
      </c>
      <c r="H1875">
        <v>-2.5619433462911299</v>
      </c>
      <c r="I1875">
        <v>7.5201085838230899</v>
      </c>
      <c r="J1875">
        <v>-6.5113192706602003</v>
      </c>
      <c r="K1875">
        <v>283.83724569403898</v>
      </c>
      <c r="L1875">
        <v>244.11938423937201</v>
      </c>
      <c r="M1875">
        <v>33.199417746239497</v>
      </c>
      <c r="N1875">
        <v>0.35728900002091601</v>
      </c>
      <c r="O1875">
        <v>12.671112671112599</v>
      </c>
      <c r="P1875">
        <v>107.65306122448899</v>
      </c>
      <c r="Q1875">
        <v>0.123592121699927</v>
      </c>
    </row>
    <row r="1876" spans="1:17" hidden="1" x14ac:dyDescent="0.3">
      <c r="A1876" t="s">
        <v>3931</v>
      </c>
      <c r="B1876" t="s">
        <v>3932</v>
      </c>
      <c r="C1876" t="s">
        <v>10405</v>
      </c>
      <c r="E1876">
        <v>493.97059999999999</v>
      </c>
      <c r="F1876">
        <v>161.55000000000001</v>
      </c>
      <c r="G1876">
        <v>523.46972285492905</v>
      </c>
      <c r="H1876">
        <v>-9.2537796871190796</v>
      </c>
      <c r="I1876">
        <v>18.358961814460599</v>
      </c>
      <c r="J1876">
        <v>-8.5093799348282602</v>
      </c>
      <c r="K1876">
        <v>162.29559536064201</v>
      </c>
      <c r="L1876">
        <v>133.03847499937601</v>
      </c>
      <c r="M1876">
        <v>65.083221423092098</v>
      </c>
      <c r="N1876">
        <v>0.93878507739763895</v>
      </c>
      <c r="O1876">
        <v>31.6929743113587</v>
      </c>
      <c r="P1876">
        <v>750.26315789473597</v>
      </c>
      <c r="Q1876">
        <v>0.17642898578715399</v>
      </c>
    </row>
    <row r="1877" spans="1:17" hidden="1" x14ac:dyDescent="0.3">
      <c r="A1877" t="s">
        <v>3933</v>
      </c>
      <c r="B1877" t="s">
        <v>3934</v>
      </c>
      <c r="C1877" t="s">
        <v>10405</v>
      </c>
      <c r="D1877" t="s">
        <v>54</v>
      </c>
      <c r="E1877">
        <v>493.18627500000002</v>
      </c>
      <c r="F1877">
        <v>1106.9000000000001</v>
      </c>
      <c r="G1877">
        <v>28.260404444881001</v>
      </c>
      <c r="H1877">
        <v>-5.5660224811021797</v>
      </c>
      <c r="I1877">
        <v>37.649441451667599</v>
      </c>
      <c r="J1877">
        <v>-4.7941699422048796</v>
      </c>
      <c r="K1877">
        <v>1035.4303169229299</v>
      </c>
      <c r="L1877">
        <v>873.33065793978506</v>
      </c>
      <c r="M1877">
        <v>52.191090203593397</v>
      </c>
      <c r="N1877">
        <v>0.51683347421308501</v>
      </c>
      <c r="O1877">
        <v>9.3143012015538709</v>
      </c>
      <c r="P1877">
        <v>88.601124552734703</v>
      </c>
      <c r="Q1877">
        <v>8.7940326530664997E-2</v>
      </c>
    </row>
    <row r="1878" spans="1:17" hidden="1" x14ac:dyDescent="0.3">
      <c r="A1878" t="s">
        <v>3935</v>
      </c>
      <c r="B1878" t="s">
        <v>3936</v>
      </c>
      <c r="C1878" t="s">
        <v>10405</v>
      </c>
      <c r="D1878" t="s">
        <v>167</v>
      </c>
      <c r="E1878">
        <v>492.45</v>
      </c>
      <c r="F1878">
        <v>201</v>
      </c>
      <c r="G1878">
        <v>14.223245097435701</v>
      </c>
      <c r="H1878">
        <v>0.37054947209379702</v>
      </c>
      <c r="I1878">
        <v>5.7812300156762397</v>
      </c>
      <c r="J1878">
        <v>2.1761156782601798</v>
      </c>
      <c r="K1878">
        <v>194.67251395318999</v>
      </c>
      <c r="L1878">
        <v>182.991196718265</v>
      </c>
      <c r="M1878">
        <v>65.271000499561595</v>
      </c>
      <c r="N1878">
        <v>0.73879923824797</v>
      </c>
      <c r="O1878">
        <v>14.427860696517399</v>
      </c>
      <c r="P1878">
        <v>54.4965411222136</v>
      </c>
      <c r="Q1878">
        <v>9.3074833041266E-2</v>
      </c>
    </row>
    <row r="1879" spans="1:17" hidden="1" x14ac:dyDescent="0.3">
      <c r="A1879" t="s">
        <v>3937</v>
      </c>
      <c r="B1879" t="s">
        <v>3938</v>
      </c>
      <c r="C1879" t="s">
        <v>10405</v>
      </c>
      <c r="E1879">
        <v>490.11260199999998</v>
      </c>
      <c r="F1879">
        <v>409.15</v>
      </c>
      <c r="G1879">
        <v>135.94775514374101</v>
      </c>
      <c r="H1879">
        <v>26.971596473898099</v>
      </c>
      <c r="I1879">
        <v>162.55658257869999</v>
      </c>
      <c r="J1879">
        <v>1.54234983959914</v>
      </c>
      <c r="K1879">
        <v>312.21289595666502</v>
      </c>
      <c r="L1879">
        <v>208.399266543761</v>
      </c>
      <c r="M1879">
        <v>76.342520590079999</v>
      </c>
      <c r="N1879">
        <v>0.36091284748309499</v>
      </c>
      <c r="O1879">
        <v>2.02859586948551</v>
      </c>
      <c r="P1879">
        <v>194.98918529199699</v>
      </c>
    </row>
    <row r="1880" spans="1:17" hidden="1" x14ac:dyDescent="0.3">
      <c r="A1880" t="s">
        <v>3939</v>
      </c>
      <c r="B1880" t="s">
        <v>3940</v>
      </c>
      <c r="C1880" t="s">
        <v>10405</v>
      </c>
      <c r="D1880" t="s">
        <v>114</v>
      </c>
      <c r="E1880">
        <v>490.0976</v>
      </c>
      <c r="F1880">
        <v>197.62</v>
      </c>
      <c r="G1880">
        <v>7.6869462719937198</v>
      </c>
      <c r="H1880">
        <v>0.26091198314596697</v>
      </c>
      <c r="I1880">
        <v>31.239237862531098</v>
      </c>
      <c r="J1880">
        <v>2.9296745933184298</v>
      </c>
      <c r="K1880">
        <v>172.397119075734</v>
      </c>
      <c r="L1880">
        <v>151.87510379093999</v>
      </c>
      <c r="M1880">
        <v>60.230400732489898</v>
      </c>
      <c r="N1880">
        <v>1.9668063289045701</v>
      </c>
      <c r="O1880">
        <v>27.011436089464599</v>
      </c>
      <c r="P1880">
        <v>59.370967741935402</v>
      </c>
      <c r="Q1880">
        <v>4.1196448637822999E-2</v>
      </c>
    </row>
    <row r="1881" spans="1:17" hidden="1" x14ac:dyDescent="0.3">
      <c r="A1881" t="s">
        <v>3941</v>
      </c>
      <c r="B1881" t="s">
        <v>3942</v>
      </c>
      <c r="C1881" t="s">
        <v>10405</v>
      </c>
      <c r="D1881" t="s">
        <v>592</v>
      </c>
      <c r="E1881">
        <v>489.79265787200001</v>
      </c>
      <c r="F1881">
        <v>143.08000000000001</v>
      </c>
      <c r="G1881">
        <v>-37.698087339168097</v>
      </c>
      <c r="H1881">
        <v>-9.6390785810125301</v>
      </c>
      <c r="I1881">
        <v>-19.582354967380699</v>
      </c>
      <c r="J1881">
        <v>-5.5500619416018298</v>
      </c>
      <c r="K1881">
        <v>149.82864083913901</v>
      </c>
      <c r="L1881">
        <v>151.206086281636</v>
      </c>
      <c r="M1881">
        <v>31.929072214707499</v>
      </c>
      <c r="N1881">
        <v>0.36641523624660399</v>
      </c>
      <c r="O1881">
        <v>27.613922281241202</v>
      </c>
      <c r="P1881">
        <v>7.5385193536264596</v>
      </c>
      <c r="Q1881">
        <v>5.3261231760217E-2</v>
      </c>
    </row>
    <row r="1882" spans="1:17" hidden="1" x14ac:dyDescent="0.3">
      <c r="A1882" t="s">
        <v>3943</v>
      </c>
      <c r="B1882" t="s">
        <v>3944</v>
      </c>
      <c r="C1882" t="s">
        <v>10405</v>
      </c>
      <c r="D1882" t="s">
        <v>130</v>
      </c>
      <c r="E1882">
        <v>489.60427559999999</v>
      </c>
      <c r="F1882">
        <v>12.43</v>
      </c>
      <c r="G1882">
        <v>250.29002755023399</v>
      </c>
      <c r="H1882">
        <v>17.2423443438886</v>
      </c>
      <c r="I1882">
        <v>98.490769594781</v>
      </c>
      <c r="J1882">
        <v>4.3610111134915304</v>
      </c>
      <c r="K1882">
        <v>10.485588079287099</v>
      </c>
      <c r="L1882">
        <v>7.9941594083957002</v>
      </c>
      <c r="M1882">
        <v>80.2578232669469</v>
      </c>
      <c r="N1882">
        <v>0.59606236971974402</v>
      </c>
      <c r="O1882">
        <v>0</v>
      </c>
      <c r="P1882">
        <v>343.92857142857099</v>
      </c>
      <c r="Q1882">
        <v>0.15584673689355</v>
      </c>
    </row>
    <row r="1883" spans="1:17" hidden="1" x14ac:dyDescent="0.3">
      <c r="A1883" t="s">
        <v>3945</v>
      </c>
      <c r="B1883" t="s">
        <v>3946</v>
      </c>
      <c r="C1883" t="s">
        <v>10405</v>
      </c>
      <c r="D1883" t="s">
        <v>213</v>
      </c>
      <c r="E1883">
        <v>489.5</v>
      </c>
      <c r="F1883">
        <v>445</v>
      </c>
      <c r="G1883">
        <v>50.542510850140999</v>
      </c>
      <c r="H1883">
        <v>-17.776523580639601</v>
      </c>
      <c r="I1883">
        <v>15.6302178454909</v>
      </c>
      <c r="J1883">
        <v>-9.14927342177225</v>
      </c>
      <c r="K1883">
        <v>506.71466183612301</v>
      </c>
      <c r="L1883">
        <v>442.34603280201401</v>
      </c>
      <c r="M1883">
        <v>25.622097801029501</v>
      </c>
      <c r="N1883">
        <v>0.59255240366652195</v>
      </c>
      <c r="O1883">
        <v>49.662921348314597</v>
      </c>
      <c r="P1883">
        <v>95.819581958195798</v>
      </c>
      <c r="Q1883">
        <v>0.19745068125711401</v>
      </c>
    </row>
    <row r="1884" spans="1:17" hidden="1" x14ac:dyDescent="0.3">
      <c r="A1884" t="s">
        <v>3947</v>
      </c>
      <c r="B1884" t="s">
        <v>3948</v>
      </c>
      <c r="C1884" t="s">
        <v>10405</v>
      </c>
      <c r="D1884" t="s">
        <v>998</v>
      </c>
      <c r="E1884">
        <v>488.411301885</v>
      </c>
      <c r="F1884">
        <v>367.05</v>
      </c>
      <c r="G1884">
        <v>-16.4741113841174</v>
      </c>
      <c r="H1884">
        <v>1.94601018294226</v>
      </c>
      <c r="I1884">
        <v>63.1742105793885</v>
      </c>
      <c r="J1884">
        <v>0.708405821363989</v>
      </c>
      <c r="K1884">
        <v>321.03468792090803</v>
      </c>
      <c r="L1884">
        <v>272.39385603671798</v>
      </c>
      <c r="M1884">
        <v>73.920310631284707</v>
      </c>
      <c r="N1884">
        <v>0.81316662900755599</v>
      </c>
      <c r="O1884">
        <v>7.3423239340689204</v>
      </c>
      <c r="P1884">
        <v>95.239361702127596</v>
      </c>
      <c r="Q1884">
        <v>0.10075949084810699</v>
      </c>
    </row>
    <row r="1885" spans="1:17" hidden="1" x14ac:dyDescent="0.3">
      <c r="A1885" t="s">
        <v>3949</v>
      </c>
      <c r="B1885" t="s">
        <v>3950</v>
      </c>
      <c r="C1885" t="s">
        <v>10405</v>
      </c>
      <c r="D1885" t="s">
        <v>1414</v>
      </c>
      <c r="E1885">
        <v>487.99598839999999</v>
      </c>
      <c r="F1885">
        <v>284.12</v>
      </c>
      <c r="G1885">
        <v>-8.8822941614669197</v>
      </c>
      <c r="H1885">
        <v>18.9837192480542</v>
      </c>
      <c r="I1885">
        <v>20.642075636015502</v>
      </c>
      <c r="J1885">
        <v>27.140524925741101</v>
      </c>
      <c r="K1885">
        <v>238.96217244522001</v>
      </c>
      <c r="L1885">
        <v>233.04709913893001</v>
      </c>
      <c r="M1885">
        <v>74.500338281208698</v>
      </c>
      <c r="N1885">
        <v>3.5160269611486901</v>
      </c>
      <c r="O1885">
        <v>8.7568632971983504</v>
      </c>
      <c r="P1885">
        <v>57.932184546970497</v>
      </c>
      <c r="Q1885">
        <v>1.2463685736660001E-2</v>
      </c>
    </row>
    <row r="1886" spans="1:17" hidden="1" x14ac:dyDescent="0.3">
      <c r="A1886" t="s">
        <v>3951</v>
      </c>
      <c r="B1886" t="s">
        <v>3952</v>
      </c>
      <c r="C1886" t="s">
        <v>10405</v>
      </c>
      <c r="D1886" t="s">
        <v>1107</v>
      </c>
      <c r="E1886">
        <v>487.85686143999999</v>
      </c>
      <c r="F1886">
        <v>278.2</v>
      </c>
      <c r="G1886">
        <v>39.186665867260601</v>
      </c>
      <c r="H1886">
        <v>-4.7576556561113303</v>
      </c>
      <c r="I1886">
        <v>144.76968673998201</v>
      </c>
      <c r="J1886">
        <v>-4.3980820931991298</v>
      </c>
      <c r="K1886">
        <v>268.26787578145098</v>
      </c>
      <c r="L1886">
        <v>209.50147690498801</v>
      </c>
      <c r="M1886">
        <v>57.689182478113302</v>
      </c>
      <c r="N1886">
        <v>0.43471300759502601</v>
      </c>
      <c r="O1886">
        <v>22.196261682243001</v>
      </c>
      <c r="P1886">
        <v>198.979043524986</v>
      </c>
      <c r="Q1886">
        <v>0.130499215973924</v>
      </c>
    </row>
    <row r="1887" spans="1:17" hidden="1" x14ac:dyDescent="0.3">
      <c r="A1887" t="s">
        <v>3953</v>
      </c>
      <c r="B1887" t="s">
        <v>3954</v>
      </c>
      <c r="C1887" t="s">
        <v>10405</v>
      </c>
      <c r="D1887" t="s">
        <v>46</v>
      </c>
      <c r="E1887">
        <v>487.40346047999998</v>
      </c>
      <c r="F1887">
        <v>18.079999999999998</v>
      </c>
      <c r="G1887">
        <v>109.86329497892299</v>
      </c>
      <c r="H1887">
        <v>-7.5002716898666</v>
      </c>
      <c r="I1887">
        <v>45.936766053565201</v>
      </c>
      <c r="J1887">
        <v>-10.130603716809899</v>
      </c>
      <c r="K1887">
        <v>17.705254435006399</v>
      </c>
      <c r="L1887">
        <v>12.973747959888099</v>
      </c>
      <c r="M1887">
        <v>22.837716979614299</v>
      </c>
      <c r="N1887">
        <v>0.164208655005009</v>
      </c>
      <c r="O1887">
        <v>32.1902654867256</v>
      </c>
      <c r="P1887">
        <v>214.434782608695</v>
      </c>
      <c r="Q1887">
        <v>0.118726423117792</v>
      </c>
    </row>
    <row r="1888" spans="1:17" hidden="1" x14ac:dyDescent="0.3">
      <c r="A1888" t="s">
        <v>3955</v>
      </c>
      <c r="B1888" t="s">
        <v>3956</v>
      </c>
      <c r="C1888" t="s">
        <v>10405</v>
      </c>
      <c r="D1888" t="s">
        <v>266</v>
      </c>
      <c r="E1888">
        <v>486.130921779</v>
      </c>
      <c r="F1888">
        <v>74.27</v>
      </c>
      <c r="G1888">
        <v>36.969914732057198</v>
      </c>
      <c r="H1888">
        <v>-20.3407068992536</v>
      </c>
      <c r="I1888">
        <v>3.3960870697246799</v>
      </c>
      <c r="J1888">
        <v>-6.9341048734326103</v>
      </c>
      <c r="K1888">
        <v>76.036820672198999</v>
      </c>
      <c r="L1888">
        <v>65.451995054571</v>
      </c>
      <c r="M1888">
        <v>39.3320219837181</v>
      </c>
      <c r="N1888">
        <v>0.517991022208666</v>
      </c>
      <c r="O1888">
        <v>25.8920156186885</v>
      </c>
      <c r="P1888">
        <v>81.146341463414601</v>
      </c>
      <c r="Q1888">
        <v>0.123092945757536</v>
      </c>
    </row>
    <row r="1889" spans="1:17" hidden="1" x14ac:dyDescent="0.3">
      <c r="A1889" t="s">
        <v>3957</v>
      </c>
      <c r="B1889" t="s">
        <v>3958</v>
      </c>
      <c r="C1889" t="s">
        <v>10405</v>
      </c>
      <c r="D1889" t="s">
        <v>592</v>
      </c>
      <c r="E1889">
        <v>485.22688086599999</v>
      </c>
      <c r="F1889">
        <v>183.33</v>
      </c>
      <c r="G1889">
        <v>-18.018335319772401</v>
      </c>
      <c r="H1889">
        <v>-10.474186963420699</v>
      </c>
      <c r="I1889">
        <v>5.8962296554484004</v>
      </c>
      <c r="J1889">
        <v>-5.5082320733441099</v>
      </c>
      <c r="K1889">
        <v>184.42252081486299</v>
      </c>
      <c r="L1889">
        <v>177.92222140293501</v>
      </c>
      <c r="M1889">
        <v>47.899066831318201</v>
      </c>
      <c r="N1889">
        <v>0.52300384445481396</v>
      </c>
      <c r="O1889">
        <v>25.129547809960101</v>
      </c>
      <c r="P1889">
        <v>35.199115044247797</v>
      </c>
      <c r="Q1889">
        <v>8.1545719572239994E-2</v>
      </c>
    </row>
    <row r="1890" spans="1:17" hidden="1" x14ac:dyDescent="0.3">
      <c r="A1890" t="s">
        <v>3959</v>
      </c>
      <c r="B1890" t="s">
        <v>3960</v>
      </c>
      <c r="C1890" t="s">
        <v>10405</v>
      </c>
      <c r="D1890" t="s">
        <v>592</v>
      </c>
      <c r="E1890">
        <v>483.89065725</v>
      </c>
      <c r="F1890">
        <v>6956.95</v>
      </c>
      <c r="G1890">
        <v>46.120390677624499</v>
      </c>
      <c r="H1890">
        <v>6.6334560725814198</v>
      </c>
      <c r="I1890">
        <v>61.5988985825105</v>
      </c>
      <c r="J1890">
        <v>-5.1728754720553303</v>
      </c>
      <c r="K1890">
        <v>6465.8678909175296</v>
      </c>
      <c r="L1890">
        <v>5292.3498414311198</v>
      </c>
      <c r="M1890">
        <v>51.762619825047103</v>
      </c>
      <c r="N1890">
        <v>0.34965034965034902</v>
      </c>
      <c r="O1890">
        <v>11.75874485227</v>
      </c>
      <c r="P1890">
        <v>107.670149253731</v>
      </c>
      <c r="Q1890">
        <v>7.7170395698870006E-2</v>
      </c>
    </row>
    <row r="1891" spans="1:17" hidden="1" x14ac:dyDescent="0.3">
      <c r="A1891" t="s">
        <v>3961</v>
      </c>
      <c r="B1891" t="s">
        <v>3962</v>
      </c>
      <c r="C1891" t="s">
        <v>10405</v>
      </c>
      <c r="D1891" t="s">
        <v>407</v>
      </c>
      <c r="E1891">
        <v>483.5831</v>
      </c>
      <c r="F1891">
        <v>96.62</v>
      </c>
      <c r="G1891">
        <v>53.279544750883801</v>
      </c>
      <c r="H1891">
        <v>-9.99823752854698</v>
      </c>
      <c r="I1891">
        <v>79.903768616742397</v>
      </c>
      <c r="J1891">
        <v>-2.84166049806025</v>
      </c>
      <c r="K1891">
        <v>95.990983007299207</v>
      </c>
      <c r="L1891">
        <v>74.781211213149106</v>
      </c>
      <c r="M1891">
        <v>33.916313680149699</v>
      </c>
      <c r="N1891">
        <v>0.71303614474719001</v>
      </c>
      <c r="O1891">
        <v>17.242806872283101</v>
      </c>
      <c r="P1891">
        <v>116.15212527964199</v>
      </c>
      <c r="Q1891">
        <v>8.4429362675515998E-2</v>
      </c>
    </row>
    <row r="1892" spans="1:17" hidden="1" x14ac:dyDescent="0.3">
      <c r="A1892" t="s">
        <v>3963</v>
      </c>
      <c r="B1892" t="s">
        <v>3964</v>
      </c>
      <c r="C1892" t="s">
        <v>10405</v>
      </c>
      <c r="D1892" t="s">
        <v>89</v>
      </c>
      <c r="E1892">
        <v>483.38630999999998</v>
      </c>
      <c r="F1892">
        <v>202.95</v>
      </c>
      <c r="G1892">
        <v>43.466740927726498</v>
      </c>
      <c r="H1892">
        <v>14.0559036659225</v>
      </c>
      <c r="I1892">
        <v>57.9551083903335</v>
      </c>
      <c r="J1892">
        <v>-3.5276859315222802</v>
      </c>
      <c r="M1892">
        <v>45.547904077883203</v>
      </c>
      <c r="O1892">
        <v>22.099039172209899</v>
      </c>
      <c r="P1892">
        <v>84.416174466151702</v>
      </c>
    </row>
    <row r="1893" spans="1:17" hidden="1" x14ac:dyDescent="0.3">
      <c r="A1893" t="s">
        <v>3965</v>
      </c>
      <c r="B1893" t="s">
        <v>3966</v>
      </c>
      <c r="C1893" t="s">
        <v>10405</v>
      </c>
      <c r="D1893" t="s">
        <v>51</v>
      </c>
      <c r="E1893">
        <v>481.97140482399999</v>
      </c>
      <c r="F1893">
        <v>112.94</v>
      </c>
      <c r="G1893">
        <v>-47.477097712953999</v>
      </c>
      <c r="H1893">
        <v>-6.74924291682039</v>
      </c>
      <c r="I1893">
        <v>-32.988730250346997</v>
      </c>
      <c r="J1893">
        <v>-2.75732108543931</v>
      </c>
      <c r="K1893">
        <v>113.41761658355099</v>
      </c>
      <c r="M1893">
        <v>43.074803734515299</v>
      </c>
      <c r="O1893">
        <v>18.6470692403045</v>
      </c>
      <c r="P1893">
        <v>21.8207313126955</v>
      </c>
    </row>
    <row r="1894" spans="1:17" hidden="1" x14ac:dyDescent="0.3">
      <c r="A1894" t="s">
        <v>3967</v>
      </c>
      <c r="B1894" t="s">
        <v>3968</v>
      </c>
      <c r="C1894" t="s">
        <v>10405</v>
      </c>
      <c r="D1894" t="s">
        <v>754</v>
      </c>
      <c r="E1894">
        <v>481.92970355999898</v>
      </c>
      <c r="F1894">
        <v>29.83</v>
      </c>
      <c r="G1894">
        <v>1.4754424937137001</v>
      </c>
      <c r="H1894">
        <v>-9.4261546714411004E-2</v>
      </c>
      <c r="I1894">
        <v>1.4462495225487899</v>
      </c>
      <c r="J1894">
        <v>-0.34800302823004198</v>
      </c>
      <c r="K1894">
        <v>28.538236102691702</v>
      </c>
      <c r="L1894">
        <v>26.371406371419699</v>
      </c>
      <c r="M1894">
        <v>56.344784633490001</v>
      </c>
      <c r="N1894">
        <v>0.631907476647529</v>
      </c>
      <c r="O1894">
        <v>0.60341937646666199</v>
      </c>
      <c r="P1894">
        <v>49.149999999999899</v>
      </c>
      <c r="Q1894">
        <v>3.3094991646369998E-3</v>
      </c>
    </row>
    <row r="1895" spans="1:17" hidden="1" x14ac:dyDescent="0.3">
      <c r="A1895" t="s">
        <v>3969</v>
      </c>
      <c r="B1895" t="s">
        <v>3970</v>
      </c>
      <c r="C1895" t="s">
        <v>10405</v>
      </c>
      <c r="D1895" t="s">
        <v>127</v>
      </c>
      <c r="E1895">
        <v>481.34934291600001</v>
      </c>
      <c r="F1895">
        <v>47.97</v>
      </c>
      <c r="G1895">
        <v>44.026836196133701</v>
      </c>
      <c r="H1895">
        <v>-18.665983157860801</v>
      </c>
      <c r="I1895">
        <v>-6.5900447919116596</v>
      </c>
      <c r="J1895">
        <v>-7.8344960938370303</v>
      </c>
      <c r="K1895">
        <v>52.111562033208898</v>
      </c>
      <c r="L1895">
        <v>44.863806110233099</v>
      </c>
      <c r="M1895">
        <v>23.375233034499701</v>
      </c>
      <c r="N1895">
        <v>0.43194156098917602</v>
      </c>
      <c r="O1895">
        <v>56.347717323326997</v>
      </c>
      <c r="P1895">
        <v>83.354037267080699</v>
      </c>
      <c r="Q1895">
        <v>0.14930497291679601</v>
      </c>
    </row>
    <row r="1896" spans="1:17" hidden="1" x14ac:dyDescent="0.3">
      <c r="A1896" t="s">
        <v>3971</v>
      </c>
      <c r="B1896" t="s">
        <v>3972</v>
      </c>
      <c r="C1896" t="s">
        <v>10405</v>
      </c>
      <c r="D1896" t="s">
        <v>592</v>
      </c>
      <c r="E1896">
        <v>481.14058715800002</v>
      </c>
      <c r="F1896">
        <v>53.98</v>
      </c>
      <c r="G1896">
        <v>15.718900047599799</v>
      </c>
      <c r="H1896">
        <v>3.0343047172931099</v>
      </c>
      <c r="I1896">
        <v>31.639124877720398</v>
      </c>
      <c r="J1896">
        <v>-7.3766745036624997</v>
      </c>
      <c r="K1896">
        <v>50.612197977494397</v>
      </c>
      <c r="L1896">
        <v>42.653977035881802</v>
      </c>
      <c r="M1896">
        <v>40.492578944052397</v>
      </c>
      <c r="N1896">
        <v>1.3338501723966401</v>
      </c>
      <c r="O1896">
        <v>31.493145609485001</v>
      </c>
      <c r="P1896">
        <v>61.134328358208897</v>
      </c>
      <c r="Q1896">
        <v>4.3389475271403001E-2</v>
      </c>
    </row>
    <row r="1897" spans="1:17" hidden="1" x14ac:dyDescent="0.3">
      <c r="A1897" t="s">
        <v>3973</v>
      </c>
      <c r="B1897" t="s">
        <v>3974</v>
      </c>
      <c r="C1897" t="s">
        <v>10405</v>
      </c>
      <c r="D1897" t="s">
        <v>592</v>
      </c>
      <c r="E1897">
        <v>479.87074999999999</v>
      </c>
      <c r="F1897">
        <v>1432.45</v>
      </c>
      <c r="G1897">
        <v>4523.17460543578</v>
      </c>
      <c r="H1897">
        <v>2.0539169335538801</v>
      </c>
      <c r="I1897">
        <v>282.21914577519999</v>
      </c>
      <c r="J1897">
        <v>-0.15125433559527399</v>
      </c>
      <c r="K1897">
        <v>1236.9252788784099</v>
      </c>
      <c r="L1897">
        <v>739.27984255206798</v>
      </c>
      <c r="M1897">
        <v>63.9008456277341</v>
      </c>
      <c r="N1897">
        <v>0.70401026598623395</v>
      </c>
      <c r="O1897">
        <v>0</v>
      </c>
      <c r="P1897">
        <v>4555.3461163470902</v>
      </c>
      <c r="Q1897">
        <v>0.45177086651600101</v>
      </c>
    </row>
    <row r="1898" spans="1:17" hidden="1" x14ac:dyDescent="0.3">
      <c r="A1898" t="s">
        <v>3975</v>
      </c>
      <c r="B1898" t="s">
        <v>3976</v>
      </c>
      <c r="C1898" t="s">
        <v>10405</v>
      </c>
      <c r="D1898" t="s">
        <v>564</v>
      </c>
      <c r="E1898">
        <v>478.84518000000003</v>
      </c>
      <c r="F1898">
        <v>409.9</v>
      </c>
      <c r="G1898">
        <v>152.382463403169</v>
      </c>
      <c r="H1898">
        <v>-6.4836534986140197</v>
      </c>
      <c r="I1898">
        <v>46.935330446885096</v>
      </c>
      <c r="J1898">
        <v>2.6462731369321899</v>
      </c>
      <c r="K1898">
        <v>379.01360407983401</v>
      </c>
      <c r="L1898">
        <v>293.19507969846097</v>
      </c>
      <c r="M1898">
        <v>58.302618476038496</v>
      </c>
      <c r="N1898">
        <v>0.17531514602735701</v>
      </c>
      <c r="O1898">
        <v>6.1234447426201601</v>
      </c>
      <c r="P1898">
        <v>190.194690265486</v>
      </c>
      <c r="Q1898">
        <v>0.167527394467331</v>
      </c>
    </row>
    <row r="1899" spans="1:17" hidden="1" x14ac:dyDescent="0.3">
      <c r="A1899" t="s">
        <v>3977</v>
      </c>
      <c r="B1899" t="s">
        <v>3978</v>
      </c>
      <c r="C1899" t="s">
        <v>10405</v>
      </c>
      <c r="D1899" t="s">
        <v>1003</v>
      </c>
      <c r="E1899">
        <v>478.55571417599998</v>
      </c>
      <c r="F1899">
        <v>122.34</v>
      </c>
      <c r="G1899">
        <v>-24.335459787461101</v>
      </c>
      <c r="H1899">
        <v>-3.5899185637766799</v>
      </c>
      <c r="I1899">
        <v>23.914078773524999</v>
      </c>
      <c r="J1899">
        <v>0.31902411476792403</v>
      </c>
      <c r="K1899">
        <v>116.987489392394</v>
      </c>
      <c r="L1899">
        <v>107.914082302419</v>
      </c>
      <c r="M1899">
        <v>60.5478298373108</v>
      </c>
      <c r="N1899">
        <v>0.74086735263899095</v>
      </c>
      <c r="O1899">
        <v>11.9829982017328</v>
      </c>
      <c r="P1899">
        <v>46.690647482014299</v>
      </c>
      <c r="Q1899">
        <v>3.6287581635045002E-2</v>
      </c>
    </row>
    <row r="1900" spans="1:17" hidden="1" x14ac:dyDescent="0.3">
      <c r="A1900" t="s">
        <v>3979</v>
      </c>
      <c r="B1900" t="s">
        <v>3980</v>
      </c>
      <c r="C1900" t="s">
        <v>10405</v>
      </c>
      <c r="D1900" t="s">
        <v>592</v>
      </c>
      <c r="E1900">
        <v>476.07483130399999</v>
      </c>
      <c r="F1900">
        <v>59.24</v>
      </c>
      <c r="G1900">
        <v>-20.713373564173398</v>
      </c>
      <c r="H1900">
        <v>-9.5513064497621301</v>
      </c>
      <c r="I1900">
        <v>-6.1200549364561496</v>
      </c>
      <c r="J1900">
        <v>-5.4768734448172403</v>
      </c>
      <c r="K1900">
        <v>60.6054539525216</v>
      </c>
      <c r="L1900">
        <v>59.032625143593201</v>
      </c>
      <c r="M1900">
        <v>35.971563378098203</v>
      </c>
      <c r="N1900">
        <v>0.72796275493406803</v>
      </c>
      <c r="O1900">
        <v>26.434841323430099</v>
      </c>
      <c r="P1900">
        <v>18.7174348697394</v>
      </c>
      <c r="Q1900">
        <v>-3.1419575079267001E-2</v>
      </c>
    </row>
    <row r="1901" spans="1:17" hidden="1" x14ac:dyDescent="0.3">
      <c r="A1901" t="s">
        <v>3981</v>
      </c>
      <c r="B1901" t="s">
        <v>3982</v>
      </c>
      <c r="C1901" t="s">
        <v>10405</v>
      </c>
      <c r="D1901" t="s">
        <v>46</v>
      </c>
      <c r="E1901">
        <v>475.48174943999999</v>
      </c>
      <c r="F1901">
        <v>371.55</v>
      </c>
      <c r="G1901">
        <v>221.685631945838</v>
      </c>
      <c r="H1901">
        <v>4.3931605787246504</v>
      </c>
      <c r="I1901">
        <v>236.17399940844501</v>
      </c>
      <c r="J1901">
        <v>6.3070079245326403</v>
      </c>
      <c r="K1901">
        <v>313.040204398816</v>
      </c>
      <c r="M1901">
        <v>68.031662699649104</v>
      </c>
      <c r="N1901">
        <v>0.58599322779697105</v>
      </c>
      <c r="O1901">
        <v>2.97402772170636</v>
      </c>
      <c r="P1901">
        <v>274.54637096774098</v>
      </c>
    </row>
    <row r="1902" spans="1:17" hidden="1" x14ac:dyDescent="0.3">
      <c r="A1902" t="s">
        <v>3983</v>
      </c>
      <c r="B1902" t="s">
        <v>3984</v>
      </c>
      <c r="C1902" t="s">
        <v>10405</v>
      </c>
      <c r="D1902" t="s">
        <v>21</v>
      </c>
      <c r="E1902">
        <v>475.08554101599998</v>
      </c>
      <c r="F1902">
        <v>119.92</v>
      </c>
      <c r="G1902">
        <v>61.091986268389498</v>
      </c>
      <c r="H1902">
        <v>-34.684001265176398</v>
      </c>
      <c r="I1902">
        <v>-3.7990028978899799</v>
      </c>
      <c r="J1902">
        <v>-6.59314248620435</v>
      </c>
      <c r="K1902">
        <v>140.066784740625</v>
      </c>
      <c r="L1902">
        <v>112.75816516273299</v>
      </c>
      <c r="M1902">
        <v>21.846411676517999</v>
      </c>
      <c r="N1902">
        <v>0.53965635203131601</v>
      </c>
      <c r="O1902">
        <v>60.857238158772503</v>
      </c>
      <c r="P1902">
        <v>110.017513134851</v>
      </c>
      <c r="Q1902">
        <v>8.4465493963825994E-2</v>
      </c>
    </row>
    <row r="1903" spans="1:17" hidden="1" x14ac:dyDescent="0.3">
      <c r="A1903" t="s">
        <v>3985</v>
      </c>
      <c r="B1903" t="s">
        <v>3986</v>
      </c>
      <c r="C1903" t="s">
        <v>10405</v>
      </c>
      <c r="D1903" t="s">
        <v>1551</v>
      </c>
      <c r="E1903">
        <v>474.80550692499997</v>
      </c>
      <c r="F1903">
        <v>440</v>
      </c>
      <c r="G1903">
        <v>-0.277026498834192</v>
      </c>
      <c r="H1903">
        <v>-7.5177634728229199</v>
      </c>
      <c r="I1903">
        <v>43.784746459559599</v>
      </c>
      <c r="J1903">
        <v>-1.4611598601300899</v>
      </c>
      <c r="K1903">
        <v>435.05643135557</v>
      </c>
      <c r="L1903">
        <v>362.89804548190398</v>
      </c>
      <c r="M1903">
        <v>40.078490424799</v>
      </c>
      <c r="N1903">
        <v>0.32866014723335302</v>
      </c>
      <c r="O1903">
        <v>18.181818181818102</v>
      </c>
      <c r="P1903">
        <v>100</v>
      </c>
      <c r="Q1903">
        <v>0.15229195666996301</v>
      </c>
    </row>
    <row r="1904" spans="1:17" hidden="1" x14ac:dyDescent="0.3">
      <c r="A1904" t="s">
        <v>3987</v>
      </c>
      <c r="B1904" t="s">
        <v>3988</v>
      </c>
      <c r="C1904" t="s">
        <v>10405</v>
      </c>
      <c r="D1904" t="s">
        <v>592</v>
      </c>
      <c r="E1904">
        <v>474.15057450500001</v>
      </c>
      <c r="F1904">
        <v>208.8</v>
      </c>
      <c r="G1904">
        <v>-15.425634478539299</v>
      </c>
      <c r="H1904">
        <v>9.0637123484109896</v>
      </c>
      <c r="I1904">
        <v>9.1698334650330509</v>
      </c>
      <c r="J1904">
        <v>13.249279326145199</v>
      </c>
      <c r="K1904">
        <v>179.97454912059499</v>
      </c>
      <c r="L1904">
        <v>180.26223478674399</v>
      </c>
      <c r="M1904">
        <v>88.014413982448502</v>
      </c>
      <c r="N1904">
        <v>1.60887814414056</v>
      </c>
      <c r="O1904">
        <v>19.3965517241379</v>
      </c>
      <c r="P1904">
        <v>39.200000000000003</v>
      </c>
      <c r="Q1904">
        <v>0.27638425629315899</v>
      </c>
    </row>
    <row r="1905" spans="1:17" hidden="1" x14ac:dyDescent="0.3">
      <c r="A1905" t="s">
        <v>3989</v>
      </c>
      <c r="B1905" t="s">
        <v>3990</v>
      </c>
      <c r="C1905" t="s">
        <v>10405</v>
      </c>
      <c r="D1905" t="s">
        <v>138</v>
      </c>
      <c r="E1905">
        <v>473.74461000000002</v>
      </c>
      <c r="F1905">
        <v>306</v>
      </c>
      <c r="G1905">
        <v>-4.4053313705943999</v>
      </c>
      <c r="H1905">
        <v>-14.197183679710101</v>
      </c>
      <c r="I1905">
        <v>72.674554840571801</v>
      </c>
      <c r="J1905">
        <v>-6.5316114784524197</v>
      </c>
      <c r="K1905">
        <v>321.15355929996002</v>
      </c>
      <c r="L1905">
        <v>273.70861402039299</v>
      </c>
      <c r="M1905">
        <v>33.878198295734997</v>
      </c>
      <c r="N1905">
        <v>0.453996723290506</v>
      </c>
      <c r="O1905">
        <v>30.9477124183006</v>
      </c>
      <c r="P1905">
        <v>132.69961977186301</v>
      </c>
    </row>
    <row r="1906" spans="1:17" hidden="1" x14ac:dyDescent="0.3">
      <c r="A1906" t="s">
        <v>3991</v>
      </c>
      <c r="B1906" t="s">
        <v>3992</v>
      </c>
      <c r="C1906" t="s">
        <v>10405</v>
      </c>
      <c r="D1906" t="s">
        <v>263</v>
      </c>
      <c r="E1906">
        <v>473.74199859999999</v>
      </c>
      <c r="F1906">
        <v>553.15</v>
      </c>
      <c r="G1906">
        <v>12.821936008748199</v>
      </c>
      <c r="H1906">
        <v>-1.3651322916253501</v>
      </c>
      <c r="I1906">
        <v>72.992485644718798</v>
      </c>
      <c r="J1906">
        <v>-12.0851245503478</v>
      </c>
      <c r="K1906">
        <v>532.86511924866102</v>
      </c>
      <c r="L1906">
        <v>437.783358978146</v>
      </c>
      <c r="M1906">
        <v>28.175614017225101</v>
      </c>
      <c r="N1906">
        <v>0.29841539523791899</v>
      </c>
      <c r="O1906">
        <v>30.163608424477999</v>
      </c>
      <c r="P1906">
        <v>104.87037037037</v>
      </c>
      <c r="Q1906">
        <v>-5.9783730815901E-2</v>
      </c>
    </row>
    <row r="1907" spans="1:17" hidden="1" x14ac:dyDescent="0.3">
      <c r="A1907" t="s">
        <v>3993</v>
      </c>
      <c r="B1907" t="s">
        <v>3994</v>
      </c>
      <c r="C1907" t="s">
        <v>10405</v>
      </c>
      <c r="D1907" t="s">
        <v>74</v>
      </c>
      <c r="E1907">
        <v>473.52473718999897</v>
      </c>
      <c r="F1907">
        <v>664</v>
      </c>
      <c r="G1907">
        <v>14.649937402681401</v>
      </c>
      <c r="H1907">
        <v>-1.5987756935499</v>
      </c>
      <c r="I1907">
        <v>7.4699995161505903</v>
      </c>
      <c r="J1907">
        <v>-6.5798923093086499</v>
      </c>
      <c r="K1907">
        <v>654.46242302790199</v>
      </c>
      <c r="L1907">
        <v>583.26521143905495</v>
      </c>
      <c r="M1907">
        <v>45.018741680634498</v>
      </c>
      <c r="N1907">
        <v>0.65871986522082104</v>
      </c>
      <c r="O1907">
        <v>14.6084337349397</v>
      </c>
      <c r="P1907">
        <v>79.435211457910995</v>
      </c>
      <c r="Q1907">
        <v>6.1310030524458999E-2</v>
      </c>
    </row>
    <row r="1908" spans="1:17" hidden="1" x14ac:dyDescent="0.3">
      <c r="A1908" t="s">
        <v>3995</v>
      </c>
      <c r="B1908" t="s">
        <v>3996</v>
      </c>
      <c r="C1908" t="s">
        <v>10405</v>
      </c>
      <c r="D1908" t="s">
        <v>592</v>
      </c>
      <c r="E1908">
        <v>473.08280631599899</v>
      </c>
      <c r="F1908">
        <v>13.29</v>
      </c>
      <c r="G1908">
        <v>113.760806545051</v>
      </c>
      <c r="H1908">
        <v>22.398692808554699</v>
      </c>
      <c r="I1908">
        <v>87.819645694574106</v>
      </c>
      <c r="J1908">
        <v>11.290748293677201</v>
      </c>
      <c r="K1908">
        <v>10.505957076870899</v>
      </c>
      <c r="L1908">
        <v>8.1366819316037606</v>
      </c>
      <c r="M1908">
        <v>77.064218756479207</v>
      </c>
      <c r="N1908">
        <v>1.2272283974601701</v>
      </c>
      <c r="O1908">
        <v>2.48306997742664</v>
      </c>
      <c r="P1908">
        <v>208.04405816363499</v>
      </c>
      <c r="Q1908">
        <v>0.15901080917650201</v>
      </c>
    </row>
    <row r="1909" spans="1:17" hidden="1" x14ac:dyDescent="0.3">
      <c r="A1909" t="s">
        <v>3997</v>
      </c>
      <c r="B1909" t="s">
        <v>3998</v>
      </c>
      <c r="C1909" t="s">
        <v>10405</v>
      </c>
      <c r="D1909" t="s">
        <v>135</v>
      </c>
      <c r="E1909">
        <v>473.07342732000001</v>
      </c>
      <c r="F1909">
        <v>52.52</v>
      </c>
      <c r="G1909">
        <v>140.37649116446099</v>
      </c>
      <c r="H1909">
        <v>33.038487594577397</v>
      </c>
      <c r="I1909">
        <v>98.715702863622496</v>
      </c>
      <c r="J1909">
        <v>6.0341423176430196</v>
      </c>
      <c r="K1909">
        <v>37.956042057527497</v>
      </c>
      <c r="L1909">
        <v>29.634271655204401</v>
      </c>
      <c r="M1909">
        <v>78.074450153377398</v>
      </c>
      <c r="N1909">
        <v>0.96831976170968004</v>
      </c>
      <c r="O1909">
        <v>0</v>
      </c>
      <c r="P1909">
        <v>238.620245003223</v>
      </c>
      <c r="Q1909">
        <v>0.103092933737075</v>
      </c>
    </row>
    <row r="1910" spans="1:17" hidden="1" x14ac:dyDescent="0.3">
      <c r="A1910" t="s">
        <v>3999</v>
      </c>
      <c r="B1910" t="s">
        <v>4000</v>
      </c>
      <c r="C1910" t="s">
        <v>10405</v>
      </c>
      <c r="D1910" t="s">
        <v>21</v>
      </c>
      <c r="E1910">
        <v>472.70062000000001</v>
      </c>
      <c r="F1910">
        <v>37.81</v>
      </c>
      <c r="G1910">
        <v>27.0284890886958</v>
      </c>
      <c r="H1910">
        <v>-8.70237927420178</v>
      </c>
      <c r="I1910">
        <v>36.0160435431727</v>
      </c>
      <c r="J1910">
        <v>-7.7935295071795201</v>
      </c>
      <c r="K1910">
        <v>36.774328705725502</v>
      </c>
      <c r="L1910">
        <v>30.3064020577219</v>
      </c>
      <c r="M1910">
        <v>36.695466043108802</v>
      </c>
      <c r="N1910">
        <v>0.219130691880847</v>
      </c>
      <c r="O1910">
        <v>29.013488495107101</v>
      </c>
      <c r="P1910">
        <v>83.990267639902598</v>
      </c>
      <c r="Q1910">
        <v>4.3869667498958001E-2</v>
      </c>
    </row>
    <row r="1911" spans="1:17" hidden="1" x14ac:dyDescent="0.3">
      <c r="A1911" t="s">
        <v>4001</v>
      </c>
      <c r="B1911" t="s">
        <v>4002</v>
      </c>
      <c r="C1911" t="s">
        <v>10405</v>
      </c>
      <c r="D1911" t="s">
        <v>46</v>
      </c>
      <c r="E1911">
        <v>471.53402460000001</v>
      </c>
      <c r="F1911">
        <v>219</v>
      </c>
      <c r="G1911">
        <v>-17.811197595377301</v>
      </c>
      <c r="H1911">
        <v>12.225968221331801</v>
      </c>
      <c r="I1911">
        <v>-3.32283013277031</v>
      </c>
      <c r="J1911">
        <v>7.1596013928347002</v>
      </c>
      <c r="M1911">
        <v>68.236958395296298</v>
      </c>
      <c r="O1911">
        <v>12.7853881278538</v>
      </c>
      <c r="P1911">
        <v>30.6292872054876</v>
      </c>
    </row>
    <row r="1912" spans="1:17" hidden="1" x14ac:dyDescent="0.3">
      <c r="A1912" t="s">
        <v>4003</v>
      </c>
      <c r="B1912" t="s">
        <v>4004</v>
      </c>
      <c r="C1912" t="s">
        <v>10405</v>
      </c>
      <c r="D1912" t="s">
        <v>263</v>
      </c>
      <c r="E1912">
        <v>470.04049322999998</v>
      </c>
      <c r="F1912">
        <v>89</v>
      </c>
      <c r="G1912">
        <v>-48.9161320525577</v>
      </c>
      <c r="H1912">
        <v>-8.4737986680289801</v>
      </c>
      <c r="I1912">
        <v>-29.433267395152299</v>
      </c>
      <c r="J1912">
        <v>-5.8082456964206504</v>
      </c>
      <c r="K1912">
        <v>91.942091372236504</v>
      </c>
      <c r="L1912">
        <v>97.691820839326098</v>
      </c>
      <c r="M1912">
        <v>48.352265697722601</v>
      </c>
      <c r="N1912">
        <v>0.57848460569715499</v>
      </c>
      <c r="O1912">
        <v>48.820224719101098</v>
      </c>
      <c r="P1912">
        <v>15.5994284972074</v>
      </c>
      <c r="Q1912">
        <v>0.155558011288328</v>
      </c>
    </row>
    <row r="1913" spans="1:17" hidden="1" x14ac:dyDescent="0.3">
      <c r="A1913" t="s">
        <v>4005</v>
      </c>
      <c r="B1913" t="s">
        <v>4006</v>
      </c>
      <c r="C1913" t="s">
        <v>10405</v>
      </c>
      <c r="D1913" t="s">
        <v>1414</v>
      </c>
      <c r="E1913">
        <v>469.39972740000002</v>
      </c>
      <c r="F1913">
        <v>228.85</v>
      </c>
      <c r="G1913">
        <v>-35.813616174462098</v>
      </c>
      <c r="H1913">
        <v>-6.4366124531783599</v>
      </c>
      <c r="I1913">
        <v>-30.2189737563601</v>
      </c>
      <c r="J1913">
        <v>0.45282484950221902</v>
      </c>
      <c r="K1913">
        <v>236.57802745819299</v>
      </c>
      <c r="L1913">
        <v>248.138518234576</v>
      </c>
      <c r="M1913">
        <v>43.632269720816304</v>
      </c>
      <c r="N1913">
        <v>0.88428907316226901</v>
      </c>
      <c r="O1913">
        <v>37.338868254315003</v>
      </c>
      <c r="P1913">
        <v>3.9990911156555198</v>
      </c>
      <c r="Q1913">
        <v>7.8750316868447995E-2</v>
      </c>
    </row>
    <row r="1914" spans="1:17" hidden="1" x14ac:dyDescent="0.3">
      <c r="A1914" t="s">
        <v>4007</v>
      </c>
      <c r="B1914" t="s">
        <v>4008</v>
      </c>
      <c r="C1914" t="s">
        <v>10405</v>
      </c>
      <c r="D1914" t="s">
        <v>263</v>
      </c>
      <c r="E1914">
        <v>468.69492159999999</v>
      </c>
      <c r="F1914">
        <v>336.8</v>
      </c>
      <c r="G1914">
        <v>-19.0944587038172</v>
      </c>
      <c r="H1914">
        <v>77.504555140803802</v>
      </c>
      <c r="I1914">
        <v>27.489270344406201</v>
      </c>
      <c r="J1914">
        <v>66.219920165611299</v>
      </c>
      <c r="K1914">
        <v>224.524985235401</v>
      </c>
      <c r="L1914">
        <v>217.07554553259499</v>
      </c>
      <c r="M1914">
        <v>84.241603962536701</v>
      </c>
      <c r="N1914">
        <v>2.7275766016712999</v>
      </c>
      <c r="O1914">
        <v>10.510688836104499</v>
      </c>
      <c r="P1914">
        <v>89.160348216792997</v>
      </c>
    </row>
    <row r="1915" spans="1:17" hidden="1" x14ac:dyDescent="0.3">
      <c r="A1915" t="s">
        <v>4009</v>
      </c>
      <c r="B1915" t="s">
        <v>4010</v>
      </c>
      <c r="C1915" t="s">
        <v>10405</v>
      </c>
      <c r="D1915" t="s">
        <v>2307</v>
      </c>
      <c r="E1915">
        <v>468.58499999999998</v>
      </c>
      <c r="F1915">
        <v>120.15</v>
      </c>
      <c r="G1915">
        <v>159.03062190498201</v>
      </c>
      <c r="H1915">
        <v>-4.8885457084673396</v>
      </c>
      <c r="I1915">
        <v>-26.000579541791399</v>
      </c>
      <c r="J1915">
        <v>7.1573253031567701</v>
      </c>
      <c r="K1915">
        <v>122.732710562291</v>
      </c>
      <c r="L1915">
        <v>135.90815062960201</v>
      </c>
      <c r="M1915">
        <v>79.656395692340098</v>
      </c>
      <c r="N1915">
        <v>0.36780155543742798</v>
      </c>
      <c r="O1915">
        <v>243.986683312526</v>
      </c>
      <c r="P1915">
        <v>216.18421052631501</v>
      </c>
      <c r="Q1915">
        <v>0.21944737464597699</v>
      </c>
    </row>
    <row r="1916" spans="1:17" hidden="1" x14ac:dyDescent="0.3">
      <c r="A1916" t="s">
        <v>4011</v>
      </c>
      <c r="B1916" t="s">
        <v>4012</v>
      </c>
      <c r="C1916" t="s">
        <v>10405</v>
      </c>
      <c r="D1916" t="s">
        <v>240</v>
      </c>
      <c r="E1916">
        <v>468.562026239999</v>
      </c>
      <c r="F1916">
        <v>422.4</v>
      </c>
      <c r="G1916">
        <v>-49.550484016438602</v>
      </c>
      <c r="H1916">
        <v>-15.0792869363299</v>
      </c>
      <c r="I1916">
        <v>-23.302627305249501</v>
      </c>
      <c r="J1916">
        <v>-10.92404710077</v>
      </c>
      <c r="K1916">
        <v>468.82990490834902</v>
      </c>
      <c r="L1916">
        <v>508.16214666419597</v>
      </c>
      <c r="M1916">
        <v>33.7756015909873</v>
      </c>
      <c r="N1916">
        <v>0.94292525442572395</v>
      </c>
      <c r="O1916">
        <v>102.59232954545401</v>
      </c>
      <c r="P1916">
        <v>10.590391412488501</v>
      </c>
      <c r="Q1916">
        <v>0.236999851918583</v>
      </c>
    </row>
    <row r="1917" spans="1:17" hidden="1" x14ac:dyDescent="0.3">
      <c r="A1917" t="s">
        <v>4013</v>
      </c>
      <c r="B1917" t="s">
        <v>4014</v>
      </c>
      <c r="C1917" t="s">
        <v>10405</v>
      </c>
      <c r="D1917" t="s">
        <v>266</v>
      </c>
      <c r="E1917">
        <v>468.31215731999998</v>
      </c>
      <c r="F1917">
        <v>180</v>
      </c>
      <c r="G1917">
        <v>68.050958499151804</v>
      </c>
      <c r="H1917">
        <v>39.304719393868602</v>
      </c>
      <c r="I1917">
        <v>25.173999408445599</v>
      </c>
      <c r="J1917">
        <v>-0.11115693299787099</v>
      </c>
      <c r="K1917">
        <v>153.57019313533601</v>
      </c>
      <c r="L1917">
        <v>128.603969338849</v>
      </c>
      <c r="M1917">
        <v>56.143561499495398</v>
      </c>
      <c r="N1917">
        <v>1.4827024814624099</v>
      </c>
      <c r="O1917">
        <v>12.7222222222222</v>
      </c>
      <c r="P1917">
        <v>168.65671641790999</v>
      </c>
      <c r="Q1917">
        <v>7.8992745873956993E-2</v>
      </c>
    </row>
    <row r="1918" spans="1:17" hidden="1" x14ac:dyDescent="0.3">
      <c r="A1918" t="s">
        <v>4015</v>
      </c>
      <c r="B1918" t="s">
        <v>4016</v>
      </c>
      <c r="C1918" t="s">
        <v>10405</v>
      </c>
      <c r="D1918" t="s">
        <v>592</v>
      </c>
      <c r="E1918">
        <v>465.27601499999997</v>
      </c>
      <c r="F1918">
        <v>198.15</v>
      </c>
      <c r="G1918">
        <v>278.50206421822901</v>
      </c>
      <c r="H1918">
        <v>1.0357952255007501</v>
      </c>
      <c r="I1918">
        <v>205.03672625814301</v>
      </c>
      <c r="J1918">
        <v>-0.30418810214495801</v>
      </c>
      <c r="K1918">
        <v>189.069640591775</v>
      </c>
      <c r="L1918">
        <v>124.748366912195</v>
      </c>
      <c r="M1918">
        <v>28.369172076885501</v>
      </c>
      <c r="N1918">
        <v>0.66471163245356701</v>
      </c>
      <c r="O1918">
        <v>7.87282361847085</v>
      </c>
      <c r="P1918">
        <v>388.65598027126998</v>
      </c>
      <c r="Q1918">
        <v>8.3893333915250001E-2</v>
      </c>
    </row>
    <row r="1919" spans="1:17" hidden="1" x14ac:dyDescent="0.3">
      <c r="A1919" t="s">
        <v>4017</v>
      </c>
      <c r="B1919" t="s">
        <v>4018</v>
      </c>
      <c r="C1919" t="s">
        <v>10405</v>
      </c>
      <c r="D1919" t="s">
        <v>1003</v>
      </c>
      <c r="E1919">
        <v>463.84449368000003</v>
      </c>
      <c r="F1919">
        <v>55.96</v>
      </c>
      <c r="G1919">
        <v>-33.214835402904498</v>
      </c>
      <c r="H1919">
        <v>-3.11949183972968</v>
      </c>
      <c r="I1919">
        <v>-13.2801583740703</v>
      </c>
      <c r="J1919">
        <v>-1.08645750107766</v>
      </c>
      <c r="K1919">
        <v>56.383070104917799</v>
      </c>
      <c r="L1919">
        <v>55.947085455103299</v>
      </c>
      <c r="M1919">
        <v>51.749330467650303</v>
      </c>
      <c r="N1919">
        <v>0.69267008703043498</v>
      </c>
      <c r="O1919">
        <v>28.127233738384501</v>
      </c>
      <c r="P1919">
        <v>17.810526315789399</v>
      </c>
      <c r="Q1919">
        <v>5.2183714677365003E-2</v>
      </c>
    </row>
    <row r="1920" spans="1:17" hidden="1" x14ac:dyDescent="0.3">
      <c r="A1920" t="s">
        <v>4019</v>
      </c>
      <c r="B1920" t="s">
        <v>4020</v>
      </c>
      <c r="C1920" t="s">
        <v>10405</v>
      </c>
      <c r="D1920" t="s">
        <v>1003</v>
      </c>
      <c r="E1920">
        <v>463.74893847200002</v>
      </c>
      <c r="F1920">
        <v>39.020000000000003</v>
      </c>
      <c r="G1920">
        <v>-17.237784843557499</v>
      </c>
      <c r="H1920">
        <v>-7.5997079699946202</v>
      </c>
      <c r="I1920">
        <v>10.8835781328513</v>
      </c>
      <c r="J1920">
        <v>-4.19895121388869</v>
      </c>
      <c r="K1920">
        <v>38.429973048937597</v>
      </c>
      <c r="L1920">
        <v>35.437851994269401</v>
      </c>
      <c r="M1920">
        <v>55.417796817522699</v>
      </c>
      <c r="N1920">
        <v>0.57512063590213003</v>
      </c>
      <c r="O1920">
        <v>19.810353664787201</v>
      </c>
      <c r="P1920">
        <v>45.869158878504599</v>
      </c>
      <c r="Q1920">
        <v>8.2633554633223999E-2</v>
      </c>
    </row>
    <row r="1921" spans="1:17" hidden="1" x14ac:dyDescent="0.3">
      <c r="A1921" t="s">
        <v>4021</v>
      </c>
      <c r="B1921" t="s">
        <v>4022</v>
      </c>
      <c r="C1921" t="s">
        <v>10405</v>
      </c>
      <c r="D1921" t="s">
        <v>130</v>
      </c>
      <c r="E1921">
        <v>460.56012913000001</v>
      </c>
      <c r="F1921">
        <v>121.7</v>
      </c>
      <c r="G1921">
        <v>22.8603362224537</v>
      </c>
      <c r="H1921">
        <v>5.4921130765436299</v>
      </c>
      <c r="I1921">
        <v>7.58705727183803</v>
      </c>
      <c r="J1921">
        <v>7.3742064938978098</v>
      </c>
      <c r="K1921">
        <v>107.315948924425</v>
      </c>
      <c r="L1921">
        <v>102.64399804565799</v>
      </c>
      <c r="M1921">
        <v>72.665511878942596</v>
      </c>
      <c r="N1921">
        <v>0.57346864738918202</v>
      </c>
      <c r="O1921">
        <v>25.020542317173302</v>
      </c>
      <c r="P1921">
        <v>66.256830601092801</v>
      </c>
      <c r="Q1921">
        <v>4.8897443960552997E-2</v>
      </c>
    </row>
    <row r="1922" spans="1:17" hidden="1" x14ac:dyDescent="0.3">
      <c r="A1922" t="s">
        <v>4023</v>
      </c>
      <c r="B1922" t="s">
        <v>4024</v>
      </c>
      <c r="C1922" t="s">
        <v>10405</v>
      </c>
      <c r="D1922" t="s">
        <v>46</v>
      </c>
      <c r="E1922">
        <v>459.21800000000002</v>
      </c>
      <c r="F1922">
        <v>186.25</v>
      </c>
      <c r="G1922">
        <v>83.270941373253294</v>
      </c>
      <c r="H1922">
        <v>5.7763819025740997</v>
      </c>
      <c r="I1922">
        <v>65.0940891322645</v>
      </c>
      <c r="J1922">
        <v>-5.8545949357491596</v>
      </c>
      <c r="K1922">
        <v>174.43341714251099</v>
      </c>
      <c r="L1922">
        <v>137.32142317716301</v>
      </c>
      <c r="M1922">
        <v>44.4029594858915</v>
      </c>
      <c r="N1922">
        <v>0.97502144082332698</v>
      </c>
      <c r="O1922">
        <v>12.134228187919399</v>
      </c>
      <c r="P1922">
        <v>141.883116883116</v>
      </c>
    </row>
    <row r="1923" spans="1:17" hidden="1" x14ac:dyDescent="0.3">
      <c r="A1923" t="s">
        <v>4025</v>
      </c>
      <c r="B1923" t="s">
        <v>4026</v>
      </c>
      <c r="C1923" t="s">
        <v>10405</v>
      </c>
      <c r="D1923" t="s">
        <v>266</v>
      </c>
      <c r="E1923">
        <v>457.56634000000003</v>
      </c>
      <c r="F1923">
        <v>1400</v>
      </c>
      <c r="G1923">
        <v>-39.6340001703431</v>
      </c>
      <c r="H1923">
        <v>-7.6633439102359198</v>
      </c>
      <c r="I1923">
        <v>-27.068256717305601</v>
      </c>
      <c r="J1923">
        <v>-4.2449121901961897</v>
      </c>
      <c r="K1923">
        <v>1441.6630766871699</v>
      </c>
      <c r="L1923">
        <v>1463.7126603161801</v>
      </c>
      <c r="M1923">
        <v>46.985195378672302</v>
      </c>
      <c r="N1923">
        <v>0.70273042929292895</v>
      </c>
      <c r="O1923">
        <v>38.214285714285701</v>
      </c>
      <c r="P1923">
        <v>9.375</v>
      </c>
      <c r="Q1923">
        <v>0.137245823868093</v>
      </c>
    </row>
    <row r="1924" spans="1:17" hidden="1" x14ac:dyDescent="0.3">
      <c r="A1924" t="s">
        <v>4027</v>
      </c>
      <c r="B1924" t="s">
        <v>4028</v>
      </c>
      <c r="C1924" t="s">
        <v>10405</v>
      </c>
      <c r="D1924" t="s">
        <v>510</v>
      </c>
      <c r="E1924">
        <v>456.74688400000002</v>
      </c>
      <c r="F1924">
        <v>185.35</v>
      </c>
      <c r="G1924">
        <v>-46.062335533836098</v>
      </c>
      <c r="H1924">
        <v>-18.635704436599099</v>
      </c>
      <c r="I1924">
        <v>-31.5739680712291</v>
      </c>
      <c r="J1924">
        <v>-9.0564130657540005</v>
      </c>
      <c r="O1924">
        <v>16.1316428378742</v>
      </c>
      <c r="P1924">
        <v>5.4023315325561496</v>
      </c>
    </row>
    <row r="1925" spans="1:17" hidden="1" x14ac:dyDescent="0.3">
      <c r="A1925" t="s">
        <v>4029</v>
      </c>
      <c r="B1925" t="s">
        <v>4030</v>
      </c>
      <c r="C1925" t="s">
        <v>10405</v>
      </c>
      <c r="D1925" t="s">
        <v>263</v>
      </c>
      <c r="E1925">
        <v>456.59010491999999</v>
      </c>
      <c r="F1925">
        <v>818.85</v>
      </c>
      <c r="G1925">
        <v>318.36494025788397</v>
      </c>
      <c r="H1925">
        <v>4.6007423823030402</v>
      </c>
      <c r="I1925">
        <v>178.84048501409401</v>
      </c>
      <c r="J1925">
        <v>4.42835856149431</v>
      </c>
      <c r="K1925">
        <v>699.99233434569396</v>
      </c>
      <c r="L1925">
        <v>469.14660940628403</v>
      </c>
      <c r="M1925">
        <v>67.826471591332805</v>
      </c>
      <c r="N1925">
        <v>0.30196887368439801</v>
      </c>
      <c r="O1925">
        <v>2.5157232704402501</v>
      </c>
      <c r="P1925">
        <v>381.67647058823502</v>
      </c>
      <c r="Q1925">
        <v>0.227089443280896</v>
      </c>
    </row>
    <row r="1926" spans="1:17" hidden="1" x14ac:dyDescent="0.3">
      <c r="A1926" t="s">
        <v>4031</v>
      </c>
      <c r="B1926" t="s">
        <v>4032</v>
      </c>
      <c r="C1926" t="s">
        <v>10405</v>
      </c>
      <c r="D1926" t="s">
        <v>54</v>
      </c>
      <c r="E1926">
        <v>456.51633700000002</v>
      </c>
      <c r="F1926">
        <v>1510</v>
      </c>
      <c r="G1926">
        <v>158.71656460400999</v>
      </c>
      <c r="H1926">
        <v>5.2124849017504404</v>
      </c>
      <c r="I1926">
        <v>122.915964263221</v>
      </c>
      <c r="J1926">
        <v>-3.06160654099356</v>
      </c>
      <c r="K1926">
        <v>1322.31198316675</v>
      </c>
      <c r="L1926">
        <v>915.42025264905203</v>
      </c>
      <c r="M1926">
        <v>45.194596573361501</v>
      </c>
      <c r="N1926">
        <v>0.10273746131221199</v>
      </c>
      <c r="O1926">
        <v>15.8708609271523</v>
      </c>
      <c r="P1926">
        <v>219.88136849909901</v>
      </c>
      <c r="Q1926">
        <v>6.2326898304368002E-2</v>
      </c>
    </row>
    <row r="1927" spans="1:17" hidden="1" x14ac:dyDescent="0.3">
      <c r="A1927" t="s">
        <v>4033</v>
      </c>
      <c r="B1927" t="s">
        <v>4034</v>
      </c>
      <c r="C1927" t="s">
        <v>10405</v>
      </c>
      <c r="D1927" t="s">
        <v>54</v>
      </c>
      <c r="E1927">
        <v>456.08163056000001</v>
      </c>
      <c r="F1927">
        <v>341.2</v>
      </c>
      <c r="G1927">
        <v>1.0056943970486401</v>
      </c>
      <c r="H1927">
        <v>-8.5354334338891107</v>
      </c>
      <c r="I1927">
        <v>-8.0782606989381396</v>
      </c>
      <c r="J1927">
        <v>-3.7937091141168602</v>
      </c>
      <c r="K1927">
        <v>357.09026389054401</v>
      </c>
      <c r="L1927">
        <v>341.40781179082899</v>
      </c>
      <c r="M1927">
        <v>33.911189033177301</v>
      </c>
      <c r="N1927">
        <v>0.38458315614857602</v>
      </c>
      <c r="O1927">
        <v>26.0257913247362</v>
      </c>
      <c r="P1927">
        <v>51.644444444444403</v>
      </c>
      <c r="Q1927">
        <v>-3.1937380038792998E-2</v>
      </c>
    </row>
    <row r="1928" spans="1:17" hidden="1" x14ac:dyDescent="0.3">
      <c r="A1928" t="s">
        <v>4035</v>
      </c>
      <c r="B1928" t="s">
        <v>4036</v>
      </c>
      <c r="C1928" t="s">
        <v>10405</v>
      </c>
      <c r="D1928" t="s">
        <v>1955</v>
      </c>
      <c r="E1928">
        <v>455.65807666099897</v>
      </c>
      <c r="F1928">
        <v>78.069999999999993</v>
      </c>
      <c r="G1928">
        <v>42.6773132768256</v>
      </c>
      <c r="H1928">
        <v>-1.4187574925053199</v>
      </c>
      <c r="I1928">
        <v>34.500092418749098</v>
      </c>
      <c r="J1928">
        <v>4.6956241721002403</v>
      </c>
      <c r="K1928">
        <v>74.710296228424994</v>
      </c>
      <c r="L1928">
        <v>66.2126774392529</v>
      </c>
      <c r="M1928">
        <v>53.2163289572702</v>
      </c>
      <c r="N1928">
        <v>0.72289856599112101</v>
      </c>
      <c r="O1928">
        <v>19.5721788138849</v>
      </c>
      <c r="P1928">
        <v>77.029478458049795</v>
      </c>
      <c r="Q1928">
        <v>5.7005501716648997E-2</v>
      </c>
    </row>
    <row r="1929" spans="1:17" hidden="1" x14ac:dyDescent="0.3">
      <c r="A1929" t="s">
        <v>4037</v>
      </c>
      <c r="B1929" t="s">
        <v>4038</v>
      </c>
      <c r="C1929" t="s">
        <v>10405</v>
      </c>
      <c r="D1929" t="s">
        <v>263</v>
      </c>
      <c r="E1929">
        <v>454.59909043300001</v>
      </c>
      <c r="F1929">
        <v>82.15</v>
      </c>
      <c r="G1929">
        <v>-33.682121149884701</v>
      </c>
      <c r="H1929">
        <v>-14.499053859047899</v>
      </c>
      <c r="I1929">
        <v>-1.17484675319303</v>
      </c>
      <c r="J1929">
        <v>-4.1990088776411403</v>
      </c>
      <c r="K1929">
        <v>85.212551870793902</v>
      </c>
      <c r="L1929">
        <v>81.739922572640594</v>
      </c>
      <c r="M1929">
        <v>30.104779892449798</v>
      </c>
      <c r="N1929">
        <v>0.50128919826719298</v>
      </c>
      <c r="O1929">
        <v>23.311016433353601</v>
      </c>
      <c r="P1929">
        <v>24.469696969696901</v>
      </c>
    </row>
    <row r="1930" spans="1:17" hidden="1" x14ac:dyDescent="0.3">
      <c r="A1930" t="s">
        <v>4039</v>
      </c>
      <c r="B1930" t="s">
        <v>4040</v>
      </c>
      <c r="C1930" t="s">
        <v>10405</v>
      </c>
      <c r="D1930" t="s">
        <v>294</v>
      </c>
      <c r="E1930">
        <v>453.6052689</v>
      </c>
      <c r="F1930">
        <v>353.85</v>
      </c>
      <c r="G1930">
        <v>63.867270252130702</v>
      </c>
      <c r="H1930">
        <v>-8.3204737648710392</v>
      </c>
      <c r="I1930">
        <v>12.504494520397699</v>
      </c>
      <c r="J1930">
        <v>-6.13515375835608</v>
      </c>
      <c r="K1930">
        <v>356.52867770952702</v>
      </c>
      <c r="L1930">
        <v>314.74879001236201</v>
      </c>
      <c r="M1930">
        <v>43.758133701994097</v>
      </c>
      <c r="N1930">
        <v>0.79826078398223599</v>
      </c>
      <c r="O1930">
        <v>16.207432527907201</v>
      </c>
      <c r="P1930">
        <v>105.13043478260801</v>
      </c>
      <c r="Q1930">
        <v>9.7145539735512002E-2</v>
      </c>
    </row>
    <row r="1931" spans="1:17" hidden="1" x14ac:dyDescent="0.3">
      <c r="A1931" t="s">
        <v>4041</v>
      </c>
      <c r="B1931" t="s">
        <v>4042</v>
      </c>
      <c r="C1931" t="s">
        <v>10405</v>
      </c>
      <c r="D1931" t="s">
        <v>51</v>
      </c>
      <c r="E1931">
        <v>451.75256896000002</v>
      </c>
      <c r="F1931">
        <v>14.12</v>
      </c>
      <c r="G1931">
        <v>84.061260911054106</v>
      </c>
      <c r="H1931">
        <v>-12.7394856366434</v>
      </c>
      <c r="I1931">
        <v>23.094523550305698</v>
      </c>
      <c r="J1931">
        <v>-5.4123010746194202</v>
      </c>
      <c r="K1931">
        <v>14.0751354195473</v>
      </c>
      <c r="L1931">
        <v>11.100667930962199</v>
      </c>
      <c r="M1931">
        <v>33.739594986253898</v>
      </c>
      <c r="N1931">
        <v>0.226741239626711</v>
      </c>
      <c r="O1931">
        <v>50.212464589235097</v>
      </c>
      <c r="P1931">
        <v>135.333333333333</v>
      </c>
      <c r="Q1931">
        <v>0.13527624237041799</v>
      </c>
    </row>
    <row r="1932" spans="1:17" hidden="1" x14ac:dyDescent="0.3">
      <c r="A1932" t="s">
        <v>4043</v>
      </c>
      <c r="B1932" t="s">
        <v>4044</v>
      </c>
      <c r="C1932" t="s">
        <v>10405</v>
      </c>
      <c r="D1932" t="s">
        <v>190</v>
      </c>
      <c r="E1932">
        <v>451.43196626399998</v>
      </c>
      <c r="F1932">
        <v>27.92</v>
      </c>
      <c r="G1932">
        <v>6.7339617255117004</v>
      </c>
      <c r="H1932">
        <v>-25.674158326901299</v>
      </c>
      <c r="I1932">
        <v>-35.2016072596277</v>
      </c>
      <c r="J1932">
        <v>-7.6275740543121602</v>
      </c>
      <c r="K1932">
        <v>29.20189728826</v>
      </c>
      <c r="L1932">
        <v>28.884505509032302</v>
      </c>
      <c r="M1932">
        <v>34.473446208298903</v>
      </c>
      <c r="N1932">
        <v>1.51210893451232</v>
      </c>
      <c r="O1932">
        <v>91.618911174784998</v>
      </c>
      <c r="P1932">
        <v>54.254143646408799</v>
      </c>
      <c r="Q1932">
        <v>4.3542645160993002E-2</v>
      </c>
    </row>
    <row r="1933" spans="1:17" hidden="1" x14ac:dyDescent="0.3">
      <c r="A1933" t="s">
        <v>4045</v>
      </c>
      <c r="B1933" t="s">
        <v>4046</v>
      </c>
      <c r="C1933" t="s">
        <v>10405</v>
      </c>
      <c r="D1933" t="s">
        <v>263</v>
      </c>
      <c r="E1933">
        <v>451.12465443500002</v>
      </c>
      <c r="F1933">
        <v>375.05</v>
      </c>
      <c r="G1933">
        <v>-28.638039551745798</v>
      </c>
      <c r="H1933">
        <v>-7.1706604821209803</v>
      </c>
      <c r="I1933">
        <v>23.101391085837299</v>
      </c>
      <c r="J1933">
        <v>-7.7919306011729699</v>
      </c>
      <c r="K1933">
        <v>379.79934147098101</v>
      </c>
      <c r="L1933">
        <v>332.34386231692997</v>
      </c>
      <c r="M1933">
        <v>29.2870891526116</v>
      </c>
      <c r="N1933">
        <v>0.257280967479244</v>
      </c>
      <c r="O1933">
        <v>19.717371017197699</v>
      </c>
      <c r="P1933">
        <v>59.595744680850999</v>
      </c>
      <c r="Q1933">
        <v>-5.8498691610592998E-2</v>
      </c>
    </row>
    <row r="1934" spans="1:17" hidden="1" x14ac:dyDescent="0.3">
      <c r="A1934" t="s">
        <v>4047</v>
      </c>
      <c r="B1934" t="s">
        <v>4048</v>
      </c>
      <c r="C1934" t="s">
        <v>10405</v>
      </c>
      <c r="D1934" t="s">
        <v>1407</v>
      </c>
      <c r="E1934">
        <v>450.71872065000002</v>
      </c>
      <c r="F1934">
        <v>164.45</v>
      </c>
      <c r="G1934">
        <v>-35.1794731643269</v>
      </c>
      <c r="H1934">
        <v>-2.9310302691144301</v>
      </c>
      <c r="I1934">
        <v>-20.691105701719898</v>
      </c>
      <c r="J1934">
        <v>6.5826126594785901</v>
      </c>
      <c r="O1934">
        <v>7.63149893584675</v>
      </c>
      <c r="P1934">
        <v>21.634615384615302</v>
      </c>
    </row>
    <row r="1935" spans="1:17" hidden="1" x14ac:dyDescent="0.3">
      <c r="A1935" t="s">
        <v>4049</v>
      </c>
      <c r="B1935" t="s">
        <v>4050</v>
      </c>
      <c r="C1935" t="s">
        <v>10405</v>
      </c>
      <c r="D1935" t="s">
        <v>54</v>
      </c>
      <c r="E1935">
        <v>450.68041377600002</v>
      </c>
      <c r="F1935">
        <v>58.81</v>
      </c>
      <c r="G1935">
        <v>30.827380441245602</v>
      </c>
      <c r="H1935">
        <v>-8.5553285714312999</v>
      </c>
      <c r="I1935">
        <v>9.8596889087089892</v>
      </c>
      <c r="J1935">
        <v>-9.0007490981729301</v>
      </c>
      <c r="K1935">
        <v>62.050880478557197</v>
      </c>
      <c r="L1935">
        <v>53.339388053155098</v>
      </c>
      <c r="M1935">
        <v>28.1580337059975</v>
      </c>
      <c r="N1935">
        <v>0.33521483482112702</v>
      </c>
      <c r="O1935">
        <v>32.120387689168503</v>
      </c>
      <c r="P1935">
        <v>66.742273887156202</v>
      </c>
      <c r="Q1935">
        <v>5.7320791333892E-2</v>
      </c>
    </row>
    <row r="1936" spans="1:17" hidden="1" x14ac:dyDescent="0.3">
      <c r="A1936" t="s">
        <v>4051</v>
      </c>
      <c r="B1936" t="s">
        <v>4052</v>
      </c>
      <c r="C1936" t="s">
        <v>10405</v>
      </c>
      <c r="D1936" t="s">
        <v>190</v>
      </c>
      <c r="E1936">
        <v>449.53496132999999</v>
      </c>
      <c r="F1936">
        <v>432.35</v>
      </c>
      <c r="G1936">
        <v>99.403207888910003</v>
      </c>
      <c r="H1936">
        <v>1.9014865560782801</v>
      </c>
      <c r="I1936">
        <v>28.504515046653498</v>
      </c>
      <c r="J1936">
        <v>-1.4596102908039601</v>
      </c>
      <c r="K1936">
        <v>401.97956632294603</v>
      </c>
      <c r="L1936">
        <v>334.94139033850797</v>
      </c>
      <c r="M1936">
        <v>57.638593394271602</v>
      </c>
      <c r="N1936">
        <v>0.57543468987058299</v>
      </c>
      <c r="O1936">
        <v>10.095987047530899</v>
      </c>
      <c r="P1936">
        <v>159.35812837432499</v>
      </c>
      <c r="Q1936">
        <v>0.12221138208787199</v>
      </c>
    </row>
    <row r="1937" spans="1:17" hidden="1" x14ac:dyDescent="0.3">
      <c r="A1937" t="s">
        <v>4053</v>
      </c>
      <c r="B1937" t="s">
        <v>4054</v>
      </c>
      <c r="C1937" t="s">
        <v>10405</v>
      </c>
      <c r="D1937" t="s">
        <v>263</v>
      </c>
      <c r="E1937">
        <v>448.27965</v>
      </c>
      <c r="F1937">
        <v>40.950000000000003</v>
      </c>
      <c r="G1937">
        <v>1246.6163678765699</v>
      </c>
      <c r="H1937">
        <v>-13.5150262610469</v>
      </c>
      <c r="I1937">
        <v>262.53969777692902</v>
      </c>
      <c r="J1937">
        <v>-13.8018788808293</v>
      </c>
      <c r="K1937">
        <v>42.262695121804697</v>
      </c>
      <c r="L1937">
        <v>27.645350125209099</v>
      </c>
      <c r="M1937">
        <v>39.296328778663003</v>
      </c>
      <c r="N1937">
        <v>1.0229804372070701</v>
      </c>
      <c r="O1937">
        <v>36.898656898656903</v>
      </c>
      <c r="P1937">
        <v>1321.875</v>
      </c>
      <c r="Q1937">
        <v>0.18483946394197101</v>
      </c>
    </row>
    <row r="1938" spans="1:17" hidden="1" x14ac:dyDescent="0.3">
      <c r="A1938" t="s">
        <v>4055</v>
      </c>
      <c r="B1938" t="s">
        <v>4056</v>
      </c>
      <c r="C1938" t="s">
        <v>10405</v>
      </c>
      <c r="D1938" t="s">
        <v>998</v>
      </c>
      <c r="E1938">
        <v>445.67537787499998</v>
      </c>
      <c r="F1938">
        <v>159.25</v>
      </c>
      <c r="G1938">
        <v>235.01779044908301</v>
      </c>
      <c r="H1938">
        <v>55.215707728787699</v>
      </c>
      <c r="I1938">
        <v>310.98442048131602</v>
      </c>
      <c r="J1938">
        <v>5.7054642056487301</v>
      </c>
      <c r="K1938">
        <v>101.950616396103</v>
      </c>
      <c r="L1938">
        <v>62.211916067396601</v>
      </c>
      <c r="M1938">
        <v>97.430823224329302</v>
      </c>
      <c r="N1938">
        <v>0.27227337074553598</v>
      </c>
      <c r="O1938">
        <v>0</v>
      </c>
      <c r="P1938">
        <v>361.59420289855001</v>
      </c>
      <c r="Q1938">
        <v>0.10217917169426401</v>
      </c>
    </row>
    <row r="1939" spans="1:17" hidden="1" x14ac:dyDescent="0.3">
      <c r="A1939" t="s">
        <v>4057</v>
      </c>
      <c r="B1939" t="s">
        <v>4058</v>
      </c>
      <c r="C1939" t="s">
        <v>10405</v>
      </c>
      <c r="D1939" t="s">
        <v>729</v>
      </c>
      <c r="E1939">
        <v>445.6210572</v>
      </c>
      <c r="F1939">
        <v>99.6</v>
      </c>
      <c r="G1939">
        <v>-54.8122876103333</v>
      </c>
      <c r="H1939">
        <v>9.3716146688499702</v>
      </c>
      <c r="I1939">
        <v>-2.0708393279775499</v>
      </c>
      <c r="J1939">
        <v>13.6224250271777</v>
      </c>
      <c r="K1939">
        <v>86.465180784081895</v>
      </c>
      <c r="L1939">
        <v>97.867050474728899</v>
      </c>
      <c r="M1939">
        <v>84.1757684946664</v>
      </c>
      <c r="N1939">
        <v>4.0503887948617399</v>
      </c>
      <c r="O1939">
        <v>48.3935742971887</v>
      </c>
      <c r="P1939">
        <v>31.069877615475701</v>
      </c>
      <c r="Q1939">
        <v>-6.4381298053128005E-2</v>
      </c>
    </row>
    <row r="1940" spans="1:17" hidden="1" x14ac:dyDescent="0.3">
      <c r="A1940" t="s">
        <v>4059</v>
      </c>
      <c r="B1940" t="s">
        <v>4060</v>
      </c>
      <c r="C1940" t="s">
        <v>10405</v>
      </c>
      <c r="D1940" t="s">
        <v>21</v>
      </c>
      <c r="E1940">
        <v>444.94655920000002</v>
      </c>
      <c r="F1940">
        <v>63.8</v>
      </c>
      <c r="G1940">
        <v>-6.9507062008037197</v>
      </c>
      <c r="H1940">
        <v>-10.9847618832175</v>
      </c>
      <c r="I1940">
        <v>-29.072032337586101</v>
      </c>
      <c r="J1940">
        <v>-5.8653378935467604</v>
      </c>
      <c r="K1940">
        <v>70.307476505796203</v>
      </c>
      <c r="L1940">
        <v>67.751601691373907</v>
      </c>
      <c r="M1940">
        <v>30.523385974924299</v>
      </c>
      <c r="N1940">
        <v>0.21926222935044101</v>
      </c>
      <c r="O1940">
        <v>41.771159874608102</v>
      </c>
      <c r="P1940">
        <v>72.199730094466901</v>
      </c>
      <c r="Q1940">
        <v>0.17914104146147999</v>
      </c>
    </row>
    <row r="1941" spans="1:17" hidden="1" x14ac:dyDescent="0.3">
      <c r="A1941" t="s">
        <v>4061</v>
      </c>
      <c r="B1941" t="s">
        <v>4062</v>
      </c>
      <c r="C1941" t="s">
        <v>10405</v>
      </c>
      <c r="D1941" t="s">
        <v>190</v>
      </c>
      <c r="E1941">
        <v>444.815566875</v>
      </c>
      <c r="F1941">
        <v>201.15</v>
      </c>
      <c r="G1941">
        <v>17.0495573379539</v>
      </c>
      <c r="H1941">
        <v>17.0117459404314</v>
      </c>
      <c r="I1941">
        <v>17.135891403849701</v>
      </c>
      <c r="J1941">
        <v>1.40145989160697</v>
      </c>
      <c r="K1941">
        <v>184.472213115534</v>
      </c>
      <c r="L1941">
        <v>166.23336213444699</v>
      </c>
      <c r="M1941">
        <v>57.112615989011502</v>
      </c>
      <c r="N1941">
        <v>0.75950112531252001</v>
      </c>
      <c r="O1941">
        <v>13.8453890131742</v>
      </c>
      <c r="P1941">
        <v>56.842105263157798</v>
      </c>
      <c r="Q1941">
        <v>1.4930270806237E-2</v>
      </c>
    </row>
    <row r="1942" spans="1:17" hidden="1" x14ac:dyDescent="0.3">
      <c r="A1942" t="s">
        <v>4063</v>
      </c>
      <c r="B1942" t="s">
        <v>4064</v>
      </c>
      <c r="C1942" t="s">
        <v>10405</v>
      </c>
      <c r="D1942" t="s">
        <v>542</v>
      </c>
      <c r="E1942">
        <v>444.67666000000003</v>
      </c>
      <c r="F1942">
        <v>183.1</v>
      </c>
      <c r="G1942">
        <v>-28.284986088609099</v>
      </c>
      <c r="H1942">
        <v>-15.5841418813409</v>
      </c>
      <c r="I1942">
        <v>-13.7966186260021</v>
      </c>
      <c r="J1942">
        <v>3.08885215475798E-2</v>
      </c>
      <c r="K1942">
        <v>186.694135324298</v>
      </c>
      <c r="M1942">
        <v>49.304924274355201</v>
      </c>
      <c r="N1942">
        <v>0.29242491792647801</v>
      </c>
      <c r="O1942">
        <v>81.157837247405794</v>
      </c>
      <c r="P1942">
        <v>23.2581622349377</v>
      </c>
    </row>
    <row r="1943" spans="1:17" hidden="1" x14ac:dyDescent="0.3">
      <c r="A1943" t="s">
        <v>4065</v>
      </c>
      <c r="B1943" t="s">
        <v>4066</v>
      </c>
      <c r="C1943" t="s">
        <v>10405</v>
      </c>
      <c r="D1943" t="s">
        <v>154</v>
      </c>
      <c r="E1943">
        <v>442.91619631700001</v>
      </c>
      <c r="F1943">
        <v>38.99</v>
      </c>
      <c r="G1943">
        <v>-60.366722697676202</v>
      </c>
      <c r="H1943">
        <v>-16.978650131249399</v>
      </c>
      <c r="I1943">
        <v>-46.207433091226903</v>
      </c>
      <c r="J1943">
        <v>-4.39503740437834</v>
      </c>
      <c r="K1943">
        <v>40.7886989518029</v>
      </c>
      <c r="L1943">
        <v>46.6617975444601</v>
      </c>
      <c r="M1943">
        <v>32.8488152004497</v>
      </c>
      <c r="N1943">
        <v>0.67884537723515304</v>
      </c>
      <c r="O1943">
        <v>79.1484996152859</v>
      </c>
      <c r="P1943">
        <v>3.9179104477611899</v>
      </c>
      <c r="Q1943">
        <v>-0.10712115155730099</v>
      </c>
    </row>
    <row r="1944" spans="1:17" hidden="1" x14ac:dyDescent="0.3">
      <c r="A1944" t="s">
        <v>4067</v>
      </c>
      <c r="B1944" t="s">
        <v>4068</v>
      </c>
      <c r="C1944" t="s">
        <v>10405</v>
      </c>
      <c r="D1944" t="s">
        <v>266</v>
      </c>
      <c r="E1944">
        <v>441.67399999999998</v>
      </c>
      <c r="F1944">
        <v>374.3</v>
      </c>
      <c r="G1944">
        <v>40.675406659695497</v>
      </c>
      <c r="H1944">
        <v>-2.6299960816432399</v>
      </c>
      <c r="I1944">
        <v>52.414561618333003</v>
      </c>
      <c r="J1944">
        <v>-2.7029384464960602</v>
      </c>
      <c r="K1944">
        <v>338.03316268004897</v>
      </c>
      <c r="L1944">
        <v>281.98330891312202</v>
      </c>
      <c r="M1944">
        <v>48.098939801888299</v>
      </c>
      <c r="N1944">
        <v>0.220729578959449</v>
      </c>
      <c r="O1944">
        <v>10.793481164840999</v>
      </c>
      <c r="P1944">
        <v>81.699029126213603</v>
      </c>
      <c r="Q1944">
        <v>4.4975913070238002E-2</v>
      </c>
    </row>
    <row r="1945" spans="1:17" hidden="1" x14ac:dyDescent="0.3">
      <c r="A1945" t="s">
        <v>4069</v>
      </c>
      <c r="B1945" t="s">
        <v>4070</v>
      </c>
      <c r="C1945" t="s">
        <v>10405</v>
      </c>
      <c r="D1945" t="s">
        <v>3328</v>
      </c>
      <c r="E1945">
        <v>441.649584</v>
      </c>
      <c r="F1945">
        <v>195</v>
      </c>
      <c r="G1945">
        <v>-1.8413411479035899</v>
      </c>
      <c r="H1945">
        <v>-14.079492057882399</v>
      </c>
      <c r="I1945">
        <v>12.6470263147034</v>
      </c>
      <c r="J1945">
        <v>7.4461427588357196</v>
      </c>
      <c r="K1945">
        <v>210.864098552814</v>
      </c>
      <c r="M1945">
        <v>56.698491919016099</v>
      </c>
      <c r="O1945">
        <v>66.358974358974294</v>
      </c>
      <c r="P1945">
        <v>36.842105263157897</v>
      </c>
    </row>
    <row r="1946" spans="1:17" hidden="1" x14ac:dyDescent="0.3">
      <c r="A1946" t="s">
        <v>4071</v>
      </c>
      <c r="B1946" t="s">
        <v>4072</v>
      </c>
      <c r="C1946" t="s">
        <v>10405</v>
      </c>
      <c r="D1946" t="s">
        <v>539</v>
      </c>
      <c r="E1946">
        <v>440.77499999999998</v>
      </c>
      <c r="F1946">
        <v>587.70000000000005</v>
      </c>
      <c r="G1946">
        <v>-15.320929342559699</v>
      </c>
      <c r="H1946">
        <v>-4.3869107959832396</v>
      </c>
      <c r="I1946">
        <v>-12.2755566851782</v>
      </c>
      <c r="J1946">
        <v>-1.80999368227192</v>
      </c>
      <c r="K1946">
        <v>583.08759224709297</v>
      </c>
      <c r="L1946">
        <v>587.67787005612195</v>
      </c>
      <c r="M1946">
        <v>54.624612790554501</v>
      </c>
      <c r="N1946">
        <v>0.68430659781268999</v>
      </c>
      <c r="O1946">
        <v>45.958822528500903</v>
      </c>
      <c r="Q1946">
        <v>1.0199743013383999E-2</v>
      </c>
    </row>
    <row r="1947" spans="1:17" hidden="1" x14ac:dyDescent="0.3">
      <c r="A1947" t="s">
        <v>4073</v>
      </c>
      <c r="B1947" t="s">
        <v>4074</v>
      </c>
      <c r="C1947" t="s">
        <v>10405</v>
      </c>
      <c r="D1947" t="s">
        <v>46</v>
      </c>
      <c r="E1947">
        <v>440.35919999999999</v>
      </c>
      <c r="F1947">
        <v>247.95</v>
      </c>
      <c r="G1947">
        <v>76.277417209755001</v>
      </c>
      <c r="H1947">
        <v>-15.186227084682701</v>
      </c>
      <c r="I1947">
        <v>121.189688921244</v>
      </c>
      <c r="J1947">
        <v>-6.0075730169139501</v>
      </c>
      <c r="K1947">
        <v>268.052251795323</v>
      </c>
      <c r="M1947">
        <v>44.120308501143199</v>
      </c>
      <c r="N1947">
        <v>0.56745801968731902</v>
      </c>
      <c r="O1947">
        <v>100.36297640653299</v>
      </c>
      <c r="P1947">
        <v>158.28124999999901</v>
      </c>
    </row>
    <row r="1948" spans="1:17" hidden="1" x14ac:dyDescent="0.3">
      <c r="A1948" t="s">
        <v>4075</v>
      </c>
      <c r="B1948" t="s">
        <v>4076</v>
      </c>
      <c r="C1948" t="s">
        <v>10405</v>
      </c>
      <c r="D1948" t="s">
        <v>4077</v>
      </c>
      <c r="E1948">
        <v>440.30995161999999</v>
      </c>
      <c r="F1948">
        <v>177.1</v>
      </c>
      <c r="G1948">
        <v>89.009955305755796</v>
      </c>
      <c r="H1948">
        <v>-3.84597474443042</v>
      </c>
      <c r="I1948">
        <v>28.318505355919399</v>
      </c>
      <c r="J1948">
        <v>-4.8395635181437102</v>
      </c>
      <c r="K1948">
        <v>165.554406464126</v>
      </c>
      <c r="L1948">
        <v>138.26025688731201</v>
      </c>
      <c r="M1948">
        <v>49.396769878547502</v>
      </c>
      <c r="N1948">
        <v>1.14343341927971</v>
      </c>
      <c r="O1948">
        <v>11.8012422360248</v>
      </c>
      <c r="P1948">
        <v>160.441176470588</v>
      </c>
    </row>
    <row r="1949" spans="1:17" hidden="1" x14ac:dyDescent="0.3">
      <c r="A1949" t="s">
        <v>4078</v>
      </c>
      <c r="B1949" t="s">
        <v>4079</v>
      </c>
      <c r="C1949" t="s">
        <v>10405</v>
      </c>
      <c r="D1949" t="s">
        <v>213</v>
      </c>
      <c r="E1949">
        <v>439.19299999999998</v>
      </c>
      <c r="F1949">
        <v>248.75</v>
      </c>
      <c r="G1949">
        <v>30.092024639902501</v>
      </c>
      <c r="H1949">
        <v>-1.93245240407881</v>
      </c>
      <c r="I1949">
        <v>-13.100423246889299</v>
      </c>
      <c r="J1949">
        <v>-1.28911147845242</v>
      </c>
      <c r="K1949">
        <v>255.91775613963199</v>
      </c>
      <c r="L1949">
        <v>245.65995100074099</v>
      </c>
      <c r="M1949">
        <v>46.8953810490815</v>
      </c>
      <c r="N1949">
        <v>0.45964056324110603</v>
      </c>
      <c r="O1949">
        <v>48.341708542713498</v>
      </c>
      <c r="P1949">
        <v>70.376712328767098</v>
      </c>
    </row>
    <row r="1950" spans="1:17" hidden="1" x14ac:dyDescent="0.3">
      <c r="A1950" t="s">
        <v>4080</v>
      </c>
      <c r="B1950" t="s">
        <v>4081</v>
      </c>
      <c r="C1950" t="s">
        <v>10405</v>
      </c>
      <c r="D1950" t="s">
        <v>154</v>
      </c>
      <c r="E1950">
        <v>438.76</v>
      </c>
      <c r="F1950">
        <v>313.39999999999998</v>
      </c>
      <c r="G1950">
        <v>276.69998289169598</v>
      </c>
      <c r="H1950">
        <v>19.33948008486</v>
      </c>
      <c r="I1950">
        <v>132.636345369194</v>
      </c>
      <c r="J1950">
        <v>-1.3015987880970901</v>
      </c>
      <c r="K1950">
        <v>269.35662606226498</v>
      </c>
      <c r="L1950">
        <v>199.70511066309399</v>
      </c>
      <c r="M1950">
        <v>67.067542793894901</v>
      </c>
      <c r="N1950">
        <v>1.64679940579878</v>
      </c>
      <c r="O1950">
        <v>6.0944479897894199</v>
      </c>
      <c r="P1950">
        <v>322.37196765498601</v>
      </c>
      <c r="Q1950">
        <v>0.155997509786205</v>
      </c>
    </row>
    <row r="1951" spans="1:17" hidden="1" x14ac:dyDescent="0.3">
      <c r="A1951" t="s">
        <v>4082</v>
      </c>
      <c r="B1951" t="s">
        <v>4083</v>
      </c>
      <c r="C1951" t="s">
        <v>10405</v>
      </c>
      <c r="D1951" t="s">
        <v>127</v>
      </c>
      <c r="E1951">
        <v>438.75046474999999</v>
      </c>
      <c r="F1951">
        <v>66.95</v>
      </c>
      <c r="G1951">
        <v>10.426998140878901</v>
      </c>
      <c r="H1951">
        <v>16.427874429848501</v>
      </c>
      <c r="I1951">
        <v>-8.9097884527589404</v>
      </c>
      <c r="J1951">
        <v>-0.69440851560085304</v>
      </c>
      <c r="K1951">
        <v>58.7036692879878</v>
      </c>
      <c r="L1951">
        <v>57.055540194494803</v>
      </c>
      <c r="M1951">
        <v>69.625824749531702</v>
      </c>
      <c r="N1951">
        <v>2.4026845520833602</v>
      </c>
      <c r="O1951">
        <v>59.820761762509299</v>
      </c>
      <c r="P1951">
        <v>69.2793931731985</v>
      </c>
      <c r="Q1951">
        <v>6.6222986711746007E-2</v>
      </c>
    </row>
    <row r="1952" spans="1:17" hidden="1" x14ac:dyDescent="0.3">
      <c r="A1952" t="s">
        <v>4084</v>
      </c>
      <c r="B1952" t="s">
        <v>4085</v>
      </c>
      <c r="C1952" t="s">
        <v>10405</v>
      </c>
      <c r="D1952" t="s">
        <v>923</v>
      </c>
      <c r="E1952">
        <v>438.53789999999998</v>
      </c>
      <c r="F1952">
        <v>1389.75</v>
      </c>
      <c r="G1952">
        <v>-36.091452838090397</v>
      </c>
      <c r="H1952">
        <v>-6.6675808890938599</v>
      </c>
      <c r="I1952">
        <v>-27.585898716120202</v>
      </c>
      <c r="J1952">
        <v>-2.6206047694638199</v>
      </c>
      <c r="K1952">
        <v>1422.9419351336101</v>
      </c>
      <c r="L1952">
        <v>1446.2515422404599</v>
      </c>
      <c r="M1952">
        <v>44.663169709093197</v>
      </c>
      <c r="N1952">
        <v>0.49826446519865097</v>
      </c>
      <c r="O1952">
        <v>29.519697787371801</v>
      </c>
      <c r="P1952">
        <v>7.6908175125920097</v>
      </c>
      <c r="Q1952">
        <v>0.122271107773106</v>
      </c>
    </row>
    <row r="1953" spans="1:17" hidden="1" x14ac:dyDescent="0.3">
      <c r="A1953" t="s">
        <v>4086</v>
      </c>
      <c r="B1953" t="s">
        <v>4087</v>
      </c>
      <c r="C1953" t="s">
        <v>10405</v>
      </c>
      <c r="D1953" t="s">
        <v>471</v>
      </c>
      <c r="E1953">
        <v>438.08690000000001</v>
      </c>
      <c r="F1953">
        <v>412.9</v>
      </c>
      <c r="G1953">
        <v>-14.0988772252876</v>
      </c>
      <c r="H1953">
        <v>-6.0711509484511996</v>
      </c>
      <c r="I1953">
        <v>4.7846008787534799</v>
      </c>
      <c r="J1953">
        <v>-0.401306717692616</v>
      </c>
      <c r="K1953">
        <v>418.268139602166</v>
      </c>
      <c r="L1953">
        <v>390.420974333375</v>
      </c>
      <c r="M1953">
        <v>44.939996928348201</v>
      </c>
      <c r="N1953">
        <v>0.96404161551328804</v>
      </c>
      <c r="O1953">
        <v>15.318479050617499</v>
      </c>
      <c r="P1953">
        <v>28.870162297128498</v>
      </c>
      <c r="Q1953">
        <v>-8.3908094014059995E-3</v>
      </c>
    </row>
    <row r="1954" spans="1:17" hidden="1" x14ac:dyDescent="0.3">
      <c r="A1954" t="s">
        <v>4088</v>
      </c>
      <c r="B1954" t="s">
        <v>4089</v>
      </c>
      <c r="C1954" t="s">
        <v>10405</v>
      </c>
      <c r="D1954" t="s">
        <v>263</v>
      </c>
      <c r="E1954">
        <v>434.59088069199998</v>
      </c>
      <c r="F1954">
        <v>85.24</v>
      </c>
      <c r="G1954">
        <v>37.968209647578</v>
      </c>
      <c r="H1954">
        <v>12.8579776912807</v>
      </c>
      <c r="I1954">
        <v>23.911540936684801</v>
      </c>
      <c r="J1954">
        <v>-11.296487241312001</v>
      </c>
      <c r="K1954">
        <v>78.560448922060104</v>
      </c>
      <c r="L1954">
        <v>68.018339249194099</v>
      </c>
      <c r="M1954">
        <v>51.368913343377997</v>
      </c>
      <c r="N1954">
        <v>1.2230550873495101</v>
      </c>
      <c r="O1954">
        <v>9.6668230877522401</v>
      </c>
      <c r="P1954">
        <v>82.331550802139006</v>
      </c>
      <c r="Q1954">
        <v>3.8128720804339003E-2</v>
      </c>
    </row>
    <row r="1955" spans="1:17" hidden="1" x14ac:dyDescent="0.3">
      <c r="A1955" t="s">
        <v>4090</v>
      </c>
      <c r="B1955" t="s">
        <v>4091</v>
      </c>
      <c r="C1955" t="s">
        <v>10405</v>
      </c>
      <c r="D1955" t="s">
        <v>190</v>
      </c>
      <c r="E1955">
        <v>432.327</v>
      </c>
      <c r="F1955">
        <v>84.77</v>
      </c>
      <c r="G1955">
        <v>-33.601743469443697</v>
      </c>
      <c r="H1955">
        <v>-6.3761129563868204</v>
      </c>
      <c r="I1955">
        <v>-25.341095518413901</v>
      </c>
      <c r="J1955">
        <v>-2.20004269043184</v>
      </c>
      <c r="K1955">
        <v>86.847559625011897</v>
      </c>
      <c r="L1955">
        <v>86.441003997713395</v>
      </c>
      <c r="M1955">
        <v>44.796659931433297</v>
      </c>
      <c r="N1955">
        <v>1.2151512731714</v>
      </c>
      <c r="O1955">
        <v>48.519523416302903</v>
      </c>
      <c r="P1955">
        <v>22.855072463768099</v>
      </c>
      <c r="Q1955">
        <v>8.5393677263802995E-2</v>
      </c>
    </row>
    <row r="1956" spans="1:17" hidden="1" x14ac:dyDescent="0.3">
      <c r="A1956" t="s">
        <v>4092</v>
      </c>
      <c r="B1956" t="s">
        <v>4093</v>
      </c>
      <c r="C1956" t="s">
        <v>10405</v>
      </c>
      <c r="D1956" t="s">
        <v>998</v>
      </c>
      <c r="E1956">
        <v>431.75152910000003</v>
      </c>
      <c r="F1956">
        <v>127.7</v>
      </c>
      <c r="G1956">
        <v>120.699776217408</v>
      </c>
      <c r="H1956">
        <v>17.9206946629666</v>
      </c>
      <c r="I1956">
        <v>18.748480482926698</v>
      </c>
      <c r="J1956">
        <v>-13.0246670340079</v>
      </c>
      <c r="K1956">
        <v>115.733134327458</v>
      </c>
      <c r="L1956">
        <v>91.071635760625895</v>
      </c>
      <c r="M1956">
        <v>41.0222159911605</v>
      </c>
      <c r="N1956">
        <v>0.17313489043767</v>
      </c>
      <c r="O1956">
        <v>18.700078308535598</v>
      </c>
      <c r="P1956">
        <v>180.65934065933999</v>
      </c>
      <c r="Q1956">
        <v>4.0769991590551002E-2</v>
      </c>
    </row>
    <row r="1957" spans="1:17" hidden="1" x14ac:dyDescent="0.3">
      <c r="A1957" t="s">
        <v>4094</v>
      </c>
      <c r="B1957" t="s">
        <v>4095</v>
      </c>
      <c r="C1957" t="s">
        <v>10405</v>
      </c>
      <c r="D1957" t="s">
        <v>127</v>
      </c>
      <c r="E1957">
        <v>430.98777080999997</v>
      </c>
      <c r="F1957">
        <v>373.95</v>
      </c>
      <c r="G1957">
        <v>-67.136728302608503</v>
      </c>
      <c r="H1957">
        <v>-10.4805851909657</v>
      </c>
      <c r="I1957">
        <v>-42.893143448697202</v>
      </c>
      <c r="J1957">
        <v>0.83199349392326705</v>
      </c>
      <c r="K1957">
        <v>423.66142731738199</v>
      </c>
      <c r="L1957">
        <v>486.94319873072601</v>
      </c>
      <c r="M1957">
        <v>53.5855712280757</v>
      </c>
      <c r="N1957">
        <v>4.4567915829294202E-2</v>
      </c>
      <c r="O1957">
        <v>124.361545661184</v>
      </c>
      <c r="P1957">
        <v>7.75104451808095</v>
      </c>
    </row>
    <row r="1958" spans="1:17" hidden="1" x14ac:dyDescent="0.3">
      <c r="A1958" t="s">
        <v>4096</v>
      </c>
      <c r="B1958" t="s">
        <v>4097</v>
      </c>
      <c r="C1958" t="s">
        <v>10405</v>
      </c>
      <c r="D1958" t="s">
        <v>998</v>
      </c>
      <c r="E1958">
        <v>428.38686086000001</v>
      </c>
      <c r="F1958">
        <v>232.12</v>
      </c>
      <c r="G1958">
        <v>18.165276653462598</v>
      </c>
      <c r="H1958">
        <v>-4.0781684766241497</v>
      </c>
      <c r="I1958">
        <v>21.394148342794601</v>
      </c>
      <c r="J1958">
        <v>-2.5157809735733299</v>
      </c>
      <c r="K1958">
        <v>228.61284393299599</v>
      </c>
      <c r="L1958">
        <v>197.90785901732201</v>
      </c>
      <c r="M1958">
        <v>48.058444614445897</v>
      </c>
      <c r="N1958">
        <v>0.14050003633869801</v>
      </c>
      <c r="O1958">
        <v>14.2081681888678</v>
      </c>
      <c r="P1958">
        <v>69.307075127643998</v>
      </c>
      <c r="Q1958">
        <v>7.2256865858790001E-3</v>
      </c>
    </row>
    <row r="1959" spans="1:17" hidden="1" x14ac:dyDescent="0.3">
      <c r="A1959" t="s">
        <v>4098</v>
      </c>
      <c r="B1959" t="s">
        <v>4099</v>
      </c>
      <c r="C1959" t="s">
        <v>10405</v>
      </c>
      <c r="D1959" t="s">
        <v>1548</v>
      </c>
      <c r="E1959">
        <v>426.76832000000002</v>
      </c>
      <c r="F1959">
        <v>34.1</v>
      </c>
      <c r="G1959">
        <v>12.8114822859747</v>
      </c>
      <c r="H1959">
        <v>47.661699182598298</v>
      </c>
      <c r="I1959">
        <v>36.825238970876804</v>
      </c>
      <c r="J1959">
        <v>4.9850894059442998</v>
      </c>
      <c r="K1959">
        <v>25.917309343003101</v>
      </c>
      <c r="L1959">
        <v>23.230755016406501</v>
      </c>
      <c r="M1959">
        <v>80.729078603990502</v>
      </c>
      <c r="N1959">
        <v>3.3481114046436802</v>
      </c>
      <c r="O1959">
        <v>14.076246334310801</v>
      </c>
      <c r="P1959">
        <v>86.338797814207595</v>
      </c>
      <c r="Q1959">
        <v>6.7814410078050003E-2</v>
      </c>
    </row>
    <row r="1960" spans="1:17" hidden="1" x14ac:dyDescent="0.3">
      <c r="A1960" t="s">
        <v>4100</v>
      </c>
      <c r="B1960" t="s">
        <v>4101</v>
      </c>
      <c r="C1960" t="s">
        <v>10405</v>
      </c>
      <c r="D1960" t="s">
        <v>2127</v>
      </c>
      <c r="E1960">
        <v>426.09087</v>
      </c>
      <c r="F1960">
        <v>589</v>
      </c>
      <c r="G1960">
        <v>80.233826268645302</v>
      </c>
      <c r="H1960">
        <v>41.440611908854898</v>
      </c>
      <c r="I1960">
        <v>22.2218446748182</v>
      </c>
      <c r="J1960">
        <v>20.913973098662002</v>
      </c>
      <c r="K1960">
        <v>472.33980968570398</v>
      </c>
      <c r="L1960">
        <v>465.50472068443497</v>
      </c>
      <c r="M1960">
        <v>78.709854812059604</v>
      </c>
      <c r="N1960">
        <v>1.467456961643</v>
      </c>
      <c r="O1960">
        <v>10.3565365025466</v>
      </c>
      <c r="P1960">
        <v>123.021582733812</v>
      </c>
    </row>
    <row r="1961" spans="1:17" hidden="1" x14ac:dyDescent="0.3">
      <c r="A1961" t="s">
        <v>4102</v>
      </c>
      <c r="B1961" t="s">
        <v>4103</v>
      </c>
      <c r="C1961" t="s">
        <v>10405</v>
      </c>
      <c r="D1961" t="s">
        <v>1003</v>
      </c>
      <c r="E1961">
        <v>425.27775428000001</v>
      </c>
      <c r="F1961">
        <v>494.6</v>
      </c>
      <c r="G1961">
        <v>-18.5226138524806</v>
      </c>
      <c r="H1961">
        <v>-12.5141032031348</v>
      </c>
      <c r="I1961">
        <v>2.3508330104703599</v>
      </c>
      <c r="J1961">
        <v>-2.49012871258441</v>
      </c>
      <c r="K1961">
        <v>492.00292960401498</v>
      </c>
      <c r="L1961">
        <v>463.07510300354301</v>
      </c>
      <c r="M1961">
        <v>63.121853021799197</v>
      </c>
      <c r="N1961">
        <v>0.448329719888578</v>
      </c>
      <c r="O1961">
        <v>21.0877476748887</v>
      </c>
      <c r="P1961">
        <v>36.159669649001998</v>
      </c>
      <c r="Q1961">
        <v>6.4037818311834999E-2</v>
      </c>
    </row>
    <row r="1962" spans="1:17" hidden="1" x14ac:dyDescent="0.3">
      <c r="A1962" t="s">
        <v>4104</v>
      </c>
      <c r="B1962" t="s">
        <v>4105</v>
      </c>
      <c r="C1962" t="s">
        <v>10405</v>
      </c>
      <c r="D1962" t="s">
        <v>130</v>
      </c>
      <c r="E1962">
        <v>424.62965012799998</v>
      </c>
      <c r="F1962">
        <v>123.92</v>
      </c>
      <c r="G1962">
        <v>-17.1645503544596</v>
      </c>
      <c r="H1962">
        <v>-6.4054747191161701</v>
      </c>
      <c r="I1962">
        <v>-24.369890436649001</v>
      </c>
      <c r="J1962">
        <v>-7.34411147845241</v>
      </c>
      <c r="K1962">
        <v>123.939587861492</v>
      </c>
      <c r="L1962">
        <v>124.439798948819</v>
      </c>
      <c r="M1962">
        <v>58.291506615075598</v>
      </c>
      <c r="N1962">
        <v>0.98109359149241904</v>
      </c>
      <c r="O1962">
        <v>49.209167204648097</v>
      </c>
      <c r="Q1962">
        <v>4.6670148665239998E-3</v>
      </c>
    </row>
    <row r="1963" spans="1:17" hidden="1" x14ac:dyDescent="0.3">
      <c r="A1963" t="s">
        <v>4106</v>
      </c>
      <c r="B1963" t="s">
        <v>4107</v>
      </c>
      <c r="C1963" t="s">
        <v>10405</v>
      </c>
      <c r="D1963" t="s">
        <v>266</v>
      </c>
      <c r="E1963">
        <v>424.09362573200002</v>
      </c>
      <c r="F1963">
        <v>154.06</v>
      </c>
      <c r="G1963">
        <v>-13.618221184486099</v>
      </c>
      <c r="H1963">
        <v>15.020604539267801</v>
      </c>
      <c r="I1963">
        <v>0.18984813508244899</v>
      </c>
      <c r="J1963">
        <v>15.732877809994401</v>
      </c>
      <c r="K1963">
        <v>133.65849328270801</v>
      </c>
      <c r="L1963">
        <v>129.95626089159501</v>
      </c>
      <c r="M1963">
        <v>89.239365184656194</v>
      </c>
      <c r="N1963">
        <v>2.6201097563660198</v>
      </c>
      <c r="O1963">
        <v>7.1011294300921701</v>
      </c>
      <c r="P1963">
        <v>27.744610281923698</v>
      </c>
      <c r="Q1963">
        <v>5.5536691953481002E-2</v>
      </c>
    </row>
    <row r="1964" spans="1:17" hidden="1" x14ac:dyDescent="0.3">
      <c r="A1964" t="s">
        <v>4108</v>
      </c>
      <c r="B1964" t="s">
        <v>4109</v>
      </c>
      <c r="C1964" t="s">
        <v>10405</v>
      </c>
      <c r="D1964" t="s">
        <v>266</v>
      </c>
      <c r="E1964">
        <v>423.86925866000001</v>
      </c>
      <c r="F1964">
        <v>76.540000000000006</v>
      </c>
      <c r="G1964">
        <v>184.764306894078</v>
      </c>
      <c r="H1964">
        <v>4.6710355018716196</v>
      </c>
      <c r="I1964">
        <v>29.0295266682282</v>
      </c>
      <c r="J1964">
        <v>-9.9561213981501098</v>
      </c>
      <c r="K1964">
        <v>71.515859039022601</v>
      </c>
      <c r="L1964">
        <v>56.015265375525303</v>
      </c>
      <c r="M1964">
        <v>41.435404038168301</v>
      </c>
      <c r="N1964">
        <v>0.83198447458768598</v>
      </c>
      <c r="O1964">
        <v>12.3595505617977</v>
      </c>
      <c r="P1964">
        <v>222.95358649789</v>
      </c>
      <c r="Q1964">
        <v>9.7898320346927997E-2</v>
      </c>
    </row>
    <row r="1965" spans="1:17" hidden="1" x14ac:dyDescent="0.3">
      <c r="A1965" t="s">
        <v>4110</v>
      </c>
      <c r="B1965" t="s">
        <v>4111</v>
      </c>
      <c r="C1965" t="s">
        <v>10405</v>
      </c>
      <c r="D1965" t="s">
        <v>393</v>
      </c>
      <c r="E1965">
        <v>423.50201892500002</v>
      </c>
      <c r="F1965">
        <v>3.79</v>
      </c>
      <c r="G1965">
        <v>85.644581042718698</v>
      </c>
      <c r="H1965">
        <v>11.7019716730812</v>
      </c>
      <c r="I1965">
        <v>43.593452295983603</v>
      </c>
      <c r="J1965">
        <v>0.55286654352559805</v>
      </c>
      <c r="K1965">
        <v>3.2403880182153801</v>
      </c>
      <c r="L1965">
        <v>2.6834811105529202</v>
      </c>
      <c r="M1965">
        <v>90.859777864816394</v>
      </c>
      <c r="N1965">
        <v>1.9736024057981101</v>
      </c>
      <c r="O1965">
        <v>0.79155672823219003</v>
      </c>
      <c r="P1965">
        <v>144.51612903225799</v>
      </c>
      <c r="Q1965">
        <v>-1.9061976337780999E-2</v>
      </c>
    </row>
    <row r="1966" spans="1:17" hidden="1" x14ac:dyDescent="0.3">
      <c r="A1966" t="s">
        <v>4112</v>
      </c>
      <c r="B1966" t="s">
        <v>4113</v>
      </c>
      <c r="C1966" t="s">
        <v>10405</v>
      </c>
      <c r="D1966" t="s">
        <v>276</v>
      </c>
      <c r="E1966">
        <v>422.87616000000003</v>
      </c>
      <c r="F1966">
        <v>256.5</v>
      </c>
      <c r="G1966">
        <v>10.685631945838599</v>
      </c>
      <c r="H1966">
        <v>-15.173962444848501</v>
      </c>
      <c r="I1966">
        <v>25.173999408445599</v>
      </c>
      <c r="J1966">
        <v>-5.0794401169500603</v>
      </c>
      <c r="K1966">
        <v>267.39161465091701</v>
      </c>
      <c r="M1966">
        <v>40.1101216614192</v>
      </c>
      <c r="O1966">
        <v>47.680311890838198</v>
      </c>
      <c r="P1966">
        <v>50</v>
      </c>
    </row>
    <row r="1967" spans="1:17" hidden="1" x14ac:dyDescent="0.3">
      <c r="A1967" t="s">
        <v>4114</v>
      </c>
      <c r="B1967" t="s">
        <v>4115</v>
      </c>
      <c r="C1967" t="s">
        <v>10405</v>
      </c>
      <c r="D1967" t="s">
        <v>266</v>
      </c>
      <c r="E1967">
        <v>422.302528</v>
      </c>
      <c r="F1967">
        <v>772</v>
      </c>
      <c r="G1967">
        <v>89.476493682436796</v>
      </c>
      <c r="H1967">
        <v>5.6207606017723304</v>
      </c>
      <c r="I1967">
        <v>78.181375135598103</v>
      </c>
      <c r="J1967">
        <v>-10.217735116732801</v>
      </c>
      <c r="K1967">
        <v>728.44766378391205</v>
      </c>
      <c r="L1967">
        <v>576.96708224285703</v>
      </c>
      <c r="M1967">
        <v>40.433212284891297</v>
      </c>
      <c r="N1967">
        <v>1.4019195676727001</v>
      </c>
      <c r="O1967">
        <v>16.580310880829</v>
      </c>
      <c r="P1967">
        <v>139.45409429280301</v>
      </c>
      <c r="Q1967">
        <v>0.12958651268789201</v>
      </c>
    </row>
    <row r="1968" spans="1:17" hidden="1" x14ac:dyDescent="0.3">
      <c r="A1968" t="s">
        <v>4116</v>
      </c>
      <c r="B1968" t="s">
        <v>4117</v>
      </c>
      <c r="C1968" t="s">
        <v>10405</v>
      </c>
      <c r="D1968" t="s">
        <v>471</v>
      </c>
      <c r="E1968">
        <v>421.18071922500002</v>
      </c>
      <c r="F1968">
        <v>565.25</v>
      </c>
      <c r="G1968">
        <v>-9.8362658079604195</v>
      </c>
      <c r="H1968">
        <v>-16.004923842186798</v>
      </c>
      <c r="I1968">
        <v>-7.1640311210014396</v>
      </c>
      <c r="J1968">
        <v>-8.4939048668821702</v>
      </c>
      <c r="K1968">
        <v>629.24529921903695</v>
      </c>
      <c r="L1968">
        <v>575.14135417650596</v>
      </c>
      <c r="M1968">
        <v>15.6975317919044</v>
      </c>
      <c r="N1968">
        <v>0.493964025173451</v>
      </c>
      <c r="O1968">
        <v>41.388766032728803</v>
      </c>
      <c r="P1968">
        <v>51.908089223327003</v>
      </c>
      <c r="Q1968">
        <v>3.0091259990604E-2</v>
      </c>
    </row>
    <row r="1969" spans="1:17" hidden="1" x14ac:dyDescent="0.3">
      <c r="A1969" t="s">
        <v>4118</v>
      </c>
      <c r="B1969" t="s">
        <v>4119</v>
      </c>
      <c r="C1969" t="s">
        <v>10405</v>
      </c>
      <c r="D1969" t="s">
        <v>149</v>
      </c>
      <c r="E1969">
        <v>419.98923521</v>
      </c>
      <c r="F1969">
        <v>184.3</v>
      </c>
      <c r="G1969">
        <v>-5.0680626354421303</v>
      </c>
      <c r="H1969">
        <v>2.7159668526811598</v>
      </c>
      <c r="I1969">
        <v>15.241486915529199</v>
      </c>
      <c r="J1969">
        <v>4.7531107437697901</v>
      </c>
      <c r="K1969">
        <v>176.98399885392601</v>
      </c>
      <c r="L1969">
        <v>167.885846574673</v>
      </c>
      <c r="M1969">
        <v>72.870694986141103</v>
      </c>
      <c r="N1969">
        <v>0.79450757575757502</v>
      </c>
      <c r="O1969">
        <v>13.9446554530656</v>
      </c>
      <c r="P1969">
        <v>63.025210084033603</v>
      </c>
    </row>
    <row r="1970" spans="1:17" hidden="1" x14ac:dyDescent="0.3">
      <c r="A1970" t="s">
        <v>4120</v>
      </c>
      <c r="B1970" t="s">
        <v>4121</v>
      </c>
      <c r="C1970" t="s">
        <v>10405</v>
      </c>
      <c r="D1970" t="s">
        <v>3449</v>
      </c>
      <c r="E1970">
        <v>419.81802363000003</v>
      </c>
      <c r="F1970">
        <v>245.9</v>
      </c>
      <c r="G1970">
        <v>118.23582106425501</v>
      </c>
      <c r="H1970">
        <v>-10.589858717533501</v>
      </c>
      <c r="I1970">
        <v>10.9929423702457</v>
      </c>
      <c r="J1970">
        <v>-8.8274929813425906</v>
      </c>
      <c r="K1970">
        <v>251.61322444094199</v>
      </c>
      <c r="L1970">
        <v>211.155547519728</v>
      </c>
      <c r="M1970">
        <v>37.750198393616998</v>
      </c>
      <c r="N1970">
        <v>0.86090038552418802</v>
      </c>
      <c r="O1970">
        <v>27.694184627897499</v>
      </c>
      <c r="P1970">
        <v>178.377358490566</v>
      </c>
    </row>
    <row r="1971" spans="1:17" hidden="1" x14ac:dyDescent="0.3">
      <c r="A1971" t="s">
        <v>4122</v>
      </c>
      <c r="B1971" t="s">
        <v>4123</v>
      </c>
      <c r="C1971" t="s">
        <v>10405</v>
      </c>
      <c r="D1971" t="s">
        <v>4124</v>
      </c>
      <c r="E1971">
        <v>418.48236051999999</v>
      </c>
      <c r="F1971">
        <v>64.400000000000006</v>
      </c>
      <c r="G1971">
        <v>-80.942160287342702</v>
      </c>
      <c r="H1971">
        <v>-21.8699551213519</v>
      </c>
      <c r="I1971">
        <v>-10.581862889907899</v>
      </c>
      <c r="J1971">
        <v>-9.2693978062977997</v>
      </c>
      <c r="K1971">
        <v>68.919169619302195</v>
      </c>
      <c r="L1971">
        <v>75.880003390431895</v>
      </c>
      <c r="M1971">
        <v>26.296412826387499</v>
      </c>
      <c r="N1971">
        <v>0.24554491337040699</v>
      </c>
      <c r="O1971">
        <v>117.894895129547</v>
      </c>
      <c r="P1971">
        <v>27.676447264076099</v>
      </c>
      <c r="Q1971">
        <v>-0.14891957908553799</v>
      </c>
    </row>
    <row r="1972" spans="1:17" hidden="1" x14ac:dyDescent="0.3">
      <c r="A1972" t="s">
        <v>4125</v>
      </c>
      <c r="B1972" t="s">
        <v>4126</v>
      </c>
      <c r="C1972" t="s">
        <v>10405</v>
      </c>
      <c r="D1972" t="s">
        <v>21</v>
      </c>
      <c r="E1972">
        <v>418.345192061999</v>
      </c>
      <c r="F1972">
        <v>288.19</v>
      </c>
      <c r="G1972">
        <v>142.55680176743701</v>
      </c>
      <c r="H1972">
        <v>26.200028085536701</v>
      </c>
      <c r="I1972">
        <v>70.799524962028698</v>
      </c>
      <c r="J1972">
        <v>-3.4358646027155602</v>
      </c>
      <c r="K1972">
        <v>235.003713661121</v>
      </c>
      <c r="L1972">
        <v>186.86933537964001</v>
      </c>
      <c r="M1972">
        <v>65.333548201392901</v>
      </c>
      <c r="N1972">
        <v>1.34081977415345</v>
      </c>
      <c r="O1972">
        <v>5.4824941878621702</v>
      </c>
      <c r="P1972">
        <v>180.34046692607001</v>
      </c>
      <c r="Q1972">
        <v>0.12997231672471199</v>
      </c>
    </row>
    <row r="1973" spans="1:17" hidden="1" x14ac:dyDescent="0.3">
      <c r="A1973" t="s">
        <v>4127</v>
      </c>
      <c r="B1973" t="s">
        <v>4128</v>
      </c>
      <c r="C1973" t="s">
        <v>10405</v>
      </c>
      <c r="D1973" t="s">
        <v>144</v>
      </c>
      <c r="E1973">
        <v>413.55596100000002</v>
      </c>
      <c r="F1973">
        <v>405.3</v>
      </c>
      <c r="G1973">
        <v>166.062484673684</v>
      </c>
      <c r="H1973">
        <v>61.499414755435303</v>
      </c>
      <c r="I1973">
        <v>72.420046044736196</v>
      </c>
      <c r="J1973">
        <v>12.7200777107367</v>
      </c>
      <c r="K1973">
        <v>300.50288546144998</v>
      </c>
      <c r="L1973">
        <v>247.50844804451501</v>
      </c>
      <c r="M1973">
        <v>66.577453638881195</v>
      </c>
      <c r="N1973">
        <v>2.3110343653450198</v>
      </c>
      <c r="O1973">
        <v>16.2102146558105</v>
      </c>
      <c r="P1973">
        <v>307.132094424912</v>
      </c>
      <c r="Q1973">
        <v>0.136011840541644</v>
      </c>
    </row>
    <row r="1974" spans="1:17" hidden="1" x14ac:dyDescent="0.3">
      <c r="A1974" t="s">
        <v>4129</v>
      </c>
      <c r="B1974" t="s">
        <v>4130</v>
      </c>
      <c r="C1974" t="s">
        <v>10405</v>
      </c>
      <c r="D1974" t="s">
        <v>130</v>
      </c>
      <c r="E1974">
        <v>413.248607163999</v>
      </c>
      <c r="F1974">
        <v>27.08</v>
      </c>
      <c r="G1974">
        <v>-38.306692887040697</v>
      </c>
      <c r="H1974">
        <v>-16.093160542104801</v>
      </c>
      <c r="I1974">
        <v>-25.259935257570898</v>
      </c>
      <c r="J1974">
        <v>-7.0273162470358699</v>
      </c>
      <c r="K1974">
        <v>29.6091340771242</v>
      </c>
      <c r="L1974">
        <v>31.156377172007499</v>
      </c>
      <c r="M1974">
        <v>27.334934677422801</v>
      </c>
      <c r="N1974">
        <v>0.46166388060456198</v>
      </c>
      <c r="O1974">
        <v>65.435745937961599</v>
      </c>
      <c r="P1974">
        <v>5.3696498054474704</v>
      </c>
      <c r="Q1974">
        <v>-4.0498023128640002E-3</v>
      </c>
    </row>
    <row r="1975" spans="1:17" hidden="1" x14ac:dyDescent="0.3">
      <c r="A1975" t="s">
        <v>4131</v>
      </c>
      <c r="B1975" t="s">
        <v>4132</v>
      </c>
      <c r="C1975" t="s">
        <v>10405</v>
      </c>
      <c r="D1975" t="s">
        <v>130</v>
      </c>
      <c r="E1975">
        <v>411.553</v>
      </c>
      <c r="F1975">
        <v>478.55</v>
      </c>
      <c r="G1975">
        <v>824.92848908869496</v>
      </c>
      <c r="H1975">
        <v>19.097766030635601</v>
      </c>
      <c r="I1975">
        <v>287.86770400892902</v>
      </c>
      <c r="J1975">
        <v>17.373814033880301</v>
      </c>
      <c r="K1975">
        <v>354.659410793625</v>
      </c>
      <c r="L1975">
        <v>216.33985340989599</v>
      </c>
      <c r="M1975">
        <v>80.281065958669103</v>
      </c>
      <c r="N1975">
        <v>1.1803548825874799</v>
      </c>
      <c r="O1975">
        <v>2.0374046599101301</v>
      </c>
      <c r="P1975">
        <v>928.03437164339402</v>
      </c>
      <c r="Q1975">
        <v>0.181268855812831</v>
      </c>
    </row>
    <row r="1976" spans="1:17" hidden="1" x14ac:dyDescent="0.3">
      <c r="A1976" t="s">
        <v>4133</v>
      </c>
      <c r="B1976" t="s">
        <v>4134</v>
      </c>
      <c r="C1976" t="s">
        <v>10405</v>
      </c>
      <c r="D1976" t="s">
        <v>998</v>
      </c>
      <c r="E1976">
        <v>410.67644000000001</v>
      </c>
      <c r="F1976">
        <v>216.1</v>
      </c>
      <c r="G1976">
        <v>-26.1881857519123</v>
      </c>
      <c r="H1976">
        <v>-12.1054817430678</v>
      </c>
      <c r="I1976">
        <v>2.6063082629643399</v>
      </c>
      <c r="J1976">
        <v>-6.3048515506545799</v>
      </c>
      <c r="K1976">
        <v>221.66378850064601</v>
      </c>
      <c r="L1976">
        <v>212.10793568123</v>
      </c>
      <c r="M1976">
        <v>43.210744172614199</v>
      </c>
      <c r="N1976">
        <v>0.15224119283295601</v>
      </c>
      <c r="O1976">
        <v>22.3091161499305</v>
      </c>
      <c r="P1976">
        <v>29.2850732874663</v>
      </c>
      <c r="Q1976">
        <v>-7.3878601582389E-2</v>
      </c>
    </row>
    <row r="1977" spans="1:17" hidden="1" x14ac:dyDescent="0.3">
      <c r="A1977" t="s">
        <v>4135</v>
      </c>
      <c r="B1977" t="s">
        <v>4136</v>
      </c>
      <c r="C1977" t="s">
        <v>10405</v>
      </c>
      <c r="D1977" t="s">
        <v>4077</v>
      </c>
      <c r="E1977">
        <v>410.52506720000002</v>
      </c>
      <c r="F1977">
        <v>214.85</v>
      </c>
      <c r="G1977">
        <v>1.77487312859603</v>
      </c>
      <c r="H1977">
        <v>-17.146511613432001</v>
      </c>
      <c r="I1977">
        <v>40.760809353662601</v>
      </c>
      <c r="J1977">
        <v>-2.1523693970044602</v>
      </c>
      <c r="K1977">
        <v>227.98277288352801</v>
      </c>
      <c r="L1977">
        <v>186.872217153446</v>
      </c>
      <c r="M1977">
        <v>31.890873446860301</v>
      </c>
      <c r="N1977">
        <v>0.500456387016189</v>
      </c>
      <c r="O1977">
        <v>29.346055387479598</v>
      </c>
      <c r="P1977">
        <v>73.266129032257993</v>
      </c>
      <c r="Q1977">
        <v>9.8775097591095998E-2</v>
      </c>
    </row>
    <row r="1978" spans="1:17" hidden="1" x14ac:dyDescent="0.3">
      <c r="A1978" t="s">
        <v>4137</v>
      </c>
      <c r="B1978" t="s">
        <v>4138</v>
      </c>
      <c r="C1978" t="s">
        <v>10405</v>
      </c>
      <c r="D1978" t="s">
        <v>2805</v>
      </c>
      <c r="E1978">
        <v>410.262</v>
      </c>
      <c r="F1978">
        <v>406.2</v>
      </c>
      <c r="G1978">
        <v>49.208261359291903</v>
      </c>
      <c r="H1978">
        <v>24.075677677221901</v>
      </c>
      <c r="I1978">
        <v>-9.1460693004006206</v>
      </c>
      <c r="J1978">
        <v>22.5750061686064</v>
      </c>
      <c r="K1978">
        <v>342.73374763960999</v>
      </c>
      <c r="L1978">
        <v>318.33670230286799</v>
      </c>
      <c r="M1978">
        <v>74.813843727442503</v>
      </c>
      <c r="N1978">
        <v>1.5971115590967699</v>
      </c>
      <c r="O1978">
        <v>4.6651895617922197</v>
      </c>
      <c r="P1978">
        <v>85.225718194254398</v>
      </c>
      <c r="Q1978">
        <v>0.246710169878392</v>
      </c>
    </row>
    <row r="1979" spans="1:17" hidden="1" x14ac:dyDescent="0.3">
      <c r="A1979" t="s">
        <v>4139</v>
      </c>
      <c r="B1979" t="s">
        <v>4140</v>
      </c>
      <c r="C1979" t="s">
        <v>10405</v>
      </c>
      <c r="D1979" t="s">
        <v>263</v>
      </c>
      <c r="E1979">
        <v>409.14327739999999</v>
      </c>
      <c r="F1979">
        <v>24.83</v>
      </c>
      <c r="G1979">
        <v>46.862643493848097</v>
      </c>
      <c r="H1979">
        <v>-9.2404142768009905</v>
      </c>
      <c r="I1979">
        <v>7.15208580154549</v>
      </c>
      <c r="J1979">
        <v>-2.5492717990937002</v>
      </c>
      <c r="K1979">
        <v>24.858774088541999</v>
      </c>
      <c r="L1979">
        <v>22.702367906148702</v>
      </c>
      <c r="M1979">
        <v>49.252066977241199</v>
      </c>
      <c r="N1979">
        <v>0.230123363713748</v>
      </c>
      <c r="O1979">
        <v>28.876359242851301</v>
      </c>
      <c r="P1979">
        <v>98.848211019161297</v>
      </c>
      <c r="Q1979">
        <v>8.0428095818304998E-2</v>
      </c>
    </row>
    <row r="1980" spans="1:17" hidden="1" x14ac:dyDescent="0.3">
      <c r="A1980" t="s">
        <v>4141</v>
      </c>
      <c r="B1980" t="s">
        <v>4142</v>
      </c>
      <c r="C1980" t="s">
        <v>10405</v>
      </c>
      <c r="D1980" t="s">
        <v>190</v>
      </c>
      <c r="E1980">
        <v>408.93132800000001</v>
      </c>
      <c r="F1980">
        <v>176.8</v>
      </c>
      <c r="G1980">
        <v>-41.574534226702603</v>
      </c>
      <c r="H1980">
        <v>-8.2429103478003398</v>
      </c>
      <c r="I1980">
        <v>-4.0949648428507501</v>
      </c>
      <c r="J1980">
        <v>-0.54385666531538401</v>
      </c>
      <c r="K1980">
        <v>185.39088332633699</v>
      </c>
      <c r="M1980">
        <v>46.098347492726496</v>
      </c>
      <c r="N1980">
        <v>0.56745337995337997</v>
      </c>
      <c r="O1980">
        <v>47.992081447963699</v>
      </c>
      <c r="P1980">
        <v>34.858886346300501</v>
      </c>
    </row>
    <row r="1981" spans="1:17" hidden="1" x14ac:dyDescent="0.3">
      <c r="A1981" t="s">
        <v>4143</v>
      </c>
      <c r="B1981" t="s">
        <v>4144</v>
      </c>
      <c r="C1981" t="s">
        <v>10405</v>
      </c>
      <c r="D1981" t="s">
        <v>998</v>
      </c>
      <c r="E1981">
        <v>408.925478351999</v>
      </c>
      <c r="F1981">
        <v>3.83</v>
      </c>
      <c r="G1981">
        <v>-17.5180726509812</v>
      </c>
      <c r="H1981">
        <v>-14.9193184736632</v>
      </c>
      <c r="I1981">
        <v>-9.3993406472811003</v>
      </c>
      <c r="J1981">
        <v>-4.9753771426128202</v>
      </c>
      <c r="K1981">
        <v>4.0319542173823297</v>
      </c>
      <c r="L1981">
        <v>3.9697832501970098</v>
      </c>
      <c r="M1981">
        <v>35.6014136172329</v>
      </c>
      <c r="N1981">
        <v>0.82220608709595799</v>
      </c>
      <c r="O1981">
        <v>97.526207387769801</v>
      </c>
      <c r="P1981">
        <v>43.053831223889098</v>
      </c>
      <c r="Q1981">
        <v>0.127809134054371</v>
      </c>
    </row>
    <row r="1982" spans="1:17" hidden="1" x14ac:dyDescent="0.3">
      <c r="A1982" t="s">
        <v>4145</v>
      </c>
      <c r="B1982" t="s">
        <v>4146</v>
      </c>
      <c r="C1982" t="s">
        <v>10405</v>
      </c>
      <c r="D1982" t="s">
        <v>167</v>
      </c>
      <c r="E1982">
        <v>408.83113789999999</v>
      </c>
      <c r="F1982">
        <v>394.3</v>
      </c>
      <c r="G1982">
        <v>135.51348569426199</v>
      </c>
      <c r="H1982">
        <v>-10.0568009552566</v>
      </c>
      <c r="I1982">
        <v>91.494575384193993</v>
      </c>
      <c r="J1982">
        <v>2.9113233041562698</v>
      </c>
      <c r="K1982">
        <v>344.08496461365201</v>
      </c>
      <c r="L1982">
        <v>261.900346534753</v>
      </c>
      <c r="M1982">
        <v>66.150281204714204</v>
      </c>
      <c r="N1982">
        <v>0.49380019274012199</v>
      </c>
      <c r="O1982">
        <v>5.7063149885873798</v>
      </c>
      <c r="P1982">
        <v>175.541579315164</v>
      </c>
    </row>
    <row r="1983" spans="1:17" hidden="1" x14ac:dyDescent="0.3">
      <c r="A1983" t="s">
        <v>4147</v>
      </c>
      <c r="B1983" t="s">
        <v>4148</v>
      </c>
      <c r="C1983" t="s">
        <v>10405</v>
      </c>
      <c r="D1983" t="s">
        <v>780</v>
      </c>
      <c r="E1983">
        <v>408.12431249999997</v>
      </c>
      <c r="F1983">
        <v>312</v>
      </c>
      <c r="G1983">
        <v>-11.8707590316049</v>
      </c>
      <c r="H1983">
        <v>-2.0986776006892498</v>
      </c>
      <c r="I1983">
        <v>-23.0803538792611</v>
      </c>
      <c r="J1983">
        <v>-0.41497135106388799</v>
      </c>
      <c r="K1983">
        <v>293.14031897580702</v>
      </c>
      <c r="L1983">
        <v>292.056459215968</v>
      </c>
      <c r="M1983">
        <v>52.9992057735572</v>
      </c>
      <c r="N1983">
        <v>1.6816921244577301</v>
      </c>
      <c r="O1983">
        <v>41.346153846153797</v>
      </c>
      <c r="P1983">
        <v>41.818181818181799</v>
      </c>
    </row>
    <row r="1984" spans="1:17" hidden="1" x14ac:dyDescent="0.3">
      <c r="A1984" t="s">
        <v>4149</v>
      </c>
      <c r="B1984" t="s">
        <v>4150</v>
      </c>
      <c r="C1984" t="s">
        <v>10405</v>
      </c>
      <c r="D1984" t="s">
        <v>46</v>
      </c>
      <c r="E1984">
        <v>406.66137600000002</v>
      </c>
      <c r="F1984">
        <v>162.80000000000001</v>
      </c>
      <c r="G1984">
        <v>84.750541054052206</v>
      </c>
      <c r="H1984">
        <v>-13.2322319272977</v>
      </c>
      <c r="I1984">
        <v>105.636472463511</v>
      </c>
      <c r="J1984">
        <v>-2.4691114784524202</v>
      </c>
      <c r="K1984">
        <v>158.81804857751999</v>
      </c>
      <c r="M1984">
        <v>45.357090826464798</v>
      </c>
      <c r="N1984">
        <v>0.48255665902724698</v>
      </c>
      <c r="O1984">
        <v>17.936117936117899</v>
      </c>
      <c r="P1984">
        <v>158.41269841269801</v>
      </c>
    </row>
    <row r="1985" spans="1:17" hidden="1" x14ac:dyDescent="0.3">
      <c r="A1985" t="s">
        <v>4151</v>
      </c>
      <c r="B1985" t="s">
        <v>4152</v>
      </c>
      <c r="C1985" t="s">
        <v>10405</v>
      </c>
      <c r="D1985" t="s">
        <v>393</v>
      </c>
      <c r="E1985">
        <v>406.56</v>
      </c>
      <c r="F1985">
        <v>378.65</v>
      </c>
      <c r="G1985">
        <v>-38.469456964261397</v>
      </c>
      <c r="H1985">
        <v>-13.221941370396999</v>
      </c>
      <c r="I1985">
        <v>-11.9592847302831</v>
      </c>
      <c r="J1985">
        <v>-4.1694438742591204</v>
      </c>
      <c r="K1985">
        <v>419.57763643970702</v>
      </c>
      <c r="L1985">
        <v>437.75482142952598</v>
      </c>
      <c r="M1985">
        <v>33.323374546697202</v>
      </c>
      <c r="N1985">
        <v>0.318218593853547</v>
      </c>
      <c r="O1985">
        <v>67.568995114221593</v>
      </c>
      <c r="P1985">
        <v>18.978790259230099</v>
      </c>
    </row>
    <row r="1986" spans="1:17" hidden="1" x14ac:dyDescent="0.3">
      <c r="A1986" t="s">
        <v>4153</v>
      </c>
      <c r="B1986" t="s">
        <v>4154</v>
      </c>
      <c r="C1986" t="s">
        <v>10405</v>
      </c>
      <c r="D1986" t="s">
        <v>54</v>
      </c>
      <c r="E1986">
        <v>406.28966400000002</v>
      </c>
      <c r="F1986">
        <v>48.96</v>
      </c>
      <c r="G1986">
        <v>-62.328429598893301</v>
      </c>
      <c r="H1986">
        <v>15.4479096484762</v>
      </c>
      <c r="I1986">
        <v>-12.5059146624458</v>
      </c>
      <c r="J1986">
        <v>0.64916809144005905</v>
      </c>
      <c r="K1986">
        <v>43.473538874771499</v>
      </c>
      <c r="L1986">
        <v>52.090233894664401</v>
      </c>
      <c r="M1986">
        <v>74.874655572044105</v>
      </c>
      <c r="N1986">
        <v>0.58336826286164301</v>
      </c>
      <c r="O1986">
        <v>89.848856209150298</v>
      </c>
      <c r="P1986">
        <v>40.689655172413801</v>
      </c>
      <c r="Q1986">
        <v>5.9156072756827001E-2</v>
      </c>
    </row>
    <row r="1987" spans="1:17" hidden="1" x14ac:dyDescent="0.3">
      <c r="A1987" t="s">
        <v>4155</v>
      </c>
      <c r="B1987" t="s">
        <v>4156</v>
      </c>
      <c r="C1987" t="s">
        <v>10405</v>
      </c>
      <c r="D1987" t="s">
        <v>400</v>
      </c>
      <c r="E1987">
        <v>404.90501043299997</v>
      </c>
      <c r="F1987">
        <v>3.73</v>
      </c>
      <c r="G1987">
        <v>-33.3097354017764</v>
      </c>
      <c r="H1987">
        <v>-10.6544615529172</v>
      </c>
      <c r="I1987">
        <v>-33.674134439688203</v>
      </c>
      <c r="J1987">
        <v>-1.41370250747616</v>
      </c>
      <c r="K1987">
        <v>3.9675552299517598</v>
      </c>
      <c r="L1987">
        <v>4.16038953436383</v>
      </c>
      <c r="M1987">
        <v>40.284275631073697</v>
      </c>
      <c r="N1987">
        <v>1.1089367282048499</v>
      </c>
      <c r="O1987">
        <v>86.863270777479798</v>
      </c>
      <c r="P1987">
        <v>34.873281365232003</v>
      </c>
      <c r="Q1987">
        <v>-1.333016646702E-2</v>
      </c>
    </row>
    <row r="1988" spans="1:17" hidden="1" x14ac:dyDescent="0.3">
      <c r="A1988" t="s">
        <v>4157</v>
      </c>
      <c r="B1988" t="s">
        <v>4158</v>
      </c>
      <c r="C1988" t="s">
        <v>10405</v>
      </c>
      <c r="D1988" t="s">
        <v>266</v>
      </c>
      <c r="E1988">
        <v>404.36164194999998</v>
      </c>
      <c r="F1988">
        <v>13.98</v>
      </c>
      <c r="G1988">
        <v>-12.4284702260793</v>
      </c>
      <c r="H1988">
        <v>-16.706185067876</v>
      </c>
      <c r="I1988">
        <v>-17.1076038803518</v>
      </c>
      <c r="J1988">
        <v>-8.3630211051714696</v>
      </c>
      <c r="K1988">
        <v>14.440920102841799</v>
      </c>
      <c r="L1988">
        <v>14.1097922713288</v>
      </c>
      <c r="M1988">
        <v>36.608326299077802</v>
      </c>
      <c r="N1988">
        <v>1.03734499923594</v>
      </c>
      <c r="O1988">
        <v>53.791130185979902</v>
      </c>
      <c r="P1988">
        <v>39.799999999999997</v>
      </c>
      <c r="Q1988">
        <v>0.113414720548505</v>
      </c>
    </row>
    <row r="1989" spans="1:17" hidden="1" x14ac:dyDescent="0.3">
      <c r="A1989" t="s">
        <v>4159</v>
      </c>
      <c r="B1989" t="s">
        <v>4160</v>
      </c>
      <c r="C1989" t="s">
        <v>10405</v>
      </c>
      <c r="D1989" t="s">
        <v>1072</v>
      </c>
      <c r="E1989">
        <v>404.13529999999997</v>
      </c>
      <c r="F1989">
        <v>48.14</v>
      </c>
      <c r="G1989">
        <v>-18.499728148612299</v>
      </c>
      <c r="H1989">
        <v>-8.2529163196184392</v>
      </c>
      <c r="I1989">
        <v>-34.251600987692001</v>
      </c>
      <c r="J1989">
        <v>-3.24068508251333</v>
      </c>
      <c r="K1989">
        <v>50.089993431650299</v>
      </c>
      <c r="L1989">
        <v>52.718084653108299</v>
      </c>
      <c r="M1989">
        <v>45.4487277250484</v>
      </c>
      <c r="N1989">
        <v>1.4212650859592899</v>
      </c>
      <c r="O1989">
        <v>104.611549646863</v>
      </c>
      <c r="P1989">
        <v>28.544726301735601</v>
      </c>
      <c r="Q1989">
        <v>5.4177511295367999E-2</v>
      </c>
    </row>
    <row r="1990" spans="1:17" hidden="1" x14ac:dyDescent="0.3">
      <c r="A1990" t="s">
        <v>4161</v>
      </c>
      <c r="B1990" t="s">
        <v>4162</v>
      </c>
      <c r="C1990" t="s">
        <v>10405</v>
      </c>
      <c r="D1990" t="s">
        <v>592</v>
      </c>
      <c r="E1990">
        <v>402.72918611399899</v>
      </c>
      <c r="F1990">
        <v>22.05</v>
      </c>
      <c r="G1990">
        <v>-13.303586383002299</v>
      </c>
      <c r="K1990">
        <v>22.064075533845699</v>
      </c>
      <c r="L1990">
        <v>20.559754299100199</v>
      </c>
      <c r="M1990">
        <v>35.6509857849477</v>
      </c>
      <c r="N1990">
        <v>1</v>
      </c>
      <c r="O1990">
        <v>18.367346938775501</v>
      </c>
      <c r="P1990">
        <v>32.035928143712503</v>
      </c>
      <c r="Q1990">
        <v>2.5042493907753999E-2</v>
      </c>
    </row>
    <row r="1991" spans="1:17" hidden="1" x14ac:dyDescent="0.3">
      <c r="A1991" t="s">
        <v>4163</v>
      </c>
      <c r="B1991" t="s">
        <v>4164</v>
      </c>
      <c r="C1991" t="s">
        <v>10405</v>
      </c>
      <c r="D1991" t="s">
        <v>127</v>
      </c>
      <c r="E1991">
        <v>402.23042678000002</v>
      </c>
      <c r="F1991">
        <v>154.69999999999999</v>
      </c>
      <c r="G1991">
        <v>-2.1715109113042099</v>
      </c>
      <c r="H1991">
        <v>5.8650549665992902</v>
      </c>
      <c r="I1991">
        <v>5.9779276943883097</v>
      </c>
      <c r="J1991">
        <v>2.3919996326586901</v>
      </c>
      <c r="K1991">
        <v>139.49287917678001</v>
      </c>
      <c r="L1991">
        <v>134.64123537418499</v>
      </c>
      <c r="M1991">
        <v>76.621556896992999</v>
      </c>
      <c r="N1991">
        <v>1.3639781271360201</v>
      </c>
      <c r="O1991">
        <v>18.939883645765999</v>
      </c>
      <c r="P1991">
        <v>45.943396226414997</v>
      </c>
      <c r="Q1991">
        <v>2.8416428664471E-2</v>
      </c>
    </row>
    <row r="1992" spans="1:17" hidden="1" x14ac:dyDescent="0.3">
      <c r="A1992" t="s">
        <v>4165</v>
      </c>
      <c r="B1992" t="s">
        <v>4166</v>
      </c>
      <c r="C1992" t="s">
        <v>10405</v>
      </c>
      <c r="D1992" t="s">
        <v>46</v>
      </c>
      <c r="E1992">
        <v>401.19042481999998</v>
      </c>
      <c r="F1992">
        <v>80.650000000000006</v>
      </c>
      <c r="G1992">
        <v>170.52953477523801</v>
      </c>
      <c r="H1992">
        <v>3.2423443438886599</v>
      </c>
      <c r="I1992">
        <v>24.833202195409498</v>
      </c>
      <c r="J1992">
        <v>-5.1718141811551197</v>
      </c>
      <c r="K1992">
        <v>74.275541376008903</v>
      </c>
      <c r="L1992">
        <v>55.626827267074297</v>
      </c>
      <c r="M1992">
        <v>43.732806750568997</v>
      </c>
      <c r="N1992">
        <v>0.70610536292551895</v>
      </c>
      <c r="O1992">
        <v>9.1134531928084197</v>
      </c>
      <c r="P1992">
        <v>218.63267967004501</v>
      </c>
      <c r="Q1992">
        <v>0.23075730282992901</v>
      </c>
    </row>
    <row r="1993" spans="1:17" hidden="1" x14ac:dyDescent="0.3">
      <c r="A1993" t="s">
        <v>4167</v>
      </c>
      <c r="B1993" t="s">
        <v>4168</v>
      </c>
      <c r="C1993" t="s">
        <v>10405</v>
      </c>
      <c r="D1993" t="s">
        <v>190</v>
      </c>
      <c r="E1993">
        <v>401.01234249999999</v>
      </c>
      <c r="F1993">
        <v>181</v>
      </c>
      <c r="G1993">
        <v>-5.2875291377325304</v>
      </c>
      <c r="H1993">
        <v>-12.9974515744786</v>
      </c>
      <c r="I1993">
        <v>-7.88635849267658</v>
      </c>
      <c r="J1993">
        <v>-6.8042178614311402</v>
      </c>
      <c r="K1993">
        <v>187.63693491202099</v>
      </c>
      <c r="L1993">
        <v>172.93345135409899</v>
      </c>
      <c r="M1993">
        <v>40.785226749028404</v>
      </c>
      <c r="N1993">
        <v>0.561586324404448</v>
      </c>
      <c r="O1993">
        <v>30.331491712707098</v>
      </c>
      <c r="P1993">
        <v>48.787505137689998</v>
      </c>
      <c r="Q1993">
        <v>9.6066034201072001E-2</v>
      </c>
    </row>
    <row r="1994" spans="1:17" hidden="1" x14ac:dyDescent="0.3">
      <c r="A1994" t="s">
        <v>4169</v>
      </c>
      <c r="B1994" t="s">
        <v>4170</v>
      </c>
      <c r="C1994" t="s">
        <v>10405</v>
      </c>
      <c r="D1994" t="s">
        <v>438</v>
      </c>
      <c r="E1994">
        <v>400.58676864</v>
      </c>
      <c r="F1994">
        <v>120.6</v>
      </c>
      <c r="G1994">
        <v>115.551871491982</v>
      </c>
      <c r="H1994">
        <v>7.8957909916695801</v>
      </c>
      <c r="I1994">
        <v>98.316856551302806</v>
      </c>
      <c r="J1994">
        <v>-5.7289233500060899</v>
      </c>
      <c r="K1994">
        <v>115.877555909821</v>
      </c>
      <c r="L1994">
        <v>92.083232484126796</v>
      </c>
      <c r="M1994">
        <v>46.497242572655502</v>
      </c>
      <c r="N1994">
        <v>0.68569045840515197</v>
      </c>
      <c r="O1994">
        <v>17.330016583747899</v>
      </c>
      <c r="P1994">
        <v>182.65625</v>
      </c>
    </row>
    <row r="1995" spans="1:17" hidden="1" x14ac:dyDescent="0.3">
      <c r="A1995" t="s">
        <v>4171</v>
      </c>
      <c r="B1995" t="s">
        <v>4172</v>
      </c>
      <c r="C1995" t="s">
        <v>10405</v>
      </c>
      <c r="D1995" t="s">
        <v>74</v>
      </c>
      <c r="E1995">
        <v>399.85176000000001</v>
      </c>
      <c r="F1995">
        <v>294</v>
      </c>
      <c r="G1995">
        <v>-37.332801233884801</v>
      </c>
      <c r="I1995">
        <v>-19.683143448697201</v>
      </c>
      <c r="K1995">
        <v>240.93553543611401</v>
      </c>
      <c r="M1995" s="1">
        <v>6.0965434000000003E-8</v>
      </c>
      <c r="N1995">
        <v>1.29729729729729</v>
      </c>
      <c r="O1995">
        <v>6.12244897959184</v>
      </c>
      <c r="P1995">
        <v>0.34129692832765002</v>
      </c>
    </row>
    <row r="1996" spans="1:17" hidden="1" x14ac:dyDescent="0.3">
      <c r="A1996" t="s">
        <v>4173</v>
      </c>
      <c r="B1996" t="s">
        <v>4174</v>
      </c>
      <c r="C1996" t="s">
        <v>10405</v>
      </c>
      <c r="D1996" t="s">
        <v>127</v>
      </c>
      <c r="E1996">
        <v>398.450901165</v>
      </c>
      <c r="F1996">
        <v>213.75</v>
      </c>
      <c r="G1996">
        <v>19.102374439014199</v>
      </c>
      <c r="H1996">
        <v>-5.4542686755684597</v>
      </c>
      <c r="I1996">
        <v>26.742532226978401</v>
      </c>
      <c r="J1996">
        <v>-6.3295765947314901</v>
      </c>
      <c r="K1996">
        <v>213.40450289685199</v>
      </c>
      <c r="L1996">
        <v>192.860235887687</v>
      </c>
      <c r="M1996">
        <v>39.220835323114699</v>
      </c>
      <c r="N1996">
        <v>0.82565513427425796</v>
      </c>
      <c r="O1996">
        <v>21.590643274853701</v>
      </c>
      <c r="P1996">
        <v>83.319039451114904</v>
      </c>
      <c r="Q1996">
        <v>7.6912313454074996E-2</v>
      </c>
    </row>
    <row r="1997" spans="1:17" hidden="1" x14ac:dyDescent="0.3">
      <c r="A1997" t="s">
        <v>4175</v>
      </c>
      <c r="B1997" t="s">
        <v>4176</v>
      </c>
      <c r="C1997" t="s">
        <v>10405</v>
      </c>
      <c r="D1997" t="s">
        <v>592</v>
      </c>
      <c r="E1997">
        <v>398.04150893899998</v>
      </c>
      <c r="F1997">
        <v>213.11</v>
      </c>
      <c r="G1997">
        <v>-3.7919928390150401</v>
      </c>
      <c r="H1997">
        <v>-8.8061138058910604</v>
      </c>
      <c r="I1997">
        <v>-11.446852322077</v>
      </c>
      <c r="J1997">
        <v>-2.7301243917228599</v>
      </c>
      <c r="K1997">
        <v>224.79375517818201</v>
      </c>
      <c r="L1997">
        <v>210.20644330990001</v>
      </c>
      <c r="M1997">
        <v>37.963062047111798</v>
      </c>
      <c r="N1997">
        <v>0.2351070595451</v>
      </c>
      <c r="O1997">
        <v>39.740040354746299</v>
      </c>
      <c r="P1997">
        <v>46.467353951889997</v>
      </c>
      <c r="Q1997">
        <v>1.994011512802E-3</v>
      </c>
    </row>
    <row r="1998" spans="1:17" hidden="1" x14ac:dyDescent="0.3">
      <c r="A1998" t="s">
        <v>4177</v>
      </c>
      <c r="B1998" t="s">
        <v>4178</v>
      </c>
      <c r="C1998" t="s">
        <v>10405</v>
      </c>
      <c r="D1998" t="s">
        <v>263</v>
      </c>
      <c r="E1998">
        <v>397.39776998999997</v>
      </c>
      <c r="F1998">
        <v>321.45</v>
      </c>
      <c r="G1998">
        <v>-22.217688438241101</v>
      </c>
      <c r="H1998">
        <v>-7.8461734631159201</v>
      </c>
      <c r="I1998">
        <v>-25.577126256720099</v>
      </c>
      <c r="J1998">
        <v>-3.7040512374885699</v>
      </c>
      <c r="K1998">
        <v>340.59054746908998</v>
      </c>
      <c r="L1998">
        <v>351.414945600534</v>
      </c>
      <c r="M1998">
        <v>29.220057635323901</v>
      </c>
      <c r="N1998">
        <v>0.72345266486044002</v>
      </c>
      <c r="O1998">
        <v>52.0609737128636</v>
      </c>
      <c r="P1998">
        <v>14.762584791146001</v>
      </c>
      <c r="Q1998">
        <v>-2.9541563082726E-2</v>
      </c>
    </row>
    <row r="1999" spans="1:17" hidden="1" x14ac:dyDescent="0.3">
      <c r="A1999" t="s">
        <v>4179</v>
      </c>
      <c r="B1999" t="s">
        <v>4180</v>
      </c>
      <c r="C1999" t="s">
        <v>10405</v>
      </c>
      <c r="D1999" t="s">
        <v>592</v>
      </c>
      <c r="E1999">
        <v>397.16241367499998</v>
      </c>
      <c r="F1999">
        <v>220.05</v>
      </c>
      <c r="G1999">
        <v>30.346952899626299</v>
      </c>
      <c r="H1999">
        <v>-33.214031495037503</v>
      </c>
      <c r="I1999">
        <v>11.605928231678799</v>
      </c>
      <c r="J1999">
        <v>-13.487475418352201</v>
      </c>
      <c r="K1999">
        <v>243.01199250777</v>
      </c>
      <c r="L1999">
        <v>204.86885744775799</v>
      </c>
      <c r="M1999">
        <v>37.560595350914397</v>
      </c>
      <c r="N1999">
        <v>0.25907629766564499</v>
      </c>
      <c r="O1999">
        <v>43.126562144966996</v>
      </c>
      <c r="P1999">
        <v>89.698275862068897</v>
      </c>
    </row>
    <row r="2000" spans="1:17" hidden="1" x14ac:dyDescent="0.3">
      <c r="A2000" t="s">
        <v>4181</v>
      </c>
      <c r="B2000" t="s">
        <v>4182</v>
      </c>
      <c r="C2000" t="s">
        <v>10405</v>
      </c>
      <c r="D2000" t="s">
        <v>21</v>
      </c>
      <c r="E2000">
        <v>396.51358884000001</v>
      </c>
      <c r="F2000">
        <v>385.8</v>
      </c>
      <c r="G2000">
        <v>-45.289403040568899</v>
      </c>
      <c r="H2000">
        <v>-9.4349943254459898</v>
      </c>
      <c r="I2000">
        <v>-12.874667491077</v>
      </c>
      <c r="J2000">
        <v>-3.48209849143942</v>
      </c>
      <c r="K2000">
        <v>392.16769246184799</v>
      </c>
      <c r="L2000">
        <v>401.43536111131698</v>
      </c>
      <c r="M2000">
        <v>49.795670973694399</v>
      </c>
      <c r="N2000">
        <v>0.51947522177461103</v>
      </c>
      <c r="O2000">
        <v>47.744945567651598</v>
      </c>
      <c r="P2000">
        <v>13.1046613896218</v>
      </c>
      <c r="Q2000">
        <v>0.10650337259650999</v>
      </c>
    </row>
    <row r="2001" spans="1:17" hidden="1" x14ac:dyDescent="0.3">
      <c r="A2001" t="s">
        <v>4183</v>
      </c>
      <c r="B2001" t="s">
        <v>4184</v>
      </c>
      <c r="C2001" t="s">
        <v>10405</v>
      </c>
      <c r="D2001" t="s">
        <v>592</v>
      </c>
      <c r="E2001">
        <v>396.24970000000002</v>
      </c>
      <c r="F2001">
        <v>385</v>
      </c>
      <c r="G2001">
        <v>293.242853729579</v>
      </c>
      <c r="H2001">
        <v>72.477367385363294</v>
      </c>
      <c r="I2001">
        <v>48.122196775247602</v>
      </c>
      <c r="J2001">
        <v>19.047476199272701</v>
      </c>
      <c r="K2001">
        <v>268.3311380234</v>
      </c>
      <c r="L2001">
        <v>208.43424721386901</v>
      </c>
      <c r="M2001">
        <v>93.717174014895903</v>
      </c>
      <c r="N2001">
        <v>2.2727272727272698</v>
      </c>
      <c r="O2001">
        <v>4.3896103896103797</v>
      </c>
      <c r="P2001">
        <v>371.236230110159</v>
      </c>
      <c r="Q2001">
        <v>0.16723999536276801</v>
      </c>
    </row>
    <row r="2002" spans="1:17" hidden="1" x14ac:dyDescent="0.3">
      <c r="A2002" t="s">
        <v>4185</v>
      </c>
      <c r="B2002" t="s">
        <v>4186</v>
      </c>
      <c r="C2002" t="s">
        <v>10405</v>
      </c>
      <c r="D2002" t="s">
        <v>646</v>
      </c>
      <c r="E2002">
        <v>394.04333695499997</v>
      </c>
      <c r="F2002">
        <v>132.03</v>
      </c>
      <c r="G2002">
        <v>-39.778228895908804</v>
      </c>
      <c r="H2002">
        <v>-13.942438264806899</v>
      </c>
      <c r="I2002">
        <v>-3.0737684486972099</v>
      </c>
      <c r="J2002">
        <v>-6.2964496079488104</v>
      </c>
      <c r="K2002">
        <v>138.50522315454299</v>
      </c>
      <c r="L2002">
        <v>133.425539520282</v>
      </c>
      <c r="M2002">
        <v>29.6938756660015</v>
      </c>
      <c r="N2002">
        <v>1.10181961767023</v>
      </c>
      <c r="O2002">
        <v>24.365674467923899</v>
      </c>
      <c r="P2002">
        <v>22.761506276150602</v>
      </c>
      <c r="Q2002">
        <v>4.4260932845692998E-2</v>
      </c>
    </row>
    <row r="2003" spans="1:17" hidden="1" x14ac:dyDescent="0.3">
      <c r="A2003" t="s">
        <v>4187</v>
      </c>
      <c r="B2003" t="s">
        <v>4188</v>
      </c>
      <c r="C2003" t="s">
        <v>10405</v>
      </c>
      <c r="D2003" t="s">
        <v>592</v>
      </c>
      <c r="E2003">
        <v>393.05850600000002</v>
      </c>
      <c r="F2003">
        <v>309</v>
      </c>
      <c r="G2003">
        <v>1196.86074715321</v>
      </c>
      <c r="H2003">
        <v>23.908321593113001</v>
      </c>
      <c r="I2003">
        <v>434.10257083701703</v>
      </c>
      <c r="J2003">
        <v>19.4156847597921</v>
      </c>
      <c r="K2003">
        <v>233.845507036562</v>
      </c>
      <c r="L2003">
        <v>144.026996288226</v>
      </c>
      <c r="M2003">
        <v>84.4542067542192</v>
      </c>
      <c r="N2003">
        <v>1.2257281553398001</v>
      </c>
      <c r="O2003">
        <v>0.663430420711974</v>
      </c>
      <c r="P2003">
        <v>1343.9252336448501</v>
      </c>
      <c r="Q2003">
        <v>0.213715172947475</v>
      </c>
    </row>
    <row r="2004" spans="1:17" hidden="1" x14ac:dyDescent="0.3">
      <c r="A2004" t="s">
        <v>4189</v>
      </c>
      <c r="B2004" t="s">
        <v>4190</v>
      </c>
      <c r="C2004" t="s">
        <v>10405</v>
      </c>
      <c r="D2004" t="s">
        <v>130</v>
      </c>
      <c r="E2004">
        <v>393.036706113999</v>
      </c>
      <c r="F2004">
        <v>64.09</v>
      </c>
      <c r="G2004">
        <v>52.260143764954698</v>
      </c>
      <c r="H2004">
        <v>4.3180867529644003</v>
      </c>
      <c r="I2004">
        <v>40.955470412688904</v>
      </c>
      <c r="J2004">
        <v>-2.4691114784524202</v>
      </c>
      <c r="K2004">
        <v>57.000012201772897</v>
      </c>
      <c r="L2004">
        <v>48.267073827326399</v>
      </c>
      <c r="M2004">
        <v>54.151360730629101</v>
      </c>
      <c r="N2004">
        <v>0.36379158985653698</v>
      </c>
      <c r="O2004">
        <v>9.8611327820252708</v>
      </c>
      <c r="P2004">
        <v>112.218543046357</v>
      </c>
      <c r="Q2004">
        <v>8.9446451864265003E-2</v>
      </c>
    </row>
    <row r="2005" spans="1:17" hidden="1" x14ac:dyDescent="0.3">
      <c r="A2005" t="s">
        <v>4191</v>
      </c>
      <c r="B2005" t="s">
        <v>4192</v>
      </c>
      <c r="C2005" t="s">
        <v>10405</v>
      </c>
      <c r="D2005" t="s">
        <v>2127</v>
      </c>
      <c r="E2005">
        <v>392.71499999999997</v>
      </c>
      <c r="F2005">
        <v>1745.4</v>
      </c>
      <c r="G2005">
        <v>321.12026937696999</v>
      </c>
      <c r="H2005">
        <v>51.287056295737301</v>
      </c>
      <c r="I2005">
        <v>96.607832610234595</v>
      </c>
      <c r="J2005">
        <v>-6.9105721319026499</v>
      </c>
      <c r="K2005">
        <v>1421.7775508843399</v>
      </c>
      <c r="L2005">
        <v>1063.8378161733499</v>
      </c>
      <c r="M2005">
        <v>56.065571638731001</v>
      </c>
      <c r="N2005">
        <v>1.24045649805569</v>
      </c>
      <c r="O2005">
        <v>14.248882777586701</v>
      </c>
      <c r="P2005">
        <v>367.93565683646102</v>
      </c>
      <c r="Q2005">
        <v>0.20203291503573201</v>
      </c>
    </row>
    <row r="2006" spans="1:17" hidden="1" x14ac:dyDescent="0.3">
      <c r="A2006" t="s">
        <v>4193</v>
      </c>
      <c r="B2006" t="s">
        <v>4194</v>
      </c>
      <c r="C2006" t="s">
        <v>10405</v>
      </c>
      <c r="D2006" t="s">
        <v>745</v>
      </c>
      <c r="E2006">
        <v>392.27155434000002</v>
      </c>
      <c r="F2006">
        <v>358.35</v>
      </c>
      <c r="G2006">
        <v>-44.124827864621103</v>
      </c>
      <c r="H2006">
        <v>-12.9011853672705</v>
      </c>
      <c r="I2006">
        <v>-15.632737639214</v>
      </c>
      <c r="J2006">
        <v>-5.0598549678600602</v>
      </c>
      <c r="K2006">
        <v>368.81253338247598</v>
      </c>
      <c r="L2006">
        <v>380.405015952746</v>
      </c>
      <c r="M2006">
        <v>32.109876399570197</v>
      </c>
      <c r="N2006">
        <v>1.1402038766082001</v>
      </c>
      <c r="O2006">
        <v>34.979768382865799</v>
      </c>
      <c r="P2006">
        <v>15.522243713732999</v>
      </c>
      <c r="Q2006">
        <v>-7.0216796498200002E-3</v>
      </c>
    </row>
    <row r="2007" spans="1:17" hidden="1" x14ac:dyDescent="0.3">
      <c r="A2007" t="s">
        <v>4195</v>
      </c>
      <c r="B2007" t="s">
        <v>4196</v>
      </c>
      <c r="C2007" t="s">
        <v>10405</v>
      </c>
      <c r="D2007" t="s">
        <v>233</v>
      </c>
      <c r="E2007">
        <v>392.069654576</v>
      </c>
      <c r="F2007">
        <v>135.77000000000001</v>
      </c>
      <c r="G2007">
        <v>-6.0498202471146998</v>
      </c>
      <c r="H2007">
        <v>-10.6229038830616</v>
      </c>
      <c r="I2007">
        <v>23.891413381334001</v>
      </c>
      <c r="J2007">
        <v>-4.87352324315831</v>
      </c>
      <c r="K2007">
        <v>129.04127076800799</v>
      </c>
      <c r="L2007">
        <v>115.178122256934</v>
      </c>
      <c r="M2007">
        <v>53.933039419920597</v>
      </c>
      <c r="N2007">
        <v>0.56200844601625499</v>
      </c>
      <c r="O2007">
        <v>6.3563379244310196</v>
      </c>
      <c r="P2007">
        <v>57.688734030197402</v>
      </c>
      <c r="Q2007">
        <v>2.3163095538609999E-3</v>
      </c>
    </row>
    <row r="2008" spans="1:17" hidden="1" x14ac:dyDescent="0.3">
      <c r="A2008" t="s">
        <v>4197</v>
      </c>
      <c r="B2008" t="s">
        <v>4198</v>
      </c>
      <c r="C2008" t="s">
        <v>10405</v>
      </c>
      <c r="D2008" t="s">
        <v>266</v>
      </c>
      <c r="E2008">
        <v>391.255</v>
      </c>
      <c r="F2008">
        <v>1142</v>
      </c>
      <c r="G2008">
        <v>139.70088523201201</v>
      </c>
      <c r="H2008">
        <v>-12.8698985000261</v>
      </c>
      <c r="I2008">
        <v>56.071135744912503</v>
      </c>
      <c r="J2008">
        <v>-2.4953926873880201</v>
      </c>
      <c r="K2008">
        <v>1083.5933346414499</v>
      </c>
      <c r="L2008">
        <v>818.88863484715796</v>
      </c>
      <c r="M2008">
        <v>49.5825050973693</v>
      </c>
      <c r="N2008">
        <v>0.30985833556006598</v>
      </c>
      <c r="O2008">
        <v>19.089316987740801</v>
      </c>
      <c r="P2008">
        <v>240.844650052231</v>
      </c>
      <c r="Q2008">
        <v>0.195314745123296</v>
      </c>
    </row>
    <row r="2009" spans="1:17" hidden="1" x14ac:dyDescent="0.3">
      <c r="A2009" t="s">
        <v>4199</v>
      </c>
      <c r="B2009" t="s">
        <v>4200</v>
      </c>
      <c r="C2009" t="s">
        <v>10405</v>
      </c>
      <c r="D2009" t="s">
        <v>130</v>
      </c>
      <c r="E2009">
        <v>390.96119143099997</v>
      </c>
      <c r="F2009">
        <v>116.11</v>
      </c>
      <c r="G2009">
        <v>-50.662209402002603</v>
      </c>
      <c r="H2009">
        <v>-4.8737270846827503</v>
      </c>
      <c r="I2009">
        <v>3.39089200490027</v>
      </c>
      <c r="J2009">
        <v>-5.0638002028755702</v>
      </c>
      <c r="K2009">
        <v>108.170061992016</v>
      </c>
      <c r="L2009">
        <v>112.30507817657799</v>
      </c>
      <c r="M2009">
        <v>55.854109035048999</v>
      </c>
      <c r="N2009">
        <v>0.53555859266169803</v>
      </c>
      <c r="O2009">
        <v>41.245370769098201</v>
      </c>
      <c r="P2009">
        <v>42.728948985863497</v>
      </c>
      <c r="Q2009">
        <v>9.2983309540693004E-2</v>
      </c>
    </row>
    <row r="2010" spans="1:17" hidden="1" x14ac:dyDescent="0.3">
      <c r="A2010" t="s">
        <v>4201</v>
      </c>
      <c r="B2010" t="s">
        <v>4202</v>
      </c>
      <c r="C2010" t="s">
        <v>10405</v>
      </c>
      <c r="E2010">
        <v>390.77542799999998</v>
      </c>
      <c r="F2010">
        <v>192</v>
      </c>
      <c r="G2010">
        <v>-21.3490000887933</v>
      </c>
      <c r="H2010">
        <v>-22.647951014761102</v>
      </c>
      <c r="I2010">
        <v>-6.8606326261863799</v>
      </c>
      <c r="J2010">
        <v>-2.5204725467626301</v>
      </c>
      <c r="M2010">
        <v>41.642185693190903</v>
      </c>
      <c r="O2010">
        <v>29.6875</v>
      </c>
      <c r="P2010">
        <v>22.488038277511901</v>
      </c>
    </row>
    <row r="2011" spans="1:17" hidden="1" x14ac:dyDescent="0.3">
      <c r="A2011" t="s">
        <v>4203</v>
      </c>
      <c r="B2011" t="s">
        <v>4204</v>
      </c>
      <c r="C2011" t="s">
        <v>10405</v>
      </c>
      <c r="D2011" t="s">
        <v>468</v>
      </c>
      <c r="E2011">
        <v>389.77297316099998</v>
      </c>
      <c r="F2011">
        <v>47.19</v>
      </c>
      <c r="G2011">
        <v>-33.032855449119303</v>
      </c>
      <c r="H2011">
        <v>-3.7370259058398698</v>
      </c>
      <c r="I2011">
        <v>20.097878449113001</v>
      </c>
      <c r="J2011">
        <v>2.0702143642442099</v>
      </c>
      <c r="K2011">
        <v>44.043480620173703</v>
      </c>
      <c r="L2011">
        <v>42.835484489977503</v>
      </c>
      <c r="M2011">
        <v>72.557666867474296</v>
      </c>
      <c r="N2011">
        <v>0.434792611931404</v>
      </c>
      <c r="O2011">
        <v>26.509853782581001</v>
      </c>
      <c r="P2011">
        <v>64.999999999999901</v>
      </c>
      <c r="Q2011">
        <v>9.0728116261729996E-2</v>
      </c>
    </row>
    <row r="2012" spans="1:17" hidden="1" x14ac:dyDescent="0.3">
      <c r="A2012" t="s">
        <v>4205</v>
      </c>
      <c r="B2012" t="s">
        <v>4206</v>
      </c>
      <c r="C2012" t="s">
        <v>10405</v>
      </c>
      <c r="D2012" t="s">
        <v>130</v>
      </c>
      <c r="E2012">
        <v>388.77896425</v>
      </c>
      <c r="F2012">
        <v>158.65</v>
      </c>
      <c r="G2012">
        <v>-29.7175231812428</v>
      </c>
      <c r="H2012">
        <v>-5.8847689936191401</v>
      </c>
      <c r="I2012">
        <v>-31.248929338100599</v>
      </c>
      <c r="J2012">
        <v>-9.5320897009362309</v>
      </c>
      <c r="K2012">
        <v>165.78711091290799</v>
      </c>
      <c r="L2012">
        <v>165.773613205841</v>
      </c>
      <c r="M2012">
        <v>36.695341130844803</v>
      </c>
      <c r="N2012">
        <v>0.36240332231172301</v>
      </c>
      <c r="O2012">
        <v>49.2593759848723</v>
      </c>
      <c r="P2012">
        <v>28.931328728159201</v>
      </c>
      <c r="Q2012">
        <v>0.13114727404648399</v>
      </c>
    </row>
    <row r="2013" spans="1:17" hidden="1" x14ac:dyDescent="0.3">
      <c r="A2013" t="s">
        <v>4207</v>
      </c>
      <c r="B2013" t="s">
        <v>4208</v>
      </c>
      <c r="C2013" t="s">
        <v>10405</v>
      </c>
      <c r="D2013" t="s">
        <v>4209</v>
      </c>
      <c r="E2013">
        <v>387.00643650000001</v>
      </c>
      <c r="F2013">
        <v>353.55</v>
      </c>
      <c r="G2013">
        <v>-48.063029883589202</v>
      </c>
      <c r="H2013">
        <v>-6.1138200396729703</v>
      </c>
      <c r="I2013">
        <v>-17.9933084000577</v>
      </c>
      <c r="J2013">
        <v>-6.2505117991365404</v>
      </c>
      <c r="K2013">
        <v>366.046979064688</v>
      </c>
      <c r="L2013">
        <v>383.21849070868501</v>
      </c>
      <c r="M2013">
        <v>48.269600269717102</v>
      </c>
      <c r="N2013">
        <v>1.2973151894830399</v>
      </c>
      <c r="O2013">
        <v>30.957431763541202</v>
      </c>
      <c r="P2013">
        <v>8.7678818643285705</v>
      </c>
    </row>
    <row r="2014" spans="1:17" hidden="1" x14ac:dyDescent="0.3">
      <c r="A2014" t="s">
        <v>4210</v>
      </c>
      <c r="B2014" t="s">
        <v>4211</v>
      </c>
      <c r="C2014" t="s">
        <v>10405</v>
      </c>
      <c r="D2014" t="s">
        <v>74</v>
      </c>
      <c r="E2014">
        <v>386.42471999999998</v>
      </c>
      <c r="F2014">
        <v>264</v>
      </c>
      <c r="G2014">
        <v>521.61749354634799</v>
      </c>
      <c r="H2014">
        <v>-5.96888707472025</v>
      </c>
      <c r="I2014">
        <v>122.535236897071</v>
      </c>
      <c r="J2014">
        <v>-9.8503915885694298</v>
      </c>
      <c r="K2014">
        <v>247.54140726584501</v>
      </c>
      <c r="L2014">
        <v>167.87444092652501</v>
      </c>
      <c r="M2014">
        <v>33.008723448824497</v>
      </c>
      <c r="N2014">
        <v>0.57583315582083605</v>
      </c>
      <c r="O2014">
        <v>10.0757575757575</v>
      </c>
      <c r="P2014">
        <v>553.78900445765203</v>
      </c>
      <c r="Q2014">
        <v>0.22121082944636999</v>
      </c>
    </row>
    <row r="2015" spans="1:17" hidden="1" x14ac:dyDescent="0.3">
      <c r="A2015" t="s">
        <v>4212</v>
      </c>
      <c r="B2015" t="s">
        <v>4213</v>
      </c>
      <c r="C2015" t="s">
        <v>10405</v>
      </c>
      <c r="D2015" t="s">
        <v>592</v>
      </c>
      <c r="E2015">
        <v>385.74429057899999</v>
      </c>
      <c r="F2015">
        <v>59.49</v>
      </c>
      <c r="G2015">
        <v>-8.3629781329483208</v>
      </c>
      <c r="H2015">
        <v>-0.74138722703150595</v>
      </c>
      <c r="I2015">
        <v>35.444269678715898</v>
      </c>
      <c r="J2015">
        <v>-8.2268268170060708</v>
      </c>
      <c r="K2015">
        <v>58.904716440437802</v>
      </c>
      <c r="L2015">
        <v>52.025427400569903</v>
      </c>
      <c r="M2015">
        <v>33.120884424087599</v>
      </c>
      <c r="N2015">
        <v>0.79223529624308497</v>
      </c>
      <c r="O2015">
        <v>20.541267439905798</v>
      </c>
      <c r="P2015">
        <v>58.64</v>
      </c>
      <c r="Q2015">
        <v>-2.0076446638704001E-2</v>
      </c>
    </row>
    <row r="2016" spans="1:17" hidden="1" x14ac:dyDescent="0.3">
      <c r="A2016" t="s">
        <v>4214</v>
      </c>
      <c r="B2016" t="s">
        <v>4215</v>
      </c>
      <c r="C2016" t="s">
        <v>10405</v>
      </c>
      <c r="D2016" t="s">
        <v>83</v>
      </c>
      <c r="E2016">
        <v>385.71836280000002</v>
      </c>
      <c r="F2016">
        <v>220</v>
      </c>
      <c r="G2016">
        <v>14.2998605933562</v>
      </c>
      <c r="H2016">
        <v>-14.659242320100001</v>
      </c>
      <c r="I2016">
        <v>-20.9373211092073</v>
      </c>
      <c r="J2016">
        <v>-5.7880769956937899</v>
      </c>
      <c r="K2016">
        <v>224.63627873804199</v>
      </c>
      <c r="L2016">
        <v>208.55457263975001</v>
      </c>
      <c r="M2016">
        <v>32.6692725889543</v>
      </c>
      <c r="N2016">
        <v>1.22477215661921</v>
      </c>
      <c r="O2016">
        <v>45.113636363636303</v>
      </c>
      <c r="P2016">
        <v>69.753086419753004</v>
      </c>
      <c r="Q2016">
        <v>0.12963972495658499</v>
      </c>
    </row>
    <row r="2017" spans="1:17" hidden="1" x14ac:dyDescent="0.3">
      <c r="A2017" t="s">
        <v>4216</v>
      </c>
      <c r="B2017" t="s">
        <v>4217</v>
      </c>
      <c r="C2017" t="s">
        <v>10405</v>
      </c>
      <c r="D2017" t="s">
        <v>597</v>
      </c>
      <c r="E2017">
        <v>385.39781820000002</v>
      </c>
      <c r="F2017">
        <v>218</v>
      </c>
      <c r="G2017">
        <v>-5.0298790092085703E-2</v>
      </c>
      <c r="H2017">
        <v>-15.6347064967027</v>
      </c>
      <c r="I2017">
        <v>52.297363373914799</v>
      </c>
      <c r="J2017">
        <v>-6.4411760790635002</v>
      </c>
      <c r="K2017">
        <v>222.14410401153299</v>
      </c>
      <c r="L2017">
        <v>178.50861368321199</v>
      </c>
      <c r="M2017">
        <v>33.309358848843303</v>
      </c>
      <c r="N2017">
        <v>0.258042751825104</v>
      </c>
      <c r="O2017">
        <v>22.683486238532101</v>
      </c>
      <c r="P2017">
        <v>86.245194361383994</v>
      </c>
      <c r="Q2017">
        <v>0.13473231348519499</v>
      </c>
    </row>
    <row r="2018" spans="1:17" hidden="1" x14ac:dyDescent="0.3">
      <c r="A2018" t="s">
        <v>4218</v>
      </c>
      <c r="B2018" t="s">
        <v>4219</v>
      </c>
      <c r="C2018" t="s">
        <v>10405</v>
      </c>
      <c r="D2018" t="s">
        <v>1489</v>
      </c>
      <c r="E2018">
        <v>383.69550700000002</v>
      </c>
      <c r="F2018">
        <v>188.45</v>
      </c>
      <c r="G2018">
        <v>-33.091595033281003</v>
      </c>
      <c r="H2018">
        <v>-3.8306444680452598</v>
      </c>
      <c r="I2018">
        <v>-35.534058880257803</v>
      </c>
      <c r="J2018">
        <v>-6.1844863196214099</v>
      </c>
      <c r="K2018">
        <v>194.55107702511299</v>
      </c>
      <c r="L2018">
        <v>212.03953386206101</v>
      </c>
      <c r="M2018">
        <v>33.938588456490898</v>
      </c>
      <c r="N2018">
        <v>1.02331849472257</v>
      </c>
      <c r="O2018">
        <v>103.077739453435</v>
      </c>
      <c r="P2018">
        <v>14.6638271980529</v>
      </c>
      <c r="Q2018">
        <v>0.157581907362603</v>
      </c>
    </row>
    <row r="2019" spans="1:17" hidden="1" x14ac:dyDescent="0.3">
      <c r="A2019" t="s">
        <v>4220</v>
      </c>
      <c r="B2019" t="s">
        <v>4221</v>
      </c>
      <c r="C2019" t="s">
        <v>10405</v>
      </c>
      <c r="D2019" t="s">
        <v>161</v>
      </c>
      <c r="E2019">
        <v>383.51883299999997</v>
      </c>
      <c r="F2019">
        <v>2658</v>
      </c>
      <c r="G2019">
        <v>-10.8016478976055</v>
      </c>
      <c r="H2019">
        <v>-8.9761809477328693</v>
      </c>
      <c r="I2019">
        <v>5.8614427606034996</v>
      </c>
      <c r="J2019">
        <v>-4.0256808215181099</v>
      </c>
      <c r="K2019">
        <v>2762.7888508737601</v>
      </c>
      <c r="L2019">
        <v>2582.48507149034</v>
      </c>
      <c r="M2019">
        <v>36.303515798906901</v>
      </c>
      <c r="N2019">
        <v>0.25417539075814299</v>
      </c>
      <c r="O2019">
        <v>33.559066967644803</v>
      </c>
      <c r="P2019">
        <v>36.440634464349799</v>
      </c>
      <c r="Q2019">
        <v>-0.108437276661139</v>
      </c>
    </row>
    <row r="2020" spans="1:17" hidden="1" x14ac:dyDescent="0.3">
      <c r="A2020" t="s">
        <v>4222</v>
      </c>
      <c r="B2020" t="s">
        <v>4223</v>
      </c>
      <c r="C2020" t="s">
        <v>10405</v>
      </c>
      <c r="D2020" t="s">
        <v>4224</v>
      </c>
      <c r="E2020">
        <v>383.02881500000001</v>
      </c>
      <c r="F2020">
        <v>81.3</v>
      </c>
      <c r="G2020">
        <v>-77.989571557755397</v>
      </c>
      <c r="H2020">
        <v>-26.622515362162101</v>
      </c>
      <c r="I2020">
        <v>-44.274565570593303</v>
      </c>
      <c r="J2020">
        <v>-13.479981043669801</v>
      </c>
      <c r="K2020">
        <v>88.031673773334106</v>
      </c>
      <c r="L2020">
        <v>107.033367561651</v>
      </c>
      <c r="M2020">
        <v>37.585289816916202</v>
      </c>
      <c r="N2020">
        <v>0.43585137711419603</v>
      </c>
      <c r="O2020">
        <v>117.71217712177101</v>
      </c>
      <c r="P2020">
        <v>2.91139240506328</v>
      </c>
      <c r="Q2020">
        <v>-4.1381596102087997E-2</v>
      </c>
    </row>
    <row r="2021" spans="1:17" hidden="1" x14ac:dyDescent="0.3">
      <c r="A2021" t="s">
        <v>4225</v>
      </c>
      <c r="B2021" t="s">
        <v>4226</v>
      </c>
      <c r="C2021" t="s">
        <v>10405</v>
      </c>
      <c r="D2021" t="s">
        <v>564</v>
      </c>
      <c r="E2021">
        <v>382.22500000000002</v>
      </c>
      <c r="F2021">
        <v>3822.25</v>
      </c>
      <c r="G2021">
        <v>81.972138592869598</v>
      </c>
      <c r="H2021">
        <v>16.443264589287399</v>
      </c>
      <c r="I2021">
        <v>50.6979138200252</v>
      </c>
      <c r="J2021">
        <v>4.7534122664593799</v>
      </c>
      <c r="K2021">
        <v>3310.1176251946199</v>
      </c>
      <c r="L2021">
        <v>2746.7095250286702</v>
      </c>
      <c r="M2021">
        <v>70.753218647981001</v>
      </c>
      <c r="N2021">
        <v>0.676105925909117</v>
      </c>
      <c r="O2021">
        <v>3.6038982274838101</v>
      </c>
      <c r="P2021">
        <v>124.554240225597</v>
      </c>
      <c r="Q2021">
        <v>9.0089006972544003E-2</v>
      </c>
    </row>
    <row r="2022" spans="1:17" hidden="1" x14ac:dyDescent="0.3">
      <c r="A2022" t="s">
        <v>4227</v>
      </c>
      <c r="B2022" t="s">
        <v>4228</v>
      </c>
      <c r="C2022" t="s">
        <v>10405</v>
      </c>
      <c r="D2022" t="s">
        <v>433</v>
      </c>
      <c r="E2022">
        <v>382.143752388</v>
      </c>
      <c r="F2022">
        <v>97.35</v>
      </c>
      <c r="G2022">
        <v>102.80314513503799</v>
      </c>
      <c r="H2022">
        <v>3.3921240795714902</v>
      </c>
      <c r="I2022">
        <v>40.893171912110702</v>
      </c>
      <c r="J2022">
        <v>-5.7108101679784697</v>
      </c>
      <c r="K2022">
        <v>87.573662374559404</v>
      </c>
      <c r="L2022">
        <v>69.324548043370001</v>
      </c>
      <c r="M2022">
        <v>40.994351152475097</v>
      </c>
      <c r="N2022">
        <v>0.26124679088042702</v>
      </c>
      <c r="O2022">
        <v>22.033898305084701</v>
      </c>
      <c r="P2022">
        <v>140.07398273736101</v>
      </c>
      <c r="Q2022">
        <v>0.11213450863044901</v>
      </c>
    </row>
    <row r="2023" spans="1:17" hidden="1" x14ac:dyDescent="0.3">
      <c r="A2023" t="s">
        <v>4229</v>
      </c>
      <c r="B2023" t="s">
        <v>4230</v>
      </c>
      <c r="C2023" t="s">
        <v>10405</v>
      </c>
      <c r="D2023" t="s">
        <v>564</v>
      </c>
      <c r="E2023">
        <v>381.01150000000001</v>
      </c>
      <c r="F2023">
        <v>456</v>
      </c>
      <c r="G2023">
        <v>520.749451288008</v>
      </c>
      <c r="H2023">
        <v>-2.1915505573720599</v>
      </c>
      <c r="I2023">
        <v>61.140385963067502</v>
      </c>
      <c r="J2023">
        <v>-5.7006904258208397</v>
      </c>
      <c r="K2023">
        <v>404.73052301378698</v>
      </c>
      <c r="L2023">
        <v>283.71706566563103</v>
      </c>
      <c r="M2023">
        <v>56.0792644246444</v>
      </c>
      <c r="N2023">
        <v>0.56324509248051402</v>
      </c>
      <c r="O2023">
        <v>14.5833333333333</v>
      </c>
      <c r="P2023">
        <v>601.43054914628499</v>
      </c>
      <c r="Q2023">
        <v>0.21805361160006501</v>
      </c>
    </row>
    <row r="2024" spans="1:17" hidden="1" x14ac:dyDescent="0.3">
      <c r="A2024" t="s">
        <v>4231</v>
      </c>
      <c r="B2024" t="s">
        <v>4232</v>
      </c>
      <c r="C2024" t="s">
        <v>10405</v>
      </c>
      <c r="D2024" t="s">
        <v>190</v>
      </c>
      <c r="E2024">
        <v>380.1586365</v>
      </c>
      <c r="F2024">
        <v>966.2</v>
      </c>
      <c r="G2024">
        <v>60.375320495630802</v>
      </c>
      <c r="H2024">
        <v>-13.931967582716799</v>
      </c>
      <c r="I2024">
        <v>31.157648355970402</v>
      </c>
      <c r="J2024">
        <v>-13.279922289263199</v>
      </c>
      <c r="K2024">
        <v>977.02348427180596</v>
      </c>
      <c r="L2024">
        <v>785.87421861057305</v>
      </c>
      <c r="M2024">
        <v>25.688058686865201</v>
      </c>
      <c r="N2024">
        <v>0.28555738039191297</v>
      </c>
      <c r="O2024">
        <v>30.407783067687799</v>
      </c>
      <c r="P2024">
        <v>97.183673469387699</v>
      </c>
      <c r="Q2024">
        <v>8.7715569529665999E-2</v>
      </c>
    </row>
    <row r="2025" spans="1:17" hidden="1" x14ac:dyDescent="0.3">
      <c r="A2025" t="s">
        <v>4233</v>
      </c>
      <c r="B2025" t="s">
        <v>4234</v>
      </c>
      <c r="C2025" t="s">
        <v>10405</v>
      </c>
      <c r="D2025" t="s">
        <v>190</v>
      </c>
      <c r="E2025">
        <v>379.410992475</v>
      </c>
      <c r="F2025">
        <v>524.45000000000005</v>
      </c>
      <c r="G2025">
        <v>40.231513414797</v>
      </c>
      <c r="H2025">
        <v>-21.041120223040402</v>
      </c>
      <c r="I2025">
        <v>41.1929547033779</v>
      </c>
      <c r="J2025">
        <v>-2.5442994483772199</v>
      </c>
      <c r="K2025">
        <v>490.31414986388</v>
      </c>
      <c r="L2025">
        <v>409.157900295155</v>
      </c>
      <c r="M2025">
        <v>46.151069710693797</v>
      </c>
      <c r="N2025">
        <v>0.12753989585456299</v>
      </c>
      <c r="O2025">
        <v>26.990180188769099</v>
      </c>
      <c r="P2025">
        <v>89.983698605325102</v>
      </c>
      <c r="Q2025">
        <v>4.9620773284540003E-2</v>
      </c>
    </row>
    <row r="2026" spans="1:17" hidden="1" x14ac:dyDescent="0.3">
      <c r="A2026" t="s">
        <v>4235</v>
      </c>
      <c r="B2026" t="s">
        <v>4236</v>
      </c>
      <c r="C2026" t="s">
        <v>10405</v>
      </c>
      <c r="D2026" t="s">
        <v>46</v>
      </c>
      <c r="E2026">
        <v>379.33727984000001</v>
      </c>
      <c r="F2026">
        <v>201.05</v>
      </c>
      <c r="G2026">
        <v>-41.383522652103402</v>
      </c>
      <c r="H2026">
        <v>-9.7381468197560395</v>
      </c>
      <c r="I2026">
        <v>4.9083199659369399</v>
      </c>
      <c r="J2026">
        <v>-4.5967710529205004</v>
      </c>
      <c r="K2026">
        <v>213.50079610470999</v>
      </c>
      <c r="L2026">
        <v>201.907399310508</v>
      </c>
      <c r="M2026">
        <v>32.533501958602599</v>
      </c>
      <c r="N2026">
        <v>0.45014840057161698</v>
      </c>
      <c r="O2026">
        <v>31.161402636160101</v>
      </c>
      <c r="P2026">
        <v>42.538107054236001</v>
      </c>
      <c r="Q2026">
        <v>0.11182656233065399</v>
      </c>
    </row>
    <row r="2027" spans="1:17" hidden="1" x14ac:dyDescent="0.3">
      <c r="A2027" t="s">
        <v>4237</v>
      </c>
      <c r="B2027" t="s">
        <v>4238</v>
      </c>
      <c r="C2027" t="s">
        <v>10405</v>
      </c>
      <c r="D2027" t="s">
        <v>114</v>
      </c>
      <c r="E2027">
        <v>379.3244808</v>
      </c>
      <c r="F2027">
        <v>155</v>
      </c>
      <c r="G2027">
        <v>-25.724605597543299</v>
      </c>
      <c r="H2027">
        <v>-9.2079945892088908</v>
      </c>
      <c r="I2027">
        <v>4.6651545286091496</v>
      </c>
      <c r="J2027">
        <v>-5.4032432149793603</v>
      </c>
      <c r="K2027">
        <v>166.59007062403799</v>
      </c>
      <c r="L2027">
        <v>154.582657412126</v>
      </c>
      <c r="M2027">
        <v>27.104533029137901</v>
      </c>
      <c r="N2027">
        <v>0.28443836632950498</v>
      </c>
      <c r="O2027">
        <v>38.741935483870897</v>
      </c>
      <c r="P2027">
        <v>26.530612244897899</v>
      </c>
      <c r="Q2027">
        <v>4.9760392636900998E-2</v>
      </c>
    </row>
    <row r="2028" spans="1:17" hidden="1" x14ac:dyDescent="0.3">
      <c r="A2028" t="s">
        <v>4239</v>
      </c>
      <c r="B2028" t="s">
        <v>4240</v>
      </c>
      <c r="C2028" t="s">
        <v>10405</v>
      </c>
      <c r="D2028" t="s">
        <v>376</v>
      </c>
      <c r="E2028">
        <v>378.97444400500001</v>
      </c>
      <c r="F2028">
        <v>107.7</v>
      </c>
      <c r="G2028">
        <v>-36.224963027117099</v>
      </c>
      <c r="H2028">
        <v>-13.034966580481001</v>
      </c>
      <c r="I2028">
        <v>-30.299776308737702</v>
      </c>
      <c r="J2028">
        <v>-5.2308041287864899</v>
      </c>
      <c r="K2028">
        <v>118.36459001331799</v>
      </c>
      <c r="L2028">
        <v>122.335906076337</v>
      </c>
      <c r="M2028">
        <v>35.721338362456699</v>
      </c>
      <c r="N2028">
        <v>0.70285723322144</v>
      </c>
      <c r="O2028">
        <v>59.749303621169901</v>
      </c>
      <c r="P2028">
        <v>8.7878787878787801</v>
      </c>
      <c r="Q2028">
        <v>0.13325845642706499</v>
      </c>
    </row>
    <row r="2029" spans="1:17" hidden="1" x14ac:dyDescent="0.3">
      <c r="A2029" t="s">
        <v>4241</v>
      </c>
      <c r="B2029" t="s">
        <v>4242</v>
      </c>
      <c r="C2029" t="s">
        <v>10405</v>
      </c>
      <c r="D2029" t="s">
        <v>1003</v>
      </c>
      <c r="E2029">
        <v>376.31112000000002</v>
      </c>
      <c r="F2029">
        <v>20.04</v>
      </c>
      <c r="G2029">
        <v>-26.9746605176034</v>
      </c>
      <c r="H2029">
        <v>9.9482266968298294</v>
      </c>
      <c r="I2029">
        <v>17.2663515007977</v>
      </c>
      <c r="J2029">
        <v>-3.0004611065076801</v>
      </c>
      <c r="K2029">
        <v>17.4607740222026</v>
      </c>
      <c r="L2029">
        <v>16.945236337183001</v>
      </c>
      <c r="M2029">
        <v>72.5459135872876</v>
      </c>
      <c r="N2029">
        <v>2.0615050755145101</v>
      </c>
      <c r="O2029">
        <v>3.2934131736526999</v>
      </c>
      <c r="P2029">
        <v>42.127659574467998</v>
      </c>
      <c r="Q2029">
        <v>-5.3592358795007997E-2</v>
      </c>
    </row>
    <row r="2030" spans="1:17" hidden="1" x14ac:dyDescent="0.3">
      <c r="A2030" t="s">
        <v>4243</v>
      </c>
      <c r="B2030" t="s">
        <v>4244</v>
      </c>
      <c r="C2030" t="s">
        <v>10405</v>
      </c>
      <c r="D2030" t="s">
        <v>2316</v>
      </c>
      <c r="E2030">
        <v>376.101</v>
      </c>
      <c r="F2030">
        <v>14.5</v>
      </c>
      <c r="G2030">
        <v>-46.835561916699</v>
      </c>
      <c r="H2030">
        <v>-52.2880507928894</v>
      </c>
      <c r="I2030">
        <v>-29.804355569909301</v>
      </c>
      <c r="J2030">
        <v>-31.684898254464699</v>
      </c>
      <c r="K2030">
        <v>18.384321622281401</v>
      </c>
      <c r="L2030">
        <v>19.382157138299299</v>
      </c>
      <c r="M2030">
        <v>40.829302469628203</v>
      </c>
      <c r="N2030">
        <v>0.71403848872511999</v>
      </c>
      <c r="O2030">
        <v>113.563218390804</v>
      </c>
      <c r="P2030">
        <v>9.4339622641509404</v>
      </c>
      <c r="Q2030">
        <v>6.9080584911095005E-2</v>
      </c>
    </row>
    <row r="2031" spans="1:17" hidden="1" x14ac:dyDescent="0.3">
      <c r="A2031" t="s">
        <v>4245</v>
      </c>
      <c r="B2031" t="s">
        <v>4246</v>
      </c>
      <c r="C2031" t="s">
        <v>10405</v>
      </c>
      <c r="D2031" t="s">
        <v>266</v>
      </c>
      <c r="E2031">
        <v>375.43658131799998</v>
      </c>
      <c r="F2031">
        <v>85.81</v>
      </c>
      <c r="G2031">
        <v>-25.176498442476198</v>
      </c>
      <c r="H2031">
        <v>-10.700323792825699</v>
      </c>
      <c r="I2031">
        <v>-15.100955761907001</v>
      </c>
      <c r="J2031">
        <v>-4.63654267111297</v>
      </c>
      <c r="K2031">
        <v>87.090800130859094</v>
      </c>
      <c r="L2031">
        <v>94.707159955079206</v>
      </c>
      <c r="M2031">
        <v>44.787023260120399</v>
      </c>
      <c r="N2031">
        <v>0.40430302750473102</v>
      </c>
      <c r="O2031">
        <v>102.190886843025</v>
      </c>
      <c r="P2031">
        <v>14.566088117489899</v>
      </c>
    </row>
    <row r="2032" spans="1:17" hidden="1" x14ac:dyDescent="0.3">
      <c r="A2032" t="s">
        <v>4247</v>
      </c>
      <c r="B2032" t="s">
        <v>4248</v>
      </c>
      <c r="C2032" t="s">
        <v>10405</v>
      </c>
      <c r="D2032" t="s">
        <v>388</v>
      </c>
      <c r="E2032">
        <v>375.27304772999997</v>
      </c>
      <c r="F2032">
        <v>212.1</v>
      </c>
      <c r="G2032">
        <v>-42.146044018265101</v>
      </c>
      <c r="H2032">
        <v>5.0907902724784302</v>
      </c>
      <c r="I2032">
        <v>6.4245218526485903</v>
      </c>
      <c r="J2032">
        <v>3.9089979742838898</v>
      </c>
      <c r="K2032">
        <v>197.034868132529</v>
      </c>
      <c r="L2032">
        <v>197.638822708139</v>
      </c>
      <c r="M2032">
        <v>68.319534980521894</v>
      </c>
      <c r="N2032">
        <v>0.847764486442947</v>
      </c>
      <c r="O2032">
        <v>17.303158887317299</v>
      </c>
      <c r="P2032">
        <v>46.731234866827997</v>
      </c>
      <c r="Q2032">
        <v>-7.1510707475877996E-2</v>
      </c>
    </row>
    <row r="2033" spans="1:17" hidden="1" x14ac:dyDescent="0.3">
      <c r="A2033" t="s">
        <v>4249</v>
      </c>
      <c r="B2033" t="s">
        <v>4250</v>
      </c>
      <c r="C2033" t="s">
        <v>10405</v>
      </c>
      <c r="D2033" t="s">
        <v>4251</v>
      </c>
      <c r="E2033">
        <v>375.24020000000002</v>
      </c>
      <c r="F2033">
        <v>273</v>
      </c>
      <c r="G2033">
        <v>27.4309445110868</v>
      </c>
      <c r="H2033">
        <v>-9.8485647470204203</v>
      </c>
      <c r="I2033">
        <v>40.3486944673664</v>
      </c>
      <c r="J2033">
        <v>-6.8647158740568104</v>
      </c>
      <c r="K2033">
        <v>255.39134630114901</v>
      </c>
      <c r="L2033">
        <v>215.73084897553301</v>
      </c>
      <c r="M2033">
        <v>62.432406240526603</v>
      </c>
      <c r="N2033">
        <v>0.422651137906909</v>
      </c>
      <c r="O2033">
        <v>8.7912087912087795</v>
      </c>
      <c r="P2033">
        <v>84.397163120567299</v>
      </c>
    </row>
    <row r="2034" spans="1:17" hidden="1" x14ac:dyDescent="0.3">
      <c r="A2034" t="s">
        <v>4252</v>
      </c>
      <c r="B2034" t="s">
        <v>4253</v>
      </c>
      <c r="C2034" t="s">
        <v>10405</v>
      </c>
      <c r="D2034" t="s">
        <v>263</v>
      </c>
      <c r="E2034">
        <v>374.84249999999997</v>
      </c>
      <c r="F2034">
        <v>324.05</v>
      </c>
      <c r="G2034">
        <v>-47.308344746579799</v>
      </c>
      <c r="H2034">
        <v>-9.0883067168282299</v>
      </c>
      <c r="I2034">
        <v>-23.7556072168131</v>
      </c>
      <c r="J2034">
        <v>-3.93083540853078</v>
      </c>
      <c r="K2034">
        <v>337.205851165909</v>
      </c>
      <c r="L2034">
        <v>347.83657539888799</v>
      </c>
      <c r="M2034">
        <v>32.986560388940198</v>
      </c>
      <c r="N2034">
        <v>0.638480759920105</v>
      </c>
      <c r="O2034">
        <v>35.766085480635603</v>
      </c>
      <c r="P2034">
        <v>3.5303514376996801</v>
      </c>
      <c r="Q2034">
        <v>5.1927227053933003E-2</v>
      </c>
    </row>
    <row r="2035" spans="1:17" hidden="1" x14ac:dyDescent="0.3">
      <c r="A2035" t="s">
        <v>4254</v>
      </c>
      <c r="B2035" t="s">
        <v>4255</v>
      </c>
      <c r="C2035" t="s">
        <v>10405</v>
      </c>
      <c r="D2035" t="s">
        <v>195</v>
      </c>
      <c r="E2035">
        <v>374.04226323799998</v>
      </c>
      <c r="F2035">
        <v>142.51</v>
      </c>
      <c r="G2035">
        <v>18.234821542521601</v>
      </c>
      <c r="H2035">
        <v>-4.7576556561113303</v>
      </c>
      <c r="I2035">
        <v>29.6901760962872</v>
      </c>
      <c r="J2035">
        <v>-11.299536068189299</v>
      </c>
      <c r="K2035">
        <v>124.96311822539001</v>
      </c>
      <c r="L2035">
        <v>110.30280791763199</v>
      </c>
      <c r="M2035">
        <v>45.170990956242697</v>
      </c>
      <c r="N2035">
        <v>0.86181670363497698</v>
      </c>
      <c r="O2035">
        <v>30.306645147708899</v>
      </c>
      <c r="P2035">
        <v>94.552901023890698</v>
      </c>
      <c r="Q2035">
        <v>1.9730087513210998E-2</v>
      </c>
    </row>
    <row r="2036" spans="1:17" hidden="1" x14ac:dyDescent="0.3">
      <c r="A2036" t="s">
        <v>4256</v>
      </c>
      <c r="B2036" t="s">
        <v>4257</v>
      </c>
      <c r="C2036" t="s">
        <v>10405</v>
      </c>
      <c r="D2036" t="s">
        <v>1230</v>
      </c>
      <c r="E2036">
        <v>373.84275000000002</v>
      </c>
      <c r="F2036">
        <v>336.25</v>
      </c>
      <c r="G2036">
        <v>341.42003838446999</v>
      </c>
      <c r="H2036">
        <v>11.9958165661108</v>
      </c>
      <c r="I2036">
        <v>125.976276841157</v>
      </c>
      <c r="J2036">
        <v>3.9391163696488398</v>
      </c>
      <c r="K2036">
        <v>277.15840347444703</v>
      </c>
      <c r="L2036">
        <v>187.491480333227</v>
      </c>
      <c r="M2036">
        <v>73.817240701220697</v>
      </c>
      <c r="N2036">
        <v>0.27380184826993298</v>
      </c>
      <c r="O2036">
        <v>1.1152416356877199</v>
      </c>
      <c r="P2036">
        <v>420.51083591331201</v>
      </c>
    </row>
    <row r="2037" spans="1:17" hidden="1" x14ac:dyDescent="0.3">
      <c r="A2037" t="s">
        <v>4258</v>
      </c>
      <c r="B2037" t="s">
        <v>4259</v>
      </c>
      <c r="C2037" t="s">
        <v>10405</v>
      </c>
      <c r="D2037" t="s">
        <v>754</v>
      </c>
      <c r="E2037">
        <v>373.16630627000001</v>
      </c>
      <c r="F2037">
        <v>230.16</v>
      </c>
      <c r="G2037">
        <v>17.050480789940501</v>
      </c>
      <c r="H2037">
        <v>-1.4232779986794699</v>
      </c>
      <c r="I2037">
        <v>9.1757001824552908</v>
      </c>
      <c r="J2037">
        <v>-1.3080020712754401</v>
      </c>
      <c r="K2037">
        <v>222.05361027385899</v>
      </c>
      <c r="L2037">
        <v>198.891375946827</v>
      </c>
      <c r="M2037">
        <v>43.478451693180702</v>
      </c>
      <c r="N2037">
        <v>0.89610292681636505</v>
      </c>
      <c r="O2037">
        <v>1.61626694473409</v>
      </c>
      <c r="P2037">
        <v>60.055632823365698</v>
      </c>
      <c r="Q2037">
        <v>8.1463636799704003E-2</v>
      </c>
    </row>
    <row r="2038" spans="1:17" hidden="1" x14ac:dyDescent="0.3">
      <c r="A2038" t="s">
        <v>4260</v>
      </c>
      <c r="B2038" t="s">
        <v>4261</v>
      </c>
      <c r="C2038" t="s">
        <v>10405</v>
      </c>
      <c r="D2038" t="s">
        <v>4262</v>
      </c>
      <c r="E2038">
        <v>373.02569035200003</v>
      </c>
      <c r="F2038">
        <v>47.25</v>
      </c>
      <c r="G2038">
        <v>-52.478476672815397</v>
      </c>
      <c r="H2038">
        <v>-4.9505403539252901</v>
      </c>
      <c r="I2038">
        <v>-22.170711671862701</v>
      </c>
      <c r="J2038">
        <v>-7.71834850795394</v>
      </c>
      <c r="K2038">
        <v>48.672291565313401</v>
      </c>
      <c r="L2038">
        <v>53.747577321808599</v>
      </c>
      <c r="M2038">
        <v>41.563413668481097</v>
      </c>
      <c r="N2038">
        <v>1.1208968749400801</v>
      </c>
      <c r="O2038">
        <v>74.603174603174594</v>
      </c>
      <c r="P2038">
        <v>38.563049853372398</v>
      </c>
      <c r="Q2038">
        <v>4.3710963827592E-2</v>
      </c>
    </row>
    <row r="2039" spans="1:17" hidden="1" x14ac:dyDescent="0.3">
      <c r="A2039" t="s">
        <v>4263</v>
      </c>
      <c r="B2039" t="s">
        <v>4264</v>
      </c>
      <c r="C2039" t="s">
        <v>10405</v>
      </c>
      <c r="D2039" t="s">
        <v>592</v>
      </c>
      <c r="E2039">
        <v>372.83192100000002</v>
      </c>
      <c r="F2039">
        <v>92</v>
      </c>
      <c r="G2039">
        <v>-7.7350816957947401</v>
      </c>
      <c r="H2039">
        <v>1.29018033477705</v>
      </c>
      <c r="I2039">
        <v>7.0964577990987898</v>
      </c>
      <c r="J2039">
        <v>-7.4589073968197601</v>
      </c>
      <c r="K2039">
        <v>85.792690711337102</v>
      </c>
      <c r="L2039">
        <v>78.958121098539195</v>
      </c>
      <c r="M2039">
        <v>46.2672520241711</v>
      </c>
      <c r="N2039">
        <v>0.73977371321931895</v>
      </c>
      <c r="O2039">
        <v>35.815217391304301</v>
      </c>
      <c r="P2039">
        <v>59.7222222222222</v>
      </c>
      <c r="Q2039">
        <v>0.12352312500908599</v>
      </c>
    </row>
    <row r="2040" spans="1:17" hidden="1" x14ac:dyDescent="0.3">
      <c r="A2040" t="s">
        <v>4265</v>
      </c>
      <c r="B2040" t="s">
        <v>4266</v>
      </c>
      <c r="C2040" t="s">
        <v>10405</v>
      </c>
      <c r="D2040" t="s">
        <v>376</v>
      </c>
      <c r="E2040">
        <v>372.77613796499998</v>
      </c>
      <c r="F2040">
        <v>27.93</v>
      </c>
      <c r="G2040">
        <v>7.1302347246059998</v>
      </c>
      <c r="H2040">
        <v>-7.3639656698287501</v>
      </c>
      <c r="I2040">
        <v>-2.5078857167384498</v>
      </c>
      <c r="J2040">
        <v>-3.7551733484558998</v>
      </c>
      <c r="K2040">
        <v>28.599311259872</v>
      </c>
      <c r="L2040">
        <v>26.588052902076601</v>
      </c>
      <c r="M2040">
        <v>34.439618257239196</v>
      </c>
      <c r="N2040">
        <v>0.90522831358962497</v>
      </c>
      <c r="O2040">
        <v>26.924453992123102</v>
      </c>
      <c r="P2040">
        <v>45.46875</v>
      </c>
      <c r="Q2040">
        <v>8.1272787200324006E-2</v>
      </c>
    </row>
    <row r="2041" spans="1:17" hidden="1" x14ac:dyDescent="0.3">
      <c r="A2041" t="s">
        <v>4267</v>
      </c>
      <c r="B2041" t="s">
        <v>4268</v>
      </c>
      <c r="C2041" t="s">
        <v>10405</v>
      </c>
      <c r="D2041" t="s">
        <v>21</v>
      </c>
      <c r="E2041">
        <v>372.73420800000002</v>
      </c>
      <c r="F2041">
        <v>254.1</v>
      </c>
      <c r="G2041">
        <v>-31.238045171482899</v>
      </c>
      <c r="H2041">
        <v>-2.0340784203389699</v>
      </c>
      <c r="I2041">
        <v>-35.303503312532499</v>
      </c>
      <c r="J2041">
        <v>-6.0187297990631103</v>
      </c>
      <c r="K2041">
        <v>252.36399240191199</v>
      </c>
      <c r="L2041">
        <v>259.74362796175802</v>
      </c>
      <c r="M2041">
        <v>51.316371205824403</v>
      </c>
      <c r="N2041">
        <v>1.0464462809917301</v>
      </c>
      <c r="O2041">
        <v>60.448642266824002</v>
      </c>
      <c r="P2041">
        <v>21.578947368421002</v>
      </c>
    </row>
    <row r="2042" spans="1:17" hidden="1" x14ac:dyDescent="0.3">
      <c r="A2042" t="s">
        <v>4269</v>
      </c>
      <c r="B2042" t="s">
        <v>4270</v>
      </c>
      <c r="C2042" t="s">
        <v>10405</v>
      </c>
      <c r="D2042" t="s">
        <v>998</v>
      </c>
      <c r="E2042">
        <v>372.24730249999999</v>
      </c>
      <c r="F2042">
        <v>205</v>
      </c>
      <c r="G2042">
        <v>-33.566412306205599</v>
      </c>
      <c r="H2042">
        <v>-27.042299850867799</v>
      </c>
      <c r="I2042">
        <v>-19.078044843598601</v>
      </c>
      <c r="J2042">
        <v>6.7414148373370502</v>
      </c>
      <c r="K2042">
        <v>254.552930292713</v>
      </c>
      <c r="M2042">
        <v>31.9165054389887</v>
      </c>
      <c r="N2042">
        <v>0.43901121167094398</v>
      </c>
      <c r="O2042">
        <v>94.780487804878007</v>
      </c>
      <c r="P2042">
        <v>8.6668433607209003</v>
      </c>
    </row>
    <row r="2043" spans="1:17" hidden="1" x14ac:dyDescent="0.3">
      <c r="A2043" t="s">
        <v>4271</v>
      </c>
      <c r="B2043" t="s">
        <v>4272</v>
      </c>
      <c r="C2043" t="s">
        <v>10405</v>
      </c>
      <c r="D2043" t="s">
        <v>4273</v>
      </c>
      <c r="E2043">
        <v>371.46724999999998</v>
      </c>
      <c r="F2043">
        <v>176.2</v>
      </c>
      <c r="G2043">
        <v>116.067429635328</v>
      </c>
      <c r="H2043">
        <v>34.154800957849297</v>
      </c>
      <c r="I2043">
        <v>111.177747576111</v>
      </c>
      <c r="J2043">
        <v>12.9796064702655</v>
      </c>
      <c r="K2043">
        <v>126.722320099727</v>
      </c>
      <c r="L2043">
        <v>94.507060819412104</v>
      </c>
      <c r="M2043">
        <v>81.683845764631698</v>
      </c>
      <c r="N2043">
        <v>1.2121212121212099</v>
      </c>
      <c r="O2043">
        <v>3.7741203178206701</v>
      </c>
      <c r="P2043">
        <v>214.02602031723299</v>
      </c>
    </row>
    <row r="2044" spans="1:17" hidden="1" x14ac:dyDescent="0.3">
      <c r="A2044" t="s">
        <v>4274</v>
      </c>
      <c r="B2044" t="s">
        <v>4275</v>
      </c>
      <c r="C2044" t="s">
        <v>10405</v>
      </c>
      <c r="D2044" t="s">
        <v>471</v>
      </c>
      <c r="E2044">
        <v>371.12777103000002</v>
      </c>
      <c r="F2044">
        <v>303.64999999999998</v>
      </c>
      <c r="G2044">
        <v>-64.917911797239896</v>
      </c>
      <c r="H2044">
        <v>-24.7165597657003</v>
      </c>
      <c r="I2044">
        <v>-50.429544334632901</v>
      </c>
      <c r="J2044">
        <v>-9.7230797324206808</v>
      </c>
      <c r="K2044">
        <v>344.14138849504701</v>
      </c>
      <c r="M2044">
        <v>39.184518163152198</v>
      </c>
      <c r="N2044">
        <v>0.61259382819015795</v>
      </c>
      <c r="O2044">
        <v>80.108677753993007</v>
      </c>
      <c r="P2044">
        <v>12.2550831792976</v>
      </c>
    </row>
    <row r="2045" spans="1:17" hidden="1" x14ac:dyDescent="0.3">
      <c r="A2045" t="s">
        <v>4276</v>
      </c>
      <c r="B2045" t="s">
        <v>4277</v>
      </c>
      <c r="C2045" t="s">
        <v>10405</v>
      </c>
      <c r="D2045" t="s">
        <v>564</v>
      </c>
      <c r="E2045">
        <v>371.08266579999997</v>
      </c>
      <c r="F2045">
        <v>15.89</v>
      </c>
      <c r="G2045">
        <v>72.201479442393506</v>
      </c>
      <c r="H2045">
        <v>12.2526536222391</v>
      </c>
      <c r="I2045">
        <v>54.7531018036087</v>
      </c>
      <c r="J2045">
        <v>-13.4495036353151</v>
      </c>
      <c r="K2045">
        <v>14.845967003419601</v>
      </c>
      <c r="L2045">
        <v>12.260245030709401</v>
      </c>
      <c r="M2045">
        <v>45.8338640850451</v>
      </c>
      <c r="N2045">
        <v>1.19274522843354</v>
      </c>
      <c r="O2045">
        <v>13.845185651353001</v>
      </c>
      <c r="P2045">
        <v>146.356589147286</v>
      </c>
    </row>
    <row r="2046" spans="1:17" hidden="1" x14ac:dyDescent="0.3">
      <c r="A2046" t="s">
        <v>4278</v>
      </c>
      <c r="B2046" t="s">
        <v>4279</v>
      </c>
      <c r="C2046" t="s">
        <v>10405</v>
      </c>
      <c r="D2046" t="s">
        <v>1304</v>
      </c>
      <c r="E2046">
        <v>370.90915840000002</v>
      </c>
      <c r="F2046">
        <v>281.60000000000002</v>
      </c>
      <c r="G2046">
        <v>114.846032948344</v>
      </c>
      <c r="H2046">
        <v>-1.01175876481958</v>
      </c>
      <c r="I2046">
        <v>-37.226000591554303</v>
      </c>
      <c r="J2046">
        <v>5.7048365787249402</v>
      </c>
      <c r="K2046">
        <v>277.76072429714799</v>
      </c>
      <c r="L2046">
        <v>282.45508853920398</v>
      </c>
      <c r="M2046">
        <v>75.536715478510501</v>
      </c>
      <c r="N2046">
        <v>0.74499127609650395</v>
      </c>
      <c r="O2046">
        <v>61.541193181818102</v>
      </c>
      <c r="P2046">
        <v>196.265123619147</v>
      </c>
      <c r="Q2046">
        <v>0.13774148972290101</v>
      </c>
    </row>
    <row r="2047" spans="1:17" hidden="1" x14ac:dyDescent="0.3">
      <c r="A2047" t="s">
        <v>4280</v>
      </c>
      <c r="B2047" t="s">
        <v>4281</v>
      </c>
      <c r="C2047" t="s">
        <v>10405</v>
      </c>
      <c r="D2047" t="s">
        <v>4282</v>
      </c>
      <c r="E2047">
        <v>370.61710620000002</v>
      </c>
      <c r="F2047">
        <v>737</v>
      </c>
      <c r="G2047">
        <v>1303.9157844900899</v>
      </c>
      <c r="H2047">
        <v>109.805026559632</v>
      </c>
      <c r="I2047">
        <v>1272.8828942871501</v>
      </c>
      <c r="J2047">
        <v>8.7099805979883893</v>
      </c>
      <c r="K2047">
        <v>432.88812118123599</v>
      </c>
      <c r="L2047">
        <v>200.43993587643101</v>
      </c>
      <c r="M2047">
        <v>87.487926355762696</v>
      </c>
      <c r="N2047">
        <v>1.00494743351886</v>
      </c>
      <c r="O2047">
        <v>4.0705563093622796</v>
      </c>
      <c r="P2047">
        <v>1758.76418663303</v>
      </c>
    </row>
    <row r="2048" spans="1:17" hidden="1" x14ac:dyDescent="0.3">
      <c r="A2048" t="s">
        <v>4283</v>
      </c>
      <c r="B2048" t="s">
        <v>4284</v>
      </c>
      <c r="C2048" t="s">
        <v>10405</v>
      </c>
      <c r="D2048" t="s">
        <v>539</v>
      </c>
      <c r="E2048">
        <v>370.125</v>
      </c>
      <c r="F2048">
        <v>497.9</v>
      </c>
      <c r="G2048">
        <v>18.684420008253401</v>
      </c>
      <c r="H2048">
        <v>-11.909308587815399</v>
      </c>
      <c r="I2048">
        <v>3.3867653658924399</v>
      </c>
      <c r="J2048">
        <v>-5.4196065279573604</v>
      </c>
      <c r="K2048">
        <v>514.04743648324995</v>
      </c>
      <c r="L2048">
        <v>476.32284976008498</v>
      </c>
      <c r="M2048">
        <v>37.801723243318598</v>
      </c>
      <c r="N2048">
        <v>0.73948187201096205</v>
      </c>
      <c r="O2048">
        <v>23.5187788712593</v>
      </c>
      <c r="P2048">
        <v>70.630568882796396</v>
      </c>
      <c r="Q2048">
        <v>4.1373450613415998E-2</v>
      </c>
    </row>
    <row r="2049" spans="1:17" hidden="1" x14ac:dyDescent="0.3">
      <c r="A2049" t="s">
        <v>4285</v>
      </c>
      <c r="B2049" t="s">
        <v>4286</v>
      </c>
      <c r="C2049" t="s">
        <v>10405</v>
      </c>
      <c r="D2049" t="s">
        <v>263</v>
      </c>
      <c r="E2049">
        <v>369.35</v>
      </c>
      <c r="F2049">
        <v>3737</v>
      </c>
      <c r="G2049">
        <v>95.139924611810102</v>
      </c>
      <c r="H2049">
        <v>-15.274712133475701</v>
      </c>
      <c r="I2049">
        <v>20.7037621949111</v>
      </c>
      <c r="J2049">
        <v>-3.03416644410725</v>
      </c>
      <c r="K2049">
        <v>3806.0423943144901</v>
      </c>
      <c r="L2049">
        <v>3356.1679088937799</v>
      </c>
      <c r="M2049">
        <v>43.482581585709099</v>
      </c>
      <c r="N2049">
        <v>0.79211694792975895</v>
      </c>
      <c r="O2049">
        <v>36.339309606636299</v>
      </c>
      <c r="P2049">
        <v>131.82382133995</v>
      </c>
      <c r="Q2049">
        <v>0.13728570397384801</v>
      </c>
    </row>
    <row r="2050" spans="1:17" hidden="1" x14ac:dyDescent="0.3">
      <c r="A2050" t="s">
        <v>4287</v>
      </c>
      <c r="B2050" t="s">
        <v>4288</v>
      </c>
      <c r="C2050" t="s">
        <v>10405</v>
      </c>
      <c r="D2050" t="s">
        <v>1003</v>
      </c>
      <c r="E2050">
        <v>369.28868238000001</v>
      </c>
      <c r="F2050">
        <v>40.14</v>
      </c>
      <c r="G2050">
        <v>-23.977440830441601</v>
      </c>
      <c r="H2050">
        <v>-6.3921281672554704</v>
      </c>
      <c r="I2050">
        <v>21.450305424786301</v>
      </c>
      <c r="J2050">
        <v>-3.9083174337874</v>
      </c>
      <c r="K2050">
        <v>39.716650373938698</v>
      </c>
      <c r="L2050">
        <v>37.274501719933497</v>
      </c>
      <c r="M2050">
        <v>54.517682264467901</v>
      </c>
      <c r="N2050">
        <v>1.20528615338592</v>
      </c>
      <c r="O2050">
        <v>25.5605381165919</v>
      </c>
      <c r="P2050">
        <v>48.391866913123799</v>
      </c>
      <c r="Q2050">
        <v>3.7486158171856E-2</v>
      </c>
    </row>
    <row r="2051" spans="1:17" hidden="1" x14ac:dyDescent="0.3">
      <c r="A2051" t="s">
        <v>4289</v>
      </c>
      <c r="B2051" t="s">
        <v>4290</v>
      </c>
      <c r="C2051" t="s">
        <v>10405</v>
      </c>
      <c r="D2051" t="s">
        <v>2479</v>
      </c>
      <c r="E2051">
        <v>369.24937599999998</v>
      </c>
      <c r="F2051">
        <v>822.4</v>
      </c>
      <c r="G2051">
        <v>78.646228129967199</v>
      </c>
      <c r="H2051">
        <v>15.531766990464799</v>
      </c>
      <c r="I2051">
        <v>50.187850631727301</v>
      </c>
      <c r="J2051">
        <v>-3.2566099403694899</v>
      </c>
      <c r="K2051">
        <v>669.81487077003101</v>
      </c>
      <c r="L2051">
        <v>537.89262782110904</v>
      </c>
      <c r="M2051">
        <v>73.012902919512797</v>
      </c>
      <c r="N2051">
        <v>0.73032300268181605</v>
      </c>
      <c r="O2051">
        <v>1.41050583657587</v>
      </c>
      <c r="P2051">
        <v>131.66197183098501</v>
      </c>
      <c r="Q2051">
        <v>0.18583426412068299</v>
      </c>
    </row>
    <row r="2052" spans="1:17" hidden="1" x14ac:dyDescent="0.3">
      <c r="A2052" t="s">
        <v>4291</v>
      </c>
      <c r="B2052" t="s">
        <v>4292</v>
      </c>
      <c r="C2052" t="s">
        <v>10405</v>
      </c>
      <c r="D2052" t="s">
        <v>281</v>
      </c>
      <c r="E2052">
        <v>367.96884642999999</v>
      </c>
      <c r="F2052">
        <v>52.18</v>
      </c>
      <c r="G2052">
        <v>-36.217115913143097</v>
      </c>
      <c r="H2052">
        <v>-17.704515559492901</v>
      </c>
      <c r="I2052">
        <v>-2.16399357045945</v>
      </c>
      <c r="J2052">
        <v>-13.202268677924</v>
      </c>
      <c r="K2052">
        <v>52.488454983695199</v>
      </c>
      <c r="L2052">
        <v>48.018724920919297</v>
      </c>
      <c r="M2052">
        <v>41.586129484210602</v>
      </c>
      <c r="N2052">
        <v>0.89935809646432896</v>
      </c>
      <c r="O2052">
        <v>24.568800306630799</v>
      </c>
      <c r="P2052">
        <v>48.618627171745899</v>
      </c>
      <c r="Q2052">
        <v>9.9817917945985005E-2</v>
      </c>
    </row>
    <row r="2053" spans="1:17" hidden="1" x14ac:dyDescent="0.3">
      <c r="A2053" t="s">
        <v>4293</v>
      </c>
      <c r="B2053" t="s">
        <v>4294</v>
      </c>
      <c r="C2053" t="s">
        <v>10405</v>
      </c>
      <c r="D2053" t="s">
        <v>4295</v>
      </c>
      <c r="E2053">
        <v>367.95443999999998</v>
      </c>
      <c r="F2053">
        <v>701.4</v>
      </c>
      <c r="G2053">
        <v>344.97134623155199</v>
      </c>
      <c r="H2053">
        <v>120.05003665158</v>
      </c>
      <c r="I2053">
        <v>508.56685655130201</v>
      </c>
      <c r="J2053">
        <v>15.156244885793701</v>
      </c>
      <c r="K2053">
        <v>398.99719200355099</v>
      </c>
      <c r="L2053">
        <v>234.42948865169799</v>
      </c>
      <c r="M2053">
        <v>99.089186701490505</v>
      </c>
      <c r="N2053">
        <v>0.64593301435406703</v>
      </c>
      <c r="O2053">
        <v>0.51325919589393298</v>
      </c>
      <c r="P2053">
        <v>568</v>
      </c>
    </row>
    <row r="2054" spans="1:17" hidden="1" x14ac:dyDescent="0.3">
      <c r="A2054" t="s">
        <v>4296</v>
      </c>
      <c r="B2054" t="s">
        <v>4297</v>
      </c>
      <c r="C2054" t="s">
        <v>10405</v>
      </c>
      <c r="D2054" t="s">
        <v>225</v>
      </c>
      <c r="E2054">
        <v>367.104273059999</v>
      </c>
      <c r="F2054">
        <v>11.69</v>
      </c>
      <c r="G2054">
        <v>13.0458803930435</v>
      </c>
      <c r="H2054">
        <v>-18.8462540584352</v>
      </c>
      <c r="I2054">
        <v>-0.19570626276755801</v>
      </c>
      <c r="J2054">
        <v>-2.2148741903168299</v>
      </c>
      <c r="K2054">
        <v>12.648477799701499</v>
      </c>
      <c r="L2054">
        <v>11.608226370564701</v>
      </c>
      <c r="M2054">
        <v>37.242387161133998</v>
      </c>
      <c r="N2054">
        <v>0.17813485805264301</v>
      </c>
      <c r="O2054">
        <v>57.313943541488399</v>
      </c>
      <c r="P2054">
        <v>54.834437086092699</v>
      </c>
      <c r="Q2054">
        <v>6.3770803450306002E-2</v>
      </c>
    </row>
    <row r="2055" spans="1:17" hidden="1" x14ac:dyDescent="0.3">
      <c r="A2055" t="s">
        <v>4298</v>
      </c>
      <c r="B2055" t="s">
        <v>4299</v>
      </c>
      <c r="C2055" t="s">
        <v>10405</v>
      </c>
      <c r="D2055" t="s">
        <v>46</v>
      </c>
      <c r="E2055">
        <v>366.761684</v>
      </c>
      <c r="F2055">
        <v>317.95</v>
      </c>
      <c r="G2055">
        <v>-49.2099975388319</v>
      </c>
      <c r="H2055">
        <v>-16.025261289914098</v>
      </c>
      <c r="I2055">
        <v>-34.721630076224898</v>
      </c>
      <c r="J2055">
        <v>-5.5460345553754902</v>
      </c>
      <c r="K2055">
        <v>356.39228741349501</v>
      </c>
      <c r="M2055">
        <v>37.6663810901237</v>
      </c>
      <c r="N2055">
        <v>0.76190050107372898</v>
      </c>
      <c r="O2055">
        <v>86.192797609687005</v>
      </c>
      <c r="P2055">
        <v>4.2459016393442601</v>
      </c>
    </row>
    <row r="2056" spans="1:17" hidden="1" x14ac:dyDescent="0.3">
      <c r="A2056" t="s">
        <v>4300</v>
      </c>
      <c r="B2056" t="s">
        <v>4301</v>
      </c>
      <c r="C2056" t="s">
        <v>10405</v>
      </c>
      <c r="D2056" t="s">
        <v>400</v>
      </c>
      <c r="E2056">
        <v>366.43430852</v>
      </c>
      <c r="F2056">
        <v>1002.7</v>
      </c>
      <c r="G2056">
        <v>65.599692244514301</v>
      </c>
      <c r="H2056">
        <v>-6.9102975347806002</v>
      </c>
      <c r="I2056">
        <v>15.6191697658733</v>
      </c>
      <c r="J2056">
        <v>-0.69829934737161603</v>
      </c>
      <c r="K2056">
        <v>945.49699056159898</v>
      </c>
      <c r="L2056">
        <v>784.59464330036701</v>
      </c>
      <c r="M2056">
        <v>49.569078068771802</v>
      </c>
      <c r="N2056">
        <v>0.35903404548474299</v>
      </c>
      <c r="O2056">
        <v>12.097337189588</v>
      </c>
      <c r="P2056">
        <v>113.34042553191399</v>
      </c>
      <c r="Q2056">
        <v>0.109835571123945</v>
      </c>
    </row>
    <row r="2057" spans="1:17" hidden="1" x14ac:dyDescent="0.3">
      <c r="A2057" t="s">
        <v>4302</v>
      </c>
      <c r="B2057" t="s">
        <v>4303</v>
      </c>
      <c r="C2057" t="s">
        <v>10405</v>
      </c>
      <c r="D2057" t="s">
        <v>1808</v>
      </c>
      <c r="E2057">
        <v>365.26748151599998</v>
      </c>
      <c r="F2057">
        <v>130.76</v>
      </c>
      <c r="G2057">
        <v>-20.649122851602701</v>
      </c>
      <c r="H2057">
        <v>-6.11569887339824</v>
      </c>
      <c r="I2057">
        <v>-7.80079050752075</v>
      </c>
      <c r="J2057">
        <v>-5.08392629326723</v>
      </c>
      <c r="K2057">
        <v>137.602412062714</v>
      </c>
      <c r="L2057">
        <v>135.42058346428399</v>
      </c>
      <c r="M2057">
        <v>36.533402468278801</v>
      </c>
      <c r="N2057">
        <v>1.15994909110346</v>
      </c>
      <c r="O2057">
        <v>37.389109819516598</v>
      </c>
      <c r="P2057">
        <v>21.018047200370098</v>
      </c>
      <c r="Q2057">
        <v>-3.6369399086386998E-2</v>
      </c>
    </row>
    <row r="2058" spans="1:17" hidden="1" x14ac:dyDescent="0.3">
      <c r="A2058" t="s">
        <v>4304</v>
      </c>
      <c r="B2058" t="s">
        <v>4305</v>
      </c>
      <c r="C2058" t="s">
        <v>10405</v>
      </c>
      <c r="D2058" t="s">
        <v>54</v>
      </c>
      <c r="E2058">
        <v>364.95638662499999</v>
      </c>
      <c r="F2058">
        <v>364.95</v>
      </c>
      <c r="G2058">
        <v>-25.242123275792899</v>
      </c>
      <c r="H2058">
        <v>17.304032655576901</v>
      </c>
      <c r="I2058">
        <v>10.8882851227313</v>
      </c>
      <c r="J2058">
        <v>1.67216275977472</v>
      </c>
      <c r="K2058">
        <v>315.36803492338203</v>
      </c>
      <c r="L2058">
        <v>318.25490649913797</v>
      </c>
      <c r="M2058">
        <v>58.436025321838201</v>
      </c>
      <c r="N2058">
        <v>1.8711991859516</v>
      </c>
      <c r="O2058">
        <v>28.455952870256102</v>
      </c>
      <c r="P2058">
        <v>52.062499999999901</v>
      </c>
      <c r="Q2058">
        <v>-0.12731467445809799</v>
      </c>
    </row>
    <row r="2059" spans="1:17" hidden="1" x14ac:dyDescent="0.3">
      <c r="A2059" t="s">
        <v>4306</v>
      </c>
      <c r="B2059" t="s">
        <v>4307</v>
      </c>
      <c r="C2059" t="s">
        <v>10405</v>
      </c>
      <c r="D2059" t="s">
        <v>51</v>
      </c>
      <c r="E2059">
        <v>364.14154066499998</v>
      </c>
      <c r="F2059">
        <v>31.15</v>
      </c>
      <c r="G2059">
        <v>-79.862526864284902</v>
      </c>
      <c r="H2059">
        <v>-40.703004259687702</v>
      </c>
      <c r="I2059">
        <v>-64.796895570938304</v>
      </c>
      <c r="J2059">
        <v>-27.2804322331694</v>
      </c>
      <c r="K2059">
        <v>45.143875893911797</v>
      </c>
      <c r="L2059">
        <v>55.8401880078166</v>
      </c>
      <c r="M2059">
        <v>8.0020162629233091</v>
      </c>
      <c r="N2059">
        <v>0.36250904145864798</v>
      </c>
      <c r="O2059">
        <v>179.61476725521601</v>
      </c>
      <c r="P2059">
        <v>3.3167495854063</v>
      </c>
      <c r="Q2059">
        <v>-0.101832132967266</v>
      </c>
    </row>
    <row r="2060" spans="1:17" hidden="1" x14ac:dyDescent="0.3">
      <c r="A2060" t="s">
        <v>4308</v>
      </c>
      <c r="B2060" t="s">
        <v>4309</v>
      </c>
      <c r="C2060" t="s">
        <v>10405</v>
      </c>
      <c r="D2060" t="s">
        <v>54</v>
      </c>
      <c r="E2060">
        <v>364.08960000000002</v>
      </c>
      <c r="F2060">
        <v>9.0299999999999994</v>
      </c>
      <c r="G2060">
        <v>-104.67246256718499</v>
      </c>
      <c r="H2060">
        <v>-13.518984961247201</v>
      </c>
      <c r="I2060">
        <v>-85.6618668529525</v>
      </c>
      <c r="J2060">
        <v>-5.04975663974274</v>
      </c>
      <c r="K2060">
        <v>11.6249238447776</v>
      </c>
      <c r="L2060">
        <v>18.594351860499401</v>
      </c>
      <c r="M2060">
        <v>31.410196590692902</v>
      </c>
      <c r="N2060">
        <v>0.29801963740938298</v>
      </c>
      <c r="O2060">
        <v>323.58803986710899</v>
      </c>
      <c r="P2060">
        <v>7.8853046594982104</v>
      </c>
      <c r="Q2060">
        <v>0.14505564222603601</v>
      </c>
    </row>
    <row r="2061" spans="1:17" hidden="1" x14ac:dyDescent="0.3">
      <c r="A2061" t="s">
        <v>4310</v>
      </c>
      <c r="B2061" t="s">
        <v>4311</v>
      </c>
      <c r="C2061" t="s">
        <v>10405</v>
      </c>
      <c r="D2061" t="s">
        <v>263</v>
      </c>
      <c r="E2061">
        <v>363.55407750000001</v>
      </c>
      <c r="F2061">
        <v>203.1</v>
      </c>
      <c r="G2061">
        <v>17.056997538365099</v>
      </c>
      <c r="H2061">
        <v>10.3029329186145</v>
      </c>
      <c r="I2061">
        <v>10.455657813132399</v>
      </c>
      <c r="J2061">
        <v>-2.51923679173562</v>
      </c>
      <c r="K2061">
        <v>185.469172678955</v>
      </c>
      <c r="L2061">
        <v>183.473290121117</v>
      </c>
      <c r="M2061">
        <v>70.666756485864894</v>
      </c>
      <c r="N2061">
        <v>1.54927741898114</v>
      </c>
      <c r="O2061">
        <v>22.599704579025101</v>
      </c>
      <c r="P2061">
        <v>64.453441295546497</v>
      </c>
    </row>
    <row r="2062" spans="1:17" hidden="1" x14ac:dyDescent="0.3">
      <c r="A2062" t="s">
        <v>4312</v>
      </c>
      <c r="B2062" t="s">
        <v>4313</v>
      </c>
      <c r="C2062" t="s">
        <v>10405</v>
      </c>
      <c r="D2062" t="s">
        <v>127</v>
      </c>
      <c r="E2062">
        <v>362.391466919999</v>
      </c>
      <c r="F2062">
        <v>17.079999999999998</v>
      </c>
      <c r="G2062">
        <v>-46.557475823584902</v>
      </c>
      <c r="H2062">
        <v>-6.46998442323462</v>
      </c>
      <c r="I2062">
        <v>-23.0571046675337</v>
      </c>
      <c r="J2062">
        <v>-5.4550269714101702</v>
      </c>
      <c r="K2062">
        <v>17.584516672998699</v>
      </c>
      <c r="L2062">
        <v>18.725075605847401</v>
      </c>
      <c r="M2062">
        <v>31.3087978638093</v>
      </c>
      <c r="N2062">
        <v>0.69175509107881905</v>
      </c>
      <c r="O2062">
        <v>89.695550351288006</v>
      </c>
      <c r="P2062">
        <v>6.7499999999999796</v>
      </c>
      <c r="Q2062">
        <v>1.6604602334642001E-2</v>
      </c>
    </row>
    <row r="2063" spans="1:17" hidden="1" x14ac:dyDescent="0.3">
      <c r="A2063" t="s">
        <v>4314</v>
      </c>
      <c r="B2063" t="s">
        <v>4315</v>
      </c>
      <c r="C2063" t="s">
        <v>10405</v>
      </c>
      <c r="D2063" t="s">
        <v>400</v>
      </c>
      <c r="E2063">
        <v>361.90428465000002</v>
      </c>
      <c r="F2063">
        <v>145.1</v>
      </c>
      <c r="G2063">
        <v>310.88192420319899</v>
      </c>
      <c r="H2063">
        <v>-0.519149908984889</v>
      </c>
      <c r="I2063">
        <v>67.157620882512902</v>
      </c>
      <c r="J2063">
        <v>-3.0855498346168</v>
      </c>
      <c r="K2063">
        <v>137.52874793938599</v>
      </c>
      <c r="L2063">
        <v>106.89630444996099</v>
      </c>
      <c r="M2063">
        <v>58.259154322290797</v>
      </c>
      <c r="N2063">
        <v>1.0818509894295401</v>
      </c>
      <c r="O2063">
        <v>5.6512749827705102</v>
      </c>
      <c r="P2063">
        <v>399.311768754301</v>
      </c>
      <c r="Q2063">
        <v>0.17292466549871899</v>
      </c>
    </row>
    <row r="2064" spans="1:17" hidden="1" x14ac:dyDescent="0.3">
      <c r="A2064" t="s">
        <v>4316</v>
      </c>
      <c r="B2064" t="s">
        <v>4317</v>
      </c>
      <c r="C2064" t="s">
        <v>10405</v>
      </c>
      <c r="D2064" t="s">
        <v>646</v>
      </c>
      <c r="E2064">
        <v>361.73112500000002</v>
      </c>
      <c r="F2064">
        <v>261.64999999999998</v>
      </c>
      <c r="G2064">
        <v>-24.717712143337</v>
      </c>
      <c r="H2064">
        <v>-12.4812328918836</v>
      </c>
      <c r="I2064">
        <v>1.1136783447193499</v>
      </c>
      <c r="J2064">
        <v>-4.80730826109364</v>
      </c>
      <c r="K2064">
        <v>267.99574345606698</v>
      </c>
      <c r="L2064">
        <v>257.08254369504698</v>
      </c>
      <c r="M2064">
        <v>46.216479688810601</v>
      </c>
      <c r="N2064">
        <v>0.32116622327195099</v>
      </c>
      <c r="O2064">
        <v>32.619912096311801</v>
      </c>
      <c r="P2064">
        <v>34.248332478193902</v>
      </c>
      <c r="Q2064">
        <v>6.4001937864022002E-2</v>
      </c>
    </row>
    <row r="2065" spans="1:17" hidden="1" x14ac:dyDescent="0.3">
      <c r="A2065" t="s">
        <v>4318</v>
      </c>
      <c r="B2065" t="s">
        <v>4319</v>
      </c>
      <c r="C2065" t="s">
        <v>10405</v>
      </c>
      <c r="D2065" t="s">
        <v>127</v>
      </c>
      <c r="E2065">
        <v>361.72639800000002</v>
      </c>
      <c r="F2065">
        <v>31.24</v>
      </c>
      <c r="G2065">
        <v>104.49515575536201</v>
      </c>
      <c r="H2065">
        <v>42.739983626230497</v>
      </c>
      <c r="I2065">
        <v>45.025189884636099</v>
      </c>
      <c r="J2065">
        <v>-2.4691114784524202</v>
      </c>
      <c r="K2065">
        <v>22.967206995187698</v>
      </c>
      <c r="L2065">
        <v>18.040802620752</v>
      </c>
      <c r="M2065">
        <v>98.637332272969005</v>
      </c>
      <c r="N2065">
        <v>0.22083349859391499</v>
      </c>
      <c r="O2065">
        <v>0</v>
      </c>
      <c r="P2065">
        <v>151.935483870967</v>
      </c>
      <c r="Q2065">
        <v>8.6744292004001994E-2</v>
      </c>
    </row>
    <row r="2066" spans="1:17" hidden="1" x14ac:dyDescent="0.3">
      <c r="A2066" t="s">
        <v>4320</v>
      </c>
      <c r="B2066" t="s">
        <v>4321</v>
      </c>
      <c r="C2066" t="s">
        <v>10405</v>
      </c>
      <c r="E2066">
        <v>361.6899525</v>
      </c>
      <c r="F2066">
        <v>179.05</v>
      </c>
      <c r="G2066">
        <v>261.77788402818902</v>
      </c>
      <c r="H2066">
        <v>-0.164632400297374</v>
      </c>
      <c r="I2066">
        <v>-5.8467911688720902</v>
      </c>
      <c r="J2066">
        <v>-10.1653659679342</v>
      </c>
      <c r="K2066">
        <v>170.84316416838399</v>
      </c>
      <c r="L2066">
        <v>133.63422452121901</v>
      </c>
      <c r="M2066">
        <v>24.398895280607899</v>
      </c>
      <c r="N2066">
        <v>0.48453088218809498</v>
      </c>
      <c r="O2066">
        <v>18.961184026808098</v>
      </c>
      <c r="P2066">
        <v>390.54794520547898</v>
      </c>
    </row>
    <row r="2067" spans="1:17" hidden="1" x14ac:dyDescent="0.3">
      <c r="A2067" t="s">
        <v>4322</v>
      </c>
      <c r="B2067" t="s">
        <v>4323</v>
      </c>
      <c r="C2067" t="s">
        <v>10405</v>
      </c>
      <c r="D2067" t="s">
        <v>281</v>
      </c>
      <c r="E2067">
        <v>361.61591809999999</v>
      </c>
      <c r="F2067">
        <v>69.17</v>
      </c>
      <c r="G2067">
        <v>45.872247132453801</v>
      </c>
      <c r="H2067">
        <v>-10.7576556561113</v>
      </c>
      <c r="I2067">
        <v>5.3951483662494004</v>
      </c>
      <c r="J2067">
        <v>-3.25359300747823</v>
      </c>
      <c r="K2067">
        <v>73.722224586905995</v>
      </c>
      <c r="L2067">
        <v>69.084507464799202</v>
      </c>
      <c r="M2067">
        <v>40.455776499000301</v>
      </c>
      <c r="N2067">
        <v>0.905080501742899</v>
      </c>
      <c r="O2067">
        <v>31.704496168859301</v>
      </c>
      <c r="P2067">
        <v>82.747688243064701</v>
      </c>
      <c r="Q2067">
        <v>7.2223491046934998E-2</v>
      </c>
    </row>
    <row r="2068" spans="1:17" hidden="1" x14ac:dyDescent="0.3">
      <c r="A2068" t="s">
        <v>4324</v>
      </c>
      <c r="B2068" t="s">
        <v>4325</v>
      </c>
      <c r="C2068" t="s">
        <v>10405</v>
      </c>
      <c r="D2068" t="s">
        <v>119</v>
      </c>
      <c r="E2068">
        <v>359.61041699999998</v>
      </c>
      <c r="F2068">
        <v>14.39</v>
      </c>
      <c r="G2068">
        <v>-42.234010911304203</v>
      </c>
      <c r="H2068">
        <v>-9.5952964778475796</v>
      </c>
      <c r="I2068">
        <v>-9.0793698637915394</v>
      </c>
      <c r="J2068">
        <v>2.34840676972276</v>
      </c>
      <c r="K2068">
        <v>14.238794178827501</v>
      </c>
      <c r="L2068">
        <v>14.429773289450999</v>
      </c>
      <c r="M2068">
        <v>54.261772213927898</v>
      </c>
      <c r="N2068">
        <v>0.53365696201846002</v>
      </c>
      <c r="O2068">
        <v>23.280055594162501</v>
      </c>
      <c r="P2068">
        <v>27.911111111111101</v>
      </c>
      <c r="Q2068">
        <v>-4.5048138469946E-2</v>
      </c>
    </row>
    <row r="2069" spans="1:17" hidden="1" x14ac:dyDescent="0.3">
      <c r="A2069" t="s">
        <v>4326</v>
      </c>
      <c r="B2069" t="s">
        <v>4327</v>
      </c>
      <c r="C2069" t="s">
        <v>10405</v>
      </c>
      <c r="D2069" t="s">
        <v>54</v>
      </c>
      <c r="E2069">
        <v>359.52963588</v>
      </c>
      <c r="F2069">
        <v>298.5</v>
      </c>
      <c r="G2069">
        <v>116.37137002125201</v>
      </c>
      <c r="H2069">
        <v>-11.1683139633213</v>
      </c>
      <c r="I2069">
        <v>-4.2497404466071398</v>
      </c>
      <c r="J2069">
        <v>-7.6913337006746296</v>
      </c>
      <c r="K2069">
        <v>314.07290470247602</v>
      </c>
      <c r="L2069">
        <v>285.44387553202301</v>
      </c>
      <c r="M2069">
        <v>35.423374532076501</v>
      </c>
      <c r="N2069">
        <v>0.33808434780345697</v>
      </c>
      <c r="O2069">
        <v>39.698492462311499</v>
      </c>
      <c r="P2069">
        <v>157.10594315245399</v>
      </c>
      <c r="Q2069">
        <v>0.140912299340644</v>
      </c>
    </row>
    <row r="2070" spans="1:17" hidden="1" x14ac:dyDescent="0.3">
      <c r="A2070" t="s">
        <v>4328</v>
      </c>
      <c r="B2070" t="s">
        <v>4329</v>
      </c>
      <c r="C2070" t="s">
        <v>10405</v>
      </c>
      <c r="D2070" t="s">
        <v>2127</v>
      </c>
      <c r="E2070">
        <v>359.4375</v>
      </c>
      <c r="F2070">
        <v>639</v>
      </c>
      <c r="G2070">
        <v>301.78434647409398</v>
      </c>
      <c r="H2070">
        <v>-25.7072705064712</v>
      </c>
      <c r="I2070">
        <v>115.69888723063001</v>
      </c>
      <c r="J2070">
        <v>-6.20584836911826</v>
      </c>
      <c r="K2070">
        <v>659.35625062618999</v>
      </c>
      <c r="L2070">
        <v>444.977466152967</v>
      </c>
      <c r="M2070">
        <v>42.500522802795302</v>
      </c>
      <c r="N2070">
        <v>0.50337887831105399</v>
      </c>
      <c r="O2070">
        <v>47.097026604068802</v>
      </c>
      <c r="P2070">
        <v>448.49785407725301</v>
      </c>
    </row>
    <row r="2071" spans="1:17" hidden="1" x14ac:dyDescent="0.3">
      <c r="A2071" t="s">
        <v>4330</v>
      </c>
      <c r="B2071" t="s">
        <v>4331</v>
      </c>
      <c r="C2071" t="s">
        <v>10405</v>
      </c>
      <c r="D2071" t="s">
        <v>266</v>
      </c>
      <c r="E2071">
        <v>359.14100000000002</v>
      </c>
      <c r="F2071">
        <v>216.35</v>
      </c>
      <c r="G2071">
        <v>-21.591393354442399</v>
      </c>
      <c r="H2071">
        <v>-6.5480486692117603</v>
      </c>
      <c r="I2071">
        <v>-22.855179389963901</v>
      </c>
      <c r="J2071">
        <v>7.7759865607632603</v>
      </c>
      <c r="K2071">
        <v>217.23314781043501</v>
      </c>
      <c r="L2071">
        <v>223.818802736577</v>
      </c>
      <c r="M2071">
        <v>52.778754585591599</v>
      </c>
      <c r="N2071">
        <v>1.2364056267058501</v>
      </c>
      <c r="O2071">
        <v>59.440721053847902</v>
      </c>
      <c r="P2071">
        <v>12.0984455958549</v>
      </c>
      <c r="Q2071">
        <v>0.106225257124051</v>
      </c>
    </row>
    <row r="2072" spans="1:17" hidden="1" x14ac:dyDescent="0.3">
      <c r="A2072" t="s">
        <v>4332</v>
      </c>
      <c r="B2072" t="s">
        <v>4333</v>
      </c>
      <c r="C2072" t="s">
        <v>10405</v>
      </c>
      <c r="D2072" t="s">
        <v>393</v>
      </c>
      <c r="E2072">
        <v>358.58520756000001</v>
      </c>
      <c r="F2072">
        <v>4230</v>
      </c>
      <c r="G2072">
        <v>-19.069906633229301</v>
      </c>
      <c r="H2072">
        <v>-33.403990410615499</v>
      </c>
      <c r="I2072">
        <v>0.41390272920216298</v>
      </c>
      <c r="J2072">
        <v>-13.191847550725999</v>
      </c>
      <c r="K2072">
        <v>4714.0823357009704</v>
      </c>
      <c r="L2072">
        <v>4097.2131495724398</v>
      </c>
      <c r="M2072">
        <v>19.298149688499599</v>
      </c>
      <c r="N2072">
        <v>2.0856745726622101</v>
      </c>
      <c r="O2072">
        <v>41.843971631205598</v>
      </c>
      <c r="P2072">
        <v>35.338345864661598</v>
      </c>
      <c r="Q2072">
        <v>7.0305117413537996E-2</v>
      </c>
    </row>
    <row r="2073" spans="1:17" hidden="1" x14ac:dyDescent="0.3">
      <c r="A2073" t="s">
        <v>4334</v>
      </c>
      <c r="B2073" t="s">
        <v>4335</v>
      </c>
      <c r="C2073" t="s">
        <v>10405</v>
      </c>
      <c r="D2073" t="s">
        <v>89</v>
      </c>
      <c r="E2073">
        <v>357.63565599999998</v>
      </c>
      <c r="F2073">
        <v>163</v>
      </c>
      <c r="G2073">
        <v>-6.2055140024943203</v>
      </c>
      <c r="H2073">
        <v>2.3635053293763302</v>
      </c>
      <c r="I2073">
        <v>-5.7710253573824204</v>
      </c>
      <c r="J2073">
        <v>-1.99427767028527</v>
      </c>
      <c r="K2073">
        <v>148.495945957814</v>
      </c>
      <c r="L2073">
        <v>151.176183978366</v>
      </c>
      <c r="M2073">
        <v>64.957478431041196</v>
      </c>
      <c r="N2073">
        <v>0.55036883847859397</v>
      </c>
      <c r="O2073">
        <v>55.644171779141097</v>
      </c>
      <c r="P2073">
        <v>42.982456140350799</v>
      </c>
      <c r="Q2073">
        <v>3.6583690943656003E-2</v>
      </c>
    </row>
    <row r="2074" spans="1:17" hidden="1" x14ac:dyDescent="0.3">
      <c r="A2074" t="s">
        <v>4336</v>
      </c>
      <c r="B2074" t="s">
        <v>4337</v>
      </c>
      <c r="C2074" t="s">
        <v>10405</v>
      </c>
      <c r="D2074" t="s">
        <v>400</v>
      </c>
      <c r="E2074">
        <v>357.57201903999999</v>
      </c>
      <c r="F2074">
        <v>143.30000000000001</v>
      </c>
      <c r="G2074">
        <v>-56.571405398246903</v>
      </c>
      <c r="H2074">
        <v>-12.3362720083125</v>
      </c>
      <c r="I2074">
        <v>-42.083037935639901</v>
      </c>
      <c r="J2074">
        <v>-0.42050036734131702</v>
      </c>
      <c r="M2074">
        <v>43.594846796278297</v>
      </c>
      <c r="O2074">
        <v>39.532449406838701</v>
      </c>
      <c r="P2074">
        <v>13.8204924543288</v>
      </c>
    </row>
    <row r="2075" spans="1:17" hidden="1" x14ac:dyDescent="0.3">
      <c r="A2075" t="s">
        <v>4338</v>
      </c>
      <c r="B2075" t="s">
        <v>4339</v>
      </c>
      <c r="C2075" t="s">
        <v>10405</v>
      </c>
      <c r="D2075" t="s">
        <v>54</v>
      </c>
      <c r="E2075">
        <v>357.4298134</v>
      </c>
      <c r="F2075">
        <v>756</v>
      </c>
      <c r="G2075">
        <v>-46.286819062397598</v>
      </c>
      <c r="H2075">
        <v>-7.5193930399928197</v>
      </c>
      <c r="I2075">
        <v>-15.028516522225599</v>
      </c>
      <c r="J2075">
        <v>-4.2942065354866301</v>
      </c>
      <c r="K2075">
        <v>801.52047096162903</v>
      </c>
      <c r="L2075">
        <v>837.50010727451001</v>
      </c>
      <c r="M2075">
        <v>30.517687234089902</v>
      </c>
      <c r="N2075">
        <v>0.86009682192969406</v>
      </c>
      <c r="O2075">
        <v>39.417989417989403</v>
      </c>
      <c r="P2075">
        <v>16.307692307692299</v>
      </c>
      <c r="Q2075">
        <v>3.2637567787380001E-2</v>
      </c>
    </row>
    <row r="2076" spans="1:17" hidden="1" x14ac:dyDescent="0.3">
      <c r="A2076" t="s">
        <v>4340</v>
      </c>
      <c r="B2076" t="s">
        <v>4341</v>
      </c>
      <c r="C2076" t="s">
        <v>10405</v>
      </c>
      <c r="D2076" t="s">
        <v>729</v>
      </c>
      <c r="E2076">
        <v>357.33812452000001</v>
      </c>
      <c r="F2076">
        <v>59.02</v>
      </c>
      <c r="G2076">
        <v>-12.455486570533401</v>
      </c>
      <c r="H2076">
        <v>-12.834058122647599</v>
      </c>
      <c r="I2076">
        <v>13.036679364148799</v>
      </c>
      <c r="J2076">
        <v>-2.6487619765742498</v>
      </c>
      <c r="K2076">
        <v>58.906519626727302</v>
      </c>
      <c r="L2076">
        <v>53.565493687332797</v>
      </c>
      <c r="M2076">
        <v>40.991812366281202</v>
      </c>
      <c r="N2076">
        <v>0.51115134979110199</v>
      </c>
      <c r="O2076">
        <v>21.823110809894899</v>
      </c>
      <c r="P2076">
        <v>47.734668335419201</v>
      </c>
      <c r="Q2076">
        <v>7.8859176807480003E-2</v>
      </c>
    </row>
    <row r="2077" spans="1:17" hidden="1" x14ac:dyDescent="0.3">
      <c r="A2077" t="s">
        <v>4342</v>
      </c>
      <c r="B2077" t="s">
        <v>4343</v>
      </c>
      <c r="C2077" t="s">
        <v>10405</v>
      </c>
      <c r="D2077" t="s">
        <v>46</v>
      </c>
      <c r="E2077">
        <v>356.18946016000001</v>
      </c>
      <c r="F2077">
        <v>49.36</v>
      </c>
      <c r="G2077">
        <v>-61.149928177491198</v>
      </c>
      <c r="H2077">
        <v>-13.0662058419849</v>
      </c>
      <c r="I2077">
        <v>10.5246487590949</v>
      </c>
      <c r="J2077">
        <v>-0.61075921745717199</v>
      </c>
      <c r="K2077">
        <v>47.368306993627897</v>
      </c>
      <c r="L2077">
        <v>52.9900030846661</v>
      </c>
      <c r="M2077">
        <v>52.362949250263803</v>
      </c>
      <c r="N2077">
        <v>0.82091408398423504</v>
      </c>
      <c r="O2077">
        <v>142.098865478119</v>
      </c>
      <c r="P2077">
        <v>49.123867069486302</v>
      </c>
      <c r="Q2077">
        <v>-3.8425109581990001E-3</v>
      </c>
    </row>
    <row r="2078" spans="1:17" hidden="1" x14ac:dyDescent="0.3">
      <c r="A2078" t="s">
        <v>4344</v>
      </c>
      <c r="B2078" t="s">
        <v>4345</v>
      </c>
      <c r="C2078" t="s">
        <v>10405</v>
      </c>
      <c r="D2078" t="s">
        <v>1230</v>
      </c>
      <c r="E2078">
        <v>355.55500000000001</v>
      </c>
      <c r="F2078">
        <v>15.13</v>
      </c>
      <c r="G2078">
        <v>40.742774802981501</v>
      </c>
      <c r="H2078">
        <v>9.7130221809031205</v>
      </c>
      <c r="I2078">
        <v>6.8436055224962002</v>
      </c>
      <c r="J2078">
        <v>-4.3620618700973299</v>
      </c>
      <c r="K2078">
        <v>13.490550572863199</v>
      </c>
      <c r="L2078">
        <v>12.482846086868699</v>
      </c>
      <c r="M2078">
        <v>61.3007838650596</v>
      </c>
      <c r="N2078">
        <v>1.79064098620956</v>
      </c>
      <c r="O2078">
        <v>16.655651024454698</v>
      </c>
      <c r="P2078">
        <v>79.053254437869796</v>
      </c>
      <c r="Q2078">
        <v>6.7458444684193E-2</v>
      </c>
    </row>
    <row r="2079" spans="1:17" hidden="1" x14ac:dyDescent="0.3">
      <c r="A2079" t="s">
        <v>4346</v>
      </c>
      <c r="B2079" t="s">
        <v>4347</v>
      </c>
      <c r="C2079" t="s">
        <v>10405</v>
      </c>
      <c r="D2079" t="s">
        <v>89</v>
      </c>
      <c r="E2079">
        <v>355.54011486000002</v>
      </c>
      <c r="F2079">
        <v>150.85</v>
      </c>
      <c r="G2079">
        <v>674.51298106730496</v>
      </c>
      <c r="H2079">
        <v>31.884446803268901</v>
      </c>
      <c r="I2079">
        <v>216.277449865449</v>
      </c>
      <c r="J2079">
        <v>5.7206951999307103</v>
      </c>
      <c r="K2079">
        <v>115.094926039847</v>
      </c>
      <c r="L2079">
        <v>73.227375666899306</v>
      </c>
      <c r="M2079">
        <v>83.012989294964896</v>
      </c>
      <c r="N2079">
        <v>1.13151070682869</v>
      </c>
      <c r="O2079">
        <v>2.0218760357971499</v>
      </c>
      <c r="P2079">
        <v>787.35294117647004</v>
      </c>
      <c r="Q2079">
        <v>0.19726669241586001</v>
      </c>
    </row>
    <row r="2080" spans="1:17" hidden="1" x14ac:dyDescent="0.3">
      <c r="A2080" t="s">
        <v>4348</v>
      </c>
      <c r="B2080" t="s">
        <v>4349</v>
      </c>
      <c r="C2080" t="s">
        <v>10405</v>
      </c>
      <c r="D2080" t="s">
        <v>646</v>
      </c>
      <c r="E2080">
        <v>354.23150325</v>
      </c>
      <c r="F2080">
        <v>226.95</v>
      </c>
      <c r="G2080">
        <v>-29.082707822501099</v>
      </c>
      <c r="H2080">
        <v>-10.972716491362799</v>
      </c>
      <c r="I2080">
        <v>-16.591829417516799</v>
      </c>
      <c r="J2080">
        <v>-5.3797497763247604</v>
      </c>
      <c r="K2080">
        <v>237.84988189780299</v>
      </c>
      <c r="L2080">
        <v>234.99491445380201</v>
      </c>
      <c r="M2080">
        <v>36.2962766495503</v>
      </c>
      <c r="N2080">
        <v>0.45925516311349202</v>
      </c>
      <c r="O2080">
        <v>26.900198281559799</v>
      </c>
      <c r="P2080">
        <v>13.4749999999999</v>
      </c>
      <c r="Q2080">
        <v>2.8403200690088001E-2</v>
      </c>
    </row>
    <row r="2081" spans="1:17" hidden="1" x14ac:dyDescent="0.3">
      <c r="A2081" t="s">
        <v>4350</v>
      </c>
      <c r="B2081" t="s">
        <v>4351</v>
      </c>
      <c r="C2081" t="s">
        <v>10405</v>
      </c>
      <c r="D2081" t="s">
        <v>127</v>
      </c>
      <c r="E2081">
        <v>353.84916190500002</v>
      </c>
      <c r="F2081">
        <v>67.59</v>
      </c>
      <c r="G2081">
        <v>16.7707544038125</v>
      </c>
      <c r="H2081">
        <v>0.35869509130736699</v>
      </c>
      <c r="I2081">
        <v>-14.065176255687801</v>
      </c>
      <c r="J2081">
        <v>-3.4705628572623</v>
      </c>
      <c r="K2081">
        <v>67.176906357853298</v>
      </c>
      <c r="L2081">
        <v>65.128498534569502</v>
      </c>
      <c r="M2081">
        <v>48.869825597974703</v>
      </c>
      <c r="N2081">
        <v>0.63665366740538498</v>
      </c>
      <c r="O2081">
        <v>40.405385412043103</v>
      </c>
      <c r="P2081">
        <v>58.031330371755899</v>
      </c>
      <c r="Q2081">
        <v>3.3752734438129997E-2</v>
      </c>
    </row>
    <row r="2082" spans="1:17" hidden="1" x14ac:dyDescent="0.3">
      <c r="A2082" t="s">
        <v>4352</v>
      </c>
      <c r="B2082" t="s">
        <v>4353</v>
      </c>
      <c r="C2082" t="s">
        <v>10405</v>
      </c>
      <c r="D2082" t="s">
        <v>998</v>
      </c>
      <c r="E2082">
        <v>353.23984310999998</v>
      </c>
      <c r="F2082">
        <v>44</v>
      </c>
      <c r="G2082">
        <v>-8.7839618367108105</v>
      </c>
      <c r="H2082">
        <v>26.246579068631501</v>
      </c>
      <c r="I2082">
        <v>37.191900549894797</v>
      </c>
      <c r="J2082">
        <v>-11.6724657761463</v>
      </c>
      <c r="K2082">
        <v>38.8023019819532</v>
      </c>
      <c r="L2082">
        <v>33.329493590126901</v>
      </c>
      <c r="M2082">
        <v>47.2090229444672</v>
      </c>
      <c r="N2082">
        <v>0.67332362899022702</v>
      </c>
      <c r="O2082">
        <v>15.909090909090899</v>
      </c>
      <c r="P2082">
        <v>71.539961013645197</v>
      </c>
      <c r="Q2082">
        <v>5.0671783134489001E-2</v>
      </c>
    </row>
    <row r="2083" spans="1:17" hidden="1" x14ac:dyDescent="0.3">
      <c r="A2083" t="s">
        <v>4354</v>
      </c>
      <c r="B2083" t="s">
        <v>4355</v>
      </c>
      <c r="C2083" t="s">
        <v>10405</v>
      </c>
      <c r="D2083" t="s">
        <v>1688</v>
      </c>
      <c r="E2083">
        <v>353.22745599999899</v>
      </c>
      <c r="F2083">
        <v>67.31</v>
      </c>
      <c r="G2083">
        <v>-5.7677550427595996</v>
      </c>
      <c r="H2083">
        <v>0.73943873685238704</v>
      </c>
      <c r="I2083">
        <v>-4.1564104414447103</v>
      </c>
      <c r="J2083">
        <v>-0.216104932555017</v>
      </c>
      <c r="K2083">
        <v>64.352723314580501</v>
      </c>
      <c r="L2083">
        <v>61.494979956824103</v>
      </c>
      <c r="M2083">
        <v>59.429581906584403</v>
      </c>
      <c r="N2083">
        <v>0.567628696511429</v>
      </c>
      <c r="O2083">
        <v>15.881741197444599</v>
      </c>
      <c r="P2083">
        <v>35.025075225677</v>
      </c>
      <c r="Q2083">
        <v>-2.7277470216565999E-2</v>
      </c>
    </row>
    <row r="2084" spans="1:17" hidden="1" x14ac:dyDescent="0.3">
      <c r="A2084" t="s">
        <v>4356</v>
      </c>
      <c r="B2084" t="s">
        <v>4357</v>
      </c>
      <c r="C2084" t="s">
        <v>10405</v>
      </c>
      <c r="D2084" t="s">
        <v>438</v>
      </c>
      <c r="E2084">
        <v>353.03814</v>
      </c>
      <c r="F2084">
        <v>307.89999999999998</v>
      </c>
      <c r="G2084">
        <v>64.193285007063096</v>
      </c>
      <c r="H2084">
        <v>29.391475176459501</v>
      </c>
      <c r="I2084">
        <v>16.244651244647699</v>
      </c>
      <c r="J2084">
        <v>3.3782084998908299</v>
      </c>
      <c r="K2084">
        <v>255.171165760044</v>
      </c>
      <c r="L2084">
        <v>223.876124299694</v>
      </c>
      <c r="M2084">
        <v>69.119501683141394</v>
      </c>
      <c r="N2084">
        <v>0.21711857758460501</v>
      </c>
      <c r="O2084">
        <v>16.027931146476099</v>
      </c>
      <c r="P2084">
        <v>98.645161290322505</v>
      </c>
      <c r="Q2084">
        <v>0.13917298937724701</v>
      </c>
    </row>
    <row r="2085" spans="1:17" hidden="1" x14ac:dyDescent="0.3">
      <c r="A2085" t="s">
        <v>4358</v>
      </c>
      <c r="B2085" t="s">
        <v>4359</v>
      </c>
      <c r="C2085" t="s">
        <v>10405</v>
      </c>
      <c r="D2085" t="s">
        <v>1548</v>
      </c>
      <c r="E2085">
        <v>351.98142000000001</v>
      </c>
      <c r="F2085">
        <v>574.25</v>
      </c>
      <c r="G2085">
        <v>42.958101775490498</v>
      </c>
      <c r="H2085">
        <v>-3.1434789739462401</v>
      </c>
      <c r="I2085">
        <v>4.4977076151325699</v>
      </c>
      <c r="J2085">
        <v>-5.9441114784524203</v>
      </c>
      <c r="K2085">
        <v>583.17187882830103</v>
      </c>
      <c r="L2085">
        <v>515.14249756726895</v>
      </c>
      <c r="M2085">
        <v>29.636179679154001</v>
      </c>
      <c r="N2085">
        <v>0.65083673492181504</v>
      </c>
      <c r="O2085">
        <v>11.092729647366101</v>
      </c>
      <c r="P2085">
        <v>84.616621122006094</v>
      </c>
      <c r="Q2085">
        <v>0.101461913704706</v>
      </c>
    </row>
    <row r="2086" spans="1:17" hidden="1" x14ac:dyDescent="0.3">
      <c r="A2086" t="s">
        <v>4360</v>
      </c>
      <c r="B2086" t="s">
        <v>4361</v>
      </c>
      <c r="C2086" t="s">
        <v>10405</v>
      </c>
      <c r="D2086" t="s">
        <v>135</v>
      </c>
      <c r="E2086">
        <v>350.81687520000003</v>
      </c>
      <c r="F2086">
        <v>125.73</v>
      </c>
      <c r="G2086">
        <v>-34.4032371943524</v>
      </c>
      <c r="H2086">
        <v>-14.391458473012699</v>
      </c>
      <c r="I2086">
        <v>2.9790446511108399</v>
      </c>
      <c r="J2086">
        <v>-9.9795626821427792</v>
      </c>
      <c r="K2086">
        <v>127.201160394761</v>
      </c>
      <c r="L2086">
        <v>127.973404306936</v>
      </c>
      <c r="M2086">
        <v>24.428861789014299</v>
      </c>
      <c r="N2086">
        <v>0.18310058784644601</v>
      </c>
      <c r="O2086">
        <v>49.6858347252047</v>
      </c>
      <c r="P2086">
        <v>28.165137614678901</v>
      </c>
      <c r="Q2086">
        <v>1.6459886361501998E-2</v>
      </c>
    </row>
    <row r="2087" spans="1:17" hidden="1" x14ac:dyDescent="0.3">
      <c r="A2087" t="s">
        <v>4362</v>
      </c>
      <c r="B2087" t="s">
        <v>4363</v>
      </c>
      <c r="C2087" t="s">
        <v>10405</v>
      </c>
      <c r="D2087" t="s">
        <v>388</v>
      </c>
      <c r="E2087">
        <v>350.59697943999998</v>
      </c>
      <c r="F2087">
        <v>269.60000000000002</v>
      </c>
      <c r="G2087">
        <v>19.459535207930799</v>
      </c>
      <c r="H2087">
        <v>-15.926571279587099</v>
      </c>
      <c r="I2087">
        <v>-8.4006140607766397</v>
      </c>
      <c r="J2087">
        <v>-6.5084511342304303</v>
      </c>
      <c r="K2087">
        <v>280.16504021053402</v>
      </c>
      <c r="L2087">
        <v>255.36619363783799</v>
      </c>
      <c r="M2087">
        <v>37.626166431183698</v>
      </c>
      <c r="N2087">
        <v>0.54757749557428503</v>
      </c>
      <c r="O2087">
        <v>27.1142433234421</v>
      </c>
      <c r="P2087">
        <v>70.578930718127097</v>
      </c>
      <c r="Q2087">
        <v>5.5610158065600997E-2</v>
      </c>
    </row>
    <row r="2088" spans="1:17" hidden="1" x14ac:dyDescent="0.3">
      <c r="A2088" t="s">
        <v>4364</v>
      </c>
      <c r="B2088" t="s">
        <v>4365</v>
      </c>
      <c r="C2088" t="s">
        <v>10405</v>
      </c>
      <c r="D2088" t="s">
        <v>393</v>
      </c>
      <c r="E2088">
        <v>350.318502685</v>
      </c>
      <c r="F2088">
        <v>258.10000000000002</v>
      </c>
      <c r="G2088">
        <v>-35.050156254671997</v>
      </c>
      <c r="H2088">
        <v>-17.362553755100802</v>
      </c>
      <c r="I2088">
        <v>-12.849674724083</v>
      </c>
      <c r="J2088">
        <v>-6.2224121197198698</v>
      </c>
      <c r="K2088">
        <v>269.07745101630098</v>
      </c>
      <c r="L2088">
        <v>263.06796295937198</v>
      </c>
      <c r="M2088">
        <v>36.016199053464803</v>
      </c>
      <c r="N2088">
        <v>0.27654946050807</v>
      </c>
      <c r="O2088">
        <v>37.2142580395195</v>
      </c>
      <c r="P2088">
        <v>23.78896882494</v>
      </c>
      <c r="Q2088">
        <v>-2.178734689055E-3</v>
      </c>
    </row>
    <row r="2089" spans="1:17" hidden="1" x14ac:dyDescent="0.3">
      <c r="A2089" t="s">
        <v>4366</v>
      </c>
      <c r="B2089" t="s">
        <v>4367</v>
      </c>
      <c r="C2089" t="s">
        <v>10405</v>
      </c>
      <c r="D2089" t="s">
        <v>54</v>
      </c>
      <c r="E2089">
        <v>349.57567999999998</v>
      </c>
      <c r="F2089">
        <v>304</v>
      </c>
      <c r="G2089">
        <v>27.828489088695701</v>
      </c>
      <c r="H2089">
        <v>1.7491936589571599</v>
      </c>
      <c r="I2089">
        <v>76.380054763878505</v>
      </c>
      <c r="J2089">
        <v>-2.1465308332911199</v>
      </c>
      <c r="K2089">
        <v>294.279925450696</v>
      </c>
      <c r="L2089">
        <v>230.218942124709</v>
      </c>
      <c r="M2089">
        <v>33.662763782821401</v>
      </c>
      <c r="N2089">
        <v>0.68489485793782401</v>
      </c>
      <c r="O2089">
        <v>11.5131578947368</v>
      </c>
      <c r="P2089">
        <v>123.529411764705</v>
      </c>
    </row>
    <row r="2090" spans="1:17" hidden="1" x14ac:dyDescent="0.3">
      <c r="A2090" t="s">
        <v>4368</v>
      </c>
      <c r="B2090" t="s">
        <v>4369</v>
      </c>
      <c r="C2090" t="s">
        <v>10405</v>
      </c>
      <c r="D2090" t="s">
        <v>138</v>
      </c>
      <c r="E2090">
        <v>349.07508899999999</v>
      </c>
      <c r="F2090">
        <v>44.55</v>
      </c>
      <c r="G2090">
        <v>941.32246499230996</v>
      </c>
      <c r="H2090">
        <v>5.9538019778003902E-2</v>
      </c>
      <c r="I2090">
        <v>51.322926354034102</v>
      </c>
      <c r="J2090">
        <v>3.6324139028929099</v>
      </c>
      <c r="K2090">
        <v>40.0719838797298</v>
      </c>
      <c r="L2090">
        <v>31.461420233045398</v>
      </c>
      <c r="M2090">
        <v>74.779393197676896</v>
      </c>
      <c r="N2090">
        <v>0.725587652667953</v>
      </c>
      <c r="O2090">
        <v>21.2121212121212</v>
      </c>
      <c r="P2090">
        <v>1042.3076923076901</v>
      </c>
      <c r="Q2090">
        <v>0.279621917487758</v>
      </c>
    </row>
    <row r="2091" spans="1:17" hidden="1" x14ac:dyDescent="0.3">
      <c r="A2091" t="s">
        <v>4370</v>
      </c>
      <c r="B2091" t="s">
        <v>4371</v>
      </c>
      <c r="C2091" t="s">
        <v>10405</v>
      </c>
      <c r="D2091" t="s">
        <v>471</v>
      </c>
      <c r="E2091">
        <v>348.87990000000002</v>
      </c>
      <c r="F2091">
        <v>276.45</v>
      </c>
      <c r="G2091">
        <v>-7.7285669545182598</v>
      </c>
      <c r="H2091">
        <v>-13.117198778111</v>
      </c>
      <c r="I2091">
        <v>-3.82400012085537</v>
      </c>
      <c r="J2091">
        <v>-6.9879110645165596</v>
      </c>
      <c r="K2091">
        <v>279.43143607130298</v>
      </c>
      <c r="L2091">
        <v>262.13853035348802</v>
      </c>
      <c r="M2091">
        <v>35.046281059002801</v>
      </c>
      <c r="N2091">
        <v>0.60828943792214096</v>
      </c>
      <c r="O2091">
        <v>22.065472960752398</v>
      </c>
      <c r="P2091">
        <v>31.018957345971501</v>
      </c>
      <c r="Q2091">
        <v>6.2498970424699997E-4</v>
      </c>
    </row>
    <row r="2092" spans="1:17" hidden="1" x14ac:dyDescent="0.3">
      <c r="A2092" t="s">
        <v>4372</v>
      </c>
      <c r="B2092" t="s">
        <v>4373</v>
      </c>
      <c r="C2092" t="s">
        <v>10405</v>
      </c>
      <c r="D2092" t="s">
        <v>1010</v>
      </c>
      <c r="E2092">
        <v>348.36804000000001</v>
      </c>
      <c r="F2092">
        <v>615.6</v>
      </c>
      <c r="G2092">
        <v>63.257060517267199</v>
      </c>
      <c r="H2092">
        <v>-13.7420016758457</v>
      </c>
      <c r="I2092">
        <v>35.128076608396</v>
      </c>
      <c r="J2092">
        <v>-2.6481188014792698</v>
      </c>
      <c r="K2092">
        <v>617.62379280529103</v>
      </c>
      <c r="L2092">
        <v>521.10192558066103</v>
      </c>
      <c r="M2092">
        <v>50.761459778286898</v>
      </c>
      <c r="N2092">
        <v>0.74394807901842797</v>
      </c>
      <c r="O2092">
        <v>11.6796621182586</v>
      </c>
      <c r="P2092">
        <v>140.46875</v>
      </c>
    </row>
    <row r="2093" spans="1:17" hidden="1" x14ac:dyDescent="0.3">
      <c r="A2093" t="s">
        <v>4374</v>
      </c>
      <c r="B2093" t="s">
        <v>4375</v>
      </c>
      <c r="C2093" t="s">
        <v>10405</v>
      </c>
      <c r="D2093" t="s">
        <v>780</v>
      </c>
      <c r="E2093">
        <v>347.76105000000001</v>
      </c>
      <c r="F2093">
        <v>142.35</v>
      </c>
      <c r="G2093">
        <v>-36.054022727644501</v>
      </c>
      <c r="H2093">
        <v>5.7341476225771997</v>
      </c>
      <c r="I2093">
        <v>-36.363520483830001</v>
      </c>
      <c r="J2093">
        <v>8.1133331482908098</v>
      </c>
      <c r="K2093">
        <v>125.074335084458</v>
      </c>
      <c r="L2093">
        <v>140.78230964661</v>
      </c>
      <c r="M2093">
        <v>88.470122403383499</v>
      </c>
      <c r="N2093">
        <v>1.2794429006219299</v>
      </c>
      <c r="O2093">
        <v>81.945907973305196</v>
      </c>
      <c r="P2093">
        <v>33.473980309423297</v>
      </c>
    </row>
    <row r="2094" spans="1:17" hidden="1" x14ac:dyDescent="0.3">
      <c r="A2094" t="s">
        <v>4376</v>
      </c>
      <c r="B2094" t="s">
        <v>4377</v>
      </c>
      <c r="C2094" t="s">
        <v>10405</v>
      </c>
      <c r="D2094" t="s">
        <v>4378</v>
      </c>
      <c r="E2094">
        <v>347.70814789999997</v>
      </c>
      <c r="F2094">
        <v>682</v>
      </c>
      <c r="G2094">
        <v>10.104487837000701</v>
      </c>
      <c r="H2094">
        <v>-16.827735821614301</v>
      </c>
      <c r="I2094">
        <v>-8.8678263366110492</v>
      </c>
      <c r="J2094">
        <v>-0.19057335241843301</v>
      </c>
      <c r="K2094">
        <v>719.55862362912706</v>
      </c>
      <c r="L2094">
        <v>653.94373484545599</v>
      </c>
      <c r="M2094">
        <v>43.286229692717697</v>
      </c>
      <c r="N2094">
        <v>1.4159854600064801</v>
      </c>
      <c r="O2094">
        <v>29.765395894428099</v>
      </c>
      <c r="P2094">
        <v>54.3684925305568</v>
      </c>
      <c r="Q2094">
        <v>0.184034994681231</v>
      </c>
    </row>
    <row r="2095" spans="1:17" hidden="1" x14ac:dyDescent="0.3">
      <c r="A2095" t="s">
        <v>4379</v>
      </c>
      <c r="B2095" t="s">
        <v>4380</v>
      </c>
      <c r="C2095" t="s">
        <v>10405</v>
      </c>
      <c r="D2095" t="s">
        <v>1126</v>
      </c>
      <c r="E2095">
        <v>347.62594000000001</v>
      </c>
      <c r="F2095">
        <v>142</v>
      </c>
      <c r="G2095">
        <v>325.89300521772799</v>
      </c>
      <c r="H2095">
        <v>0.81635689464541406</v>
      </c>
      <c r="I2095">
        <v>60.641608529200496</v>
      </c>
      <c r="J2095">
        <v>-6.4315023448056801</v>
      </c>
      <c r="K2095">
        <v>139.78261108740799</v>
      </c>
      <c r="L2095">
        <v>106.527918007892</v>
      </c>
      <c r="M2095">
        <v>39.172694970707497</v>
      </c>
      <c r="N2095">
        <v>4.1003275173343699E-2</v>
      </c>
      <c r="O2095">
        <v>20.598591549295701</v>
      </c>
      <c r="P2095">
        <v>360.29173419773002</v>
      </c>
      <c r="Q2095">
        <v>0.30716514414461199</v>
      </c>
    </row>
    <row r="2096" spans="1:17" hidden="1" x14ac:dyDescent="0.3">
      <c r="A2096" t="s">
        <v>4381</v>
      </c>
      <c r="B2096" t="s">
        <v>4382</v>
      </c>
      <c r="C2096" t="s">
        <v>10405</v>
      </c>
      <c r="D2096" t="s">
        <v>281</v>
      </c>
      <c r="E2096">
        <v>347.18267228799999</v>
      </c>
      <c r="F2096">
        <v>200.78</v>
      </c>
      <c r="G2096">
        <v>56.265842443928001</v>
      </c>
      <c r="H2096">
        <v>-9.3335698816521901</v>
      </c>
      <c r="I2096">
        <v>-9.21204674421314</v>
      </c>
      <c r="J2096">
        <v>-2.8638154504734001</v>
      </c>
      <c r="K2096">
        <v>198.15748506209101</v>
      </c>
      <c r="L2096">
        <v>173.664677700765</v>
      </c>
      <c r="M2096">
        <v>48.784770549920502</v>
      </c>
      <c r="N2096">
        <v>0.20436489180754799</v>
      </c>
      <c r="O2096">
        <v>18.627353322044002</v>
      </c>
      <c r="P2096">
        <v>108.386092371562</v>
      </c>
    </row>
    <row r="2097" spans="1:17" hidden="1" x14ac:dyDescent="0.3">
      <c r="A2097" t="s">
        <v>4383</v>
      </c>
      <c r="B2097" t="s">
        <v>4384</v>
      </c>
      <c r="C2097" t="s">
        <v>10405</v>
      </c>
      <c r="D2097" t="s">
        <v>998</v>
      </c>
      <c r="E2097">
        <v>346.71278921499999</v>
      </c>
      <c r="F2097">
        <v>1078.0999999999999</v>
      </c>
      <c r="G2097">
        <v>-4.7967472062002399</v>
      </c>
      <c r="H2097">
        <v>5.0556447604910399</v>
      </c>
      <c r="I2097">
        <v>12.979806496763899</v>
      </c>
      <c r="J2097">
        <v>-6.1198335001130699</v>
      </c>
      <c r="K2097">
        <v>1031.89414013193</v>
      </c>
      <c r="L2097">
        <v>959.85494035624401</v>
      </c>
      <c r="M2097">
        <v>58.8354496348704</v>
      </c>
      <c r="N2097">
        <v>0.64123233364374999</v>
      </c>
      <c r="O2097">
        <v>28.652258603098002</v>
      </c>
      <c r="P2097">
        <v>43.746666666666599</v>
      </c>
      <c r="Q2097">
        <v>-7.6886020526021004E-2</v>
      </c>
    </row>
    <row r="2098" spans="1:17" hidden="1" x14ac:dyDescent="0.3">
      <c r="A2098" t="s">
        <v>4385</v>
      </c>
      <c r="B2098" t="s">
        <v>4386</v>
      </c>
      <c r="C2098" t="s">
        <v>10405</v>
      </c>
      <c r="D2098" t="s">
        <v>433</v>
      </c>
      <c r="E2098">
        <v>346.62956985</v>
      </c>
      <c r="F2098">
        <v>278.55</v>
      </c>
      <c r="G2098">
        <v>-41.659731869874399</v>
      </c>
      <c r="H2098">
        <v>-22.682183957998099</v>
      </c>
      <c r="I2098">
        <v>-52.843757973836802</v>
      </c>
      <c r="J2098">
        <v>-11.844111478452399</v>
      </c>
      <c r="K2098">
        <v>309.25711890542601</v>
      </c>
      <c r="L2098">
        <v>345.67240276147999</v>
      </c>
      <c r="M2098">
        <v>33.934129630946899</v>
      </c>
      <c r="N2098">
        <v>0.668626010286554</v>
      </c>
      <c r="O2098">
        <v>163.72285047567701</v>
      </c>
      <c r="P2098">
        <v>14.8659793814432</v>
      </c>
      <c r="Q2098">
        <v>0.16709181932852499</v>
      </c>
    </row>
    <row r="2099" spans="1:17" hidden="1" x14ac:dyDescent="0.3">
      <c r="A2099" t="s">
        <v>4387</v>
      </c>
      <c r="B2099" t="s">
        <v>4388</v>
      </c>
      <c r="C2099" t="s">
        <v>10405</v>
      </c>
      <c r="D2099" t="s">
        <v>281</v>
      </c>
      <c r="E2099">
        <v>346.38177346499998</v>
      </c>
      <c r="F2099">
        <v>21.19</v>
      </c>
      <c r="G2099">
        <v>104.58826562500801</v>
      </c>
      <c r="H2099">
        <v>4.1736037518164197</v>
      </c>
      <c r="I2099">
        <v>48.512934982675297</v>
      </c>
      <c r="J2099">
        <v>-0.73527830132026895</v>
      </c>
      <c r="K2099">
        <v>21.732595986759598</v>
      </c>
      <c r="L2099">
        <v>17.962998672654201</v>
      </c>
      <c r="M2099">
        <v>41.111208702203101</v>
      </c>
      <c r="N2099">
        <v>0.200931081541215</v>
      </c>
      <c r="O2099">
        <v>44.643699858423702</v>
      </c>
      <c r="P2099">
        <v>166.540880503144</v>
      </c>
      <c r="Q2099">
        <v>9.5351538106553002E-2</v>
      </c>
    </row>
    <row r="2100" spans="1:17" hidden="1" x14ac:dyDescent="0.3">
      <c r="A2100" t="s">
        <v>4389</v>
      </c>
      <c r="B2100" t="s">
        <v>4390</v>
      </c>
      <c r="C2100" t="s">
        <v>10405</v>
      </c>
      <c r="D2100" t="s">
        <v>21</v>
      </c>
      <c r="E2100">
        <v>345.61316760400001</v>
      </c>
      <c r="F2100">
        <v>99.94</v>
      </c>
      <c r="G2100">
        <v>-18.603329093122301</v>
      </c>
      <c r="H2100">
        <v>-24.7264056561113</v>
      </c>
      <c r="I2100">
        <v>-44.760852314074803</v>
      </c>
      <c r="J2100">
        <v>-12.293055140424199</v>
      </c>
      <c r="K2100">
        <v>118.931273515749</v>
      </c>
      <c r="L2100">
        <v>123.012173660003</v>
      </c>
      <c r="M2100">
        <v>30.781205562035399</v>
      </c>
      <c r="N2100">
        <v>1.16006842335861</v>
      </c>
      <c r="O2100">
        <v>73.804282569541698</v>
      </c>
      <c r="P2100">
        <v>15.805330243337099</v>
      </c>
      <c r="Q2100">
        <v>9.5414857581039E-2</v>
      </c>
    </row>
    <row r="2101" spans="1:17" hidden="1" x14ac:dyDescent="0.3">
      <c r="A2101" t="s">
        <v>4391</v>
      </c>
      <c r="B2101" t="s">
        <v>4392</v>
      </c>
      <c r="C2101" t="s">
        <v>10405</v>
      </c>
      <c r="D2101" t="s">
        <v>89</v>
      </c>
      <c r="E2101">
        <v>345.61035650000002</v>
      </c>
      <c r="F2101">
        <v>205.9</v>
      </c>
      <c r="G2101">
        <v>184.11113117778899</v>
      </c>
      <c r="H2101">
        <v>12.844683525175199</v>
      </c>
      <c r="I2101">
        <v>125.4101269173</v>
      </c>
      <c r="J2101">
        <v>12.0525286126637</v>
      </c>
      <c r="K2101">
        <v>132.241965509583</v>
      </c>
      <c r="M2101">
        <v>90.991303908399402</v>
      </c>
      <c r="N2101">
        <v>1.1302083333333299</v>
      </c>
      <c r="O2101">
        <v>0</v>
      </c>
      <c r="P2101">
        <v>216.282642089093</v>
      </c>
    </row>
    <row r="2102" spans="1:17" hidden="1" x14ac:dyDescent="0.3">
      <c r="A2102" t="s">
        <v>4393</v>
      </c>
      <c r="B2102" t="s">
        <v>4394</v>
      </c>
      <c r="C2102" t="s">
        <v>10405</v>
      </c>
      <c r="D2102" t="s">
        <v>539</v>
      </c>
      <c r="E2102">
        <v>344.54399999999998</v>
      </c>
      <c r="F2102">
        <v>715.05</v>
      </c>
      <c r="G2102">
        <v>27.437864088695701</v>
      </c>
      <c r="H2102">
        <v>7.0982603744230302</v>
      </c>
      <c r="I2102">
        <v>45.291215525661698</v>
      </c>
      <c r="J2102">
        <v>5.2414551371677902</v>
      </c>
      <c r="K2102">
        <v>619.022455887349</v>
      </c>
      <c r="L2102">
        <v>533.39768139901003</v>
      </c>
      <c r="M2102">
        <v>67.454593352027103</v>
      </c>
      <c r="N2102">
        <v>0.90603671646728001</v>
      </c>
      <c r="O2102">
        <v>3.34941612474652</v>
      </c>
      <c r="P2102">
        <v>74.1900121802679</v>
      </c>
      <c r="Q2102">
        <v>1.1773526066201001E-2</v>
      </c>
    </row>
    <row r="2103" spans="1:17" hidden="1" x14ac:dyDescent="0.3">
      <c r="A2103" t="s">
        <v>4395</v>
      </c>
      <c r="B2103" t="s">
        <v>4396</v>
      </c>
      <c r="C2103" t="s">
        <v>10405</v>
      </c>
      <c r="D2103" t="s">
        <v>4397</v>
      </c>
      <c r="E2103">
        <v>344.40836999999999</v>
      </c>
      <c r="F2103">
        <v>17.7</v>
      </c>
      <c r="G2103">
        <v>5.14423773105419</v>
      </c>
      <c r="H2103">
        <v>-12.747211791881501</v>
      </c>
      <c r="I2103">
        <v>-47.445048210601897</v>
      </c>
      <c r="J2103">
        <v>-12.433342444216301</v>
      </c>
      <c r="K2103">
        <v>18.6981099492948</v>
      </c>
      <c r="L2103">
        <v>20.603873532042101</v>
      </c>
      <c r="M2103">
        <v>48.613420182569399</v>
      </c>
      <c r="N2103">
        <v>1.2255418938474201</v>
      </c>
      <c r="O2103">
        <v>92.090395480225993</v>
      </c>
      <c r="P2103">
        <v>59.315931593159299</v>
      </c>
      <c r="Q2103">
        <v>0.118485339664268</v>
      </c>
    </row>
    <row r="2104" spans="1:17" hidden="1" x14ac:dyDescent="0.3">
      <c r="A2104" t="s">
        <v>4398</v>
      </c>
      <c r="B2104" t="s">
        <v>4399</v>
      </c>
      <c r="C2104" t="s">
        <v>10405</v>
      </c>
      <c r="D2104" t="s">
        <v>21</v>
      </c>
      <c r="E2104">
        <v>343.29174213599998</v>
      </c>
      <c r="F2104">
        <v>111.51</v>
      </c>
      <c r="G2104">
        <v>-42.641201798498102</v>
      </c>
      <c r="H2104">
        <v>-11.1847518973339</v>
      </c>
      <c r="I2104">
        <v>-3.0199043741470701</v>
      </c>
      <c r="J2104">
        <v>-5.2249493905403304</v>
      </c>
      <c r="K2104">
        <v>120.311781438697</v>
      </c>
      <c r="L2104">
        <v>122.773895478542</v>
      </c>
      <c r="M2104">
        <v>20.904387493129299</v>
      </c>
      <c r="N2104">
        <v>0.49952623456732698</v>
      </c>
      <c r="O2104">
        <v>50.659133709981099</v>
      </c>
      <c r="P2104">
        <v>21.074918566775199</v>
      </c>
      <c r="Q2104">
        <v>-7.6523552564909999E-3</v>
      </c>
    </row>
    <row r="2105" spans="1:17" hidden="1" x14ac:dyDescent="0.3">
      <c r="A2105" t="s">
        <v>4400</v>
      </c>
      <c r="B2105" t="s">
        <v>4401</v>
      </c>
      <c r="C2105" t="s">
        <v>10405</v>
      </c>
      <c r="D2105" t="s">
        <v>127</v>
      </c>
      <c r="E2105">
        <v>342.80042400000002</v>
      </c>
      <c r="F2105">
        <v>810</v>
      </c>
      <c r="G2105">
        <v>39.438658580221201</v>
      </c>
      <c r="H2105">
        <v>-12.6038182939763</v>
      </c>
      <c r="I2105">
        <v>71.790540761829106</v>
      </c>
      <c r="J2105">
        <v>4.7730245859221103</v>
      </c>
      <c r="K2105">
        <v>700.06972613257699</v>
      </c>
      <c r="L2105">
        <v>548.71668585370003</v>
      </c>
      <c r="M2105">
        <v>69.382449864482794</v>
      </c>
      <c r="N2105">
        <v>0.23804558003725801</v>
      </c>
      <c r="O2105">
        <v>12.345679012345601</v>
      </c>
      <c r="P2105">
        <v>108.76288659793801</v>
      </c>
      <c r="Q2105">
        <v>0.12965787055178701</v>
      </c>
    </row>
    <row r="2106" spans="1:17" hidden="1" x14ac:dyDescent="0.3">
      <c r="A2106" t="s">
        <v>4402</v>
      </c>
      <c r="B2106" t="s">
        <v>4403</v>
      </c>
      <c r="C2106" t="s">
        <v>10405</v>
      </c>
      <c r="D2106" t="s">
        <v>4404</v>
      </c>
      <c r="E2106">
        <v>342.67715099999998</v>
      </c>
      <c r="F2106">
        <v>142.85</v>
      </c>
      <c r="G2106">
        <v>-51.579127272376098</v>
      </c>
      <c r="H2106">
        <v>2.2173536687674398</v>
      </c>
      <c r="I2106">
        <v>-11.038873198603801</v>
      </c>
      <c r="J2106">
        <v>-8.1580295974922095</v>
      </c>
      <c r="K2106">
        <v>136.07336444857799</v>
      </c>
      <c r="L2106">
        <v>148.967564971461</v>
      </c>
      <c r="M2106">
        <v>60.054557877826397</v>
      </c>
      <c r="N2106">
        <v>2.5087702524802999</v>
      </c>
      <c r="O2106">
        <v>54.707735386769301</v>
      </c>
      <c r="P2106">
        <v>22.618025751072899</v>
      </c>
    </row>
    <row r="2107" spans="1:17" hidden="1" x14ac:dyDescent="0.3">
      <c r="A2107" t="s">
        <v>4405</v>
      </c>
      <c r="B2107" t="s">
        <v>4406</v>
      </c>
      <c r="C2107" t="s">
        <v>10405</v>
      </c>
      <c r="D2107" t="s">
        <v>54</v>
      </c>
      <c r="E2107">
        <v>341.00629550000002</v>
      </c>
      <c r="F2107">
        <v>294</v>
      </c>
      <c r="G2107">
        <v>142.59484422888201</v>
      </c>
      <c r="H2107">
        <v>-3.2149748196354899</v>
      </c>
      <c r="I2107">
        <v>84.865943702525598</v>
      </c>
      <c r="J2107">
        <v>-11.7493565014233</v>
      </c>
      <c r="K2107">
        <v>282.73150692141797</v>
      </c>
      <c r="L2107">
        <v>207.56013369005899</v>
      </c>
      <c r="M2107">
        <v>27.793531706882501</v>
      </c>
      <c r="N2107">
        <v>0.41111820434608098</v>
      </c>
      <c r="O2107">
        <v>22.6530612244898</v>
      </c>
      <c r="P2107">
        <v>183.318878288522</v>
      </c>
      <c r="Q2107">
        <v>0.17690138915661899</v>
      </c>
    </row>
    <row r="2108" spans="1:17" hidden="1" x14ac:dyDescent="0.3">
      <c r="A2108" t="s">
        <v>4407</v>
      </c>
      <c r="B2108" t="s">
        <v>4408</v>
      </c>
      <c r="C2108" t="s">
        <v>10405</v>
      </c>
      <c r="D2108" t="s">
        <v>213</v>
      </c>
      <c r="E2108">
        <v>340.44900000000001</v>
      </c>
      <c r="F2108">
        <v>283</v>
      </c>
      <c r="G2108">
        <v>-27.608422051152701</v>
      </c>
      <c r="H2108">
        <v>30.754384566169701</v>
      </c>
      <c r="I2108">
        <v>32.330108605371102</v>
      </c>
      <c r="J2108">
        <v>-8.6779026872436198</v>
      </c>
      <c r="K2108">
        <v>220.344641215244</v>
      </c>
      <c r="L2108">
        <v>209.44998445754001</v>
      </c>
      <c r="M2108">
        <v>69.414624882062697</v>
      </c>
      <c r="N2108">
        <v>2.0779184715174801</v>
      </c>
      <c r="O2108">
        <v>2.47349823321554</v>
      </c>
      <c r="P2108">
        <v>101.280227596017</v>
      </c>
      <c r="Q2108">
        <v>6.8579889582483997E-2</v>
      </c>
    </row>
    <row r="2109" spans="1:17" hidden="1" x14ac:dyDescent="0.3">
      <c r="A2109" t="s">
        <v>4409</v>
      </c>
      <c r="B2109" t="s">
        <v>4410</v>
      </c>
      <c r="C2109" t="s">
        <v>10405</v>
      </c>
      <c r="D2109" t="s">
        <v>37</v>
      </c>
      <c r="E2109">
        <v>338.960916</v>
      </c>
      <c r="F2109">
        <v>9.0299999999999994</v>
      </c>
      <c r="G2109">
        <v>-100.001934851453</v>
      </c>
      <c r="H2109">
        <v>-21.076785302530102</v>
      </c>
      <c r="I2109">
        <v>-33.683143448697201</v>
      </c>
      <c r="J2109">
        <v>-10.1691114784524</v>
      </c>
      <c r="K2109">
        <v>10.623931018103701</v>
      </c>
      <c r="L2109">
        <v>13.8281205569533</v>
      </c>
      <c r="M2109">
        <v>28.697582387823399</v>
      </c>
      <c r="N2109">
        <v>2.39165373514916</v>
      </c>
      <c r="O2109">
        <v>269.32447397563601</v>
      </c>
      <c r="P2109">
        <v>1.4606741573033499</v>
      </c>
      <c r="Q2109">
        <v>0.145915011797044</v>
      </c>
    </row>
    <row r="2110" spans="1:17" hidden="1" x14ac:dyDescent="0.3">
      <c r="A2110" t="s">
        <v>4411</v>
      </c>
      <c r="B2110" t="s">
        <v>4412</v>
      </c>
      <c r="C2110" t="s">
        <v>10405</v>
      </c>
      <c r="D2110" t="s">
        <v>1013</v>
      </c>
      <c r="E2110">
        <v>338.00287500000002</v>
      </c>
      <c r="F2110">
        <v>338.85</v>
      </c>
      <c r="G2110">
        <v>64.891588826991807</v>
      </c>
      <c r="H2110">
        <v>20.618819720364002</v>
      </c>
      <c r="I2110">
        <v>80.881169472486405</v>
      </c>
      <c r="J2110">
        <v>13.5572538699468</v>
      </c>
      <c r="K2110">
        <v>275.37142316851902</v>
      </c>
      <c r="L2110">
        <v>241.20927962539599</v>
      </c>
      <c r="M2110">
        <v>88.062636245286896</v>
      </c>
      <c r="N2110">
        <v>1.5746588502390599</v>
      </c>
      <c r="O2110">
        <v>2.19861295558505</v>
      </c>
      <c r="P2110">
        <v>114.462025316455</v>
      </c>
      <c r="Q2110">
        <v>8.8528561299728997E-2</v>
      </c>
    </row>
    <row r="2111" spans="1:17" hidden="1" x14ac:dyDescent="0.3">
      <c r="A2111" t="s">
        <v>4413</v>
      </c>
      <c r="B2111" t="s">
        <v>4414</v>
      </c>
      <c r="C2111" t="s">
        <v>10405</v>
      </c>
      <c r="D2111" t="s">
        <v>1003</v>
      </c>
      <c r="E2111">
        <v>337.23493271999899</v>
      </c>
      <c r="F2111">
        <v>21.96</v>
      </c>
      <c r="G2111">
        <v>-56.185351741753998</v>
      </c>
      <c r="H2111">
        <v>-11.936924984913301</v>
      </c>
      <c r="I2111">
        <v>-10.821829580084</v>
      </c>
      <c r="J2111">
        <v>-3.8235132843214799</v>
      </c>
      <c r="K2111">
        <v>22.9389289213788</v>
      </c>
      <c r="L2111">
        <v>23.516444626823201</v>
      </c>
      <c r="M2111">
        <v>45.721057524455297</v>
      </c>
      <c r="N2111">
        <v>0.46230252107254299</v>
      </c>
      <c r="O2111">
        <v>36.156648451730398</v>
      </c>
      <c r="P2111">
        <v>20.6593406593406</v>
      </c>
      <c r="Q2111">
        <v>-2.3539096357387001E-2</v>
      </c>
    </row>
    <row r="2112" spans="1:17" hidden="1" x14ac:dyDescent="0.3">
      <c r="A2112" t="s">
        <v>4415</v>
      </c>
      <c r="B2112" t="s">
        <v>4416</v>
      </c>
      <c r="C2112" t="s">
        <v>10405</v>
      </c>
      <c r="D2112" t="s">
        <v>393</v>
      </c>
      <c r="E2112">
        <v>336.5385905</v>
      </c>
      <c r="F2112">
        <v>300.64999999999998</v>
      </c>
      <c r="G2112">
        <v>-29.996489670862399</v>
      </c>
      <c r="H2112">
        <v>-16.9229449123096</v>
      </c>
      <c r="I2112">
        <v>-9.4383189662489695</v>
      </c>
      <c r="J2112">
        <v>-8.5489983642777894</v>
      </c>
      <c r="K2112">
        <v>290.56252564654</v>
      </c>
      <c r="L2112">
        <v>292.82236515100499</v>
      </c>
      <c r="M2112">
        <v>64.453191122217504</v>
      </c>
      <c r="N2112">
        <v>1.28191895898383</v>
      </c>
      <c r="O2112">
        <v>34.691501746216503</v>
      </c>
      <c r="P2112">
        <v>39.837209302325498</v>
      </c>
      <c r="Q2112">
        <v>7.9713470155751004E-2</v>
      </c>
    </row>
    <row r="2113" spans="1:17" hidden="1" x14ac:dyDescent="0.3">
      <c r="A2113" t="s">
        <v>4417</v>
      </c>
      <c r="B2113" t="s">
        <v>4418</v>
      </c>
      <c r="C2113" t="s">
        <v>10405</v>
      </c>
      <c r="D2113" t="s">
        <v>564</v>
      </c>
      <c r="E2113">
        <v>336.493447</v>
      </c>
      <c r="F2113">
        <v>215</v>
      </c>
      <c r="G2113">
        <v>29.264140087344199</v>
      </c>
      <c r="H2113">
        <v>1.72336947942341</v>
      </c>
      <c r="I2113">
        <v>59.082457143261998</v>
      </c>
      <c r="J2113">
        <v>-4.2645660239069603</v>
      </c>
      <c r="K2113">
        <v>195.232920531476</v>
      </c>
      <c r="M2113">
        <v>54.078954334551</v>
      </c>
      <c r="N2113">
        <v>1.59406716905519</v>
      </c>
      <c r="O2113">
        <v>6.9767441860465</v>
      </c>
      <c r="P2113">
        <v>88.266199649737302</v>
      </c>
    </row>
    <row r="2114" spans="1:17" hidden="1" x14ac:dyDescent="0.3">
      <c r="A2114" t="s">
        <v>4419</v>
      </c>
      <c r="B2114" t="s">
        <v>4420</v>
      </c>
      <c r="C2114" t="s">
        <v>10405</v>
      </c>
      <c r="D2114" t="s">
        <v>130</v>
      </c>
      <c r="E2114">
        <v>336.3924725</v>
      </c>
      <c r="F2114">
        <v>193.97</v>
      </c>
      <c r="G2114">
        <v>-27.1241239630236</v>
      </c>
      <c r="H2114">
        <v>3.1628083041206301</v>
      </c>
      <c r="I2114">
        <v>-6.2701624033209802</v>
      </c>
      <c r="J2114">
        <v>-8.21895470839792</v>
      </c>
      <c r="K2114">
        <v>192.31494719281301</v>
      </c>
      <c r="L2114">
        <v>189.27625324745799</v>
      </c>
      <c r="M2114">
        <v>35.195722659914303</v>
      </c>
      <c r="N2114">
        <v>0.97844528725221402</v>
      </c>
      <c r="O2114">
        <v>23.1891529617982</v>
      </c>
      <c r="P2114">
        <v>19.697624190064701</v>
      </c>
      <c r="Q2114">
        <v>-4.0553913591167001E-2</v>
      </c>
    </row>
    <row r="2115" spans="1:17" hidden="1" x14ac:dyDescent="0.3">
      <c r="A2115" t="s">
        <v>4421</v>
      </c>
      <c r="B2115" t="s">
        <v>4422</v>
      </c>
      <c r="C2115" t="s">
        <v>10405</v>
      </c>
      <c r="D2115" t="s">
        <v>294</v>
      </c>
      <c r="E2115">
        <v>336.13471762</v>
      </c>
      <c r="F2115">
        <v>33.78</v>
      </c>
      <c r="G2115">
        <v>-33.5437736850268</v>
      </c>
      <c r="H2115">
        <v>-12.857682837410501</v>
      </c>
      <c r="I2115">
        <v>-6.1979949338457203</v>
      </c>
      <c r="J2115">
        <v>-1.8141546460618301</v>
      </c>
      <c r="K2115">
        <v>34.278387776192901</v>
      </c>
      <c r="L2115">
        <v>35.1133514959946</v>
      </c>
      <c r="M2115">
        <v>47.514281633513903</v>
      </c>
      <c r="N2115">
        <v>1.4083780576909</v>
      </c>
      <c r="O2115">
        <v>30.2545885139135</v>
      </c>
      <c r="P2115">
        <v>19.575221238937999</v>
      </c>
    </row>
    <row r="2116" spans="1:17" hidden="1" x14ac:dyDescent="0.3">
      <c r="A2116" t="s">
        <v>4423</v>
      </c>
      <c r="B2116" t="s">
        <v>4424</v>
      </c>
      <c r="C2116" t="s">
        <v>10405</v>
      </c>
      <c r="D2116" t="s">
        <v>555</v>
      </c>
      <c r="E2116">
        <v>335.46286857299998</v>
      </c>
      <c r="F2116">
        <v>24.71</v>
      </c>
      <c r="G2116">
        <v>95.570424572566694</v>
      </c>
      <c r="H2116">
        <v>3.1441300581743898</v>
      </c>
      <c r="I2116">
        <v>39.205745440191599</v>
      </c>
      <c r="J2116">
        <v>-1.76077814511907</v>
      </c>
      <c r="K2116">
        <v>22.805232070306499</v>
      </c>
      <c r="L2116">
        <v>19.3873658008579</v>
      </c>
      <c r="M2116">
        <v>64.101555679242793</v>
      </c>
      <c r="N2116">
        <v>0.87336256984732097</v>
      </c>
      <c r="O2116">
        <v>19.789558883043298</v>
      </c>
      <c r="P2116">
        <v>161.48148148148101</v>
      </c>
      <c r="Q2116">
        <v>9.2971000676012994E-2</v>
      </c>
    </row>
    <row r="2117" spans="1:17" hidden="1" x14ac:dyDescent="0.3">
      <c r="A2117" t="s">
        <v>4425</v>
      </c>
      <c r="B2117" t="s">
        <v>4426</v>
      </c>
      <c r="C2117" t="s">
        <v>10405</v>
      </c>
      <c r="D2117" t="s">
        <v>407</v>
      </c>
      <c r="E2117">
        <v>335.41792614000002</v>
      </c>
      <c r="F2117">
        <v>133.94999999999999</v>
      </c>
      <c r="G2117">
        <v>51.4474061551796</v>
      </c>
      <c r="H2117">
        <v>36.6107653965202</v>
      </c>
      <c r="I2117">
        <v>38.709150771968197</v>
      </c>
      <c r="J2117">
        <v>-5.8504064424811801</v>
      </c>
      <c r="K2117">
        <v>119.473831302543</v>
      </c>
      <c r="L2117">
        <v>100.928941657153</v>
      </c>
      <c r="M2117">
        <v>46.994147900318097</v>
      </c>
      <c r="N2117">
        <v>0.768550284073521</v>
      </c>
      <c r="O2117">
        <v>15.371407241508001</v>
      </c>
      <c r="P2117">
        <v>89.462517680339403</v>
      </c>
      <c r="Q2117">
        <v>3.0450998459156001E-2</v>
      </c>
    </row>
    <row r="2118" spans="1:17" hidden="1" x14ac:dyDescent="0.3">
      <c r="A2118" t="s">
        <v>4427</v>
      </c>
      <c r="B2118" t="s">
        <v>4428</v>
      </c>
      <c r="C2118" t="s">
        <v>10405</v>
      </c>
      <c r="D2118" t="s">
        <v>592</v>
      </c>
      <c r="E2118">
        <v>334.78649999999999</v>
      </c>
      <c r="F2118">
        <v>270</v>
      </c>
      <c r="G2118">
        <v>194.705002405887</v>
      </c>
      <c r="H2118">
        <v>4.4910132454859797</v>
      </c>
      <c r="I2118">
        <v>-24.579695172835098</v>
      </c>
      <c r="J2118">
        <v>-0.55594002885713301</v>
      </c>
      <c r="K2118">
        <v>273.71211300755999</v>
      </c>
      <c r="L2118">
        <v>233.35461303533799</v>
      </c>
      <c r="M2118">
        <v>51.898214473810903</v>
      </c>
      <c r="N2118">
        <v>0.22936626215314701</v>
      </c>
      <c r="O2118">
        <v>25.925925925925899</v>
      </c>
      <c r="P2118">
        <v>260</v>
      </c>
    </row>
    <row r="2119" spans="1:17" hidden="1" x14ac:dyDescent="0.3">
      <c r="A2119" t="s">
        <v>4429</v>
      </c>
      <c r="B2119" t="s">
        <v>4430</v>
      </c>
      <c r="C2119" t="s">
        <v>10405</v>
      </c>
      <c r="D2119" t="s">
        <v>281</v>
      </c>
      <c r="E2119">
        <v>334.5734205</v>
      </c>
      <c r="F2119">
        <v>239.25</v>
      </c>
      <c r="G2119">
        <v>172.79980840035901</v>
      </c>
      <c r="H2119">
        <v>33.935811680572002</v>
      </c>
      <c r="I2119">
        <v>160.51453096990701</v>
      </c>
      <c r="J2119">
        <v>1.52025022367523</v>
      </c>
      <c r="K2119">
        <v>182.44570007407199</v>
      </c>
      <c r="L2119">
        <v>128.23624400294199</v>
      </c>
      <c r="M2119">
        <v>90.2305007077005</v>
      </c>
      <c r="N2119">
        <v>0.94256200503118304</v>
      </c>
      <c r="O2119">
        <v>0</v>
      </c>
      <c r="P2119">
        <v>289.02439024390202</v>
      </c>
      <c r="Q2119">
        <v>0.223940528003059</v>
      </c>
    </row>
    <row r="2120" spans="1:17" hidden="1" x14ac:dyDescent="0.3">
      <c r="A2120" t="s">
        <v>4431</v>
      </c>
      <c r="B2120" t="s">
        <v>4432</v>
      </c>
      <c r="C2120" t="s">
        <v>10405</v>
      </c>
      <c r="E2120">
        <v>332.156110125</v>
      </c>
      <c r="F2120">
        <v>1090.25</v>
      </c>
      <c r="G2120">
        <v>1060.01000904495</v>
      </c>
      <c r="H2120">
        <v>11.9589699728363</v>
      </c>
      <c r="I2120">
        <v>125.703395227494</v>
      </c>
      <c r="J2120">
        <v>-10.1532774395023</v>
      </c>
      <c r="K2120">
        <v>1118.8078008346099</v>
      </c>
      <c r="M2120">
        <v>27.747883948649999</v>
      </c>
      <c r="N2120">
        <v>9.5993224355179303E-4</v>
      </c>
      <c r="O2120">
        <v>27.301077734464499</v>
      </c>
      <c r="P2120">
        <v>1151.72215843857</v>
      </c>
    </row>
    <row r="2121" spans="1:17" hidden="1" x14ac:dyDescent="0.3">
      <c r="A2121" t="s">
        <v>4433</v>
      </c>
      <c r="B2121" t="s">
        <v>4434</v>
      </c>
      <c r="C2121" t="s">
        <v>10405</v>
      </c>
      <c r="D2121" t="s">
        <v>190</v>
      </c>
      <c r="E2121">
        <v>331.73</v>
      </c>
      <c r="F2121">
        <v>33.85</v>
      </c>
      <c r="G2121">
        <v>159.63883391628201</v>
      </c>
      <c r="H2121">
        <v>16.0489110819329</v>
      </c>
      <c r="I2121">
        <v>91.914379771116998</v>
      </c>
      <c r="J2121">
        <v>-12.130173661532201</v>
      </c>
      <c r="K2121">
        <v>29.727987537142099</v>
      </c>
      <c r="L2121">
        <v>22.2823005272476</v>
      </c>
      <c r="M2121">
        <v>49.5316847561987</v>
      </c>
      <c r="N2121">
        <v>1.23037142145769</v>
      </c>
      <c r="O2121">
        <v>10.6942392909896</v>
      </c>
      <c r="P2121">
        <v>233.49753694581199</v>
      </c>
      <c r="Q2121">
        <v>9.4995126066999003E-2</v>
      </c>
    </row>
    <row r="2122" spans="1:17" hidden="1" x14ac:dyDescent="0.3">
      <c r="A2122" t="s">
        <v>4435</v>
      </c>
      <c r="B2122" t="s">
        <v>4436</v>
      </c>
      <c r="C2122" t="s">
        <v>10405</v>
      </c>
      <c r="D2122" t="s">
        <v>54</v>
      </c>
      <c r="E2122">
        <v>331.60873199999997</v>
      </c>
      <c r="F2122">
        <v>928.2</v>
      </c>
      <c r="G2122">
        <v>204.43773659549501</v>
      </c>
      <c r="H2122">
        <v>-2.6454444349892099</v>
      </c>
      <c r="I2122">
        <v>122.130834073586</v>
      </c>
      <c r="J2122">
        <v>-0.31194660942314201</v>
      </c>
      <c r="K2122">
        <v>836.85707790296601</v>
      </c>
      <c r="L2122">
        <v>598.97290988404495</v>
      </c>
      <c r="M2122">
        <v>53.108730571528802</v>
      </c>
      <c r="N2122">
        <v>0.47598377423021199</v>
      </c>
      <c r="O2122">
        <v>7.6276664511958501</v>
      </c>
      <c r="P2122">
        <v>254.27480916030501</v>
      </c>
      <c r="Q2122">
        <v>7.4764172539181994E-2</v>
      </c>
    </row>
    <row r="2123" spans="1:17" hidden="1" x14ac:dyDescent="0.3">
      <c r="A2123" t="s">
        <v>4437</v>
      </c>
      <c r="B2123" t="s">
        <v>4438</v>
      </c>
      <c r="C2123" t="s">
        <v>10405</v>
      </c>
      <c r="D2123" t="s">
        <v>46</v>
      </c>
      <c r="E2123">
        <v>331.478566296</v>
      </c>
      <c r="F2123">
        <v>59.88</v>
      </c>
      <c r="G2123">
        <v>35.7948284996355</v>
      </c>
      <c r="H2123">
        <v>-0.87432232277800004</v>
      </c>
      <c r="I2123">
        <v>4.27205003399117</v>
      </c>
      <c r="J2123">
        <v>-0.15460064457192599</v>
      </c>
      <c r="K2123">
        <v>63.863129791402599</v>
      </c>
      <c r="L2123">
        <v>57.204956412881003</v>
      </c>
      <c r="M2123">
        <v>41.4492329414769</v>
      </c>
      <c r="N2123">
        <v>0.18837529044771301</v>
      </c>
      <c r="O2123">
        <v>47.795591182364703</v>
      </c>
      <c r="P2123">
        <v>76.377025036818793</v>
      </c>
    </row>
    <row r="2124" spans="1:17" hidden="1" x14ac:dyDescent="0.3">
      <c r="A2124" t="s">
        <v>4439</v>
      </c>
      <c r="B2124" t="s">
        <v>4440</v>
      </c>
      <c r="C2124" t="s">
        <v>10405</v>
      </c>
      <c r="D2124" t="s">
        <v>130</v>
      </c>
      <c r="E2124">
        <v>331.25385127999999</v>
      </c>
      <c r="F2124">
        <v>45.38</v>
      </c>
      <c r="G2124">
        <v>-4.7353974600264603</v>
      </c>
      <c r="H2124">
        <v>-13.6951556561113</v>
      </c>
      <c r="I2124">
        <v>-23.435999108094901</v>
      </c>
      <c r="J2124">
        <v>-2.65180159035011</v>
      </c>
      <c r="K2124">
        <v>43.133533013035802</v>
      </c>
      <c r="L2124">
        <v>42.732892231600601</v>
      </c>
      <c r="M2124">
        <v>71.0662812638286</v>
      </c>
      <c r="N2124">
        <v>1.2232056889057601</v>
      </c>
      <c r="O2124">
        <v>38.827677390921103</v>
      </c>
      <c r="P2124">
        <v>42.480376766090998</v>
      </c>
    </row>
    <row r="2125" spans="1:17" hidden="1" x14ac:dyDescent="0.3">
      <c r="A2125" t="s">
        <v>4441</v>
      </c>
      <c r="B2125" t="s">
        <v>4442</v>
      </c>
      <c r="C2125" t="s">
        <v>10405</v>
      </c>
      <c r="D2125" t="s">
        <v>998</v>
      </c>
      <c r="E2125">
        <v>331.14299362600002</v>
      </c>
      <c r="F2125">
        <v>14.03</v>
      </c>
      <c r="G2125">
        <v>-5.77511451490781</v>
      </c>
      <c r="H2125">
        <v>-27.3929755030222</v>
      </c>
      <c r="I2125">
        <v>9.2851823431579792</v>
      </c>
      <c r="J2125">
        <v>-4.2052225895635296</v>
      </c>
      <c r="K2125">
        <v>14.750401918238101</v>
      </c>
      <c r="L2125">
        <v>13.538889898826399</v>
      </c>
      <c r="M2125">
        <v>34.649149350769797</v>
      </c>
      <c r="N2125">
        <v>0.21525420741022</v>
      </c>
      <c r="O2125">
        <v>39.700641482537399</v>
      </c>
      <c r="P2125">
        <v>40.299999999999997</v>
      </c>
      <c r="Q2125">
        <v>6.3592253708571994E-2</v>
      </c>
    </row>
    <row r="2126" spans="1:17" hidden="1" x14ac:dyDescent="0.3">
      <c r="A2126" t="s">
        <v>4443</v>
      </c>
      <c r="B2126" t="s">
        <v>4444</v>
      </c>
      <c r="C2126" t="s">
        <v>10405</v>
      </c>
      <c r="D2126" t="s">
        <v>21</v>
      </c>
      <c r="E2126">
        <v>331.09917315299998</v>
      </c>
      <c r="F2126">
        <v>10.19</v>
      </c>
      <c r="G2126">
        <v>23.098270730119999</v>
      </c>
      <c r="H2126">
        <v>-12.477583842825799</v>
      </c>
      <c r="I2126">
        <v>22.751945679215101</v>
      </c>
      <c r="J2126">
        <v>-11.010036745356301</v>
      </c>
      <c r="K2126">
        <v>9.1855808761887001</v>
      </c>
      <c r="L2126">
        <v>8.27847404193564</v>
      </c>
      <c r="M2126">
        <v>51.698034297041701</v>
      </c>
      <c r="N2126">
        <v>0.54442841987817303</v>
      </c>
      <c r="O2126">
        <v>15.655128055402001</v>
      </c>
      <c r="P2126">
        <v>73.608732228994</v>
      </c>
      <c r="Q2126">
        <v>3.4108873775188002E-2</v>
      </c>
    </row>
    <row r="2127" spans="1:17" hidden="1" x14ac:dyDescent="0.3">
      <c r="A2127" t="s">
        <v>4445</v>
      </c>
      <c r="B2127" t="s">
        <v>4446</v>
      </c>
      <c r="C2127" t="s">
        <v>10405</v>
      </c>
      <c r="D2127" t="s">
        <v>281</v>
      </c>
      <c r="E2127">
        <v>330.86051883200003</v>
      </c>
      <c r="F2127">
        <v>170.08</v>
      </c>
      <c r="G2127">
        <v>-12.2702067167324</v>
      </c>
      <c r="H2127">
        <v>-6.6382906469847196</v>
      </c>
      <c r="I2127">
        <v>22.995103036000799</v>
      </c>
      <c r="J2127">
        <v>-7.5675493128200602</v>
      </c>
      <c r="K2127">
        <v>175.907592977679</v>
      </c>
      <c r="L2127">
        <v>163.635657404596</v>
      </c>
      <c r="M2127">
        <v>34.182326519262197</v>
      </c>
      <c r="N2127">
        <v>0.50441671006602895</v>
      </c>
      <c r="O2127">
        <v>40.492709313264299</v>
      </c>
      <c r="P2127">
        <v>56.251722553973302</v>
      </c>
      <c r="Q2127">
        <v>5.5704496725310998E-2</v>
      </c>
    </row>
    <row r="2128" spans="1:17" hidden="1" x14ac:dyDescent="0.3">
      <c r="A2128" t="s">
        <v>4447</v>
      </c>
      <c r="B2128" t="s">
        <v>4448</v>
      </c>
      <c r="C2128" t="s">
        <v>10405</v>
      </c>
      <c r="D2128" t="s">
        <v>4449</v>
      </c>
      <c r="E2128">
        <v>330.67946790000002</v>
      </c>
      <c r="F2128">
        <v>23.9</v>
      </c>
      <c r="G2128">
        <v>-47.449781028284001</v>
      </c>
      <c r="H2128">
        <v>-29.4846948340175</v>
      </c>
      <c r="I2128">
        <v>-62.088819187241</v>
      </c>
      <c r="J2128">
        <v>12.039926137570999</v>
      </c>
      <c r="K2128">
        <v>28.564423629037801</v>
      </c>
      <c r="L2128">
        <v>35.050779948613503</v>
      </c>
      <c r="M2128">
        <v>64.693486087599197</v>
      </c>
      <c r="N2128">
        <v>1.9269894308795701</v>
      </c>
      <c r="O2128">
        <v>138.07531380753099</v>
      </c>
      <c r="P2128">
        <v>42.092746730083199</v>
      </c>
      <c r="Q2128">
        <v>0.27529583682153602</v>
      </c>
    </row>
    <row r="2129" spans="1:17" hidden="1" x14ac:dyDescent="0.3">
      <c r="A2129" t="s">
        <v>4450</v>
      </c>
      <c r="B2129" t="s">
        <v>4451</v>
      </c>
      <c r="C2129" t="s">
        <v>10405</v>
      </c>
      <c r="D2129" t="s">
        <v>1955</v>
      </c>
      <c r="E2129">
        <v>330.61739999999998</v>
      </c>
      <c r="F2129">
        <v>435</v>
      </c>
      <c r="G2129">
        <v>-44.953465798522203</v>
      </c>
      <c r="H2129">
        <v>-29.358321213515602</v>
      </c>
      <c r="I2129">
        <v>-30.465098335915201</v>
      </c>
      <c r="J2129">
        <v>4.1795117270076796</v>
      </c>
      <c r="M2129">
        <v>35.158893021856699</v>
      </c>
      <c r="O2129">
        <v>53.609195402298802</v>
      </c>
      <c r="P2129">
        <v>6.56540911317982</v>
      </c>
    </row>
    <row r="2130" spans="1:17" hidden="1" x14ac:dyDescent="0.3">
      <c r="A2130" t="s">
        <v>4452</v>
      </c>
      <c r="B2130" t="s">
        <v>4453</v>
      </c>
      <c r="C2130" t="s">
        <v>10405</v>
      </c>
      <c r="D2130" t="s">
        <v>376</v>
      </c>
      <c r="E2130">
        <v>330.37339874999998</v>
      </c>
      <c r="F2130">
        <v>157.44999999999999</v>
      </c>
      <c r="G2130">
        <v>-68.426571640049104</v>
      </c>
      <c r="H2130">
        <v>-3.6700037047357701</v>
      </c>
      <c r="I2130">
        <v>-47.705365670919399</v>
      </c>
      <c r="J2130">
        <v>-4.3324655157195</v>
      </c>
      <c r="K2130">
        <v>166.09239969225999</v>
      </c>
      <c r="M2130">
        <v>40.7960194131375</v>
      </c>
      <c r="N2130">
        <v>1.1502979050547699</v>
      </c>
      <c r="O2130">
        <v>73.388377262622996</v>
      </c>
      <c r="P2130">
        <v>4.9666666666666499</v>
      </c>
    </row>
    <row r="2131" spans="1:17" hidden="1" x14ac:dyDescent="0.3">
      <c r="A2131" t="s">
        <v>4454</v>
      </c>
      <c r="B2131" t="s">
        <v>4455</v>
      </c>
      <c r="C2131" t="s">
        <v>10405</v>
      </c>
      <c r="D2131" t="s">
        <v>1010</v>
      </c>
      <c r="E2131">
        <v>330.23880000000003</v>
      </c>
      <c r="F2131">
        <v>93.75</v>
      </c>
      <c r="G2131">
        <v>0.243743325983935</v>
      </c>
      <c r="H2131">
        <v>-35.741502939518</v>
      </c>
      <c r="I2131">
        <v>-19.257946598303501</v>
      </c>
      <c r="J2131">
        <v>-7.4236109728912503</v>
      </c>
      <c r="K2131">
        <v>115.97355387342699</v>
      </c>
      <c r="L2131">
        <v>119.492994975077</v>
      </c>
      <c r="M2131">
        <v>16.684647797113399</v>
      </c>
      <c r="N2131">
        <v>0.90360540434932901</v>
      </c>
      <c r="O2131">
        <v>86.6666666666666</v>
      </c>
      <c r="P2131">
        <v>39.301634472511097</v>
      </c>
    </row>
    <row r="2132" spans="1:17" hidden="1" x14ac:dyDescent="0.3">
      <c r="A2132" t="s">
        <v>4456</v>
      </c>
      <c r="B2132" t="s">
        <v>4457</v>
      </c>
      <c r="C2132" t="s">
        <v>10405</v>
      </c>
      <c r="D2132" t="s">
        <v>400</v>
      </c>
      <c r="E2132">
        <v>329.50855197499999</v>
      </c>
      <c r="F2132">
        <v>882.95</v>
      </c>
      <c r="G2132">
        <v>47.144086164244101</v>
      </c>
      <c r="H2132">
        <v>-15.5534321176101</v>
      </c>
      <c r="I2132">
        <v>-25.613279006569901</v>
      </c>
      <c r="J2132">
        <v>-5.9629262561187399</v>
      </c>
      <c r="K2132">
        <v>892.58748796916996</v>
      </c>
      <c r="L2132">
        <v>862.23576182650095</v>
      </c>
      <c r="M2132">
        <v>48.044178970925699</v>
      </c>
      <c r="N2132">
        <v>0.83163867979154604</v>
      </c>
      <c r="O2132">
        <v>54.017781301319403</v>
      </c>
      <c r="P2132">
        <v>82.427685950413206</v>
      </c>
      <c r="Q2132">
        <v>4.0542228158714999E-2</v>
      </c>
    </row>
    <row r="2133" spans="1:17" hidden="1" x14ac:dyDescent="0.3">
      <c r="A2133" t="s">
        <v>4458</v>
      </c>
      <c r="B2133" t="s">
        <v>4459</v>
      </c>
      <c r="C2133" t="s">
        <v>10405</v>
      </c>
      <c r="D2133" t="s">
        <v>149</v>
      </c>
      <c r="E2133">
        <v>329.26181141000001</v>
      </c>
      <c r="F2133">
        <v>254.45</v>
      </c>
      <c r="G2133">
        <v>-4.6276512621814003</v>
      </c>
      <c r="H2133">
        <v>10.950150502876401</v>
      </c>
      <c r="I2133">
        <v>9.8607162004255802</v>
      </c>
      <c r="J2133">
        <v>13.238694680535399</v>
      </c>
      <c r="M2133">
        <v>100</v>
      </c>
      <c r="O2133">
        <v>0</v>
      </c>
      <c r="P2133">
        <v>33.921052631578902</v>
      </c>
    </row>
    <row r="2134" spans="1:17" hidden="1" x14ac:dyDescent="0.3">
      <c r="A2134" t="s">
        <v>4460</v>
      </c>
      <c r="B2134" t="s">
        <v>4461</v>
      </c>
      <c r="C2134" t="s">
        <v>10405</v>
      </c>
      <c r="D2134" t="s">
        <v>213</v>
      </c>
      <c r="E2134">
        <v>328.52465999999998</v>
      </c>
      <c r="F2134">
        <v>102.68</v>
      </c>
      <c r="G2134">
        <v>14.829204908309199</v>
      </c>
      <c r="H2134">
        <v>-9.4493323083373308</v>
      </c>
      <c r="I2134">
        <v>6.32651838705159</v>
      </c>
      <c r="J2134">
        <v>-8.1260457850217502</v>
      </c>
      <c r="K2134">
        <v>104.312631107784</v>
      </c>
      <c r="L2134">
        <v>98.997681129113303</v>
      </c>
      <c r="M2134">
        <v>48.568304390694898</v>
      </c>
      <c r="N2134">
        <v>0.604710375904424</v>
      </c>
      <c r="O2134">
        <v>25.525905726528901</v>
      </c>
      <c r="P2134">
        <v>62.984126984126902</v>
      </c>
      <c r="Q2134">
        <v>6.8134079428877004E-2</v>
      </c>
    </row>
    <row r="2135" spans="1:17" hidden="1" x14ac:dyDescent="0.3">
      <c r="A2135" t="s">
        <v>4462</v>
      </c>
      <c r="B2135" t="s">
        <v>4463</v>
      </c>
      <c r="C2135" t="s">
        <v>10405</v>
      </c>
      <c r="D2135" t="s">
        <v>21</v>
      </c>
      <c r="E2135">
        <v>328.11892064699998</v>
      </c>
      <c r="F2135">
        <v>145.93</v>
      </c>
      <c r="G2135">
        <v>-30.442685536609101</v>
      </c>
      <c r="H2135">
        <v>-10.881601384017401</v>
      </c>
      <c r="I2135">
        <v>20.246913262077801</v>
      </c>
      <c r="J2135">
        <v>-3.93936011212188</v>
      </c>
      <c r="K2135">
        <v>130.09542127080601</v>
      </c>
      <c r="L2135">
        <v>127.398269935587</v>
      </c>
      <c r="M2135">
        <v>74.171918798037296</v>
      </c>
      <c r="N2135">
        <v>1.84043868036298</v>
      </c>
      <c r="O2135">
        <v>19.7491948194339</v>
      </c>
      <c r="P2135">
        <v>55.244680851063798</v>
      </c>
      <c r="Q2135">
        <v>0.12495300358455801</v>
      </c>
    </row>
    <row r="2136" spans="1:17" hidden="1" x14ac:dyDescent="0.3">
      <c r="A2136" t="s">
        <v>4464</v>
      </c>
      <c r="B2136" t="s">
        <v>4465</v>
      </c>
      <c r="C2136" t="s">
        <v>10405</v>
      </c>
      <c r="D2136" t="s">
        <v>468</v>
      </c>
      <c r="E2136">
        <v>327.75477765300002</v>
      </c>
      <c r="F2136">
        <v>126.09</v>
      </c>
      <c r="G2136">
        <v>-20.735364203394301</v>
      </c>
      <c r="H2136">
        <v>-9.2894908621038397</v>
      </c>
      <c r="I2136">
        <v>-1.7915993310501399</v>
      </c>
      <c r="J2136">
        <v>-2.5083271647269201</v>
      </c>
      <c r="K2136">
        <v>127.56751767382799</v>
      </c>
      <c r="L2136">
        <v>124.871768279496</v>
      </c>
      <c r="M2136">
        <v>50.253810683760399</v>
      </c>
      <c r="N2136">
        <v>0.18099145121664101</v>
      </c>
      <c r="O2136">
        <v>40.661432310254497</v>
      </c>
      <c r="P2136">
        <v>24.7798119742701</v>
      </c>
      <c r="Q2136">
        <v>-1.6988533328858E-2</v>
      </c>
    </row>
    <row r="2137" spans="1:17" hidden="1" x14ac:dyDescent="0.3">
      <c r="A2137" t="s">
        <v>4466</v>
      </c>
      <c r="B2137" t="s">
        <v>4467</v>
      </c>
      <c r="C2137" t="s">
        <v>10405</v>
      </c>
      <c r="D2137" t="s">
        <v>266</v>
      </c>
      <c r="E2137">
        <v>327.25134000000003</v>
      </c>
      <c r="F2137">
        <v>661.6</v>
      </c>
      <c r="G2137">
        <v>73.294327598012501</v>
      </c>
      <c r="H2137">
        <v>-5.72916294241596</v>
      </c>
      <c r="I2137">
        <v>11.3088627903357</v>
      </c>
      <c r="J2137">
        <v>-2.9137178924465799</v>
      </c>
      <c r="K2137">
        <v>676.17789791704399</v>
      </c>
      <c r="L2137">
        <v>598.77123566904697</v>
      </c>
      <c r="M2137">
        <v>35.812991653422202</v>
      </c>
      <c r="N2137">
        <v>0.82784452294211996</v>
      </c>
      <c r="O2137">
        <v>14.2684401451027</v>
      </c>
      <c r="P2137">
        <v>116.846935431006</v>
      </c>
      <c r="Q2137">
        <v>0.145740083842236</v>
      </c>
    </row>
    <row r="2138" spans="1:17" hidden="1" x14ac:dyDescent="0.3">
      <c r="A2138" t="s">
        <v>4468</v>
      </c>
      <c r="B2138" t="s">
        <v>4469</v>
      </c>
      <c r="C2138" t="s">
        <v>10405</v>
      </c>
      <c r="D2138" t="s">
        <v>263</v>
      </c>
      <c r="E2138">
        <v>326.04250000000002</v>
      </c>
      <c r="F2138">
        <v>300</v>
      </c>
      <c r="G2138">
        <v>-27.422907559348801</v>
      </c>
      <c r="H2138">
        <v>-21.791530621685499</v>
      </c>
      <c r="I2138">
        <v>-9.5165669208443209</v>
      </c>
      <c r="J2138">
        <v>-9.7054471212545703</v>
      </c>
      <c r="K2138">
        <v>320.67167804346298</v>
      </c>
      <c r="L2138">
        <v>303.44784426165899</v>
      </c>
      <c r="M2138">
        <v>23.846915692705799</v>
      </c>
      <c r="N2138">
        <v>0.35619977522521701</v>
      </c>
      <c r="O2138">
        <v>39.316666666666599</v>
      </c>
      <c r="P2138">
        <v>19.379228014325498</v>
      </c>
      <c r="Q2138">
        <v>5.9796715115122002E-2</v>
      </c>
    </row>
    <row r="2139" spans="1:17" hidden="1" x14ac:dyDescent="0.3">
      <c r="A2139" t="s">
        <v>4470</v>
      </c>
      <c r="B2139" t="s">
        <v>4471</v>
      </c>
      <c r="C2139" t="s">
        <v>10405</v>
      </c>
      <c r="D2139" t="s">
        <v>114</v>
      </c>
      <c r="E2139">
        <v>324.037909159999</v>
      </c>
      <c r="F2139">
        <v>407</v>
      </c>
      <c r="G2139">
        <v>-10.986458060328999</v>
      </c>
      <c r="H2139">
        <v>-5.8775031662375996</v>
      </c>
      <c r="I2139">
        <v>7.7985892474643297</v>
      </c>
      <c r="J2139">
        <v>-7.8929947965927996</v>
      </c>
      <c r="K2139">
        <v>403.62527305243702</v>
      </c>
      <c r="L2139">
        <v>372.65723607440998</v>
      </c>
      <c r="M2139">
        <v>31.667076721458098</v>
      </c>
      <c r="N2139">
        <v>0.72724024603064397</v>
      </c>
      <c r="O2139">
        <v>15.4791154791154</v>
      </c>
      <c r="P2139">
        <v>40.344827586206897</v>
      </c>
      <c r="Q2139">
        <v>1.8404146121023E-2</v>
      </c>
    </row>
    <row r="2140" spans="1:17" hidden="1" x14ac:dyDescent="0.3">
      <c r="A2140" t="s">
        <v>4472</v>
      </c>
      <c r="B2140" t="s">
        <v>4473</v>
      </c>
      <c r="C2140" t="s">
        <v>10405</v>
      </c>
      <c r="D2140" t="s">
        <v>190</v>
      </c>
      <c r="E2140">
        <v>322.99256700000001</v>
      </c>
      <c r="F2140">
        <v>636</v>
      </c>
      <c r="G2140">
        <v>-42.795456948403697</v>
      </c>
      <c r="H2140">
        <v>-9.6738814056704001</v>
      </c>
      <c r="I2140">
        <v>-6.7851486797347</v>
      </c>
      <c r="J2140">
        <v>-4.2827402536838504</v>
      </c>
      <c r="K2140">
        <v>658.38129903122501</v>
      </c>
      <c r="L2140">
        <v>649.56089731157294</v>
      </c>
      <c r="M2140">
        <v>39.866756835508902</v>
      </c>
      <c r="N2140">
        <v>0.53113576621834202</v>
      </c>
      <c r="O2140">
        <v>35.448113207547102</v>
      </c>
      <c r="P2140">
        <v>27.2</v>
      </c>
      <c r="Q2140">
        <v>8.7844442023294E-2</v>
      </c>
    </row>
    <row r="2141" spans="1:17" hidden="1" x14ac:dyDescent="0.3">
      <c r="A2141" t="s">
        <v>4474</v>
      </c>
      <c r="B2141" t="s">
        <v>4475</v>
      </c>
      <c r="C2141" t="s">
        <v>10405</v>
      </c>
      <c r="D2141" t="s">
        <v>471</v>
      </c>
      <c r="E2141">
        <v>322.839</v>
      </c>
      <c r="F2141">
        <v>165</v>
      </c>
      <c r="G2141">
        <v>-54.978528455163797</v>
      </c>
      <c r="H2141">
        <v>7.0623577757221101</v>
      </c>
      <c r="I2141">
        <v>23.402790711200101</v>
      </c>
      <c r="J2141">
        <v>-4.5279350078641798</v>
      </c>
      <c r="K2141">
        <v>151.13562384291501</v>
      </c>
      <c r="L2141">
        <v>147.468815583072</v>
      </c>
      <c r="M2141">
        <v>57.453322976626801</v>
      </c>
      <c r="N2141">
        <v>1.40318593792914</v>
      </c>
      <c r="O2141">
        <v>43.030303030303003</v>
      </c>
      <c r="P2141">
        <v>64.999999999999901</v>
      </c>
    </row>
    <row r="2142" spans="1:17" hidden="1" x14ac:dyDescent="0.3">
      <c r="A2142" t="s">
        <v>4476</v>
      </c>
      <c r="B2142" t="s">
        <v>4477</v>
      </c>
      <c r="C2142" t="s">
        <v>10405</v>
      </c>
      <c r="D2142" t="s">
        <v>54</v>
      </c>
      <c r="E2142">
        <v>322.24686374999999</v>
      </c>
      <c r="F2142">
        <v>244.5</v>
      </c>
      <c r="G2142">
        <v>10.4356631919328</v>
      </c>
      <c r="H2142">
        <v>-20.958201358703398</v>
      </c>
      <c r="I2142">
        <v>3.35646051169882</v>
      </c>
      <c r="J2142">
        <v>-6.5674721341901199</v>
      </c>
      <c r="K2142">
        <v>257.66708974714101</v>
      </c>
      <c r="L2142">
        <v>225.96813548170999</v>
      </c>
      <c r="M2142">
        <v>23.7927422062135</v>
      </c>
      <c r="N2142">
        <v>0.19700322848971499</v>
      </c>
      <c r="O2142">
        <v>26.748466257668699</v>
      </c>
      <c r="P2142">
        <v>43.908181283107602</v>
      </c>
      <c r="Q2142">
        <v>0.12486915741865399</v>
      </c>
    </row>
    <row r="2143" spans="1:17" hidden="1" x14ac:dyDescent="0.3">
      <c r="A2143" t="s">
        <v>4478</v>
      </c>
      <c r="B2143" t="s">
        <v>4479</v>
      </c>
      <c r="C2143" t="s">
        <v>10405</v>
      </c>
      <c r="D2143" t="s">
        <v>130</v>
      </c>
      <c r="E2143">
        <v>322.025900686</v>
      </c>
      <c r="F2143">
        <v>86.62</v>
      </c>
      <c r="G2143">
        <v>-18.167825730993599</v>
      </c>
      <c r="H2143">
        <v>-13.344913273839801</v>
      </c>
      <c r="I2143">
        <v>72.106514745868907</v>
      </c>
      <c r="J2143">
        <v>-7.0382265738832999</v>
      </c>
      <c r="K2143">
        <v>79.5992470836037</v>
      </c>
      <c r="L2143">
        <v>70.288280082689496</v>
      </c>
      <c r="M2143">
        <v>53.232097239980497</v>
      </c>
      <c r="N2143">
        <v>0.26115010675059602</v>
      </c>
      <c r="O2143">
        <v>13.6573539598245</v>
      </c>
      <c r="P2143">
        <v>107.274467575975</v>
      </c>
      <c r="Q2143">
        <v>0.114538933944272</v>
      </c>
    </row>
    <row r="2144" spans="1:17" hidden="1" x14ac:dyDescent="0.3">
      <c r="A2144" t="s">
        <v>4480</v>
      </c>
      <c r="B2144" t="s">
        <v>4481</v>
      </c>
      <c r="C2144" t="s">
        <v>10405</v>
      </c>
      <c r="D2144" t="s">
        <v>21</v>
      </c>
      <c r="E2144">
        <v>321.41501201400001</v>
      </c>
      <c r="F2144">
        <v>136.86000000000001</v>
      </c>
      <c r="G2144">
        <v>33.4183257493128</v>
      </c>
      <c r="H2144">
        <v>-6.8945271644912198</v>
      </c>
      <c r="I2144">
        <v>-1.74921714628296</v>
      </c>
      <c r="J2144">
        <v>-4.4691114784524197</v>
      </c>
      <c r="K2144">
        <v>143.10009254548001</v>
      </c>
      <c r="L2144">
        <v>128.34818010063401</v>
      </c>
      <c r="M2144">
        <v>29.417608451888199</v>
      </c>
      <c r="N2144">
        <v>0.29246780675763501</v>
      </c>
      <c r="O2144">
        <v>30.293730819815799</v>
      </c>
      <c r="P2144">
        <v>85.698778833107198</v>
      </c>
      <c r="Q2144">
        <v>7.1359423763818E-2</v>
      </c>
    </row>
    <row r="2145" spans="1:17" hidden="1" x14ac:dyDescent="0.3">
      <c r="A2145" t="s">
        <v>4482</v>
      </c>
      <c r="B2145" t="s">
        <v>4483</v>
      </c>
      <c r="C2145" t="s">
        <v>10405</v>
      </c>
      <c r="D2145" t="s">
        <v>4251</v>
      </c>
      <c r="E2145">
        <v>319.67216719999999</v>
      </c>
      <c r="F2145">
        <v>37.5</v>
      </c>
      <c r="G2145">
        <v>-20.5975745828305</v>
      </c>
      <c r="H2145">
        <v>-35.627846235039698</v>
      </c>
      <c r="I2145">
        <v>12.797023565916501</v>
      </c>
      <c r="J2145">
        <v>-15.830986196794001</v>
      </c>
      <c r="K2145">
        <v>40.736689958708503</v>
      </c>
      <c r="L2145">
        <v>33.980889577786897</v>
      </c>
      <c r="M2145">
        <v>19.508078615117501</v>
      </c>
      <c r="N2145">
        <v>0.21022771047775299</v>
      </c>
      <c r="O2145">
        <v>60.533333333333303</v>
      </c>
      <c r="P2145">
        <v>52.439024390243901</v>
      </c>
      <c r="Q2145">
        <v>7.6793578863999998E-2</v>
      </c>
    </row>
    <row r="2146" spans="1:17" hidden="1" x14ac:dyDescent="0.3">
      <c r="A2146" t="s">
        <v>4484</v>
      </c>
      <c r="B2146" t="s">
        <v>4485</v>
      </c>
      <c r="C2146" t="s">
        <v>10405</v>
      </c>
      <c r="D2146" t="s">
        <v>1688</v>
      </c>
      <c r="E2146">
        <v>319.171027199999</v>
      </c>
      <c r="F2146">
        <v>63.93</v>
      </c>
      <c r="G2146">
        <v>-5.5272953804008704</v>
      </c>
      <c r="H2146">
        <v>0.43522268216760901</v>
      </c>
      <c r="I2146">
        <v>-4.3923406842102297</v>
      </c>
      <c r="J2146">
        <v>0.168816782766818</v>
      </c>
      <c r="K2146">
        <v>61.271062094205803</v>
      </c>
      <c r="L2146">
        <v>58.5170151525055</v>
      </c>
      <c r="M2146">
        <v>55.8285238094657</v>
      </c>
      <c r="N2146">
        <v>0.801796395066802</v>
      </c>
      <c r="O2146">
        <v>1.51728452995465</v>
      </c>
      <c r="P2146">
        <v>34.561145022100597</v>
      </c>
      <c r="Q2146">
        <v>-2.0749357399728999E-2</v>
      </c>
    </row>
    <row r="2147" spans="1:17" hidden="1" x14ac:dyDescent="0.3">
      <c r="A2147" t="s">
        <v>4486</v>
      </c>
      <c r="B2147" t="s">
        <v>4487</v>
      </c>
      <c r="C2147" t="s">
        <v>10405</v>
      </c>
      <c r="D2147" t="s">
        <v>46</v>
      </c>
      <c r="E2147">
        <v>318.95306283799999</v>
      </c>
      <c r="F2147">
        <v>18.11</v>
      </c>
      <c r="G2147">
        <v>61.518328660888301</v>
      </c>
      <c r="H2147">
        <v>-10.8748148059298</v>
      </c>
      <c r="I2147">
        <v>21.624548858994999</v>
      </c>
      <c r="J2147">
        <v>7.2884642791233301</v>
      </c>
      <c r="K2147">
        <v>17.958197747661099</v>
      </c>
      <c r="L2147">
        <v>16.092324729998801</v>
      </c>
      <c r="M2147">
        <v>71.125396434512098</v>
      </c>
      <c r="N2147">
        <v>0.48328788540899098</v>
      </c>
      <c r="O2147">
        <v>35.670900055218098</v>
      </c>
      <c r="Q2147">
        <v>0.11822939502804899</v>
      </c>
    </row>
    <row r="2148" spans="1:17" hidden="1" x14ac:dyDescent="0.3">
      <c r="A2148" t="s">
        <v>4488</v>
      </c>
      <c r="B2148" t="s">
        <v>4489</v>
      </c>
      <c r="C2148" t="s">
        <v>10405</v>
      </c>
      <c r="E2148">
        <v>318.63234599999998</v>
      </c>
      <c r="F2148">
        <v>197.55</v>
      </c>
      <c r="G2148">
        <v>-37.1727131233744</v>
      </c>
      <c r="H2148">
        <v>-0.26016821892540598</v>
      </c>
      <c r="I2148">
        <v>-22.684345660767399</v>
      </c>
      <c r="J2148">
        <v>2.0283759587335002</v>
      </c>
      <c r="M2148">
        <v>0</v>
      </c>
      <c r="O2148">
        <v>5.26449000253099</v>
      </c>
      <c r="P2148">
        <v>3.9189900052603899</v>
      </c>
    </row>
    <row r="2149" spans="1:17" hidden="1" x14ac:dyDescent="0.3">
      <c r="A2149" t="s">
        <v>4490</v>
      </c>
      <c r="B2149" t="s">
        <v>4491</v>
      </c>
      <c r="C2149" t="s">
        <v>10405</v>
      </c>
      <c r="D2149" t="s">
        <v>592</v>
      </c>
      <c r="E2149">
        <v>317.9707737</v>
      </c>
      <c r="F2149">
        <v>138.54</v>
      </c>
      <c r="G2149">
        <v>3.6520185004604802</v>
      </c>
      <c r="H2149">
        <v>36.832329364218197</v>
      </c>
      <c r="I2149">
        <v>29.386920245570199</v>
      </c>
      <c r="J2149">
        <v>26.006616676887401</v>
      </c>
      <c r="K2149">
        <v>96.653646307035302</v>
      </c>
      <c r="L2149">
        <v>94.018294564468107</v>
      </c>
      <c r="M2149">
        <v>91.162338081768596</v>
      </c>
      <c r="N2149">
        <v>4.1278577445397602</v>
      </c>
      <c r="O2149">
        <v>3.5801934459361999</v>
      </c>
      <c r="P2149">
        <v>76.371737746658098</v>
      </c>
      <c r="Q2149">
        <v>0.14171657260918699</v>
      </c>
    </row>
    <row r="2150" spans="1:17" hidden="1" x14ac:dyDescent="0.3">
      <c r="A2150" t="s">
        <v>4492</v>
      </c>
      <c r="B2150" t="s">
        <v>4493</v>
      </c>
      <c r="C2150" t="s">
        <v>10405</v>
      </c>
      <c r="D2150" t="s">
        <v>592</v>
      </c>
      <c r="E2150">
        <v>317.03810399999998</v>
      </c>
      <c r="F2150">
        <v>76.38</v>
      </c>
      <c r="G2150">
        <v>-28.323788273642698</v>
      </c>
      <c r="H2150">
        <v>-7.7314910102912897</v>
      </c>
      <c r="I2150">
        <v>1.19623398320939</v>
      </c>
      <c r="J2150">
        <v>-5.9357781451190901</v>
      </c>
      <c r="K2150">
        <v>76.784619551092504</v>
      </c>
      <c r="L2150">
        <v>73.711243195948398</v>
      </c>
      <c r="M2150">
        <v>43.109337867993197</v>
      </c>
      <c r="N2150">
        <v>0.64476361738642296</v>
      </c>
      <c r="O2150">
        <v>33.542812254516797</v>
      </c>
      <c r="P2150">
        <v>25.213114754098299</v>
      </c>
      <c r="Q2150">
        <v>-7.9030869610399995E-3</v>
      </c>
    </row>
    <row r="2151" spans="1:17" hidden="1" x14ac:dyDescent="0.3">
      <c r="A2151" t="s">
        <v>4494</v>
      </c>
      <c r="B2151" t="s">
        <v>4495</v>
      </c>
      <c r="C2151" t="s">
        <v>10405</v>
      </c>
      <c r="D2151" t="s">
        <v>1003</v>
      </c>
      <c r="E2151">
        <v>316.18349380000001</v>
      </c>
      <c r="F2151">
        <v>66.349999999999994</v>
      </c>
      <c r="G2151">
        <v>53.682830825390397</v>
      </c>
      <c r="H2151">
        <v>-9.8290842275398909</v>
      </c>
      <c r="I2151">
        <v>51.879851695693198</v>
      </c>
      <c r="J2151">
        <v>-1.2505280816512001</v>
      </c>
      <c r="K2151">
        <v>65.936802301488001</v>
      </c>
      <c r="L2151">
        <v>54.348033462353101</v>
      </c>
      <c r="M2151">
        <v>46.549805659070898</v>
      </c>
      <c r="N2151">
        <v>0.28725095036195902</v>
      </c>
      <c r="O2151">
        <v>29.495101733232801</v>
      </c>
      <c r="P2151">
        <v>105.10046367851599</v>
      </c>
      <c r="Q2151">
        <v>8.5836023480612006E-2</v>
      </c>
    </row>
    <row r="2152" spans="1:17" hidden="1" x14ac:dyDescent="0.3">
      <c r="A2152" t="s">
        <v>4496</v>
      </c>
      <c r="B2152" t="s">
        <v>4497</v>
      </c>
      <c r="C2152" t="s">
        <v>10405</v>
      </c>
      <c r="D2152" t="s">
        <v>127</v>
      </c>
      <c r="E2152">
        <v>315.54048</v>
      </c>
      <c r="F2152">
        <v>192</v>
      </c>
      <c r="G2152">
        <v>129.05297888461399</v>
      </c>
      <c r="H2152">
        <v>12.619834262011601</v>
      </c>
      <c r="I2152">
        <v>74.125048359494599</v>
      </c>
      <c r="J2152">
        <v>-2.9663662179116499</v>
      </c>
      <c r="K2152">
        <v>160.88524762990099</v>
      </c>
      <c r="L2152">
        <v>120.895711000463</v>
      </c>
      <c r="M2152">
        <v>49.908006011830601</v>
      </c>
      <c r="N2152">
        <v>0.14358007359523001</v>
      </c>
      <c r="O2152">
        <v>6.9270833333333304</v>
      </c>
      <c r="P2152">
        <v>172.72727272727201</v>
      </c>
      <c r="Q2152">
        <v>6.2565477993952998E-2</v>
      </c>
    </row>
    <row r="2153" spans="1:17" hidden="1" x14ac:dyDescent="0.3">
      <c r="A2153" t="s">
        <v>4498</v>
      </c>
      <c r="B2153" t="s">
        <v>4499</v>
      </c>
      <c r="C2153" t="s">
        <v>10405</v>
      </c>
      <c r="E2153">
        <v>315.477988844999</v>
      </c>
      <c r="F2153">
        <v>303.14999999999998</v>
      </c>
      <c r="G2153">
        <v>-27.1844979242912</v>
      </c>
      <c r="H2153">
        <v>0.24234434388866799</v>
      </c>
      <c r="I2153">
        <v>-12.6961304616842</v>
      </c>
      <c r="J2153">
        <v>2.5308885215475798</v>
      </c>
      <c r="O2153">
        <v>0</v>
      </c>
      <c r="P2153">
        <v>10.236363636363601</v>
      </c>
    </row>
    <row r="2154" spans="1:17" hidden="1" x14ac:dyDescent="0.3">
      <c r="A2154" t="s">
        <v>4500</v>
      </c>
      <c r="B2154" t="s">
        <v>4501</v>
      </c>
      <c r="C2154" t="s">
        <v>10405</v>
      </c>
      <c r="D2154" t="s">
        <v>471</v>
      </c>
      <c r="E2154">
        <v>314.96366875000001</v>
      </c>
      <c r="F2154">
        <v>235</v>
      </c>
      <c r="G2154">
        <v>44.653169299380501</v>
      </c>
      <c r="H2154">
        <v>-13.626451346761501</v>
      </c>
      <c r="I2154">
        <v>29.9299218779359</v>
      </c>
      <c r="J2154">
        <v>6.6783539593355901</v>
      </c>
      <c r="K2154">
        <v>222.69597450919599</v>
      </c>
      <c r="L2154">
        <v>190.224412936519</v>
      </c>
      <c r="M2154">
        <v>59.156745668580598</v>
      </c>
      <c r="N2154">
        <v>0.40572798461607901</v>
      </c>
      <c r="O2154">
        <v>14.042553191489301</v>
      </c>
      <c r="P2154">
        <v>92.622950819672099</v>
      </c>
      <c r="Q2154">
        <v>5.0365266119421E-2</v>
      </c>
    </row>
    <row r="2155" spans="1:17" hidden="1" x14ac:dyDescent="0.3">
      <c r="A2155" t="s">
        <v>4502</v>
      </c>
      <c r="B2155" t="s">
        <v>4503</v>
      </c>
      <c r="C2155" t="s">
        <v>10405</v>
      </c>
      <c r="D2155" t="s">
        <v>92</v>
      </c>
      <c r="E2155">
        <v>314.79144278400003</v>
      </c>
      <c r="F2155">
        <v>24.44</v>
      </c>
      <c r="G2155">
        <v>54.9697524030381</v>
      </c>
      <c r="H2155">
        <v>-13.2715287081827</v>
      </c>
      <c r="I2155">
        <v>14.2754396575698</v>
      </c>
      <c r="J2155">
        <v>-5.9187705237793304</v>
      </c>
      <c r="K2155">
        <v>25.3771203120065</v>
      </c>
      <c r="L2155">
        <v>23.114534646077701</v>
      </c>
      <c r="M2155">
        <v>53.176119421455397</v>
      </c>
      <c r="N2155">
        <v>0.41466180977480299</v>
      </c>
      <c r="O2155">
        <v>33.647217337087802</v>
      </c>
      <c r="P2155">
        <v>100.248433507564</v>
      </c>
      <c r="Q2155">
        <v>0.11745910616594001</v>
      </c>
    </row>
    <row r="2156" spans="1:17" hidden="1" x14ac:dyDescent="0.3">
      <c r="A2156" t="s">
        <v>4504</v>
      </c>
      <c r="B2156" t="s">
        <v>4505</v>
      </c>
      <c r="C2156" t="s">
        <v>10405</v>
      </c>
      <c r="D2156" t="s">
        <v>780</v>
      </c>
      <c r="E2156">
        <v>314.60658375000003</v>
      </c>
      <c r="F2156">
        <v>23.75</v>
      </c>
      <c r="G2156">
        <v>53.134080766198998</v>
      </c>
      <c r="H2156">
        <v>-19.053188302159398</v>
      </c>
      <c r="I2156">
        <v>11.744649466834099</v>
      </c>
      <c r="J2156">
        <v>-9.7553568316122607</v>
      </c>
      <c r="K2156">
        <v>25.9786934786028</v>
      </c>
      <c r="L2156">
        <v>22.886376900397199</v>
      </c>
      <c r="M2156">
        <v>29.6069646721594</v>
      </c>
      <c r="N2156">
        <v>1.12901845141376</v>
      </c>
      <c r="O2156">
        <v>41.894736842105203</v>
      </c>
      <c r="P2156">
        <v>92.567567567567593</v>
      </c>
      <c r="Q2156">
        <v>8.4928946709084005E-2</v>
      </c>
    </row>
    <row r="2157" spans="1:17" hidden="1" x14ac:dyDescent="0.3">
      <c r="A2157" t="s">
        <v>4506</v>
      </c>
      <c r="B2157" t="s">
        <v>4507</v>
      </c>
      <c r="C2157" t="s">
        <v>10405</v>
      </c>
      <c r="D2157" t="s">
        <v>1230</v>
      </c>
      <c r="E2157">
        <v>313.295896368</v>
      </c>
      <c r="F2157">
        <v>25.02</v>
      </c>
      <c r="G2157">
        <v>-42.973649948737297</v>
      </c>
      <c r="H2157">
        <v>71.590295458194902</v>
      </c>
      <c r="I2157">
        <v>6.17824268991665</v>
      </c>
      <c r="J2157">
        <v>1.47156648764927</v>
      </c>
      <c r="K2157">
        <v>18.309105322719201</v>
      </c>
      <c r="L2157">
        <v>19.4236791095569</v>
      </c>
      <c r="M2157">
        <v>87.483253713539199</v>
      </c>
      <c r="N2157">
        <v>2.40861541048081</v>
      </c>
      <c r="O2157">
        <v>51.878497202238201</v>
      </c>
      <c r="P2157">
        <v>124.39461883408001</v>
      </c>
      <c r="Q2157">
        <v>2.1398994630852E-2</v>
      </c>
    </row>
    <row r="2158" spans="1:17" hidden="1" x14ac:dyDescent="0.3">
      <c r="A2158" t="s">
        <v>4508</v>
      </c>
      <c r="B2158" t="s">
        <v>4509</v>
      </c>
      <c r="C2158" t="s">
        <v>10405</v>
      </c>
      <c r="D2158" t="s">
        <v>539</v>
      </c>
      <c r="E2158">
        <v>312.91649999999998</v>
      </c>
      <c r="F2158">
        <v>13</v>
      </c>
      <c r="G2158">
        <v>-13.450049724089499</v>
      </c>
      <c r="H2158">
        <v>-12.9768337383031</v>
      </c>
      <c r="I2158">
        <v>-28.027971034904098</v>
      </c>
      <c r="J2158">
        <v>8.7342080236222603</v>
      </c>
      <c r="K2158">
        <v>12.5013701278769</v>
      </c>
      <c r="L2158">
        <v>12.8552636440497</v>
      </c>
      <c r="M2158">
        <v>60.959775182078197</v>
      </c>
      <c r="N2158">
        <v>0.54722320481075304</v>
      </c>
      <c r="O2158">
        <v>79.615384615384599</v>
      </c>
      <c r="P2158">
        <v>28.712871287128699</v>
      </c>
      <c r="Q2158">
        <v>0.22066813452011</v>
      </c>
    </row>
    <row r="2159" spans="1:17" hidden="1" x14ac:dyDescent="0.3">
      <c r="A2159" t="s">
        <v>4510</v>
      </c>
      <c r="B2159" t="s">
        <v>4511</v>
      </c>
      <c r="C2159" t="s">
        <v>10405</v>
      </c>
      <c r="D2159" t="s">
        <v>393</v>
      </c>
      <c r="E2159">
        <v>312.77218145000001</v>
      </c>
      <c r="F2159">
        <v>75.5</v>
      </c>
      <c r="G2159">
        <v>-40.600862033196201</v>
      </c>
      <c r="H2159">
        <v>-9.4638340882240701</v>
      </c>
      <c r="I2159">
        <v>-12.162528494119901</v>
      </c>
      <c r="J2159">
        <v>-6.8624961521047201</v>
      </c>
      <c r="K2159">
        <v>80.382859755946498</v>
      </c>
      <c r="L2159">
        <v>79.411744317879098</v>
      </c>
      <c r="M2159">
        <v>23.9305894863658</v>
      </c>
      <c r="N2159">
        <v>0.232185005425282</v>
      </c>
      <c r="O2159">
        <v>39.0860927152318</v>
      </c>
      <c r="P2159">
        <v>16.1538461538461</v>
      </c>
      <c r="Q2159">
        <v>-8.9621835806434E-2</v>
      </c>
    </row>
    <row r="2160" spans="1:17" hidden="1" x14ac:dyDescent="0.3">
      <c r="A2160" t="s">
        <v>4512</v>
      </c>
      <c r="B2160" t="s">
        <v>4513</v>
      </c>
      <c r="C2160" t="s">
        <v>10405</v>
      </c>
      <c r="D2160" t="s">
        <v>263</v>
      </c>
      <c r="E2160">
        <v>312.24439139999998</v>
      </c>
      <c r="F2160">
        <v>211</v>
      </c>
      <c r="G2160">
        <v>-65.325320510543804</v>
      </c>
      <c r="H2160">
        <v>-14.8250524547633</v>
      </c>
      <c r="I2160">
        <v>-37.546417280827797</v>
      </c>
      <c r="J2160">
        <v>-4.1499772394471197</v>
      </c>
      <c r="K2160">
        <v>220.28413755970101</v>
      </c>
      <c r="L2160">
        <v>250.434674449716</v>
      </c>
      <c r="M2160">
        <v>35.026698641907601</v>
      </c>
      <c r="N2160">
        <v>0.64376291916740702</v>
      </c>
      <c r="O2160">
        <v>54.502369668246402</v>
      </c>
      <c r="P2160">
        <v>9.6103896103895998</v>
      </c>
      <c r="Q2160">
        <v>4.3748611319259001E-2</v>
      </c>
    </row>
    <row r="2161" spans="1:17" hidden="1" x14ac:dyDescent="0.3">
      <c r="A2161" t="s">
        <v>4514</v>
      </c>
      <c r="B2161" t="s">
        <v>4515</v>
      </c>
      <c r="C2161" t="s">
        <v>10405</v>
      </c>
      <c r="D2161" t="s">
        <v>263</v>
      </c>
      <c r="E2161">
        <v>310.28413412999998</v>
      </c>
      <c r="F2161">
        <v>714</v>
      </c>
      <c r="G2161">
        <v>38.560196405768899</v>
      </c>
      <c r="H2161">
        <v>5.0447701582146998</v>
      </c>
      <c r="I2161">
        <v>81.202650423169004</v>
      </c>
      <c r="J2161">
        <v>-6.2461019189898801</v>
      </c>
      <c r="K2161">
        <v>634.57758758184002</v>
      </c>
      <c r="L2161">
        <v>510.023946573393</v>
      </c>
      <c r="M2161">
        <v>49.486636097076101</v>
      </c>
      <c r="N2161">
        <v>0.61295492529903906</v>
      </c>
      <c r="O2161">
        <v>9.2436974789915798</v>
      </c>
      <c r="P2161">
        <v>105.172413793103</v>
      </c>
      <c r="Q2161">
        <v>-5.6599092754752001E-2</v>
      </c>
    </row>
    <row r="2162" spans="1:17" hidden="1" x14ac:dyDescent="0.3">
      <c r="A2162" t="s">
        <v>4516</v>
      </c>
      <c r="B2162" t="s">
        <v>4517</v>
      </c>
      <c r="C2162" t="s">
        <v>10405</v>
      </c>
      <c r="D2162" t="s">
        <v>646</v>
      </c>
      <c r="E2162">
        <v>309.27750326900002</v>
      </c>
      <c r="F2162">
        <v>46.57</v>
      </c>
      <c r="G2162">
        <v>-5.1542065751944897</v>
      </c>
      <c r="H2162">
        <v>-8.4365174447292208</v>
      </c>
      <c r="I2162">
        <v>-16.223448459590401</v>
      </c>
      <c r="J2162">
        <v>-5.0590395360063702</v>
      </c>
      <c r="K2162">
        <v>49.834047835419497</v>
      </c>
      <c r="L2162">
        <v>50.406290827675399</v>
      </c>
      <c r="M2162">
        <v>29.501967842632698</v>
      </c>
      <c r="N2162">
        <v>0.692080219075356</v>
      </c>
      <c r="O2162">
        <v>67.082483925614994</v>
      </c>
      <c r="P2162">
        <v>29.3725920986336</v>
      </c>
      <c r="Q2162">
        <v>0.143687490131608</v>
      </c>
    </row>
    <row r="2163" spans="1:17" hidden="1" x14ac:dyDescent="0.3">
      <c r="A2163" t="s">
        <v>4518</v>
      </c>
      <c r="B2163" t="s">
        <v>4519</v>
      </c>
      <c r="C2163" t="s">
        <v>10405</v>
      </c>
      <c r="D2163" t="s">
        <v>266</v>
      </c>
      <c r="E2163">
        <v>308.11852778000002</v>
      </c>
      <c r="F2163">
        <v>1285</v>
      </c>
      <c r="G2163">
        <v>-15.6182229294448</v>
      </c>
      <c r="H2163">
        <v>-14.2159653554874</v>
      </c>
      <c r="I2163">
        <v>-45.473877061127297</v>
      </c>
      <c r="J2163">
        <v>-8.4337653812506499</v>
      </c>
      <c r="K2163">
        <v>1383.9090501419</v>
      </c>
      <c r="L2163">
        <v>1454.9190345883301</v>
      </c>
      <c r="M2163">
        <v>37.330695808484897</v>
      </c>
      <c r="N2163">
        <v>0.44663503819629302</v>
      </c>
      <c r="O2163">
        <v>78.988326848249002</v>
      </c>
      <c r="P2163">
        <v>22.4159283604839</v>
      </c>
      <c r="Q2163">
        <v>0.164722357197955</v>
      </c>
    </row>
    <row r="2164" spans="1:17" hidden="1" x14ac:dyDescent="0.3">
      <c r="A2164" t="s">
        <v>4520</v>
      </c>
      <c r="B2164" t="s">
        <v>4521</v>
      </c>
      <c r="C2164" t="s">
        <v>10405</v>
      </c>
      <c r="D2164" t="s">
        <v>83</v>
      </c>
      <c r="E2164">
        <v>307.45402999999999</v>
      </c>
      <c r="F2164">
        <v>13.95</v>
      </c>
      <c r="G2164">
        <v>125.208562889433</v>
      </c>
      <c r="H2164">
        <v>-9.5463880504775194</v>
      </c>
      <c r="I2164">
        <v>184.919893427658</v>
      </c>
      <c r="J2164">
        <v>-9.4202470600078207</v>
      </c>
      <c r="K2164">
        <v>14.0794403523175</v>
      </c>
      <c r="L2164">
        <v>11.271936223009</v>
      </c>
      <c r="M2164">
        <v>36.911431820510799</v>
      </c>
      <c r="N2164">
        <v>1.1082958776346701</v>
      </c>
      <c r="O2164">
        <v>20.430107526881699</v>
      </c>
      <c r="P2164">
        <v>277.02702702702697</v>
      </c>
      <c r="Q2164">
        <v>4.8007542368622001E-2</v>
      </c>
    </row>
    <row r="2165" spans="1:17" hidden="1" x14ac:dyDescent="0.3">
      <c r="A2165" t="s">
        <v>4522</v>
      </c>
      <c r="B2165" t="s">
        <v>4523</v>
      </c>
      <c r="C2165" t="s">
        <v>10405</v>
      </c>
      <c r="D2165" t="s">
        <v>230</v>
      </c>
      <c r="E2165">
        <v>306.68</v>
      </c>
      <c r="F2165">
        <v>374</v>
      </c>
      <c r="G2165">
        <v>57.147648795099201</v>
      </c>
      <c r="H2165">
        <v>0.50693050399720996</v>
      </c>
      <c r="I2165">
        <v>25.886914132876601</v>
      </c>
      <c r="J2165">
        <v>-0.39016411003137302</v>
      </c>
      <c r="K2165">
        <v>352.29988161129899</v>
      </c>
      <c r="L2165">
        <v>300.39260129928499</v>
      </c>
      <c r="M2165">
        <v>44.288724162480598</v>
      </c>
      <c r="N2165">
        <v>0.74072172886402099</v>
      </c>
      <c r="O2165">
        <v>15.708556149732599</v>
      </c>
      <c r="P2165">
        <v>98.936170212765902</v>
      </c>
      <c r="Q2165">
        <v>0.15852311501063501</v>
      </c>
    </row>
    <row r="2166" spans="1:17" hidden="1" x14ac:dyDescent="0.3">
      <c r="A2166" t="s">
        <v>4524</v>
      </c>
      <c r="B2166" t="s">
        <v>4525</v>
      </c>
      <c r="C2166" t="s">
        <v>10405</v>
      </c>
      <c r="D2166" t="s">
        <v>130</v>
      </c>
      <c r="E2166">
        <v>305.360831359999</v>
      </c>
      <c r="F2166">
        <v>150.80000000000001</v>
      </c>
      <c r="G2166">
        <v>170.63973406861501</v>
      </c>
      <c r="H2166">
        <v>5.1566300581743798</v>
      </c>
      <c r="I2166">
        <v>125.54266300291501</v>
      </c>
      <c r="J2166">
        <v>12.6243814160876</v>
      </c>
      <c r="K2166">
        <v>135.10565387525199</v>
      </c>
      <c r="L2166">
        <v>103.096008667475</v>
      </c>
      <c r="M2166">
        <v>67.729042776298698</v>
      </c>
      <c r="N2166">
        <v>0.77743258808195004</v>
      </c>
      <c r="O2166">
        <v>14.389920424403099</v>
      </c>
      <c r="P2166">
        <v>255.24146054181301</v>
      </c>
      <c r="Q2166">
        <v>0.135940548002909</v>
      </c>
    </row>
    <row r="2167" spans="1:17" hidden="1" x14ac:dyDescent="0.3">
      <c r="A2167" t="s">
        <v>4526</v>
      </c>
      <c r="B2167" t="s">
        <v>4527</v>
      </c>
      <c r="C2167" t="s">
        <v>10405</v>
      </c>
      <c r="D2167" t="s">
        <v>54</v>
      </c>
      <c r="E2167">
        <v>305.19973725</v>
      </c>
      <c r="F2167">
        <v>325</v>
      </c>
      <c r="G2167">
        <v>-49.1892563472802</v>
      </c>
      <c r="H2167">
        <v>-4.3136195207568697</v>
      </c>
      <c r="I2167">
        <v>-13.6331994755901</v>
      </c>
      <c r="J2167">
        <v>-4.5732750361303802</v>
      </c>
      <c r="K2167">
        <v>329.74670752933599</v>
      </c>
      <c r="L2167">
        <v>335.62950016015498</v>
      </c>
      <c r="M2167">
        <v>38.3310484505867</v>
      </c>
      <c r="N2167">
        <v>0.38423513648271901</v>
      </c>
      <c r="O2167">
        <v>24</v>
      </c>
      <c r="P2167">
        <v>27.450980392156801</v>
      </c>
      <c r="Q2167">
        <v>7.9605233754760002E-2</v>
      </c>
    </row>
    <row r="2168" spans="1:17" hidden="1" x14ac:dyDescent="0.3">
      <c r="A2168" t="s">
        <v>4528</v>
      </c>
      <c r="B2168" t="s">
        <v>4529</v>
      </c>
      <c r="C2168" t="s">
        <v>10405</v>
      </c>
      <c r="D2168" t="s">
        <v>1554</v>
      </c>
      <c r="E2168">
        <v>305.05525499999999</v>
      </c>
      <c r="F2168">
        <v>425</v>
      </c>
      <c r="G2168">
        <v>-64.539429434537794</v>
      </c>
      <c r="H2168">
        <v>-12.217355489352</v>
      </c>
      <c r="I2168">
        <v>-27.688437254943899</v>
      </c>
      <c r="J2168">
        <v>-2.2041150920395101</v>
      </c>
      <c r="K2168">
        <v>431.23526787760699</v>
      </c>
      <c r="L2168">
        <v>474.08778722647298</v>
      </c>
      <c r="M2168">
        <v>43.092424725213696</v>
      </c>
      <c r="N2168">
        <v>0.56347205303266301</v>
      </c>
      <c r="O2168">
        <v>62.352941176470502</v>
      </c>
      <c r="P2168">
        <v>22.8323699421965</v>
      </c>
      <c r="Q2168">
        <v>4.0782218045244997E-2</v>
      </c>
    </row>
    <row r="2169" spans="1:17" hidden="1" x14ac:dyDescent="0.3">
      <c r="A2169" t="s">
        <v>4530</v>
      </c>
      <c r="B2169" t="s">
        <v>4531</v>
      </c>
      <c r="C2169" t="s">
        <v>10405</v>
      </c>
      <c r="D2169" t="s">
        <v>998</v>
      </c>
      <c r="E2169">
        <v>304.11056024999999</v>
      </c>
      <c r="F2169">
        <v>4888.75</v>
      </c>
      <c r="G2169">
        <v>10.482413804190299</v>
      </c>
      <c r="H2169">
        <v>-8.0271077855969697</v>
      </c>
      <c r="I2169">
        <v>9.4625002444107196</v>
      </c>
      <c r="J2169">
        <v>-4.5141012535035401</v>
      </c>
      <c r="K2169">
        <v>4701.1211991557502</v>
      </c>
      <c r="L2169">
        <v>4163.59369774877</v>
      </c>
      <c r="M2169">
        <v>56.755393159492698</v>
      </c>
      <c r="N2169">
        <v>0.212628375808292</v>
      </c>
      <c r="O2169">
        <v>10.2531321912554</v>
      </c>
      <c r="P2169">
        <v>55.198412698412703</v>
      </c>
      <c r="Q2169">
        <v>1.0725611164620001E-3</v>
      </c>
    </row>
    <row r="2170" spans="1:17" hidden="1" x14ac:dyDescent="0.3">
      <c r="A2170" t="s">
        <v>4532</v>
      </c>
      <c r="B2170" t="s">
        <v>4533</v>
      </c>
      <c r="C2170" t="s">
        <v>10405</v>
      </c>
      <c r="D2170" t="s">
        <v>646</v>
      </c>
      <c r="E2170">
        <v>303.93074856999999</v>
      </c>
      <c r="F2170">
        <v>308</v>
      </c>
      <c r="G2170">
        <v>36.549387472700097</v>
      </c>
      <c r="H2170">
        <v>2.7076221216664398</v>
      </c>
      <c r="I2170">
        <v>-17.683143448697201</v>
      </c>
      <c r="J2170">
        <v>-8.6528035063396498</v>
      </c>
      <c r="K2170">
        <v>300.55618674119899</v>
      </c>
      <c r="L2170">
        <v>270.00961988923001</v>
      </c>
      <c r="M2170">
        <v>46.328991875611699</v>
      </c>
      <c r="N2170">
        <v>1.01486215471701</v>
      </c>
      <c r="O2170">
        <v>20.064935064935</v>
      </c>
      <c r="P2170">
        <v>103.90599139357801</v>
      </c>
      <c r="Q2170">
        <v>0.108696433827696</v>
      </c>
    </row>
    <row r="2171" spans="1:17" hidden="1" x14ac:dyDescent="0.3">
      <c r="A2171" t="s">
        <v>4534</v>
      </c>
      <c r="B2171" t="s">
        <v>4535</v>
      </c>
      <c r="C2171" t="s">
        <v>10405</v>
      </c>
      <c r="D2171" t="s">
        <v>4536</v>
      </c>
      <c r="E2171">
        <v>303.41177099999999</v>
      </c>
      <c r="F2171">
        <v>840.1</v>
      </c>
      <c r="G2171">
        <v>-11.813344722192401</v>
      </c>
      <c r="H2171">
        <v>-16.8539352963402</v>
      </c>
      <c r="I2171">
        <v>9.7978884177671297</v>
      </c>
      <c r="J2171">
        <v>-4.1776829070238497</v>
      </c>
      <c r="K2171">
        <v>872.01633915594698</v>
      </c>
      <c r="L2171">
        <v>848.58666655888203</v>
      </c>
      <c r="M2171">
        <v>31.198322100319999</v>
      </c>
      <c r="N2171">
        <v>0.46345811051693397</v>
      </c>
      <c r="O2171">
        <v>36.1742649684561</v>
      </c>
      <c r="P2171">
        <v>57.913533834586403</v>
      </c>
      <c r="Q2171">
        <v>0.12200417007909101</v>
      </c>
    </row>
    <row r="2172" spans="1:17" hidden="1" x14ac:dyDescent="0.3">
      <c r="A2172" t="s">
        <v>4537</v>
      </c>
      <c r="B2172" t="s">
        <v>4538</v>
      </c>
      <c r="C2172" t="s">
        <v>10405</v>
      </c>
      <c r="D2172" t="s">
        <v>127</v>
      </c>
      <c r="E2172">
        <v>302.96715416799998</v>
      </c>
      <c r="F2172">
        <v>5.18</v>
      </c>
      <c r="G2172">
        <v>59.680340940547602</v>
      </c>
      <c r="H2172">
        <v>-29.026661504064499</v>
      </c>
      <c r="I2172">
        <v>44.191856551302699</v>
      </c>
      <c r="J2172">
        <v>-1.29723647845242</v>
      </c>
      <c r="K2172">
        <v>5.3636610586133502</v>
      </c>
      <c r="L2172">
        <v>4.4515393347885102</v>
      </c>
      <c r="M2172">
        <v>43.126789901433703</v>
      </c>
      <c r="N2172">
        <v>0.11646527473437999</v>
      </c>
      <c r="O2172">
        <v>42.277992277992297</v>
      </c>
      <c r="P2172">
        <v>103.13725490196001</v>
      </c>
      <c r="Q2172">
        <v>8.3088933499295997E-2</v>
      </c>
    </row>
    <row r="2173" spans="1:17" hidden="1" x14ac:dyDescent="0.3">
      <c r="A2173" t="s">
        <v>4539</v>
      </c>
      <c r="B2173" t="s">
        <v>4540</v>
      </c>
      <c r="C2173" t="s">
        <v>10405</v>
      </c>
      <c r="D2173" t="s">
        <v>266</v>
      </c>
      <c r="E2173">
        <v>302.17500000000001</v>
      </c>
      <c r="F2173">
        <v>790</v>
      </c>
      <c r="G2173">
        <v>-11.854727481514299</v>
      </c>
      <c r="H2173">
        <v>6.2109048965462197</v>
      </c>
      <c r="I2173">
        <v>22.053303000405101</v>
      </c>
      <c r="J2173">
        <v>-1.04523415096062</v>
      </c>
      <c r="K2173">
        <v>733.079588212668</v>
      </c>
      <c r="L2173">
        <v>651.91633072496802</v>
      </c>
      <c r="M2173">
        <v>58.1734264725362</v>
      </c>
      <c r="N2173">
        <v>0.488306159495142</v>
      </c>
      <c r="O2173">
        <v>6.6835443037974702</v>
      </c>
      <c r="P2173">
        <v>44.954128440366901</v>
      </c>
      <c r="Q2173">
        <v>8.6732535282726994E-2</v>
      </c>
    </row>
    <row r="2174" spans="1:17" hidden="1" x14ac:dyDescent="0.3">
      <c r="A2174" t="s">
        <v>4541</v>
      </c>
      <c r="B2174" t="s">
        <v>4542</v>
      </c>
      <c r="C2174" t="s">
        <v>10405</v>
      </c>
      <c r="D2174" t="s">
        <v>266</v>
      </c>
      <c r="E2174">
        <v>301.9504695</v>
      </c>
      <c r="F2174">
        <v>1375</v>
      </c>
      <c r="G2174">
        <v>50.844594505972502</v>
      </c>
      <c r="H2174">
        <v>-21.558365114537601</v>
      </c>
      <c r="I2174">
        <v>33.026562256350097</v>
      </c>
      <c r="J2174">
        <v>-5.9150622201658196</v>
      </c>
      <c r="K2174">
        <v>1468.4056396348501</v>
      </c>
      <c r="L2174">
        <v>1234.7142165868499</v>
      </c>
      <c r="M2174">
        <v>39.440020577315799</v>
      </c>
      <c r="N2174">
        <v>0.54888210567308404</v>
      </c>
      <c r="O2174">
        <v>23.2945454545454</v>
      </c>
      <c r="P2174">
        <v>94.209039548022602</v>
      </c>
      <c r="Q2174">
        <v>0.124844549762959</v>
      </c>
    </row>
    <row r="2175" spans="1:17" hidden="1" x14ac:dyDescent="0.3">
      <c r="A2175" t="s">
        <v>4543</v>
      </c>
      <c r="B2175" t="s">
        <v>4544</v>
      </c>
      <c r="C2175" t="s">
        <v>10405</v>
      </c>
      <c r="D2175" t="s">
        <v>46</v>
      </c>
      <c r="E2175">
        <v>301.93</v>
      </c>
      <c r="F2175">
        <v>138.5</v>
      </c>
      <c r="G2175">
        <v>43.701504961711599</v>
      </c>
      <c r="H2175">
        <v>-27.688456198852101</v>
      </c>
      <c r="I2175">
        <v>58.189872424318601</v>
      </c>
      <c r="J2175">
        <v>-3.8580003673413001</v>
      </c>
      <c r="K2175">
        <v>176.81137749336699</v>
      </c>
      <c r="M2175">
        <v>20.217641246580101</v>
      </c>
      <c r="N2175">
        <v>0.84118291347206997</v>
      </c>
      <c r="O2175">
        <v>104.332129963898</v>
      </c>
      <c r="P2175">
        <v>84.6666666666666</v>
      </c>
    </row>
    <row r="2176" spans="1:17" hidden="1" x14ac:dyDescent="0.3">
      <c r="A2176" t="s">
        <v>4545</v>
      </c>
      <c r="B2176" t="s">
        <v>4546</v>
      </c>
      <c r="C2176" t="s">
        <v>10405</v>
      </c>
      <c r="D2176" t="s">
        <v>263</v>
      </c>
      <c r="E2176">
        <v>301.79240038</v>
      </c>
      <c r="F2176">
        <v>385.9</v>
      </c>
      <c r="G2176">
        <v>-42.207645658943797</v>
      </c>
      <c r="H2176">
        <v>-17.599000724944499</v>
      </c>
      <c r="I2176">
        <v>-34.836428120230003</v>
      </c>
      <c r="J2176">
        <v>-8.3199159640691907</v>
      </c>
      <c r="K2176">
        <v>434.88175823343897</v>
      </c>
      <c r="L2176">
        <v>464.85218888531801</v>
      </c>
      <c r="M2176">
        <v>29.372763769174099</v>
      </c>
      <c r="N2176">
        <v>0.68714420691277001</v>
      </c>
      <c r="O2176">
        <v>52.111946100025897</v>
      </c>
      <c r="P2176">
        <v>2.2251655629139</v>
      </c>
      <c r="Q2176">
        <v>1.7911146908956999E-2</v>
      </c>
    </row>
    <row r="2177" spans="1:17" hidden="1" x14ac:dyDescent="0.3">
      <c r="A2177" t="s">
        <v>4547</v>
      </c>
      <c r="B2177" t="s">
        <v>4548</v>
      </c>
      <c r="C2177" t="s">
        <v>10405</v>
      </c>
      <c r="D2177" t="s">
        <v>74</v>
      </c>
      <c r="E2177">
        <v>300.50577414000003</v>
      </c>
      <c r="F2177">
        <v>51.48</v>
      </c>
      <c r="G2177">
        <v>78.812095646072805</v>
      </c>
      <c r="H2177">
        <v>-21.556906942962001</v>
      </c>
      <c r="I2177">
        <v>17.4704401690502</v>
      </c>
      <c r="J2177">
        <v>-8.5606607742270509</v>
      </c>
      <c r="K2177">
        <v>54.077508532821099</v>
      </c>
      <c r="L2177">
        <v>44.694953927577899</v>
      </c>
      <c r="M2177">
        <v>21.8382613031769</v>
      </c>
      <c r="N2177">
        <v>0.36659138652244</v>
      </c>
      <c r="O2177">
        <v>43.356643356643303</v>
      </c>
      <c r="P2177">
        <v>121.705426356589</v>
      </c>
      <c r="Q2177">
        <v>0.105091240140724</v>
      </c>
    </row>
    <row r="2178" spans="1:17" hidden="1" x14ac:dyDescent="0.3">
      <c r="A2178" t="s">
        <v>4549</v>
      </c>
      <c r="B2178" t="s">
        <v>4550</v>
      </c>
      <c r="C2178" t="s">
        <v>10405</v>
      </c>
      <c r="D2178" t="s">
        <v>2307</v>
      </c>
      <c r="E2178">
        <v>300.50326999999999</v>
      </c>
      <c r="F2178">
        <v>185</v>
      </c>
      <c r="G2178">
        <v>21.995155755362401</v>
      </c>
      <c r="H2178">
        <v>-14.9518304133928</v>
      </c>
      <c r="I2178">
        <v>2.44672668117291</v>
      </c>
      <c r="J2178">
        <v>-17.9942256337035</v>
      </c>
      <c r="K2178">
        <v>199.68678897270101</v>
      </c>
      <c r="L2178">
        <v>166.556821016877</v>
      </c>
      <c r="M2178">
        <v>17.6819498924241</v>
      </c>
      <c r="N2178">
        <v>0.44055944055944002</v>
      </c>
      <c r="O2178">
        <v>47.567567567567501</v>
      </c>
      <c r="P2178">
        <v>64.590747330960795</v>
      </c>
      <c r="Q2178">
        <v>0.11170342683315</v>
      </c>
    </row>
    <row r="2179" spans="1:17" hidden="1" x14ac:dyDescent="0.3">
      <c r="A2179" t="s">
        <v>4551</v>
      </c>
      <c r="B2179" t="s">
        <v>4552</v>
      </c>
      <c r="C2179" t="s">
        <v>10405</v>
      </c>
      <c r="D2179" t="s">
        <v>780</v>
      </c>
      <c r="E2179">
        <v>300.43728958999998</v>
      </c>
      <c r="F2179">
        <v>229.55</v>
      </c>
      <c r="G2179">
        <v>57.932008757432797</v>
      </c>
      <c r="H2179">
        <v>8.2329985494961395</v>
      </c>
      <c r="I2179">
        <v>56.614502716830501</v>
      </c>
      <c r="J2179">
        <v>-2.5517561065515801</v>
      </c>
      <c r="K2179">
        <v>219.80827893218901</v>
      </c>
      <c r="L2179">
        <v>183.47674580172301</v>
      </c>
      <c r="M2179">
        <v>47.5154312268387</v>
      </c>
      <c r="N2179">
        <v>0.96051246051245998</v>
      </c>
      <c r="O2179">
        <v>20.235242866477801</v>
      </c>
      <c r="P2179">
        <v>104.955357142857</v>
      </c>
    </row>
    <row r="2180" spans="1:17" hidden="1" x14ac:dyDescent="0.3">
      <c r="A2180" t="s">
        <v>4553</v>
      </c>
      <c r="B2180" t="s">
        <v>4554</v>
      </c>
      <c r="C2180" t="s">
        <v>10405</v>
      </c>
      <c r="D2180" t="s">
        <v>1072</v>
      </c>
      <c r="E2180">
        <v>299.58775821799998</v>
      </c>
      <c r="F2180">
        <v>16.09</v>
      </c>
      <c r="G2180">
        <v>94.448207398554899</v>
      </c>
      <c r="H2180">
        <v>6.9784554549997697</v>
      </c>
      <c r="I2180">
        <v>78.536368746424699</v>
      </c>
      <c r="J2180">
        <v>7.7363679736023698</v>
      </c>
      <c r="K2180">
        <v>13.5898627883471</v>
      </c>
      <c r="L2180">
        <v>11.5019163288135</v>
      </c>
      <c r="M2180">
        <v>92.6273931314077</v>
      </c>
      <c r="N2180">
        <v>0.44023779757932302</v>
      </c>
      <c r="O2180">
        <v>0</v>
      </c>
      <c r="Q2180">
        <v>7.6833816478398001E-2</v>
      </c>
    </row>
    <row r="2181" spans="1:17" hidden="1" x14ac:dyDescent="0.3">
      <c r="A2181" t="s">
        <v>4555</v>
      </c>
      <c r="B2181" t="s">
        <v>4556</v>
      </c>
      <c r="C2181" t="s">
        <v>10405</v>
      </c>
      <c r="D2181" t="s">
        <v>46</v>
      </c>
      <c r="E2181">
        <v>299.05593779999998</v>
      </c>
      <c r="F2181">
        <v>237</v>
      </c>
      <c r="G2181">
        <v>4.6250258852325796</v>
      </c>
      <c r="H2181">
        <v>-22.078146023887101</v>
      </c>
      <c r="I2181">
        <v>19.113393347839502</v>
      </c>
      <c r="J2181">
        <v>-8.04911147845241</v>
      </c>
      <c r="K2181">
        <v>252.242079189468</v>
      </c>
      <c r="M2181">
        <v>33.916383242835202</v>
      </c>
      <c r="N2181">
        <v>0.38699107640825398</v>
      </c>
      <c r="O2181">
        <v>38.818565400843802</v>
      </c>
      <c r="P2181">
        <v>75.881261595547301</v>
      </c>
    </row>
    <row r="2182" spans="1:17" hidden="1" x14ac:dyDescent="0.3">
      <c r="A2182" t="s">
        <v>4557</v>
      </c>
      <c r="B2182" t="s">
        <v>4558</v>
      </c>
      <c r="C2182" t="s">
        <v>10405</v>
      </c>
      <c r="D2182" t="s">
        <v>51</v>
      </c>
      <c r="E2182">
        <v>298.97838000000002</v>
      </c>
      <c r="F2182">
        <v>969.45</v>
      </c>
      <c r="G2182">
        <v>18.469464925849</v>
      </c>
      <c r="H2182">
        <v>-9.6168548059929897</v>
      </c>
      <c r="I2182">
        <v>-10.0561659299628</v>
      </c>
      <c r="J2182">
        <v>-10.207178835237199</v>
      </c>
      <c r="K2182">
        <v>946.37536358558305</v>
      </c>
      <c r="L2182">
        <v>910.05517697837104</v>
      </c>
      <c r="M2182">
        <v>38.774404528163501</v>
      </c>
      <c r="N2182">
        <v>0.47108354254091001</v>
      </c>
      <c r="O2182">
        <v>52.653566455206501</v>
      </c>
      <c r="P2182">
        <v>65.050224164349402</v>
      </c>
      <c r="Q2182">
        <v>5.2010096993976997E-2</v>
      </c>
    </row>
    <row r="2183" spans="1:17" hidden="1" x14ac:dyDescent="0.3">
      <c r="A2183" t="s">
        <v>4559</v>
      </c>
      <c r="B2183" t="s">
        <v>4560</v>
      </c>
      <c r="C2183" t="s">
        <v>10405</v>
      </c>
      <c r="D2183" t="s">
        <v>187</v>
      </c>
      <c r="E2183">
        <v>298.93664274000002</v>
      </c>
      <c r="F2183">
        <v>3.89</v>
      </c>
      <c r="G2183">
        <v>-98.018745327458703</v>
      </c>
      <c r="H2183">
        <v>-17.8611039319734</v>
      </c>
      <c r="I2183">
        <v>-56.996715991598897</v>
      </c>
      <c r="J2183">
        <v>-3.2565130532555702</v>
      </c>
      <c r="K2183">
        <v>4.2282369017979402</v>
      </c>
      <c r="L2183">
        <v>6.8109946778954997</v>
      </c>
      <c r="M2183">
        <v>52.757157079094</v>
      </c>
      <c r="N2183">
        <v>1.1033080135736999</v>
      </c>
      <c r="O2183">
        <v>277.63496143958798</v>
      </c>
      <c r="P2183">
        <v>19.3251533742331</v>
      </c>
      <c r="Q2183">
        <v>7.7846597531147005E-2</v>
      </c>
    </row>
    <row r="2184" spans="1:17" hidden="1" x14ac:dyDescent="0.3">
      <c r="A2184" t="s">
        <v>4561</v>
      </c>
      <c r="B2184" t="s">
        <v>4562</v>
      </c>
      <c r="C2184" t="s">
        <v>10405</v>
      </c>
      <c r="D2184" t="s">
        <v>400</v>
      </c>
      <c r="E2184">
        <v>298.90454</v>
      </c>
      <c r="F2184">
        <v>6.8</v>
      </c>
      <c r="G2184">
        <v>144.25125331633799</v>
      </c>
      <c r="H2184">
        <v>46.833253434797697</v>
      </c>
      <c r="I2184">
        <v>247.908254400765</v>
      </c>
      <c r="J2184">
        <v>5.4596911105443402</v>
      </c>
      <c r="K2184">
        <v>4.8754048502640197</v>
      </c>
      <c r="L2184">
        <v>3.5574988058546499</v>
      </c>
      <c r="M2184">
        <v>99.681608123388102</v>
      </c>
      <c r="N2184">
        <v>0.90448437787251501</v>
      </c>
      <c r="O2184">
        <v>0</v>
      </c>
      <c r="P2184">
        <v>295.34883720930202</v>
      </c>
      <c r="Q2184">
        <v>6.2234479777984998E-2</v>
      </c>
    </row>
    <row r="2185" spans="1:17" hidden="1" x14ac:dyDescent="0.3">
      <c r="A2185" t="s">
        <v>4563</v>
      </c>
      <c r="B2185" t="s">
        <v>4564</v>
      </c>
      <c r="C2185" t="s">
        <v>10405</v>
      </c>
      <c r="D2185" t="s">
        <v>2307</v>
      </c>
      <c r="E2185">
        <v>298.72664800000001</v>
      </c>
      <c r="F2185">
        <v>294</v>
      </c>
      <c r="G2185">
        <v>103.028489088695</v>
      </c>
      <c r="H2185">
        <v>57.287938921830701</v>
      </c>
      <c r="I2185">
        <v>63.798338032784201</v>
      </c>
      <c r="J2185">
        <v>15.999356990016</v>
      </c>
      <c r="K2185">
        <v>184.86280715631199</v>
      </c>
      <c r="L2185">
        <v>165.64451065482601</v>
      </c>
      <c r="M2185">
        <v>92.479545425525302</v>
      </c>
      <c r="N2185">
        <v>2.8383116883116801</v>
      </c>
      <c r="O2185">
        <v>0.68027210884353795</v>
      </c>
      <c r="P2185">
        <v>179.20227920227899</v>
      </c>
    </row>
    <row r="2186" spans="1:17" hidden="1" x14ac:dyDescent="0.3">
      <c r="A2186" t="s">
        <v>4565</v>
      </c>
      <c r="B2186" t="s">
        <v>4566</v>
      </c>
      <c r="C2186" t="s">
        <v>10405</v>
      </c>
      <c r="D2186" t="s">
        <v>393</v>
      </c>
      <c r="E2186">
        <v>298.61054999999999</v>
      </c>
      <c r="F2186">
        <v>135</v>
      </c>
      <c r="G2186">
        <v>0.83341519707017397</v>
      </c>
      <c r="H2186">
        <v>-6.1735717697170601E-2</v>
      </c>
      <c r="I2186">
        <v>62.172971659216401</v>
      </c>
      <c r="J2186">
        <v>-9.2865146987333294</v>
      </c>
      <c r="K2186">
        <v>136.954020534466</v>
      </c>
      <c r="L2186">
        <v>116.347339438771</v>
      </c>
      <c r="M2186">
        <v>28.172328850830301</v>
      </c>
      <c r="N2186">
        <v>0.661157024793388</v>
      </c>
      <c r="O2186">
        <v>20.703703703703599</v>
      </c>
      <c r="P2186">
        <v>97.080291970802904</v>
      </c>
      <c r="Q2186">
        <v>0.137694840418949</v>
      </c>
    </row>
    <row r="2187" spans="1:17" hidden="1" x14ac:dyDescent="0.3">
      <c r="A2187" t="s">
        <v>4567</v>
      </c>
      <c r="B2187" t="s">
        <v>4568</v>
      </c>
      <c r="C2187" t="s">
        <v>10405</v>
      </c>
      <c r="E2187">
        <v>298.58010350000001</v>
      </c>
      <c r="F2187">
        <v>128.69</v>
      </c>
      <c r="G2187">
        <v>2328.4403437731999</v>
      </c>
      <c r="H2187">
        <v>49.692093395180102</v>
      </c>
      <c r="I2187">
        <v>1331.5285682630099</v>
      </c>
      <c r="J2187">
        <v>5.756999346732</v>
      </c>
      <c r="K2187">
        <v>86.979908295999394</v>
      </c>
      <c r="M2187">
        <v>99.999999732736697</v>
      </c>
      <c r="N2187">
        <v>2.35028543679093</v>
      </c>
      <c r="O2187">
        <v>0</v>
      </c>
      <c r="P2187">
        <v>2360.61185468451</v>
      </c>
    </row>
    <row r="2188" spans="1:17" hidden="1" x14ac:dyDescent="0.3">
      <c r="A2188" t="s">
        <v>4569</v>
      </c>
      <c r="B2188" t="s">
        <v>4570</v>
      </c>
      <c r="C2188" t="s">
        <v>10405</v>
      </c>
      <c r="D2188" t="s">
        <v>754</v>
      </c>
      <c r="E2188">
        <v>298.53358683599998</v>
      </c>
      <c r="F2188">
        <v>12</v>
      </c>
      <c r="G2188">
        <v>-25.124231696317601</v>
      </c>
      <c r="H2188">
        <v>-7.2681159071573402</v>
      </c>
      <c r="I2188">
        <v>-14.3239703220822</v>
      </c>
      <c r="J2188">
        <v>-5.5473144734607303</v>
      </c>
      <c r="K2188">
        <v>11.949246327412901</v>
      </c>
      <c r="L2188">
        <v>11.6948858389328</v>
      </c>
      <c r="M2188">
        <v>70.589314799391403</v>
      </c>
      <c r="N2188">
        <v>1.44609664497483</v>
      </c>
      <c r="O2188">
        <v>16.6666666666666</v>
      </c>
      <c r="P2188">
        <v>26.315789473684202</v>
      </c>
    </row>
    <row r="2189" spans="1:17" hidden="1" x14ac:dyDescent="0.3">
      <c r="A2189" t="s">
        <v>4571</v>
      </c>
      <c r="B2189" t="s">
        <v>4572</v>
      </c>
      <c r="C2189" t="s">
        <v>10405</v>
      </c>
      <c r="D2189" t="s">
        <v>263</v>
      </c>
      <c r="E2189">
        <v>298.19902215500002</v>
      </c>
      <c r="F2189">
        <v>138</v>
      </c>
      <c r="G2189">
        <v>-50.587118360313902</v>
      </c>
      <c r="H2189">
        <v>-3.27322408478619</v>
      </c>
      <c r="I2189">
        <v>-2.7310401584015001</v>
      </c>
      <c r="J2189">
        <v>-6.1593258819708403</v>
      </c>
      <c r="K2189">
        <v>139.79472385783399</v>
      </c>
      <c r="L2189">
        <v>139.377140425889</v>
      </c>
      <c r="M2189">
        <v>42.541483263054602</v>
      </c>
      <c r="N2189">
        <v>0.69713240497264395</v>
      </c>
      <c r="O2189">
        <v>35.144927536231798</v>
      </c>
      <c r="P2189">
        <v>51.6483516483516</v>
      </c>
      <c r="Q2189">
        <v>9.9416413082425006E-2</v>
      </c>
    </row>
    <row r="2190" spans="1:17" hidden="1" x14ac:dyDescent="0.3">
      <c r="A2190" t="s">
        <v>4573</v>
      </c>
      <c r="B2190" t="s">
        <v>4574</v>
      </c>
      <c r="C2190" t="s">
        <v>10405</v>
      </c>
      <c r="D2190" t="s">
        <v>780</v>
      </c>
      <c r="E2190">
        <v>297.90644500000002</v>
      </c>
      <c r="F2190">
        <v>131</v>
      </c>
      <c r="G2190">
        <v>-37.071692399507398</v>
      </c>
      <c r="H2190">
        <v>-6.0281474593900102</v>
      </c>
      <c r="I2190">
        <v>27.4692111219399</v>
      </c>
      <c r="J2190">
        <v>14.5862821075534</v>
      </c>
      <c r="K2190">
        <v>104.153466813508</v>
      </c>
      <c r="M2190">
        <v>83.968451669166299</v>
      </c>
      <c r="N2190">
        <v>0.91426657736101802</v>
      </c>
      <c r="O2190">
        <v>10.687022900763299</v>
      </c>
      <c r="P2190">
        <v>99.8474446987032</v>
      </c>
    </row>
    <row r="2191" spans="1:17" hidden="1" x14ac:dyDescent="0.3">
      <c r="A2191" t="s">
        <v>4575</v>
      </c>
      <c r="B2191" t="s">
        <v>4576</v>
      </c>
      <c r="C2191" t="s">
        <v>10405</v>
      </c>
      <c r="D2191" t="s">
        <v>438</v>
      </c>
      <c r="E2191">
        <v>297.78467467500002</v>
      </c>
      <c r="F2191">
        <v>130.25</v>
      </c>
      <c r="G2191">
        <v>10.4119592583728</v>
      </c>
      <c r="H2191">
        <v>-8.4653982951516902</v>
      </c>
      <c r="I2191">
        <v>24.900326720979798</v>
      </c>
      <c r="J2191">
        <v>-0.78005197749273503</v>
      </c>
      <c r="K2191">
        <v>127.807182377289</v>
      </c>
      <c r="M2191">
        <v>51.8911670280512</v>
      </c>
      <c r="N2191">
        <v>0.720183787331801</v>
      </c>
      <c r="O2191">
        <v>34.280230326295502</v>
      </c>
      <c r="P2191">
        <v>89.730517115804801</v>
      </c>
    </row>
    <row r="2192" spans="1:17" hidden="1" x14ac:dyDescent="0.3">
      <c r="A2192" t="s">
        <v>4577</v>
      </c>
      <c r="B2192" t="s">
        <v>4578</v>
      </c>
      <c r="C2192" t="s">
        <v>10405</v>
      </c>
      <c r="D2192" t="s">
        <v>2316</v>
      </c>
      <c r="E2192">
        <v>297.70229624000001</v>
      </c>
      <c r="F2192">
        <v>24.56</v>
      </c>
      <c r="G2192">
        <v>-17.136382105683602</v>
      </c>
      <c r="H2192">
        <v>16.002439355765102</v>
      </c>
      <c r="I2192">
        <v>-19.873505854113301</v>
      </c>
      <c r="J2192">
        <v>-3.0168423078733699</v>
      </c>
      <c r="K2192">
        <v>23.554433229624401</v>
      </c>
      <c r="L2192">
        <v>23.6244288274501</v>
      </c>
      <c r="M2192">
        <v>47.142728214197398</v>
      </c>
      <c r="N2192">
        <v>1.97794792106103</v>
      </c>
      <c r="O2192">
        <v>49.837133550488602</v>
      </c>
      <c r="P2192">
        <v>36.520289049471899</v>
      </c>
      <c r="Q2192">
        <v>5.4289729501710002E-2</v>
      </c>
    </row>
    <row r="2193" spans="1:17" hidden="1" x14ac:dyDescent="0.3">
      <c r="A2193" t="s">
        <v>4579</v>
      </c>
      <c r="B2193" t="s">
        <v>4580</v>
      </c>
      <c r="C2193" t="s">
        <v>10405</v>
      </c>
      <c r="D2193" t="s">
        <v>130</v>
      </c>
      <c r="E2193">
        <v>297.69175360000003</v>
      </c>
      <c r="F2193">
        <v>284</v>
      </c>
      <c r="G2193">
        <v>3.06658432679103</v>
      </c>
      <c r="H2193">
        <v>-16.299711730877601</v>
      </c>
      <c r="I2193">
        <v>-9.2861968838117104</v>
      </c>
      <c r="J2193">
        <v>-3.6007270773382101</v>
      </c>
      <c r="K2193">
        <v>291.12438334365299</v>
      </c>
      <c r="L2193">
        <v>272.976253204285</v>
      </c>
      <c r="M2193">
        <v>44.512547974284402</v>
      </c>
      <c r="N2193">
        <v>0.37551990493166898</v>
      </c>
      <c r="O2193">
        <v>16.901408450704199</v>
      </c>
      <c r="P2193">
        <v>44.016227180527402</v>
      </c>
      <c r="Q2193">
        <v>4.9954671787965997E-2</v>
      </c>
    </row>
    <row r="2194" spans="1:17" hidden="1" x14ac:dyDescent="0.3">
      <c r="A2194" t="s">
        <v>4581</v>
      </c>
      <c r="B2194" t="s">
        <v>4582</v>
      </c>
      <c r="C2194" t="s">
        <v>10405</v>
      </c>
      <c r="D2194" t="s">
        <v>46</v>
      </c>
      <c r="E2194">
        <v>297.56400000000002</v>
      </c>
      <c r="F2194">
        <v>271.5</v>
      </c>
      <c r="G2194">
        <v>-18.762989608045999</v>
      </c>
      <c r="H2194">
        <v>-6.8629188140060604</v>
      </c>
      <c r="I2194">
        <v>20.801936887951499</v>
      </c>
      <c r="J2194">
        <v>-6.4938792803099998</v>
      </c>
      <c r="K2194">
        <v>299.17689683770999</v>
      </c>
      <c r="M2194">
        <v>34.781742298167501</v>
      </c>
      <c r="N2194">
        <v>0.358713237848514</v>
      </c>
      <c r="O2194">
        <v>56.353591160220901</v>
      </c>
      <c r="P2194">
        <v>58.4014002333722</v>
      </c>
    </row>
    <row r="2195" spans="1:17" hidden="1" x14ac:dyDescent="0.3">
      <c r="A2195" t="s">
        <v>4583</v>
      </c>
      <c r="B2195" t="s">
        <v>4584</v>
      </c>
      <c r="C2195" t="s">
        <v>10405</v>
      </c>
      <c r="D2195" t="s">
        <v>130</v>
      </c>
      <c r="E2195">
        <v>297.48</v>
      </c>
      <c r="F2195">
        <v>335</v>
      </c>
      <c r="G2195">
        <v>251.12368359670401</v>
      </c>
      <c r="H2195">
        <v>10.759585723199001</v>
      </c>
      <c r="I2195">
        <v>192.071826500447</v>
      </c>
      <c r="J2195">
        <v>2.8768004712331101</v>
      </c>
      <c r="K2195">
        <v>262.69998087650998</v>
      </c>
      <c r="M2195">
        <v>58.543758732063203</v>
      </c>
      <c r="N2195">
        <v>0.559175531914893</v>
      </c>
      <c r="O2195">
        <v>5.9402985074626704</v>
      </c>
      <c r="P2195">
        <v>295.513577331759</v>
      </c>
    </row>
    <row r="2196" spans="1:17" hidden="1" x14ac:dyDescent="0.3">
      <c r="A2196" t="s">
        <v>4585</v>
      </c>
      <c r="B2196" t="s">
        <v>4586</v>
      </c>
      <c r="C2196" t="s">
        <v>10405</v>
      </c>
      <c r="D2196" t="s">
        <v>89</v>
      </c>
      <c r="E2196">
        <v>296.87731200000002</v>
      </c>
      <c r="F2196">
        <v>74.16</v>
      </c>
      <c r="G2196">
        <v>118.369029629236</v>
      </c>
      <c r="H2196">
        <v>20.580119653901601</v>
      </c>
      <c r="I2196">
        <v>70.063691994340701</v>
      </c>
      <c r="J2196">
        <v>26.890964930334501</v>
      </c>
      <c r="K2196">
        <v>52.713918774497003</v>
      </c>
      <c r="L2196">
        <v>44.043838138320901</v>
      </c>
      <c r="M2196">
        <v>85.903538845003098</v>
      </c>
      <c r="N2196">
        <v>2.6600029303974102</v>
      </c>
      <c r="O2196">
        <v>3.8160733549082999</v>
      </c>
      <c r="P2196">
        <v>155.283993115318</v>
      </c>
      <c r="Q2196">
        <v>0.13790759503761599</v>
      </c>
    </row>
    <row r="2197" spans="1:17" hidden="1" x14ac:dyDescent="0.3">
      <c r="A2197" t="s">
        <v>4587</v>
      </c>
      <c r="B2197" t="s">
        <v>4588</v>
      </c>
      <c r="C2197" t="s">
        <v>10405</v>
      </c>
      <c r="D2197" t="s">
        <v>400</v>
      </c>
      <c r="E2197">
        <v>296.78391749999997</v>
      </c>
      <c r="F2197">
        <v>200.55</v>
      </c>
      <c r="G2197">
        <v>204.830673595501</v>
      </c>
      <c r="H2197">
        <v>27.5146644394395</v>
      </c>
      <c r="I2197">
        <v>64.502539690837693</v>
      </c>
      <c r="J2197">
        <v>14.4121550123127</v>
      </c>
      <c r="K2197">
        <v>176.02322329294</v>
      </c>
      <c r="L2197">
        <v>140.08071308888</v>
      </c>
      <c r="M2197">
        <v>55.806513099922398</v>
      </c>
      <c r="N2197">
        <v>1.97463440432937</v>
      </c>
      <c r="O2197">
        <v>14.5848915482423</v>
      </c>
      <c r="P2197">
        <v>258.125</v>
      </c>
      <c r="Q2197">
        <v>0.209240893100023</v>
      </c>
    </row>
    <row r="2198" spans="1:17" hidden="1" x14ac:dyDescent="0.3">
      <c r="A2198" t="s">
        <v>4589</v>
      </c>
      <c r="B2198" t="s">
        <v>4590</v>
      </c>
      <c r="C2198" t="s">
        <v>10405</v>
      </c>
      <c r="D2198" t="s">
        <v>240</v>
      </c>
      <c r="E2198">
        <v>296.57601</v>
      </c>
      <c r="F2198">
        <v>253.25</v>
      </c>
      <c r="G2198">
        <v>-67.854050593843894</v>
      </c>
      <c r="H2198">
        <v>-27.043369941825599</v>
      </c>
      <c r="I2198">
        <v>-53.3656831312368</v>
      </c>
      <c r="J2198">
        <v>-17.469111478452401</v>
      </c>
      <c r="K2198">
        <v>320.38849072326502</v>
      </c>
      <c r="M2198">
        <v>25.211922956787902</v>
      </c>
      <c r="N2198">
        <v>0.37406974216720301</v>
      </c>
      <c r="O2198">
        <v>85.587364264560705</v>
      </c>
      <c r="P2198">
        <v>7.2638712409995803</v>
      </c>
    </row>
    <row r="2199" spans="1:17" hidden="1" x14ac:dyDescent="0.3">
      <c r="A2199" t="s">
        <v>4591</v>
      </c>
      <c r="B2199" t="s">
        <v>4592</v>
      </c>
      <c r="C2199" t="s">
        <v>10405</v>
      </c>
      <c r="D2199" t="s">
        <v>51</v>
      </c>
      <c r="E2199">
        <v>296.48389428000002</v>
      </c>
      <c r="F2199">
        <v>76.150000000000006</v>
      </c>
      <c r="G2199">
        <v>-60.869974937173197</v>
      </c>
      <c r="H2199">
        <v>11.7548938815372</v>
      </c>
      <c r="I2199">
        <v>-46.381607474566202</v>
      </c>
      <c r="J2199">
        <v>4.9477683169439901</v>
      </c>
      <c r="K2199">
        <v>72.041695128371103</v>
      </c>
      <c r="M2199">
        <v>77.090551940601301</v>
      </c>
      <c r="N2199">
        <v>1.67686408059706</v>
      </c>
      <c r="O2199">
        <v>49.1383219954648</v>
      </c>
      <c r="P2199">
        <v>42.143432715551903</v>
      </c>
    </row>
    <row r="2200" spans="1:17" hidden="1" x14ac:dyDescent="0.3">
      <c r="A2200" t="s">
        <v>4593</v>
      </c>
      <c r="B2200" t="s">
        <v>4594</v>
      </c>
      <c r="C2200" t="s">
        <v>10405</v>
      </c>
      <c r="D2200" t="s">
        <v>592</v>
      </c>
      <c r="E2200">
        <v>295.95445319999999</v>
      </c>
      <c r="F2200">
        <v>73.88</v>
      </c>
      <c r="G2200">
        <v>-10.217070501928101</v>
      </c>
      <c r="H2200">
        <v>-3.6986541432520101</v>
      </c>
      <c r="I2200">
        <v>-16.157789594086701</v>
      </c>
      <c r="J2200">
        <v>-6.4168238967530602</v>
      </c>
      <c r="K2200">
        <v>72.563412501661702</v>
      </c>
      <c r="L2200">
        <v>68.511994224057304</v>
      </c>
      <c r="M2200">
        <v>42.590300830797503</v>
      </c>
      <c r="N2200">
        <v>1.0730855786228299</v>
      </c>
      <c r="O2200">
        <v>6.9301570113697801</v>
      </c>
      <c r="P2200">
        <v>36.5114560236511</v>
      </c>
      <c r="Q2200">
        <v>4.7736948658300998E-2</v>
      </c>
    </row>
    <row r="2201" spans="1:17" hidden="1" x14ac:dyDescent="0.3">
      <c r="A2201" t="s">
        <v>4595</v>
      </c>
      <c r="B2201" t="s">
        <v>4596</v>
      </c>
      <c r="C2201" t="s">
        <v>10405</v>
      </c>
      <c r="D2201" t="s">
        <v>149</v>
      </c>
      <c r="E2201">
        <v>295.83359999999999</v>
      </c>
      <c r="F2201">
        <v>10.7</v>
      </c>
      <c r="G2201">
        <v>-26.752791699481499</v>
      </c>
      <c r="H2201">
        <v>-18.711144028204298</v>
      </c>
      <c r="I2201">
        <v>-22.147429162982899</v>
      </c>
      <c r="J2201">
        <v>-7.3449980032750997</v>
      </c>
      <c r="K2201">
        <v>11.9010838597495</v>
      </c>
      <c r="L2201">
        <v>12.0324857478422</v>
      </c>
      <c r="M2201">
        <v>7.58535118511129</v>
      </c>
      <c r="N2201">
        <v>1.2008663054212001</v>
      </c>
      <c r="O2201">
        <v>99.532710280373806</v>
      </c>
      <c r="P2201">
        <v>21.590909090909001</v>
      </c>
      <c r="Q2201">
        <v>2.2112246398096998E-2</v>
      </c>
    </row>
    <row r="2202" spans="1:17" hidden="1" x14ac:dyDescent="0.3">
      <c r="A2202" t="s">
        <v>4597</v>
      </c>
      <c r="B2202" t="s">
        <v>4598</v>
      </c>
      <c r="C2202" t="s">
        <v>10405</v>
      </c>
      <c r="D2202" t="s">
        <v>646</v>
      </c>
      <c r="E2202">
        <v>295.33910806399899</v>
      </c>
      <c r="F2202">
        <v>20.02</v>
      </c>
      <c r="G2202">
        <v>-2.1715109113042099</v>
      </c>
      <c r="H2202">
        <v>-11.170211709922899</v>
      </c>
      <c r="I2202">
        <v>11.4781468738834</v>
      </c>
      <c r="J2202">
        <v>-7.4326816059569696</v>
      </c>
      <c r="K2202">
        <v>21.192287323233199</v>
      </c>
      <c r="L2202">
        <v>19.630327042094201</v>
      </c>
      <c r="M2202">
        <v>27.847727659629999</v>
      </c>
      <c r="N2202">
        <v>0.55387192911403205</v>
      </c>
      <c r="O2202">
        <v>26.6233766233766</v>
      </c>
      <c r="P2202">
        <v>51.094339622641499</v>
      </c>
      <c r="Q2202">
        <v>-3.9632581490180001E-3</v>
      </c>
    </row>
    <row r="2203" spans="1:17" hidden="1" x14ac:dyDescent="0.3">
      <c r="A2203" t="s">
        <v>4599</v>
      </c>
      <c r="B2203" t="s">
        <v>4600</v>
      </c>
      <c r="C2203" t="s">
        <v>10405</v>
      </c>
      <c r="D2203" t="s">
        <v>780</v>
      </c>
      <c r="E2203">
        <v>294.99138749999997</v>
      </c>
      <c r="F2203">
        <v>13.13</v>
      </c>
      <c r="G2203">
        <v>223.69362352061199</v>
      </c>
      <c r="H2203">
        <v>5.5932215368711198</v>
      </c>
      <c r="I2203">
        <v>-27.689997458292801</v>
      </c>
      <c r="J2203">
        <v>22.705017874781401</v>
      </c>
      <c r="K2203">
        <v>11.9608614678754</v>
      </c>
      <c r="L2203">
        <v>11.2777705179899</v>
      </c>
      <c r="M2203">
        <v>75.714996982359395</v>
      </c>
      <c r="N2203">
        <v>4.4348378893833402</v>
      </c>
      <c r="O2203">
        <v>45.4683929931454</v>
      </c>
    </row>
    <row r="2204" spans="1:17" hidden="1" x14ac:dyDescent="0.3">
      <c r="A2204" t="s">
        <v>4601</v>
      </c>
      <c r="B2204" t="s">
        <v>4602</v>
      </c>
      <c r="C2204" t="s">
        <v>10405</v>
      </c>
      <c r="D2204" t="s">
        <v>998</v>
      </c>
      <c r="E2204">
        <v>294.47573813999998</v>
      </c>
      <c r="F2204">
        <v>367.65</v>
      </c>
      <c r="G2204">
        <v>82.240562512234803</v>
      </c>
      <c r="H2204">
        <v>-30.3388052757224</v>
      </c>
      <c r="I2204">
        <v>92.583298238114395</v>
      </c>
      <c r="J2204">
        <v>-6.3058127345966</v>
      </c>
      <c r="K2204">
        <v>373.86720193840199</v>
      </c>
      <c r="L2204">
        <v>278.35959868631397</v>
      </c>
      <c r="M2204">
        <v>45.579162989804203</v>
      </c>
      <c r="N2204">
        <v>1.17005817888195</v>
      </c>
      <c r="O2204">
        <v>31.755745954032299</v>
      </c>
      <c r="P2204">
        <v>150.191266043908</v>
      </c>
    </row>
    <row r="2205" spans="1:17" hidden="1" x14ac:dyDescent="0.3">
      <c r="A2205" t="s">
        <v>4603</v>
      </c>
      <c r="B2205" t="s">
        <v>4604</v>
      </c>
      <c r="C2205" t="s">
        <v>10405</v>
      </c>
      <c r="D2205" t="s">
        <v>1414</v>
      </c>
      <c r="E2205">
        <v>294.33140200000003</v>
      </c>
      <c r="F2205">
        <v>166.15</v>
      </c>
      <c r="G2205">
        <v>12.4324925699838</v>
      </c>
      <c r="H2205">
        <v>-15.618582808429201</v>
      </c>
      <c r="I2205">
        <v>-4.54048086783237</v>
      </c>
      <c r="J2205">
        <v>-9.48762487994453</v>
      </c>
      <c r="K2205">
        <v>166.59364149946299</v>
      </c>
      <c r="L2205">
        <v>147.770794537928</v>
      </c>
      <c r="M2205">
        <v>35.694743509962699</v>
      </c>
      <c r="N2205">
        <v>0.70669116718019698</v>
      </c>
      <c r="O2205">
        <v>21.576888353897001</v>
      </c>
      <c r="P2205">
        <v>71.200412158681004</v>
      </c>
      <c r="Q2205">
        <v>6.2140853766369998E-2</v>
      </c>
    </row>
    <row r="2206" spans="1:17" hidden="1" x14ac:dyDescent="0.3">
      <c r="A2206" t="s">
        <v>4605</v>
      </c>
      <c r="B2206" t="s">
        <v>4606</v>
      </c>
      <c r="C2206" t="s">
        <v>10405</v>
      </c>
      <c r="D2206" t="s">
        <v>190</v>
      </c>
      <c r="E2206">
        <v>294.04980499999999</v>
      </c>
      <c r="F2206">
        <v>760.9</v>
      </c>
      <c r="G2206">
        <v>-38.809547721120097</v>
      </c>
      <c r="H2206">
        <v>-3.3123325036706399</v>
      </c>
      <c r="I2206">
        <v>-7.7503254179235297</v>
      </c>
      <c r="J2206">
        <v>-7.4499543903298102</v>
      </c>
      <c r="K2206">
        <v>749.79116702610702</v>
      </c>
      <c r="L2206">
        <v>739.65105380623697</v>
      </c>
      <c r="M2206">
        <v>55.543677130246799</v>
      </c>
      <c r="N2206">
        <v>0.41359736545627801</v>
      </c>
      <c r="O2206">
        <v>10.2378761992377</v>
      </c>
      <c r="P2206">
        <v>17.061538461538401</v>
      </c>
      <c r="Q2206">
        <v>3.9746381508154002E-2</v>
      </c>
    </row>
    <row r="2207" spans="1:17" hidden="1" x14ac:dyDescent="0.3">
      <c r="A2207" t="s">
        <v>4607</v>
      </c>
      <c r="B2207" t="s">
        <v>4608</v>
      </c>
      <c r="C2207" t="s">
        <v>10405</v>
      </c>
      <c r="D2207" t="s">
        <v>1489</v>
      </c>
      <c r="E2207">
        <v>293.87367937900001</v>
      </c>
      <c r="F2207">
        <v>8.99</v>
      </c>
      <c r="G2207">
        <v>49.444650704857402</v>
      </c>
      <c r="H2207">
        <v>-7.5509517454967998</v>
      </c>
      <c r="I2207">
        <v>20.624548858995102</v>
      </c>
      <c r="J2207">
        <v>-9.3213598724566999</v>
      </c>
      <c r="K2207">
        <v>8.8626092763248394</v>
      </c>
      <c r="L2207">
        <v>7.7344153816562597</v>
      </c>
      <c r="M2207">
        <v>51.885208188342801</v>
      </c>
      <c r="N2207">
        <v>1.4413194775717399</v>
      </c>
      <c r="O2207">
        <v>25.027808676307</v>
      </c>
      <c r="P2207">
        <v>81.616161616161605</v>
      </c>
      <c r="Q2207">
        <v>-1.4475339868238001E-2</v>
      </c>
    </row>
    <row r="2208" spans="1:17" hidden="1" x14ac:dyDescent="0.3">
      <c r="A2208" t="s">
        <v>4609</v>
      </c>
      <c r="B2208" t="s">
        <v>4610</v>
      </c>
      <c r="C2208" t="s">
        <v>10405</v>
      </c>
      <c r="D2208" t="s">
        <v>54</v>
      </c>
      <c r="E2208">
        <v>293.65013814000002</v>
      </c>
      <c r="F2208">
        <v>238.65</v>
      </c>
      <c r="G2208">
        <v>-9.9435979791659204</v>
      </c>
      <c r="H2208">
        <v>-4.6305370120435301</v>
      </c>
      <c r="I2208">
        <v>-6.1644518599121598</v>
      </c>
      <c r="J2208">
        <v>-4.86481573289272</v>
      </c>
      <c r="K2208">
        <v>240.57538368763599</v>
      </c>
      <c r="L2208">
        <v>230.10365562118599</v>
      </c>
      <c r="M2208">
        <v>45.5057489245536</v>
      </c>
      <c r="N2208">
        <v>1.5864827623937101</v>
      </c>
      <c r="O2208">
        <v>36.182694322229203</v>
      </c>
      <c r="P2208">
        <v>25.5061793321062</v>
      </c>
      <c r="Q2208">
        <v>-2.0751826326519999E-3</v>
      </c>
    </row>
    <row r="2209" spans="1:17" hidden="1" x14ac:dyDescent="0.3">
      <c r="A2209" t="s">
        <v>4611</v>
      </c>
      <c r="B2209" t="s">
        <v>4612</v>
      </c>
      <c r="C2209" t="s">
        <v>10405</v>
      </c>
      <c r="D2209" t="s">
        <v>51</v>
      </c>
      <c r="E2209">
        <v>293.12479618499998</v>
      </c>
      <c r="F2209">
        <v>44.07</v>
      </c>
      <c r="G2209">
        <v>5.5472390886957896</v>
      </c>
      <c r="H2209">
        <v>-13.094524557256801</v>
      </c>
      <c r="I2209">
        <v>-19.5098309069284</v>
      </c>
      <c r="J2209">
        <v>-3.3636068912964499</v>
      </c>
      <c r="K2209">
        <v>45.976974480960401</v>
      </c>
      <c r="L2209">
        <v>43.248518093969103</v>
      </c>
      <c r="M2209">
        <v>55.163009196782802</v>
      </c>
      <c r="N2209">
        <v>1.1731559862846599</v>
      </c>
      <c r="O2209">
        <v>48.944860449285201</v>
      </c>
      <c r="P2209">
        <v>49.389830508474503</v>
      </c>
      <c r="Q2209">
        <v>0.13590222305580801</v>
      </c>
    </row>
    <row r="2210" spans="1:17" hidden="1" x14ac:dyDescent="0.3">
      <c r="A2210" t="s">
        <v>4613</v>
      </c>
      <c r="B2210" t="s">
        <v>4614</v>
      </c>
      <c r="C2210" t="s">
        <v>10405</v>
      </c>
      <c r="D2210" t="s">
        <v>130</v>
      </c>
      <c r="E2210">
        <v>292.68542349199998</v>
      </c>
      <c r="F2210">
        <v>1.96</v>
      </c>
      <c r="G2210">
        <v>-55.308765813264898</v>
      </c>
      <c r="H2210">
        <v>9.7772280648188996</v>
      </c>
      <c r="I2210">
        <v>-5.6831434486972103</v>
      </c>
      <c r="J2210">
        <v>-2.4691114784524202</v>
      </c>
      <c r="K2210">
        <v>1.84735449790202</v>
      </c>
      <c r="L2210">
        <v>2.0141781343752001</v>
      </c>
      <c r="M2210">
        <v>68.017953488497199</v>
      </c>
      <c r="N2210">
        <v>1.0229287604568</v>
      </c>
      <c r="O2210">
        <v>40.3061224489796</v>
      </c>
      <c r="P2210">
        <v>24.840764331210099</v>
      </c>
      <c r="Q2210">
        <v>-0.140398743893029</v>
      </c>
    </row>
    <row r="2211" spans="1:17" hidden="1" x14ac:dyDescent="0.3">
      <c r="A2211" t="s">
        <v>4615</v>
      </c>
      <c r="B2211" t="s">
        <v>4616</v>
      </c>
      <c r="C2211" t="s">
        <v>10405</v>
      </c>
      <c r="D2211" t="s">
        <v>263</v>
      </c>
      <c r="E2211">
        <v>291.26256160000003</v>
      </c>
      <c r="F2211">
        <v>43.36</v>
      </c>
      <c r="G2211">
        <v>-0.61811285305179098</v>
      </c>
      <c r="H2211">
        <v>-20.6339061192458</v>
      </c>
      <c r="I2211">
        <v>-14.000694859505399</v>
      </c>
      <c r="J2211">
        <v>-5.2938493342195896</v>
      </c>
      <c r="K2211">
        <v>49.366143758017998</v>
      </c>
      <c r="L2211">
        <v>46.415365296177903</v>
      </c>
      <c r="M2211">
        <v>24.793505456797</v>
      </c>
      <c r="N2211">
        <v>0.37485139050627803</v>
      </c>
      <c r="O2211">
        <v>52.098708487084799</v>
      </c>
      <c r="P2211">
        <v>40.551053484602903</v>
      </c>
      <c r="Q2211">
        <v>7.9270250658089996E-3</v>
      </c>
    </row>
    <row r="2212" spans="1:17" hidden="1" x14ac:dyDescent="0.3">
      <c r="A2212" t="s">
        <v>4617</v>
      </c>
      <c r="B2212" t="s">
        <v>4618</v>
      </c>
      <c r="C2212" t="s">
        <v>10405</v>
      </c>
      <c r="D2212" t="s">
        <v>376</v>
      </c>
      <c r="E2212">
        <v>289.63545599999998</v>
      </c>
      <c r="F2212">
        <v>39.49</v>
      </c>
      <c r="G2212">
        <v>7.4102269384748896</v>
      </c>
      <c r="H2212">
        <v>-61.239946867305001</v>
      </c>
      <c r="I2212">
        <v>-21.366070277965498</v>
      </c>
      <c r="J2212">
        <v>-16.300280309621201</v>
      </c>
      <c r="K2212">
        <v>41.914256131062402</v>
      </c>
      <c r="L2212">
        <v>39.203756557353302</v>
      </c>
      <c r="M2212">
        <v>32.814261796173703</v>
      </c>
      <c r="N2212">
        <v>0.97218181284590799</v>
      </c>
      <c r="O2212">
        <v>63.965560901494001</v>
      </c>
      <c r="P2212">
        <v>41.752916542028103</v>
      </c>
      <c r="Q2212">
        <v>3.6330945593674002E-2</v>
      </c>
    </row>
    <row r="2213" spans="1:17" hidden="1" x14ac:dyDescent="0.3">
      <c r="A2213" t="s">
        <v>4619</v>
      </c>
      <c r="B2213" t="s">
        <v>4620</v>
      </c>
      <c r="C2213" t="s">
        <v>10405</v>
      </c>
      <c r="D2213" t="s">
        <v>190</v>
      </c>
      <c r="E2213">
        <v>288.77351650000003</v>
      </c>
      <c r="F2213">
        <v>205</v>
      </c>
      <c r="G2213">
        <v>-47.965308405656202</v>
      </c>
      <c r="H2213">
        <v>-10.6910920478545</v>
      </c>
      <c r="I2213">
        <v>-1.76569928697823</v>
      </c>
      <c r="J2213">
        <v>-8.2139861937143799</v>
      </c>
      <c r="K2213">
        <v>209.038990916594</v>
      </c>
      <c r="L2213">
        <v>211.050459628543</v>
      </c>
      <c r="M2213">
        <v>41.287230640694901</v>
      </c>
      <c r="N2213">
        <v>0.707376281502621</v>
      </c>
      <c r="O2213">
        <v>36.585365853658502</v>
      </c>
      <c r="P2213">
        <v>19.186046511627801</v>
      </c>
      <c r="Q2213">
        <v>-3.5715108111881999E-2</v>
      </c>
    </row>
    <row r="2214" spans="1:17" hidden="1" x14ac:dyDescent="0.3">
      <c r="A2214" t="s">
        <v>4621</v>
      </c>
      <c r="B2214" t="s">
        <v>4622</v>
      </c>
      <c r="C2214" t="s">
        <v>10405</v>
      </c>
      <c r="D2214" t="s">
        <v>564</v>
      </c>
      <c r="E2214">
        <v>288.58519999999999</v>
      </c>
      <c r="F2214">
        <v>136.9</v>
      </c>
      <c r="G2214">
        <v>874.44613614751904</v>
      </c>
      <c r="H2214">
        <v>-9.6860715695506592</v>
      </c>
      <c r="I2214">
        <v>100.241084504184</v>
      </c>
      <c r="J2214">
        <v>-3.97287087694867</v>
      </c>
      <c r="K2214">
        <v>134.56790300415599</v>
      </c>
      <c r="L2214">
        <v>88.619048870575597</v>
      </c>
      <c r="M2214">
        <v>31.868924147005298</v>
      </c>
      <c r="N2214">
        <v>0.36261171514772</v>
      </c>
      <c r="O2214">
        <v>30.6062819576333</v>
      </c>
      <c r="P2214">
        <v>1116.88888888888</v>
      </c>
    </row>
    <row r="2215" spans="1:17" hidden="1" x14ac:dyDescent="0.3">
      <c r="A2215" t="s">
        <v>4623</v>
      </c>
      <c r="B2215" t="s">
        <v>4624</v>
      </c>
      <c r="C2215" t="s">
        <v>10405</v>
      </c>
      <c r="D2215" t="s">
        <v>111</v>
      </c>
      <c r="E2215">
        <v>288.20880800399999</v>
      </c>
      <c r="F2215">
        <v>255.16</v>
      </c>
      <c r="G2215">
        <v>110.72234915532999</v>
      </c>
      <c r="H2215">
        <v>3.80620663763486</v>
      </c>
      <c r="I2215">
        <v>-26.195154922343601</v>
      </c>
      <c r="J2215">
        <v>5.8520267329297004</v>
      </c>
      <c r="K2215">
        <v>250.16037781388101</v>
      </c>
      <c r="L2215">
        <v>236.95881771631699</v>
      </c>
      <c r="M2215">
        <v>59.082959212256299</v>
      </c>
      <c r="N2215">
        <v>2.4560616735378402</v>
      </c>
      <c r="O2215">
        <v>41.166327010503203</v>
      </c>
      <c r="P2215">
        <v>142.89386006663401</v>
      </c>
      <c r="Q2215">
        <v>0.20930931886464799</v>
      </c>
    </row>
    <row r="2216" spans="1:17" hidden="1" x14ac:dyDescent="0.3">
      <c r="A2216" t="s">
        <v>4625</v>
      </c>
      <c r="B2216" t="s">
        <v>4626</v>
      </c>
      <c r="C2216" t="s">
        <v>10405</v>
      </c>
      <c r="D2216" t="s">
        <v>114</v>
      </c>
      <c r="E2216">
        <v>288.11903999999998</v>
      </c>
      <c r="F2216">
        <v>180</v>
      </c>
      <c r="G2216">
        <v>-83.712768146463702</v>
      </c>
      <c r="H2216">
        <v>-28.573065627269099</v>
      </c>
      <c r="I2216">
        <v>-28.5521704355751</v>
      </c>
      <c r="J2216">
        <v>-12.185908353452399</v>
      </c>
      <c r="K2216">
        <v>217.68593102717301</v>
      </c>
      <c r="L2216">
        <v>240.70571500101801</v>
      </c>
      <c r="M2216">
        <v>10.6015106082173</v>
      </c>
      <c r="N2216">
        <v>0.54844424759162802</v>
      </c>
      <c r="O2216">
        <v>181.944444444444</v>
      </c>
      <c r="P2216">
        <v>11.7318435754189</v>
      </c>
      <c r="Q2216">
        <v>0.11563409110081301</v>
      </c>
    </row>
    <row r="2217" spans="1:17" hidden="1" x14ac:dyDescent="0.3">
      <c r="A2217" t="s">
        <v>4627</v>
      </c>
      <c r="B2217" t="s">
        <v>4628</v>
      </c>
      <c r="C2217" t="s">
        <v>10405</v>
      </c>
      <c r="D2217" t="s">
        <v>327</v>
      </c>
      <c r="E2217">
        <v>287.8938</v>
      </c>
      <c r="F2217">
        <v>170.15</v>
      </c>
      <c r="G2217">
        <v>182.48406005494601</v>
      </c>
      <c r="H2217">
        <v>13.564022665566901</v>
      </c>
      <c r="I2217">
        <v>56.205461558967599</v>
      </c>
      <c r="J2217">
        <v>12.6720930128711</v>
      </c>
      <c r="K2217">
        <v>141.36932538274999</v>
      </c>
      <c r="L2217">
        <v>126.136810188171</v>
      </c>
      <c r="M2217">
        <v>85.2003157367092</v>
      </c>
      <c r="N2217">
        <v>2.0501073729420098</v>
      </c>
      <c r="O2217">
        <v>10.4907434616514</v>
      </c>
      <c r="P2217">
        <v>240.12993503248299</v>
      </c>
    </row>
    <row r="2218" spans="1:17" hidden="1" x14ac:dyDescent="0.3">
      <c r="A2218" t="s">
        <v>4629</v>
      </c>
      <c r="B2218" t="s">
        <v>4630</v>
      </c>
      <c r="C2218" t="s">
        <v>10405</v>
      </c>
      <c r="D2218" t="s">
        <v>438</v>
      </c>
      <c r="E2218">
        <v>287.71770652199899</v>
      </c>
      <c r="F2218">
        <v>29.94</v>
      </c>
      <c r="G2218">
        <v>4.5408178558190899</v>
      </c>
      <c r="H2218">
        <v>-19.1387404961669</v>
      </c>
      <c r="I2218">
        <v>10.5395546241079</v>
      </c>
      <c r="J2218">
        <v>-10.313422855697899</v>
      </c>
      <c r="K2218">
        <v>32.453795075731001</v>
      </c>
      <c r="L2218">
        <v>29.416563440750402</v>
      </c>
      <c r="M2218">
        <v>28.823099569224802</v>
      </c>
      <c r="N2218">
        <v>0.11336996544319999</v>
      </c>
      <c r="O2218">
        <v>48.430193720774803</v>
      </c>
      <c r="P2218">
        <v>56.753926701570599</v>
      </c>
      <c r="Q2218">
        <v>5.4741625547151E-2</v>
      </c>
    </row>
    <row r="2219" spans="1:17" hidden="1" x14ac:dyDescent="0.3">
      <c r="A2219" t="s">
        <v>4631</v>
      </c>
      <c r="B2219" t="s">
        <v>4632</v>
      </c>
      <c r="C2219" t="s">
        <v>10405</v>
      </c>
      <c r="D2219" t="s">
        <v>266</v>
      </c>
      <c r="E2219">
        <v>287.589</v>
      </c>
      <c r="F2219">
        <v>285</v>
      </c>
      <c r="G2219">
        <v>72.717058463246403</v>
      </c>
      <c r="H2219">
        <v>-17.0311443115095</v>
      </c>
      <c r="I2219">
        <v>64.193053105227506</v>
      </c>
      <c r="J2219">
        <v>-8.0264885276327398</v>
      </c>
      <c r="K2219">
        <v>267.93374564109899</v>
      </c>
      <c r="L2219">
        <v>209.666244871901</v>
      </c>
      <c r="M2219">
        <v>37.163756503664302</v>
      </c>
      <c r="N2219">
        <v>0.416447459466533</v>
      </c>
      <c r="O2219">
        <v>19.999999999999901</v>
      </c>
      <c r="P2219">
        <v>122.65625</v>
      </c>
      <c r="Q2219">
        <v>0.17407303078012001</v>
      </c>
    </row>
    <row r="2220" spans="1:17" hidden="1" x14ac:dyDescent="0.3">
      <c r="A2220" t="s">
        <v>4633</v>
      </c>
      <c r="B2220" t="s">
        <v>4634</v>
      </c>
      <c r="C2220" t="s">
        <v>10405</v>
      </c>
      <c r="D2220" t="s">
        <v>1628</v>
      </c>
      <c r="E2220">
        <v>287.48661343999999</v>
      </c>
      <c r="F2220">
        <v>100.88</v>
      </c>
      <c r="G2220">
        <v>137.56110940955099</v>
      </c>
      <c r="H2220">
        <v>32.255781107983402</v>
      </c>
      <c r="I2220">
        <v>67.011107741342997</v>
      </c>
      <c r="J2220">
        <v>5.7475187184841099</v>
      </c>
      <c r="K2220">
        <v>74.115750265440894</v>
      </c>
      <c r="L2220">
        <v>55.1797728403685</v>
      </c>
      <c r="M2220">
        <v>90.618880799948897</v>
      </c>
      <c r="N2220">
        <v>1.3866631686675099</v>
      </c>
      <c r="O2220">
        <v>0</v>
      </c>
      <c r="P2220">
        <v>229.67320261437899</v>
      </c>
      <c r="Q2220">
        <v>9.1512713908803001E-2</v>
      </c>
    </row>
    <row r="2221" spans="1:17" hidden="1" x14ac:dyDescent="0.3">
      <c r="A2221" t="s">
        <v>4635</v>
      </c>
      <c r="B2221" t="s">
        <v>4636</v>
      </c>
      <c r="C2221" t="s">
        <v>10405</v>
      </c>
      <c r="D2221" t="s">
        <v>468</v>
      </c>
      <c r="E2221">
        <v>287.40246400000001</v>
      </c>
      <c r="F2221">
        <v>194</v>
      </c>
      <c r="G2221">
        <v>365.26438652459302</v>
      </c>
      <c r="H2221">
        <v>32.830996826158099</v>
      </c>
      <c r="I2221">
        <v>167.820903644753</v>
      </c>
      <c r="J2221">
        <v>7.7581612488202998</v>
      </c>
      <c r="K2221">
        <v>132.16986146215899</v>
      </c>
      <c r="M2221">
        <v>97.499508823486096</v>
      </c>
      <c r="N2221">
        <v>8.8516746411483202E-2</v>
      </c>
      <c r="O2221">
        <v>0</v>
      </c>
      <c r="P2221">
        <v>397.435897435897</v>
      </c>
    </row>
    <row r="2222" spans="1:17" hidden="1" x14ac:dyDescent="0.3">
      <c r="A2222" t="s">
        <v>4637</v>
      </c>
      <c r="B2222" t="s">
        <v>4638</v>
      </c>
      <c r="C2222" t="s">
        <v>10405</v>
      </c>
      <c r="D2222" t="s">
        <v>754</v>
      </c>
      <c r="E2222">
        <v>286.83496256799998</v>
      </c>
      <c r="F2222">
        <v>276.55</v>
      </c>
      <c r="G2222">
        <v>1.07349029322481</v>
      </c>
      <c r="H2222">
        <v>-0.61140612727605004</v>
      </c>
      <c r="I2222">
        <v>1.1966227035617401</v>
      </c>
      <c r="J2222">
        <v>-0.249355651593374</v>
      </c>
      <c r="K2222">
        <v>265.03998775185198</v>
      </c>
      <c r="L2222">
        <v>244.91425375885501</v>
      </c>
      <c r="M2222">
        <v>58.2466499100683</v>
      </c>
      <c r="N2222">
        <v>0.93924932117315096</v>
      </c>
      <c r="O2222">
        <v>0.87145181703127605</v>
      </c>
      <c r="P2222">
        <v>39.011762340404097</v>
      </c>
      <c r="Q2222">
        <v>4.1697795445031001E-2</v>
      </c>
    </row>
    <row r="2223" spans="1:17" hidden="1" x14ac:dyDescent="0.3">
      <c r="A2223" t="s">
        <v>4639</v>
      </c>
      <c r="B2223" t="s">
        <v>4640</v>
      </c>
      <c r="C2223" t="s">
        <v>10405</v>
      </c>
      <c r="D2223" t="s">
        <v>266</v>
      </c>
      <c r="E2223">
        <v>285.88139999999999</v>
      </c>
      <c r="F2223">
        <v>280</v>
      </c>
      <c r="G2223">
        <v>91.828489088695704</v>
      </c>
      <c r="H2223">
        <v>-6.5120416210236103</v>
      </c>
      <c r="I2223">
        <v>37.012989147987803</v>
      </c>
      <c r="J2223">
        <v>-2.4691114784524202</v>
      </c>
      <c r="K2223">
        <v>274.53708400967298</v>
      </c>
      <c r="L2223">
        <v>211.77283453066201</v>
      </c>
      <c r="M2223">
        <v>28.868902840463601</v>
      </c>
      <c r="N2223">
        <v>0.22103386809269099</v>
      </c>
      <c r="O2223">
        <v>14.285714285714199</v>
      </c>
      <c r="P2223">
        <v>191.06029106029101</v>
      </c>
    </row>
    <row r="2224" spans="1:17" hidden="1" x14ac:dyDescent="0.3">
      <c r="A2224" t="s">
        <v>4641</v>
      </c>
      <c r="B2224" t="s">
        <v>4642</v>
      </c>
      <c r="C2224" t="s">
        <v>10405</v>
      </c>
      <c r="D2224" t="s">
        <v>263</v>
      </c>
      <c r="E2224">
        <v>285.631230869999</v>
      </c>
      <c r="F2224">
        <v>114.3</v>
      </c>
      <c r="G2224">
        <v>-68.209563513430595</v>
      </c>
      <c r="H2224">
        <v>-43.114912434420702</v>
      </c>
      <c r="I2224">
        <v>-53.7211960508236</v>
      </c>
      <c r="J2224">
        <v>-8.7721417814827198</v>
      </c>
      <c r="M2224">
        <v>16.406091739195301</v>
      </c>
      <c r="O2224">
        <v>72.790901137357807</v>
      </c>
      <c r="P2224">
        <v>3.81471389645777</v>
      </c>
    </row>
    <row r="2225" spans="1:17" hidden="1" x14ac:dyDescent="0.3">
      <c r="A2225" t="s">
        <v>4643</v>
      </c>
      <c r="B2225" t="s">
        <v>4644</v>
      </c>
      <c r="C2225" t="s">
        <v>10405</v>
      </c>
      <c r="D2225" t="s">
        <v>592</v>
      </c>
      <c r="E2225">
        <v>285.19958750000001</v>
      </c>
      <c r="F2225">
        <v>205</v>
      </c>
      <c r="G2225">
        <v>367.82848908869499</v>
      </c>
      <c r="H2225">
        <v>-0.94861553422204703</v>
      </c>
      <c r="I2225">
        <v>96.081194403231805</v>
      </c>
      <c r="J2225">
        <v>-1.68015684334394</v>
      </c>
      <c r="K2225">
        <v>180.92976773183699</v>
      </c>
      <c r="L2225">
        <v>125.85921078579899</v>
      </c>
      <c r="M2225">
        <v>64.650588182419</v>
      </c>
      <c r="N2225">
        <v>1.44316801060421</v>
      </c>
      <c r="O2225">
        <v>5</v>
      </c>
      <c r="P2225">
        <v>404.926108374384</v>
      </c>
    </row>
    <row r="2226" spans="1:17" hidden="1" x14ac:dyDescent="0.3">
      <c r="A2226" t="s">
        <v>4645</v>
      </c>
      <c r="B2226" t="s">
        <v>4646</v>
      </c>
      <c r="C2226" t="s">
        <v>10405</v>
      </c>
      <c r="D2226" t="s">
        <v>46</v>
      </c>
      <c r="E2226">
        <v>284.93635619999998</v>
      </c>
      <c r="F2226">
        <v>118.77</v>
      </c>
      <c r="G2226">
        <v>55.755704278569098</v>
      </c>
      <c r="H2226">
        <v>2.8101483683856099</v>
      </c>
      <c r="I2226">
        <v>3.7585743427138301</v>
      </c>
      <c r="J2226">
        <v>-6.2641036537262798</v>
      </c>
      <c r="K2226">
        <v>119.21249851191099</v>
      </c>
      <c r="L2226">
        <v>102.330658904741</v>
      </c>
      <c r="M2226">
        <v>42.947330416550898</v>
      </c>
      <c r="N2226">
        <v>0.53583079292102398</v>
      </c>
      <c r="O2226">
        <v>25.0315736297044</v>
      </c>
      <c r="P2226">
        <v>96.314049586776804</v>
      </c>
      <c r="Q2226">
        <v>4.5528510089438E-2</v>
      </c>
    </row>
    <row r="2227" spans="1:17" hidden="1" x14ac:dyDescent="0.3">
      <c r="A2227" t="s">
        <v>4647</v>
      </c>
      <c r="B2227" t="s">
        <v>4648</v>
      </c>
      <c r="C2227" t="s">
        <v>10405</v>
      </c>
      <c r="D2227" t="s">
        <v>114</v>
      </c>
      <c r="E2227">
        <v>284.50556843999999</v>
      </c>
      <c r="F2227">
        <v>59.9</v>
      </c>
      <c r="G2227">
        <v>-38.650823947994297</v>
      </c>
      <c r="H2227">
        <v>28.7978998994442</v>
      </c>
      <c r="I2227">
        <v>-24.162456485387199</v>
      </c>
      <c r="J2227">
        <v>-2.3024448117857501</v>
      </c>
      <c r="O2227">
        <v>7.9298831385642803</v>
      </c>
      <c r="P2227">
        <v>9.8075160403299595</v>
      </c>
    </row>
    <row r="2228" spans="1:17" hidden="1" x14ac:dyDescent="0.3">
      <c r="A2228" t="s">
        <v>4649</v>
      </c>
      <c r="B2228" t="s">
        <v>4650</v>
      </c>
      <c r="C2228" t="s">
        <v>10405</v>
      </c>
      <c r="D2228" t="s">
        <v>54</v>
      </c>
      <c r="E2228">
        <v>284.40269627999999</v>
      </c>
      <c r="F2228">
        <v>65</v>
      </c>
      <c r="G2228">
        <v>22.1311597118411</v>
      </c>
      <c r="H2228">
        <v>-5.8908441069030104</v>
      </c>
      <c r="I2228">
        <v>-41.203557615069698</v>
      </c>
      <c r="J2228">
        <v>-4.4694192181046697</v>
      </c>
      <c r="K2228">
        <v>71.638954289058006</v>
      </c>
      <c r="L2228">
        <v>70.813474029524997</v>
      </c>
      <c r="M2228">
        <v>59.573100534218</v>
      </c>
      <c r="N2228">
        <v>0.45529237058863498</v>
      </c>
      <c r="O2228">
        <v>99.846153846153797</v>
      </c>
      <c r="P2228">
        <v>218.23745410036699</v>
      </c>
      <c r="Q2228">
        <v>0.18659033876207501</v>
      </c>
    </row>
    <row r="2229" spans="1:17" hidden="1" x14ac:dyDescent="0.3">
      <c r="A2229" t="s">
        <v>4651</v>
      </c>
      <c r="B2229" t="s">
        <v>4652</v>
      </c>
      <c r="C2229" t="s">
        <v>10405</v>
      </c>
      <c r="D2229" t="s">
        <v>190</v>
      </c>
      <c r="E2229">
        <v>284.12951397500001</v>
      </c>
      <c r="F2229">
        <v>226.45</v>
      </c>
      <c r="G2229">
        <v>26.629330603422201</v>
      </c>
      <c r="H2229">
        <v>-2.1593727821845299</v>
      </c>
      <c r="I2229">
        <v>33.535554381018898</v>
      </c>
      <c r="J2229">
        <v>-3.7517201741045798</v>
      </c>
      <c r="K2229">
        <v>212.95461167937401</v>
      </c>
      <c r="L2229">
        <v>184.45955236782399</v>
      </c>
      <c r="M2229">
        <v>43.009118858172101</v>
      </c>
      <c r="N2229">
        <v>0.35226007467071202</v>
      </c>
      <c r="O2229">
        <v>15.8754691984985</v>
      </c>
      <c r="P2229">
        <v>79.7222222222222</v>
      </c>
      <c r="Q2229">
        <v>4.7394747300128E-2</v>
      </c>
    </row>
    <row r="2230" spans="1:17" hidden="1" x14ac:dyDescent="0.3">
      <c r="A2230" t="s">
        <v>4653</v>
      </c>
      <c r="B2230" t="s">
        <v>4654</v>
      </c>
      <c r="C2230" t="s">
        <v>10405</v>
      </c>
      <c r="D2230" t="s">
        <v>400</v>
      </c>
      <c r="E2230">
        <v>283.10709700000001</v>
      </c>
      <c r="F2230">
        <v>141.05000000000001</v>
      </c>
      <c r="G2230">
        <v>216.78939952907101</v>
      </c>
      <c r="H2230">
        <v>5.2744593461826002</v>
      </c>
      <c r="I2230">
        <v>170.05655463371801</v>
      </c>
      <c r="J2230">
        <v>-8.3860778073180509</v>
      </c>
      <c r="K2230">
        <v>124.589178399343</v>
      </c>
      <c r="L2230">
        <v>79.0146381613812</v>
      </c>
      <c r="M2230">
        <v>37.385755914670298</v>
      </c>
      <c r="N2230">
        <v>2.03131408733501</v>
      </c>
      <c r="O2230">
        <v>14.8174406238922</v>
      </c>
      <c r="P2230">
        <v>366.28099173553699</v>
      </c>
      <c r="Q2230">
        <v>0.13516028392055701</v>
      </c>
    </row>
    <row r="2231" spans="1:17" hidden="1" x14ac:dyDescent="0.3">
      <c r="A2231" t="s">
        <v>4655</v>
      </c>
      <c r="B2231" t="s">
        <v>4656</v>
      </c>
      <c r="C2231" t="s">
        <v>10405</v>
      </c>
      <c r="D2231" t="s">
        <v>555</v>
      </c>
      <c r="E2231">
        <v>282.74347638</v>
      </c>
      <c r="F2231">
        <v>218.71</v>
      </c>
      <c r="G2231">
        <v>74.744288521051502</v>
      </c>
      <c r="H2231">
        <v>-6.3522196425213</v>
      </c>
      <c r="I2231">
        <v>17.657203085956201</v>
      </c>
      <c r="J2231">
        <v>3.2903821924336398</v>
      </c>
      <c r="K2231">
        <v>214.72123970615999</v>
      </c>
      <c r="L2231">
        <v>189.14167573768901</v>
      </c>
      <c r="M2231">
        <v>71.235996856144794</v>
      </c>
      <c r="N2231">
        <v>0.59854823192335005</v>
      </c>
      <c r="O2231">
        <v>27.1089570664349</v>
      </c>
      <c r="P2231">
        <v>123.17346938775501</v>
      </c>
      <c r="Q2231">
        <v>0.12572491913862499</v>
      </c>
    </row>
    <row r="2232" spans="1:17" hidden="1" x14ac:dyDescent="0.3">
      <c r="A2232" t="s">
        <v>4657</v>
      </c>
      <c r="B2232" t="s">
        <v>4658</v>
      </c>
      <c r="C2232" t="s">
        <v>10405</v>
      </c>
      <c r="D2232" t="s">
        <v>213</v>
      </c>
      <c r="E2232">
        <v>282.32788534999997</v>
      </c>
      <c r="F2232">
        <v>147.69999999999999</v>
      </c>
      <c r="G2232">
        <v>-17.808367279867898</v>
      </c>
      <c r="H2232">
        <v>-23.448545316811298</v>
      </c>
      <c r="I2232">
        <v>0.14693233909695899</v>
      </c>
      <c r="J2232">
        <v>-9.1132832575935296</v>
      </c>
      <c r="K2232">
        <v>160.49714097366299</v>
      </c>
      <c r="L2232">
        <v>141.24701538109599</v>
      </c>
      <c r="M2232">
        <v>24.695316131144502</v>
      </c>
      <c r="N2232">
        <v>0.117720447106248</v>
      </c>
      <c r="O2232">
        <v>32.701421800947799</v>
      </c>
      <c r="P2232">
        <v>39.273927392739203</v>
      </c>
      <c r="Q2232">
        <v>1.9816411647770999E-2</v>
      </c>
    </row>
    <row r="2233" spans="1:17" hidden="1" x14ac:dyDescent="0.3">
      <c r="A2233" t="s">
        <v>4659</v>
      </c>
      <c r="B2233" t="s">
        <v>4660</v>
      </c>
      <c r="C2233" t="s">
        <v>10405</v>
      </c>
      <c r="D2233" t="s">
        <v>130</v>
      </c>
      <c r="E2233">
        <v>282.0338514</v>
      </c>
      <c r="F2233">
        <v>26.15</v>
      </c>
      <c r="G2233">
        <v>-14.748969375605901</v>
      </c>
      <c r="H2233">
        <v>-12.596562524144399</v>
      </c>
      <c r="I2233">
        <v>7.0783069329821604</v>
      </c>
      <c r="J2233">
        <v>-1.6033106126515499</v>
      </c>
      <c r="K2233">
        <v>25.633912916975898</v>
      </c>
      <c r="L2233">
        <v>24.2465938687502</v>
      </c>
      <c r="M2233">
        <v>44.845341132409096</v>
      </c>
      <c r="N2233">
        <v>0.49254811591986403</v>
      </c>
      <c r="O2233">
        <v>42.026768642447401</v>
      </c>
      <c r="P2233">
        <v>37.631578947368403</v>
      </c>
      <c r="Q2233">
        <v>3.5968808680574997E-2</v>
      </c>
    </row>
    <row r="2234" spans="1:17" hidden="1" x14ac:dyDescent="0.3">
      <c r="A2234" t="s">
        <v>4661</v>
      </c>
      <c r="B2234" t="s">
        <v>4662</v>
      </c>
      <c r="C2234" t="s">
        <v>10405</v>
      </c>
      <c r="D2234" t="s">
        <v>294</v>
      </c>
      <c r="E2234">
        <v>282.03102000000001</v>
      </c>
      <c r="F2234">
        <v>141</v>
      </c>
      <c r="G2234">
        <v>18.036223189047298</v>
      </c>
      <c r="H2234">
        <v>-14.922839900075701</v>
      </c>
      <c r="I2234">
        <v>24.4539533254963</v>
      </c>
      <c r="J2234">
        <v>-2.71602505869933</v>
      </c>
      <c r="K2234">
        <v>149.45608469584499</v>
      </c>
      <c r="L2234">
        <v>132.30445370488701</v>
      </c>
      <c r="M2234">
        <v>30.4934304237646</v>
      </c>
      <c r="N2234">
        <v>0.81631999517367204</v>
      </c>
      <c r="O2234">
        <v>21.276595744680801</v>
      </c>
      <c r="P2234">
        <v>66.371681415929203</v>
      </c>
      <c r="Q2234">
        <v>1.4296061932601E-2</v>
      </c>
    </row>
    <row r="2235" spans="1:17" hidden="1" x14ac:dyDescent="0.3">
      <c r="A2235" t="s">
        <v>4663</v>
      </c>
      <c r="B2235" t="s">
        <v>4664</v>
      </c>
      <c r="C2235" t="s">
        <v>10405</v>
      </c>
      <c r="D2235" t="s">
        <v>510</v>
      </c>
      <c r="E2235">
        <v>281.957180609999</v>
      </c>
      <c r="F2235">
        <v>196.45</v>
      </c>
      <c r="G2235">
        <v>6.4175543444276997</v>
      </c>
      <c r="H2235">
        <v>-9.8958988662899401</v>
      </c>
      <c r="I2235">
        <v>0.269423348060502</v>
      </c>
      <c r="J2235">
        <v>9.4535213160048492</v>
      </c>
      <c r="K2235">
        <v>198.48806218992701</v>
      </c>
      <c r="M2235">
        <v>67.910703478373904</v>
      </c>
      <c r="N2235">
        <v>0.68062050872590396</v>
      </c>
      <c r="O2235">
        <v>39.475693560702403</v>
      </c>
      <c r="P2235">
        <v>45.518518518518498</v>
      </c>
    </row>
    <row r="2236" spans="1:17" hidden="1" x14ac:dyDescent="0.3">
      <c r="A2236" t="s">
        <v>4665</v>
      </c>
      <c r="B2236" t="s">
        <v>4666</v>
      </c>
      <c r="C2236" t="s">
        <v>10405</v>
      </c>
      <c r="D2236" t="s">
        <v>1126</v>
      </c>
      <c r="E2236">
        <v>281.29019202000001</v>
      </c>
      <c r="F2236">
        <v>650.70000000000005</v>
      </c>
      <c r="G2236">
        <v>-10.2376591357959</v>
      </c>
      <c r="H2236">
        <v>-5.0335177250768401</v>
      </c>
      <c r="I2236">
        <v>-23.296720472195801</v>
      </c>
      <c r="J2236">
        <v>-2.0524448117857501</v>
      </c>
      <c r="K2236">
        <v>546.953624318783</v>
      </c>
      <c r="L2236">
        <v>583.82792829808102</v>
      </c>
      <c r="M2236">
        <v>90.203721547740102</v>
      </c>
      <c r="N2236">
        <v>1.0143576120765001</v>
      </c>
      <c r="O2236">
        <v>52.896880282772301</v>
      </c>
      <c r="P2236">
        <v>44.279379157427897</v>
      </c>
    </row>
    <row r="2237" spans="1:17" hidden="1" x14ac:dyDescent="0.3">
      <c r="A2237" t="s">
        <v>4667</v>
      </c>
      <c r="B2237" t="s">
        <v>4668</v>
      </c>
      <c r="C2237" t="s">
        <v>10405</v>
      </c>
      <c r="D2237" t="s">
        <v>1865</v>
      </c>
      <c r="E2237">
        <v>279.90976000000001</v>
      </c>
      <c r="F2237">
        <v>442</v>
      </c>
      <c r="G2237">
        <v>23.736778330318302</v>
      </c>
      <c r="H2237">
        <v>-9.5294398884764693</v>
      </c>
      <c r="I2237">
        <v>-40.227610284761298</v>
      </c>
      <c r="J2237">
        <v>8.9386555118388404</v>
      </c>
      <c r="K2237">
        <v>451.448242838993</v>
      </c>
      <c r="L2237">
        <v>439.22073523933</v>
      </c>
      <c r="M2237">
        <v>54.871776994435699</v>
      </c>
      <c r="N2237">
        <v>0.80304220524173298</v>
      </c>
      <c r="O2237">
        <v>50.678733031674199</v>
      </c>
      <c r="P2237">
        <v>72.723720203204294</v>
      </c>
    </row>
    <row r="2238" spans="1:17" hidden="1" x14ac:dyDescent="0.3">
      <c r="A2238" t="s">
        <v>4669</v>
      </c>
      <c r="B2238" t="s">
        <v>4670</v>
      </c>
      <c r="C2238" t="s">
        <v>10405</v>
      </c>
      <c r="D2238" t="s">
        <v>1414</v>
      </c>
      <c r="E2238">
        <v>279.775595184</v>
      </c>
      <c r="F2238">
        <v>91.12</v>
      </c>
      <c r="G2238">
        <v>95.913595471674498</v>
      </c>
      <c r="H2238">
        <v>17.7773728856634</v>
      </c>
      <c r="I2238">
        <v>96.969388942351003</v>
      </c>
      <c r="J2238">
        <v>6.0941069123521796</v>
      </c>
      <c r="K2238">
        <v>72.745386252491599</v>
      </c>
      <c r="L2238">
        <v>52.220666922270901</v>
      </c>
      <c r="M2238">
        <v>70.113280067988697</v>
      </c>
      <c r="N2238">
        <v>1.2900891832700001</v>
      </c>
      <c r="O2238">
        <v>4.14837576821773</v>
      </c>
      <c r="P2238">
        <v>224.155104944859</v>
      </c>
      <c r="Q2238">
        <v>0.13903700384355699</v>
      </c>
    </row>
    <row r="2239" spans="1:17" hidden="1" x14ac:dyDescent="0.3">
      <c r="A2239" t="s">
        <v>4671</v>
      </c>
      <c r="B2239" t="s">
        <v>4672</v>
      </c>
      <c r="C2239" t="s">
        <v>10405</v>
      </c>
      <c r="D2239" t="s">
        <v>161</v>
      </c>
      <c r="E2239">
        <v>279.50172250000003</v>
      </c>
      <c r="F2239">
        <v>302.10000000000002</v>
      </c>
      <c r="G2239">
        <v>21.178742895802401</v>
      </c>
      <c r="H2239">
        <v>33.2459658921005</v>
      </c>
      <c r="I2239">
        <v>61.233054360008701</v>
      </c>
      <c r="J2239">
        <v>-5.29027819824839</v>
      </c>
      <c r="K2239">
        <v>255.48249831243899</v>
      </c>
      <c r="L2239">
        <v>211.52332870467399</v>
      </c>
      <c r="M2239">
        <v>64.768066253485699</v>
      </c>
      <c r="N2239">
        <v>0.97550763297258902</v>
      </c>
      <c r="O2239">
        <v>8.5733200926845399</v>
      </c>
      <c r="P2239">
        <v>125.363670272286</v>
      </c>
      <c r="Q2239">
        <v>0.116433194607267</v>
      </c>
    </row>
    <row r="2240" spans="1:17" hidden="1" x14ac:dyDescent="0.3">
      <c r="A2240" t="s">
        <v>4673</v>
      </c>
      <c r="B2240" t="s">
        <v>4674</v>
      </c>
      <c r="C2240" t="s">
        <v>10405</v>
      </c>
      <c r="D2240" t="s">
        <v>4124</v>
      </c>
      <c r="E2240">
        <v>278.91947748000001</v>
      </c>
      <c r="F2240">
        <v>204.4</v>
      </c>
      <c r="G2240">
        <v>-51.6990699664223</v>
      </c>
      <c r="H2240">
        <v>-0.34226345088191901</v>
      </c>
      <c r="I2240">
        <v>-31.800790507520698</v>
      </c>
      <c r="J2240">
        <v>-5.8252758620140597</v>
      </c>
      <c r="K2240">
        <v>209.92474901684199</v>
      </c>
      <c r="L2240">
        <v>228.69015113633699</v>
      </c>
      <c r="M2240">
        <v>41.061273549033103</v>
      </c>
      <c r="N2240">
        <v>3.5643459915611801</v>
      </c>
      <c r="O2240">
        <v>68.786692759295505</v>
      </c>
      <c r="P2240">
        <v>22.395209580838301</v>
      </c>
      <c r="Q2240">
        <v>9.6499669169704996E-2</v>
      </c>
    </row>
    <row r="2241" spans="1:17" hidden="1" x14ac:dyDescent="0.3">
      <c r="A2241" t="s">
        <v>4675</v>
      </c>
      <c r="B2241" t="s">
        <v>4676</v>
      </c>
      <c r="C2241" t="s">
        <v>10405</v>
      </c>
      <c r="D2241" t="s">
        <v>74</v>
      </c>
      <c r="E2241">
        <v>278.69472250000001</v>
      </c>
      <c r="F2241">
        <v>881.75</v>
      </c>
      <c r="G2241">
        <v>142.30319725990199</v>
      </c>
      <c r="H2241">
        <v>-3.4232486619781102</v>
      </c>
      <c r="I2241">
        <v>211.69675942765599</v>
      </c>
      <c r="J2241">
        <v>-3.7190414151151598</v>
      </c>
      <c r="K2241">
        <v>833.36417643186098</v>
      </c>
      <c r="L2241">
        <v>603.19030918837905</v>
      </c>
      <c r="M2241">
        <v>44.951202030609501</v>
      </c>
      <c r="N2241">
        <v>0.39848308891277601</v>
      </c>
      <c r="O2241">
        <v>2.9543521406294202</v>
      </c>
      <c r="P2241">
        <v>311.45590293980399</v>
      </c>
      <c r="Q2241">
        <v>9.3311432655529998E-3</v>
      </c>
    </row>
    <row r="2242" spans="1:17" hidden="1" x14ac:dyDescent="0.3">
      <c r="A2242" t="s">
        <v>4677</v>
      </c>
      <c r="B2242" t="s">
        <v>4678</v>
      </c>
      <c r="C2242" t="s">
        <v>10405</v>
      </c>
      <c r="D2242" t="s">
        <v>1414</v>
      </c>
      <c r="E2242">
        <v>277.884712194999</v>
      </c>
      <c r="F2242">
        <v>31.03</v>
      </c>
      <c r="G2242">
        <v>74.007891082051202</v>
      </c>
      <c r="H2242">
        <v>62.881458336325103</v>
      </c>
      <c r="I2242">
        <v>62.723833295488802</v>
      </c>
      <c r="J2242">
        <v>13.357689566713599</v>
      </c>
      <c r="K2242">
        <v>22.318380649880599</v>
      </c>
      <c r="L2242">
        <v>18.6931907420351</v>
      </c>
      <c r="M2242">
        <v>92.322687985573694</v>
      </c>
      <c r="N2242">
        <v>0.96738868170707004</v>
      </c>
      <c r="O2242">
        <v>0</v>
      </c>
      <c r="P2242">
        <v>139.61389961389901</v>
      </c>
      <c r="Q2242">
        <v>1.5305122376654001E-2</v>
      </c>
    </row>
    <row r="2243" spans="1:17" hidden="1" x14ac:dyDescent="0.3">
      <c r="A2243" t="s">
        <v>4679</v>
      </c>
      <c r="B2243" t="s">
        <v>4680</v>
      </c>
      <c r="C2243" t="s">
        <v>10405</v>
      </c>
      <c r="D2243" t="s">
        <v>21</v>
      </c>
      <c r="E2243">
        <v>277.67211800000001</v>
      </c>
      <c r="F2243">
        <v>18.77</v>
      </c>
      <c r="G2243">
        <v>-49.6660164058097</v>
      </c>
      <c r="H2243">
        <v>-8.2619725682494796</v>
      </c>
      <c r="I2243">
        <v>-30.784995300548999</v>
      </c>
      <c r="J2243">
        <v>3.0864440771031298</v>
      </c>
      <c r="K2243">
        <v>19.3168608457148</v>
      </c>
      <c r="L2243">
        <v>21.2244617355678</v>
      </c>
      <c r="M2243">
        <v>48.443902791100903</v>
      </c>
      <c r="N2243">
        <v>1.8241574713183399</v>
      </c>
      <c r="O2243">
        <v>90.729888119339293</v>
      </c>
      <c r="P2243">
        <v>6.46625070901871</v>
      </c>
      <c r="Q2243">
        <v>-9.2419749052763997E-2</v>
      </c>
    </row>
    <row r="2244" spans="1:17" hidden="1" x14ac:dyDescent="0.3">
      <c r="A2244" t="s">
        <v>4681</v>
      </c>
      <c r="B2244" t="s">
        <v>4682</v>
      </c>
      <c r="C2244" t="s">
        <v>10405</v>
      </c>
      <c r="D2244" t="s">
        <v>510</v>
      </c>
      <c r="E2244">
        <v>277.15985439999997</v>
      </c>
      <c r="F2244">
        <v>286</v>
      </c>
      <c r="G2244">
        <v>25.534582278659901</v>
      </c>
      <c r="H2244">
        <v>-5.6839052192011703</v>
      </c>
      <c r="I2244">
        <v>47.396221630667803</v>
      </c>
      <c r="J2244">
        <v>0.49129535046148298</v>
      </c>
      <c r="K2244">
        <v>279.55173265163597</v>
      </c>
      <c r="L2244">
        <v>244.03493304834899</v>
      </c>
      <c r="M2244">
        <v>52.162890007071603</v>
      </c>
      <c r="N2244">
        <v>0.14922765952137301</v>
      </c>
      <c r="O2244">
        <v>18.479020979020898</v>
      </c>
      <c r="P2244">
        <v>86.928104575163403</v>
      </c>
    </row>
    <row r="2245" spans="1:17" hidden="1" x14ac:dyDescent="0.3">
      <c r="A2245" t="s">
        <v>4683</v>
      </c>
      <c r="B2245" t="s">
        <v>4684</v>
      </c>
      <c r="C2245" t="s">
        <v>10405</v>
      </c>
      <c r="D2245" t="s">
        <v>51</v>
      </c>
      <c r="E2245">
        <v>276.97318209999997</v>
      </c>
      <c r="F2245">
        <v>248.9</v>
      </c>
      <c r="G2245">
        <v>-69.515752572726399</v>
      </c>
      <c r="H2245">
        <v>8.7024338709905606</v>
      </c>
      <c r="I2245">
        <v>-8.3486387265360005</v>
      </c>
      <c r="J2245">
        <v>-2.7223746773614299</v>
      </c>
      <c r="K2245">
        <v>237.18207355237601</v>
      </c>
      <c r="L2245">
        <v>252.959612234735</v>
      </c>
      <c r="M2245">
        <v>45.198086408559199</v>
      </c>
      <c r="N2245">
        <v>1.10506625609635</v>
      </c>
      <c r="O2245">
        <v>72.157492969063796</v>
      </c>
      <c r="P2245">
        <v>43.706697459584298</v>
      </c>
      <c r="Q2245">
        <v>-0.108251357554463</v>
      </c>
    </row>
    <row r="2246" spans="1:17" hidden="1" x14ac:dyDescent="0.3">
      <c r="A2246" t="s">
        <v>4685</v>
      </c>
      <c r="B2246" t="s">
        <v>4686</v>
      </c>
      <c r="C2246" t="s">
        <v>10405</v>
      </c>
      <c r="D2246" t="s">
        <v>4687</v>
      </c>
      <c r="E2246">
        <v>276.74567999999999</v>
      </c>
      <c r="F2246">
        <v>36</v>
      </c>
      <c r="G2246">
        <v>235.17542786420501</v>
      </c>
      <c r="H2246">
        <v>-15.2430925493152</v>
      </c>
      <c r="I2246">
        <v>108.87443993708</v>
      </c>
      <c r="J2246">
        <v>-5.7980760918206897</v>
      </c>
      <c r="K2246">
        <v>35.787237769463303</v>
      </c>
      <c r="L2246">
        <v>22.599114130686399</v>
      </c>
      <c r="M2246">
        <v>43.025461382109398</v>
      </c>
      <c r="N2246">
        <v>0.75389053662272698</v>
      </c>
      <c r="O2246">
        <v>26.3888888888888</v>
      </c>
      <c r="P2246">
        <v>371.20418848167498</v>
      </c>
      <c r="Q2246">
        <v>0.12627162852495699</v>
      </c>
    </row>
    <row r="2247" spans="1:17" hidden="1" x14ac:dyDescent="0.3">
      <c r="A2247" t="s">
        <v>4688</v>
      </c>
      <c r="B2247" t="s">
        <v>4689</v>
      </c>
      <c r="C2247" t="s">
        <v>10405</v>
      </c>
      <c r="D2247" t="s">
        <v>1107</v>
      </c>
      <c r="E2247">
        <v>274.69237691999899</v>
      </c>
      <c r="F2247">
        <v>118.95</v>
      </c>
      <c r="G2247">
        <v>-45.441653091398997</v>
      </c>
      <c r="H2247">
        <v>2.6670367494890002</v>
      </c>
      <c r="I2247">
        <v>24.346707297571399</v>
      </c>
      <c r="J2247">
        <v>-0.45460704654266898</v>
      </c>
      <c r="K2247">
        <v>115.394152843735</v>
      </c>
      <c r="L2247">
        <v>110.577060341493</v>
      </c>
      <c r="M2247">
        <v>43.304446204515003</v>
      </c>
      <c r="N2247">
        <v>0.75230194703383801</v>
      </c>
      <c r="O2247">
        <v>23.581336696090698</v>
      </c>
      <c r="P2247">
        <v>61.726716519374499</v>
      </c>
    </row>
    <row r="2248" spans="1:17" hidden="1" x14ac:dyDescent="0.3">
      <c r="A2248" t="s">
        <v>4690</v>
      </c>
      <c r="B2248" t="s">
        <v>4691</v>
      </c>
      <c r="C2248" t="s">
        <v>10405</v>
      </c>
      <c r="D2248" t="s">
        <v>130</v>
      </c>
      <c r="E2248">
        <v>273.7761658</v>
      </c>
      <c r="F2248">
        <v>164</v>
      </c>
      <c r="G2248">
        <v>60.905955535599396</v>
      </c>
      <c r="H2248">
        <v>47.424598540531299</v>
      </c>
      <c r="I2248">
        <v>41.6174879257564</v>
      </c>
      <c r="J2248">
        <v>-9.1455820666877106</v>
      </c>
      <c r="K2248">
        <v>134.341659669764</v>
      </c>
      <c r="L2248">
        <v>107.60564531922699</v>
      </c>
      <c r="M2248">
        <v>42.330210990850397</v>
      </c>
      <c r="N2248">
        <v>0.69221492737291801</v>
      </c>
      <c r="O2248">
        <v>7.8658536585365804</v>
      </c>
      <c r="P2248">
        <v>133.951497860199</v>
      </c>
      <c r="Q2248">
        <v>4.6038280554907003E-2</v>
      </c>
    </row>
    <row r="2249" spans="1:17" hidden="1" x14ac:dyDescent="0.3">
      <c r="A2249" t="s">
        <v>4692</v>
      </c>
      <c r="B2249" t="s">
        <v>4693</v>
      </c>
      <c r="C2249" t="s">
        <v>10405</v>
      </c>
      <c r="D2249" t="s">
        <v>161</v>
      </c>
      <c r="E2249">
        <v>273.770467459999</v>
      </c>
      <c r="F2249">
        <v>261.39999999999998</v>
      </c>
      <c r="G2249">
        <v>-25.9113483096782</v>
      </c>
      <c r="H2249">
        <v>-7.3132112116668697</v>
      </c>
      <c r="I2249">
        <v>-14.8304973735447</v>
      </c>
      <c r="J2249">
        <v>-6.4647327154529597</v>
      </c>
      <c r="K2249">
        <v>269.34308196450399</v>
      </c>
      <c r="L2249">
        <v>264.06334638890502</v>
      </c>
      <c r="M2249">
        <v>34.7564228729834</v>
      </c>
      <c r="N2249">
        <v>0.66215930188848204</v>
      </c>
      <c r="O2249">
        <v>24.8661055853098</v>
      </c>
      <c r="P2249">
        <v>8.0165289256198093</v>
      </c>
      <c r="Q2249">
        <v>9.2984675426003999E-2</v>
      </c>
    </row>
    <row r="2250" spans="1:17" hidden="1" x14ac:dyDescent="0.3">
      <c r="A2250" t="s">
        <v>4694</v>
      </c>
      <c r="B2250" t="s">
        <v>4695</v>
      </c>
      <c r="C2250" t="s">
        <v>10405</v>
      </c>
      <c r="D2250" t="s">
        <v>187</v>
      </c>
      <c r="E2250">
        <v>272.73423567600003</v>
      </c>
      <c r="F2250">
        <v>31.86</v>
      </c>
      <c r="G2250">
        <v>15.670716466886001</v>
      </c>
      <c r="H2250">
        <v>11.4020401613791</v>
      </c>
      <c r="I2250">
        <v>77.179241872403693</v>
      </c>
      <c r="J2250">
        <v>-3.3129933349924898</v>
      </c>
      <c r="K2250">
        <v>26.696823967023398</v>
      </c>
      <c r="L2250">
        <v>23.456950097689301</v>
      </c>
      <c r="M2250">
        <v>65.397997698995496</v>
      </c>
      <c r="N2250">
        <v>0.71208079856857998</v>
      </c>
      <c r="O2250">
        <v>23.9799121155053</v>
      </c>
      <c r="P2250">
        <v>104.887459807073</v>
      </c>
      <c r="Q2250">
        <v>2.9034642319282999E-2</v>
      </c>
    </row>
    <row r="2251" spans="1:17" hidden="1" x14ac:dyDescent="0.3">
      <c r="A2251" t="s">
        <v>4696</v>
      </c>
      <c r="B2251" t="s">
        <v>4697</v>
      </c>
      <c r="C2251" t="s">
        <v>10405</v>
      </c>
      <c r="D2251" t="s">
        <v>21</v>
      </c>
      <c r="E2251">
        <v>272.37684374999998</v>
      </c>
      <c r="F2251">
        <v>312.5</v>
      </c>
      <c r="G2251">
        <v>313.620215194259</v>
      </c>
      <c r="H2251">
        <v>22.017192214071201</v>
      </c>
      <c r="I2251">
        <v>350.131227808787</v>
      </c>
      <c r="J2251">
        <v>14.572087023420201</v>
      </c>
      <c r="K2251">
        <v>243.315848505627</v>
      </c>
      <c r="M2251">
        <v>78.784819104234103</v>
      </c>
      <c r="N2251">
        <v>0.52611399846638796</v>
      </c>
      <c r="O2251">
        <v>0</v>
      </c>
      <c r="P2251">
        <v>404.03225806451599</v>
      </c>
    </row>
    <row r="2252" spans="1:17" hidden="1" x14ac:dyDescent="0.3">
      <c r="A2252" t="s">
        <v>4698</v>
      </c>
      <c r="B2252" t="s">
        <v>4699</v>
      </c>
      <c r="C2252" t="s">
        <v>10405</v>
      </c>
      <c r="D2252" t="s">
        <v>46</v>
      </c>
      <c r="E2252">
        <v>272.10199999999998</v>
      </c>
      <c r="F2252">
        <v>180.2</v>
      </c>
      <c r="G2252">
        <v>-50.448154902233902</v>
      </c>
      <c r="H2252">
        <v>-1.7161548033540801</v>
      </c>
      <c r="I2252">
        <v>-7.06313117122638</v>
      </c>
      <c r="J2252">
        <v>-1.2686648006187999</v>
      </c>
      <c r="K2252">
        <v>183.71280458182301</v>
      </c>
      <c r="M2252">
        <v>48.597389854146897</v>
      </c>
      <c r="N2252">
        <v>0.50937950937950904</v>
      </c>
      <c r="O2252">
        <v>79.134295227525001</v>
      </c>
      <c r="P2252">
        <v>24.233023095484199</v>
      </c>
    </row>
    <row r="2253" spans="1:17" hidden="1" x14ac:dyDescent="0.3">
      <c r="A2253" t="s">
        <v>4700</v>
      </c>
      <c r="B2253" t="s">
        <v>4701</v>
      </c>
      <c r="C2253" t="s">
        <v>10405</v>
      </c>
      <c r="D2253" t="s">
        <v>21</v>
      </c>
      <c r="E2253">
        <v>271.752565</v>
      </c>
      <c r="F2253">
        <v>119</v>
      </c>
      <c r="G2253">
        <v>-48.220893627353497</v>
      </c>
      <c r="H2253">
        <v>-14.9866632896991</v>
      </c>
      <c r="I2253">
        <v>-5.2067729383002304</v>
      </c>
      <c r="J2253">
        <v>-6.0756688555015996</v>
      </c>
      <c r="K2253">
        <v>124.313095312218</v>
      </c>
      <c r="L2253">
        <v>136.13161268252401</v>
      </c>
      <c r="M2253">
        <v>46.336998649694898</v>
      </c>
      <c r="N2253">
        <v>0.78395584499021698</v>
      </c>
      <c r="O2253">
        <v>74.789915966386502</v>
      </c>
      <c r="P2253">
        <v>18.821767348976501</v>
      </c>
    </row>
    <row r="2254" spans="1:17" hidden="1" x14ac:dyDescent="0.3">
      <c r="A2254" t="s">
        <v>4702</v>
      </c>
      <c r="B2254" t="s">
        <v>4703</v>
      </c>
      <c r="C2254" t="s">
        <v>10405</v>
      </c>
      <c r="D2254" t="s">
        <v>130</v>
      </c>
      <c r="E2254">
        <v>271.195155</v>
      </c>
      <c r="F2254">
        <v>173.25</v>
      </c>
      <c r="G2254">
        <v>-18.6765878847729</v>
      </c>
      <c r="H2254">
        <v>-20.055396929211899</v>
      </c>
      <c r="I2254">
        <v>-46.372174113443002</v>
      </c>
      <c r="J2254">
        <v>-10.751490577952101</v>
      </c>
      <c r="K2254">
        <v>182.04763644692301</v>
      </c>
      <c r="L2254">
        <v>186.51009578200501</v>
      </c>
      <c r="M2254">
        <v>52.315739222896603</v>
      </c>
      <c r="N2254">
        <v>0.662013608715049</v>
      </c>
      <c r="O2254">
        <v>63.318903318903303</v>
      </c>
      <c r="P2254">
        <v>18.178717598908499</v>
      </c>
      <c r="Q2254">
        <v>0.23475757766237401</v>
      </c>
    </row>
    <row r="2255" spans="1:17" hidden="1" x14ac:dyDescent="0.3">
      <c r="A2255" t="s">
        <v>4704</v>
      </c>
      <c r="B2255" t="s">
        <v>4705</v>
      </c>
      <c r="C2255" t="s">
        <v>10405</v>
      </c>
      <c r="D2255" t="s">
        <v>1663</v>
      </c>
      <c r="E2255">
        <v>270.66089469999997</v>
      </c>
      <c r="F2255">
        <v>247</v>
      </c>
      <c r="G2255">
        <v>-17.2610666219345</v>
      </c>
      <c r="H2255">
        <v>-11.156436840647601</v>
      </c>
      <c r="I2255">
        <v>-31.394933841710301</v>
      </c>
      <c r="J2255">
        <v>-5.6218208380583299</v>
      </c>
      <c r="K2255">
        <v>256.25153017261903</v>
      </c>
      <c r="L2255">
        <v>257.72245590896199</v>
      </c>
      <c r="M2255">
        <v>45.0366766425119</v>
      </c>
      <c r="N2255">
        <v>0.311386055286413</v>
      </c>
      <c r="O2255">
        <v>48.623481781376498</v>
      </c>
      <c r="P2255">
        <v>22.277227722772199</v>
      </c>
      <c r="Q2255">
        <v>8.6468828331025996E-2</v>
      </c>
    </row>
    <row r="2256" spans="1:17" hidden="1" x14ac:dyDescent="0.3">
      <c r="A2256" t="s">
        <v>4706</v>
      </c>
      <c r="B2256" t="s">
        <v>4707</v>
      </c>
      <c r="C2256" t="s">
        <v>10405</v>
      </c>
      <c r="E2256">
        <v>270.41735999999997</v>
      </c>
      <c r="F2256">
        <v>5.0199999999999996</v>
      </c>
      <c r="G2256">
        <v>49.055925911800401</v>
      </c>
      <c r="H2256">
        <v>-23.1871428355985</v>
      </c>
      <c r="I2256">
        <v>1.2742025228667599</v>
      </c>
      <c r="J2256">
        <v>-9.7550859775416701</v>
      </c>
      <c r="K2256">
        <v>5.4730888480784001</v>
      </c>
      <c r="L2256">
        <v>4.7801447324014399</v>
      </c>
      <c r="M2256">
        <v>25.7224440396201</v>
      </c>
      <c r="N2256">
        <v>0.38280108103844301</v>
      </c>
      <c r="O2256">
        <v>49.203187250996002</v>
      </c>
      <c r="P2256">
        <v>98.418972332015798</v>
      </c>
      <c r="Q2256">
        <v>-2.9416640137502999E-2</v>
      </c>
    </row>
    <row r="2257" spans="1:17" hidden="1" x14ac:dyDescent="0.3">
      <c r="A2257" t="s">
        <v>4708</v>
      </c>
      <c r="B2257" t="s">
        <v>4709</v>
      </c>
      <c r="C2257" t="s">
        <v>10405</v>
      </c>
      <c r="D2257" t="s">
        <v>233</v>
      </c>
      <c r="E2257">
        <v>269.39992085300003</v>
      </c>
      <c r="F2257">
        <v>256.39</v>
      </c>
      <c r="G2257">
        <v>-15.444900394573001</v>
      </c>
      <c r="H2257">
        <v>-3.5402439282478699</v>
      </c>
      <c r="I2257">
        <v>14.4085618578458</v>
      </c>
      <c r="J2257">
        <v>-3.9249596433977199</v>
      </c>
      <c r="K2257">
        <v>244.91108611736001</v>
      </c>
      <c r="L2257">
        <v>225.023424929626</v>
      </c>
      <c r="M2257">
        <v>50.295935228231698</v>
      </c>
      <c r="N2257">
        <v>0.66040139172038703</v>
      </c>
      <c r="O2257">
        <v>13.4599633371036</v>
      </c>
      <c r="P2257">
        <v>46.592338479130902</v>
      </c>
      <c r="Q2257">
        <v>-3.3115034919779997E-2</v>
      </c>
    </row>
    <row r="2258" spans="1:17" hidden="1" x14ac:dyDescent="0.3">
      <c r="A2258" t="s">
        <v>4710</v>
      </c>
      <c r="B2258" t="s">
        <v>4711</v>
      </c>
      <c r="C2258" t="s">
        <v>10405</v>
      </c>
      <c r="D2258" t="s">
        <v>393</v>
      </c>
      <c r="E2258">
        <v>268.72521965499999</v>
      </c>
      <c r="F2258">
        <v>120</v>
      </c>
      <c r="G2258">
        <v>24.3842620828249</v>
      </c>
      <c r="H2258">
        <v>-17.0837762125255</v>
      </c>
      <c r="I2258">
        <v>38.872629545431899</v>
      </c>
      <c r="J2258">
        <v>-5.3788247861118004</v>
      </c>
      <c r="K2258">
        <v>118.815488820165</v>
      </c>
      <c r="M2258">
        <v>58.460182323570798</v>
      </c>
      <c r="N2258">
        <v>0.52515554361935401</v>
      </c>
      <c r="O2258">
        <v>22.5</v>
      </c>
      <c r="P2258">
        <v>82.565038795070706</v>
      </c>
    </row>
    <row r="2259" spans="1:17" hidden="1" x14ac:dyDescent="0.3">
      <c r="A2259" t="s">
        <v>4712</v>
      </c>
      <c r="B2259" t="s">
        <v>4713</v>
      </c>
      <c r="C2259" t="s">
        <v>10405</v>
      </c>
      <c r="D2259" t="s">
        <v>2479</v>
      </c>
      <c r="E2259">
        <v>268.42594739999998</v>
      </c>
      <c r="F2259">
        <v>144.94999999999999</v>
      </c>
      <c r="G2259">
        <v>90.485939165500696</v>
      </c>
      <c r="H2259">
        <v>22.678241779786099</v>
      </c>
      <c r="I2259">
        <v>59.734237212257398</v>
      </c>
      <c r="J2259">
        <v>4.0308885215475696</v>
      </c>
      <c r="K2259">
        <v>131.99308985917401</v>
      </c>
      <c r="M2259">
        <v>56.448312194379497</v>
      </c>
      <c r="N2259">
        <v>0.40536429549257202</v>
      </c>
      <c r="O2259">
        <v>32.390479475681197</v>
      </c>
      <c r="P2259">
        <v>133.79032258064501</v>
      </c>
    </row>
    <row r="2260" spans="1:17" hidden="1" x14ac:dyDescent="0.3">
      <c r="A2260" t="s">
        <v>4714</v>
      </c>
      <c r="B2260" t="s">
        <v>4715</v>
      </c>
      <c r="C2260" t="s">
        <v>10405</v>
      </c>
      <c r="D2260" t="s">
        <v>2127</v>
      </c>
      <c r="E2260">
        <v>267.9545</v>
      </c>
      <c r="F2260">
        <v>590</v>
      </c>
      <c r="G2260">
        <v>8.9937002383548403</v>
      </c>
      <c r="H2260">
        <v>-12.9563213343915</v>
      </c>
      <c r="I2260">
        <v>-21.3566128364523</v>
      </c>
      <c r="J2260">
        <v>-1.77799837982651</v>
      </c>
      <c r="K2260">
        <v>647.87504041230204</v>
      </c>
      <c r="M2260">
        <v>40.075063287293602</v>
      </c>
      <c r="N2260">
        <v>0.60822970762608697</v>
      </c>
      <c r="O2260">
        <v>54.1525423728813</v>
      </c>
      <c r="P2260">
        <v>48.222585102373998</v>
      </c>
    </row>
    <row r="2261" spans="1:17" hidden="1" x14ac:dyDescent="0.3">
      <c r="A2261" t="s">
        <v>4716</v>
      </c>
      <c r="B2261" t="s">
        <v>4717</v>
      </c>
      <c r="C2261" t="s">
        <v>10405</v>
      </c>
      <c r="D2261" t="s">
        <v>127</v>
      </c>
      <c r="E2261">
        <v>267.65453276</v>
      </c>
      <c r="F2261">
        <v>110.9</v>
      </c>
      <c r="G2261">
        <v>36.626053776671398</v>
      </c>
      <c r="H2261">
        <v>36.293046848470198</v>
      </c>
      <c r="I2261">
        <v>16.904235192079401</v>
      </c>
      <c r="J2261">
        <v>-11.563599667428701</v>
      </c>
      <c r="K2261">
        <v>96.4029356839401</v>
      </c>
      <c r="L2261">
        <v>81.447025949351797</v>
      </c>
      <c r="M2261">
        <v>43.445722477903701</v>
      </c>
      <c r="N2261">
        <v>2.01629304097805</v>
      </c>
      <c r="O2261">
        <v>22.091974752028801</v>
      </c>
      <c r="P2261">
        <v>87.966101694915196</v>
      </c>
    </row>
    <row r="2262" spans="1:17" hidden="1" x14ac:dyDescent="0.3">
      <c r="A2262" t="s">
        <v>4718</v>
      </c>
      <c r="B2262" t="s">
        <v>4719</v>
      </c>
      <c r="C2262" t="s">
        <v>10405</v>
      </c>
      <c r="D2262" t="s">
        <v>119</v>
      </c>
      <c r="E2262">
        <v>266.25241539000001</v>
      </c>
      <c r="F2262">
        <v>175.05</v>
      </c>
      <c r="G2262">
        <v>11.3120956460728</v>
      </c>
      <c r="H2262">
        <v>-6.3701180775379402</v>
      </c>
      <c r="I2262">
        <v>-29.139896104235799</v>
      </c>
      <c r="J2262">
        <v>3.3509943416533998</v>
      </c>
      <c r="K2262">
        <v>177.313932441931</v>
      </c>
      <c r="L2262">
        <v>170.707268525996</v>
      </c>
      <c r="M2262">
        <v>47.611088078305002</v>
      </c>
      <c r="N2262">
        <v>1.09580664105644</v>
      </c>
      <c r="O2262">
        <v>105.19851471008199</v>
      </c>
      <c r="P2262">
        <v>58.7035358114234</v>
      </c>
      <c r="Q2262">
        <v>7.6304324921975003E-2</v>
      </c>
    </row>
    <row r="2263" spans="1:17" hidden="1" x14ac:dyDescent="0.3">
      <c r="A2263" t="s">
        <v>4720</v>
      </c>
      <c r="B2263" t="s">
        <v>4721</v>
      </c>
      <c r="C2263" t="s">
        <v>10405</v>
      </c>
      <c r="D2263" t="s">
        <v>213</v>
      </c>
      <c r="E2263">
        <v>266.15611949999999</v>
      </c>
      <c r="F2263">
        <v>194.42</v>
      </c>
      <c r="G2263">
        <v>-55.3256611089326</v>
      </c>
      <c r="H2263">
        <v>-15.556102382001001</v>
      </c>
      <c r="I2263">
        <v>-25.910662920021199</v>
      </c>
      <c r="J2263">
        <v>-5.5888757629286996</v>
      </c>
      <c r="K2263">
        <v>181.290499517359</v>
      </c>
      <c r="L2263">
        <v>208.47207109001999</v>
      </c>
      <c r="M2263">
        <v>83.374143180693693</v>
      </c>
      <c r="N2263">
        <v>2.34996162977937</v>
      </c>
      <c r="O2263">
        <v>130.42896821314599</v>
      </c>
      <c r="P2263">
        <v>18.548780487804802</v>
      </c>
      <c r="Q2263">
        <v>4.4106107175521998E-2</v>
      </c>
    </row>
    <row r="2264" spans="1:17" hidden="1" x14ac:dyDescent="0.3">
      <c r="A2264" t="s">
        <v>4722</v>
      </c>
      <c r="B2264" t="s">
        <v>4723</v>
      </c>
      <c r="C2264" t="s">
        <v>10405</v>
      </c>
      <c r="D2264" t="s">
        <v>46</v>
      </c>
      <c r="E2264">
        <v>265.58715419999999</v>
      </c>
      <c r="F2264">
        <v>66.14</v>
      </c>
      <c r="G2264">
        <v>59.816878058216801</v>
      </c>
      <c r="H2264">
        <v>35.593601932787202</v>
      </c>
      <c r="I2264">
        <v>52.124301994178197</v>
      </c>
      <c r="J2264">
        <v>-8.6575172755538592</v>
      </c>
      <c r="K2264">
        <v>56.255190492447198</v>
      </c>
      <c r="L2264">
        <v>48.000717177193899</v>
      </c>
      <c r="M2264">
        <v>56.114738713277802</v>
      </c>
      <c r="N2264">
        <v>2.4932142225387701</v>
      </c>
      <c r="O2264">
        <v>13.2446325975204</v>
      </c>
      <c r="P2264">
        <v>98.917293233082702</v>
      </c>
      <c r="Q2264">
        <v>5.1109547347799003E-2</v>
      </c>
    </row>
    <row r="2265" spans="1:17" hidden="1" x14ac:dyDescent="0.3">
      <c r="A2265" t="s">
        <v>4724</v>
      </c>
      <c r="B2265" t="s">
        <v>4725</v>
      </c>
      <c r="C2265" t="s">
        <v>10405</v>
      </c>
      <c r="D2265" t="s">
        <v>77</v>
      </c>
      <c r="E2265">
        <v>265.44518399999998</v>
      </c>
      <c r="F2265">
        <v>48</v>
      </c>
      <c r="G2265">
        <v>-53.224142490251502</v>
      </c>
      <c r="H2265">
        <v>-14.6273018386066</v>
      </c>
      <c r="I2265">
        <v>-38.7357750276445</v>
      </c>
      <c r="J2265">
        <v>-7.5671506941386903</v>
      </c>
      <c r="M2265">
        <v>36.699672504482201</v>
      </c>
      <c r="O2265">
        <v>33.3333333333333</v>
      </c>
      <c r="P2265">
        <v>7.6233183856502196</v>
      </c>
    </row>
    <row r="2266" spans="1:17" hidden="1" x14ac:dyDescent="0.3">
      <c r="A2266" t="s">
        <v>4726</v>
      </c>
      <c r="B2266" t="s">
        <v>4727</v>
      </c>
      <c r="C2266" t="s">
        <v>10405</v>
      </c>
      <c r="D2266" t="s">
        <v>220</v>
      </c>
      <c r="E2266">
        <v>265.20285000000001</v>
      </c>
      <c r="F2266">
        <v>165</v>
      </c>
      <c r="G2266">
        <v>252.89266645158901</v>
      </c>
      <c r="H2266">
        <v>-3.2476949912210902</v>
      </c>
      <c r="I2266">
        <v>152.58712682157301</v>
      </c>
      <c r="J2266">
        <v>-12.1144695087212</v>
      </c>
      <c r="K2266">
        <v>147.25512376945699</v>
      </c>
      <c r="L2266">
        <v>97.642024862970302</v>
      </c>
      <c r="M2266">
        <v>35.289859343619298</v>
      </c>
      <c r="N2266">
        <v>1.2689050281177201</v>
      </c>
      <c r="O2266">
        <v>16.363636363636299</v>
      </c>
      <c r="P2266">
        <v>322.53521126760501</v>
      </c>
      <c r="Q2266">
        <v>9.5286608386217997E-2</v>
      </c>
    </row>
    <row r="2267" spans="1:17" hidden="1" x14ac:dyDescent="0.3">
      <c r="A2267" t="s">
        <v>4728</v>
      </c>
      <c r="B2267" t="s">
        <v>4729</v>
      </c>
      <c r="C2267" t="s">
        <v>10405</v>
      </c>
      <c r="D2267" t="s">
        <v>40</v>
      </c>
      <c r="E2267">
        <v>265.03735999999998</v>
      </c>
      <c r="F2267">
        <v>222.4</v>
      </c>
      <c r="G2267">
        <v>120.35488854367399</v>
      </c>
      <c r="H2267">
        <v>-10.9525274509831</v>
      </c>
      <c r="I2267">
        <v>89.973252442992802</v>
      </c>
      <c r="J2267">
        <v>7.5645747583136904</v>
      </c>
      <c r="K2267">
        <v>203.32616641432099</v>
      </c>
      <c r="L2267">
        <v>151.91241162966699</v>
      </c>
      <c r="M2267">
        <v>61.722389270607302</v>
      </c>
      <c r="N2267">
        <v>0.26098667103079398</v>
      </c>
      <c r="O2267">
        <v>26.146582733812899</v>
      </c>
      <c r="P2267">
        <v>173.89162561576299</v>
      </c>
      <c r="Q2267">
        <v>2.5277348075846001E-2</v>
      </c>
    </row>
    <row r="2268" spans="1:17" hidden="1" x14ac:dyDescent="0.3">
      <c r="A2268" t="s">
        <v>4730</v>
      </c>
      <c r="B2268" t="s">
        <v>4731</v>
      </c>
      <c r="C2268" t="s">
        <v>10405</v>
      </c>
      <c r="D2268" t="s">
        <v>860</v>
      </c>
      <c r="E2268">
        <v>264.93848000000003</v>
      </c>
      <c r="F2268">
        <v>172</v>
      </c>
      <c r="G2268">
        <v>119.84314110334699</v>
      </c>
      <c r="H2268">
        <v>-19.330519977719302</v>
      </c>
      <c r="I2268">
        <v>18.7706447305967</v>
      </c>
      <c r="J2268">
        <v>-4.4298957921779101</v>
      </c>
      <c r="K2268">
        <v>170.343632824493</v>
      </c>
      <c r="M2268">
        <v>48.716781575806998</v>
      </c>
      <c r="N2268">
        <v>0.71364346221191599</v>
      </c>
      <c r="O2268">
        <v>25</v>
      </c>
      <c r="P2268">
        <v>173.01587301587301</v>
      </c>
    </row>
    <row r="2269" spans="1:17" hidden="1" x14ac:dyDescent="0.3">
      <c r="A2269" t="s">
        <v>4732</v>
      </c>
      <c r="B2269" t="s">
        <v>4733</v>
      </c>
      <c r="C2269" t="s">
        <v>10405</v>
      </c>
      <c r="D2269" t="s">
        <v>400</v>
      </c>
      <c r="E2269">
        <v>264.80401760000001</v>
      </c>
      <c r="F2269">
        <v>267.2</v>
      </c>
      <c r="G2269">
        <v>33.123880366146999</v>
      </c>
      <c r="H2269">
        <v>-5.2359414797195196</v>
      </c>
      <c r="I2269">
        <v>-11.8404023118384</v>
      </c>
      <c r="J2269">
        <v>-1.1248683457814399</v>
      </c>
      <c r="K2269">
        <v>265.087605567678</v>
      </c>
      <c r="L2269">
        <v>256.90927359277998</v>
      </c>
      <c r="M2269">
        <v>57.402976054500201</v>
      </c>
      <c r="N2269">
        <v>1.57066778530193</v>
      </c>
      <c r="O2269">
        <v>54.303892215568801</v>
      </c>
      <c r="P2269">
        <v>81.398506449422896</v>
      </c>
      <c r="Q2269">
        <v>3.7880864639487997E-2</v>
      </c>
    </row>
    <row r="2270" spans="1:17" hidden="1" x14ac:dyDescent="0.3">
      <c r="A2270" t="s">
        <v>4734</v>
      </c>
      <c r="B2270" t="s">
        <v>4735</v>
      </c>
      <c r="C2270" t="s">
        <v>10405</v>
      </c>
      <c r="D2270" t="s">
        <v>923</v>
      </c>
      <c r="E2270">
        <v>264.646451519999</v>
      </c>
      <c r="F2270">
        <v>235.8</v>
      </c>
      <c r="G2270">
        <v>326.13752698957001</v>
      </c>
      <c r="H2270">
        <v>-12.598122582181301</v>
      </c>
      <c r="I2270">
        <v>-2.4620342378494202</v>
      </c>
      <c r="J2270">
        <v>-2.1089419869269901</v>
      </c>
      <c r="K2270">
        <v>256.27152940102701</v>
      </c>
      <c r="L2270">
        <v>211.72540398018199</v>
      </c>
      <c r="M2270">
        <v>40.792079909067198</v>
      </c>
      <c r="N2270">
        <v>1.4365188487510401</v>
      </c>
      <c r="O2270">
        <v>37.849872773536802</v>
      </c>
      <c r="P2270">
        <v>372.54509018035998</v>
      </c>
      <c r="Q2270">
        <v>0.20873797651149201</v>
      </c>
    </row>
    <row r="2271" spans="1:17" hidden="1" x14ac:dyDescent="0.3">
      <c r="A2271" t="s">
        <v>4736</v>
      </c>
      <c r="B2271" t="s">
        <v>4737</v>
      </c>
      <c r="C2271" t="s">
        <v>10405</v>
      </c>
      <c r="D2271" t="s">
        <v>46</v>
      </c>
      <c r="E2271">
        <v>264.64184999999998</v>
      </c>
      <c r="F2271">
        <v>150.6</v>
      </c>
      <c r="G2271">
        <v>30.8155020757087</v>
      </c>
      <c r="H2271">
        <v>-26.039239401878401</v>
      </c>
      <c r="I2271">
        <v>45.303869538315702</v>
      </c>
      <c r="J2271">
        <v>-1.02567408335338</v>
      </c>
      <c r="K2271">
        <v>148.67870876636599</v>
      </c>
      <c r="M2271">
        <v>41.3356666173948</v>
      </c>
      <c r="O2271">
        <v>45.2523240371846</v>
      </c>
      <c r="P2271">
        <v>80.143540669856407</v>
      </c>
    </row>
    <row r="2272" spans="1:17" hidden="1" x14ac:dyDescent="0.3">
      <c r="A2272" t="s">
        <v>4738</v>
      </c>
      <c r="B2272" t="s">
        <v>4739</v>
      </c>
      <c r="C2272" t="s">
        <v>10405</v>
      </c>
      <c r="D2272" t="s">
        <v>4740</v>
      </c>
      <c r="E2272">
        <v>264.59172883799999</v>
      </c>
      <c r="F2272">
        <v>162.21</v>
      </c>
      <c r="G2272">
        <v>-22.124021087694899</v>
      </c>
      <c r="H2272">
        <v>14.609309233746499</v>
      </c>
      <c r="I2272">
        <v>17.7175243309355</v>
      </c>
      <c r="J2272">
        <v>-4.2811090047356402</v>
      </c>
      <c r="K2272">
        <v>149.21370208141499</v>
      </c>
      <c r="L2272">
        <v>137.663754755235</v>
      </c>
      <c r="M2272">
        <v>53.572434697605097</v>
      </c>
      <c r="N2272">
        <v>0.25511647964650203</v>
      </c>
      <c r="O2272">
        <v>18.210961099808799</v>
      </c>
      <c r="P2272">
        <v>50.893023255813901</v>
      </c>
      <c r="Q2272">
        <v>2.285720235923E-2</v>
      </c>
    </row>
    <row r="2273" spans="1:17" hidden="1" x14ac:dyDescent="0.3">
      <c r="A2273" t="s">
        <v>4741</v>
      </c>
      <c r="B2273" t="s">
        <v>4742</v>
      </c>
      <c r="C2273" t="s">
        <v>10405</v>
      </c>
      <c r="D2273" t="s">
        <v>263</v>
      </c>
      <c r="E2273">
        <v>263.86902149999997</v>
      </c>
      <c r="F2273">
        <v>372.05</v>
      </c>
      <c r="G2273">
        <v>-42.3802716208492</v>
      </c>
      <c r="H2273">
        <v>-6.6767157083306499</v>
      </c>
      <c r="I2273">
        <v>-25.363044193114</v>
      </c>
      <c r="J2273">
        <v>-2.13524395708489</v>
      </c>
      <c r="K2273">
        <v>380.15422211932997</v>
      </c>
      <c r="L2273">
        <v>382.09091323690598</v>
      </c>
      <c r="M2273">
        <v>42.707343659439303</v>
      </c>
      <c r="N2273">
        <v>0.78971109234935799</v>
      </c>
      <c r="O2273">
        <v>38.140034941540101</v>
      </c>
      <c r="P2273">
        <v>14.3010752688172</v>
      </c>
      <c r="Q2273">
        <v>8.9499543047329003E-2</v>
      </c>
    </row>
    <row r="2274" spans="1:17" hidden="1" x14ac:dyDescent="0.3">
      <c r="A2274" t="s">
        <v>4743</v>
      </c>
      <c r="B2274" t="s">
        <v>4744</v>
      </c>
      <c r="C2274" t="s">
        <v>10405</v>
      </c>
      <c r="D2274" t="s">
        <v>564</v>
      </c>
      <c r="E2274">
        <v>262.99843627500002</v>
      </c>
      <c r="F2274">
        <v>209.2</v>
      </c>
      <c r="G2274">
        <v>78.291265748655505</v>
      </c>
      <c r="H2274">
        <v>-6.5471048775847098</v>
      </c>
      <c r="I2274">
        <v>13.394550786891701</v>
      </c>
      <c r="J2274">
        <v>-4.6223876997999396</v>
      </c>
      <c r="K2274">
        <v>203.86487967082499</v>
      </c>
      <c r="L2274">
        <v>175.877481009094</v>
      </c>
      <c r="M2274">
        <v>33.935264514814598</v>
      </c>
      <c r="N2274">
        <v>0.36619215372317898</v>
      </c>
      <c r="O2274">
        <v>28.585086042065001</v>
      </c>
      <c r="P2274">
        <v>136.57129933280501</v>
      </c>
      <c r="Q2274">
        <v>4.6131426842058003E-2</v>
      </c>
    </row>
    <row r="2275" spans="1:17" hidden="1" x14ac:dyDescent="0.3">
      <c r="A2275" t="s">
        <v>4745</v>
      </c>
      <c r="B2275" t="s">
        <v>4746</v>
      </c>
      <c r="C2275" t="s">
        <v>10405</v>
      </c>
      <c r="D2275" t="s">
        <v>1489</v>
      </c>
      <c r="E2275">
        <v>262.53737378400001</v>
      </c>
      <c r="F2275">
        <v>33.18</v>
      </c>
      <c r="G2275">
        <v>21.084840127956699</v>
      </c>
      <c r="H2275">
        <v>4.2727625948392296</v>
      </c>
      <c r="I2275">
        <v>14.508091611063699</v>
      </c>
      <c r="J2275">
        <v>-4.0704840835424996</v>
      </c>
      <c r="K2275">
        <v>32.567177341971799</v>
      </c>
      <c r="L2275">
        <v>29.847358730372299</v>
      </c>
      <c r="M2275">
        <v>43.970645941839102</v>
      </c>
      <c r="N2275">
        <v>1.97143621360767</v>
      </c>
      <c r="O2275">
        <v>31.4044605183845</v>
      </c>
      <c r="P2275">
        <v>69.285714285714207</v>
      </c>
      <c r="Q2275">
        <v>7.0974461855443996E-2</v>
      </c>
    </row>
    <row r="2276" spans="1:17" hidden="1" x14ac:dyDescent="0.3">
      <c r="A2276" t="s">
        <v>4747</v>
      </c>
      <c r="B2276" t="s">
        <v>4748</v>
      </c>
      <c r="C2276" t="s">
        <v>10405</v>
      </c>
      <c r="D2276" t="s">
        <v>471</v>
      </c>
      <c r="E2276">
        <v>262.44134432999999</v>
      </c>
      <c r="F2276">
        <v>326.7</v>
      </c>
      <c r="G2276">
        <v>-23.0168166246353</v>
      </c>
      <c r="H2276">
        <v>-10.1565160549717</v>
      </c>
      <c r="I2276">
        <v>7.8741201946540498</v>
      </c>
      <c r="J2276">
        <v>-5.9429486877547397</v>
      </c>
      <c r="K2276">
        <v>329.62131354803699</v>
      </c>
      <c r="L2276">
        <v>300.33247543845602</v>
      </c>
      <c r="M2276">
        <v>34.927906948842697</v>
      </c>
      <c r="N2276">
        <v>0.44905160308088499</v>
      </c>
      <c r="O2276">
        <v>14.768901132537501</v>
      </c>
      <c r="P2276">
        <v>35.955056179775198</v>
      </c>
      <c r="Q2276">
        <v>-3.436992839624E-2</v>
      </c>
    </row>
    <row r="2277" spans="1:17" hidden="1" x14ac:dyDescent="0.3">
      <c r="A2277" t="s">
        <v>4749</v>
      </c>
      <c r="B2277" t="s">
        <v>4750</v>
      </c>
      <c r="C2277" t="s">
        <v>10405</v>
      </c>
      <c r="D2277" t="s">
        <v>46</v>
      </c>
      <c r="E2277">
        <v>262.32915204099999</v>
      </c>
      <c r="F2277">
        <v>37.51</v>
      </c>
      <c r="G2277">
        <v>142.62702388723</v>
      </c>
      <c r="H2277">
        <v>-18.629572379351799</v>
      </c>
      <c r="I2277">
        <v>41.594988186122301</v>
      </c>
      <c r="J2277">
        <v>-10.536744328693899</v>
      </c>
      <c r="K2277">
        <v>38.206287599562799</v>
      </c>
      <c r="L2277">
        <v>30.300006521982301</v>
      </c>
      <c r="M2277">
        <v>29.3438736720897</v>
      </c>
      <c r="N2277">
        <v>0.29964213100014497</v>
      </c>
      <c r="O2277">
        <v>23.167155425219899</v>
      </c>
      <c r="P2277">
        <v>188.53846153846101</v>
      </c>
      <c r="Q2277">
        <v>6.0740456737116998E-2</v>
      </c>
    </row>
    <row r="2278" spans="1:17" hidden="1" x14ac:dyDescent="0.3">
      <c r="A2278" t="s">
        <v>4751</v>
      </c>
      <c r="B2278" t="s">
        <v>4752</v>
      </c>
      <c r="C2278" t="s">
        <v>10405</v>
      </c>
      <c r="D2278" t="s">
        <v>2307</v>
      </c>
      <c r="E2278">
        <v>261.97526199999999</v>
      </c>
      <c r="F2278">
        <v>194.05</v>
      </c>
      <c r="G2278">
        <v>591.35570758235701</v>
      </c>
      <c r="H2278">
        <v>-7.5354334338891</v>
      </c>
      <c r="I2278">
        <v>-7.9573871580554103</v>
      </c>
      <c r="J2278">
        <v>-6.4847823893241099</v>
      </c>
      <c r="K2278">
        <v>186.159524414586</v>
      </c>
      <c r="L2278">
        <v>141.752372254666</v>
      </c>
      <c r="M2278">
        <v>19.761199538325901</v>
      </c>
      <c r="N2278">
        <v>0.82332709947178895</v>
      </c>
      <c r="O2278">
        <v>30.8683329038907</v>
      </c>
      <c r="P2278">
        <v>623.52721849366105</v>
      </c>
    </row>
    <row r="2279" spans="1:17" hidden="1" x14ac:dyDescent="0.3">
      <c r="A2279" t="s">
        <v>4753</v>
      </c>
      <c r="B2279" t="s">
        <v>4754</v>
      </c>
      <c r="C2279" t="s">
        <v>10405</v>
      </c>
      <c r="D2279" t="s">
        <v>4755</v>
      </c>
      <c r="E2279">
        <v>261.77989200000002</v>
      </c>
      <c r="F2279">
        <v>127.3</v>
      </c>
      <c r="G2279">
        <v>-67.059751921994206</v>
      </c>
      <c r="H2279">
        <v>-15.579573464330499</v>
      </c>
      <c r="I2279">
        <v>-52.571384459387197</v>
      </c>
      <c r="J2279">
        <v>-2.50749919438333</v>
      </c>
      <c r="K2279">
        <v>144.73875789183899</v>
      </c>
      <c r="M2279">
        <v>39.511850483987097</v>
      </c>
      <c r="N2279">
        <v>0.49021293053436699</v>
      </c>
      <c r="O2279">
        <v>107.38413197172</v>
      </c>
      <c r="P2279">
        <v>1.0317460317460201</v>
      </c>
    </row>
    <row r="2280" spans="1:17" hidden="1" x14ac:dyDescent="0.3">
      <c r="A2280" t="s">
        <v>4756</v>
      </c>
      <c r="B2280" t="s">
        <v>4757</v>
      </c>
      <c r="C2280" t="s">
        <v>10405</v>
      </c>
      <c r="D2280" t="s">
        <v>122</v>
      </c>
      <c r="E2280">
        <v>260.69087744000001</v>
      </c>
      <c r="F2280">
        <v>2.2400000000000002</v>
      </c>
      <c r="G2280">
        <v>108.688704142459</v>
      </c>
      <c r="H2280">
        <v>-7.6988321266995596</v>
      </c>
      <c r="I2280">
        <v>-47.683143448697201</v>
      </c>
      <c r="J2280">
        <v>-1.15332200476819</v>
      </c>
      <c r="K2280">
        <v>2.30799895615948</v>
      </c>
      <c r="L2280">
        <v>2.1221898348653299</v>
      </c>
      <c r="M2280">
        <v>44.624874786302698</v>
      </c>
      <c r="N2280">
        <v>0.84602097052070402</v>
      </c>
      <c r="O2280">
        <v>72.321428571428498</v>
      </c>
      <c r="P2280">
        <v>143.47826086956499</v>
      </c>
    </row>
    <row r="2281" spans="1:17" hidden="1" x14ac:dyDescent="0.3">
      <c r="A2281" t="s">
        <v>4758</v>
      </c>
      <c r="B2281" t="s">
        <v>4759</v>
      </c>
      <c r="C2281" t="s">
        <v>10405</v>
      </c>
      <c r="D2281" t="s">
        <v>1955</v>
      </c>
      <c r="E2281">
        <v>260.57356098000002</v>
      </c>
      <c r="F2281">
        <v>409.4</v>
      </c>
      <c r="G2281">
        <v>9.6365943883147693</v>
      </c>
      <c r="H2281">
        <v>-14.594612177850401</v>
      </c>
      <c r="I2281">
        <v>7.1719953131204104</v>
      </c>
      <c r="J2281">
        <v>-6.0156231063593903</v>
      </c>
      <c r="K2281">
        <v>430.97110413697101</v>
      </c>
      <c r="L2281">
        <v>385.51168515929299</v>
      </c>
      <c r="M2281">
        <v>34.351180774968199</v>
      </c>
      <c r="N2281">
        <v>0.12348982061623601</v>
      </c>
      <c r="O2281">
        <v>27.454811919882701</v>
      </c>
      <c r="P2281">
        <v>52.932387000373502</v>
      </c>
      <c r="Q2281">
        <v>-1.8123200269007999E-2</v>
      </c>
    </row>
    <row r="2282" spans="1:17" hidden="1" x14ac:dyDescent="0.3">
      <c r="A2282" t="s">
        <v>4760</v>
      </c>
      <c r="B2282" t="s">
        <v>4761</v>
      </c>
      <c r="C2282" t="s">
        <v>10405</v>
      </c>
      <c r="D2282" t="s">
        <v>1414</v>
      </c>
      <c r="E2282">
        <v>260.32853519999998</v>
      </c>
      <c r="F2282">
        <v>65.16</v>
      </c>
      <c r="G2282">
        <v>-18.2952438718075</v>
      </c>
      <c r="H2282">
        <v>-3.5678966199667599</v>
      </c>
      <c r="I2282">
        <v>-20.790950140147</v>
      </c>
      <c r="J2282">
        <v>-1.12672837136342</v>
      </c>
      <c r="K2282">
        <v>68.238791995006295</v>
      </c>
      <c r="L2282">
        <v>71.426512974442602</v>
      </c>
      <c r="M2282">
        <v>41.350726653462701</v>
      </c>
      <c r="N2282">
        <v>0.77946168269639104</v>
      </c>
      <c r="O2282">
        <v>71.577655003069296</v>
      </c>
      <c r="P2282">
        <v>28.902077151335298</v>
      </c>
    </row>
    <row r="2283" spans="1:17" hidden="1" x14ac:dyDescent="0.3">
      <c r="A2283" t="s">
        <v>4762</v>
      </c>
      <c r="B2283" t="s">
        <v>4763</v>
      </c>
      <c r="C2283" t="s">
        <v>10405</v>
      </c>
      <c r="D2283" t="s">
        <v>592</v>
      </c>
      <c r="E2283">
        <v>260.03359733999997</v>
      </c>
      <c r="F2283">
        <v>30.36</v>
      </c>
      <c r="G2283">
        <v>-24.128806284969698</v>
      </c>
      <c r="H2283">
        <v>-6.13145757304423</v>
      </c>
      <c r="I2283">
        <v>-20.219259018520599</v>
      </c>
      <c r="J2283">
        <v>-3.5585059033162398</v>
      </c>
      <c r="K2283">
        <v>31.264226931691098</v>
      </c>
      <c r="L2283">
        <v>31.996665895723599</v>
      </c>
      <c r="M2283">
        <v>34.599466840036698</v>
      </c>
      <c r="N2283">
        <v>0.75901200641978295</v>
      </c>
      <c r="O2283">
        <v>48.880105401844503</v>
      </c>
      <c r="P2283">
        <v>24.426229508196698</v>
      </c>
      <c r="Q2283">
        <v>-2.8442986361630002E-3</v>
      </c>
    </row>
    <row r="2284" spans="1:17" hidden="1" x14ac:dyDescent="0.3">
      <c r="A2284" t="s">
        <v>4764</v>
      </c>
      <c r="B2284" t="s">
        <v>4765</v>
      </c>
      <c r="C2284" t="s">
        <v>10405</v>
      </c>
      <c r="D2284" t="s">
        <v>190</v>
      </c>
      <c r="E2284">
        <v>260.01650544099999</v>
      </c>
      <c r="F2284">
        <v>121.57</v>
      </c>
      <c r="G2284">
        <v>80.177834066861706</v>
      </c>
      <c r="H2284">
        <v>-10.847881220021099</v>
      </c>
      <c r="I2284">
        <v>5.5505108848050497</v>
      </c>
      <c r="J2284">
        <v>-2.5411172389132402</v>
      </c>
      <c r="K2284">
        <v>134.90296569879101</v>
      </c>
      <c r="L2284">
        <v>119.626643746234</v>
      </c>
      <c r="M2284">
        <v>34.828706966757203</v>
      </c>
      <c r="N2284">
        <v>1.0976020114420799</v>
      </c>
      <c r="O2284">
        <v>38.1919881549724</v>
      </c>
      <c r="P2284">
        <v>130.90218423551701</v>
      </c>
      <c r="Q2284">
        <v>9.2144967359707994E-2</v>
      </c>
    </row>
    <row r="2285" spans="1:17" hidden="1" x14ac:dyDescent="0.3">
      <c r="A2285" t="s">
        <v>4766</v>
      </c>
      <c r="B2285" t="s">
        <v>4767</v>
      </c>
      <c r="C2285" t="s">
        <v>10405</v>
      </c>
      <c r="D2285" t="s">
        <v>74</v>
      </c>
      <c r="E2285">
        <v>260.00149499999998</v>
      </c>
      <c r="F2285">
        <v>139.5</v>
      </c>
      <c r="G2285">
        <v>307.80934469777299</v>
      </c>
      <c r="H2285">
        <v>27.295054069204099</v>
      </c>
      <c r="I2285">
        <v>127.053698656565</v>
      </c>
      <c r="J2285">
        <v>10.4673964580555</v>
      </c>
      <c r="K2285">
        <v>102.994274113397</v>
      </c>
      <c r="L2285">
        <v>71.841799027132296</v>
      </c>
      <c r="M2285">
        <v>77.379486320441302</v>
      </c>
      <c r="N2285">
        <v>0.60629057263607899</v>
      </c>
      <c r="O2285">
        <v>2.0788530465949799</v>
      </c>
      <c r="P2285">
        <v>372.12366953877302</v>
      </c>
      <c r="Q2285">
        <v>0.265443504832093</v>
      </c>
    </row>
    <row r="2286" spans="1:17" hidden="1" x14ac:dyDescent="0.3">
      <c r="A2286" t="s">
        <v>4768</v>
      </c>
      <c r="B2286" t="s">
        <v>4769</v>
      </c>
      <c r="C2286" t="s">
        <v>10405</v>
      </c>
      <c r="D2286" t="s">
        <v>213</v>
      </c>
      <c r="E2286">
        <v>259.45742999999999</v>
      </c>
      <c r="F2286">
        <v>87.33</v>
      </c>
      <c r="G2286">
        <v>333.58848908869498</v>
      </c>
      <c r="H2286">
        <v>49.623880586225397</v>
      </c>
      <c r="I2286">
        <v>328.56110795651398</v>
      </c>
      <c r="J2286">
        <v>5.7462575812037899</v>
      </c>
      <c r="K2286">
        <v>59.954118486874101</v>
      </c>
      <c r="L2286">
        <v>38.8218037280704</v>
      </c>
      <c r="M2286">
        <v>99.995838663353297</v>
      </c>
      <c r="N2286">
        <v>1.14328477528965</v>
      </c>
      <c r="O2286">
        <v>0</v>
      </c>
      <c r="P2286">
        <v>435.11029411764702</v>
      </c>
      <c r="Q2286">
        <v>7.2660549774781993E-2</v>
      </c>
    </row>
    <row r="2287" spans="1:17" hidden="1" x14ac:dyDescent="0.3">
      <c r="A2287" t="s">
        <v>4770</v>
      </c>
      <c r="B2287" t="s">
        <v>4771</v>
      </c>
      <c r="C2287" t="s">
        <v>10405</v>
      </c>
      <c r="D2287" t="s">
        <v>4772</v>
      </c>
      <c r="E2287">
        <v>259.27199999999999</v>
      </c>
      <c r="F2287">
        <v>110.8</v>
      </c>
      <c r="G2287">
        <v>49.467833350990801</v>
      </c>
      <c r="H2287">
        <v>9.8152086654966997</v>
      </c>
      <c r="I2287">
        <v>31.0416887660678</v>
      </c>
      <c r="J2287">
        <v>-1.53949660461444</v>
      </c>
      <c r="K2287">
        <v>109.46975966052401</v>
      </c>
      <c r="L2287">
        <v>89.969022962962498</v>
      </c>
      <c r="M2287">
        <v>47.4758164088068</v>
      </c>
      <c r="N2287">
        <v>0.41597536987941502</v>
      </c>
      <c r="O2287">
        <v>14.214801444043299</v>
      </c>
      <c r="P2287">
        <v>141.34175560879899</v>
      </c>
      <c r="Q2287">
        <v>7.1607469204774996E-2</v>
      </c>
    </row>
    <row r="2288" spans="1:17" hidden="1" x14ac:dyDescent="0.3">
      <c r="A2288" t="s">
        <v>4773</v>
      </c>
      <c r="B2288" t="s">
        <v>4774</v>
      </c>
      <c r="C2288" t="s">
        <v>10405</v>
      </c>
      <c r="D2288" t="s">
        <v>276</v>
      </c>
      <c r="E2288">
        <v>259.24975999999998</v>
      </c>
      <c r="F2288">
        <v>382.6</v>
      </c>
      <c r="G2288">
        <v>115.546197084811</v>
      </c>
      <c r="H2288">
        <v>35.191081070362401</v>
      </c>
      <c r="I2288">
        <v>185.126512269545</v>
      </c>
      <c r="J2288">
        <v>-3.1963842057251499</v>
      </c>
      <c r="K2288">
        <v>270.53741895224999</v>
      </c>
      <c r="L2288">
        <v>187.28082444455799</v>
      </c>
      <c r="M2288">
        <v>77.833474275233797</v>
      </c>
      <c r="N2288">
        <v>0.93114215812516099</v>
      </c>
      <c r="O2288">
        <v>4.02509147935179</v>
      </c>
      <c r="P2288">
        <v>244.68468468468399</v>
      </c>
    </row>
    <row r="2289" spans="1:17" hidden="1" x14ac:dyDescent="0.3">
      <c r="A2289" t="s">
        <v>4775</v>
      </c>
      <c r="B2289" t="s">
        <v>4776</v>
      </c>
      <c r="C2289" t="s">
        <v>10405</v>
      </c>
      <c r="D2289" t="s">
        <v>213</v>
      </c>
      <c r="E2289">
        <v>258.99479200000002</v>
      </c>
      <c r="F2289">
        <v>142.69999999999999</v>
      </c>
      <c r="G2289">
        <v>34.729073884017403</v>
      </c>
      <c r="H2289">
        <v>-3.5187176030139802</v>
      </c>
      <c r="I2289">
        <v>49.217441346624398</v>
      </c>
      <c r="J2289">
        <v>-1.76488612633974</v>
      </c>
      <c r="K2289">
        <v>133.33630734723201</v>
      </c>
      <c r="M2289">
        <v>60.253285379859904</v>
      </c>
      <c r="N2289">
        <v>0.34447328574518699</v>
      </c>
      <c r="O2289">
        <v>27.890679747722501</v>
      </c>
      <c r="P2289">
        <v>85.324675324675297</v>
      </c>
    </row>
    <row r="2290" spans="1:17" hidden="1" x14ac:dyDescent="0.3">
      <c r="A2290" t="s">
        <v>4777</v>
      </c>
      <c r="B2290" t="s">
        <v>4778</v>
      </c>
      <c r="C2290" t="s">
        <v>10405</v>
      </c>
      <c r="D2290" t="s">
        <v>611</v>
      </c>
      <c r="E2290">
        <v>258.78801984</v>
      </c>
      <c r="F2290">
        <v>49.85</v>
      </c>
      <c r="G2290">
        <v>-31.667478653239598</v>
      </c>
      <c r="H2290">
        <v>-13.9785277075766</v>
      </c>
      <c r="I2290">
        <v>-25.025150883641398</v>
      </c>
      <c r="J2290">
        <v>-2.8612683411975199</v>
      </c>
      <c r="K2290">
        <v>60.784532975808901</v>
      </c>
      <c r="L2290">
        <v>71.165469977242793</v>
      </c>
      <c r="M2290">
        <v>45.1754684768066</v>
      </c>
      <c r="N2290">
        <v>0.36514555060602899</v>
      </c>
      <c r="O2290">
        <v>181.444332998997</v>
      </c>
      <c r="P2290">
        <v>5.6144067796610004</v>
      </c>
      <c r="Q2290">
        <v>3.4269504731896001E-2</v>
      </c>
    </row>
    <row r="2291" spans="1:17" hidden="1" x14ac:dyDescent="0.3">
      <c r="A2291" t="s">
        <v>4779</v>
      </c>
      <c r="B2291" t="s">
        <v>4780</v>
      </c>
      <c r="C2291" t="s">
        <v>10405</v>
      </c>
      <c r="D2291" t="s">
        <v>611</v>
      </c>
      <c r="E2291">
        <v>258.75740624999997</v>
      </c>
      <c r="F2291">
        <v>147.5</v>
      </c>
      <c r="G2291">
        <v>-33.838177577970797</v>
      </c>
      <c r="H2291">
        <v>-0.332876895049384</v>
      </c>
      <c r="I2291">
        <v>-0.94392698648905604</v>
      </c>
      <c r="J2291">
        <v>-2.4691114784524202</v>
      </c>
      <c r="K2291">
        <v>141.70094508286601</v>
      </c>
      <c r="L2291">
        <v>135.145842396555</v>
      </c>
      <c r="M2291">
        <v>62.418174208776101</v>
      </c>
      <c r="N2291">
        <v>7.7922077922077906E-2</v>
      </c>
      <c r="O2291">
        <v>11.796610169491499</v>
      </c>
      <c r="P2291">
        <v>22.9166666666666</v>
      </c>
    </row>
    <row r="2292" spans="1:17" hidden="1" x14ac:dyDescent="0.3">
      <c r="A2292" t="s">
        <v>4781</v>
      </c>
      <c r="B2292" t="s">
        <v>4782</v>
      </c>
      <c r="C2292" t="s">
        <v>10405</v>
      </c>
      <c r="D2292" t="s">
        <v>998</v>
      </c>
      <c r="E2292">
        <v>258.49153999999999</v>
      </c>
      <c r="F2292">
        <v>188.35</v>
      </c>
      <c r="G2292">
        <v>11.3332509934576</v>
      </c>
      <c r="H2292">
        <v>-9.4546253530810294</v>
      </c>
      <c r="I2292">
        <v>28.381222584648999</v>
      </c>
      <c r="J2292">
        <v>-4.7224137317546804</v>
      </c>
      <c r="K2292">
        <v>188.60174640095499</v>
      </c>
      <c r="M2292">
        <v>47.020291499696597</v>
      </c>
      <c r="N2292">
        <v>0.45631153693319698</v>
      </c>
      <c r="O2292">
        <v>32.6785240244226</v>
      </c>
      <c r="P2292">
        <v>63.640312771502998</v>
      </c>
    </row>
    <row r="2293" spans="1:17" hidden="1" x14ac:dyDescent="0.3">
      <c r="A2293" t="s">
        <v>4783</v>
      </c>
      <c r="B2293" t="s">
        <v>4784</v>
      </c>
      <c r="C2293" t="s">
        <v>10405</v>
      </c>
      <c r="D2293" t="s">
        <v>564</v>
      </c>
      <c r="E2293">
        <v>257.80650384</v>
      </c>
      <c r="F2293">
        <v>287</v>
      </c>
      <c r="G2293">
        <v>55.532871037682</v>
      </c>
      <c r="H2293">
        <v>-20.4594100420762</v>
      </c>
      <c r="I2293">
        <v>-51.872549548215602</v>
      </c>
      <c r="J2293">
        <v>-15.0524953474639</v>
      </c>
      <c r="K2293">
        <v>329.95282520107702</v>
      </c>
      <c r="L2293">
        <v>327.72258128192402</v>
      </c>
      <c r="M2293">
        <v>29.615782857032499</v>
      </c>
      <c r="N2293">
        <v>1.7637990031440201</v>
      </c>
      <c r="O2293">
        <v>83.728222996515598</v>
      </c>
      <c r="P2293">
        <v>112.356640769515</v>
      </c>
      <c r="Q2293">
        <v>0.25392667054640899</v>
      </c>
    </row>
    <row r="2294" spans="1:17" hidden="1" x14ac:dyDescent="0.3">
      <c r="A2294" t="s">
        <v>4785</v>
      </c>
      <c r="B2294" t="s">
        <v>4786</v>
      </c>
      <c r="C2294" t="s">
        <v>10405</v>
      </c>
      <c r="D2294" t="s">
        <v>233</v>
      </c>
      <c r="E2294">
        <v>257.58784250999997</v>
      </c>
      <c r="F2294">
        <v>24.66</v>
      </c>
      <c r="G2294">
        <v>-18.792200566476598</v>
      </c>
      <c r="H2294">
        <v>-17.2664399147199</v>
      </c>
      <c r="I2294">
        <v>-21.729836055701099</v>
      </c>
      <c r="J2294">
        <v>-5.3552269230702096</v>
      </c>
      <c r="K2294">
        <v>26.470873836757502</v>
      </c>
      <c r="L2294">
        <v>26.259795562088399</v>
      </c>
      <c r="M2294">
        <v>35.111598656642897</v>
      </c>
      <c r="N2294">
        <v>0.95876555012737896</v>
      </c>
      <c r="O2294">
        <v>53.487429034874197</v>
      </c>
      <c r="P2294">
        <v>42.1325648414985</v>
      </c>
      <c r="Q2294">
        <v>-2.143094285638E-2</v>
      </c>
    </row>
    <row r="2295" spans="1:17" hidden="1" x14ac:dyDescent="0.3">
      <c r="A2295" t="s">
        <v>4787</v>
      </c>
      <c r="B2295" t="s">
        <v>4788</v>
      </c>
      <c r="C2295" t="s">
        <v>10405</v>
      </c>
      <c r="D2295" t="s">
        <v>54</v>
      </c>
      <c r="E2295">
        <v>257.47593652199998</v>
      </c>
      <c r="F2295">
        <v>54.42</v>
      </c>
      <c r="G2295">
        <v>8.3034503690261907</v>
      </c>
      <c r="H2295">
        <v>-1.08939409311291</v>
      </c>
      <c r="I2295">
        <v>-18.7556757155577</v>
      </c>
      <c r="J2295">
        <v>-9.1118403832998194</v>
      </c>
      <c r="K2295">
        <v>51.746297037909301</v>
      </c>
      <c r="L2295">
        <v>47.876924416407299</v>
      </c>
      <c r="M2295">
        <v>65.942832480096399</v>
      </c>
      <c r="N2295">
        <v>3.4449215146219898</v>
      </c>
      <c r="O2295">
        <v>7.3134876883498698</v>
      </c>
      <c r="P2295">
        <v>63.9156626506024</v>
      </c>
      <c r="Q2295">
        <v>2.0058048006058999E-2</v>
      </c>
    </row>
    <row r="2296" spans="1:17" hidden="1" x14ac:dyDescent="0.3">
      <c r="A2296" t="s">
        <v>4789</v>
      </c>
      <c r="B2296" t="s">
        <v>4790</v>
      </c>
      <c r="C2296" t="s">
        <v>10405</v>
      </c>
      <c r="D2296" t="s">
        <v>2479</v>
      </c>
      <c r="E2296">
        <v>257.35882032000001</v>
      </c>
      <c r="F2296">
        <v>2164.3000000000002</v>
      </c>
      <c r="G2296">
        <v>331.82248630168698</v>
      </c>
      <c r="H2296">
        <v>0.20191680248209501</v>
      </c>
      <c r="I2296">
        <v>151.17399940844501</v>
      </c>
      <c r="J2296">
        <v>6.01660280726185</v>
      </c>
      <c r="K2296">
        <v>2097.7580931389798</v>
      </c>
      <c r="L2296">
        <v>1527.15954483481</v>
      </c>
      <c r="M2296">
        <v>53.830709246734997</v>
      </c>
      <c r="N2296">
        <v>0.44136335185782299</v>
      </c>
      <c r="O2296">
        <v>19.717691632398399</v>
      </c>
      <c r="P2296">
        <v>380.74189249222502</v>
      </c>
      <c r="Q2296">
        <v>0.16875691168264001</v>
      </c>
    </row>
    <row r="2297" spans="1:17" hidden="1" x14ac:dyDescent="0.3">
      <c r="A2297" t="s">
        <v>4791</v>
      </c>
      <c r="B2297" t="s">
        <v>4792</v>
      </c>
      <c r="C2297" t="s">
        <v>10405</v>
      </c>
      <c r="D2297" t="s">
        <v>213</v>
      </c>
      <c r="E2297">
        <v>257.32425599999999</v>
      </c>
      <c r="F2297">
        <v>203</v>
      </c>
      <c r="G2297">
        <v>113.948760669685</v>
      </c>
      <c r="H2297">
        <v>-10.2562577064375</v>
      </c>
      <c r="I2297">
        <v>44.392704854695999</v>
      </c>
      <c r="J2297">
        <v>-3.5422822101597302</v>
      </c>
      <c r="K2297">
        <v>209.584466047544</v>
      </c>
      <c r="L2297">
        <v>174.556655632287</v>
      </c>
      <c r="M2297">
        <v>37.643523894918701</v>
      </c>
      <c r="N2297">
        <v>0.81127440965525099</v>
      </c>
      <c r="O2297">
        <v>30.295566502463</v>
      </c>
      <c r="P2297">
        <v>153.75</v>
      </c>
      <c r="Q2297">
        <v>0.16104522468479099</v>
      </c>
    </row>
    <row r="2298" spans="1:17" hidden="1" x14ac:dyDescent="0.3">
      <c r="A2298" t="s">
        <v>4793</v>
      </c>
      <c r="B2298" t="s">
        <v>4794</v>
      </c>
      <c r="C2298" t="s">
        <v>10405</v>
      </c>
      <c r="D2298" t="s">
        <v>1414</v>
      </c>
      <c r="E2298">
        <v>256.95407499999999</v>
      </c>
      <c r="F2298">
        <v>217.85</v>
      </c>
      <c r="G2298">
        <v>-35.327767857292201</v>
      </c>
      <c r="H2298">
        <v>-4.1652655900370403</v>
      </c>
      <c r="I2298">
        <v>11.451414938973199</v>
      </c>
      <c r="J2298">
        <v>-5.6913824122533798</v>
      </c>
      <c r="K2298">
        <v>214.291990234906</v>
      </c>
      <c r="L2298">
        <v>202.125616465853</v>
      </c>
      <c r="M2298">
        <v>38.655326532029299</v>
      </c>
      <c r="N2298">
        <v>1.0207406688034999</v>
      </c>
      <c r="O2298">
        <v>12.8987835666743</v>
      </c>
      <c r="P2298">
        <v>35.901434809731697</v>
      </c>
      <c r="Q2298">
        <v>-5.9720864490861003E-2</v>
      </c>
    </row>
    <row r="2299" spans="1:17" hidden="1" x14ac:dyDescent="0.3">
      <c r="A2299" t="s">
        <v>4795</v>
      </c>
      <c r="B2299" t="s">
        <v>4796</v>
      </c>
      <c r="C2299" t="s">
        <v>10405</v>
      </c>
      <c r="D2299" t="s">
        <v>438</v>
      </c>
      <c r="E2299">
        <v>256.81162625000002</v>
      </c>
      <c r="F2299">
        <v>192.95</v>
      </c>
      <c r="G2299">
        <v>-34.425816889014399</v>
      </c>
      <c r="H2299">
        <v>-18.5191235460195</v>
      </c>
      <c r="I2299">
        <v>-21.664233272036299</v>
      </c>
      <c r="J2299">
        <v>-3.5217430573997799</v>
      </c>
      <c r="K2299">
        <v>197.97221863578301</v>
      </c>
      <c r="L2299">
        <v>202.58481195564099</v>
      </c>
      <c r="M2299">
        <v>48.953756368242999</v>
      </c>
      <c r="N2299">
        <v>0.89809712532913399</v>
      </c>
      <c r="O2299">
        <v>52.578388183467197</v>
      </c>
      <c r="P2299">
        <v>29.6271414175344</v>
      </c>
    </row>
    <row r="2300" spans="1:17" hidden="1" x14ac:dyDescent="0.3">
      <c r="A2300" t="s">
        <v>4797</v>
      </c>
      <c r="B2300" t="s">
        <v>4798</v>
      </c>
      <c r="C2300" t="s">
        <v>10405</v>
      </c>
      <c r="D2300" t="s">
        <v>187</v>
      </c>
      <c r="E2300">
        <v>256.77267869999997</v>
      </c>
      <c r="F2300">
        <v>171.1</v>
      </c>
      <c r="G2300">
        <v>15.902915743823399</v>
      </c>
      <c r="H2300">
        <v>6.3171564967798703</v>
      </c>
      <c r="I2300">
        <v>-3.0048592663915699</v>
      </c>
      <c r="J2300">
        <v>7.7415854421310399</v>
      </c>
      <c r="K2300">
        <v>150.45994392466699</v>
      </c>
      <c r="L2300">
        <v>142.578941987272</v>
      </c>
      <c r="M2300">
        <v>85.147768933932994</v>
      </c>
      <c r="N2300">
        <v>1.08365248941745</v>
      </c>
      <c r="O2300">
        <v>5.2016364699006301</v>
      </c>
      <c r="P2300">
        <v>62.952380952380899</v>
      </c>
      <c r="Q2300">
        <v>0.1155429946107</v>
      </c>
    </row>
    <row r="2301" spans="1:17" hidden="1" x14ac:dyDescent="0.3">
      <c r="A2301" t="s">
        <v>4799</v>
      </c>
      <c r="B2301" t="s">
        <v>4800</v>
      </c>
      <c r="C2301" t="s">
        <v>10405</v>
      </c>
      <c r="D2301" t="s">
        <v>263</v>
      </c>
      <c r="E2301">
        <v>256.54556256000001</v>
      </c>
      <c r="F2301">
        <v>256.8</v>
      </c>
      <c r="G2301">
        <v>-1.73298613990932</v>
      </c>
      <c r="H2301">
        <v>-13.209108526415999</v>
      </c>
      <c r="I2301">
        <v>34.750412266572297</v>
      </c>
      <c r="J2301">
        <v>-5.7088118529842404</v>
      </c>
      <c r="K2301">
        <v>266.54898566146801</v>
      </c>
      <c r="L2301">
        <v>229.15944197255399</v>
      </c>
      <c r="M2301">
        <v>35.833366265757803</v>
      </c>
      <c r="N2301">
        <v>9.1721429348686698E-2</v>
      </c>
      <c r="O2301">
        <v>55.763239875389402</v>
      </c>
      <c r="P2301">
        <v>76.820345381730903</v>
      </c>
      <c r="Q2301">
        <v>-1.4169675710047999E-2</v>
      </c>
    </row>
    <row r="2302" spans="1:17" hidden="1" x14ac:dyDescent="0.3">
      <c r="A2302" t="s">
        <v>4801</v>
      </c>
      <c r="B2302" t="s">
        <v>4802</v>
      </c>
      <c r="C2302" t="s">
        <v>10405</v>
      </c>
      <c r="D2302" t="s">
        <v>263</v>
      </c>
      <c r="E2302">
        <v>256.15788750000002</v>
      </c>
      <c r="F2302">
        <v>50.04</v>
      </c>
      <c r="G2302">
        <v>71.657409658960503</v>
      </c>
      <c r="H2302">
        <v>-18.2181933837782</v>
      </c>
      <c r="I2302">
        <v>-11.7783815439353</v>
      </c>
      <c r="J2302">
        <v>-4.6263972207548303</v>
      </c>
      <c r="K2302">
        <v>52.041442362035802</v>
      </c>
      <c r="L2302">
        <v>48.365080927970801</v>
      </c>
      <c r="M2302">
        <v>31.122554487044301</v>
      </c>
      <c r="N2302">
        <v>0.88715131938256397</v>
      </c>
      <c r="O2302">
        <v>39.288569144684203</v>
      </c>
      <c r="P2302">
        <v>114.30406852248301</v>
      </c>
      <c r="Q2302">
        <v>0.10307285808982999</v>
      </c>
    </row>
    <row r="2303" spans="1:17" hidden="1" x14ac:dyDescent="0.3">
      <c r="A2303" t="s">
        <v>4803</v>
      </c>
      <c r="B2303" t="s">
        <v>4804</v>
      </c>
      <c r="C2303" t="s">
        <v>10405</v>
      </c>
      <c r="D2303" t="s">
        <v>393</v>
      </c>
      <c r="E2303">
        <v>256.065</v>
      </c>
      <c r="F2303">
        <v>198.5</v>
      </c>
      <c r="G2303">
        <v>41.951296106239603</v>
      </c>
      <c r="H2303">
        <v>-4.6072797162616999</v>
      </c>
      <c r="I2303">
        <v>73.642157756122003</v>
      </c>
      <c r="J2303">
        <v>9.7150547203123292</v>
      </c>
      <c r="K2303">
        <v>179.293782736325</v>
      </c>
      <c r="L2303">
        <v>148.89483570754101</v>
      </c>
      <c r="M2303">
        <v>79.266604647951397</v>
      </c>
      <c r="N2303">
        <v>0.53825382538253796</v>
      </c>
      <c r="O2303">
        <v>5.6423173803526296</v>
      </c>
      <c r="P2303">
        <v>106.770833333333</v>
      </c>
    </row>
    <row r="2304" spans="1:17" hidden="1" x14ac:dyDescent="0.3">
      <c r="A2304" t="s">
        <v>4805</v>
      </c>
      <c r="B2304" t="s">
        <v>4806</v>
      </c>
      <c r="C2304" t="s">
        <v>10405</v>
      </c>
      <c r="D2304" t="s">
        <v>468</v>
      </c>
      <c r="E2304">
        <v>255.961647615</v>
      </c>
      <c r="F2304">
        <v>57.79</v>
      </c>
      <c r="G2304">
        <v>-34.388092975602</v>
      </c>
      <c r="H2304">
        <v>-15.6135735859842</v>
      </c>
      <c r="I2304">
        <v>-39.641279843025302</v>
      </c>
      <c r="J2304">
        <v>-3.7074490526678598</v>
      </c>
      <c r="K2304">
        <v>62.650899996022297</v>
      </c>
      <c r="L2304">
        <v>66.239832272304398</v>
      </c>
      <c r="M2304">
        <v>37.050430275561197</v>
      </c>
      <c r="N2304">
        <v>0.748846869193736</v>
      </c>
      <c r="O2304">
        <v>48.8146738189998</v>
      </c>
      <c r="P2304">
        <v>10.2862595419847</v>
      </c>
      <c r="Q2304">
        <v>3.0452033164167999E-2</v>
      </c>
    </row>
    <row r="2305" spans="1:17" hidden="1" x14ac:dyDescent="0.3">
      <c r="A2305" t="s">
        <v>4807</v>
      </c>
      <c r="B2305" t="s">
        <v>4808</v>
      </c>
      <c r="C2305" t="s">
        <v>10405</v>
      </c>
      <c r="D2305" t="s">
        <v>3449</v>
      </c>
      <c r="E2305">
        <v>255.77279999999999</v>
      </c>
      <c r="F2305">
        <v>247</v>
      </c>
      <c r="G2305">
        <v>15.379265671730399</v>
      </c>
      <c r="H2305">
        <v>28.9645665661108</v>
      </c>
      <c r="I2305">
        <v>32.1954973280018</v>
      </c>
      <c r="J2305">
        <v>5.8567211048059002</v>
      </c>
      <c r="K2305">
        <v>203.78650743164999</v>
      </c>
      <c r="L2305">
        <v>187.23720867132201</v>
      </c>
      <c r="M2305">
        <v>74.910953804174397</v>
      </c>
      <c r="N2305">
        <v>1.0888216261350501</v>
      </c>
      <c r="O2305">
        <v>8.8663967611335792</v>
      </c>
      <c r="P2305">
        <v>71.5277777777777</v>
      </c>
    </row>
    <row r="2306" spans="1:17" hidden="1" x14ac:dyDescent="0.3">
      <c r="A2306" t="s">
        <v>4809</v>
      </c>
      <c r="B2306" t="s">
        <v>4810</v>
      </c>
      <c r="C2306" t="s">
        <v>10405</v>
      </c>
      <c r="D2306" t="s">
        <v>592</v>
      </c>
      <c r="E2306">
        <v>255.76230085</v>
      </c>
      <c r="F2306">
        <v>118.97</v>
      </c>
      <c r="G2306">
        <v>-2.3624547192693002</v>
      </c>
      <c r="H2306">
        <v>-2.3303052287609001</v>
      </c>
      <c r="I2306">
        <v>-7.4747136200728503</v>
      </c>
      <c r="J2306">
        <v>-5.4405307967262404</v>
      </c>
      <c r="K2306">
        <v>119.3279856705</v>
      </c>
      <c r="L2306">
        <v>110.933887189847</v>
      </c>
      <c r="M2306">
        <v>40.559271091933901</v>
      </c>
      <c r="N2306">
        <v>0.80329025545629396</v>
      </c>
      <c r="O2306">
        <v>13.1966041859292</v>
      </c>
      <c r="P2306">
        <v>32.853154662199799</v>
      </c>
      <c r="Q2306">
        <v>5.8775683333914003E-2</v>
      </c>
    </row>
    <row r="2307" spans="1:17" hidden="1" x14ac:dyDescent="0.3">
      <c r="A2307" t="s">
        <v>4811</v>
      </c>
      <c r="B2307" t="s">
        <v>4812</v>
      </c>
      <c r="C2307" t="s">
        <v>10405</v>
      </c>
      <c r="D2307" t="s">
        <v>407</v>
      </c>
      <c r="E2307">
        <v>255.34100000000001</v>
      </c>
      <c r="F2307">
        <v>445</v>
      </c>
      <c r="G2307">
        <v>276.46026135683098</v>
      </c>
      <c r="H2307">
        <v>15.301699530722599</v>
      </c>
      <c r="I2307">
        <v>73.714706013668305</v>
      </c>
      <c r="J2307">
        <v>3.7361391182062902</v>
      </c>
      <c r="K2307">
        <v>388.09255507427099</v>
      </c>
      <c r="L2307">
        <v>255.55452911020001</v>
      </c>
      <c r="M2307">
        <v>66.468522442673503</v>
      </c>
      <c r="N2307">
        <v>0.93577981651376096</v>
      </c>
      <c r="O2307">
        <v>0</v>
      </c>
      <c r="P2307">
        <v>321.40151515151501</v>
      </c>
    </row>
    <row r="2308" spans="1:17" hidden="1" x14ac:dyDescent="0.3">
      <c r="A2308" t="s">
        <v>4813</v>
      </c>
      <c r="B2308" t="s">
        <v>4814</v>
      </c>
      <c r="C2308" t="s">
        <v>10405</v>
      </c>
      <c r="D2308" t="s">
        <v>89</v>
      </c>
      <c r="E2308">
        <v>254.98571949000001</v>
      </c>
      <c r="F2308">
        <v>7.65</v>
      </c>
      <c r="G2308">
        <v>-45.831231865880497</v>
      </c>
      <c r="H2308">
        <v>-15.2054168501411</v>
      </c>
      <c r="I2308">
        <v>-38.078564884701301</v>
      </c>
      <c r="J2308">
        <v>-3.3585650997993102</v>
      </c>
      <c r="K2308">
        <v>7.9155869577582099</v>
      </c>
      <c r="L2308">
        <v>9.1122976383780792</v>
      </c>
      <c r="M2308">
        <v>51.623166200551502</v>
      </c>
      <c r="N2308">
        <v>0.395237119630441</v>
      </c>
      <c r="O2308">
        <v>112.687097739859</v>
      </c>
      <c r="P2308">
        <v>15.210843373493899</v>
      </c>
      <c r="Q2308">
        <v>7.8965543412261002E-2</v>
      </c>
    </row>
    <row r="2309" spans="1:17" hidden="1" x14ac:dyDescent="0.3">
      <c r="A2309" t="s">
        <v>4815</v>
      </c>
      <c r="B2309" t="s">
        <v>4816</v>
      </c>
      <c r="C2309" t="s">
        <v>10405</v>
      </c>
      <c r="D2309" t="s">
        <v>1414</v>
      </c>
      <c r="E2309">
        <v>254.93921800799899</v>
      </c>
      <c r="F2309">
        <v>118.76</v>
      </c>
      <c r="G2309">
        <v>-32.289256916350404</v>
      </c>
      <c r="H2309">
        <v>-9.3767032751589401</v>
      </c>
      <c r="I2309">
        <v>9.8786180980267506</v>
      </c>
      <c r="J2309">
        <v>-6.6394328244375798</v>
      </c>
      <c r="K2309">
        <v>119.806698853138</v>
      </c>
      <c r="L2309">
        <v>113.58438261764</v>
      </c>
      <c r="M2309">
        <v>27.853845962170698</v>
      </c>
      <c r="N2309">
        <v>0.33888328232827603</v>
      </c>
      <c r="O2309">
        <v>25.884136072751701</v>
      </c>
      <c r="P2309">
        <v>35.108077360636997</v>
      </c>
      <c r="Q2309">
        <v>-4.5349146176508003E-2</v>
      </c>
    </row>
    <row r="2310" spans="1:17" hidden="1" x14ac:dyDescent="0.3">
      <c r="A2310" t="s">
        <v>4817</v>
      </c>
      <c r="B2310" t="s">
        <v>4818</v>
      </c>
      <c r="C2310" t="s">
        <v>10405</v>
      </c>
      <c r="D2310" t="s">
        <v>592</v>
      </c>
      <c r="E2310">
        <v>254.79847809</v>
      </c>
      <c r="F2310">
        <v>454.95</v>
      </c>
      <c r="G2310">
        <v>-39.908278301285897</v>
      </c>
      <c r="H2310">
        <v>-11.725079353572999</v>
      </c>
      <c r="I2310">
        <v>-22.783268605142698</v>
      </c>
      <c r="J2310">
        <v>-5.8419367532949797</v>
      </c>
      <c r="K2310">
        <v>485.01335164646002</v>
      </c>
      <c r="L2310">
        <v>504.14543961880003</v>
      </c>
      <c r="M2310">
        <v>40.151282770730198</v>
      </c>
      <c r="N2310">
        <v>0.303643880243949</v>
      </c>
      <c r="O2310">
        <v>25.903945488515198</v>
      </c>
      <c r="P2310">
        <v>3.16326530612245</v>
      </c>
      <c r="Q2310">
        <v>-0.116712728262043</v>
      </c>
    </row>
    <row r="2311" spans="1:17" hidden="1" x14ac:dyDescent="0.3">
      <c r="A2311" t="s">
        <v>4819</v>
      </c>
      <c r="B2311" t="s">
        <v>4820</v>
      </c>
      <c r="C2311" t="s">
        <v>10405</v>
      </c>
      <c r="D2311" t="s">
        <v>164</v>
      </c>
      <c r="E2311">
        <v>253.1439</v>
      </c>
      <c r="F2311">
        <v>324.25</v>
      </c>
      <c r="G2311">
        <v>-4.0853959596944902</v>
      </c>
      <c r="H2311">
        <v>1.4890233752990501E-2</v>
      </c>
      <c r="I2311">
        <v>0.52684561437241495</v>
      </c>
      <c r="J2311">
        <v>-5.9396997137465402</v>
      </c>
      <c r="K2311">
        <v>318.42985542206702</v>
      </c>
      <c r="L2311">
        <v>297.28339024096903</v>
      </c>
      <c r="M2311">
        <v>42.073061441713399</v>
      </c>
      <c r="N2311">
        <v>0.81537478679828701</v>
      </c>
      <c r="O2311">
        <v>11.426368542791</v>
      </c>
      <c r="P2311">
        <v>35.6694560669456</v>
      </c>
      <c r="Q2311">
        <v>8.6952879515442005E-2</v>
      </c>
    </row>
    <row r="2312" spans="1:17" hidden="1" x14ac:dyDescent="0.3">
      <c r="A2312" t="s">
        <v>4821</v>
      </c>
      <c r="B2312" t="s">
        <v>4822</v>
      </c>
      <c r="C2312" t="s">
        <v>10405</v>
      </c>
      <c r="D2312" t="s">
        <v>51</v>
      </c>
      <c r="E2312">
        <v>252.959217421999</v>
      </c>
      <c r="F2312">
        <v>77.180000000000007</v>
      </c>
      <c r="G2312">
        <v>251.045966745101</v>
      </c>
      <c r="H2312">
        <v>-9.5127735623046394</v>
      </c>
      <c r="I2312">
        <v>110.32276497079999</v>
      </c>
      <c r="J2312">
        <v>19.035020752952502</v>
      </c>
      <c r="K2312">
        <v>66.782570952076597</v>
      </c>
      <c r="L2312">
        <v>46.079673792418603</v>
      </c>
      <c r="M2312">
        <v>67.679247686037797</v>
      </c>
      <c r="N2312">
        <v>0.88308801446373997</v>
      </c>
      <c r="O2312">
        <v>8.5125680228038192</v>
      </c>
      <c r="P2312">
        <v>327.590027700831</v>
      </c>
      <c r="Q2312">
        <v>0.11825539474666601</v>
      </c>
    </row>
    <row r="2313" spans="1:17" hidden="1" x14ac:dyDescent="0.3">
      <c r="A2313" t="s">
        <v>4823</v>
      </c>
      <c r="B2313" t="s">
        <v>4824</v>
      </c>
      <c r="C2313" t="s">
        <v>10405</v>
      </c>
      <c r="D2313" t="s">
        <v>46</v>
      </c>
      <c r="E2313">
        <v>252.25536769999999</v>
      </c>
      <c r="F2313">
        <v>133</v>
      </c>
      <c r="G2313">
        <v>96.154669346206504</v>
      </c>
      <c r="H2313">
        <v>-18.5232257615089</v>
      </c>
      <c r="I2313">
        <v>-5.6831434486972103</v>
      </c>
      <c r="J2313">
        <v>-5.9233058573410702</v>
      </c>
      <c r="K2313">
        <v>130.19187208680199</v>
      </c>
      <c r="L2313">
        <v>108.26361658945299</v>
      </c>
      <c r="M2313">
        <v>47.794834493938303</v>
      </c>
      <c r="N2313">
        <v>0.27415293502716798</v>
      </c>
      <c r="O2313">
        <v>17.706766917293201</v>
      </c>
      <c r="P2313">
        <v>136.444444444444</v>
      </c>
      <c r="Q2313">
        <v>4.8364568657041002E-2</v>
      </c>
    </row>
    <row r="2314" spans="1:17" hidden="1" x14ac:dyDescent="0.3">
      <c r="A2314" t="s">
        <v>4825</v>
      </c>
      <c r="B2314" t="s">
        <v>4826</v>
      </c>
      <c r="C2314" t="s">
        <v>10405</v>
      </c>
      <c r="D2314" t="s">
        <v>240</v>
      </c>
      <c r="E2314">
        <v>252.13461839999999</v>
      </c>
      <c r="F2314">
        <v>51.24</v>
      </c>
      <c r="G2314">
        <v>84.488108539012899</v>
      </c>
      <c r="H2314">
        <v>22.824043690293799</v>
      </c>
      <c r="I2314">
        <v>36.6542059488931</v>
      </c>
      <c r="J2314">
        <v>6.2895245812756801</v>
      </c>
      <c r="K2314">
        <v>41.0223830457562</v>
      </c>
      <c r="L2314">
        <v>36.782272586519703</v>
      </c>
      <c r="M2314">
        <v>82.864741350739493</v>
      </c>
      <c r="N2314">
        <v>1.48650082136103</v>
      </c>
      <c r="O2314">
        <v>0</v>
      </c>
      <c r="P2314">
        <v>141.129411764705</v>
      </c>
      <c r="Q2314">
        <v>0.10962566280311301</v>
      </c>
    </row>
    <row r="2315" spans="1:17" hidden="1" x14ac:dyDescent="0.3">
      <c r="A2315" t="s">
        <v>4827</v>
      </c>
      <c r="B2315" t="s">
        <v>4828</v>
      </c>
      <c r="C2315" t="s">
        <v>10405</v>
      </c>
      <c r="D2315" t="s">
        <v>597</v>
      </c>
      <c r="E2315">
        <v>251.88817499999999</v>
      </c>
      <c r="F2315">
        <v>228.47</v>
      </c>
      <c r="G2315">
        <v>-28.108655069810201</v>
      </c>
      <c r="H2315">
        <v>-3.5309889894446602</v>
      </c>
      <c r="I2315">
        <v>-3.5622643278180801</v>
      </c>
      <c r="J2315">
        <v>-1.0215144894541499</v>
      </c>
      <c r="K2315">
        <v>223.095111309423</v>
      </c>
      <c r="L2315">
        <v>222.603191664745</v>
      </c>
      <c r="M2315">
        <v>59.963633266433703</v>
      </c>
      <c r="N2315">
        <v>0.74582503430142599</v>
      </c>
      <c r="O2315">
        <v>20.365912373615799</v>
      </c>
      <c r="P2315">
        <v>20.247368421052599</v>
      </c>
      <c r="Q2315">
        <v>2.2050774928967998E-2</v>
      </c>
    </row>
    <row r="2316" spans="1:17" hidden="1" x14ac:dyDescent="0.3">
      <c r="A2316" t="s">
        <v>4829</v>
      </c>
      <c r="B2316" t="s">
        <v>4830</v>
      </c>
      <c r="C2316" t="s">
        <v>10405</v>
      </c>
      <c r="E2316">
        <v>251.7342228</v>
      </c>
      <c r="F2316">
        <v>18.66</v>
      </c>
      <c r="G2316">
        <v>207.10121636142301</v>
      </c>
      <c r="H2316">
        <v>-8.5937040008301899</v>
      </c>
      <c r="I2316">
        <v>131.78209719301401</v>
      </c>
      <c r="J2316">
        <v>-0.51925075421842803</v>
      </c>
      <c r="K2316">
        <v>17.479873193773901</v>
      </c>
      <c r="L2316">
        <v>12.8054530582992</v>
      </c>
      <c r="M2316">
        <v>63.481784987736503</v>
      </c>
      <c r="N2316">
        <v>0.328761696176185</v>
      </c>
      <c r="O2316">
        <v>15.969989281886299</v>
      </c>
      <c r="P2316">
        <v>269.504950495049</v>
      </c>
      <c r="Q2316">
        <v>0.10633302235051199</v>
      </c>
    </row>
    <row r="2317" spans="1:17" hidden="1" x14ac:dyDescent="0.3">
      <c r="A2317" t="s">
        <v>4831</v>
      </c>
      <c r="B2317" t="s">
        <v>4832</v>
      </c>
      <c r="C2317" t="s">
        <v>10405</v>
      </c>
      <c r="D2317" t="s">
        <v>138</v>
      </c>
      <c r="E2317">
        <v>251.09824499999999</v>
      </c>
      <c r="F2317">
        <v>244.95</v>
      </c>
      <c r="G2317">
        <v>93.380975276541093</v>
      </c>
      <c r="H2317">
        <v>11.184303231434001</v>
      </c>
      <c r="I2317">
        <v>23.173670812372301</v>
      </c>
      <c r="J2317">
        <v>0.37099320214305997</v>
      </c>
      <c r="K2317">
        <v>243.07013704686599</v>
      </c>
      <c r="L2317">
        <v>207.654048704601</v>
      </c>
      <c r="M2317">
        <v>60.059019094492001</v>
      </c>
      <c r="N2317">
        <v>0.57544159149004603</v>
      </c>
      <c r="O2317">
        <v>23.69871402327</v>
      </c>
      <c r="P2317">
        <v>137.81553398058199</v>
      </c>
      <c r="Q2317">
        <v>0.147709945078251</v>
      </c>
    </row>
    <row r="2318" spans="1:17" hidden="1" x14ac:dyDescent="0.3">
      <c r="A2318" t="s">
        <v>4833</v>
      </c>
      <c r="B2318" t="s">
        <v>4834</v>
      </c>
      <c r="C2318" t="s">
        <v>10405</v>
      </c>
      <c r="D2318" t="s">
        <v>190</v>
      </c>
      <c r="E2318">
        <v>250.90296000000001</v>
      </c>
      <c r="F2318">
        <v>692.85</v>
      </c>
      <c r="G2318">
        <v>33.542433121223802</v>
      </c>
      <c r="H2318">
        <v>2.03491448455858</v>
      </c>
      <c r="I2318">
        <v>39.800661529141102</v>
      </c>
      <c r="J2318">
        <v>-1.58071206582393</v>
      </c>
      <c r="K2318">
        <v>643.51190736292597</v>
      </c>
      <c r="L2318">
        <v>533.809323581645</v>
      </c>
      <c r="M2318">
        <v>47.481271389531003</v>
      </c>
      <c r="N2318">
        <v>0.36422487838113898</v>
      </c>
      <c r="O2318">
        <v>7.0938875658511797</v>
      </c>
      <c r="P2318">
        <v>86.676545870941695</v>
      </c>
      <c r="Q2318">
        <v>0.109010046351994</v>
      </c>
    </row>
    <row r="2319" spans="1:17" hidden="1" x14ac:dyDescent="0.3">
      <c r="A2319" t="s">
        <v>4835</v>
      </c>
      <c r="B2319" t="s">
        <v>4836</v>
      </c>
      <c r="C2319" t="s">
        <v>10405</v>
      </c>
      <c r="D2319" t="s">
        <v>592</v>
      </c>
      <c r="E2319">
        <v>250.28661639000001</v>
      </c>
      <c r="F2319">
        <v>519.65</v>
      </c>
      <c r="G2319">
        <v>-51.014240881630599</v>
      </c>
      <c r="H2319">
        <v>-16.567163523536799</v>
      </c>
      <c r="I2319">
        <v>-22.882450207795898</v>
      </c>
      <c r="J2319">
        <v>-7.3698335001130602</v>
      </c>
      <c r="K2319">
        <v>571.33464573859999</v>
      </c>
      <c r="L2319">
        <v>599.460804376949</v>
      </c>
      <c r="M2319">
        <v>24.946538344833201</v>
      </c>
      <c r="N2319">
        <v>0.401465179303852</v>
      </c>
      <c r="O2319">
        <v>49.1195997305879</v>
      </c>
      <c r="P2319">
        <v>7.3213548120611298</v>
      </c>
      <c r="Q2319">
        <v>-0.15996960063976501</v>
      </c>
    </row>
    <row r="2320" spans="1:17" hidden="1" x14ac:dyDescent="0.3">
      <c r="A2320" t="s">
        <v>4837</v>
      </c>
      <c r="B2320" t="s">
        <v>4838</v>
      </c>
      <c r="C2320" t="s">
        <v>10405</v>
      </c>
      <c r="D2320" t="s">
        <v>135</v>
      </c>
      <c r="E2320">
        <v>249.1692975</v>
      </c>
      <c r="F2320">
        <v>360</v>
      </c>
      <c r="G2320">
        <v>133.805585505393</v>
      </c>
      <c r="H2320">
        <v>45.883235287364101</v>
      </c>
      <c r="I2320">
        <v>83.715457949904106</v>
      </c>
      <c r="J2320">
        <v>-0.34660435594529998</v>
      </c>
      <c r="K2320">
        <v>292.488088338892</v>
      </c>
      <c r="L2320">
        <v>232.692757925009</v>
      </c>
      <c r="M2320">
        <v>65.094070390876794</v>
      </c>
      <c r="N2320">
        <v>1.72633479201674</v>
      </c>
      <c r="O2320">
        <v>14.1388888888888</v>
      </c>
      <c r="P2320">
        <v>172.62400605831101</v>
      </c>
      <c r="Q2320">
        <v>2.282938423194E-2</v>
      </c>
    </row>
    <row r="2321" spans="1:17" hidden="1" x14ac:dyDescent="0.3">
      <c r="A2321" t="s">
        <v>4839</v>
      </c>
      <c r="B2321" t="s">
        <v>4840</v>
      </c>
      <c r="C2321" t="s">
        <v>10405</v>
      </c>
      <c r="D2321" t="s">
        <v>46</v>
      </c>
      <c r="E2321">
        <v>249.09375</v>
      </c>
      <c r="F2321">
        <v>26.57</v>
      </c>
      <c r="G2321">
        <v>12.0738745392929</v>
      </c>
      <c r="H2321">
        <v>-37.711298040217301</v>
      </c>
      <c r="I2321">
        <v>6.9026646163230998</v>
      </c>
      <c r="J2321">
        <v>-6.5978993572402898</v>
      </c>
      <c r="K2321">
        <v>30.155052687713798</v>
      </c>
      <c r="L2321">
        <v>25.963175135007301</v>
      </c>
      <c r="M2321">
        <v>40.136087256777202</v>
      </c>
      <c r="N2321">
        <v>0.78443982384751598</v>
      </c>
      <c r="O2321">
        <v>50.733910425291597</v>
      </c>
      <c r="P2321">
        <v>59.419999999999902</v>
      </c>
      <c r="Q2321">
        <v>0.13640195208675099</v>
      </c>
    </row>
    <row r="2322" spans="1:17" hidden="1" x14ac:dyDescent="0.3">
      <c r="A2322" t="s">
        <v>4841</v>
      </c>
      <c r="B2322" t="s">
        <v>4842</v>
      </c>
      <c r="C2322" t="s">
        <v>10405</v>
      </c>
      <c r="D2322" t="s">
        <v>46</v>
      </c>
      <c r="E2322">
        <v>248.47755886799999</v>
      </c>
      <c r="F2322">
        <v>96.69</v>
      </c>
      <c r="G2322">
        <v>232.69641361699701</v>
      </c>
      <c r="H2322">
        <v>9.8039557182962405</v>
      </c>
      <c r="I2322">
        <v>27.388124368256999</v>
      </c>
      <c r="J2322">
        <v>7.9076008503146999</v>
      </c>
      <c r="K2322">
        <v>82.536120448696096</v>
      </c>
      <c r="L2322">
        <v>74.396256175761707</v>
      </c>
      <c r="M2322">
        <v>88.642976412054693</v>
      </c>
      <c r="N2322">
        <v>2.7893078989526598</v>
      </c>
      <c r="O2322">
        <v>21.025959251215198</v>
      </c>
      <c r="P2322">
        <v>398.40206185567001</v>
      </c>
      <c r="Q2322">
        <v>0.12413289501524501</v>
      </c>
    </row>
    <row r="2323" spans="1:17" hidden="1" x14ac:dyDescent="0.3">
      <c r="A2323" t="s">
        <v>4843</v>
      </c>
      <c r="B2323" t="s">
        <v>4844</v>
      </c>
      <c r="C2323" t="s">
        <v>10405</v>
      </c>
      <c r="E2323">
        <v>247.78944000000001</v>
      </c>
      <c r="F2323">
        <v>144</v>
      </c>
      <c r="G2323">
        <v>1.5332244647403499</v>
      </c>
      <c r="H2323">
        <v>-8.5741939888866803</v>
      </c>
      <c r="I2323">
        <v>23.493327139538</v>
      </c>
      <c r="J2323">
        <v>-9.6719538557134008</v>
      </c>
      <c r="K2323">
        <v>146.74133824543799</v>
      </c>
      <c r="L2323">
        <v>124.508898092683</v>
      </c>
      <c r="M2323">
        <v>40.866690456401003</v>
      </c>
      <c r="N2323">
        <v>1.44849850203705</v>
      </c>
      <c r="O2323">
        <v>28.4027777777777</v>
      </c>
      <c r="P2323">
        <v>68.421052631578902</v>
      </c>
      <c r="Q2323">
        <v>0.23154424377024799</v>
      </c>
    </row>
    <row r="2324" spans="1:17" hidden="1" x14ac:dyDescent="0.3">
      <c r="A2324" t="s">
        <v>4845</v>
      </c>
      <c r="B2324" t="s">
        <v>4846</v>
      </c>
      <c r="C2324" t="s">
        <v>10405</v>
      </c>
      <c r="D2324" t="s">
        <v>420</v>
      </c>
      <c r="E2324">
        <v>247.76830702500001</v>
      </c>
      <c r="F2324">
        <v>104.75</v>
      </c>
      <c r="G2324">
        <v>-16.3616712208675</v>
      </c>
      <c r="H2324">
        <v>-15.976941701544799</v>
      </c>
      <c r="I2324">
        <v>24.9308796962993</v>
      </c>
      <c r="J2324">
        <v>-5.7519397612806999</v>
      </c>
      <c r="K2324">
        <v>103.637748429797</v>
      </c>
      <c r="L2324">
        <v>98.996783301454599</v>
      </c>
      <c r="M2324">
        <v>63.173406627590097</v>
      </c>
      <c r="N2324">
        <v>0.89466743591856901</v>
      </c>
      <c r="O2324">
        <v>47.1121718377088</v>
      </c>
      <c r="P2324">
        <v>55.070318282753497</v>
      </c>
    </row>
    <row r="2325" spans="1:17" hidden="1" x14ac:dyDescent="0.3">
      <c r="A2325" t="s">
        <v>4847</v>
      </c>
      <c r="B2325" t="s">
        <v>4848</v>
      </c>
      <c r="C2325" t="s">
        <v>10405</v>
      </c>
      <c r="D2325" t="s">
        <v>740</v>
      </c>
      <c r="E2325">
        <v>247.45650000000001</v>
      </c>
      <c r="F2325">
        <v>248.7</v>
      </c>
      <c r="G2325">
        <v>59.136181396387997</v>
      </c>
      <c r="H2325">
        <v>59.9443310988555</v>
      </c>
      <c r="I2325">
        <v>57.149896973095302</v>
      </c>
      <c r="J2325">
        <v>18.996089986748999</v>
      </c>
      <c r="K2325">
        <v>173.72046214708399</v>
      </c>
      <c r="L2325">
        <v>149.623441412809</v>
      </c>
      <c r="M2325">
        <v>99.992905656660696</v>
      </c>
      <c r="N2325">
        <v>1.37970823374268</v>
      </c>
      <c r="O2325">
        <v>0</v>
      </c>
      <c r="P2325">
        <v>95.749704840613902</v>
      </c>
    </row>
    <row r="2326" spans="1:17" hidden="1" x14ac:dyDescent="0.3">
      <c r="A2326" t="s">
        <v>4849</v>
      </c>
      <c r="B2326" t="s">
        <v>4850</v>
      </c>
      <c r="C2326" t="s">
        <v>10405</v>
      </c>
      <c r="D2326" t="s">
        <v>46</v>
      </c>
      <c r="E2326">
        <v>247.12322700000001</v>
      </c>
      <c r="F2326">
        <v>217.45</v>
      </c>
      <c r="G2326">
        <v>99.158276322738303</v>
      </c>
      <c r="H2326">
        <v>-7.6254570084078903</v>
      </c>
      <c r="I2326">
        <v>34.646103486504103</v>
      </c>
      <c r="J2326">
        <v>-5.5853905482198503</v>
      </c>
      <c r="K2326">
        <v>197.08450768159</v>
      </c>
      <c r="L2326">
        <v>168.46413505476801</v>
      </c>
      <c r="M2326">
        <v>66.393977434899</v>
      </c>
      <c r="N2326">
        <v>0.71985407905557197</v>
      </c>
      <c r="O2326">
        <v>10.158657162566</v>
      </c>
      <c r="P2326">
        <v>136.102062975027</v>
      </c>
      <c r="Q2326">
        <v>0.132749126365658</v>
      </c>
    </row>
    <row r="2327" spans="1:17" hidden="1" x14ac:dyDescent="0.3">
      <c r="A2327" t="s">
        <v>4851</v>
      </c>
      <c r="B2327" t="s">
        <v>4852</v>
      </c>
      <c r="C2327" t="s">
        <v>10405</v>
      </c>
      <c r="D2327" t="s">
        <v>564</v>
      </c>
      <c r="E2327">
        <v>246.75</v>
      </c>
      <c r="F2327">
        <v>2.35</v>
      </c>
      <c r="G2327">
        <v>-26.002383310007001</v>
      </c>
      <c r="H2327">
        <v>-23.033517725076798</v>
      </c>
      <c r="I2327">
        <v>-11.5140158474</v>
      </c>
      <c r="J2327">
        <v>-4.5352271809317504</v>
      </c>
      <c r="K2327">
        <v>2.5961296124707798</v>
      </c>
      <c r="L2327">
        <v>2.5415913379056598</v>
      </c>
      <c r="M2327">
        <v>33.057303080360597</v>
      </c>
      <c r="N2327">
        <v>0.33778654100567801</v>
      </c>
      <c r="O2327">
        <v>59.712358217807001</v>
      </c>
      <c r="P2327">
        <v>25.225124863068402</v>
      </c>
      <c r="Q2327">
        <v>5.2367911104869999E-3</v>
      </c>
    </row>
    <row r="2328" spans="1:17" hidden="1" x14ac:dyDescent="0.3">
      <c r="A2328" t="s">
        <v>4853</v>
      </c>
      <c r="B2328" t="s">
        <v>4854</v>
      </c>
      <c r="C2328" t="s">
        <v>10405</v>
      </c>
      <c r="D2328" t="s">
        <v>1003</v>
      </c>
      <c r="E2328">
        <v>246.72772227600001</v>
      </c>
      <c r="F2328">
        <v>74.459999999999994</v>
      </c>
      <c r="G2328">
        <v>0.31959229154274699</v>
      </c>
      <c r="H2328">
        <v>-4.8382791444209197</v>
      </c>
      <c r="I2328">
        <v>18.316856551302699</v>
      </c>
      <c r="J2328">
        <v>-3.0759088316043501E-2</v>
      </c>
      <c r="K2328">
        <v>73.412906938023994</v>
      </c>
      <c r="L2328">
        <v>68.288023355010694</v>
      </c>
      <c r="M2328">
        <v>60.122300296793298</v>
      </c>
      <c r="N2328">
        <v>0.46932670498314999</v>
      </c>
      <c r="O2328">
        <v>36.852001074402303</v>
      </c>
      <c r="P2328">
        <v>62.754098360655703</v>
      </c>
      <c r="Q2328">
        <v>8.9517199735605998E-2</v>
      </c>
    </row>
    <row r="2329" spans="1:17" hidden="1" x14ac:dyDescent="0.3">
      <c r="A2329" t="s">
        <v>4855</v>
      </c>
      <c r="B2329" t="s">
        <v>4856</v>
      </c>
      <c r="C2329" t="s">
        <v>10405</v>
      </c>
      <c r="D2329" t="s">
        <v>21</v>
      </c>
      <c r="E2329">
        <v>245.52373040000001</v>
      </c>
      <c r="F2329">
        <v>43.7</v>
      </c>
      <c r="G2329">
        <v>-26.360372896776301</v>
      </c>
      <c r="H2329">
        <v>-13.314869586459499</v>
      </c>
      <c r="I2329">
        <v>24.430677689514098</v>
      </c>
      <c r="J2329">
        <v>2.5594599501190101</v>
      </c>
      <c r="K2329">
        <v>47.815807978105902</v>
      </c>
      <c r="L2329">
        <v>45.673164142827098</v>
      </c>
      <c r="M2329">
        <v>40.117508371845801</v>
      </c>
      <c r="N2329">
        <v>0.462832238659382</v>
      </c>
      <c r="O2329">
        <v>57.208237986269999</v>
      </c>
      <c r="P2329">
        <v>61.851851851851798</v>
      </c>
    </row>
    <row r="2330" spans="1:17" hidden="1" x14ac:dyDescent="0.3">
      <c r="A2330" t="s">
        <v>4857</v>
      </c>
      <c r="B2330" t="s">
        <v>4858</v>
      </c>
      <c r="C2330" t="s">
        <v>10405</v>
      </c>
      <c r="D2330" t="s">
        <v>281</v>
      </c>
      <c r="E2330">
        <v>245.16166588799999</v>
      </c>
      <c r="F2330">
        <v>141.78</v>
      </c>
      <c r="G2330">
        <v>-28.3794172070582</v>
      </c>
      <c r="H2330">
        <v>-9.8901946912517802E-2</v>
      </c>
      <c r="I2330">
        <v>-14.420215553577</v>
      </c>
      <c r="J2330">
        <v>-2.4832858228889698</v>
      </c>
      <c r="K2330">
        <v>136.49464766944601</v>
      </c>
      <c r="L2330">
        <v>140.08517884206699</v>
      </c>
      <c r="M2330">
        <v>67.021554509067201</v>
      </c>
      <c r="N2330">
        <v>0.97018779695205304</v>
      </c>
      <c r="O2330">
        <v>29.002680208774098</v>
      </c>
      <c r="P2330">
        <v>14.6160064672594</v>
      </c>
      <c r="Q2330">
        <v>2.3877359896673001E-2</v>
      </c>
    </row>
    <row r="2331" spans="1:17" hidden="1" x14ac:dyDescent="0.3">
      <c r="A2331" t="s">
        <v>4859</v>
      </c>
      <c r="B2331" t="s">
        <v>4860</v>
      </c>
      <c r="C2331" t="s">
        <v>10405</v>
      </c>
      <c r="D2331" t="s">
        <v>573</v>
      </c>
      <c r="E2331">
        <v>244.95470309000001</v>
      </c>
      <c r="F2331">
        <v>5.05</v>
      </c>
      <c r="G2331">
        <v>140.80146206166799</v>
      </c>
      <c r="H2331">
        <v>9.2233869979170997</v>
      </c>
      <c r="I2331">
        <v>47.890627043106001</v>
      </c>
      <c r="J2331">
        <v>20.2349701542006</v>
      </c>
      <c r="K2331">
        <v>3.9417654012202501</v>
      </c>
      <c r="L2331">
        <v>3.6523593405922501</v>
      </c>
      <c r="M2331">
        <v>85.860359218253095</v>
      </c>
      <c r="N2331">
        <v>1.5217802702627199</v>
      </c>
      <c r="O2331">
        <v>14.851485148514801</v>
      </c>
      <c r="P2331">
        <v>180.555555555555</v>
      </c>
      <c r="Q2331">
        <v>3.9643130387698997E-2</v>
      </c>
    </row>
    <row r="2332" spans="1:17" hidden="1" x14ac:dyDescent="0.3">
      <c r="A2332" t="s">
        <v>4861</v>
      </c>
      <c r="B2332" t="s">
        <v>4862</v>
      </c>
      <c r="C2332" t="s">
        <v>10405</v>
      </c>
      <c r="D2332" t="s">
        <v>190</v>
      </c>
      <c r="E2332">
        <v>244.44495990799999</v>
      </c>
      <c r="F2332">
        <v>107.02</v>
      </c>
      <c r="G2332">
        <v>8.6442785623799896</v>
      </c>
      <c r="H2332">
        <v>-5.76738578278656</v>
      </c>
      <c r="I2332">
        <v>-9.58213334768711</v>
      </c>
      <c r="J2332">
        <v>-1.6746447058568401</v>
      </c>
      <c r="K2332">
        <v>107.09659473443401</v>
      </c>
      <c r="L2332">
        <v>101.035286631296</v>
      </c>
      <c r="M2332">
        <v>48.123471613288302</v>
      </c>
      <c r="N2332">
        <v>0.72107637691425697</v>
      </c>
      <c r="O2332">
        <v>31.470753130256</v>
      </c>
      <c r="P2332">
        <v>49.260808926080799</v>
      </c>
      <c r="Q2332">
        <v>4.7356663659448003E-2</v>
      </c>
    </row>
    <row r="2333" spans="1:17" hidden="1" x14ac:dyDescent="0.3">
      <c r="A2333" t="s">
        <v>4863</v>
      </c>
      <c r="B2333" t="s">
        <v>4864</v>
      </c>
      <c r="C2333" t="s">
        <v>10405</v>
      </c>
      <c r="D2333" t="s">
        <v>74</v>
      </c>
      <c r="E2333">
        <v>243.91254799999999</v>
      </c>
      <c r="F2333">
        <v>18</v>
      </c>
      <c r="G2333">
        <v>-21.197404869380598</v>
      </c>
      <c r="H2333">
        <v>-8.2354512687384105</v>
      </c>
      <c r="I2333">
        <v>-26.033448947678799</v>
      </c>
      <c r="J2333">
        <v>-4.5320865055968396</v>
      </c>
      <c r="K2333">
        <v>18.470069490160199</v>
      </c>
      <c r="L2333">
        <v>19.100235959609201</v>
      </c>
      <c r="M2333">
        <v>32.298184315828898</v>
      </c>
      <c r="N2333">
        <v>0.58239399906715805</v>
      </c>
      <c r="O2333">
        <v>69.1666666666666</v>
      </c>
      <c r="P2333">
        <v>14.285714285714199</v>
      </c>
      <c r="Q2333">
        <v>5.2095424350698999E-2</v>
      </c>
    </row>
    <row r="2334" spans="1:17" hidden="1" x14ac:dyDescent="0.3">
      <c r="A2334" t="s">
        <v>4865</v>
      </c>
      <c r="B2334" t="s">
        <v>4866</v>
      </c>
      <c r="C2334" t="s">
        <v>10405</v>
      </c>
      <c r="D2334" t="s">
        <v>754</v>
      </c>
      <c r="E2334">
        <v>242.86609717499999</v>
      </c>
      <c r="F2334">
        <v>549.96</v>
      </c>
      <c r="G2334">
        <v>-10.515093621563899</v>
      </c>
      <c r="H2334">
        <v>0.86665862795311699</v>
      </c>
      <c r="I2334">
        <v>-0.76987814257474996</v>
      </c>
      <c r="J2334">
        <v>1.23494219252934</v>
      </c>
      <c r="K2334">
        <v>525.39193446227398</v>
      </c>
      <c r="L2334">
        <v>498.78585070830599</v>
      </c>
      <c r="M2334">
        <v>76.378610990004603</v>
      </c>
      <c r="N2334">
        <v>1.7323515551437201</v>
      </c>
      <c r="O2334">
        <v>0.789148301694653</v>
      </c>
      <c r="P2334">
        <v>28.962363700316502</v>
      </c>
      <c r="Q2334">
        <v>-1.6014498322345E-2</v>
      </c>
    </row>
    <row r="2335" spans="1:17" hidden="1" x14ac:dyDescent="0.3">
      <c r="A2335" t="s">
        <v>4867</v>
      </c>
      <c r="B2335" t="s">
        <v>4868</v>
      </c>
      <c r="C2335" t="s">
        <v>10405</v>
      </c>
      <c r="D2335" t="s">
        <v>190</v>
      </c>
      <c r="E2335">
        <v>242.62308748000001</v>
      </c>
      <c r="F2335">
        <v>242.9</v>
      </c>
      <c r="G2335">
        <v>73.501647429085295</v>
      </c>
      <c r="H2335">
        <v>-5.2747187378072899</v>
      </c>
      <c r="I2335">
        <v>54.038312896301001</v>
      </c>
      <c r="J2335">
        <v>-0.562331817435471</v>
      </c>
      <c r="K2335">
        <v>230.97601150767201</v>
      </c>
      <c r="L2335">
        <v>191.790072715413</v>
      </c>
      <c r="M2335">
        <v>54.841533012843698</v>
      </c>
      <c r="N2335">
        <v>0.43469724878483001</v>
      </c>
      <c r="O2335">
        <v>19.390695759571798</v>
      </c>
      <c r="P2335">
        <v>112.790188348664</v>
      </c>
      <c r="Q2335">
        <v>0.13672360157569999</v>
      </c>
    </row>
    <row r="2336" spans="1:17" hidden="1" x14ac:dyDescent="0.3">
      <c r="A2336" t="s">
        <v>4869</v>
      </c>
      <c r="B2336" t="s">
        <v>4870</v>
      </c>
      <c r="C2336" t="s">
        <v>10405</v>
      </c>
      <c r="D2336" t="s">
        <v>564</v>
      </c>
      <c r="E2336">
        <v>242.36524746399999</v>
      </c>
      <c r="F2336">
        <v>57.97</v>
      </c>
      <c r="G2336">
        <v>54.467252771889598</v>
      </c>
      <c r="H2336">
        <v>14.505741819576601</v>
      </c>
      <c r="I2336">
        <v>110.725051980774</v>
      </c>
      <c r="J2336">
        <v>-3.0898011336248299</v>
      </c>
      <c r="K2336">
        <v>51.248490517241599</v>
      </c>
      <c r="L2336">
        <v>40.988057869391</v>
      </c>
      <c r="M2336">
        <v>66.9565006315419</v>
      </c>
      <c r="N2336">
        <v>0.94805656761110602</v>
      </c>
      <c r="O2336">
        <v>1.7767810936691399</v>
      </c>
      <c r="P2336">
        <v>135.65040650406499</v>
      </c>
      <c r="Q2336">
        <v>6.8530859942280004E-3</v>
      </c>
    </row>
    <row r="2337" spans="1:17" hidden="1" x14ac:dyDescent="0.3">
      <c r="A2337" t="s">
        <v>4871</v>
      </c>
      <c r="B2337" t="s">
        <v>4872</v>
      </c>
      <c r="C2337" t="s">
        <v>10405</v>
      </c>
      <c r="D2337" t="s">
        <v>276</v>
      </c>
      <c r="E2337">
        <v>242.24124495999999</v>
      </c>
      <c r="F2337">
        <v>157.30000000000001</v>
      </c>
      <c r="G2337">
        <v>-10.375150090553101</v>
      </c>
      <c r="H2337">
        <v>-3.0627404018740401</v>
      </c>
      <c r="I2337">
        <v>5.3997986483293996</v>
      </c>
      <c r="J2337">
        <v>-0.428295151921807</v>
      </c>
      <c r="K2337">
        <v>141.67097954027801</v>
      </c>
      <c r="L2337">
        <v>135.89007917938901</v>
      </c>
      <c r="M2337">
        <v>57.514406948743598</v>
      </c>
      <c r="N2337">
        <v>1.0973568932421101</v>
      </c>
      <c r="O2337">
        <v>11.8245390972663</v>
      </c>
      <c r="P2337">
        <v>44.311926605504603</v>
      </c>
    </row>
    <row r="2338" spans="1:17" hidden="1" x14ac:dyDescent="0.3">
      <c r="A2338" t="s">
        <v>4873</v>
      </c>
      <c r="B2338" t="s">
        <v>4874</v>
      </c>
      <c r="C2338" t="s">
        <v>10405</v>
      </c>
      <c r="D2338" t="s">
        <v>127</v>
      </c>
      <c r="E2338">
        <v>242.24006170000001</v>
      </c>
      <c r="F2338">
        <v>28.51</v>
      </c>
      <c r="G2338">
        <v>42.736464548818397</v>
      </c>
      <c r="H2338">
        <v>17.6896017278549</v>
      </c>
      <c r="I2338">
        <v>20.379810546460099</v>
      </c>
      <c r="J2338">
        <v>6.6696624967262101</v>
      </c>
      <c r="K2338">
        <v>23.689679588812702</v>
      </c>
      <c r="L2338">
        <v>21.349065888566599</v>
      </c>
      <c r="M2338">
        <v>66.529084489698704</v>
      </c>
      <c r="N2338">
        <v>2.4503509497993798</v>
      </c>
      <c r="O2338">
        <v>6.8046299544019604</v>
      </c>
      <c r="P2338">
        <v>106.59420289854999</v>
      </c>
      <c r="Q2338">
        <v>9.2281671461523995E-2</v>
      </c>
    </row>
    <row r="2339" spans="1:17" hidden="1" x14ac:dyDescent="0.3">
      <c r="A2339" t="s">
        <v>4875</v>
      </c>
      <c r="B2339" t="s">
        <v>4876</v>
      </c>
      <c r="C2339" t="s">
        <v>10405</v>
      </c>
      <c r="D2339" t="s">
        <v>1433</v>
      </c>
      <c r="E2339">
        <v>242.11199999999999</v>
      </c>
      <c r="F2339">
        <v>378.3</v>
      </c>
      <c r="G2339">
        <v>1268.9396001998</v>
      </c>
      <c r="H2339">
        <v>11.6944636531508</v>
      </c>
      <c r="I2339">
        <v>280.94699353760399</v>
      </c>
      <c r="J2339">
        <v>-6.4556504378104398</v>
      </c>
      <c r="K2339">
        <v>335.44001554361</v>
      </c>
      <c r="L2339">
        <v>215.07506431652001</v>
      </c>
      <c r="M2339">
        <v>58.680575192743703</v>
      </c>
      <c r="N2339">
        <v>0.622561875642478</v>
      </c>
      <c r="O2339">
        <v>6.3045202220459897</v>
      </c>
      <c r="P2339">
        <v>1812.5379170879601</v>
      </c>
      <c r="Q2339">
        <v>0.24542945642029401</v>
      </c>
    </row>
    <row r="2340" spans="1:17" hidden="1" x14ac:dyDescent="0.3">
      <c r="A2340" t="s">
        <v>4877</v>
      </c>
      <c r="B2340" t="s">
        <v>4878</v>
      </c>
      <c r="C2340" t="s">
        <v>10405</v>
      </c>
      <c r="D2340" t="s">
        <v>1414</v>
      </c>
      <c r="E2340">
        <v>242.03800050000001</v>
      </c>
      <c r="F2340">
        <v>136.82</v>
      </c>
      <c r="G2340">
        <v>-17.437758290759099</v>
      </c>
      <c r="H2340">
        <v>8.5659877547413803</v>
      </c>
      <c r="I2340">
        <v>30.550876052927901</v>
      </c>
      <c r="J2340">
        <v>-8.0276579118306106</v>
      </c>
      <c r="K2340">
        <v>124.877686984147</v>
      </c>
      <c r="L2340">
        <v>111.30904899061299</v>
      </c>
      <c r="M2340">
        <v>47.947797998808703</v>
      </c>
      <c r="N2340">
        <v>2.5693505090259898</v>
      </c>
      <c r="O2340">
        <v>14.7493056570676</v>
      </c>
      <c r="P2340">
        <v>56.2764134780125</v>
      </c>
      <c r="Q2340">
        <v>7.3303355513239998E-3</v>
      </c>
    </row>
    <row r="2341" spans="1:17" hidden="1" x14ac:dyDescent="0.3">
      <c r="A2341" t="s">
        <v>4879</v>
      </c>
      <c r="B2341" t="s">
        <v>4880</v>
      </c>
      <c r="C2341" t="s">
        <v>10405</v>
      </c>
      <c r="D2341" t="s">
        <v>4881</v>
      </c>
      <c r="E2341">
        <v>242.0018</v>
      </c>
      <c r="F2341">
        <v>130.6</v>
      </c>
      <c r="G2341">
        <v>-7.7905585303518299</v>
      </c>
      <c r="H2341">
        <v>-7.7051754260610004</v>
      </c>
      <c r="I2341">
        <v>30.641671997072201</v>
      </c>
      <c r="J2341">
        <v>-0.196384205725147</v>
      </c>
      <c r="K2341">
        <v>126.111566148824</v>
      </c>
      <c r="M2341">
        <v>38.136387531721603</v>
      </c>
      <c r="N2341">
        <v>0.31740976645435198</v>
      </c>
      <c r="O2341">
        <v>24.655436447166899</v>
      </c>
      <c r="P2341">
        <v>67.435897435897402</v>
      </c>
    </row>
    <row r="2342" spans="1:17" hidden="1" x14ac:dyDescent="0.3">
      <c r="A2342" t="s">
        <v>4882</v>
      </c>
      <c r="B2342" t="s">
        <v>4883</v>
      </c>
      <c r="C2342" t="s">
        <v>10405</v>
      </c>
      <c r="D2342" t="s">
        <v>831</v>
      </c>
      <c r="E2342">
        <v>241.87624</v>
      </c>
      <c r="F2342">
        <v>121.76</v>
      </c>
      <c r="G2342">
        <v>49.2889957951041</v>
      </c>
      <c r="H2342">
        <v>-9.7651183426784893</v>
      </c>
      <c r="I2342">
        <v>31.899166133612301</v>
      </c>
      <c r="J2342">
        <v>-10.430065925307</v>
      </c>
      <c r="K2342">
        <v>126.570090016796</v>
      </c>
      <c r="L2342">
        <v>108.29033084795201</v>
      </c>
      <c r="M2342">
        <v>27.9149764167821</v>
      </c>
      <c r="N2342">
        <v>0.244523742562616</v>
      </c>
      <c r="O2342">
        <v>25.657030223390201</v>
      </c>
      <c r="P2342">
        <v>90.25</v>
      </c>
      <c r="Q2342">
        <v>0.11148062085397301</v>
      </c>
    </row>
    <row r="2343" spans="1:17" hidden="1" x14ac:dyDescent="0.3">
      <c r="A2343" t="s">
        <v>4884</v>
      </c>
      <c r="B2343" t="s">
        <v>4885</v>
      </c>
      <c r="C2343" t="s">
        <v>10405</v>
      </c>
      <c r="D2343" t="s">
        <v>592</v>
      </c>
      <c r="E2343">
        <v>241.599044894</v>
      </c>
      <c r="F2343">
        <v>186.38</v>
      </c>
      <c r="G2343">
        <v>-4.9930735179231203</v>
      </c>
      <c r="H2343">
        <v>-2.3256958790865099</v>
      </c>
      <c r="I2343">
        <v>16.1144157759976</v>
      </c>
      <c r="J2343">
        <v>-2.77230296781411</v>
      </c>
      <c r="K2343">
        <v>183.11753448450301</v>
      </c>
      <c r="L2343">
        <v>169.179067786286</v>
      </c>
      <c r="M2343">
        <v>49.904455335098397</v>
      </c>
      <c r="N2343">
        <v>3.1119243296046899</v>
      </c>
      <c r="O2343">
        <v>18.038416139070701</v>
      </c>
      <c r="P2343">
        <v>52.833128331283298</v>
      </c>
      <c r="Q2343">
        <v>-2.753558330884E-3</v>
      </c>
    </row>
    <row r="2344" spans="1:17" hidden="1" x14ac:dyDescent="0.3">
      <c r="A2344" t="s">
        <v>4886</v>
      </c>
      <c r="B2344" t="s">
        <v>4887</v>
      </c>
      <c r="C2344" t="s">
        <v>10405</v>
      </c>
      <c r="E2344">
        <v>241.29267200000001</v>
      </c>
      <c r="F2344">
        <v>100.48</v>
      </c>
      <c r="G2344">
        <v>324.14093232212002</v>
      </c>
      <c r="H2344">
        <v>36.663033999061</v>
      </c>
      <c r="I2344">
        <v>89.4921142832615</v>
      </c>
      <c r="J2344">
        <v>2.0466887254211801</v>
      </c>
      <c r="K2344">
        <v>81.293716545599295</v>
      </c>
      <c r="L2344">
        <v>61.114316175214697</v>
      </c>
      <c r="M2344">
        <v>68.274475750664905</v>
      </c>
      <c r="N2344">
        <v>2.1432476275929999</v>
      </c>
      <c r="O2344">
        <v>7.8523089171974503</v>
      </c>
      <c r="P2344">
        <v>440.21505376343998</v>
      </c>
      <c r="Q2344">
        <v>0.26358042377665297</v>
      </c>
    </row>
    <row r="2345" spans="1:17" hidden="1" x14ac:dyDescent="0.3">
      <c r="A2345" t="s">
        <v>4888</v>
      </c>
      <c r="B2345" t="s">
        <v>3726</v>
      </c>
      <c r="C2345" t="s">
        <v>10405</v>
      </c>
      <c r="D2345" t="s">
        <v>1414</v>
      </c>
      <c r="E2345">
        <v>240.91154499999999</v>
      </c>
      <c r="F2345">
        <v>152.94999999999999</v>
      </c>
      <c r="G2345">
        <v>17.193723463695701</v>
      </c>
      <c r="H2345">
        <v>11.0083820797377</v>
      </c>
      <c r="I2345">
        <v>27.637521634438102</v>
      </c>
      <c r="J2345">
        <v>-5.9184725913119998</v>
      </c>
      <c r="K2345">
        <v>140.092646130048</v>
      </c>
      <c r="L2345">
        <v>123.652246209628</v>
      </c>
      <c r="M2345">
        <v>54.686624084150097</v>
      </c>
      <c r="N2345">
        <v>1.1919782429977299</v>
      </c>
      <c r="O2345">
        <v>8.9833278849297198</v>
      </c>
      <c r="P2345">
        <v>54.729387961557897</v>
      </c>
      <c r="Q2345">
        <v>5.0271312902599001E-2</v>
      </c>
    </row>
    <row r="2346" spans="1:17" hidden="1" x14ac:dyDescent="0.3">
      <c r="A2346" t="s">
        <v>4889</v>
      </c>
      <c r="B2346" t="s">
        <v>4890</v>
      </c>
      <c r="C2346" t="s">
        <v>10405</v>
      </c>
      <c r="D2346" t="s">
        <v>4251</v>
      </c>
      <c r="E2346">
        <v>240.9097908</v>
      </c>
      <c r="F2346">
        <v>16.29</v>
      </c>
      <c r="G2346">
        <v>-64.522009250174605</v>
      </c>
      <c r="H2346">
        <v>-7.0495736295733202</v>
      </c>
      <c r="I2346">
        <v>-15.934236515530401</v>
      </c>
      <c r="J2346">
        <v>-3.3865426711129798</v>
      </c>
      <c r="K2346">
        <v>16.880561270101801</v>
      </c>
      <c r="L2346">
        <v>18.355648886143001</v>
      </c>
      <c r="M2346">
        <v>55.682030156181902</v>
      </c>
      <c r="N2346">
        <v>0.82987493595575001</v>
      </c>
      <c r="O2346">
        <v>50.3990178023327</v>
      </c>
      <c r="P2346">
        <v>15.531914893617</v>
      </c>
      <c r="Q2346">
        <v>0.20026357166765299</v>
      </c>
    </row>
    <row r="2347" spans="1:17" hidden="1" x14ac:dyDescent="0.3">
      <c r="A2347" t="s">
        <v>4891</v>
      </c>
      <c r="B2347" t="s">
        <v>4892</v>
      </c>
      <c r="C2347" t="s">
        <v>10405</v>
      </c>
      <c r="D2347" t="s">
        <v>46</v>
      </c>
      <c r="E2347">
        <v>240.823761494</v>
      </c>
      <c r="F2347">
        <v>42.26</v>
      </c>
      <c r="G2347">
        <v>-37.098395050786699</v>
      </c>
      <c r="H2347">
        <v>-25.237081854676799</v>
      </c>
      <c r="I2347">
        <v>-10.2879719112131</v>
      </c>
      <c r="J2347">
        <v>-13.568499535004401</v>
      </c>
      <c r="K2347">
        <v>48.2039900705592</v>
      </c>
      <c r="L2347">
        <v>47.520525476676902</v>
      </c>
      <c r="M2347">
        <v>17.854916602882099</v>
      </c>
      <c r="N2347">
        <v>0.41711932088536402</v>
      </c>
      <c r="O2347">
        <v>67.9365830572645</v>
      </c>
      <c r="P2347">
        <v>22.315484804630898</v>
      </c>
      <c r="Q2347">
        <v>7.4367867443369999E-3</v>
      </c>
    </row>
    <row r="2348" spans="1:17" hidden="1" x14ac:dyDescent="0.3">
      <c r="A2348" t="s">
        <v>4893</v>
      </c>
      <c r="B2348" t="s">
        <v>4894</v>
      </c>
      <c r="C2348" t="s">
        <v>10405</v>
      </c>
      <c r="D2348" t="s">
        <v>51</v>
      </c>
      <c r="E2348">
        <v>240.470417</v>
      </c>
      <c r="F2348">
        <v>1.39</v>
      </c>
      <c r="G2348">
        <v>-50.358679834199997</v>
      </c>
      <c r="H2348">
        <v>-10.1630610615167</v>
      </c>
      <c r="I2348">
        <v>-39.152070002369499</v>
      </c>
      <c r="J2348">
        <v>-6.5787005195483097</v>
      </c>
      <c r="K2348">
        <v>1.5214037140367001</v>
      </c>
      <c r="L2348">
        <v>1.7540972455081301</v>
      </c>
      <c r="M2348">
        <v>23.4532400256142</v>
      </c>
      <c r="N2348">
        <v>0.801219693350259</v>
      </c>
      <c r="O2348">
        <v>153.23741007194201</v>
      </c>
      <c r="P2348">
        <v>2.9629629629629401</v>
      </c>
      <c r="Q2348">
        <v>0.232693349318434</v>
      </c>
    </row>
    <row r="2349" spans="1:17" hidden="1" x14ac:dyDescent="0.3">
      <c r="A2349" t="s">
        <v>4895</v>
      </c>
      <c r="B2349" t="s">
        <v>4896</v>
      </c>
      <c r="C2349" t="s">
        <v>10405</v>
      </c>
      <c r="D2349" t="s">
        <v>1414</v>
      </c>
      <c r="E2349">
        <v>239.86868839499999</v>
      </c>
      <c r="F2349">
        <v>230.25</v>
      </c>
      <c r="G2349">
        <v>57.490762564807802</v>
      </c>
      <c r="H2349">
        <v>12.299289527496899</v>
      </c>
      <c r="I2349">
        <v>22.9704912489203</v>
      </c>
      <c r="J2349">
        <v>-2.49183875117969</v>
      </c>
      <c r="K2349">
        <v>205.109021253446</v>
      </c>
      <c r="L2349">
        <v>181.90345236171299</v>
      </c>
      <c r="M2349">
        <v>68.832004244117698</v>
      </c>
      <c r="N2349">
        <v>0.573130086325635</v>
      </c>
      <c r="O2349">
        <v>8.0781758957654706</v>
      </c>
      <c r="P2349">
        <v>108.182640144665</v>
      </c>
      <c r="Q2349">
        <v>5.8088202322124E-2</v>
      </c>
    </row>
    <row r="2350" spans="1:17" hidden="1" x14ac:dyDescent="0.3">
      <c r="A2350" t="s">
        <v>4897</v>
      </c>
      <c r="B2350" t="s">
        <v>4898</v>
      </c>
      <c r="C2350" t="s">
        <v>10405</v>
      </c>
      <c r="D2350" t="s">
        <v>54</v>
      </c>
      <c r="E2350">
        <v>239.62847966300001</v>
      </c>
      <c r="F2350">
        <v>196.51</v>
      </c>
      <c r="G2350">
        <v>30.5696899168531</v>
      </c>
      <c r="H2350">
        <v>10.811309861130001</v>
      </c>
      <c r="I2350">
        <v>23.538559749290499</v>
      </c>
      <c r="J2350">
        <v>-1.76802479409165</v>
      </c>
      <c r="K2350">
        <v>179.684052725052</v>
      </c>
      <c r="L2350">
        <v>161.81548853186999</v>
      </c>
      <c r="M2350">
        <v>54.041424767559597</v>
      </c>
      <c r="N2350">
        <v>1.22901233008994</v>
      </c>
      <c r="O2350">
        <v>7.8825505063355497</v>
      </c>
      <c r="P2350">
        <v>66.322471434617</v>
      </c>
      <c r="Q2350">
        <v>0.15285924345243301</v>
      </c>
    </row>
    <row r="2351" spans="1:17" hidden="1" x14ac:dyDescent="0.3">
      <c r="A2351" t="s">
        <v>4899</v>
      </c>
      <c r="B2351" t="s">
        <v>4900</v>
      </c>
      <c r="C2351" t="s">
        <v>10405</v>
      </c>
      <c r="D2351" t="s">
        <v>54</v>
      </c>
      <c r="E2351">
        <v>239.5682716</v>
      </c>
      <c r="F2351">
        <v>113.86</v>
      </c>
      <c r="G2351">
        <v>25.202366075565099</v>
      </c>
      <c r="H2351">
        <v>2.4572976149166998</v>
      </c>
      <c r="I2351">
        <v>15.4864471945776</v>
      </c>
      <c r="J2351">
        <v>-5.8790634865352596</v>
      </c>
      <c r="K2351">
        <v>106.345060978354</v>
      </c>
      <c r="L2351">
        <v>94.911615043358594</v>
      </c>
      <c r="M2351">
        <v>46.294461219354403</v>
      </c>
      <c r="N2351">
        <v>1.1864262215278101</v>
      </c>
      <c r="O2351">
        <v>12.8139820832601</v>
      </c>
      <c r="P2351">
        <v>63.591954022988503</v>
      </c>
      <c r="Q2351">
        <v>7.1380163893980997E-2</v>
      </c>
    </row>
    <row r="2352" spans="1:17" hidden="1" x14ac:dyDescent="0.3">
      <c r="A2352" t="s">
        <v>4901</v>
      </c>
      <c r="B2352" t="s">
        <v>4902</v>
      </c>
      <c r="C2352" t="s">
        <v>10405</v>
      </c>
      <c r="D2352" t="s">
        <v>4209</v>
      </c>
      <c r="E2352">
        <v>239.38630000000001</v>
      </c>
      <c r="F2352">
        <v>140.65</v>
      </c>
      <c r="G2352">
        <v>-42.869923609716899</v>
      </c>
      <c r="H2352">
        <v>-11.4243223227779</v>
      </c>
      <c r="I2352">
        <v>-28.381556147109901</v>
      </c>
      <c r="J2352">
        <v>-3.9122652975302099</v>
      </c>
      <c r="M2352">
        <v>44.356556447498797</v>
      </c>
      <c r="O2352">
        <v>23.426946320654</v>
      </c>
      <c r="P2352">
        <v>12.5199999999999</v>
      </c>
    </row>
    <row r="2353" spans="1:17" hidden="1" x14ac:dyDescent="0.3">
      <c r="A2353" t="s">
        <v>4903</v>
      </c>
      <c r="B2353" t="s">
        <v>4904</v>
      </c>
      <c r="C2353" t="s">
        <v>10405</v>
      </c>
      <c r="D2353" t="s">
        <v>122</v>
      </c>
      <c r="E2353">
        <v>239.22644178299899</v>
      </c>
      <c r="F2353">
        <v>41.23</v>
      </c>
      <c r="G2353">
        <v>75.536297652927502</v>
      </c>
      <c r="H2353">
        <v>-1.94938401965485</v>
      </c>
      <c r="I2353">
        <v>93.752753987200194</v>
      </c>
      <c r="J2353">
        <v>1.9926265241416199</v>
      </c>
      <c r="K2353">
        <v>36.344215986397302</v>
      </c>
      <c r="L2353">
        <v>28.3183819077402</v>
      </c>
      <c r="M2353">
        <v>71.625906920749102</v>
      </c>
      <c r="N2353">
        <v>0.41323199310291298</v>
      </c>
      <c r="O2353">
        <v>2.4739267523647901</v>
      </c>
      <c r="P2353">
        <v>128.42105263157799</v>
      </c>
      <c r="Q2353">
        <v>0.12159868819344399</v>
      </c>
    </row>
    <row r="2354" spans="1:17" hidden="1" x14ac:dyDescent="0.3">
      <c r="A2354" t="s">
        <v>4905</v>
      </c>
      <c r="B2354" t="s">
        <v>4906</v>
      </c>
      <c r="C2354" t="s">
        <v>10405</v>
      </c>
      <c r="D2354" t="s">
        <v>1072</v>
      </c>
      <c r="E2354">
        <v>238.80869644800001</v>
      </c>
      <c r="F2354">
        <v>6.78</v>
      </c>
      <c r="G2354">
        <v>37.328489088695697</v>
      </c>
      <c r="H2354">
        <v>-22.614798513254101</v>
      </c>
      <c r="I2354">
        <v>-16.489113597950901</v>
      </c>
      <c r="J2354">
        <v>-4.3183291171437403</v>
      </c>
      <c r="K2354">
        <v>7.0356429469278297</v>
      </c>
      <c r="L2354">
        <v>6.3910059364799796</v>
      </c>
      <c r="M2354">
        <v>26.5214963518475</v>
      </c>
      <c r="N2354">
        <v>0.36130559349310998</v>
      </c>
      <c r="O2354">
        <v>36.4306784660766</v>
      </c>
      <c r="Q2354">
        <v>-6.1336523521312997E-2</v>
      </c>
    </row>
    <row r="2355" spans="1:17" hidden="1" x14ac:dyDescent="0.3">
      <c r="A2355" t="s">
        <v>4907</v>
      </c>
      <c r="B2355" t="s">
        <v>4908</v>
      </c>
      <c r="C2355" t="s">
        <v>10405</v>
      </c>
      <c r="D2355" t="s">
        <v>376</v>
      </c>
      <c r="E2355">
        <v>238.78797900000001</v>
      </c>
      <c r="F2355">
        <v>341.35</v>
      </c>
      <c r="G2355">
        <v>-11.7658671723271</v>
      </c>
      <c r="H2355">
        <v>39.275266154588202</v>
      </c>
      <c r="I2355">
        <v>19.957985583560799</v>
      </c>
      <c r="J2355">
        <v>0.47206499213581499</v>
      </c>
      <c r="K2355">
        <v>288.05835947352301</v>
      </c>
      <c r="M2355">
        <v>75.948440066217699</v>
      </c>
      <c r="N2355">
        <v>2.4081364829396299</v>
      </c>
      <c r="O2355">
        <v>2.5633513988574799</v>
      </c>
      <c r="P2355">
        <v>69.825870646766106</v>
      </c>
    </row>
    <row r="2356" spans="1:17" hidden="1" x14ac:dyDescent="0.3">
      <c r="A2356" t="s">
        <v>4909</v>
      </c>
      <c r="B2356" t="s">
        <v>4910</v>
      </c>
      <c r="C2356" t="s">
        <v>10405</v>
      </c>
      <c r="D2356" t="s">
        <v>57</v>
      </c>
      <c r="E2356">
        <v>238.66373375999899</v>
      </c>
      <c r="F2356">
        <v>24.12</v>
      </c>
      <c r="G2356">
        <v>14.0103072705139</v>
      </c>
      <c r="H2356">
        <v>27.587056151387198</v>
      </c>
      <c r="I2356">
        <v>40.480790977532301</v>
      </c>
      <c r="J2356">
        <v>13.804241520564201</v>
      </c>
      <c r="K2356">
        <v>22.038481375151399</v>
      </c>
      <c r="L2356">
        <v>20.875845434514499</v>
      </c>
      <c r="M2356">
        <v>85.250178212189496</v>
      </c>
      <c r="N2356">
        <v>0.29117976780779498</v>
      </c>
      <c r="O2356">
        <v>78.3167495854062</v>
      </c>
      <c r="P2356">
        <v>74.151624548736393</v>
      </c>
      <c r="Q2356">
        <v>-1.5025107509954999E-2</v>
      </c>
    </row>
    <row r="2357" spans="1:17" hidden="1" x14ac:dyDescent="0.3">
      <c r="A2357" t="s">
        <v>4911</v>
      </c>
      <c r="B2357" t="s">
        <v>4912</v>
      </c>
      <c r="C2357" t="s">
        <v>10405</v>
      </c>
      <c r="D2357" t="s">
        <v>592</v>
      </c>
      <c r="E2357">
        <v>238.48088000000001</v>
      </c>
      <c r="F2357">
        <v>88</v>
      </c>
      <c r="G2357">
        <v>270.75889201909803</v>
      </c>
      <c r="H2357">
        <v>28.673384146418702</v>
      </c>
      <c r="I2357">
        <v>157.40282091516599</v>
      </c>
      <c r="J2357">
        <v>-1.3703388308779001</v>
      </c>
      <c r="K2357">
        <v>65.157208912937705</v>
      </c>
      <c r="L2357">
        <v>42.971759937785002</v>
      </c>
      <c r="M2357">
        <v>80.642077573574099</v>
      </c>
      <c r="N2357">
        <v>0.13139816569622301</v>
      </c>
      <c r="O2357">
        <v>0.23863636363634599</v>
      </c>
      <c r="P2357">
        <v>319.04761904761898</v>
      </c>
      <c r="Q2357">
        <v>0.107080691001184</v>
      </c>
    </row>
    <row r="2358" spans="1:17" hidden="1" x14ac:dyDescent="0.3">
      <c r="A2358" t="s">
        <v>4913</v>
      </c>
      <c r="B2358" t="s">
        <v>4914</v>
      </c>
      <c r="C2358" t="s">
        <v>10405</v>
      </c>
      <c r="E2358">
        <v>238.02811779999999</v>
      </c>
      <c r="F2358">
        <v>104.75</v>
      </c>
      <c r="G2358">
        <v>-37.160173042823402</v>
      </c>
      <c r="H2358">
        <v>-9.7145522078354691</v>
      </c>
      <c r="I2358">
        <v>-22.6718055802164</v>
      </c>
      <c r="J2358">
        <v>-7.4260080301765496</v>
      </c>
      <c r="O2358">
        <v>12.5536992840095</v>
      </c>
      <c r="P2358">
        <v>0</v>
      </c>
    </row>
    <row r="2359" spans="1:17" hidden="1" x14ac:dyDescent="0.3">
      <c r="A2359" t="s">
        <v>4915</v>
      </c>
      <c r="B2359" t="s">
        <v>4916</v>
      </c>
      <c r="C2359" t="s">
        <v>10405</v>
      </c>
      <c r="D2359" t="s">
        <v>1663</v>
      </c>
      <c r="E2359">
        <v>238.00494</v>
      </c>
      <c r="F2359">
        <v>26.02</v>
      </c>
      <c r="G2359">
        <v>-87.8507160213113</v>
      </c>
      <c r="H2359">
        <v>-37.946431166315399</v>
      </c>
      <c r="I2359">
        <v>-39.309649472793602</v>
      </c>
      <c r="J2359">
        <v>-12.1587666508662</v>
      </c>
      <c r="K2359">
        <v>28.7891322732468</v>
      </c>
      <c r="L2359">
        <v>33.932078570175101</v>
      </c>
      <c r="M2359">
        <v>32.072055421998698</v>
      </c>
      <c r="N2359">
        <v>0.23207046305504</v>
      </c>
      <c r="O2359">
        <v>133.794517038175</v>
      </c>
      <c r="P2359">
        <v>11.913978494623599</v>
      </c>
      <c r="Q2359">
        <v>0.108456362014726</v>
      </c>
    </row>
    <row r="2360" spans="1:17" hidden="1" x14ac:dyDescent="0.3">
      <c r="A2360" t="s">
        <v>4917</v>
      </c>
      <c r="B2360" t="s">
        <v>4918</v>
      </c>
      <c r="C2360" t="s">
        <v>10405</v>
      </c>
      <c r="D2360" t="s">
        <v>393</v>
      </c>
      <c r="E2360">
        <v>237.93176625000001</v>
      </c>
      <c r="F2360">
        <v>49.88</v>
      </c>
      <c r="G2360">
        <v>-9.2166063527917395</v>
      </c>
      <c r="H2360">
        <v>6.8775644696748301</v>
      </c>
      <c r="I2360">
        <v>25.823696730062</v>
      </c>
      <c r="J2360">
        <v>2.1624674689160002</v>
      </c>
      <c r="K2360">
        <v>46.583260201841199</v>
      </c>
      <c r="L2360">
        <v>43.806232853074903</v>
      </c>
      <c r="M2360">
        <v>68.897089103354702</v>
      </c>
      <c r="N2360">
        <v>0.52365095822188601</v>
      </c>
      <c r="O2360">
        <v>30.1601115404242</v>
      </c>
      <c r="P2360">
        <v>53.108131152623798</v>
      </c>
      <c r="Q2360">
        <v>4.1246644090581E-2</v>
      </c>
    </row>
    <row r="2361" spans="1:17" hidden="1" x14ac:dyDescent="0.3">
      <c r="A2361" t="s">
        <v>4919</v>
      </c>
      <c r="B2361" t="s">
        <v>4920</v>
      </c>
      <c r="C2361" t="s">
        <v>10405</v>
      </c>
      <c r="D2361" t="s">
        <v>46</v>
      </c>
      <c r="E2361">
        <v>237.211048412</v>
      </c>
      <c r="F2361">
        <v>11.96</v>
      </c>
      <c r="G2361">
        <v>-14.9166089505198</v>
      </c>
      <c r="H2361">
        <v>-3.83328590821217</v>
      </c>
      <c r="I2361">
        <v>-4.8529547694519097</v>
      </c>
      <c r="J2361">
        <v>-11.277008213456201</v>
      </c>
      <c r="K2361">
        <v>12.3943266675318</v>
      </c>
      <c r="L2361">
        <v>12.034403166283001</v>
      </c>
      <c r="M2361">
        <v>27.690432274596802</v>
      </c>
      <c r="N2361">
        <v>0.36782055509174599</v>
      </c>
      <c r="O2361">
        <v>27.0903010033444</v>
      </c>
      <c r="P2361">
        <v>29.297297297297298</v>
      </c>
    </row>
    <row r="2362" spans="1:17" hidden="1" x14ac:dyDescent="0.3">
      <c r="A2362" t="s">
        <v>4921</v>
      </c>
      <c r="B2362" t="s">
        <v>4922</v>
      </c>
      <c r="C2362" t="s">
        <v>10405</v>
      </c>
      <c r="D2362" t="s">
        <v>4923</v>
      </c>
      <c r="E2362">
        <v>236.7066366</v>
      </c>
      <c r="F2362">
        <v>22.96</v>
      </c>
      <c r="G2362">
        <v>-46.017664757458</v>
      </c>
      <c r="H2362">
        <v>-15.494581171166701</v>
      </c>
      <c r="I2362">
        <v>-40.506672860461897</v>
      </c>
      <c r="J2362">
        <v>-6.4742243885504003</v>
      </c>
      <c r="K2362">
        <v>23.737528319909799</v>
      </c>
      <c r="L2362">
        <v>27.2052472774552</v>
      </c>
      <c r="M2362">
        <v>53.422974130398899</v>
      </c>
      <c r="N2362">
        <v>0.54363117301408703</v>
      </c>
      <c r="O2362">
        <v>58.1010452961672</v>
      </c>
      <c r="P2362">
        <v>12.4938755512004</v>
      </c>
      <c r="Q2362">
        <v>-6.0586043575346998E-2</v>
      </c>
    </row>
    <row r="2363" spans="1:17" hidden="1" x14ac:dyDescent="0.3">
      <c r="A2363" t="s">
        <v>4924</v>
      </c>
      <c r="B2363" t="s">
        <v>4925</v>
      </c>
      <c r="C2363" t="s">
        <v>10405</v>
      </c>
      <c r="D2363" t="s">
        <v>74</v>
      </c>
      <c r="E2363">
        <v>236.63498437499999</v>
      </c>
      <c r="F2363">
        <v>193.7</v>
      </c>
      <c r="G2363">
        <v>74.949960431723994</v>
      </c>
      <c r="H2363">
        <v>15.4272441898054</v>
      </c>
      <c r="I2363">
        <v>22.425355647143601</v>
      </c>
      <c r="J2363">
        <v>-4.8470839440343898</v>
      </c>
      <c r="K2363">
        <v>171.51345047931599</v>
      </c>
      <c r="L2363">
        <v>146.687018299107</v>
      </c>
      <c r="M2363">
        <v>54.7424950161314</v>
      </c>
      <c r="N2363">
        <v>1.0495030248266299</v>
      </c>
      <c r="O2363">
        <v>8.3892617449664293</v>
      </c>
      <c r="P2363">
        <v>127.320737002699</v>
      </c>
      <c r="Q2363">
        <v>9.6829613986650007E-2</v>
      </c>
    </row>
    <row r="2364" spans="1:17" hidden="1" x14ac:dyDescent="0.3">
      <c r="A2364" t="s">
        <v>4926</v>
      </c>
      <c r="B2364" t="s">
        <v>4927</v>
      </c>
      <c r="C2364" t="s">
        <v>10405</v>
      </c>
      <c r="D2364" t="s">
        <v>400</v>
      </c>
      <c r="E2364">
        <v>236.5891116</v>
      </c>
      <c r="F2364">
        <v>4.43</v>
      </c>
      <c r="G2364">
        <v>116.70489358307699</v>
      </c>
      <c r="H2364">
        <v>-11.1101146725047</v>
      </c>
      <c r="I2364">
        <v>64.621383300273905</v>
      </c>
      <c r="J2364">
        <v>-4.6104391015787503</v>
      </c>
      <c r="K2364">
        <v>4.58211793378194</v>
      </c>
      <c r="L2364">
        <v>3.6943969356928199</v>
      </c>
      <c r="M2364">
        <v>35.334815559825699</v>
      </c>
      <c r="N2364">
        <v>0.73757191490037699</v>
      </c>
      <c r="O2364">
        <v>20.316027088036101</v>
      </c>
      <c r="P2364">
        <v>211.97183098591501</v>
      </c>
      <c r="Q2364">
        <v>8.7397340441757995E-2</v>
      </c>
    </row>
    <row r="2365" spans="1:17" hidden="1" x14ac:dyDescent="0.3">
      <c r="A2365" t="s">
        <v>4928</v>
      </c>
      <c r="B2365" t="s">
        <v>4929</v>
      </c>
      <c r="C2365" t="s">
        <v>10405</v>
      </c>
      <c r="D2365" t="s">
        <v>114</v>
      </c>
      <c r="E2365">
        <v>236.32877999999999</v>
      </c>
      <c r="F2365">
        <v>275.75</v>
      </c>
      <c r="G2365">
        <v>120.104265751448</v>
      </c>
      <c r="H2365">
        <v>-5.4425871629606402</v>
      </c>
      <c r="I2365">
        <v>-8.2684302321090897</v>
      </c>
      <c r="J2365">
        <v>7.7970482173650701</v>
      </c>
      <c r="K2365">
        <v>271.34810588453797</v>
      </c>
      <c r="L2365">
        <v>236.52577729582799</v>
      </c>
      <c r="M2365">
        <v>49.8291243709253</v>
      </c>
      <c r="N2365">
        <v>0.458742968761505</v>
      </c>
      <c r="O2365">
        <v>39.513154767667999</v>
      </c>
      <c r="P2365">
        <v>180.24086509543301</v>
      </c>
    </row>
    <row r="2366" spans="1:17" hidden="1" x14ac:dyDescent="0.3">
      <c r="A2366" t="s">
        <v>4930</v>
      </c>
      <c r="B2366" t="s">
        <v>4931</v>
      </c>
      <c r="C2366" t="s">
        <v>10405</v>
      </c>
      <c r="E2366">
        <v>235.34403344399999</v>
      </c>
      <c r="F2366">
        <v>9.8800000000000008</v>
      </c>
      <c r="G2366">
        <v>-27.621246361039599</v>
      </c>
      <c r="H2366">
        <v>-17.460358358813998</v>
      </c>
      <c r="I2366">
        <v>-14.7664767820305</v>
      </c>
      <c r="J2366">
        <v>-4.4913561700601097</v>
      </c>
      <c r="K2366">
        <v>10.547628515604201</v>
      </c>
      <c r="L2366">
        <v>10.733139537395701</v>
      </c>
      <c r="M2366">
        <v>47.711448419677197</v>
      </c>
      <c r="N2366">
        <v>0.42252255710321401</v>
      </c>
      <c r="O2366">
        <v>50.101214574898698</v>
      </c>
      <c r="P2366">
        <v>14.883720930232499</v>
      </c>
      <c r="Q2366">
        <v>4.5561436850113997E-2</v>
      </c>
    </row>
    <row r="2367" spans="1:17" hidden="1" x14ac:dyDescent="0.3">
      <c r="A2367" t="s">
        <v>4932</v>
      </c>
      <c r="B2367" t="s">
        <v>4933</v>
      </c>
      <c r="C2367" t="s">
        <v>10405</v>
      </c>
      <c r="D2367" t="s">
        <v>51</v>
      </c>
      <c r="E2367">
        <v>235.28349</v>
      </c>
      <c r="F2367">
        <v>145.08000000000001</v>
      </c>
      <c r="G2367">
        <v>10.5535259799894</v>
      </c>
      <c r="H2367">
        <v>-22.234667150364199</v>
      </c>
      <c r="I2367">
        <v>28.640608442376902</v>
      </c>
      <c r="J2367">
        <v>-6.7424448117857496</v>
      </c>
      <c r="K2367">
        <v>145.19180339465299</v>
      </c>
      <c r="L2367">
        <v>125.08877442205301</v>
      </c>
      <c r="M2367">
        <v>44.650657700946702</v>
      </c>
      <c r="N2367">
        <v>0.116647232056334</v>
      </c>
      <c r="O2367">
        <v>27.515853322304899</v>
      </c>
      <c r="P2367">
        <v>66.662837449741502</v>
      </c>
      <c r="Q2367">
        <v>3.9302141747287002E-2</v>
      </c>
    </row>
    <row r="2368" spans="1:17" hidden="1" x14ac:dyDescent="0.3">
      <c r="A2368" t="s">
        <v>4934</v>
      </c>
      <c r="B2368" t="s">
        <v>4935</v>
      </c>
      <c r="C2368" t="s">
        <v>10405</v>
      </c>
      <c r="D2368" t="s">
        <v>754</v>
      </c>
      <c r="E2368">
        <v>235.24006722999999</v>
      </c>
      <c r="F2368">
        <v>23.42</v>
      </c>
      <c r="G2368">
        <v>11.2982268980562</v>
      </c>
      <c r="H2368">
        <v>0.86284794101097095</v>
      </c>
      <c r="I2368">
        <v>2.2963647480241098</v>
      </c>
      <c r="J2368">
        <v>-1.04424101213118</v>
      </c>
      <c r="K2368">
        <v>22.3192146193397</v>
      </c>
      <c r="L2368">
        <v>20.244247550732599</v>
      </c>
      <c r="M2368">
        <v>52.769297021364501</v>
      </c>
      <c r="N2368">
        <v>1.5046153809280001</v>
      </c>
      <c r="O2368">
        <v>3.7574722459436201</v>
      </c>
      <c r="P2368">
        <v>50.5238125843563</v>
      </c>
      <c r="Q2368">
        <v>2.7288076423579999E-3</v>
      </c>
    </row>
    <row r="2369" spans="1:17" hidden="1" x14ac:dyDescent="0.3">
      <c r="A2369" t="s">
        <v>4936</v>
      </c>
      <c r="B2369" t="s">
        <v>4937</v>
      </c>
      <c r="C2369" t="s">
        <v>10405</v>
      </c>
      <c r="D2369" t="s">
        <v>4740</v>
      </c>
      <c r="E2369">
        <v>234.41739799999999</v>
      </c>
      <c r="F2369">
        <v>415</v>
      </c>
      <c r="G2369">
        <v>71.8599541821077</v>
      </c>
      <c r="H2369">
        <v>-18.361895938796799</v>
      </c>
      <c r="I2369">
        <v>18.494050972959801</v>
      </c>
      <c r="J2369">
        <v>-5.0130739637982602</v>
      </c>
      <c r="K2369">
        <v>450.52988570405802</v>
      </c>
      <c r="L2369">
        <v>348.96383548953901</v>
      </c>
      <c r="M2369">
        <v>34.047324776827097</v>
      </c>
      <c r="N2369">
        <v>0.30426796326310102</v>
      </c>
      <c r="O2369">
        <v>31.301204819277</v>
      </c>
      <c r="P2369">
        <v>150.22610792885101</v>
      </c>
    </row>
    <row r="2370" spans="1:17" hidden="1" x14ac:dyDescent="0.3">
      <c r="A2370" t="s">
        <v>4938</v>
      </c>
      <c r="B2370" t="s">
        <v>4939</v>
      </c>
      <c r="C2370" t="s">
        <v>10405</v>
      </c>
      <c r="D2370" t="s">
        <v>46</v>
      </c>
      <c r="E2370">
        <v>233.7285</v>
      </c>
      <c r="F2370">
        <v>417</v>
      </c>
      <c r="G2370">
        <v>14.14427856238</v>
      </c>
      <c r="H2370">
        <v>-19.205572322778</v>
      </c>
      <c r="I2370">
        <v>-13.040734414820101</v>
      </c>
      <c r="J2370">
        <v>-5.2738452062630703</v>
      </c>
      <c r="K2370">
        <v>452.67618036472498</v>
      </c>
      <c r="L2370">
        <v>400.97069363048399</v>
      </c>
      <c r="M2370">
        <v>40.867124495863401</v>
      </c>
      <c r="N2370">
        <v>0.390170538471867</v>
      </c>
      <c r="O2370">
        <v>45.5635491606714</v>
      </c>
      <c r="P2370">
        <v>100.480769230769</v>
      </c>
    </row>
    <row r="2371" spans="1:17" hidden="1" x14ac:dyDescent="0.3">
      <c r="A2371" t="s">
        <v>4940</v>
      </c>
      <c r="B2371" t="s">
        <v>4941</v>
      </c>
      <c r="C2371" t="s">
        <v>10405</v>
      </c>
      <c r="D2371" t="s">
        <v>471</v>
      </c>
      <c r="E2371">
        <v>233.69554581</v>
      </c>
      <c r="F2371">
        <v>386.3</v>
      </c>
      <c r="G2371">
        <v>-44.7040593093569</v>
      </c>
      <c r="H2371">
        <v>-3.66603772238813</v>
      </c>
      <c r="I2371">
        <v>-6.93199665970638</v>
      </c>
      <c r="J2371">
        <v>-2.7383422476831898</v>
      </c>
      <c r="K2371">
        <v>390.59905009783398</v>
      </c>
      <c r="L2371">
        <v>391.88737168345898</v>
      </c>
      <c r="M2371">
        <v>44.583131319053898</v>
      </c>
      <c r="N2371">
        <v>1.7061646081773201</v>
      </c>
      <c r="O2371">
        <v>22.961428941237301</v>
      </c>
      <c r="P2371">
        <v>20.71875</v>
      </c>
      <c r="Q2371">
        <v>7.5203173324978001E-2</v>
      </c>
    </row>
    <row r="2372" spans="1:17" hidden="1" x14ac:dyDescent="0.3">
      <c r="A2372" t="s">
        <v>4942</v>
      </c>
      <c r="B2372" t="s">
        <v>4943</v>
      </c>
      <c r="C2372" t="s">
        <v>10405</v>
      </c>
      <c r="D2372" t="s">
        <v>400</v>
      </c>
      <c r="E2372">
        <v>233.553957</v>
      </c>
      <c r="F2372">
        <v>195</v>
      </c>
      <c r="G2372">
        <v>192.82848908869499</v>
      </c>
      <c r="H2372">
        <v>6.4168027247324497</v>
      </c>
      <c r="I2372">
        <v>43.4738813446912</v>
      </c>
      <c r="J2372">
        <v>-6.4099981779597996</v>
      </c>
      <c r="K2372">
        <v>179.71498112133301</v>
      </c>
      <c r="L2372">
        <v>129.50821567803999</v>
      </c>
      <c r="M2372">
        <v>38.715227692458299</v>
      </c>
      <c r="N2372">
        <v>3.4225108225108198</v>
      </c>
      <c r="O2372">
        <v>4.1025641025641102</v>
      </c>
      <c r="P2372">
        <v>225</v>
      </c>
    </row>
    <row r="2373" spans="1:17" hidden="1" x14ac:dyDescent="0.3">
      <c r="A2373" t="s">
        <v>4944</v>
      </c>
      <c r="B2373" t="s">
        <v>4945</v>
      </c>
      <c r="C2373" t="s">
        <v>10405</v>
      </c>
      <c r="D2373" t="s">
        <v>54</v>
      </c>
      <c r="E2373">
        <v>232.79496</v>
      </c>
      <c r="F2373">
        <v>135.75</v>
      </c>
      <c r="G2373">
        <v>-3.07022703113303</v>
      </c>
      <c r="H2373">
        <v>20.180615948826901</v>
      </c>
      <c r="I2373">
        <v>82.982045021369203</v>
      </c>
      <c r="J2373">
        <v>-5.94106874667066</v>
      </c>
      <c r="K2373">
        <v>104.429216510763</v>
      </c>
      <c r="M2373">
        <v>63.614312939227197</v>
      </c>
      <c r="N2373">
        <v>1.4448005605584799</v>
      </c>
      <c r="O2373">
        <v>8.6556169429097398</v>
      </c>
      <c r="P2373">
        <v>157.10227272727201</v>
      </c>
    </row>
    <row r="2374" spans="1:17" hidden="1" x14ac:dyDescent="0.3">
      <c r="A2374" t="s">
        <v>4946</v>
      </c>
      <c r="B2374" t="s">
        <v>4947</v>
      </c>
      <c r="C2374" t="s">
        <v>10405</v>
      </c>
      <c r="D2374" t="s">
        <v>161</v>
      </c>
      <c r="E2374">
        <v>232.66551000000001</v>
      </c>
      <c r="F2374">
        <v>781</v>
      </c>
      <c r="G2374">
        <v>90.9713462315529</v>
      </c>
      <c r="H2374">
        <v>-8.3397266767222096</v>
      </c>
      <c r="I2374">
        <v>6.65021641757677</v>
      </c>
      <c r="J2374">
        <v>-1.2240006570704101</v>
      </c>
      <c r="K2374">
        <v>815.09372996752802</v>
      </c>
      <c r="L2374">
        <v>774.94312495838506</v>
      </c>
      <c r="M2374">
        <v>45.314943421057798</v>
      </c>
      <c r="N2374">
        <v>0.59227771915795602</v>
      </c>
      <c r="O2374">
        <v>76.056338028168994</v>
      </c>
      <c r="P2374">
        <v>140.086074392868</v>
      </c>
      <c r="Q2374">
        <v>0.17036645977207501</v>
      </c>
    </row>
    <row r="2375" spans="1:17" hidden="1" x14ac:dyDescent="0.3">
      <c r="A2375" t="s">
        <v>4948</v>
      </c>
      <c r="B2375" t="s">
        <v>4949</v>
      </c>
      <c r="C2375" t="s">
        <v>10405</v>
      </c>
      <c r="D2375" t="s">
        <v>51</v>
      </c>
      <c r="E2375">
        <v>232.64311106399899</v>
      </c>
      <c r="F2375">
        <v>165.09</v>
      </c>
      <c r="G2375">
        <v>-23.0210976881637</v>
      </c>
      <c r="H2375">
        <v>-20.1637470266697</v>
      </c>
      <c r="I2375">
        <v>4.6057454401916704</v>
      </c>
      <c r="J2375">
        <v>-7.7762312011639398</v>
      </c>
      <c r="K2375">
        <v>170.790129603396</v>
      </c>
      <c r="L2375">
        <v>154.90410615158001</v>
      </c>
      <c r="M2375">
        <v>34.074974924222403</v>
      </c>
      <c r="N2375">
        <v>0.131211141395248</v>
      </c>
      <c r="O2375">
        <v>32.261190865588397</v>
      </c>
      <c r="P2375">
        <v>56.6318785578747</v>
      </c>
      <c r="Q2375">
        <v>5.8188694619324001E-2</v>
      </c>
    </row>
    <row r="2376" spans="1:17" hidden="1" x14ac:dyDescent="0.3">
      <c r="A2376" t="s">
        <v>4950</v>
      </c>
      <c r="B2376" t="s">
        <v>4951</v>
      </c>
      <c r="C2376" t="s">
        <v>10405</v>
      </c>
      <c r="D2376" t="s">
        <v>1013</v>
      </c>
      <c r="E2376">
        <v>232.3087888</v>
      </c>
      <c r="F2376">
        <v>167.85</v>
      </c>
      <c r="G2376">
        <v>191.988396388811</v>
      </c>
      <c r="H2376">
        <v>3.1788522803966002</v>
      </c>
      <c r="I2376">
        <v>12.231717232417299</v>
      </c>
      <c r="J2376">
        <v>-8.1338513628454905</v>
      </c>
      <c r="K2376">
        <v>155.18425298209499</v>
      </c>
      <c r="L2376">
        <v>129.00838339880301</v>
      </c>
      <c r="M2376">
        <v>62.243579098673898</v>
      </c>
      <c r="N2376">
        <v>0.625111266501854</v>
      </c>
      <c r="O2376">
        <v>13.077152219243301</v>
      </c>
      <c r="P2376">
        <v>278.63749154071701</v>
      </c>
      <c r="Q2376">
        <v>0.15292549067876199</v>
      </c>
    </row>
    <row r="2377" spans="1:17" hidden="1" x14ac:dyDescent="0.3">
      <c r="A2377" t="s">
        <v>4952</v>
      </c>
      <c r="B2377" t="s">
        <v>4953</v>
      </c>
      <c r="C2377" t="s">
        <v>10405</v>
      </c>
      <c r="D2377" t="s">
        <v>263</v>
      </c>
      <c r="E2377">
        <v>232.11080200000001</v>
      </c>
      <c r="F2377">
        <v>172.45</v>
      </c>
      <c r="G2377">
        <v>-40.369541254663197</v>
      </c>
      <c r="H2377">
        <v>-9.2903920858818907</v>
      </c>
      <c r="I2377">
        <v>-18.3741886545711</v>
      </c>
      <c r="J2377">
        <v>-6.08493068749197</v>
      </c>
      <c r="K2377">
        <v>180.15880793390801</v>
      </c>
      <c r="L2377">
        <v>176.48233450965799</v>
      </c>
      <c r="M2377">
        <v>39.816694357070602</v>
      </c>
      <c r="N2377">
        <v>0.65058217644424499</v>
      </c>
      <c r="O2377">
        <v>24.963757610901698</v>
      </c>
      <c r="P2377">
        <v>24.963768115941999</v>
      </c>
      <c r="Q2377">
        <v>0.16989669890647099</v>
      </c>
    </row>
    <row r="2378" spans="1:17" hidden="1" x14ac:dyDescent="0.3">
      <c r="A2378" t="s">
        <v>4954</v>
      </c>
      <c r="B2378" t="s">
        <v>4955</v>
      </c>
      <c r="C2378" t="s">
        <v>10405</v>
      </c>
      <c r="D2378" t="s">
        <v>592</v>
      </c>
      <c r="E2378">
        <v>230.76069872799999</v>
      </c>
      <c r="F2378">
        <v>224.21</v>
      </c>
      <c r="G2378">
        <v>3.6721728208981399</v>
      </c>
      <c r="H2378">
        <v>-5.6921942822522098</v>
      </c>
      <c r="I2378">
        <v>12.7473393901625</v>
      </c>
      <c r="J2378">
        <v>-4.0099100895635296</v>
      </c>
      <c r="K2378">
        <v>215.33654872592399</v>
      </c>
      <c r="L2378">
        <v>198.76608212886401</v>
      </c>
      <c r="M2378">
        <v>56.256853784072497</v>
      </c>
      <c r="N2378">
        <v>0.37114458903163899</v>
      </c>
      <c r="O2378">
        <v>14.9681102537799</v>
      </c>
      <c r="P2378">
        <v>41.012578616352201</v>
      </c>
      <c r="Q2378">
        <v>0.111487003076452</v>
      </c>
    </row>
    <row r="2379" spans="1:17" hidden="1" x14ac:dyDescent="0.3">
      <c r="A2379" t="s">
        <v>4956</v>
      </c>
      <c r="B2379" t="s">
        <v>4957</v>
      </c>
      <c r="C2379" t="s">
        <v>10405</v>
      </c>
      <c r="D2379" t="s">
        <v>281</v>
      </c>
      <c r="E2379">
        <v>230.17100775</v>
      </c>
      <c r="F2379">
        <v>755.5</v>
      </c>
      <c r="G2379">
        <v>693.96298881532198</v>
      </c>
      <c r="H2379">
        <v>-6.6407725392282098</v>
      </c>
      <c r="I2379">
        <v>100.29146705332199</v>
      </c>
      <c r="J2379">
        <v>-9.7697249753849302</v>
      </c>
      <c r="K2379">
        <v>800.72115342019595</v>
      </c>
      <c r="M2379">
        <v>29.557887179722002</v>
      </c>
      <c r="N2379">
        <v>0.53010576152113298</v>
      </c>
      <c r="O2379">
        <v>29.715420251489</v>
      </c>
      <c r="P2379">
        <v>767.39380022962098</v>
      </c>
    </row>
    <row r="2380" spans="1:17" hidden="1" x14ac:dyDescent="0.3">
      <c r="A2380" t="s">
        <v>4958</v>
      </c>
      <c r="B2380" t="s">
        <v>4959</v>
      </c>
      <c r="C2380" t="s">
        <v>10405</v>
      </c>
      <c r="D2380" t="s">
        <v>2693</v>
      </c>
      <c r="E2380">
        <v>230.01019955999999</v>
      </c>
      <c r="F2380">
        <v>17.48</v>
      </c>
      <c r="G2380">
        <v>7.0187632700999201</v>
      </c>
      <c r="H2380">
        <v>-1.99619854682814</v>
      </c>
      <c r="I2380">
        <v>-13.0124847660624</v>
      </c>
      <c r="J2380">
        <v>-1.31237347960916</v>
      </c>
      <c r="K2380">
        <v>16.5040054505297</v>
      </c>
      <c r="L2380">
        <v>15.7142807149232</v>
      </c>
      <c r="M2380">
        <v>60.389517228668502</v>
      </c>
      <c r="N2380">
        <v>0.72865887759417103</v>
      </c>
      <c r="O2380">
        <v>12.128146453089199</v>
      </c>
      <c r="P2380">
        <v>48.124785024129402</v>
      </c>
      <c r="Q2380">
        <v>7.7249849896639994E-2</v>
      </c>
    </row>
    <row r="2381" spans="1:17" hidden="1" x14ac:dyDescent="0.3">
      <c r="A2381" t="s">
        <v>4960</v>
      </c>
      <c r="B2381" t="s">
        <v>4961</v>
      </c>
      <c r="C2381" t="s">
        <v>10405</v>
      </c>
      <c r="D2381" t="s">
        <v>233</v>
      </c>
      <c r="E2381">
        <v>229.66220999999999</v>
      </c>
      <c r="F2381">
        <v>293.75</v>
      </c>
      <c r="G2381">
        <v>-17.358143703956099</v>
      </c>
      <c r="H2381">
        <v>-9.1083050067606699</v>
      </c>
      <c r="I2381">
        <v>-5.3074739766237498</v>
      </c>
      <c r="J2381">
        <v>-4.0558828163512004</v>
      </c>
      <c r="K2381">
        <v>292.10028914336402</v>
      </c>
      <c r="L2381">
        <v>275.478974592442</v>
      </c>
      <c r="M2381">
        <v>46.762725115768703</v>
      </c>
      <c r="N2381">
        <v>0.62663082341499998</v>
      </c>
      <c r="O2381">
        <v>22.212765957446798</v>
      </c>
      <c r="P2381">
        <v>31.314260169870298</v>
      </c>
      <c r="Q2381">
        <v>4.3479529014096997E-2</v>
      </c>
    </row>
    <row r="2382" spans="1:17" hidden="1" x14ac:dyDescent="0.3">
      <c r="A2382" t="s">
        <v>4962</v>
      </c>
      <c r="B2382" t="s">
        <v>4963</v>
      </c>
      <c r="C2382" t="s">
        <v>10405</v>
      </c>
      <c r="D2382" t="s">
        <v>263</v>
      </c>
      <c r="E2382">
        <v>229.58439999999999</v>
      </c>
      <c r="F2382">
        <v>89</v>
      </c>
      <c r="G2382">
        <v>-38.880106299144799</v>
      </c>
      <c r="H2382">
        <v>5.0465089447810696</v>
      </c>
      <c r="I2382">
        <v>-19.177332712670601</v>
      </c>
      <c r="J2382">
        <v>0.91518073767548902</v>
      </c>
      <c r="K2382">
        <v>84.284928064916798</v>
      </c>
      <c r="L2382">
        <v>92.023644008499005</v>
      </c>
      <c r="M2382">
        <v>63.051945704317703</v>
      </c>
      <c r="N2382">
        <v>0.68191909227555103</v>
      </c>
      <c r="O2382">
        <v>50.898876404494303</v>
      </c>
      <c r="P2382">
        <v>24.3885394828791</v>
      </c>
    </row>
    <row r="2383" spans="1:17" hidden="1" x14ac:dyDescent="0.3">
      <c r="A2383" t="s">
        <v>4964</v>
      </c>
      <c r="B2383" t="s">
        <v>4965</v>
      </c>
      <c r="C2383" t="s">
        <v>10405</v>
      </c>
      <c r="D2383" t="s">
        <v>51</v>
      </c>
      <c r="E2383">
        <v>229.58337570999899</v>
      </c>
      <c r="F2383">
        <v>139.77000000000001</v>
      </c>
      <c r="G2383">
        <v>12.667867327037699</v>
      </c>
      <c r="H2383">
        <v>-11.241127841007801</v>
      </c>
      <c r="I2383">
        <v>8.8628049442407697</v>
      </c>
      <c r="J2383">
        <v>-3.1186475241340701</v>
      </c>
      <c r="K2383">
        <v>134.324602214815</v>
      </c>
      <c r="L2383">
        <v>118.73925744490199</v>
      </c>
      <c r="M2383">
        <v>39.2797781844721</v>
      </c>
      <c r="N2383">
        <v>0.84870198676935205</v>
      </c>
      <c r="O2383">
        <v>20.9129283823424</v>
      </c>
      <c r="P2383">
        <v>53.593406593406598</v>
      </c>
    </row>
    <row r="2384" spans="1:17" hidden="1" x14ac:dyDescent="0.3">
      <c r="A2384" t="s">
        <v>4966</v>
      </c>
      <c r="B2384" t="s">
        <v>4967</v>
      </c>
      <c r="C2384" t="s">
        <v>10405</v>
      </c>
      <c r="D2384" t="s">
        <v>276</v>
      </c>
      <c r="E2384">
        <v>228.48</v>
      </c>
      <c r="F2384">
        <v>128</v>
      </c>
      <c r="G2384">
        <v>-36.649122851602698</v>
      </c>
      <c r="H2384">
        <v>-7.7206186190742896</v>
      </c>
      <c r="I2384">
        <v>-10.0749046929174</v>
      </c>
      <c r="J2384">
        <v>-7.4037994320082996</v>
      </c>
      <c r="K2384">
        <v>123.969733817811</v>
      </c>
      <c r="L2384">
        <v>126.35516923763301</v>
      </c>
      <c r="M2384">
        <v>47.952421202475499</v>
      </c>
      <c r="N2384">
        <v>0.73467975497859905</v>
      </c>
      <c r="O2384">
        <v>47.65625</v>
      </c>
      <c r="P2384">
        <v>41.828254847645397</v>
      </c>
    </row>
    <row r="2385" spans="1:17" hidden="1" x14ac:dyDescent="0.3">
      <c r="A2385" t="s">
        <v>4968</v>
      </c>
      <c r="B2385" t="s">
        <v>4969</v>
      </c>
      <c r="C2385" t="s">
        <v>10405</v>
      </c>
      <c r="D2385" t="s">
        <v>114</v>
      </c>
      <c r="E2385">
        <v>228.12917759999999</v>
      </c>
      <c r="F2385">
        <v>103.68</v>
      </c>
      <c r="G2385">
        <v>21.087912592021699</v>
      </c>
      <c r="H2385">
        <v>-12.222183725204401</v>
      </c>
      <c r="I2385">
        <v>18.8277189607827</v>
      </c>
      <c r="J2385">
        <v>-13.1074093507928</v>
      </c>
      <c r="K2385">
        <v>110.89030064419001</v>
      </c>
      <c r="L2385">
        <v>97.759292296343006</v>
      </c>
      <c r="M2385">
        <v>32.733803124955998</v>
      </c>
      <c r="N2385">
        <v>8.3097183188439894E-2</v>
      </c>
      <c r="O2385">
        <v>59.529320987654302</v>
      </c>
      <c r="P2385">
        <v>60.993788819875697</v>
      </c>
      <c r="Q2385">
        <v>2.5572854022823999E-2</v>
      </c>
    </row>
    <row r="2386" spans="1:17" hidden="1" x14ac:dyDescent="0.3">
      <c r="A2386" t="s">
        <v>4970</v>
      </c>
      <c r="B2386" t="s">
        <v>4971</v>
      </c>
      <c r="C2386" t="s">
        <v>10405</v>
      </c>
      <c r="D2386" t="s">
        <v>51</v>
      </c>
      <c r="E2386">
        <v>227.46309926999999</v>
      </c>
      <c r="F2386">
        <v>436.7</v>
      </c>
      <c r="G2386">
        <v>394.79844202703202</v>
      </c>
      <c r="H2386">
        <v>65.251418754051997</v>
      </c>
      <c r="I2386">
        <v>160.46972279334099</v>
      </c>
      <c r="J2386">
        <v>13.1790366696957</v>
      </c>
      <c r="K2386">
        <v>254.74664164949499</v>
      </c>
      <c r="L2386">
        <v>192.84473807401301</v>
      </c>
      <c r="M2386">
        <v>95.741869781072197</v>
      </c>
      <c r="N2386">
        <v>3.2409972775499498</v>
      </c>
      <c r="O2386">
        <v>0.70986947561255598</v>
      </c>
      <c r="P2386">
        <v>432.49603706865003</v>
      </c>
      <c r="Q2386">
        <v>0.19506942783552</v>
      </c>
    </row>
    <row r="2387" spans="1:17" hidden="1" x14ac:dyDescent="0.3">
      <c r="A2387" t="s">
        <v>4972</v>
      </c>
      <c r="B2387" t="s">
        <v>4973</v>
      </c>
      <c r="C2387" t="s">
        <v>10405</v>
      </c>
      <c r="D2387" t="s">
        <v>54</v>
      </c>
      <c r="E2387">
        <v>227.22438</v>
      </c>
      <c r="F2387">
        <v>91.75</v>
      </c>
      <c r="G2387">
        <v>-33.196322130290099</v>
      </c>
      <c r="H2387">
        <v>-15.6799857531987</v>
      </c>
      <c r="I2387">
        <v>-18.707954667683101</v>
      </c>
      <c r="J2387">
        <v>-6.8463913116989001</v>
      </c>
      <c r="K2387">
        <v>95.871286143281395</v>
      </c>
      <c r="M2387">
        <v>35.048835730632497</v>
      </c>
      <c r="N2387">
        <v>0.43302489302953001</v>
      </c>
      <c r="O2387">
        <v>32.806539509536698</v>
      </c>
      <c r="P2387">
        <v>11.9585112873703</v>
      </c>
    </row>
    <row r="2388" spans="1:17" hidden="1" x14ac:dyDescent="0.3">
      <c r="A2388" t="s">
        <v>4974</v>
      </c>
      <c r="B2388" t="s">
        <v>4975</v>
      </c>
      <c r="C2388" t="s">
        <v>10405</v>
      </c>
      <c r="D2388" t="s">
        <v>130</v>
      </c>
      <c r="E2388">
        <v>226.80840000000001</v>
      </c>
      <c r="F2388">
        <v>130</v>
      </c>
      <c r="G2388">
        <v>12.5140761782895</v>
      </c>
      <c r="H2388">
        <v>5.5246024084047898</v>
      </c>
      <c r="I2388">
        <v>37.819248895800399</v>
      </c>
      <c r="J2388">
        <v>4.2834256019535104</v>
      </c>
      <c r="K2388">
        <v>124.24010774537599</v>
      </c>
      <c r="L2388">
        <v>107.02267007744901</v>
      </c>
      <c r="M2388">
        <v>50.4028669647032</v>
      </c>
      <c r="N2388">
        <v>0.22124911021811999</v>
      </c>
      <c r="O2388">
        <v>19.138461538461499</v>
      </c>
      <c r="P2388">
        <v>85.185185185185105</v>
      </c>
      <c r="Q2388">
        <v>6.6178930688706006E-2</v>
      </c>
    </row>
    <row r="2389" spans="1:17" hidden="1" x14ac:dyDescent="0.3">
      <c r="A2389" t="s">
        <v>4976</v>
      </c>
      <c r="B2389" t="s">
        <v>4977</v>
      </c>
      <c r="C2389" t="s">
        <v>10405</v>
      </c>
      <c r="D2389" t="s">
        <v>213</v>
      </c>
      <c r="E2389">
        <v>226.77693675</v>
      </c>
      <c r="F2389">
        <v>71.38</v>
      </c>
      <c r="G2389">
        <v>-2.3503529846597599</v>
      </c>
      <c r="H2389">
        <v>-6.3238572881197497</v>
      </c>
      <c r="I2389">
        <v>17.8056259280822</v>
      </c>
      <c r="J2389">
        <v>-9.8499164320127797</v>
      </c>
      <c r="K2389">
        <v>74.125498110914705</v>
      </c>
      <c r="L2389">
        <v>64.023031005332598</v>
      </c>
      <c r="M2389">
        <v>35.986171774164397</v>
      </c>
      <c r="N2389">
        <v>1.6260466509487199</v>
      </c>
      <c r="O2389">
        <v>22.3498645745773</v>
      </c>
      <c r="P2389">
        <v>68.282907662082494</v>
      </c>
    </row>
    <row r="2390" spans="1:17" hidden="1" x14ac:dyDescent="0.3">
      <c r="A2390" t="s">
        <v>4978</v>
      </c>
      <c r="B2390" t="s">
        <v>4979</v>
      </c>
      <c r="C2390" t="s">
        <v>10405</v>
      </c>
      <c r="D2390" t="s">
        <v>130</v>
      </c>
      <c r="E2390">
        <v>226.74076249999999</v>
      </c>
      <c r="F2390">
        <v>14.35</v>
      </c>
      <c r="G2390">
        <v>-115.61254483699</v>
      </c>
      <c r="H2390">
        <v>-2.9382014923604398</v>
      </c>
      <c r="I2390">
        <v>1.9999257756564099</v>
      </c>
      <c r="J2390">
        <v>-0.72085973020067196</v>
      </c>
      <c r="K2390">
        <v>14.7122841670088</v>
      </c>
      <c r="L2390">
        <v>25.546862710543898</v>
      </c>
      <c r="M2390">
        <v>51.758048993167399</v>
      </c>
      <c r="N2390">
        <v>0.72772408589906101</v>
      </c>
      <c r="O2390">
        <v>516.44599303135794</v>
      </c>
      <c r="P2390">
        <v>39.455782312925102</v>
      </c>
      <c r="Q2390">
        <v>-2.1836290876473999E-2</v>
      </c>
    </row>
    <row r="2391" spans="1:17" hidden="1" x14ac:dyDescent="0.3">
      <c r="A2391" t="s">
        <v>4980</v>
      </c>
      <c r="B2391" t="s">
        <v>4981</v>
      </c>
      <c r="C2391" t="s">
        <v>10405</v>
      </c>
      <c r="D2391" t="s">
        <v>266</v>
      </c>
      <c r="E2391">
        <v>226.34378254999999</v>
      </c>
      <c r="F2391">
        <v>171.7</v>
      </c>
      <c r="G2391">
        <v>136.529584550354</v>
      </c>
      <c r="H2391">
        <v>20.8852014867458</v>
      </c>
      <c r="I2391">
        <v>160.14857176165799</v>
      </c>
      <c r="J2391">
        <v>0.94064748686210697</v>
      </c>
      <c r="K2391">
        <v>136.59842231961201</v>
      </c>
      <c r="L2391">
        <v>90.137068220192305</v>
      </c>
      <c r="M2391">
        <v>56.768933432609799</v>
      </c>
      <c r="N2391">
        <v>0.49467275494672702</v>
      </c>
      <c r="O2391">
        <v>4.7466511357018</v>
      </c>
      <c r="P2391">
        <v>269.24731182795699</v>
      </c>
    </row>
    <row r="2392" spans="1:17" hidden="1" x14ac:dyDescent="0.3">
      <c r="A2392" t="s">
        <v>4982</v>
      </c>
      <c r="B2392" t="s">
        <v>4983</v>
      </c>
      <c r="C2392" t="s">
        <v>10405</v>
      </c>
      <c r="D2392" t="s">
        <v>127</v>
      </c>
      <c r="E2392">
        <v>225.99003199499899</v>
      </c>
      <c r="F2392">
        <v>313.95</v>
      </c>
      <c r="G2392">
        <v>452.465360597075</v>
      </c>
      <c r="H2392">
        <v>6.9133335991684</v>
      </c>
      <c r="I2392">
        <v>100.33768988463601</v>
      </c>
      <c r="J2392">
        <v>1.82154596099393</v>
      </c>
      <c r="K2392">
        <v>264.89679655872101</v>
      </c>
      <c r="L2392">
        <v>184.823972361942</v>
      </c>
      <c r="M2392">
        <v>70.533652697656507</v>
      </c>
      <c r="N2392">
        <v>0.51433511285081701</v>
      </c>
      <c r="O2392">
        <v>1.2740882306099699</v>
      </c>
      <c r="P2392">
        <v>575.16129032258004</v>
      </c>
      <c r="Q2392">
        <v>0.163168347813332</v>
      </c>
    </row>
    <row r="2393" spans="1:17" hidden="1" x14ac:dyDescent="0.3">
      <c r="A2393" t="s">
        <v>4984</v>
      </c>
      <c r="B2393" t="s">
        <v>4985</v>
      </c>
      <c r="C2393" t="s">
        <v>10405</v>
      </c>
      <c r="D2393" t="s">
        <v>1628</v>
      </c>
      <c r="E2393">
        <v>225.692609</v>
      </c>
      <c r="F2393">
        <v>23.35</v>
      </c>
      <c r="G2393">
        <v>865.69173695194297</v>
      </c>
      <c r="H2393">
        <v>-24.1744879954088</v>
      </c>
      <c r="I2393">
        <v>600.77839501284097</v>
      </c>
      <c r="J2393">
        <v>-22.2050850758121</v>
      </c>
      <c r="K2393">
        <v>25.105506225485101</v>
      </c>
      <c r="L2393">
        <v>14.5540023600136</v>
      </c>
      <c r="M2393">
        <v>23.832215147754699</v>
      </c>
      <c r="N2393">
        <v>1.14704545379738</v>
      </c>
      <c r="O2393">
        <v>39.828693790149799</v>
      </c>
      <c r="P2393">
        <v>897.86324786324803</v>
      </c>
      <c r="Q2393">
        <v>0.38481059099878401</v>
      </c>
    </row>
    <row r="2394" spans="1:17" hidden="1" x14ac:dyDescent="0.3">
      <c r="A2394" t="s">
        <v>4986</v>
      </c>
      <c r="B2394" t="s">
        <v>4987</v>
      </c>
      <c r="C2394" t="s">
        <v>10405</v>
      </c>
      <c r="D2394" t="s">
        <v>376</v>
      </c>
      <c r="E2394">
        <v>225.29330145</v>
      </c>
      <c r="F2394">
        <v>370</v>
      </c>
      <c r="G2394">
        <v>24.874329496165998</v>
      </c>
      <c r="H2394">
        <v>-9.6326240824816107</v>
      </c>
      <c r="I2394">
        <v>-32.6549922364715</v>
      </c>
      <c r="J2394">
        <v>-4.84111407080497</v>
      </c>
      <c r="K2394">
        <v>391.03357944823699</v>
      </c>
      <c r="L2394">
        <v>373.59199145323498</v>
      </c>
      <c r="M2394">
        <v>40.345810365322798</v>
      </c>
      <c r="N2394">
        <v>0.50066230682950397</v>
      </c>
      <c r="O2394">
        <v>42.783783783783697</v>
      </c>
      <c r="P2394">
        <v>67.118337850045094</v>
      </c>
      <c r="Q2394">
        <v>0.129301764631604</v>
      </c>
    </row>
    <row r="2395" spans="1:17" hidden="1" x14ac:dyDescent="0.3">
      <c r="A2395" t="s">
        <v>4988</v>
      </c>
      <c r="B2395" t="s">
        <v>4989</v>
      </c>
      <c r="C2395" t="s">
        <v>10405</v>
      </c>
      <c r="D2395" t="s">
        <v>592</v>
      </c>
      <c r="E2395">
        <v>224.82075</v>
      </c>
      <c r="F2395">
        <v>114.5</v>
      </c>
      <c r="G2395">
        <v>122.27293353314001</v>
      </c>
      <c r="H2395">
        <v>-18.4515566917845</v>
      </c>
      <c r="I2395">
        <v>74.044920851369696</v>
      </c>
      <c r="J2395">
        <v>-1.11776012710106</v>
      </c>
      <c r="K2395">
        <v>109.792345178671</v>
      </c>
      <c r="L2395">
        <v>80.940944081995099</v>
      </c>
      <c r="M2395">
        <v>52.567009466714801</v>
      </c>
      <c r="N2395">
        <v>0.239979751397733</v>
      </c>
      <c r="O2395">
        <v>18.995633187772899</v>
      </c>
      <c r="P2395">
        <v>193.58974358974299</v>
      </c>
      <c r="Q2395">
        <v>0.102178152329196</v>
      </c>
    </row>
    <row r="2396" spans="1:17" hidden="1" x14ac:dyDescent="0.3">
      <c r="A2396" t="s">
        <v>4990</v>
      </c>
      <c r="B2396" t="s">
        <v>4991</v>
      </c>
      <c r="C2396" t="s">
        <v>10405</v>
      </c>
      <c r="D2396" t="s">
        <v>130</v>
      </c>
      <c r="E2396">
        <v>224.80581104999999</v>
      </c>
      <c r="F2396">
        <v>55.78</v>
      </c>
      <c r="G2396">
        <v>10.1244074560427</v>
      </c>
      <c r="H2396">
        <v>-13.869497761374401</v>
      </c>
      <c r="I2396">
        <v>19.537028753024799</v>
      </c>
      <c r="J2396">
        <v>-10.292297466776001</v>
      </c>
      <c r="K2396">
        <v>57.481958377211598</v>
      </c>
      <c r="L2396">
        <v>51.493996262171997</v>
      </c>
      <c r="M2396">
        <v>34.250530736685803</v>
      </c>
      <c r="N2396">
        <v>0.218016881717813</v>
      </c>
      <c r="O2396">
        <v>39.566152742918497</v>
      </c>
      <c r="P2396">
        <v>51.165311653116497</v>
      </c>
      <c r="Q2396">
        <v>1.5448868849857E-2</v>
      </c>
    </row>
    <row r="2397" spans="1:17" hidden="1" x14ac:dyDescent="0.3">
      <c r="A2397" t="s">
        <v>4992</v>
      </c>
      <c r="B2397" t="s">
        <v>4993</v>
      </c>
      <c r="C2397" t="s">
        <v>10405</v>
      </c>
      <c r="D2397" t="s">
        <v>4404</v>
      </c>
      <c r="E2397">
        <v>224.7323715</v>
      </c>
      <c r="F2397">
        <v>304.75</v>
      </c>
      <c r="G2397">
        <v>20.585381319272201</v>
      </c>
      <c r="H2397">
        <v>-14.4730482950623</v>
      </c>
      <c r="I2397">
        <v>82.349675717695902</v>
      </c>
      <c r="J2397">
        <v>-7.7972364784524197</v>
      </c>
      <c r="K2397">
        <v>284.84967872145</v>
      </c>
      <c r="M2397">
        <v>47.921573950140498</v>
      </c>
      <c r="N2397">
        <v>0.199538007963283</v>
      </c>
      <c r="O2397">
        <v>21.378178835110699</v>
      </c>
      <c r="P2397">
        <v>117.678571428571</v>
      </c>
    </row>
    <row r="2398" spans="1:17" hidden="1" x14ac:dyDescent="0.3">
      <c r="A2398" t="s">
        <v>4994</v>
      </c>
      <c r="B2398" t="s">
        <v>4995</v>
      </c>
      <c r="C2398" t="s">
        <v>10405</v>
      </c>
      <c r="D2398" t="s">
        <v>376</v>
      </c>
      <c r="E2398">
        <v>224.39277000000001</v>
      </c>
      <c r="F2398">
        <v>76.86</v>
      </c>
      <c r="G2398">
        <v>-18.808679052897102</v>
      </c>
      <c r="H2398">
        <v>-10.207655656111299</v>
      </c>
      <c r="I2398">
        <v>-20.4535419306706</v>
      </c>
      <c r="J2398">
        <v>-5.49475250409344</v>
      </c>
      <c r="K2398">
        <v>75.6044530836364</v>
      </c>
      <c r="L2398">
        <v>76.579771339206502</v>
      </c>
      <c r="M2398">
        <v>54.107778050988401</v>
      </c>
      <c r="N2398">
        <v>2.4358701132151799</v>
      </c>
      <c r="O2398">
        <v>40.385115794951801</v>
      </c>
      <c r="P2398">
        <v>15.059880239520901</v>
      </c>
      <c r="Q2398">
        <v>3.4791244254002998E-2</v>
      </c>
    </row>
    <row r="2399" spans="1:17" hidden="1" x14ac:dyDescent="0.3">
      <c r="A2399" t="s">
        <v>4996</v>
      </c>
      <c r="B2399" t="s">
        <v>4997</v>
      </c>
      <c r="C2399" t="s">
        <v>10405</v>
      </c>
      <c r="D2399" t="s">
        <v>144</v>
      </c>
      <c r="E2399">
        <v>223.85436799999999</v>
      </c>
      <c r="F2399">
        <v>25.12</v>
      </c>
      <c r="G2399">
        <v>100.8526078271</v>
      </c>
      <c r="H2399">
        <v>-3.3021762040565301</v>
      </c>
      <c r="I2399">
        <v>-29.387888615656699</v>
      </c>
      <c r="J2399">
        <v>6.0970818335035997</v>
      </c>
      <c r="K2399">
        <v>23.271020122964799</v>
      </c>
      <c r="L2399">
        <v>22.539942332325801</v>
      </c>
      <c r="M2399">
        <v>82.449343462322503</v>
      </c>
      <c r="N2399">
        <v>1.6679958970240401</v>
      </c>
      <c r="O2399">
        <v>59.0764331210191</v>
      </c>
      <c r="P2399">
        <v>160.31088082901499</v>
      </c>
      <c r="Q2399">
        <v>0.110677049707156</v>
      </c>
    </row>
    <row r="2400" spans="1:17" hidden="1" x14ac:dyDescent="0.3">
      <c r="A2400" t="s">
        <v>4998</v>
      </c>
      <c r="B2400" t="s">
        <v>4999</v>
      </c>
      <c r="C2400" t="s">
        <v>10405</v>
      </c>
      <c r="D2400" t="s">
        <v>21</v>
      </c>
      <c r="E2400">
        <v>223.24055000000001</v>
      </c>
      <c r="F2400">
        <v>245.05</v>
      </c>
      <c r="G2400">
        <v>-56.643694606788799</v>
      </c>
      <c r="H2400">
        <v>-11.734399842157799</v>
      </c>
      <c r="I2400">
        <v>-7.3499601979092697</v>
      </c>
      <c r="J2400">
        <v>-3.88624025232795</v>
      </c>
      <c r="K2400">
        <v>254.97348904220399</v>
      </c>
      <c r="M2400">
        <v>35.547568727286901</v>
      </c>
      <c r="N2400">
        <v>0.67166719346446502</v>
      </c>
      <c r="O2400">
        <v>37.114874515404999</v>
      </c>
      <c r="P2400">
        <v>33.143167617495202</v>
      </c>
    </row>
    <row r="2401" spans="1:17" hidden="1" x14ac:dyDescent="0.3">
      <c r="A2401" t="s">
        <v>5000</v>
      </c>
      <c r="B2401" t="s">
        <v>5001</v>
      </c>
      <c r="C2401" t="s">
        <v>10405</v>
      </c>
      <c r="D2401" t="s">
        <v>729</v>
      </c>
      <c r="E2401">
        <v>223.08766108200001</v>
      </c>
      <c r="F2401">
        <v>84.37</v>
      </c>
      <c r="G2401">
        <v>162.82848908869499</v>
      </c>
      <c r="H2401">
        <v>64.456142980069998</v>
      </c>
      <c r="I2401">
        <v>125.108223457777</v>
      </c>
      <c r="J2401">
        <v>7.9050381814115296</v>
      </c>
      <c r="K2401">
        <v>61.237450470901301</v>
      </c>
      <c r="L2401">
        <v>46.146107336912401</v>
      </c>
      <c r="M2401">
        <v>96.833331507640494</v>
      </c>
      <c r="N2401">
        <v>1.00103924519569</v>
      </c>
      <c r="O2401">
        <v>0</v>
      </c>
      <c r="Q2401">
        <v>0.26168506808157299</v>
      </c>
    </row>
    <row r="2402" spans="1:17" hidden="1" x14ac:dyDescent="0.3">
      <c r="A2402" t="s">
        <v>5002</v>
      </c>
      <c r="B2402" t="s">
        <v>5003</v>
      </c>
      <c r="C2402" t="s">
        <v>10405</v>
      </c>
      <c r="D2402" t="s">
        <v>54</v>
      </c>
      <c r="E2402">
        <v>222.58175471999999</v>
      </c>
      <c r="F2402">
        <v>160.4</v>
      </c>
      <c r="G2402">
        <v>15.322741962259</v>
      </c>
      <c r="H2402">
        <v>-11.941729516469101</v>
      </c>
      <c r="I2402">
        <v>-11.5282791204377</v>
      </c>
      <c r="J2402">
        <v>-6.8389093381432602</v>
      </c>
      <c r="K2402">
        <v>170.17119127009201</v>
      </c>
      <c r="L2402">
        <v>158.70407766461099</v>
      </c>
      <c r="M2402">
        <v>37.624016587612097</v>
      </c>
      <c r="N2402">
        <v>0.75059958297366003</v>
      </c>
      <c r="O2402">
        <v>45.199501246882697</v>
      </c>
      <c r="P2402">
        <v>73.499188750675998</v>
      </c>
      <c r="Q2402">
        <v>7.9626848354536997E-2</v>
      </c>
    </row>
    <row r="2403" spans="1:17" hidden="1" x14ac:dyDescent="0.3">
      <c r="A2403" t="s">
        <v>5004</v>
      </c>
      <c r="B2403" t="s">
        <v>5005</v>
      </c>
      <c r="C2403" t="s">
        <v>10405</v>
      </c>
      <c r="D2403" t="s">
        <v>130</v>
      </c>
      <c r="E2403">
        <v>222.57049466399999</v>
      </c>
      <c r="F2403">
        <v>14.14</v>
      </c>
      <c r="G2403">
        <v>-20.3928547848219</v>
      </c>
      <c r="H2403">
        <v>38.842344343888598</v>
      </c>
      <c r="I2403">
        <v>37.7014719359181</v>
      </c>
      <c r="J2403">
        <v>4.0590784325267997</v>
      </c>
      <c r="K2403">
        <v>10.909435368053201</v>
      </c>
      <c r="L2403">
        <v>10.8656766723833</v>
      </c>
      <c r="M2403">
        <v>76.628601849459102</v>
      </c>
      <c r="N2403">
        <v>1.74366532107937</v>
      </c>
      <c r="O2403">
        <v>10.1838755304101</v>
      </c>
      <c r="P2403">
        <v>74.567901234567898</v>
      </c>
      <c r="Q2403">
        <v>5.7991618713962002E-2</v>
      </c>
    </row>
    <row r="2404" spans="1:17" hidden="1" x14ac:dyDescent="0.3">
      <c r="A2404" t="s">
        <v>5006</v>
      </c>
      <c r="B2404" t="s">
        <v>5007</v>
      </c>
      <c r="C2404" t="s">
        <v>10405</v>
      </c>
      <c r="D2404" t="s">
        <v>376</v>
      </c>
      <c r="E2404">
        <v>222.54372000000001</v>
      </c>
      <c r="F2404">
        <v>75.599999999999994</v>
      </c>
      <c r="G2404">
        <v>4.2905829515116602</v>
      </c>
      <c r="H2404">
        <v>-4.7311445214347696</v>
      </c>
      <c r="I2404">
        <v>0.90509184542042898</v>
      </c>
      <c r="J2404">
        <v>4.5359934563178497</v>
      </c>
      <c r="K2404">
        <v>75.852954377910095</v>
      </c>
      <c r="L2404">
        <v>73.698659364654006</v>
      </c>
      <c r="M2404">
        <v>53.556702078900699</v>
      </c>
      <c r="N2404">
        <v>2.79401701695169</v>
      </c>
      <c r="O2404">
        <v>28.769841269841201</v>
      </c>
      <c r="P2404">
        <v>53.346855983772798</v>
      </c>
      <c r="Q2404">
        <v>4.6112098093731999E-2</v>
      </c>
    </row>
    <row r="2405" spans="1:17" hidden="1" x14ac:dyDescent="0.3">
      <c r="A2405" t="s">
        <v>5008</v>
      </c>
      <c r="B2405" t="s">
        <v>5009</v>
      </c>
      <c r="C2405" t="s">
        <v>10405</v>
      </c>
      <c r="D2405" t="s">
        <v>5010</v>
      </c>
      <c r="E2405">
        <v>222.3888</v>
      </c>
      <c r="F2405">
        <v>173.05</v>
      </c>
      <c r="G2405">
        <v>-19.103885952140502</v>
      </c>
      <c r="H2405">
        <v>-18.106071945703999</v>
      </c>
      <c r="I2405">
        <v>-4.6155184895335397</v>
      </c>
      <c r="J2405">
        <v>-2.9023870417106501</v>
      </c>
      <c r="K2405">
        <v>176.92121445819299</v>
      </c>
      <c r="M2405">
        <v>42.365558933870702</v>
      </c>
      <c r="N2405">
        <v>0.38190120381901199</v>
      </c>
      <c r="O2405">
        <v>27.419820861022799</v>
      </c>
      <c r="P2405">
        <v>64.028436018957294</v>
      </c>
    </row>
    <row r="2406" spans="1:17" hidden="1" x14ac:dyDescent="0.3">
      <c r="A2406" t="s">
        <v>5011</v>
      </c>
      <c r="B2406" t="s">
        <v>5012</v>
      </c>
      <c r="C2406" t="s">
        <v>10405</v>
      </c>
      <c r="D2406" t="s">
        <v>1955</v>
      </c>
      <c r="E2406">
        <v>222.33344059999999</v>
      </c>
      <c r="F2406">
        <v>50.2</v>
      </c>
      <c r="G2406">
        <v>136.99738989298501</v>
      </c>
      <c r="H2406">
        <v>-5.9884248868805603</v>
      </c>
      <c r="I2406">
        <v>20.418644721866698</v>
      </c>
      <c r="J2406">
        <v>1.3933758825182501</v>
      </c>
      <c r="K2406">
        <v>48.045901846623003</v>
      </c>
      <c r="L2406">
        <v>40.247567489346601</v>
      </c>
      <c r="M2406">
        <v>51.7717581157561</v>
      </c>
      <c r="N2406">
        <v>0.79840823797884397</v>
      </c>
      <c r="O2406">
        <v>16.733067729083601</v>
      </c>
      <c r="P2406">
        <v>172.08672086720799</v>
      </c>
      <c r="Q2406">
        <v>0.133459932099082</v>
      </c>
    </row>
    <row r="2407" spans="1:17" hidden="1" x14ac:dyDescent="0.3">
      <c r="A2407" t="s">
        <v>5013</v>
      </c>
      <c r="B2407" t="s">
        <v>5014</v>
      </c>
      <c r="C2407" t="s">
        <v>10405</v>
      </c>
      <c r="D2407" t="s">
        <v>74</v>
      </c>
      <c r="E2407">
        <v>222.02788799999999</v>
      </c>
      <c r="F2407">
        <v>80</v>
      </c>
      <c r="G2407">
        <v>80.030080600632104</v>
      </c>
      <c r="H2407">
        <v>0.64594674548973197</v>
      </c>
      <c r="I2407">
        <v>64.549202792760596</v>
      </c>
      <c r="J2407">
        <v>-10.683355698273401</v>
      </c>
      <c r="K2407">
        <v>75.895189956769599</v>
      </c>
      <c r="L2407">
        <v>59.634594918452898</v>
      </c>
      <c r="M2407">
        <v>33.471758283746397</v>
      </c>
      <c r="N2407">
        <v>0.17053371321126001</v>
      </c>
      <c r="O2407">
        <v>19.8874999999999</v>
      </c>
      <c r="P2407">
        <v>134.60410557184699</v>
      </c>
      <c r="Q2407">
        <v>0.12703672128124099</v>
      </c>
    </row>
    <row r="2408" spans="1:17" hidden="1" x14ac:dyDescent="0.3">
      <c r="A2408" t="s">
        <v>5015</v>
      </c>
      <c r="B2408" t="s">
        <v>5016</v>
      </c>
      <c r="C2408" t="s">
        <v>10405</v>
      </c>
      <c r="D2408" t="s">
        <v>1126</v>
      </c>
      <c r="E2408">
        <v>221.66826080000001</v>
      </c>
      <c r="F2408">
        <v>11.2</v>
      </c>
      <c r="G2408">
        <v>67.828489088695704</v>
      </c>
      <c r="H2408">
        <v>10.9329520786952</v>
      </c>
      <c r="I2408">
        <v>16.448593078248798</v>
      </c>
      <c r="J2408">
        <v>-10.6270062152945</v>
      </c>
      <c r="K2408">
        <v>9.8153993233511798</v>
      </c>
      <c r="L2408">
        <v>8.9627271733115901</v>
      </c>
      <c r="M2408">
        <v>63.264254240947302</v>
      </c>
      <c r="N2408">
        <v>2.1408751487320701</v>
      </c>
      <c r="O2408">
        <v>37.5</v>
      </c>
      <c r="P2408">
        <v>117.475728155339</v>
      </c>
      <c r="Q2408">
        <v>9.9140492381471004E-2</v>
      </c>
    </row>
    <row r="2409" spans="1:17" hidden="1" x14ac:dyDescent="0.3">
      <c r="A2409" t="s">
        <v>5017</v>
      </c>
      <c r="B2409" t="s">
        <v>5018</v>
      </c>
      <c r="C2409" t="s">
        <v>10405</v>
      </c>
      <c r="D2409" t="s">
        <v>213</v>
      </c>
      <c r="E2409">
        <v>221.52600000000001</v>
      </c>
      <c r="F2409">
        <v>357.3</v>
      </c>
      <c r="G2409">
        <v>254.09875935896599</v>
      </c>
      <c r="H2409">
        <v>-10.3414120012889</v>
      </c>
      <c r="I2409">
        <v>28.571461545162698</v>
      </c>
      <c r="J2409">
        <v>-12.2872932966342</v>
      </c>
      <c r="K2409">
        <v>381.08384983849498</v>
      </c>
      <c r="L2409">
        <v>281.77252427434701</v>
      </c>
      <c r="M2409">
        <v>12.396737068792</v>
      </c>
      <c r="N2409">
        <v>0.65389753562647801</v>
      </c>
      <c r="O2409">
        <v>25.286873775538702</v>
      </c>
      <c r="Q2409">
        <v>0.292855079621754</v>
      </c>
    </row>
    <row r="2410" spans="1:17" hidden="1" x14ac:dyDescent="0.3">
      <c r="A2410" t="s">
        <v>5019</v>
      </c>
      <c r="B2410" t="s">
        <v>5020</v>
      </c>
      <c r="C2410" t="s">
        <v>10405</v>
      </c>
      <c r="D2410" t="s">
        <v>923</v>
      </c>
      <c r="E2410">
        <v>221.31450000000001</v>
      </c>
      <c r="F2410">
        <v>867.9</v>
      </c>
      <c r="G2410">
        <v>98.868020567465905</v>
      </c>
      <c r="H2410">
        <v>39.936878105946498</v>
      </c>
      <c r="I2410">
        <v>62.640978720428002</v>
      </c>
      <c r="J2410">
        <v>-0.75120912763867098</v>
      </c>
      <c r="K2410">
        <v>719.76802320854699</v>
      </c>
      <c r="L2410">
        <v>589.55038866460097</v>
      </c>
      <c r="M2410">
        <v>65.133177379082198</v>
      </c>
      <c r="N2410">
        <v>1.93135393884372</v>
      </c>
      <c r="O2410">
        <v>8.0424011982947299</v>
      </c>
      <c r="P2410">
        <v>165.69722945048201</v>
      </c>
      <c r="Q2410">
        <v>0.14731056049074601</v>
      </c>
    </row>
    <row r="2411" spans="1:17" hidden="1" x14ac:dyDescent="0.3">
      <c r="A2411" t="s">
        <v>5021</v>
      </c>
      <c r="B2411" t="s">
        <v>5022</v>
      </c>
      <c r="C2411" t="s">
        <v>10405</v>
      </c>
      <c r="D2411" t="s">
        <v>831</v>
      </c>
      <c r="E2411">
        <v>221.089720319999</v>
      </c>
      <c r="F2411">
        <v>34.74</v>
      </c>
      <c r="G2411">
        <v>-35.644697907692098</v>
      </c>
      <c r="H2411">
        <v>-10.787265346555399</v>
      </c>
      <c r="I2411">
        <v>4.0834180654983703</v>
      </c>
      <c r="J2411">
        <v>-10.3582935364999</v>
      </c>
      <c r="K2411">
        <v>35.233556028623397</v>
      </c>
      <c r="L2411">
        <v>32.880991387595103</v>
      </c>
      <c r="M2411">
        <v>33.550818900697202</v>
      </c>
      <c r="N2411">
        <v>0.38670552975898198</v>
      </c>
      <c r="O2411">
        <v>17.127230857800701</v>
      </c>
      <c r="P2411">
        <v>30.896759608138598</v>
      </c>
      <c r="Q2411">
        <v>-1.3273343167018E-2</v>
      </c>
    </row>
    <row r="2412" spans="1:17" hidden="1" x14ac:dyDescent="0.3">
      <c r="A2412" t="s">
        <v>5023</v>
      </c>
      <c r="B2412" t="s">
        <v>5024</v>
      </c>
      <c r="C2412" t="s">
        <v>10405</v>
      </c>
      <c r="D2412" t="s">
        <v>21</v>
      </c>
      <c r="E2412">
        <v>220.832718</v>
      </c>
      <c r="F2412">
        <v>92</v>
      </c>
      <c r="G2412">
        <v>-32.712051451844701</v>
      </c>
      <c r="H2412">
        <v>-11.7336657571214</v>
      </c>
      <c r="I2412">
        <v>-38.645342761411897</v>
      </c>
      <c r="J2412">
        <v>-6.3712853914959</v>
      </c>
      <c r="K2412">
        <v>96.295341827330503</v>
      </c>
      <c r="L2412">
        <v>100.312467468067</v>
      </c>
      <c r="M2412">
        <v>47.357302181739897</v>
      </c>
      <c r="N2412">
        <v>0.46446912793110101</v>
      </c>
      <c r="O2412">
        <v>42.228260869565197</v>
      </c>
      <c r="P2412">
        <v>22.3404255319148</v>
      </c>
      <c r="Q2412">
        <v>9.2795665349961004E-2</v>
      </c>
    </row>
    <row r="2413" spans="1:17" hidden="1" x14ac:dyDescent="0.3">
      <c r="A2413" t="s">
        <v>5025</v>
      </c>
      <c r="B2413" t="s">
        <v>5026</v>
      </c>
      <c r="C2413" t="s">
        <v>10405</v>
      </c>
      <c r="E2413">
        <v>220.31274999999999</v>
      </c>
      <c r="F2413">
        <v>117.25</v>
      </c>
      <c r="G2413">
        <v>-27.202844841474299</v>
      </c>
      <c r="H2413">
        <v>-4.7576556561113303</v>
      </c>
      <c r="I2413">
        <v>-12.714477378867301</v>
      </c>
      <c r="J2413">
        <v>-2.4691114784524202</v>
      </c>
      <c r="O2413">
        <v>0</v>
      </c>
      <c r="P2413">
        <v>10.1973684210526</v>
      </c>
    </row>
    <row r="2414" spans="1:17" hidden="1" x14ac:dyDescent="0.3">
      <c r="A2414" t="s">
        <v>5027</v>
      </c>
      <c r="B2414" t="s">
        <v>5028</v>
      </c>
      <c r="C2414" t="s">
        <v>10405</v>
      </c>
      <c r="D2414" t="s">
        <v>468</v>
      </c>
      <c r="E2414">
        <v>220.28319999999999</v>
      </c>
      <c r="F2414">
        <v>148.84</v>
      </c>
      <c r="G2414">
        <v>-13.856725537695301</v>
      </c>
      <c r="H2414">
        <v>-20.992949773758301</v>
      </c>
      <c r="I2414">
        <v>14.7367853769255</v>
      </c>
      <c r="J2414">
        <v>-6.6229576322985597</v>
      </c>
      <c r="K2414">
        <v>154.62726804269101</v>
      </c>
      <c r="L2414">
        <v>142.27126289181601</v>
      </c>
      <c r="M2414">
        <v>27.823424620977701</v>
      </c>
      <c r="N2414">
        <v>8.8392355350625507E-2</v>
      </c>
      <c r="O2414">
        <v>30.072561139478601</v>
      </c>
      <c r="P2414">
        <v>38.134570765661202</v>
      </c>
      <c r="Q2414">
        <v>1.5357631224495001E-2</v>
      </c>
    </row>
    <row r="2415" spans="1:17" hidden="1" x14ac:dyDescent="0.3">
      <c r="A2415" t="s">
        <v>5029</v>
      </c>
      <c r="B2415" t="s">
        <v>5030</v>
      </c>
      <c r="C2415" t="s">
        <v>10405</v>
      </c>
      <c r="D2415" t="s">
        <v>263</v>
      </c>
      <c r="E2415">
        <v>219.97005442599999</v>
      </c>
      <c r="F2415">
        <v>213.02</v>
      </c>
      <c r="G2415">
        <v>-0.92074073262275702</v>
      </c>
      <c r="H2415">
        <v>2.8805352986625299</v>
      </c>
      <c r="I2415">
        <v>17.2250262789785</v>
      </c>
      <c r="J2415">
        <v>-1.55038356325807</v>
      </c>
      <c r="K2415">
        <v>203.175386373919</v>
      </c>
      <c r="L2415">
        <v>192.081528896599</v>
      </c>
      <c r="M2415">
        <v>58.098580645805498</v>
      </c>
      <c r="N2415">
        <v>0.25087715612328498</v>
      </c>
      <c r="O2415">
        <v>36.137451882452297</v>
      </c>
      <c r="P2415">
        <v>46.104252400548603</v>
      </c>
      <c r="Q2415">
        <v>5.0219542766029003E-2</v>
      </c>
    </row>
    <row r="2416" spans="1:17" hidden="1" x14ac:dyDescent="0.3">
      <c r="A2416" t="s">
        <v>5031</v>
      </c>
      <c r="B2416" t="s">
        <v>5032</v>
      </c>
      <c r="C2416" t="s">
        <v>10405</v>
      </c>
      <c r="D2416" t="s">
        <v>240</v>
      </c>
      <c r="E2416">
        <v>219.941194719999</v>
      </c>
      <c r="F2416">
        <v>239.2</v>
      </c>
      <c r="G2416">
        <v>-27.899496961870899</v>
      </c>
      <c r="H2416">
        <v>-26.915905368234998</v>
      </c>
      <c r="I2416">
        <v>-13.4111294992639</v>
      </c>
      <c r="J2416">
        <v>-5.8976829070238503</v>
      </c>
      <c r="M2416">
        <v>44.194236144355699</v>
      </c>
      <c r="O2416">
        <v>38.357023411371202</v>
      </c>
      <c r="P2416">
        <v>9.4736842105263008</v>
      </c>
    </row>
    <row r="2417" spans="1:17" hidden="1" x14ac:dyDescent="0.3">
      <c r="A2417" t="s">
        <v>5033</v>
      </c>
      <c r="B2417" t="s">
        <v>5034</v>
      </c>
      <c r="C2417" t="s">
        <v>10405</v>
      </c>
      <c r="D2417" t="s">
        <v>190</v>
      </c>
      <c r="E2417">
        <v>219.86577439999999</v>
      </c>
      <c r="F2417">
        <v>1.88</v>
      </c>
      <c r="G2417">
        <v>32.740769790450102</v>
      </c>
      <c r="H2417">
        <v>-13.050338582940499</v>
      </c>
      <c r="I2417">
        <v>-20.273817023826702</v>
      </c>
      <c r="J2417">
        <v>-5.5618949836070604</v>
      </c>
      <c r="K2417">
        <v>2.0138289073096201</v>
      </c>
      <c r="L2417">
        <v>2.0023829886449702</v>
      </c>
      <c r="M2417">
        <v>28.7135163412891</v>
      </c>
      <c r="N2417">
        <v>0.51823567927750902</v>
      </c>
      <c r="O2417">
        <v>57.978723404255298</v>
      </c>
      <c r="P2417">
        <v>64.912280701754298</v>
      </c>
      <c r="Q2417">
        <v>-3.4333218876636998E-2</v>
      </c>
    </row>
    <row r="2418" spans="1:17" hidden="1" x14ac:dyDescent="0.3">
      <c r="A2418" t="s">
        <v>5035</v>
      </c>
      <c r="B2418" t="s">
        <v>5036</v>
      </c>
      <c r="C2418" t="s">
        <v>10405</v>
      </c>
      <c r="D2418" t="s">
        <v>1126</v>
      </c>
      <c r="E2418">
        <v>219.8217516</v>
      </c>
      <c r="F2418">
        <v>97.33</v>
      </c>
      <c r="G2418">
        <v>24.812360056437701</v>
      </c>
      <c r="H2418">
        <v>2.7582510246946099</v>
      </c>
      <c r="I2418">
        <v>10.2984476098169</v>
      </c>
      <c r="J2418">
        <v>-4.2729855704620903</v>
      </c>
      <c r="K2418">
        <v>78.072600910221794</v>
      </c>
      <c r="L2418">
        <v>73.893337689973706</v>
      </c>
      <c r="M2418">
        <v>84.043425484043198</v>
      </c>
      <c r="N2418">
        <v>3.1633538098331599</v>
      </c>
      <c r="O2418">
        <v>1.76718380766465</v>
      </c>
      <c r="P2418">
        <v>62.623224728487799</v>
      </c>
      <c r="Q2418">
        <v>7.5873073211413997E-2</v>
      </c>
    </row>
    <row r="2419" spans="1:17" hidden="1" x14ac:dyDescent="0.3">
      <c r="A2419" t="s">
        <v>5037</v>
      </c>
      <c r="B2419" t="s">
        <v>5038</v>
      </c>
      <c r="C2419" t="s">
        <v>10405</v>
      </c>
      <c r="E2419">
        <v>219.76499999999999</v>
      </c>
      <c r="F2419">
        <v>33.81</v>
      </c>
      <c r="G2419">
        <v>183.80979749990999</v>
      </c>
      <c r="H2419">
        <v>18.156693620862999</v>
      </c>
      <c r="I2419">
        <v>134.63028938712301</v>
      </c>
      <c r="J2419">
        <v>0.48119908055377703</v>
      </c>
      <c r="K2419">
        <v>26.318449111944599</v>
      </c>
      <c r="L2419">
        <v>21.205870326741302</v>
      </c>
      <c r="M2419">
        <v>77.277361920107197</v>
      </c>
      <c r="N2419">
        <v>0.55714659112035902</v>
      </c>
      <c r="O2419">
        <v>0</v>
      </c>
      <c r="P2419">
        <v>232.44837758112001</v>
      </c>
      <c r="Q2419">
        <v>9.8971760303061998E-2</v>
      </c>
    </row>
    <row r="2420" spans="1:17" hidden="1" x14ac:dyDescent="0.3">
      <c r="A2420" t="s">
        <v>5039</v>
      </c>
      <c r="B2420" t="s">
        <v>5040</v>
      </c>
      <c r="C2420" t="s">
        <v>10405</v>
      </c>
      <c r="D2420" t="s">
        <v>510</v>
      </c>
      <c r="E2420">
        <v>219.45661567399901</v>
      </c>
      <c r="F2420">
        <v>216.34</v>
      </c>
      <c r="G2420">
        <v>107.47401664338901</v>
      </c>
      <c r="H2420">
        <v>-3.7327446240828599</v>
      </c>
      <c r="I2420">
        <v>60.301225123906598</v>
      </c>
      <c r="J2420">
        <v>-2.0398661954335502</v>
      </c>
      <c r="K2420">
        <v>207.19734485610101</v>
      </c>
      <c r="L2420">
        <v>166.75739147036501</v>
      </c>
      <c r="M2420">
        <v>53.341333264141099</v>
      </c>
      <c r="N2420">
        <v>0.73222593852385198</v>
      </c>
      <c r="O2420">
        <v>9.8918369233613692</v>
      </c>
      <c r="P2420">
        <v>161.75438596491199</v>
      </c>
      <c r="Q2420">
        <v>0.13192664074656801</v>
      </c>
    </row>
    <row r="2421" spans="1:17" hidden="1" x14ac:dyDescent="0.3">
      <c r="A2421" t="s">
        <v>5041</v>
      </c>
      <c r="B2421" t="s">
        <v>5042</v>
      </c>
      <c r="C2421" t="s">
        <v>10405</v>
      </c>
      <c r="D2421" t="s">
        <v>1013</v>
      </c>
      <c r="E2421">
        <v>219.45065048999999</v>
      </c>
      <c r="F2421">
        <v>117.45</v>
      </c>
      <c r="G2421">
        <v>60.054348335831598</v>
      </c>
      <c r="H2421">
        <v>12.376612880962799</v>
      </c>
      <c r="I2421">
        <v>44.093716055435003</v>
      </c>
      <c r="J2421">
        <v>-8.9491114784524104</v>
      </c>
      <c r="K2421">
        <v>102.864934691475</v>
      </c>
      <c r="L2421">
        <v>84.153217808468</v>
      </c>
      <c r="M2421">
        <v>53.024886239156899</v>
      </c>
      <c r="N2421">
        <v>1.9921505672873401</v>
      </c>
      <c r="O2421">
        <v>7.9608343976160096</v>
      </c>
      <c r="P2421">
        <v>112.964641885766</v>
      </c>
      <c r="Q2421">
        <v>5.7439479237436003E-2</v>
      </c>
    </row>
    <row r="2422" spans="1:17" hidden="1" x14ac:dyDescent="0.3">
      <c r="A2422" t="s">
        <v>5043</v>
      </c>
      <c r="B2422" t="s">
        <v>5044</v>
      </c>
      <c r="C2422" t="s">
        <v>10405</v>
      </c>
      <c r="D2422" t="s">
        <v>510</v>
      </c>
      <c r="E2422">
        <v>219.119847005</v>
      </c>
      <c r="F2422">
        <v>104.95</v>
      </c>
      <c r="G2422">
        <v>69.461534237591096</v>
      </c>
      <c r="H2422">
        <v>22.7423443438886</v>
      </c>
      <c r="I2422">
        <v>48.1146448609394</v>
      </c>
      <c r="J2422">
        <v>-4.3921884015293404</v>
      </c>
      <c r="K2422">
        <v>89.171835110067605</v>
      </c>
      <c r="L2422">
        <v>73.514630520842402</v>
      </c>
      <c r="M2422">
        <v>73.163726481920193</v>
      </c>
      <c r="N2422">
        <v>0.95921315847966204</v>
      </c>
      <c r="O2422">
        <v>5.7646498332539302</v>
      </c>
      <c r="P2422">
        <v>153.50241545893701</v>
      </c>
      <c r="Q2422">
        <v>0.119665249074819</v>
      </c>
    </row>
    <row r="2423" spans="1:17" hidden="1" x14ac:dyDescent="0.3">
      <c r="A2423" t="s">
        <v>5045</v>
      </c>
      <c r="B2423" t="s">
        <v>5046</v>
      </c>
      <c r="C2423" t="s">
        <v>10405</v>
      </c>
      <c r="D2423" t="s">
        <v>400</v>
      </c>
      <c r="E2423">
        <v>218.83713174600001</v>
      </c>
      <c r="F2423">
        <v>4.91</v>
      </c>
      <c r="G2423">
        <v>26.670456726814798</v>
      </c>
      <c r="H2423">
        <v>32.982267339235896</v>
      </c>
      <c r="I2423">
        <v>15.8275535529488</v>
      </c>
      <c r="J2423">
        <v>-11.758728964791199</v>
      </c>
      <c r="K2423">
        <v>4.16365694931695</v>
      </c>
      <c r="L2423">
        <v>3.80001078830399</v>
      </c>
      <c r="M2423">
        <v>55.495810024320903</v>
      </c>
      <c r="N2423">
        <v>2.1550394581502101</v>
      </c>
      <c r="O2423">
        <v>33.218661291854403</v>
      </c>
      <c r="P2423">
        <v>80.154940511081804</v>
      </c>
      <c r="Q2423">
        <v>3.0060169018817001E-2</v>
      </c>
    </row>
    <row r="2424" spans="1:17" hidden="1" x14ac:dyDescent="0.3">
      <c r="A2424" t="s">
        <v>5047</v>
      </c>
      <c r="B2424" t="s">
        <v>5048</v>
      </c>
      <c r="C2424" t="s">
        <v>10405</v>
      </c>
      <c r="D2424" t="s">
        <v>190</v>
      </c>
      <c r="E2424">
        <v>218.73724350000001</v>
      </c>
      <c r="F2424">
        <v>120.65</v>
      </c>
      <c r="G2424">
        <v>-37.987279841827203</v>
      </c>
      <c r="H2424">
        <v>14.864985853322599</v>
      </c>
      <c r="I2424">
        <v>4.18554341998966</v>
      </c>
      <c r="J2424">
        <v>4.0855103702870696</v>
      </c>
      <c r="K2424">
        <v>114.44393130787</v>
      </c>
      <c r="L2424">
        <v>111.163002760712</v>
      </c>
      <c r="M2424">
        <v>50.138159641599003</v>
      </c>
      <c r="N2424">
        <v>1.2718867924528301</v>
      </c>
      <c r="O2424">
        <v>38.251139660173997</v>
      </c>
      <c r="P2424">
        <v>34.503901895206198</v>
      </c>
      <c r="Q2424">
        <v>5.8755593965478997E-2</v>
      </c>
    </row>
    <row r="2425" spans="1:17" hidden="1" x14ac:dyDescent="0.3">
      <c r="A2425" t="s">
        <v>5049</v>
      </c>
      <c r="B2425" t="s">
        <v>5050</v>
      </c>
      <c r="C2425" t="s">
        <v>10405</v>
      </c>
      <c r="D2425" t="s">
        <v>46</v>
      </c>
      <c r="E2425">
        <v>218.17261500000001</v>
      </c>
      <c r="F2425">
        <v>210.75</v>
      </c>
      <c r="G2425">
        <v>168.899917660124</v>
      </c>
      <c r="H2425">
        <v>28.083909449725699</v>
      </c>
      <c r="I2425">
        <v>149.42712271099799</v>
      </c>
      <c r="J2425">
        <v>4.94790096968035</v>
      </c>
      <c r="K2425">
        <v>162.268845436281</v>
      </c>
      <c r="L2425">
        <v>116.164110163754</v>
      </c>
      <c r="M2425">
        <v>90.325606728388905</v>
      </c>
      <c r="N2425">
        <v>2.1015170525835498</v>
      </c>
      <c r="O2425">
        <v>3.6536180308422299</v>
      </c>
      <c r="P2425">
        <v>282.486388384755</v>
      </c>
      <c r="Q2425">
        <v>0.143032153090663</v>
      </c>
    </row>
    <row r="2426" spans="1:17" hidden="1" x14ac:dyDescent="0.3">
      <c r="A2426" t="s">
        <v>5051</v>
      </c>
      <c r="B2426" t="s">
        <v>5052</v>
      </c>
      <c r="C2426" t="s">
        <v>10405</v>
      </c>
      <c r="D2426" t="s">
        <v>46</v>
      </c>
      <c r="E2426">
        <v>218.135288</v>
      </c>
      <c r="F2426">
        <v>99.4</v>
      </c>
      <c r="G2426">
        <v>-30.5355190912633</v>
      </c>
      <c r="H2426">
        <v>-19.391801997574699</v>
      </c>
      <c r="I2426">
        <v>-16.047151628656302</v>
      </c>
      <c r="J2426">
        <v>-1.9906425789308799</v>
      </c>
      <c r="M2426">
        <v>32.914881213703303</v>
      </c>
      <c r="O2426">
        <v>40.845070422535201</v>
      </c>
      <c r="P2426">
        <v>8.6338797814207595</v>
      </c>
    </row>
    <row r="2427" spans="1:17" hidden="1" x14ac:dyDescent="0.3">
      <c r="A2427" t="s">
        <v>5053</v>
      </c>
      <c r="B2427" t="s">
        <v>5054</v>
      </c>
      <c r="C2427" t="s">
        <v>10405</v>
      </c>
      <c r="D2427" t="s">
        <v>400</v>
      </c>
      <c r="E2427">
        <v>217.41122795499999</v>
      </c>
      <c r="F2427">
        <v>120.35</v>
      </c>
      <c r="G2427">
        <v>-4.8170135568068497</v>
      </c>
      <c r="H2427">
        <v>-3.6267994364021101</v>
      </c>
      <c r="I2427">
        <v>9.6713539058001299</v>
      </c>
      <c r="J2427">
        <v>11.349070339729399</v>
      </c>
      <c r="K2427">
        <v>114.603404095546</v>
      </c>
      <c r="M2427">
        <v>56.504792671664099</v>
      </c>
      <c r="N2427">
        <v>0.70442304553615098</v>
      </c>
      <c r="O2427">
        <v>25.4673867885334</v>
      </c>
      <c r="P2427">
        <v>43.018419489007698</v>
      </c>
    </row>
    <row r="2428" spans="1:17" hidden="1" x14ac:dyDescent="0.3">
      <c r="A2428" t="s">
        <v>5055</v>
      </c>
      <c r="B2428" t="s">
        <v>5056</v>
      </c>
      <c r="C2428" t="s">
        <v>10405</v>
      </c>
      <c r="D2428" t="s">
        <v>592</v>
      </c>
      <c r="E2428">
        <v>217.161</v>
      </c>
      <c r="F2428">
        <v>63</v>
      </c>
      <c r="G2428">
        <v>917.82848908869505</v>
      </c>
      <c r="H2428">
        <v>-31.556772653903799</v>
      </c>
      <c r="I2428">
        <v>197.31685655130201</v>
      </c>
      <c r="J2428">
        <v>-15.821606905679999</v>
      </c>
      <c r="K2428">
        <v>68.341336787347998</v>
      </c>
      <c r="L2428">
        <v>41.534502106618397</v>
      </c>
      <c r="M2428">
        <v>3.04462537270817</v>
      </c>
      <c r="N2428">
        <v>0.159316168025111</v>
      </c>
      <c r="O2428">
        <v>43.809523809523803</v>
      </c>
      <c r="P2428">
        <v>1475</v>
      </c>
      <c r="Q2428">
        <v>0.167859930334844</v>
      </c>
    </row>
    <row r="2429" spans="1:17" hidden="1" x14ac:dyDescent="0.3">
      <c r="A2429" t="s">
        <v>5057</v>
      </c>
      <c r="B2429" t="s">
        <v>5058</v>
      </c>
      <c r="C2429" t="s">
        <v>10405</v>
      </c>
      <c r="D2429" t="s">
        <v>130</v>
      </c>
      <c r="E2429">
        <v>216.70596979199999</v>
      </c>
      <c r="F2429">
        <v>111.4</v>
      </c>
      <c r="G2429">
        <v>149.78242480117299</v>
      </c>
      <c r="H2429">
        <v>20.586407791521001</v>
      </c>
      <c r="I2429">
        <v>55.729060785424799</v>
      </c>
      <c r="J2429">
        <v>3.4126619205623498</v>
      </c>
      <c r="K2429">
        <v>93.261810673371997</v>
      </c>
      <c r="L2429">
        <v>73.122662469373196</v>
      </c>
      <c r="M2429">
        <v>70.215930451055996</v>
      </c>
      <c r="N2429">
        <v>0.581712187797782</v>
      </c>
      <c r="O2429">
        <v>12.298025134649899</v>
      </c>
      <c r="P2429">
        <v>199.38188658962599</v>
      </c>
      <c r="Q2429">
        <v>0.18566182993762401</v>
      </c>
    </row>
    <row r="2430" spans="1:17" hidden="1" x14ac:dyDescent="0.3">
      <c r="A2430" t="s">
        <v>5059</v>
      </c>
      <c r="B2430" t="s">
        <v>5060</v>
      </c>
      <c r="C2430" t="s">
        <v>10405</v>
      </c>
      <c r="D2430" t="s">
        <v>2127</v>
      </c>
      <c r="E2430">
        <v>215.75040000000001</v>
      </c>
      <c r="F2430">
        <v>263</v>
      </c>
      <c r="G2430">
        <v>-0.34193697646711702</v>
      </c>
      <c r="H2430">
        <v>13.8291338984201</v>
      </c>
      <c r="I2430">
        <v>44.063474017477397</v>
      </c>
      <c r="J2430">
        <v>-1.47864240725078</v>
      </c>
      <c r="K2430">
        <v>259.05257223869501</v>
      </c>
      <c r="M2430">
        <v>45.182829765452503</v>
      </c>
      <c r="N2430">
        <v>0.67474048442906498</v>
      </c>
      <c r="O2430">
        <v>30.798479087452399</v>
      </c>
      <c r="P2430">
        <v>100.763358778625</v>
      </c>
    </row>
    <row r="2431" spans="1:17" hidden="1" x14ac:dyDescent="0.3">
      <c r="A2431" t="s">
        <v>5061</v>
      </c>
      <c r="B2431" t="s">
        <v>5062</v>
      </c>
      <c r="C2431" t="s">
        <v>10405</v>
      </c>
      <c r="D2431" t="s">
        <v>376</v>
      </c>
      <c r="E2431">
        <v>215.36884900000001</v>
      </c>
      <c r="F2431">
        <v>230</v>
      </c>
      <c r="G2431">
        <v>39.7268448435537</v>
      </c>
      <c r="H2431">
        <v>10.6075836385989</v>
      </c>
      <c r="I2431">
        <v>65.437875659583</v>
      </c>
      <c r="J2431">
        <v>-2.03051498722435</v>
      </c>
      <c r="K2431">
        <v>210.10752930560901</v>
      </c>
      <c r="L2431">
        <v>174.39588983995401</v>
      </c>
      <c r="M2431">
        <v>65.267227385708097</v>
      </c>
      <c r="N2431">
        <v>0.75764634774360995</v>
      </c>
      <c r="O2431">
        <v>3.9826086956521598</v>
      </c>
      <c r="P2431">
        <v>96.665241556220593</v>
      </c>
      <c r="Q2431">
        <v>9.3943194986368994E-2</v>
      </c>
    </row>
    <row r="2432" spans="1:17" hidden="1" x14ac:dyDescent="0.3">
      <c r="A2432" t="s">
        <v>5063</v>
      </c>
      <c r="B2432" t="s">
        <v>5064</v>
      </c>
      <c r="C2432" t="s">
        <v>10405</v>
      </c>
      <c r="D2432" t="s">
        <v>127</v>
      </c>
      <c r="E2432">
        <v>215.14500000000001</v>
      </c>
      <c r="F2432">
        <v>239.05</v>
      </c>
      <c r="G2432">
        <v>-21.320595075459</v>
      </c>
      <c r="H2432">
        <v>-9.39248711678548</v>
      </c>
      <c r="I2432">
        <v>-31.180519963985699</v>
      </c>
      <c r="J2432">
        <v>-2.3005129536895002</v>
      </c>
      <c r="K2432">
        <v>251.08874012514801</v>
      </c>
      <c r="L2432">
        <v>261.56387803300402</v>
      </c>
      <c r="M2432">
        <v>50.0377299305026</v>
      </c>
      <c r="N2432">
        <v>0.59137115733276402</v>
      </c>
      <c r="O2432">
        <v>47.667851913825501</v>
      </c>
      <c r="P2432">
        <v>14.983164983164899</v>
      </c>
      <c r="Q2432">
        <v>1.1804628696273E-2</v>
      </c>
    </row>
    <row r="2433" spans="1:17" hidden="1" x14ac:dyDescent="0.3">
      <c r="A2433" t="s">
        <v>5065</v>
      </c>
      <c r="B2433" t="s">
        <v>5066</v>
      </c>
      <c r="C2433" t="s">
        <v>10405</v>
      </c>
      <c r="D2433" t="s">
        <v>127</v>
      </c>
      <c r="E2433">
        <v>215.0197225</v>
      </c>
      <c r="F2433">
        <v>45.98</v>
      </c>
      <c r="G2433">
        <v>30.8781344787667</v>
      </c>
      <c r="H2433">
        <v>-16.6478995585503</v>
      </c>
      <c r="I2433">
        <v>-4.71017047572425</v>
      </c>
      <c r="J2433">
        <v>-1.9473723480176299</v>
      </c>
      <c r="K2433">
        <v>47.0320211829291</v>
      </c>
      <c r="L2433">
        <v>42.365198072493001</v>
      </c>
      <c r="M2433">
        <v>39.668300273290498</v>
      </c>
      <c r="N2433">
        <v>0.204686818449175</v>
      </c>
      <c r="O2433">
        <v>38.364506307089997</v>
      </c>
      <c r="Q2433">
        <v>5.0085270013178002E-2</v>
      </c>
    </row>
    <row r="2434" spans="1:17" hidden="1" x14ac:dyDescent="0.3">
      <c r="A2434" t="s">
        <v>5067</v>
      </c>
      <c r="B2434" t="s">
        <v>5068</v>
      </c>
      <c r="C2434" t="s">
        <v>10405</v>
      </c>
      <c r="D2434" t="s">
        <v>161</v>
      </c>
      <c r="E2434">
        <v>214.99236668</v>
      </c>
      <c r="F2434">
        <v>93.1</v>
      </c>
      <c r="G2434">
        <v>26.702209225214499</v>
      </c>
      <c r="H2434">
        <v>-7.3367760835671296</v>
      </c>
      <c r="I2434">
        <v>58.143107731661601</v>
      </c>
      <c r="J2434">
        <v>-2.2788969587440699</v>
      </c>
      <c r="K2434">
        <v>87.498715658230296</v>
      </c>
      <c r="L2434">
        <v>71.372348657542503</v>
      </c>
      <c r="M2434">
        <v>56.768188565094903</v>
      </c>
      <c r="N2434">
        <v>0.56668169652697298</v>
      </c>
      <c r="O2434">
        <v>6.3157894736842302</v>
      </c>
      <c r="P2434">
        <v>111.59090909090899</v>
      </c>
      <c r="Q2434">
        <v>0.16239886653291</v>
      </c>
    </row>
    <row r="2435" spans="1:17" hidden="1" x14ac:dyDescent="0.3">
      <c r="A2435" t="s">
        <v>5069</v>
      </c>
      <c r="B2435" t="s">
        <v>5070</v>
      </c>
      <c r="C2435" t="s">
        <v>10405</v>
      </c>
      <c r="D2435" t="s">
        <v>3328</v>
      </c>
      <c r="E2435">
        <v>214.47947500000001</v>
      </c>
      <c r="F2435">
        <v>113.8</v>
      </c>
      <c r="G2435">
        <v>64.884766144972801</v>
      </c>
      <c r="H2435">
        <v>9.8535380041164995</v>
      </c>
      <c r="I2435">
        <v>47.6037120342367</v>
      </c>
      <c r="J2435">
        <v>-7.5552476556468404</v>
      </c>
      <c r="K2435">
        <v>101.74398541337101</v>
      </c>
      <c r="M2435">
        <v>53.296607478247402</v>
      </c>
      <c r="N2435">
        <v>0.77354075644845799</v>
      </c>
      <c r="O2435">
        <v>26.318101933216099</v>
      </c>
      <c r="P2435">
        <v>106.90909090909</v>
      </c>
    </row>
    <row r="2436" spans="1:17" hidden="1" x14ac:dyDescent="0.3">
      <c r="A2436" t="s">
        <v>5071</v>
      </c>
      <c r="B2436" t="s">
        <v>5072</v>
      </c>
      <c r="C2436" t="s">
        <v>10405</v>
      </c>
      <c r="D2436" t="s">
        <v>266</v>
      </c>
      <c r="E2436">
        <v>214.26020904999999</v>
      </c>
      <c r="F2436">
        <v>461.85</v>
      </c>
      <c r="G2436">
        <v>9.1967168205598995</v>
      </c>
      <c r="H2436">
        <v>4.7537079802523001</v>
      </c>
      <c r="I2436">
        <v>-9.5595334756198191</v>
      </c>
      <c r="J2436">
        <v>10.9206990874965</v>
      </c>
      <c r="K2436">
        <v>414.94427724737301</v>
      </c>
      <c r="L2436">
        <v>396.94829074346399</v>
      </c>
      <c r="M2436">
        <v>63.030819854982397</v>
      </c>
      <c r="N2436">
        <v>1.2377069196113499</v>
      </c>
      <c r="O2436">
        <v>31.9476020352928</v>
      </c>
      <c r="P2436">
        <v>64.887540164227005</v>
      </c>
      <c r="Q2436">
        <v>0.15680431870997</v>
      </c>
    </row>
    <row r="2437" spans="1:17" hidden="1" x14ac:dyDescent="0.3">
      <c r="A2437" t="s">
        <v>5073</v>
      </c>
      <c r="B2437" t="s">
        <v>5074</v>
      </c>
      <c r="C2437" t="s">
        <v>10405</v>
      </c>
      <c r="D2437" t="s">
        <v>89</v>
      </c>
      <c r="E2437">
        <v>213.98472899999999</v>
      </c>
      <c r="F2437">
        <v>210</v>
      </c>
      <c r="G2437">
        <v>-7.1715109113042104</v>
      </c>
      <c r="H2437">
        <v>-31.535898333935599</v>
      </c>
      <c r="I2437">
        <v>-7.0403615730386297</v>
      </c>
      <c r="J2437">
        <v>-6.5348949412208004</v>
      </c>
      <c r="K2437">
        <v>208.43049902525701</v>
      </c>
      <c r="L2437">
        <v>192.99330149364599</v>
      </c>
      <c r="M2437">
        <v>38.762676112225599</v>
      </c>
      <c r="N2437">
        <v>0.101527022047215</v>
      </c>
      <c r="O2437">
        <v>49.499999999999901</v>
      </c>
      <c r="P2437">
        <v>45.8333333333333</v>
      </c>
      <c r="Q2437">
        <v>7.5860723886142997E-2</v>
      </c>
    </row>
    <row r="2438" spans="1:17" hidden="1" x14ac:dyDescent="0.3">
      <c r="A2438" t="s">
        <v>5075</v>
      </c>
      <c r="B2438" t="s">
        <v>5076</v>
      </c>
      <c r="C2438" t="s">
        <v>10405</v>
      </c>
      <c r="D2438" t="s">
        <v>130</v>
      </c>
      <c r="E2438">
        <v>213.72</v>
      </c>
      <c r="F2438">
        <v>156</v>
      </c>
      <c r="G2438">
        <v>-10.2965109113042</v>
      </c>
      <c r="H2438">
        <v>1.61155415315296</v>
      </c>
      <c r="I2438">
        <v>1.44629526837038</v>
      </c>
      <c r="J2438">
        <v>-5.4815338387008596</v>
      </c>
      <c r="K2438">
        <v>152.622882691401</v>
      </c>
      <c r="L2438">
        <v>138.68505598727299</v>
      </c>
      <c r="M2438">
        <v>28.6678702869104</v>
      </c>
      <c r="N2438">
        <v>3.3727242010294499E-2</v>
      </c>
      <c r="O2438">
        <v>15.3846153846153</v>
      </c>
      <c r="P2438">
        <v>68.831168831168796</v>
      </c>
      <c r="Q2438">
        <v>9.4570478564341004E-2</v>
      </c>
    </row>
    <row r="2439" spans="1:17" hidden="1" x14ac:dyDescent="0.3">
      <c r="A2439" t="s">
        <v>5077</v>
      </c>
      <c r="B2439" t="s">
        <v>5078</v>
      </c>
      <c r="C2439" t="s">
        <v>10405</v>
      </c>
      <c r="D2439" t="s">
        <v>471</v>
      </c>
      <c r="E2439">
        <v>213.54555110000001</v>
      </c>
      <c r="F2439">
        <v>22.7</v>
      </c>
      <c r="G2439">
        <v>72.148921131900096</v>
      </c>
      <c r="H2439">
        <v>103.14180574424699</v>
      </c>
      <c r="I2439">
        <v>131.22036532323199</v>
      </c>
      <c r="J2439">
        <v>14.618856165632501</v>
      </c>
      <c r="K2439">
        <v>16.2319176246613</v>
      </c>
      <c r="L2439">
        <v>12.929672938764799</v>
      </c>
      <c r="M2439">
        <v>75.973511370656496</v>
      </c>
      <c r="N2439">
        <v>2.1766822141045998</v>
      </c>
      <c r="O2439">
        <v>2.0264317180616702</v>
      </c>
      <c r="P2439">
        <v>165.80796252927399</v>
      </c>
      <c r="Q2439">
        <v>-2.2727308565478999E-2</v>
      </c>
    </row>
    <row r="2440" spans="1:17" hidden="1" x14ac:dyDescent="0.3">
      <c r="A2440" t="s">
        <v>5079</v>
      </c>
      <c r="B2440" t="s">
        <v>5080</v>
      </c>
      <c r="C2440" t="s">
        <v>10405</v>
      </c>
      <c r="D2440" t="s">
        <v>564</v>
      </c>
      <c r="E2440">
        <v>213.10411640000001</v>
      </c>
      <c r="F2440">
        <v>48.02</v>
      </c>
      <c r="G2440">
        <v>-3.0854894059278699</v>
      </c>
      <c r="H2440">
        <v>-6.8384637369194099</v>
      </c>
      <c r="I2440">
        <v>-5.6177992246598603</v>
      </c>
      <c r="J2440">
        <v>-4.56969721870691</v>
      </c>
      <c r="K2440">
        <v>49.2447151107718</v>
      </c>
      <c r="L2440">
        <v>46.104801138266197</v>
      </c>
      <c r="M2440">
        <v>42.297058640224002</v>
      </c>
      <c r="N2440">
        <v>0.43181472119908498</v>
      </c>
      <c r="O2440">
        <v>26.301541024573002</v>
      </c>
      <c r="P2440">
        <v>63.056027164685901</v>
      </c>
      <c r="Q2440">
        <v>6.6997238347574997E-2</v>
      </c>
    </row>
    <row r="2441" spans="1:17" hidden="1" x14ac:dyDescent="0.3">
      <c r="A2441" t="s">
        <v>5081</v>
      </c>
      <c r="B2441" t="s">
        <v>5082</v>
      </c>
      <c r="C2441" t="s">
        <v>10405</v>
      </c>
      <c r="D2441" t="s">
        <v>21</v>
      </c>
      <c r="E2441">
        <v>212.63782108499899</v>
      </c>
      <c r="F2441">
        <v>162.85</v>
      </c>
      <c r="G2441">
        <v>6.1887269816439501</v>
      </c>
      <c r="H2441">
        <v>-26.416641831226499</v>
      </c>
      <c r="I2441">
        <v>20.677094444250901</v>
      </c>
      <c r="J2441">
        <v>2.4044233765753402</v>
      </c>
      <c r="M2441">
        <v>34.852922370472498</v>
      </c>
      <c r="O2441">
        <v>53.515505066011599</v>
      </c>
      <c r="P2441">
        <v>59.5786379225869</v>
      </c>
    </row>
    <row r="2442" spans="1:17" hidden="1" x14ac:dyDescent="0.3">
      <c r="A2442" t="s">
        <v>5083</v>
      </c>
      <c r="B2442" t="s">
        <v>5084</v>
      </c>
      <c r="C2442" t="s">
        <v>10405</v>
      </c>
      <c r="D2442" t="s">
        <v>646</v>
      </c>
      <c r="E2442">
        <v>212.1357825</v>
      </c>
      <c r="F2442">
        <v>426.2</v>
      </c>
      <c r="G2442">
        <v>98.020225518617394</v>
      </c>
      <c r="H2442">
        <v>0.16215623343407601</v>
      </c>
      <c r="I2442">
        <v>78.722386505219802</v>
      </c>
      <c r="J2442">
        <v>-4.9242684291250596</v>
      </c>
      <c r="K2442">
        <v>399.20107075062901</v>
      </c>
      <c r="L2442">
        <v>296.68669832709497</v>
      </c>
      <c r="M2442">
        <v>32.942065987129801</v>
      </c>
      <c r="N2442">
        <v>0.33993040139667702</v>
      </c>
      <c r="O2442">
        <v>25.152510558423199</v>
      </c>
      <c r="P2442">
        <v>134.11150782751901</v>
      </c>
      <c r="Q2442">
        <v>5.7742052564334997E-2</v>
      </c>
    </row>
    <row r="2443" spans="1:17" hidden="1" x14ac:dyDescent="0.3">
      <c r="A2443" t="s">
        <v>5085</v>
      </c>
      <c r="B2443" t="s">
        <v>5086</v>
      </c>
      <c r="C2443" t="s">
        <v>10405</v>
      </c>
      <c r="D2443" t="s">
        <v>592</v>
      </c>
      <c r="E2443">
        <v>211.91471385</v>
      </c>
      <c r="F2443">
        <v>23.73</v>
      </c>
      <c r="G2443">
        <v>48.559639126776503</v>
      </c>
      <c r="H2443">
        <v>5.8924135001818803</v>
      </c>
      <c r="I2443">
        <v>-36.8313546923088</v>
      </c>
      <c r="J2443">
        <v>-1.5015052521167001</v>
      </c>
      <c r="K2443">
        <v>23.113537664327801</v>
      </c>
      <c r="L2443">
        <v>21.858507069706899</v>
      </c>
      <c r="M2443">
        <v>46.8545138096108</v>
      </c>
      <c r="N2443">
        <v>2.2702967388979101</v>
      </c>
      <c r="O2443">
        <v>29.751369574378401</v>
      </c>
      <c r="P2443">
        <v>92.770105605199007</v>
      </c>
      <c r="Q2443">
        <v>2.5753920216367999E-2</v>
      </c>
    </row>
    <row r="2444" spans="1:17" hidden="1" x14ac:dyDescent="0.3">
      <c r="A2444" t="s">
        <v>5087</v>
      </c>
      <c r="B2444" t="s">
        <v>5088</v>
      </c>
      <c r="C2444" t="s">
        <v>10405</v>
      </c>
      <c r="D2444" t="s">
        <v>233</v>
      </c>
      <c r="E2444">
        <v>211.67951858999999</v>
      </c>
      <c r="F2444">
        <v>423.65</v>
      </c>
      <c r="G2444">
        <v>1.2405501814370701</v>
      </c>
      <c r="H2444">
        <v>-7.23544901749516</v>
      </c>
      <c r="I2444">
        <v>18.254607233157401</v>
      </c>
      <c r="J2444">
        <v>-6.2513993013306504</v>
      </c>
      <c r="K2444">
        <v>417.234319569984</v>
      </c>
      <c r="L2444">
        <v>373.69941841075899</v>
      </c>
      <c r="M2444">
        <v>48.419114839822598</v>
      </c>
      <c r="N2444">
        <v>1.0085617335281201</v>
      </c>
      <c r="O2444">
        <v>9.68960226602149</v>
      </c>
      <c r="P2444">
        <v>44.837606837606799</v>
      </c>
      <c r="Q2444">
        <v>-2.8669812056332001E-2</v>
      </c>
    </row>
    <row r="2445" spans="1:17" hidden="1" x14ac:dyDescent="0.3">
      <c r="A2445" t="s">
        <v>5089</v>
      </c>
      <c r="B2445" t="s">
        <v>5090</v>
      </c>
      <c r="C2445" t="s">
        <v>10405</v>
      </c>
      <c r="D2445" t="s">
        <v>46</v>
      </c>
      <c r="E2445">
        <v>211.54413600000001</v>
      </c>
      <c r="F2445">
        <v>72.900000000000006</v>
      </c>
      <c r="G2445">
        <v>34.457060517267202</v>
      </c>
      <c r="H2445">
        <v>-19.1814805255412</v>
      </c>
      <c r="I2445">
        <v>-13.525406629151499</v>
      </c>
      <c r="J2445">
        <v>-11.9223742650485</v>
      </c>
      <c r="K2445">
        <v>85.638846013498394</v>
      </c>
      <c r="L2445">
        <v>78.141559236936502</v>
      </c>
      <c r="M2445">
        <v>11.519508452082301</v>
      </c>
      <c r="N2445">
        <v>0.493682553781226</v>
      </c>
      <c r="O2445">
        <v>56.927297668038399</v>
      </c>
      <c r="P2445">
        <v>76.727272727272705</v>
      </c>
      <c r="Q2445">
        <v>0.113735950330927</v>
      </c>
    </row>
    <row r="2446" spans="1:17" hidden="1" x14ac:dyDescent="0.3">
      <c r="A2446" t="s">
        <v>5091</v>
      </c>
      <c r="B2446" t="s">
        <v>5092</v>
      </c>
      <c r="C2446" t="s">
        <v>10405</v>
      </c>
      <c r="D2446" t="s">
        <v>1955</v>
      </c>
      <c r="E2446">
        <v>211.522530187</v>
      </c>
      <c r="F2446">
        <v>82.9</v>
      </c>
      <c r="G2446">
        <v>86.216265695650506</v>
      </c>
      <c r="H2446">
        <v>-16.527990584340898</v>
      </c>
      <c r="I2446">
        <v>59.2645619942056</v>
      </c>
      <c r="J2446">
        <v>-5.8121516648239799</v>
      </c>
      <c r="K2446">
        <v>81.091773098690695</v>
      </c>
      <c r="L2446">
        <v>62.778690044481401</v>
      </c>
      <c r="M2446">
        <v>45.1707532786481</v>
      </c>
      <c r="N2446">
        <v>0.57423105837281796</v>
      </c>
      <c r="O2446">
        <v>23.281061519903499</v>
      </c>
      <c r="P2446">
        <v>151.21212121212099</v>
      </c>
      <c r="Q2446">
        <v>8.1187013267781993E-2</v>
      </c>
    </row>
    <row r="2447" spans="1:17" hidden="1" x14ac:dyDescent="0.3">
      <c r="A2447" t="s">
        <v>5093</v>
      </c>
      <c r="B2447" t="s">
        <v>5094</v>
      </c>
      <c r="C2447" t="s">
        <v>10405</v>
      </c>
      <c r="D2447" t="s">
        <v>740</v>
      </c>
      <c r="E2447">
        <v>211.48511999999999</v>
      </c>
      <c r="F2447">
        <v>143.05000000000001</v>
      </c>
      <c r="G2447">
        <v>-18.187447166284201</v>
      </c>
      <c r="H2447">
        <v>-13.7924046908603</v>
      </c>
      <c r="I2447">
        <v>-1.05044878909671</v>
      </c>
      <c r="J2447">
        <v>-6.7939845748991097</v>
      </c>
      <c r="K2447">
        <v>143.03594009327901</v>
      </c>
      <c r="L2447">
        <v>139.98658539469699</v>
      </c>
      <c r="M2447">
        <v>45.5960354730001</v>
      </c>
      <c r="N2447">
        <v>0.51085785897193103</v>
      </c>
      <c r="O2447">
        <v>28.801118490038402</v>
      </c>
      <c r="P2447">
        <v>26.6489597166888</v>
      </c>
      <c r="Q2447">
        <v>7.5272347584744007E-2</v>
      </c>
    </row>
    <row r="2448" spans="1:17" hidden="1" x14ac:dyDescent="0.3">
      <c r="A2448" t="s">
        <v>5095</v>
      </c>
      <c r="B2448" t="s">
        <v>5096</v>
      </c>
      <c r="C2448" t="s">
        <v>10405</v>
      </c>
      <c r="D2448" t="s">
        <v>471</v>
      </c>
      <c r="E2448">
        <v>211.23648</v>
      </c>
      <c r="F2448">
        <v>87.99</v>
      </c>
      <c r="G2448">
        <v>-35.052305613290898</v>
      </c>
      <c r="H2448">
        <v>-0.35170355194949998</v>
      </c>
      <c r="I2448">
        <v>-23.424975264444399</v>
      </c>
      <c r="J2448">
        <v>0.65409440052334999</v>
      </c>
      <c r="K2448">
        <v>86.101569160046495</v>
      </c>
      <c r="L2448">
        <v>89.424473372027904</v>
      </c>
      <c r="M2448">
        <v>48.932078831894401</v>
      </c>
      <c r="N2448">
        <v>0.77090238713211401</v>
      </c>
      <c r="O2448">
        <v>35.810887600863701</v>
      </c>
      <c r="P2448">
        <v>29.397058823529399</v>
      </c>
      <c r="Q2448">
        <v>-2.0903769615790001E-2</v>
      </c>
    </row>
    <row r="2449" spans="1:17" hidden="1" x14ac:dyDescent="0.3">
      <c r="A2449" t="s">
        <v>5097</v>
      </c>
      <c r="B2449" t="s">
        <v>5098</v>
      </c>
      <c r="C2449" t="s">
        <v>10405</v>
      </c>
      <c r="D2449" t="s">
        <v>74</v>
      </c>
      <c r="E2449">
        <v>211.19960864000001</v>
      </c>
      <c r="F2449">
        <v>151.4</v>
      </c>
      <c r="G2449">
        <v>-46.634787747462397</v>
      </c>
      <c r="H2449">
        <v>-1.62093557428385</v>
      </c>
      <c r="I2449">
        <v>9.5437473076053099</v>
      </c>
      <c r="J2449">
        <v>-3.35377727137509</v>
      </c>
      <c r="K2449">
        <v>140.23389736227401</v>
      </c>
      <c r="L2449">
        <v>139.00357634317899</v>
      </c>
      <c r="M2449">
        <v>62.625528277740699</v>
      </c>
      <c r="N2449">
        <v>0.91376107802079498</v>
      </c>
      <c r="O2449">
        <v>31.439894319682899</v>
      </c>
      <c r="P2449">
        <v>35.906642728904799</v>
      </c>
      <c r="Q2449">
        <v>3.5654875727957003E-2</v>
      </c>
    </row>
    <row r="2450" spans="1:17" hidden="1" x14ac:dyDescent="0.3">
      <c r="A2450" t="s">
        <v>5099</v>
      </c>
      <c r="B2450" t="s">
        <v>5100</v>
      </c>
      <c r="C2450" t="s">
        <v>10405</v>
      </c>
      <c r="E2450">
        <v>210.82765000000001</v>
      </c>
      <c r="F2450">
        <v>64.97</v>
      </c>
      <c r="G2450">
        <v>2329.74588204057</v>
      </c>
      <c r="H2450">
        <v>48.969726732308402</v>
      </c>
      <c r="I2450">
        <v>266.75472637378698</v>
      </c>
      <c r="J2450">
        <v>5.6958859752905804</v>
      </c>
      <c r="K2450">
        <v>45.3105950243989</v>
      </c>
      <c r="L2450">
        <v>27.189704201600001</v>
      </c>
      <c r="M2450">
        <v>99.955968115419907</v>
      </c>
      <c r="N2450">
        <v>1.1496061175624299</v>
      </c>
      <c r="O2450">
        <v>3.0783438510084599E-2</v>
      </c>
      <c r="P2450">
        <v>2403.6608863198398</v>
      </c>
      <c r="Q2450">
        <v>0.259459671909957</v>
      </c>
    </row>
    <row r="2451" spans="1:17" hidden="1" x14ac:dyDescent="0.3">
      <c r="A2451" t="s">
        <v>5101</v>
      </c>
      <c r="B2451" t="s">
        <v>5102</v>
      </c>
      <c r="C2451" t="s">
        <v>10405</v>
      </c>
      <c r="D2451" t="s">
        <v>592</v>
      </c>
      <c r="E2451">
        <v>210.473128</v>
      </c>
      <c r="F2451">
        <v>119.12</v>
      </c>
      <c r="G2451">
        <v>48.724464791049598</v>
      </c>
      <c r="H2451">
        <v>-11.063051395498601</v>
      </c>
      <c r="I2451">
        <v>-10.2710604910777</v>
      </c>
      <c r="J2451">
        <v>-6.2765827428202297</v>
      </c>
      <c r="K2451">
        <v>131.936612717332</v>
      </c>
      <c r="L2451">
        <v>123.16748789226</v>
      </c>
      <c r="M2451">
        <v>30.925787105412301</v>
      </c>
      <c r="N2451">
        <v>0.52649963023786295</v>
      </c>
      <c r="O2451">
        <v>47.548690396239003</v>
      </c>
      <c r="P2451">
        <v>89.832669322709094</v>
      </c>
      <c r="Q2451">
        <v>8.3349098357307E-2</v>
      </c>
    </row>
    <row r="2452" spans="1:17" hidden="1" x14ac:dyDescent="0.3">
      <c r="A2452" t="s">
        <v>5103</v>
      </c>
      <c r="B2452" t="s">
        <v>5104</v>
      </c>
      <c r="C2452" t="s">
        <v>10405</v>
      </c>
      <c r="E2452">
        <v>209.58293921500001</v>
      </c>
      <c r="F2452">
        <v>40.65</v>
      </c>
      <c r="G2452">
        <v>-30.875722224536201</v>
      </c>
      <c r="H2452">
        <v>-18.572767865293901</v>
      </c>
      <c r="I2452">
        <v>4.9043113160796299</v>
      </c>
      <c r="J2452">
        <v>-6.8546756630115802</v>
      </c>
      <c r="K2452">
        <v>42.493648962682997</v>
      </c>
      <c r="L2452">
        <v>39.370519073832803</v>
      </c>
      <c r="M2452">
        <v>42.134267020341603</v>
      </c>
      <c r="N2452">
        <v>0.76525499626850702</v>
      </c>
      <c r="O2452">
        <v>35.744157441574401</v>
      </c>
      <c r="P2452">
        <v>162.766645119586</v>
      </c>
      <c r="Q2452">
        <v>8.8629744860947005E-2</v>
      </c>
    </row>
    <row r="2453" spans="1:17" hidden="1" x14ac:dyDescent="0.3">
      <c r="A2453" t="s">
        <v>5105</v>
      </c>
      <c r="B2453" t="s">
        <v>5106</v>
      </c>
      <c r="C2453" t="s">
        <v>10405</v>
      </c>
      <c r="D2453" t="s">
        <v>2730</v>
      </c>
      <c r="E2453">
        <v>209.26124999999999</v>
      </c>
      <c r="F2453">
        <v>84.55</v>
      </c>
      <c r="G2453">
        <v>83.627366066745793</v>
      </c>
      <c r="H2453">
        <v>-11.381705033384501</v>
      </c>
      <c r="I2453">
        <v>25.427892434850499</v>
      </c>
      <c r="J2453">
        <v>-6.8591351778091498</v>
      </c>
      <c r="K2453">
        <v>85.459359205985095</v>
      </c>
      <c r="L2453">
        <v>69.490379968724696</v>
      </c>
      <c r="M2453">
        <v>33.217863932440103</v>
      </c>
      <c r="N2453">
        <v>0.24143468248021099</v>
      </c>
      <c r="O2453">
        <v>30.6327616794796</v>
      </c>
      <c r="P2453">
        <v>134.861111111111</v>
      </c>
      <c r="Q2453">
        <v>0.14611650085414599</v>
      </c>
    </row>
    <row r="2454" spans="1:17" hidden="1" x14ac:dyDescent="0.3">
      <c r="A2454" t="s">
        <v>5107</v>
      </c>
      <c r="B2454" t="s">
        <v>5108</v>
      </c>
      <c r="C2454" t="s">
        <v>10405</v>
      </c>
      <c r="D2454" t="s">
        <v>5010</v>
      </c>
      <c r="E2454">
        <v>209.08238399999999</v>
      </c>
      <c r="F2454">
        <v>205.2</v>
      </c>
      <c r="G2454">
        <v>75.942079352387395</v>
      </c>
      <c r="H2454">
        <v>-29.2998459613177</v>
      </c>
      <c r="I2454">
        <v>-8.2431434486972108</v>
      </c>
      <c r="J2454">
        <v>2.08312732751773</v>
      </c>
      <c r="K2454">
        <v>246.807629706124</v>
      </c>
      <c r="L2454">
        <v>224.471672569969</v>
      </c>
      <c r="M2454">
        <v>34.907386588983499</v>
      </c>
      <c r="N2454">
        <v>0.76965383371077301</v>
      </c>
      <c r="O2454">
        <v>68.128654970760195</v>
      </c>
      <c r="P2454">
        <v>128.57142857142799</v>
      </c>
    </row>
    <row r="2455" spans="1:17" hidden="1" x14ac:dyDescent="0.3">
      <c r="A2455" t="s">
        <v>5109</v>
      </c>
      <c r="B2455" t="s">
        <v>5110</v>
      </c>
      <c r="C2455" t="s">
        <v>10405</v>
      </c>
      <c r="D2455" t="s">
        <v>21</v>
      </c>
      <c r="E2455">
        <v>208.78855837999899</v>
      </c>
      <c r="F2455">
        <v>12.82</v>
      </c>
      <c r="G2455">
        <v>-37.558964785842903</v>
      </c>
      <c r="H2455">
        <v>-10.1371692891253</v>
      </c>
      <c r="I2455">
        <v>-2.1876479532017101</v>
      </c>
      <c r="J2455">
        <v>-10.0950107590279</v>
      </c>
      <c r="K2455">
        <v>12.9882251528811</v>
      </c>
      <c r="L2455">
        <v>13.324259364768199</v>
      </c>
      <c r="M2455">
        <v>46.684742834922297</v>
      </c>
      <c r="N2455">
        <v>1.3118155800215701</v>
      </c>
      <c r="O2455">
        <v>29.875195007800201</v>
      </c>
      <c r="P2455">
        <v>30.152284263959299</v>
      </c>
      <c r="Q2455">
        <v>0.10602083900935599</v>
      </c>
    </row>
    <row r="2456" spans="1:17" hidden="1" x14ac:dyDescent="0.3">
      <c r="A2456" t="s">
        <v>5111</v>
      </c>
      <c r="B2456" t="s">
        <v>5112</v>
      </c>
      <c r="C2456" t="s">
        <v>10405</v>
      </c>
      <c r="D2456" t="s">
        <v>127</v>
      </c>
      <c r="E2456">
        <v>208.42802399999999</v>
      </c>
      <c r="F2456">
        <v>411.75</v>
      </c>
      <c r="G2456">
        <v>145.10121636142301</v>
      </c>
      <c r="H2456">
        <v>-29.104139691994401</v>
      </c>
      <c r="I2456">
        <v>14.4786283375329</v>
      </c>
      <c r="J2456">
        <v>-6.3539154000210498</v>
      </c>
      <c r="K2456">
        <v>461.38527179767601</v>
      </c>
      <c r="L2456">
        <v>381.41614291249402</v>
      </c>
      <c r="M2456">
        <v>46.628045740173803</v>
      </c>
      <c r="N2456">
        <v>0.97542584263673104</v>
      </c>
      <c r="O2456">
        <v>82.683667273831205</v>
      </c>
      <c r="P2456">
        <v>228.34928229664999</v>
      </c>
      <c r="Q2456">
        <v>0.13148337734236201</v>
      </c>
    </row>
    <row r="2457" spans="1:17" hidden="1" x14ac:dyDescent="0.3">
      <c r="A2457" t="s">
        <v>5113</v>
      </c>
      <c r="B2457" t="s">
        <v>5114</v>
      </c>
      <c r="C2457" t="s">
        <v>10405</v>
      </c>
      <c r="D2457" t="s">
        <v>5115</v>
      </c>
      <c r="E2457">
        <v>208.35572625</v>
      </c>
      <c r="F2457">
        <v>84.25</v>
      </c>
      <c r="G2457">
        <v>11.110802013865801</v>
      </c>
      <c r="H2457">
        <v>46.892656565119701</v>
      </c>
      <c r="I2457">
        <v>54.255632061506802</v>
      </c>
      <c r="J2457">
        <v>18.959459950119001</v>
      </c>
      <c r="K2457">
        <v>63.772863399875099</v>
      </c>
      <c r="M2457">
        <v>72.5897448299704</v>
      </c>
      <c r="N2457">
        <v>2.14172290591504</v>
      </c>
      <c r="O2457">
        <v>8.8427299703264204</v>
      </c>
      <c r="P2457">
        <v>86.187845303867405</v>
      </c>
    </row>
    <row r="2458" spans="1:17" hidden="1" x14ac:dyDescent="0.3">
      <c r="A2458" t="s">
        <v>5116</v>
      </c>
      <c r="B2458" t="s">
        <v>5117</v>
      </c>
      <c r="C2458" t="s">
        <v>10405</v>
      </c>
      <c r="D2458" t="s">
        <v>37</v>
      </c>
      <c r="E2458">
        <v>208.08891675000001</v>
      </c>
      <c r="F2458">
        <v>94.05</v>
      </c>
      <c r="G2458">
        <v>-52.197021115385802</v>
      </c>
      <c r="H2458">
        <v>-11.2043561637255</v>
      </c>
      <c r="I2458">
        <v>-37.7086536527788</v>
      </c>
      <c r="J2458">
        <v>-1.9235577414093199</v>
      </c>
      <c r="K2458">
        <v>93.628413573437896</v>
      </c>
      <c r="M2458">
        <v>60.339088789424203</v>
      </c>
      <c r="N2458">
        <v>0.94833838146836702</v>
      </c>
      <c r="O2458">
        <v>31.259968102073302</v>
      </c>
      <c r="P2458">
        <v>17.4157303370786</v>
      </c>
    </row>
    <row r="2459" spans="1:17" hidden="1" x14ac:dyDescent="0.3">
      <c r="A2459" t="s">
        <v>5118</v>
      </c>
      <c r="B2459" t="s">
        <v>5119</v>
      </c>
      <c r="C2459" t="s">
        <v>10405</v>
      </c>
      <c r="D2459" t="s">
        <v>1489</v>
      </c>
      <c r="E2459">
        <v>207.91884044700001</v>
      </c>
      <c r="F2459">
        <v>129.47</v>
      </c>
      <c r="G2459">
        <v>55.998425349861101</v>
      </c>
      <c r="H2459">
        <v>-10.9277620618815</v>
      </c>
      <c r="I2459">
        <v>13.388644978757901</v>
      </c>
      <c r="J2459">
        <v>-1.3298612282792299</v>
      </c>
      <c r="K2459">
        <v>131.193056430837</v>
      </c>
      <c r="L2459">
        <v>115.414727496388</v>
      </c>
      <c r="M2459">
        <v>48.890321515360398</v>
      </c>
      <c r="N2459">
        <v>0.26508373135587998</v>
      </c>
      <c r="O2459">
        <v>24.592569707268002</v>
      </c>
      <c r="P2459">
        <v>105.93153079197199</v>
      </c>
      <c r="Q2459">
        <v>9.2678625440819007E-2</v>
      </c>
    </row>
    <row r="2460" spans="1:17" hidden="1" x14ac:dyDescent="0.3">
      <c r="A2460" t="s">
        <v>5120</v>
      </c>
      <c r="B2460" t="s">
        <v>5121</v>
      </c>
      <c r="C2460" t="s">
        <v>10405</v>
      </c>
      <c r="D2460" t="s">
        <v>510</v>
      </c>
      <c r="E2460">
        <v>207.462794215</v>
      </c>
      <c r="F2460">
        <v>194.05</v>
      </c>
      <c r="G2460">
        <v>-20.359353031730599</v>
      </c>
      <c r="H2460">
        <v>14.5620722350451</v>
      </c>
      <c r="I2460">
        <v>-5.8709855691235999</v>
      </c>
      <c r="J2460">
        <v>6.4749879004295696</v>
      </c>
      <c r="M2460">
        <v>73.354484587228399</v>
      </c>
      <c r="O2460">
        <v>18.2427209482092</v>
      </c>
      <c r="P2460">
        <v>68.739130434782595</v>
      </c>
    </row>
    <row r="2461" spans="1:17" hidden="1" x14ac:dyDescent="0.3">
      <c r="A2461" t="s">
        <v>5122</v>
      </c>
      <c r="B2461" t="s">
        <v>5123</v>
      </c>
      <c r="C2461" t="s">
        <v>10405</v>
      </c>
      <c r="D2461" t="s">
        <v>5124</v>
      </c>
      <c r="E2461">
        <v>206.73779999999999</v>
      </c>
      <c r="F2461">
        <v>16.420000000000002</v>
      </c>
      <c r="G2461">
        <v>16.650241354556801</v>
      </c>
      <c r="H2461">
        <v>-31.073445129795498</v>
      </c>
      <c r="I2461">
        <v>-34.191618024968299</v>
      </c>
      <c r="J2461">
        <v>-6.8119024454472097</v>
      </c>
      <c r="K2461">
        <v>19.516895890533998</v>
      </c>
      <c r="L2461">
        <v>17.9226584223481</v>
      </c>
      <c r="M2461">
        <v>24.5165012421072</v>
      </c>
      <c r="N2461">
        <v>0.86239738873954397</v>
      </c>
      <c r="O2461">
        <v>51.319529029638602</v>
      </c>
      <c r="P2461">
        <v>72.781480182392102</v>
      </c>
      <c r="Q2461">
        <v>0.12906962317859899</v>
      </c>
    </row>
    <row r="2462" spans="1:17" hidden="1" x14ac:dyDescent="0.3">
      <c r="A2462" t="s">
        <v>5125</v>
      </c>
      <c r="B2462" t="s">
        <v>5126</v>
      </c>
      <c r="C2462" t="s">
        <v>10405</v>
      </c>
      <c r="D2462" t="s">
        <v>1554</v>
      </c>
      <c r="E2462">
        <v>206.64382895</v>
      </c>
      <c r="F2462">
        <v>186</v>
      </c>
      <c r="G2462">
        <v>-1.96500058578792</v>
      </c>
      <c r="H2462">
        <v>-9.8898085942688798</v>
      </c>
      <c r="I2462">
        <v>-12.0313399837724</v>
      </c>
      <c r="J2462">
        <v>-6.1930698117857501</v>
      </c>
      <c r="K2462">
        <v>188.57034289718399</v>
      </c>
      <c r="L2462">
        <v>181.258786528928</v>
      </c>
      <c r="M2462">
        <v>44.024966482833598</v>
      </c>
      <c r="N2462">
        <v>0.73569606334865201</v>
      </c>
      <c r="O2462">
        <v>36.559139784946197</v>
      </c>
      <c r="P2462">
        <v>35.766423357664202</v>
      </c>
      <c r="Q2462">
        <v>2.4998768794029999E-2</v>
      </c>
    </row>
    <row r="2463" spans="1:17" hidden="1" x14ac:dyDescent="0.3">
      <c r="A2463" t="s">
        <v>5127</v>
      </c>
      <c r="B2463" t="s">
        <v>5128</v>
      </c>
      <c r="C2463" t="s">
        <v>10405</v>
      </c>
      <c r="D2463" t="s">
        <v>1663</v>
      </c>
      <c r="E2463">
        <v>206.22892942499999</v>
      </c>
      <c r="F2463">
        <v>442</v>
      </c>
      <c r="G2463">
        <v>-33.301138469742803</v>
      </c>
      <c r="H2463">
        <v>-24.716686650054999</v>
      </c>
      <c r="I2463">
        <v>-1.6726447610331601</v>
      </c>
      <c r="J2463">
        <v>-9.8196269423699398</v>
      </c>
      <c r="K2463">
        <v>501.66210641112798</v>
      </c>
      <c r="L2463">
        <v>457.30397221829003</v>
      </c>
      <c r="M2463">
        <v>9.7037023020492104</v>
      </c>
      <c r="N2463">
        <v>0.322135370261522</v>
      </c>
      <c r="O2463">
        <v>46.832579185520302</v>
      </c>
      <c r="P2463">
        <v>22.7777777777777</v>
      </c>
      <c r="Q2463">
        <v>-9.5255249835948005E-2</v>
      </c>
    </row>
    <row r="2464" spans="1:17" hidden="1" x14ac:dyDescent="0.3">
      <c r="A2464" t="s">
        <v>5129</v>
      </c>
      <c r="B2464" t="s">
        <v>5130</v>
      </c>
      <c r="C2464" t="s">
        <v>10405</v>
      </c>
      <c r="D2464" t="s">
        <v>281</v>
      </c>
      <c r="E2464">
        <v>205.27529483199999</v>
      </c>
      <c r="F2464">
        <v>45.68</v>
      </c>
      <c r="G2464">
        <v>197.64798367353299</v>
      </c>
      <c r="H2464">
        <v>13.8913509664052</v>
      </c>
      <c r="I2464">
        <v>213.331349304925</v>
      </c>
      <c r="J2464">
        <v>5.7192943186490304</v>
      </c>
      <c r="K2464">
        <v>38.308042545716603</v>
      </c>
      <c r="L2464">
        <v>28.827351124245599</v>
      </c>
      <c r="M2464">
        <v>87.155457425768503</v>
      </c>
      <c r="N2464">
        <v>1.6959101790941999</v>
      </c>
      <c r="O2464">
        <v>12.302977232924601</v>
      </c>
      <c r="P2464">
        <v>277.52066115702399</v>
      </c>
      <c r="Q2464">
        <v>8.8466302410836001E-2</v>
      </c>
    </row>
    <row r="2465" spans="1:17" hidden="1" x14ac:dyDescent="0.3">
      <c r="A2465" t="s">
        <v>5131</v>
      </c>
      <c r="B2465" t="s">
        <v>5132</v>
      </c>
      <c r="C2465" t="s">
        <v>10405</v>
      </c>
      <c r="D2465" t="s">
        <v>1628</v>
      </c>
      <c r="E2465">
        <v>204.16616999999999</v>
      </c>
      <c r="F2465">
        <v>323.14999999999998</v>
      </c>
      <c r="G2465">
        <v>183.00453512400199</v>
      </c>
      <c r="H2465">
        <v>0.70506927962131705</v>
      </c>
      <c r="I2465">
        <v>38.919715771074998</v>
      </c>
      <c r="J2465">
        <v>-2.5147944387082499</v>
      </c>
      <c r="K2465">
        <v>314.59319916785802</v>
      </c>
      <c r="L2465">
        <v>256.237998306647</v>
      </c>
      <c r="M2465">
        <v>48.257533137051098</v>
      </c>
      <c r="N2465">
        <v>0.863481669541735</v>
      </c>
      <c r="O2465">
        <v>5.22976945690856</v>
      </c>
      <c r="P2465">
        <v>240.157894736842</v>
      </c>
      <c r="Q2465">
        <v>8.7960452090402E-2</v>
      </c>
    </row>
    <row r="2466" spans="1:17" hidden="1" x14ac:dyDescent="0.3">
      <c r="A2466" t="s">
        <v>5133</v>
      </c>
      <c r="B2466" t="s">
        <v>5134</v>
      </c>
      <c r="C2466" t="s">
        <v>10405</v>
      </c>
      <c r="D2466" t="s">
        <v>592</v>
      </c>
      <c r="E2466">
        <v>204.07722035999899</v>
      </c>
      <c r="F2466">
        <v>9.24</v>
      </c>
      <c r="G2466">
        <v>-29.6187917104163</v>
      </c>
      <c r="H2466">
        <v>-4.2106097042513797</v>
      </c>
      <c r="I2466">
        <v>-22.425411489934302</v>
      </c>
      <c r="J2466">
        <v>-6.1378745811777797</v>
      </c>
      <c r="K2466">
        <v>9.2418910014858699</v>
      </c>
      <c r="L2466">
        <v>9.5114174366092001</v>
      </c>
      <c r="M2466">
        <v>43.687103131525703</v>
      </c>
      <c r="N2466">
        <v>1.08613721339751</v>
      </c>
      <c r="O2466">
        <v>50.432900432900396</v>
      </c>
      <c r="P2466">
        <v>15.5</v>
      </c>
      <c r="Q2466">
        <v>9.368601369744E-3</v>
      </c>
    </row>
    <row r="2467" spans="1:17" hidden="1" x14ac:dyDescent="0.3">
      <c r="A2467" t="s">
        <v>5135</v>
      </c>
      <c r="B2467" t="s">
        <v>5136</v>
      </c>
      <c r="C2467" t="s">
        <v>10405</v>
      </c>
      <c r="D2467" t="s">
        <v>46</v>
      </c>
      <c r="E2467">
        <v>204.0307875</v>
      </c>
      <c r="F2467">
        <v>265</v>
      </c>
      <c r="G2467">
        <v>-14.785021431791399</v>
      </c>
      <c r="H2467">
        <v>-12.885905222835699</v>
      </c>
      <c r="I2467">
        <v>9.3542486893660701</v>
      </c>
      <c r="J2467">
        <v>-8.1284814731133803</v>
      </c>
      <c r="K2467">
        <v>274.76836225080501</v>
      </c>
      <c r="L2467">
        <v>258.11572479556003</v>
      </c>
      <c r="M2467">
        <v>43.721955395672801</v>
      </c>
      <c r="N2467">
        <v>0.39185348186861002</v>
      </c>
      <c r="O2467">
        <v>27.924528301886699</v>
      </c>
      <c r="P2467">
        <v>27.037392138063201</v>
      </c>
    </row>
    <row r="2468" spans="1:17" hidden="1" x14ac:dyDescent="0.3">
      <c r="A2468" t="s">
        <v>5137</v>
      </c>
      <c r="B2468" t="s">
        <v>5138</v>
      </c>
      <c r="C2468" t="s">
        <v>10405</v>
      </c>
      <c r="E2468">
        <v>203.85270750000001</v>
      </c>
      <c r="F2468">
        <v>57.45</v>
      </c>
      <c r="G2468">
        <v>36.799077323989899</v>
      </c>
      <c r="H2468">
        <v>31.769290451673101</v>
      </c>
      <c r="I2468">
        <v>80.693928374507195</v>
      </c>
      <c r="J2468">
        <v>5.0358001129031704</v>
      </c>
      <c r="K2468">
        <v>42.553506007640401</v>
      </c>
      <c r="L2468">
        <v>36.671005836103397</v>
      </c>
      <c r="M2468">
        <v>74.987776265587101</v>
      </c>
      <c r="N2468">
        <v>2.8078618029011602</v>
      </c>
      <c r="O2468">
        <v>4.0905134899912703</v>
      </c>
      <c r="P2468">
        <v>129.616306954436</v>
      </c>
      <c r="Q2468">
        <v>5.3342052288312E-2</v>
      </c>
    </row>
    <row r="2469" spans="1:17" hidden="1" x14ac:dyDescent="0.3">
      <c r="A2469" t="s">
        <v>5139</v>
      </c>
      <c r="B2469" t="s">
        <v>5140</v>
      </c>
      <c r="C2469" t="s">
        <v>10405</v>
      </c>
      <c r="D2469" t="s">
        <v>46</v>
      </c>
      <c r="E2469">
        <v>203.83773299999999</v>
      </c>
      <c r="F2469">
        <v>19.8</v>
      </c>
      <c r="G2469">
        <v>-56.742939482732702</v>
      </c>
      <c r="H2469">
        <v>1.12469728506514</v>
      </c>
      <c r="I2469">
        <v>-4.54028630584006</v>
      </c>
      <c r="J2469">
        <v>12.9827835652793</v>
      </c>
      <c r="K2469">
        <v>19.245039172685999</v>
      </c>
      <c r="L2469">
        <v>21.9171701603602</v>
      </c>
      <c r="M2469">
        <v>70.358661330973007</v>
      </c>
      <c r="N2469">
        <v>0.67559055118110201</v>
      </c>
      <c r="O2469">
        <v>85.606060606060595</v>
      </c>
      <c r="P2469">
        <v>29.836065573770401</v>
      </c>
      <c r="Q2469">
        <v>0.243671027865248</v>
      </c>
    </row>
    <row r="2470" spans="1:17" hidden="1" x14ac:dyDescent="0.3">
      <c r="A2470" t="s">
        <v>5141</v>
      </c>
      <c r="B2470" t="s">
        <v>5142</v>
      </c>
      <c r="C2470" t="s">
        <v>10405</v>
      </c>
      <c r="D2470" t="s">
        <v>190</v>
      </c>
      <c r="E2470">
        <v>203.77962611999999</v>
      </c>
      <c r="F2470">
        <v>234.45</v>
      </c>
      <c r="G2470">
        <v>79.425962012883502</v>
      </c>
      <c r="H2470">
        <v>-0.712418596520212</v>
      </c>
      <c r="I2470">
        <v>66.6328942871518</v>
      </c>
      <c r="J2470">
        <v>-11.863050872391799</v>
      </c>
      <c r="K2470">
        <v>222.47920921081601</v>
      </c>
      <c r="L2470">
        <v>176.82321581211099</v>
      </c>
      <c r="M2470">
        <v>34.983694478034003</v>
      </c>
      <c r="N2470">
        <v>0.23491005653825001</v>
      </c>
      <c r="O2470">
        <v>12.7959053103007</v>
      </c>
      <c r="P2470">
        <v>129.85294117647001</v>
      </c>
      <c r="Q2470">
        <v>6.5903906497517997E-2</v>
      </c>
    </row>
    <row r="2471" spans="1:17" hidden="1" x14ac:dyDescent="0.3">
      <c r="A2471" t="s">
        <v>5143</v>
      </c>
      <c r="B2471" t="s">
        <v>5144</v>
      </c>
      <c r="C2471" t="s">
        <v>10405</v>
      </c>
      <c r="D2471" t="s">
        <v>127</v>
      </c>
      <c r="E2471">
        <v>203.77400537700001</v>
      </c>
      <c r="F2471">
        <v>22.66</v>
      </c>
      <c r="G2471">
        <v>72.710948401534793</v>
      </c>
      <c r="H2471">
        <v>-1.9996485386736</v>
      </c>
      <c r="I2471">
        <v>36.4665164152483</v>
      </c>
      <c r="J2471">
        <v>-10.069111478452401</v>
      </c>
      <c r="K2471">
        <v>21.705217678898499</v>
      </c>
      <c r="L2471">
        <v>16.994547019930501</v>
      </c>
      <c r="M2471">
        <v>36.746435995732703</v>
      </c>
      <c r="N2471">
        <v>0.61096368162164205</v>
      </c>
      <c r="O2471">
        <v>18.1376875551632</v>
      </c>
      <c r="P2471">
        <v>155.46786922209699</v>
      </c>
      <c r="Q2471">
        <v>6.7138790725107006E-2</v>
      </c>
    </row>
    <row r="2472" spans="1:17" hidden="1" x14ac:dyDescent="0.3">
      <c r="A2472" t="s">
        <v>5145</v>
      </c>
      <c r="B2472" t="s">
        <v>5146</v>
      </c>
      <c r="C2472" t="s">
        <v>10405</v>
      </c>
      <c r="D2472" t="s">
        <v>127</v>
      </c>
      <c r="E2472">
        <v>203.4197235</v>
      </c>
      <c r="F2472">
        <v>102.75</v>
      </c>
      <c r="G2472">
        <v>50.983569302599498</v>
      </c>
      <c r="H2472">
        <v>15.0467157966117</v>
      </c>
      <c r="I2472">
        <v>62.422027454019698</v>
      </c>
      <c r="J2472">
        <v>23.097272523572599</v>
      </c>
      <c r="K2472">
        <v>75.463656930884198</v>
      </c>
      <c r="L2472">
        <v>66.529390993858797</v>
      </c>
      <c r="M2472">
        <v>82.658753991839802</v>
      </c>
      <c r="N2472">
        <v>2.82469957013357</v>
      </c>
      <c r="O2472">
        <v>9.9659367396593499</v>
      </c>
      <c r="P2472">
        <v>105.5</v>
      </c>
      <c r="Q2472">
        <v>0.106880691929578</v>
      </c>
    </row>
    <row r="2473" spans="1:17" hidden="1" x14ac:dyDescent="0.3">
      <c r="A2473" t="s">
        <v>5147</v>
      </c>
      <c r="B2473" t="s">
        <v>5148</v>
      </c>
      <c r="C2473" t="s">
        <v>10405</v>
      </c>
      <c r="D2473" t="s">
        <v>3328</v>
      </c>
      <c r="E2473">
        <v>203.02507499999999</v>
      </c>
      <c r="F2473">
        <v>275</v>
      </c>
      <c r="G2473">
        <v>168.86844530106501</v>
      </c>
      <c r="H2473">
        <v>-11.5531140529932</v>
      </c>
      <c r="I2473">
        <v>38.744615368140003</v>
      </c>
      <c r="J2473">
        <v>0.14282882005504199</v>
      </c>
      <c r="K2473">
        <v>285.21591928198001</v>
      </c>
      <c r="L2473">
        <v>260.29501947019702</v>
      </c>
      <c r="M2473">
        <v>44.409225640071099</v>
      </c>
      <c r="N2473">
        <v>0.29487064319080097</v>
      </c>
      <c r="O2473">
        <v>30.909090909090899</v>
      </c>
      <c r="P2473">
        <v>219.39605110336799</v>
      </c>
    </row>
    <row r="2474" spans="1:17" hidden="1" x14ac:dyDescent="0.3">
      <c r="A2474" t="s">
        <v>5149</v>
      </c>
      <c r="B2474" t="s">
        <v>5150</v>
      </c>
      <c r="C2474" t="s">
        <v>10405</v>
      </c>
      <c r="D2474" t="s">
        <v>46</v>
      </c>
      <c r="E2474">
        <v>202.73075281499999</v>
      </c>
      <c r="F2474">
        <v>85.13</v>
      </c>
      <c r="G2474">
        <v>-22.538542463139301</v>
      </c>
      <c r="H2474">
        <v>-4.4792333823294301</v>
      </c>
      <c r="I2474">
        <v>-26.829354761397301</v>
      </c>
      <c r="J2474">
        <v>-9.2924379848661296</v>
      </c>
      <c r="K2474">
        <v>86.938148546909801</v>
      </c>
      <c r="L2474">
        <v>86.729667481635801</v>
      </c>
      <c r="M2474">
        <v>43.659961270472103</v>
      </c>
      <c r="N2474">
        <v>0.94103566936367</v>
      </c>
      <c r="O2474">
        <v>80.782332902619501</v>
      </c>
      <c r="P2474">
        <v>20.325088339222599</v>
      </c>
      <c r="Q2474">
        <v>3.6328355957774998E-2</v>
      </c>
    </row>
    <row r="2475" spans="1:17" hidden="1" x14ac:dyDescent="0.3">
      <c r="A2475" t="s">
        <v>5151</v>
      </c>
      <c r="B2475" t="s">
        <v>5152</v>
      </c>
      <c r="C2475" t="s">
        <v>10405</v>
      </c>
      <c r="D2475" t="s">
        <v>54</v>
      </c>
      <c r="E2475">
        <v>202.50141843599999</v>
      </c>
      <c r="F2475">
        <v>128.13</v>
      </c>
      <c r="G2475">
        <v>2.0663099373076101</v>
      </c>
      <c r="H2475">
        <v>-16.252714182781201</v>
      </c>
      <c r="I2475">
        <v>11.9374938805895</v>
      </c>
      <c r="J2475">
        <v>-8.2377681948703305</v>
      </c>
      <c r="K2475">
        <v>128.283463970231</v>
      </c>
      <c r="L2475">
        <v>114.815606424637</v>
      </c>
      <c r="M2475">
        <v>40.779826860883503</v>
      </c>
      <c r="N2475">
        <v>0.14890137107749399</v>
      </c>
      <c r="O2475">
        <v>23.296651837976999</v>
      </c>
      <c r="P2475">
        <v>57.795566502462997</v>
      </c>
      <c r="Q2475">
        <v>3.566595375836E-3</v>
      </c>
    </row>
    <row r="2476" spans="1:17" hidden="1" x14ac:dyDescent="0.3">
      <c r="A2476" t="s">
        <v>5153</v>
      </c>
      <c r="B2476" t="s">
        <v>5154</v>
      </c>
      <c r="C2476" t="s">
        <v>10405</v>
      </c>
      <c r="D2476" t="s">
        <v>1003</v>
      </c>
      <c r="E2476">
        <v>202.38749999999999</v>
      </c>
      <c r="F2476">
        <v>385.5</v>
      </c>
      <c r="G2476">
        <v>111.815830860847</v>
      </c>
      <c r="H2476">
        <v>2.7828848844291998</v>
      </c>
      <c r="I2476">
        <v>2.1489982982720099</v>
      </c>
      <c r="J2476">
        <v>-7.4935774051739799</v>
      </c>
      <c r="K2476">
        <v>373.91976741948298</v>
      </c>
      <c r="L2476">
        <v>300.94984169403801</v>
      </c>
      <c r="M2476">
        <v>41.336997877960599</v>
      </c>
      <c r="N2476">
        <v>0.41703232981974397</v>
      </c>
      <c r="O2476">
        <v>11.802853437094599</v>
      </c>
      <c r="P2476">
        <v>234.92615117289299</v>
      </c>
      <c r="Q2476">
        <v>7.8340364005551999E-2</v>
      </c>
    </row>
    <row r="2477" spans="1:17" hidden="1" x14ac:dyDescent="0.3">
      <c r="A2477" t="s">
        <v>5155</v>
      </c>
      <c r="B2477" t="s">
        <v>5156</v>
      </c>
      <c r="C2477" t="s">
        <v>10405</v>
      </c>
      <c r="D2477" t="s">
        <v>54</v>
      </c>
      <c r="E2477">
        <v>202.36909499999999</v>
      </c>
      <c r="F2477">
        <v>353.2</v>
      </c>
      <c r="G2477">
        <v>72.344991694370293</v>
      </c>
      <c r="H2477">
        <v>-5.18433749368777</v>
      </c>
      <c r="I2477">
        <v>0.44394685230613001</v>
      </c>
      <c r="J2477">
        <v>-6.3015290608699903</v>
      </c>
      <c r="K2477">
        <v>351.342211097644</v>
      </c>
      <c r="L2477">
        <v>310.74251613338299</v>
      </c>
      <c r="M2477">
        <v>49.029901811801302</v>
      </c>
      <c r="N2477">
        <v>0.28482615408110101</v>
      </c>
      <c r="O2477">
        <v>15.4161947904869</v>
      </c>
      <c r="P2477">
        <v>118.024691358024</v>
      </c>
      <c r="Q2477">
        <v>0.102620288180754</v>
      </c>
    </row>
    <row r="2478" spans="1:17" hidden="1" x14ac:dyDescent="0.3">
      <c r="A2478" t="s">
        <v>5157</v>
      </c>
      <c r="B2478" t="s">
        <v>5158</v>
      </c>
      <c r="C2478" t="s">
        <v>10405</v>
      </c>
      <c r="D2478" t="s">
        <v>281</v>
      </c>
      <c r="E2478">
        <v>202.29302225000001</v>
      </c>
      <c r="F2478">
        <v>113.65</v>
      </c>
      <c r="G2478">
        <v>-32.171510911304203</v>
      </c>
      <c r="I2478">
        <v>-17.683143448697201</v>
      </c>
      <c r="M2478">
        <v>0</v>
      </c>
      <c r="O2478">
        <v>0</v>
      </c>
      <c r="P2478">
        <v>0</v>
      </c>
    </row>
    <row r="2479" spans="1:17" hidden="1" x14ac:dyDescent="0.3">
      <c r="A2479" t="s">
        <v>5159</v>
      </c>
      <c r="B2479" t="s">
        <v>5160</v>
      </c>
      <c r="C2479" t="s">
        <v>10405</v>
      </c>
      <c r="D2479" t="s">
        <v>592</v>
      </c>
      <c r="E2479">
        <v>202.21837677100001</v>
      </c>
      <c r="F2479">
        <v>127.51</v>
      </c>
      <c r="G2479">
        <v>-13.557557422932099</v>
      </c>
      <c r="H2479">
        <v>-15.1632993950884</v>
      </c>
      <c r="I2479">
        <v>8.43950739205453</v>
      </c>
      <c r="J2479">
        <v>-3.2891036690029898</v>
      </c>
      <c r="K2479">
        <v>126.81813094178</v>
      </c>
      <c r="L2479">
        <v>119.392147084361</v>
      </c>
      <c r="M2479">
        <v>50.6484004348886</v>
      </c>
      <c r="N2479">
        <v>0.13790088837863301</v>
      </c>
      <c r="O2479">
        <v>27.041016390871299</v>
      </c>
      <c r="P2479">
        <v>49.134502923976598</v>
      </c>
      <c r="Q2479">
        <v>8.5654882621073E-2</v>
      </c>
    </row>
    <row r="2480" spans="1:17" hidden="1" x14ac:dyDescent="0.3">
      <c r="A2480" t="s">
        <v>5161</v>
      </c>
      <c r="B2480" t="s">
        <v>5162</v>
      </c>
      <c r="C2480" t="s">
        <v>10405</v>
      </c>
      <c r="D2480" t="s">
        <v>130</v>
      </c>
      <c r="E2480">
        <v>201.87</v>
      </c>
      <c r="F2480">
        <v>231</v>
      </c>
      <c r="G2480">
        <v>37.059258319465002</v>
      </c>
      <c r="H2480">
        <v>9.9401465416908596</v>
      </c>
      <c r="I2480">
        <v>29.9678632627121</v>
      </c>
      <c r="J2480">
        <v>-0.63984318576949295</v>
      </c>
      <c r="K2480">
        <v>191.05514851641499</v>
      </c>
      <c r="L2480">
        <v>176.79134317888699</v>
      </c>
      <c r="M2480">
        <v>86.816457436231502</v>
      </c>
      <c r="N2480">
        <v>1.02530995486164</v>
      </c>
      <c r="O2480">
        <v>19.004329004329001</v>
      </c>
      <c r="P2480">
        <v>81.889763779527499</v>
      </c>
      <c r="Q2480">
        <v>9.4966586038377002E-2</v>
      </c>
    </row>
    <row r="2481" spans="1:17" hidden="1" x14ac:dyDescent="0.3">
      <c r="A2481" t="s">
        <v>5163</v>
      </c>
      <c r="B2481" t="s">
        <v>5164</v>
      </c>
      <c r="C2481" t="s">
        <v>10405</v>
      </c>
      <c r="D2481" t="s">
        <v>780</v>
      </c>
      <c r="E2481">
        <v>201.85161260999999</v>
      </c>
      <c r="F2481">
        <v>105.34</v>
      </c>
      <c r="G2481">
        <v>1471.1770431221801</v>
      </c>
      <c r="H2481">
        <v>48.785201486745798</v>
      </c>
      <c r="I2481">
        <v>99.244368907151198</v>
      </c>
      <c r="J2481">
        <v>-6.4533887698585204</v>
      </c>
      <c r="K2481">
        <v>86.190369261716</v>
      </c>
      <c r="L2481">
        <v>59.848914282904701</v>
      </c>
      <c r="M2481">
        <v>59.3338671886968</v>
      </c>
      <c r="N2481">
        <v>2.2737884447462799</v>
      </c>
      <c r="O2481">
        <v>8.4298462122650299</v>
      </c>
      <c r="P2481">
        <v>1781.07142857142</v>
      </c>
      <c r="Q2481">
        <v>0.36785668850360997</v>
      </c>
    </row>
    <row r="2482" spans="1:17" hidden="1" x14ac:dyDescent="0.3">
      <c r="A2482" t="s">
        <v>5165</v>
      </c>
      <c r="B2482" t="s">
        <v>5166</v>
      </c>
      <c r="C2482" t="s">
        <v>10405</v>
      </c>
      <c r="D2482" t="s">
        <v>510</v>
      </c>
      <c r="E2482">
        <v>201.83598000000001</v>
      </c>
      <c r="F2482">
        <v>191.35</v>
      </c>
      <c r="G2482">
        <v>28.9653311939589</v>
      </c>
      <c r="H2482">
        <v>-23.037225548584399</v>
      </c>
      <c r="I2482">
        <v>43.453698656565898</v>
      </c>
      <c r="J2482">
        <v>-8.4097055378583594</v>
      </c>
      <c r="K2482">
        <v>179.074722198903</v>
      </c>
      <c r="M2482">
        <v>43.079468051880298</v>
      </c>
      <c r="N2482">
        <v>0.27440878680548098</v>
      </c>
      <c r="O2482">
        <v>34.308858113404703</v>
      </c>
      <c r="P2482">
        <v>139.18749999999901</v>
      </c>
    </row>
    <row r="2483" spans="1:17" hidden="1" x14ac:dyDescent="0.3">
      <c r="A2483" t="s">
        <v>5167</v>
      </c>
      <c r="B2483" t="s">
        <v>5168</v>
      </c>
      <c r="C2483" t="s">
        <v>10405</v>
      </c>
      <c r="D2483" t="s">
        <v>1010</v>
      </c>
      <c r="E2483">
        <v>201.31200000000001</v>
      </c>
      <c r="F2483">
        <v>167.76</v>
      </c>
      <c r="G2483">
        <v>88.420205065027105</v>
      </c>
      <c r="H2483">
        <v>8.6094343888668698E-2</v>
      </c>
      <c r="I2483">
        <v>102.618892007638</v>
      </c>
      <c r="J2483">
        <v>6.5302387489679701</v>
      </c>
      <c r="K2483">
        <v>147.74496309091001</v>
      </c>
      <c r="L2483">
        <v>111.862184429397</v>
      </c>
      <c r="M2483">
        <v>72.567292454886996</v>
      </c>
      <c r="N2483">
        <v>0.57715706191592198</v>
      </c>
      <c r="O2483">
        <v>8.3512160228898598</v>
      </c>
      <c r="Q2483">
        <v>9.3689320270015003E-2</v>
      </c>
    </row>
    <row r="2484" spans="1:17" hidden="1" x14ac:dyDescent="0.3">
      <c r="A2484" t="s">
        <v>5169</v>
      </c>
      <c r="B2484" t="s">
        <v>5170</v>
      </c>
      <c r="C2484" t="s">
        <v>10405</v>
      </c>
      <c r="D2484" t="s">
        <v>138</v>
      </c>
      <c r="E2484">
        <v>201.1788</v>
      </c>
      <c r="F2484">
        <v>184.5</v>
      </c>
      <c r="G2484">
        <v>72.828489088695704</v>
      </c>
      <c r="H2484">
        <v>54.834874055263803</v>
      </c>
      <c r="I2484">
        <v>28.6873444529291</v>
      </c>
      <c r="J2484">
        <v>-6.5507441315136399</v>
      </c>
      <c r="K2484">
        <v>149.03152905509799</v>
      </c>
      <c r="L2484">
        <v>125.507765775077</v>
      </c>
      <c r="M2484">
        <v>57.9262801820216</v>
      </c>
      <c r="N2484">
        <v>2.3649916597164302</v>
      </c>
      <c r="O2484">
        <v>13.902439024390199</v>
      </c>
      <c r="P2484">
        <v>152.22146274777799</v>
      </c>
      <c r="Q2484">
        <v>0.284966410288363</v>
      </c>
    </row>
    <row r="2485" spans="1:17" hidden="1" x14ac:dyDescent="0.3">
      <c r="A2485" t="s">
        <v>5171</v>
      </c>
      <c r="B2485" t="s">
        <v>5172</v>
      </c>
      <c r="C2485" t="s">
        <v>10405</v>
      </c>
      <c r="D2485" t="s">
        <v>266</v>
      </c>
      <c r="E2485">
        <v>200.486088</v>
      </c>
      <c r="F2485">
        <v>232.95</v>
      </c>
      <c r="G2485">
        <v>-31.436375776169001</v>
      </c>
      <c r="H2485">
        <v>10.626959728504</v>
      </c>
      <c r="I2485">
        <v>-14.4709148266325</v>
      </c>
      <c r="J2485">
        <v>15.3742774817529</v>
      </c>
      <c r="K2485">
        <v>196.25313260701901</v>
      </c>
      <c r="L2485">
        <v>208.243968111502</v>
      </c>
      <c r="M2485">
        <v>84.976158024560206</v>
      </c>
      <c r="N2485">
        <v>3.2923098913664899</v>
      </c>
      <c r="O2485">
        <v>12.084138227087299</v>
      </c>
      <c r="P2485">
        <v>33.1142857142857</v>
      </c>
    </row>
    <row r="2486" spans="1:17" hidden="1" x14ac:dyDescent="0.3">
      <c r="A2486" t="s">
        <v>5173</v>
      </c>
      <c r="B2486" t="s">
        <v>5174</v>
      </c>
      <c r="C2486" t="s">
        <v>10405</v>
      </c>
      <c r="D2486" t="s">
        <v>281</v>
      </c>
      <c r="E2486">
        <v>200.45004</v>
      </c>
      <c r="F2486">
        <v>167.7</v>
      </c>
      <c r="G2486">
        <v>72.141354585771793</v>
      </c>
      <c r="H2486">
        <v>6.0703698215956701</v>
      </c>
      <c r="I2486">
        <v>25.222693790331299</v>
      </c>
      <c r="J2486">
        <v>2.00401971338185</v>
      </c>
      <c r="K2486">
        <v>159.00792026349501</v>
      </c>
      <c r="L2486">
        <v>134.996599070516</v>
      </c>
      <c r="M2486">
        <v>45.480061276468497</v>
      </c>
      <c r="N2486">
        <v>0.39317038428572698</v>
      </c>
      <c r="O2486">
        <v>7.7519379844961103</v>
      </c>
      <c r="P2486">
        <v>116.052563772223</v>
      </c>
      <c r="Q2486">
        <v>0.12754945193592099</v>
      </c>
    </row>
    <row r="2487" spans="1:17" hidden="1" x14ac:dyDescent="0.3">
      <c r="A2487" t="s">
        <v>5175</v>
      </c>
      <c r="B2487" t="s">
        <v>5176</v>
      </c>
      <c r="C2487" t="s">
        <v>10405</v>
      </c>
      <c r="D2487" t="s">
        <v>54</v>
      </c>
      <c r="E2487">
        <v>200.36915744999999</v>
      </c>
      <c r="F2487">
        <v>84.7</v>
      </c>
      <c r="G2487">
        <v>-30.795089606696099</v>
      </c>
      <c r="H2487">
        <v>-3.5430807573259102</v>
      </c>
      <c r="I2487">
        <v>-9.3018254704502503</v>
      </c>
      <c r="J2487">
        <v>2.4691601264858498</v>
      </c>
      <c r="K2487">
        <v>82.668088513527195</v>
      </c>
      <c r="L2487">
        <v>88.053540274239197</v>
      </c>
      <c r="M2487">
        <v>66.681816791055496</v>
      </c>
      <c r="N2487">
        <v>2.03705338877857</v>
      </c>
      <c r="O2487">
        <v>33.4120425029516</v>
      </c>
      <c r="P2487">
        <v>15.6313993174061</v>
      </c>
      <c r="Q2487">
        <v>-4.8623935691112001E-2</v>
      </c>
    </row>
    <row r="2488" spans="1:17" hidden="1" x14ac:dyDescent="0.3">
      <c r="A2488" t="s">
        <v>5177</v>
      </c>
      <c r="B2488" t="s">
        <v>5178</v>
      </c>
      <c r="C2488" t="s">
        <v>10405</v>
      </c>
      <c r="E2488">
        <v>200.16974999999999</v>
      </c>
      <c r="F2488">
        <v>63.85</v>
      </c>
      <c r="G2488">
        <v>13.372140786895001</v>
      </c>
      <c r="H2488">
        <v>0.55698405696331899</v>
      </c>
      <c r="I2488">
        <v>-10.588208862987701</v>
      </c>
      <c r="J2488">
        <v>-5.99360371262207</v>
      </c>
      <c r="K2488">
        <v>64.588817317336094</v>
      </c>
      <c r="L2488">
        <v>64.894786683960803</v>
      </c>
      <c r="M2488">
        <v>61.436799265104099</v>
      </c>
      <c r="N2488">
        <v>0.42612729421330398</v>
      </c>
      <c r="O2488">
        <v>53.171495693030501</v>
      </c>
      <c r="P2488">
        <v>67.497376705141605</v>
      </c>
      <c r="Q2488">
        <v>0.15223139208981001</v>
      </c>
    </row>
    <row r="2489" spans="1:17" hidden="1" x14ac:dyDescent="0.3">
      <c r="A2489" t="s">
        <v>5179</v>
      </c>
      <c r="B2489" t="s">
        <v>5180</v>
      </c>
      <c r="C2489" t="s">
        <v>10405</v>
      </c>
      <c r="D2489" t="s">
        <v>182</v>
      </c>
      <c r="E2489">
        <v>199.9332</v>
      </c>
      <c r="F2489">
        <v>15.01</v>
      </c>
      <c r="G2489">
        <v>-2.21480095459426</v>
      </c>
      <c r="H2489">
        <v>-26.764787597018099</v>
      </c>
      <c r="I2489">
        <v>52.691430898635303</v>
      </c>
      <c r="J2489">
        <v>-8.71528416675614</v>
      </c>
      <c r="K2489">
        <v>14.908123392272801</v>
      </c>
      <c r="L2489">
        <v>11.760994926948801</v>
      </c>
      <c r="M2489">
        <v>23.263546658861401</v>
      </c>
      <c r="N2489">
        <v>0.28680904188081502</v>
      </c>
      <c r="O2489">
        <v>30.779480346435601</v>
      </c>
      <c r="P2489">
        <v>96.465968586387405</v>
      </c>
      <c r="Q2489">
        <v>0.15593317667370399</v>
      </c>
    </row>
    <row r="2490" spans="1:17" hidden="1" x14ac:dyDescent="0.3">
      <c r="A2490" t="s">
        <v>5181</v>
      </c>
      <c r="B2490" t="s">
        <v>5182</v>
      </c>
      <c r="C2490" t="s">
        <v>10405</v>
      </c>
      <c r="D2490" t="s">
        <v>1955</v>
      </c>
      <c r="E2490">
        <v>199.92138</v>
      </c>
      <c r="F2490">
        <v>134.6</v>
      </c>
      <c r="G2490">
        <v>1686.7474080076099</v>
      </c>
      <c r="H2490">
        <v>37.453074789913202</v>
      </c>
      <c r="I2490">
        <v>91.974177423576904</v>
      </c>
      <c r="J2490">
        <v>5.6389966296556899</v>
      </c>
      <c r="K2490">
        <v>97.805815891887306</v>
      </c>
      <c r="L2490">
        <v>63.6304880714356</v>
      </c>
      <c r="M2490">
        <v>89.227684916170205</v>
      </c>
      <c r="N2490">
        <v>2.5850632730412499</v>
      </c>
      <c r="O2490">
        <v>0</v>
      </c>
      <c r="P2490">
        <v>1788.8577041818601</v>
      </c>
      <c r="Q2490">
        <v>0.22675883981940501</v>
      </c>
    </row>
    <row r="2491" spans="1:17" hidden="1" x14ac:dyDescent="0.3">
      <c r="A2491" t="s">
        <v>5183</v>
      </c>
      <c r="B2491" t="s">
        <v>5184</v>
      </c>
      <c r="C2491" t="s">
        <v>10405</v>
      </c>
      <c r="D2491" t="s">
        <v>167</v>
      </c>
      <c r="E2491">
        <v>199.68225035</v>
      </c>
      <c r="F2491">
        <v>30.47</v>
      </c>
      <c r="G2491">
        <v>-11.2588124986057</v>
      </c>
      <c r="H2491">
        <v>-9.7893012257315792</v>
      </c>
      <c r="I2491">
        <v>2.27748647256263</v>
      </c>
      <c r="J2491">
        <v>-7.9494264390823304</v>
      </c>
      <c r="K2491">
        <v>30.248356443128898</v>
      </c>
      <c r="L2491">
        <v>28.780901028116599</v>
      </c>
      <c r="M2491">
        <v>50.089512402339203</v>
      </c>
      <c r="N2491">
        <v>0.32305641966898802</v>
      </c>
      <c r="O2491">
        <v>50.968165408598601</v>
      </c>
      <c r="P2491">
        <v>34.525386313465702</v>
      </c>
      <c r="Q2491">
        <v>3.2696640568856003E-2</v>
      </c>
    </row>
    <row r="2492" spans="1:17" hidden="1" x14ac:dyDescent="0.3">
      <c r="A2492" t="s">
        <v>5185</v>
      </c>
      <c r="B2492" t="s">
        <v>5186</v>
      </c>
      <c r="C2492" t="s">
        <v>10405</v>
      </c>
      <c r="D2492" t="s">
        <v>471</v>
      </c>
      <c r="E2492">
        <v>199.54116966500001</v>
      </c>
      <c r="F2492">
        <v>82.19</v>
      </c>
      <c r="G2492">
        <v>143.819086805284</v>
      </c>
      <c r="H2492">
        <v>89.551483480613996</v>
      </c>
      <c r="I2492">
        <v>208.59712649969401</v>
      </c>
      <c r="J2492">
        <v>-6.4490924126754896</v>
      </c>
      <c r="K2492">
        <v>56.787313834448298</v>
      </c>
      <c r="L2492">
        <v>36.431666443033102</v>
      </c>
      <c r="M2492">
        <v>65.701898690188798</v>
      </c>
      <c r="N2492">
        <v>1.81578093933111</v>
      </c>
      <c r="O2492">
        <v>6.3024698868475504</v>
      </c>
      <c r="P2492">
        <v>321.48717948717899</v>
      </c>
      <c r="Q2492">
        <v>0.111004413295601</v>
      </c>
    </row>
    <row r="2493" spans="1:17" hidden="1" x14ac:dyDescent="0.3">
      <c r="A2493" t="s">
        <v>5187</v>
      </c>
      <c r="B2493" t="s">
        <v>5188</v>
      </c>
      <c r="C2493" t="s">
        <v>10405</v>
      </c>
      <c r="D2493" t="s">
        <v>1551</v>
      </c>
      <c r="E2493">
        <v>199.30157</v>
      </c>
      <c r="F2493">
        <v>132.85</v>
      </c>
      <c r="G2493">
        <v>-9.7291145979401605</v>
      </c>
      <c r="H2493">
        <v>-8.3891235259898007</v>
      </c>
      <c r="I2493">
        <v>-30.5398177681462</v>
      </c>
      <c r="J2493">
        <v>-3.27810024249737</v>
      </c>
      <c r="K2493">
        <v>134.18792404722501</v>
      </c>
      <c r="L2493">
        <v>136.677539751577</v>
      </c>
      <c r="M2493">
        <v>46.9747633374351</v>
      </c>
      <c r="N2493">
        <v>0.83971902914879104</v>
      </c>
      <c r="O2493">
        <v>48.136996612721099</v>
      </c>
      <c r="P2493">
        <v>32.123321730482303</v>
      </c>
      <c r="Q2493">
        <v>5.8826496226527997E-2</v>
      </c>
    </row>
    <row r="2494" spans="1:17" hidden="1" x14ac:dyDescent="0.3">
      <c r="A2494" t="s">
        <v>5189</v>
      </c>
      <c r="B2494" t="s">
        <v>5190</v>
      </c>
      <c r="C2494" t="s">
        <v>10405</v>
      </c>
      <c r="D2494" t="s">
        <v>130</v>
      </c>
      <c r="E2494">
        <v>199.26</v>
      </c>
      <c r="F2494">
        <v>48.6</v>
      </c>
      <c r="G2494">
        <v>21.140791927812501</v>
      </c>
      <c r="H2494">
        <v>-13.123235165969399</v>
      </c>
      <c r="I2494">
        <v>27.608336371930498</v>
      </c>
      <c r="J2494">
        <v>-10.308251582233</v>
      </c>
      <c r="K2494">
        <v>51.697267075561399</v>
      </c>
      <c r="L2494">
        <v>44.269728854150003</v>
      </c>
      <c r="M2494">
        <v>17.3144563051194</v>
      </c>
      <c r="N2494">
        <v>8.5917865304161303E-2</v>
      </c>
      <c r="O2494">
        <v>34.382716049382701</v>
      </c>
      <c r="P2494">
        <v>65.870307167235495</v>
      </c>
      <c r="Q2494">
        <v>1.6817080565082999E-2</v>
      </c>
    </row>
    <row r="2495" spans="1:17" hidden="1" x14ac:dyDescent="0.3">
      <c r="A2495" t="s">
        <v>5191</v>
      </c>
      <c r="B2495" t="s">
        <v>5192</v>
      </c>
      <c r="C2495" t="s">
        <v>10405</v>
      </c>
      <c r="D2495" t="s">
        <v>167</v>
      </c>
      <c r="E2495">
        <v>199.12</v>
      </c>
      <c r="F2495">
        <v>24.89</v>
      </c>
      <c r="G2495">
        <v>19.135479970154702</v>
      </c>
      <c r="H2495">
        <v>-23.360744977803702</v>
      </c>
      <c r="I2495">
        <v>7.3922334357249104</v>
      </c>
      <c r="J2495">
        <v>-9.8439681846045097</v>
      </c>
      <c r="K2495">
        <v>25.547845039219901</v>
      </c>
      <c r="L2495">
        <v>22.301664706527198</v>
      </c>
      <c r="M2495">
        <v>41.655850267660703</v>
      </c>
      <c r="N2495">
        <v>0.239779717273718</v>
      </c>
      <c r="O2495">
        <v>25.753314584170301</v>
      </c>
      <c r="P2495">
        <v>71.655172413793096</v>
      </c>
      <c r="Q2495">
        <v>8.4094201840853006E-2</v>
      </c>
    </row>
    <row r="2496" spans="1:17" hidden="1" x14ac:dyDescent="0.3">
      <c r="A2496" t="s">
        <v>5193</v>
      </c>
      <c r="B2496" t="s">
        <v>5194</v>
      </c>
      <c r="C2496" t="s">
        <v>10405</v>
      </c>
      <c r="D2496" t="s">
        <v>92</v>
      </c>
      <c r="E2496">
        <v>199.00146000000001</v>
      </c>
      <c r="F2496">
        <v>150</v>
      </c>
      <c r="G2496">
        <v>60.531469561460398</v>
      </c>
      <c r="H2496">
        <v>-14.9030044933206</v>
      </c>
      <c r="I2496">
        <v>7.6301397593228302</v>
      </c>
      <c r="J2496">
        <v>-5.87536147845241</v>
      </c>
      <c r="K2496">
        <v>164.80571833463799</v>
      </c>
      <c r="L2496">
        <v>153.06223149208901</v>
      </c>
      <c r="M2496">
        <v>33.683826391520597</v>
      </c>
      <c r="N2496">
        <v>0.62478062478062402</v>
      </c>
      <c r="O2496">
        <v>74.533333333333303</v>
      </c>
      <c r="P2496">
        <v>115.672178289</v>
      </c>
      <c r="Q2496">
        <v>0.119289973733732</v>
      </c>
    </row>
    <row r="2497" spans="1:17" hidden="1" x14ac:dyDescent="0.3">
      <c r="A2497" t="s">
        <v>5195</v>
      </c>
      <c r="B2497" t="s">
        <v>5196</v>
      </c>
      <c r="C2497" t="s">
        <v>10405</v>
      </c>
      <c r="D2497" t="s">
        <v>271</v>
      </c>
      <c r="E2497">
        <v>198.98042796499999</v>
      </c>
      <c r="F2497">
        <v>12.65</v>
      </c>
      <c r="G2497">
        <v>6.8394780996848104</v>
      </c>
      <c r="H2497">
        <v>-21.488424886880502</v>
      </c>
      <c r="I2497">
        <v>6.3364643944400498</v>
      </c>
      <c r="J2497">
        <v>-8.9485931199210995</v>
      </c>
      <c r="K2497">
        <v>13.6503105196572</v>
      </c>
      <c r="L2497">
        <v>12.252826783980099</v>
      </c>
      <c r="M2497">
        <v>29.0180510185792</v>
      </c>
      <c r="N2497">
        <v>1.5057345272395199</v>
      </c>
      <c r="O2497">
        <v>53.754940711462403</v>
      </c>
      <c r="P2497">
        <v>84.671532846715294</v>
      </c>
      <c r="Q2497">
        <v>1.6775796838500001E-2</v>
      </c>
    </row>
    <row r="2498" spans="1:17" hidden="1" x14ac:dyDescent="0.3">
      <c r="A2498" t="s">
        <v>5197</v>
      </c>
      <c r="B2498" t="s">
        <v>5198</v>
      </c>
      <c r="C2498" t="s">
        <v>10405</v>
      </c>
      <c r="D2498" t="s">
        <v>2927</v>
      </c>
      <c r="E2498">
        <v>198.92894519999999</v>
      </c>
      <c r="F2498">
        <v>287</v>
      </c>
      <c r="G2498">
        <v>141.55285723366401</v>
      </c>
      <c r="H2498">
        <v>34.959166998076299</v>
      </c>
      <c r="I2498">
        <v>56.891065797044803</v>
      </c>
      <c r="J2498">
        <v>-1.2345435772178399</v>
      </c>
      <c r="K2498">
        <v>231.77506248102901</v>
      </c>
      <c r="L2498">
        <v>186.390469959862</v>
      </c>
      <c r="M2498">
        <v>68.192798389367397</v>
      </c>
      <c r="N2498">
        <v>1.60993957212369</v>
      </c>
      <c r="O2498">
        <v>5.8885017421602601</v>
      </c>
      <c r="P2498">
        <v>192.85714285714201</v>
      </c>
      <c r="Q2498">
        <v>0.106940097229139</v>
      </c>
    </row>
    <row r="2499" spans="1:17" hidden="1" x14ac:dyDescent="0.3">
      <c r="A2499" t="s">
        <v>5199</v>
      </c>
      <c r="B2499" t="s">
        <v>5200</v>
      </c>
      <c r="C2499" t="s">
        <v>10405</v>
      </c>
      <c r="D2499" t="s">
        <v>1003</v>
      </c>
      <c r="E2499">
        <v>198.78945944</v>
      </c>
      <c r="F2499">
        <v>115.85</v>
      </c>
      <c r="G2499">
        <v>-5.8631812122200397</v>
      </c>
      <c r="H2499">
        <v>6.5219651969692398</v>
      </c>
      <c r="I2499">
        <v>17.135895303775701</v>
      </c>
      <c r="J2499">
        <v>0.51334466189846095</v>
      </c>
      <c r="K2499">
        <v>110.017962527813</v>
      </c>
      <c r="L2499">
        <v>98.605496047841697</v>
      </c>
      <c r="M2499">
        <v>50.801481843467698</v>
      </c>
      <c r="N2499">
        <v>1.6750345237688899</v>
      </c>
      <c r="O2499">
        <v>9.6245144583513298</v>
      </c>
      <c r="P2499">
        <v>53.851261620185902</v>
      </c>
      <c r="Q2499">
        <v>7.4577421655531995E-2</v>
      </c>
    </row>
    <row r="2500" spans="1:17" hidden="1" x14ac:dyDescent="0.3">
      <c r="A2500" t="s">
        <v>5201</v>
      </c>
      <c r="B2500" t="s">
        <v>5202</v>
      </c>
      <c r="C2500" t="s">
        <v>10405</v>
      </c>
      <c r="D2500" t="s">
        <v>592</v>
      </c>
      <c r="E2500">
        <v>198.59639999999999</v>
      </c>
      <c r="F2500">
        <v>101.5</v>
      </c>
      <c r="G2500">
        <v>28.506025894141398</v>
      </c>
      <c r="H2500">
        <v>-17.372234442667398</v>
      </c>
      <c r="I2500">
        <v>12.1122529707401</v>
      </c>
      <c r="J2500">
        <v>-7.6325411326447403</v>
      </c>
      <c r="K2500">
        <v>97.495065049601607</v>
      </c>
      <c r="L2500">
        <v>84.716517083031107</v>
      </c>
      <c r="M2500">
        <v>40.268671090110303</v>
      </c>
      <c r="N2500">
        <v>0.37376066588665302</v>
      </c>
      <c r="O2500">
        <v>26.108374384236399</v>
      </c>
      <c r="P2500">
        <v>70.961765201280102</v>
      </c>
      <c r="Q2500">
        <v>6.1110846059151E-2</v>
      </c>
    </row>
    <row r="2501" spans="1:17" hidden="1" x14ac:dyDescent="0.3">
      <c r="A2501" t="s">
        <v>5203</v>
      </c>
      <c r="B2501" t="s">
        <v>5204</v>
      </c>
      <c r="C2501" t="s">
        <v>10405</v>
      </c>
      <c r="D2501" t="s">
        <v>130</v>
      </c>
      <c r="E2501">
        <v>198.13367199999999</v>
      </c>
      <c r="F2501">
        <v>4.18</v>
      </c>
      <c r="G2501">
        <v>28.597719857926499</v>
      </c>
      <c r="H2501">
        <v>-19.277083058974299</v>
      </c>
      <c r="I2501">
        <v>-22.683143448697201</v>
      </c>
      <c r="J2501">
        <v>-2.4691114784524202</v>
      </c>
      <c r="K2501">
        <v>4.3314400420296399</v>
      </c>
      <c r="L2501">
        <v>4.2734241996759001</v>
      </c>
      <c r="M2501">
        <v>10.626703297444401</v>
      </c>
      <c r="N2501">
        <v>0.31889456990645998</v>
      </c>
      <c r="O2501">
        <v>38.755980861243998</v>
      </c>
      <c r="P2501">
        <v>70.612244897959101</v>
      </c>
      <c r="Q2501">
        <v>2.1475467730203E-2</v>
      </c>
    </row>
    <row r="2502" spans="1:17" hidden="1" x14ac:dyDescent="0.3">
      <c r="A2502" t="s">
        <v>5205</v>
      </c>
      <c r="B2502" t="s">
        <v>5206</v>
      </c>
      <c r="C2502" t="s">
        <v>10405</v>
      </c>
      <c r="D2502" t="s">
        <v>5207</v>
      </c>
      <c r="E2502">
        <v>197.71350000000001</v>
      </c>
      <c r="F2502">
        <v>89</v>
      </c>
      <c r="G2502">
        <v>-14.757262890195999</v>
      </c>
      <c r="H2502">
        <v>-13.1660640645197</v>
      </c>
      <c r="I2502">
        <v>-0.26889542758902901</v>
      </c>
      <c r="J2502">
        <v>0.109363857870446</v>
      </c>
      <c r="M2502">
        <v>56.753965909706899</v>
      </c>
      <c r="O2502">
        <v>34.831460674157299</v>
      </c>
      <c r="P2502">
        <v>23.268698060941801</v>
      </c>
    </row>
    <row r="2503" spans="1:17" hidden="1" x14ac:dyDescent="0.3">
      <c r="A2503" t="s">
        <v>5208</v>
      </c>
      <c r="B2503" t="s">
        <v>5209</v>
      </c>
      <c r="C2503" t="s">
        <v>10405</v>
      </c>
      <c r="D2503" t="s">
        <v>21</v>
      </c>
      <c r="E2503">
        <v>197.301151979</v>
      </c>
      <c r="F2503">
        <v>102.49</v>
      </c>
      <c r="G2503">
        <v>49.548347244724098</v>
      </c>
      <c r="H2503">
        <v>-0.69674195052757504</v>
      </c>
      <c r="I2503">
        <v>-0.148739778972451</v>
      </c>
      <c r="J2503">
        <v>2.27235592395918</v>
      </c>
      <c r="K2503">
        <v>103.64924866436201</v>
      </c>
      <c r="L2503">
        <v>95.597020567656003</v>
      </c>
      <c r="M2503">
        <v>59.790289551043799</v>
      </c>
      <c r="N2503">
        <v>0.122963350939035</v>
      </c>
      <c r="O2503">
        <v>44.014050151234201</v>
      </c>
      <c r="P2503">
        <v>83.017857142857096</v>
      </c>
      <c r="Q2503">
        <v>5.4153896679296001E-2</v>
      </c>
    </row>
    <row r="2504" spans="1:17" hidden="1" x14ac:dyDescent="0.3">
      <c r="A2504" t="s">
        <v>5210</v>
      </c>
      <c r="B2504" t="s">
        <v>5211</v>
      </c>
      <c r="C2504" t="s">
        <v>10405</v>
      </c>
      <c r="D2504" t="s">
        <v>266</v>
      </c>
      <c r="E2504">
        <v>197.226780408</v>
      </c>
      <c r="F2504">
        <v>167.43</v>
      </c>
      <c r="G2504">
        <v>152.57338704787901</v>
      </c>
      <c r="H2504">
        <v>-20.261491973246802</v>
      </c>
      <c r="I2504">
        <v>13.1726595993684</v>
      </c>
      <c r="J2504">
        <v>-6.9835623455044402</v>
      </c>
      <c r="K2504">
        <v>175.80548070978799</v>
      </c>
      <c r="L2504">
        <v>145.13048778413699</v>
      </c>
      <c r="M2504">
        <v>44.115971544639699</v>
      </c>
      <c r="N2504">
        <v>0.28869298099442597</v>
      </c>
      <c r="O2504">
        <v>40.7035776145254</v>
      </c>
      <c r="P2504">
        <v>197.65333333333299</v>
      </c>
      <c r="Q2504">
        <v>0.10676814256671199</v>
      </c>
    </row>
    <row r="2505" spans="1:17" hidden="1" x14ac:dyDescent="0.3">
      <c r="A2505" t="s">
        <v>5212</v>
      </c>
      <c r="B2505" t="s">
        <v>5213</v>
      </c>
      <c r="C2505" t="s">
        <v>10405</v>
      </c>
      <c r="D2505" t="s">
        <v>592</v>
      </c>
      <c r="E2505">
        <v>197.10560687999899</v>
      </c>
      <c r="F2505">
        <v>56.68</v>
      </c>
      <c r="G2505">
        <v>137.73325099345701</v>
      </c>
      <c r="H2505">
        <v>-4.8100940410090702</v>
      </c>
      <c r="I2505">
        <v>-20.711372704471302</v>
      </c>
      <c r="J2505">
        <v>-14.2147512376745</v>
      </c>
      <c r="K2505">
        <v>60.411283708440898</v>
      </c>
      <c r="M2505">
        <v>35.299595056994697</v>
      </c>
      <c r="N2505">
        <v>1.08545736303156</v>
      </c>
      <c r="O2505">
        <v>33.203952011291399</v>
      </c>
      <c r="P2505">
        <v>169.90476190476099</v>
      </c>
    </row>
    <row r="2506" spans="1:17" hidden="1" x14ac:dyDescent="0.3">
      <c r="A2506" t="s">
        <v>5214</v>
      </c>
      <c r="B2506" t="s">
        <v>5215</v>
      </c>
      <c r="C2506" t="s">
        <v>10405</v>
      </c>
      <c r="D2506" t="s">
        <v>327</v>
      </c>
      <c r="E2506">
        <v>196.9961256</v>
      </c>
      <c r="F2506">
        <v>84.65</v>
      </c>
      <c r="G2506">
        <v>-59.165905046707302</v>
      </c>
      <c r="H2506">
        <v>2.4923443438886599</v>
      </c>
      <c r="I2506">
        <v>-5.4896378158277503</v>
      </c>
      <c r="J2506">
        <v>4.5134321624453202</v>
      </c>
      <c r="K2506">
        <v>78.966557993699197</v>
      </c>
      <c r="L2506">
        <v>86.795757000351699</v>
      </c>
      <c r="M2506">
        <v>65.141134243634795</v>
      </c>
      <c r="N2506">
        <v>0.98028477546549797</v>
      </c>
      <c r="O2506">
        <v>45.304193738924901</v>
      </c>
      <c r="P2506">
        <v>34.365079365079303</v>
      </c>
    </row>
    <row r="2507" spans="1:17" hidden="1" x14ac:dyDescent="0.3">
      <c r="A2507" t="s">
        <v>5216</v>
      </c>
      <c r="B2507" t="s">
        <v>5217</v>
      </c>
      <c r="C2507" t="s">
        <v>10405</v>
      </c>
      <c r="D2507" t="s">
        <v>54</v>
      </c>
      <c r="E2507">
        <v>196.855920376</v>
      </c>
      <c r="F2507">
        <v>124.37</v>
      </c>
      <c r="G2507">
        <v>-11.4239380957702</v>
      </c>
      <c r="H2507">
        <v>-9.7460460388541907</v>
      </c>
      <c r="I2507">
        <v>10.4672944699014</v>
      </c>
      <c r="J2507">
        <v>-11.203552805166501</v>
      </c>
      <c r="K2507">
        <v>123.699359081575</v>
      </c>
      <c r="L2507">
        <v>112.69319184330401</v>
      </c>
      <c r="M2507">
        <v>34.4195340485754</v>
      </c>
      <c r="N2507">
        <v>0.75982384327841401</v>
      </c>
      <c r="O2507">
        <v>16.579560987376301</v>
      </c>
      <c r="P2507">
        <v>36.9713656387665</v>
      </c>
      <c r="Q2507">
        <v>-5.0495755309511003E-2</v>
      </c>
    </row>
    <row r="2508" spans="1:17" hidden="1" x14ac:dyDescent="0.3">
      <c r="A2508" t="s">
        <v>5218</v>
      </c>
      <c r="B2508" t="s">
        <v>5219</v>
      </c>
      <c r="C2508" t="s">
        <v>10405</v>
      </c>
      <c r="D2508" t="s">
        <v>646</v>
      </c>
      <c r="E2508">
        <v>196.80964439499999</v>
      </c>
      <c r="F2508">
        <v>220.85</v>
      </c>
      <c r="G2508">
        <v>-18.730851174664</v>
      </c>
      <c r="H2508">
        <v>-14.9736024999651</v>
      </c>
      <c r="I2508">
        <v>2.8681665949709099</v>
      </c>
      <c r="J2508">
        <v>-7.6445500749436501</v>
      </c>
      <c r="K2508">
        <v>226.32418902705899</v>
      </c>
      <c r="L2508">
        <v>218.37820699733501</v>
      </c>
      <c r="M2508">
        <v>44.576319608621297</v>
      </c>
      <c r="N2508">
        <v>1.66307608389089</v>
      </c>
      <c r="O2508">
        <v>34.5934427532762</v>
      </c>
      <c r="P2508">
        <v>26.852383687535902</v>
      </c>
      <c r="Q2508">
        <v>-3.9353693087433E-2</v>
      </c>
    </row>
    <row r="2509" spans="1:17" hidden="1" x14ac:dyDescent="0.3">
      <c r="A2509" t="s">
        <v>5220</v>
      </c>
      <c r="B2509" t="s">
        <v>5221</v>
      </c>
      <c r="C2509" t="s">
        <v>10405</v>
      </c>
      <c r="D2509" t="s">
        <v>1072</v>
      </c>
      <c r="E2509">
        <v>195.73121606500001</v>
      </c>
      <c r="F2509">
        <v>5.95</v>
      </c>
      <c r="G2509">
        <v>53.765989088695697</v>
      </c>
      <c r="H2509">
        <v>-19.043369941825599</v>
      </c>
      <c r="I2509">
        <v>20.688949574558599</v>
      </c>
      <c r="J2509">
        <v>-9.3968223218259102</v>
      </c>
      <c r="K2509">
        <v>6.4194820973173803</v>
      </c>
      <c r="L2509">
        <v>5.5891113200835996</v>
      </c>
      <c r="M2509">
        <v>26.685106421221999</v>
      </c>
      <c r="N2509">
        <v>0.45434531449226101</v>
      </c>
      <c r="O2509">
        <v>44.873949579831901</v>
      </c>
      <c r="Q2509">
        <v>4.2959169957595002E-2</v>
      </c>
    </row>
    <row r="2510" spans="1:17" hidden="1" x14ac:dyDescent="0.3">
      <c r="A2510" t="s">
        <v>5222</v>
      </c>
      <c r="B2510" t="s">
        <v>5223</v>
      </c>
      <c r="C2510" t="s">
        <v>10405</v>
      </c>
      <c r="D2510" t="s">
        <v>471</v>
      </c>
      <c r="E2510">
        <v>195.3295</v>
      </c>
      <c r="F2510">
        <v>177.25</v>
      </c>
      <c r="G2510">
        <v>19.324215584422198</v>
      </c>
      <c r="H2510">
        <v>-7.7466666451223096</v>
      </c>
      <c r="I2510">
        <v>7.1847677876536196</v>
      </c>
      <c r="J2510">
        <v>-4.1617618125281304</v>
      </c>
      <c r="K2510">
        <v>183.063750332013</v>
      </c>
      <c r="L2510">
        <v>173.16409983858699</v>
      </c>
      <c r="M2510">
        <v>43.322272265728699</v>
      </c>
      <c r="N2510">
        <v>0.44110634239389601</v>
      </c>
      <c r="O2510">
        <v>77.715091678420293</v>
      </c>
      <c r="P2510">
        <v>68.408551068883597</v>
      </c>
      <c r="Q2510">
        <v>6.3943608567022997E-2</v>
      </c>
    </row>
    <row r="2511" spans="1:17" hidden="1" x14ac:dyDescent="0.3">
      <c r="A2511" t="s">
        <v>5224</v>
      </c>
      <c r="B2511" t="s">
        <v>5225</v>
      </c>
      <c r="C2511" t="s">
        <v>10405</v>
      </c>
      <c r="D2511" t="s">
        <v>468</v>
      </c>
      <c r="E2511">
        <v>195.12491149600001</v>
      </c>
      <c r="F2511">
        <v>22.04</v>
      </c>
      <c r="G2511">
        <v>61.161822422029097</v>
      </c>
      <c r="H2511">
        <v>-7.3798778783335504</v>
      </c>
      <c r="I2511">
        <v>-13.4751056236381</v>
      </c>
      <c r="J2511">
        <v>9.9475124312448706</v>
      </c>
      <c r="K2511">
        <v>21.807138422356601</v>
      </c>
      <c r="L2511">
        <v>22.322241613555398</v>
      </c>
      <c r="M2511">
        <v>72.039358456358599</v>
      </c>
      <c r="N2511">
        <v>1.42288113779134</v>
      </c>
      <c r="O2511">
        <v>47.459165154264902</v>
      </c>
      <c r="P2511">
        <v>107.924528301886</v>
      </c>
    </row>
    <row r="2512" spans="1:17" hidden="1" x14ac:dyDescent="0.3">
      <c r="A2512" t="s">
        <v>5226</v>
      </c>
      <c r="B2512" t="s">
        <v>5227</v>
      </c>
      <c r="C2512" t="s">
        <v>10405</v>
      </c>
      <c r="D2512" t="s">
        <v>74</v>
      </c>
      <c r="E2512">
        <v>194.911416</v>
      </c>
      <c r="F2512">
        <v>84.84</v>
      </c>
      <c r="G2512">
        <v>112.324166322125</v>
      </c>
      <c r="H2512">
        <v>0.24234434388867601</v>
      </c>
      <c r="I2512">
        <v>-12.6831434486972</v>
      </c>
      <c r="J2512">
        <v>-2.4691114784524202</v>
      </c>
      <c r="K2512">
        <v>83.195999416246906</v>
      </c>
      <c r="L2512">
        <v>75.587735693413407</v>
      </c>
      <c r="M2512">
        <v>100</v>
      </c>
      <c r="N2512">
        <v>0</v>
      </c>
      <c r="O2512">
        <v>0</v>
      </c>
      <c r="P2512">
        <v>144.49567723342901</v>
      </c>
    </row>
    <row r="2513" spans="1:17" hidden="1" x14ac:dyDescent="0.3">
      <c r="A2513" t="s">
        <v>5228</v>
      </c>
      <c r="B2513" t="s">
        <v>5229</v>
      </c>
      <c r="C2513" t="s">
        <v>10405</v>
      </c>
      <c r="D2513" t="s">
        <v>54</v>
      </c>
      <c r="E2513">
        <v>194.90375</v>
      </c>
      <c r="F2513">
        <v>190.15</v>
      </c>
      <c r="G2513">
        <v>-18.0701007702901</v>
      </c>
      <c r="H2513">
        <v>-0.97182547763647997</v>
      </c>
      <c r="I2513">
        <v>-13.0326206088513</v>
      </c>
      <c r="J2513">
        <v>-1.9452770101443999</v>
      </c>
      <c r="K2513">
        <v>182.648106439081</v>
      </c>
      <c r="L2513">
        <v>181.430910094631</v>
      </c>
      <c r="M2513">
        <v>57.9839247866961</v>
      </c>
      <c r="N2513">
        <v>1.7529210182767601</v>
      </c>
      <c r="O2513">
        <v>20.957139100709899</v>
      </c>
      <c r="P2513">
        <v>27.960969044414501</v>
      </c>
      <c r="Q2513">
        <v>-3.4041811889725999E-2</v>
      </c>
    </row>
    <row r="2514" spans="1:17" hidden="1" x14ac:dyDescent="0.3">
      <c r="A2514" t="s">
        <v>5230</v>
      </c>
      <c r="B2514" t="s">
        <v>5231</v>
      </c>
      <c r="C2514" t="s">
        <v>10405</v>
      </c>
      <c r="D2514" t="s">
        <v>144</v>
      </c>
      <c r="E2514">
        <v>194.72399999999999</v>
      </c>
      <c r="F2514">
        <v>180</v>
      </c>
      <c r="G2514">
        <v>-11.000188124363699</v>
      </c>
      <c r="H2514">
        <v>2.0716126365715799</v>
      </c>
      <c r="I2514">
        <v>7.3168565513027799</v>
      </c>
      <c r="J2514">
        <v>-4.9732851011569199</v>
      </c>
      <c r="K2514">
        <v>166.45193375164499</v>
      </c>
      <c r="L2514">
        <v>157.93195835641501</v>
      </c>
      <c r="M2514">
        <v>61.754254872913798</v>
      </c>
      <c r="N2514">
        <v>3.6448550588529902</v>
      </c>
      <c r="O2514">
        <v>11.25</v>
      </c>
      <c r="P2514">
        <v>50</v>
      </c>
      <c r="Q2514">
        <v>0.111706764259944</v>
      </c>
    </row>
    <row r="2515" spans="1:17" hidden="1" x14ac:dyDescent="0.3">
      <c r="A2515" t="s">
        <v>5232</v>
      </c>
      <c r="B2515" t="s">
        <v>5233</v>
      </c>
      <c r="C2515" t="s">
        <v>10405</v>
      </c>
      <c r="D2515" t="s">
        <v>5234</v>
      </c>
      <c r="E2515">
        <v>194.28203339999999</v>
      </c>
      <c r="F2515">
        <v>181.5</v>
      </c>
      <c r="G2515">
        <v>-49.671510911304203</v>
      </c>
      <c r="H2515">
        <v>9.0665133404714595</v>
      </c>
      <c r="I2515">
        <v>-20.598361421417099</v>
      </c>
      <c r="J2515">
        <v>-0.77607789532725602</v>
      </c>
      <c r="K2515">
        <v>175.44041222750801</v>
      </c>
      <c r="L2515">
        <v>189.513592576599</v>
      </c>
      <c r="M2515">
        <v>54.450834551884903</v>
      </c>
      <c r="N2515">
        <v>0.44396600608027198</v>
      </c>
      <c r="O2515">
        <v>61.983471074380098</v>
      </c>
      <c r="P2515">
        <v>23.301630434782599</v>
      </c>
      <c r="Q2515">
        <v>-7.8041175083021996E-2</v>
      </c>
    </row>
    <row r="2516" spans="1:17" hidden="1" x14ac:dyDescent="0.3">
      <c r="A2516" t="s">
        <v>5235</v>
      </c>
      <c r="B2516" t="s">
        <v>5236</v>
      </c>
      <c r="C2516" t="s">
        <v>10405</v>
      </c>
      <c r="D2516" t="s">
        <v>400</v>
      </c>
      <c r="E2516">
        <v>194.00300279999999</v>
      </c>
      <c r="F2516">
        <v>149.85</v>
      </c>
      <c r="G2516">
        <v>48.370657763394497</v>
      </c>
      <c r="H2516">
        <v>-18.341895585543799</v>
      </c>
      <c r="I2516">
        <v>52.214815734976199</v>
      </c>
      <c r="J2516">
        <v>-8.1797306635663105</v>
      </c>
      <c r="K2516">
        <v>148.67433899677499</v>
      </c>
      <c r="L2516">
        <v>121.374231376775</v>
      </c>
      <c r="M2516">
        <v>48.557493049128198</v>
      </c>
      <c r="N2516">
        <v>0.241403147322336</v>
      </c>
      <c r="O2516">
        <v>53.486820153486804</v>
      </c>
      <c r="P2516">
        <v>97.171052631578902</v>
      </c>
      <c r="Q2516">
        <v>8.8727742013227001E-2</v>
      </c>
    </row>
    <row r="2517" spans="1:17" hidden="1" x14ac:dyDescent="0.3">
      <c r="A2517" t="s">
        <v>5237</v>
      </c>
      <c r="B2517" t="s">
        <v>5238</v>
      </c>
      <c r="C2517" t="s">
        <v>10405</v>
      </c>
      <c r="D2517" t="s">
        <v>400</v>
      </c>
      <c r="E2517">
        <v>193.81160374999999</v>
      </c>
      <c r="F2517">
        <v>131.5</v>
      </c>
      <c r="G2517">
        <v>9.6992410576244694</v>
      </c>
      <c r="H2517">
        <v>26.962516840294899</v>
      </c>
      <c r="I2517">
        <v>21.824601087691399</v>
      </c>
      <c r="J2517">
        <v>-17.255224311682401</v>
      </c>
      <c r="K2517">
        <v>124.19683363636599</v>
      </c>
      <c r="L2517">
        <v>106.47184931912101</v>
      </c>
      <c r="M2517">
        <v>39.813264582796201</v>
      </c>
      <c r="N2517">
        <v>3.18721250018138</v>
      </c>
      <c r="O2517">
        <v>50.798479087452399</v>
      </c>
      <c r="P2517">
        <v>63.740505541028497</v>
      </c>
      <c r="Q2517">
        <v>0.10273715002601801</v>
      </c>
    </row>
    <row r="2518" spans="1:17" hidden="1" x14ac:dyDescent="0.3">
      <c r="A2518" t="s">
        <v>5239</v>
      </c>
      <c r="B2518" t="s">
        <v>5240</v>
      </c>
      <c r="C2518" t="s">
        <v>10405</v>
      </c>
      <c r="D2518" t="s">
        <v>54</v>
      </c>
      <c r="E2518">
        <v>193.15387615500001</v>
      </c>
      <c r="F2518">
        <v>68.849999999999994</v>
      </c>
      <c r="G2518">
        <v>9.6410534553281195</v>
      </c>
      <c r="H2518">
        <v>6.44407536918827</v>
      </c>
      <c r="I2518">
        <v>34.977610431568799</v>
      </c>
      <c r="J2518">
        <v>-4.3057262301421</v>
      </c>
      <c r="K2518">
        <v>62.280243775491797</v>
      </c>
      <c r="L2518">
        <v>52.7022703128047</v>
      </c>
      <c r="M2518">
        <v>54.798010319989103</v>
      </c>
      <c r="N2518">
        <v>0.36329723099872802</v>
      </c>
      <c r="O2518">
        <v>8.6419753086419693</v>
      </c>
      <c r="P2518">
        <v>84.337349397590302</v>
      </c>
      <c r="Q2518">
        <v>5.7945350128533003E-2</v>
      </c>
    </row>
    <row r="2519" spans="1:17" hidden="1" x14ac:dyDescent="0.3">
      <c r="A2519" t="s">
        <v>5241</v>
      </c>
      <c r="B2519" t="s">
        <v>5242</v>
      </c>
      <c r="C2519" t="s">
        <v>10405</v>
      </c>
      <c r="D2519" t="s">
        <v>281</v>
      </c>
      <c r="E2519">
        <v>193.12483567000001</v>
      </c>
      <c r="F2519">
        <v>35</v>
      </c>
      <c r="G2519">
        <v>23.1769134118205</v>
      </c>
      <c r="H2519">
        <v>-10.534495540046899</v>
      </c>
      <c r="I2519">
        <v>-12.356631260915</v>
      </c>
      <c r="J2519">
        <v>-8.7895940381167303</v>
      </c>
      <c r="K2519">
        <v>36.788108833815301</v>
      </c>
      <c r="L2519">
        <v>35.046409215394903</v>
      </c>
      <c r="M2519">
        <v>35.661589862197197</v>
      </c>
      <c r="N2519">
        <v>0.52561844309619099</v>
      </c>
      <c r="O2519">
        <v>36.428571428571402</v>
      </c>
      <c r="P2519">
        <v>56.25</v>
      </c>
      <c r="Q2519">
        <v>9.9038612616450999E-2</v>
      </c>
    </row>
    <row r="2520" spans="1:17" hidden="1" x14ac:dyDescent="0.3">
      <c r="A2520" t="s">
        <v>5243</v>
      </c>
      <c r="B2520" t="s">
        <v>5244</v>
      </c>
      <c r="C2520" t="s">
        <v>10405</v>
      </c>
      <c r="D2520" t="s">
        <v>190</v>
      </c>
      <c r="E2520">
        <v>192.9212675</v>
      </c>
      <c r="F2520">
        <v>155</v>
      </c>
      <c r="G2520">
        <v>-72.579046474549102</v>
      </c>
      <c r="H2520">
        <v>-10.165538332554901</v>
      </c>
      <c r="I2520">
        <v>-21.2001057891889</v>
      </c>
      <c r="J2520">
        <v>-4.27691357169694</v>
      </c>
      <c r="K2520">
        <v>163.33789331223599</v>
      </c>
      <c r="L2520">
        <v>173.51434126373201</v>
      </c>
      <c r="M2520">
        <v>33.220349735421003</v>
      </c>
      <c r="N2520">
        <v>0.74779592309938503</v>
      </c>
      <c r="O2520">
        <v>90.322580645161295</v>
      </c>
      <c r="P2520">
        <v>10.7538406573776</v>
      </c>
      <c r="Q2520">
        <v>0.11059040211972899</v>
      </c>
    </row>
    <row r="2521" spans="1:17" hidden="1" x14ac:dyDescent="0.3">
      <c r="A2521" t="s">
        <v>5245</v>
      </c>
      <c r="B2521" t="s">
        <v>5246</v>
      </c>
      <c r="C2521" t="s">
        <v>10405</v>
      </c>
      <c r="D2521" t="s">
        <v>592</v>
      </c>
      <c r="E2521">
        <v>192.81081929999999</v>
      </c>
      <c r="F2521">
        <v>58.19</v>
      </c>
      <c r="G2521">
        <v>-83.497316013771794</v>
      </c>
      <c r="H2521">
        <v>-19.2723615384642</v>
      </c>
      <c r="I2521">
        <v>-36.241575918956102</v>
      </c>
      <c r="J2521">
        <v>-5.5857781451190798</v>
      </c>
      <c r="K2521">
        <v>61.6699756725694</v>
      </c>
      <c r="L2521">
        <v>83.584897243502596</v>
      </c>
      <c r="M2521">
        <v>37.976668198925303</v>
      </c>
      <c r="N2521">
        <v>0.19982748358476199</v>
      </c>
      <c r="O2521">
        <v>109.22838975769</v>
      </c>
      <c r="P2521">
        <v>26.252983293555999</v>
      </c>
      <c r="Q2521">
        <v>0.166922386647534</v>
      </c>
    </row>
    <row r="2522" spans="1:17" hidden="1" x14ac:dyDescent="0.3">
      <c r="A2522" t="s">
        <v>5247</v>
      </c>
      <c r="B2522" t="s">
        <v>5248</v>
      </c>
      <c r="C2522" t="s">
        <v>10405</v>
      </c>
      <c r="D2522" t="s">
        <v>1414</v>
      </c>
      <c r="E2522">
        <v>192.731021</v>
      </c>
      <c r="F2522">
        <v>376.55</v>
      </c>
      <c r="G2522">
        <v>11.6596579198646</v>
      </c>
      <c r="H2522">
        <v>-7.1181431480933597</v>
      </c>
      <c r="I2522">
        <v>-19.456979368874599</v>
      </c>
      <c r="J2522">
        <v>-5.8828170622087601</v>
      </c>
      <c r="K2522">
        <v>392.26762624397202</v>
      </c>
      <c r="L2522">
        <v>372.81495830430998</v>
      </c>
      <c r="M2522">
        <v>38.281852491297499</v>
      </c>
      <c r="N2522">
        <v>0.28355458758879298</v>
      </c>
      <c r="O2522">
        <v>43.0885672553445</v>
      </c>
      <c r="P2522">
        <v>54.387043870438703</v>
      </c>
      <c r="Q2522">
        <v>3.5614803735047003E-2</v>
      </c>
    </row>
    <row r="2523" spans="1:17" hidden="1" x14ac:dyDescent="0.3">
      <c r="A2523" t="s">
        <v>5249</v>
      </c>
      <c r="B2523" t="s">
        <v>5250</v>
      </c>
      <c r="C2523" t="s">
        <v>10405</v>
      </c>
      <c r="D2523" t="s">
        <v>263</v>
      </c>
      <c r="E2523">
        <v>191.76778999999999</v>
      </c>
      <c r="F2523">
        <v>21.4</v>
      </c>
      <c r="G2523">
        <v>-34.186162925956197</v>
      </c>
      <c r="H2523">
        <v>1.5107086925664199</v>
      </c>
      <c r="I2523">
        <v>-4.7543835542381103</v>
      </c>
      <c r="J2523">
        <v>2.31118789383149</v>
      </c>
      <c r="K2523">
        <v>20.552228339105799</v>
      </c>
      <c r="L2523">
        <v>20.959283995888001</v>
      </c>
      <c r="M2523">
        <v>60.322242168041598</v>
      </c>
      <c r="N2523">
        <v>1.6846905107521599</v>
      </c>
      <c r="O2523">
        <v>35.046728971962601</v>
      </c>
      <c r="P2523">
        <v>21.177802944507299</v>
      </c>
      <c r="Q2523">
        <v>4.8750615878662001E-2</v>
      </c>
    </row>
    <row r="2524" spans="1:17" hidden="1" x14ac:dyDescent="0.3">
      <c r="A2524" t="s">
        <v>5251</v>
      </c>
      <c r="B2524" t="s">
        <v>5252</v>
      </c>
      <c r="C2524" t="s">
        <v>10405</v>
      </c>
      <c r="D2524" t="s">
        <v>37</v>
      </c>
      <c r="E2524">
        <v>191.53557499999999</v>
      </c>
      <c r="F2524">
        <v>723.8</v>
      </c>
      <c r="G2524">
        <v>72.205165638180404</v>
      </c>
      <c r="H2524">
        <v>33.255458508983402</v>
      </c>
      <c r="I2524">
        <v>67.597798571013499</v>
      </c>
      <c r="J2524">
        <v>13.7563045578562</v>
      </c>
      <c r="K2524">
        <v>574.50758575294901</v>
      </c>
      <c r="L2524">
        <v>453.78125418620402</v>
      </c>
      <c r="M2524">
        <v>63.436138724028503</v>
      </c>
      <c r="N2524">
        <v>1.36191790602498</v>
      </c>
      <c r="O2524">
        <v>8.8698535507046206</v>
      </c>
      <c r="P2524">
        <v>139.54989243753101</v>
      </c>
      <c r="Q2524">
        <v>0.12744835574930499</v>
      </c>
    </row>
    <row r="2525" spans="1:17" hidden="1" x14ac:dyDescent="0.3">
      <c r="A2525" t="s">
        <v>5253</v>
      </c>
      <c r="B2525" t="s">
        <v>5254</v>
      </c>
      <c r="C2525" t="s">
        <v>10405</v>
      </c>
      <c r="D2525" t="s">
        <v>438</v>
      </c>
      <c r="E2525">
        <v>190.976386343</v>
      </c>
      <c r="F2525">
        <v>65.33</v>
      </c>
      <c r="G2525">
        <v>-42.309062493147401</v>
      </c>
      <c r="H2525">
        <v>-14.0468982466711</v>
      </c>
      <c r="I2525">
        <v>-12.397083819365999</v>
      </c>
      <c r="J2525">
        <v>-0.99558883839103296</v>
      </c>
      <c r="K2525">
        <v>68.573163533364607</v>
      </c>
      <c r="L2525">
        <v>70.424317837180297</v>
      </c>
      <c r="M2525">
        <v>37.224416423083099</v>
      </c>
      <c r="N2525">
        <v>0.60157901029406102</v>
      </c>
      <c r="O2525">
        <v>56.819225470687201</v>
      </c>
      <c r="P2525">
        <v>10.4480135249366</v>
      </c>
      <c r="Q2525">
        <v>-5.8638520775529002E-2</v>
      </c>
    </row>
    <row r="2526" spans="1:17" hidden="1" x14ac:dyDescent="0.3">
      <c r="A2526" t="s">
        <v>5255</v>
      </c>
      <c r="B2526" t="s">
        <v>5256</v>
      </c>
      <c r="C2526" t="s">
        <v>10405</v>
      </c>
      <c r="D2526" t="s">
        <v>400</v>
      </c>
      <c r="E2526">
        <v>190.75930449800001</v>
      </c>
      <c r="F2526">
        <v>35.54</v>
      </c>
      <c r="G2526">
        <v>212.877032778016</v>
      </c>
      <c r="H2526">
        <v>9.1186641025613699</v>
      </c>
      <c r="I2526">
        <v>188.69616689612999</v>
      </c>
      <c r="J2526">
        <v>-4.7977013878961401</v>
      </c>
      <c r="K2526">
        <v>31.911087260994499</v>
      </c>
      <c r="L2526">
        <v>21.9231842330448</v>
      </c>
      <c r="M2526">
        <v>48.673903405482797</v>
      </c>
      <c r="N2526">
        <v>0.83246958359440004</v>
      </c>
      <c r="O2526">
        <v>14.2374788970174</v>
      </c>
      <c r="P2526">
        <v>330.78787878787801</v>
      </c>
      <c r="Q2526">
        <v>0.15135809703021699</v>
      </c>
    </row>
    <row r="2527" spans="1:17" hidden="1" x14ac:dyDescent="0.3">
      <c r="A2527" t="s">
        <v>5257</v>
      </c>
      <c r="B2527" t="s">
        <v>5258</v>
      </c>
      <c r="C2527" t="s">
        <v>10405</v>
      </c>
      <c r="D2527" t="s">
        <v>1548</v>
      </c>
      <c r="E2527">
        <v>189.81</v>
      </c>
      <c r="F2527">
        <v>185</v>
      </c>
      <c r="G2527">
        <v>-44.076272816066101</v>
      </c>
      <c r="H2527">
        <v>-8.9027333763185794</v>
      </c>
      <c r="I2527">
        <v>16.862311096757299</v>
      </c>
      <c r="J2527">
        <v>-5.5089437635677303</v>
      </c>
      <c r="K2527">
        <v>186.375574963768</v>
      </c>
      <c r="M2527">
        <v>45.467009565463599</v>
      </c>
      <c r="N2527">
        <v>0.13018372703412001</v>
      </c>
      <c r="O2527">
        <v>17.297297297297298</v>
      </c>
      <c r="P2527">
        <v>59.482758620689602</v>
      </c>
    </row>
    <row r="2528" spans="1:17" hidden="1" x14ac:dyDescent="0.3">
      <c r="A2528" t="s">
        <v>5259</v>
      </c>
      <c r="B2528" t="s">
        <v>5260</v>
      </c>
      <c r="C2528" t="s">
        <v>10405</v>
      </c>
      <c r="D2528" t="s">
        <v>393</v>
      </c>
      <c r="E2528">
        <v>189.73066919999999</v>
      </c>
      <c r="F2528">
        <v>471</v>
      </c>
      <c r="G2528">
        <v>-27.224986847133</v>
      </c>
      <c r="H2528">
        <v>-8.0670655444685906</v>
      </c>
      <c r="I2528">
        <v>-23.483143448697199</v>
      </c>
      <c r="J2528">
        <v>-5.0795532455206898</v>
      </c>
      <c r="K2528">
        <v>494.92537804912598</v>
      </c>
      <c r="L2528">
        <v>496.85620910850997</v>
      </c>
      <c r="M2528">
        <v>39.168661895085897</v>
      </c>
      <c r="N2528">
        <v>0.93753077908007398</v>
      </c>
      <c r="O2528">
        <v>47.133757961783402</v>
      </c>
      <c r="P2528">
        <v>9.54762181649029</v>
      </c>
    </row>
    <row r="2529" spans="1:17" hidden="1" x14ac:dyDescent="0.3">
      <c r="A2529" t="s">
        <v>5261</v>
      </c>
      <c r="B2529" t="s">
        <v>5262</v>
      </c>
      <c r="C2529" t="s">
        <v>10405</v>
      </c>
      <c r="D2529" t="s">
        <v>1407</v>
      </c>
      <c r="E2529">
        <v>189.654</v>
      </c>
      <c r="F2529">
        <v>438</v>
      </c>
      <c r="G2529">
        <v>215.17186735990899</v>
      </c>
      <c r="H2529">
        <v>-15.220432316070999</v>
      </c>
      <c r="I2529">
        <v>5.5062813860658197</v>
      </c>
      <c r="J2529">
        <v>6.5450733529146501E-2</v>
      </c>
      <c r="K2529">
        <v>436.98076935183502</v>
      </c>
      <c r="L2529">
        <v>359.89529533590201</v>
      </c>
      <c r="M2529">
        <v>45.766430212783199</v>
      </c>
      <c r="N2529">
        <v>0.33751306165099199</v>
      </c>
      <c r="O2529">
        <v>31.2785388127853</v>
      </c>
      <c r="P2529">
        <v>284.04208680403298</v>
      </c>
    </row>
    <row r="2530" spans="1:17" hidden="1" x14ac:dyDescent="0.3">
      <c r="A2530" t="s">
        <v>5263</v>
      </c>
      <c r="B2530" t="s">
        <v>5264</v>
      </c>
      <c r="C2530" t="s">
        <v>10405</v>
      </c>
      <c r="D2530" t="s">
        <v>54</v>
      </c>
      <c r="E2530">
        <v>189.14972499999999</v>
      </c>
      <c r="F2530">
        <v>149.1</v>
      </c>
      <c r="G2530">
        <v>94.6310446104481</v>
      </c>
      <c r="H2530">
        <v>-11.680971396564599</v>
      </c>
      <c r="I2530">
        <v>-14.8555572418006</v>
      </c>
      <c r="J2530">
        <v>-4.8143883514165804</v>
      </c>
      <c r="K2530">
        <v>160.02214726490999</v>
      </c>
      <c r="L2530">
        <v>143.487980485001</v>
      </c>
      <c r="M2530">
        <v>34.124050968311302</v>
      </c>
      <c r="N2530">
        <v>0.722703279086092</v>
      </c>
      <c r="O2530">
        <v>34.138162307176302</v>
      </c>
      <c r="P2530">
        <v>163.753759065982</v>
      </c>
      <c r="Q2530">
        <v>0.104625148085398</v>
      </c>
    </row>
    <row r="2531" spans="1:17" hidden="1" x14ac:dyDescent="0.3">
      <c r="A2531" t="s">
        <v>5265</v>
      </c>
      <c r="B2531" t="s">
        <v>5266</v>
      </c>
      <c r="C2531" t="s">
        <v>10405</v>
      </c>
      <c r="D2531" t="s">
        <v>400</v>
      </c>
      <c r="E2531">
        <v>189.08239499999999</v>
      </c>
      <c r="F2531">
        <v>3.35</v>
      </c>
      <c r="G2531">
        <v>-82.834250233837295</v>
      </c>
      <c r="H2531">
        <v>-4.7576556561113303</v>
      </c>
      <c r="I2531">
        <v>-24.3683802174994</v>
      </c>
      <c r="J2531">
        <v>-11.388030397371301</v>
      </c>
      <c r="K2531">
        <v>3.4930810674952699</v>
      </c>
      <c r="L2531">
        <v>4.5891298184069704</v>
      </c>
      <c r="M2531">
        <v>41.1956876450189</v>
      </c>
      <c r="N2531">
        <v>0.90830150411469002</v>
      </c>
      <c r="O2531">
        <v>119.10447761194</v>
      </c>
      <c r="P2531">
        <v>6.34920634920634</v>
      </c>
      <c r="Q2531">
        <v>4.0772207734826003E-2</v>
      </c>
    </row>
    <row r="2532" spans="1:17" hidden="1" x14ac:dyDescent="0.3">
      <c r="A2532" t="s">
        <v>5267</v>
      </c>
      <c r="B2532" t="s">
        <v>5268</v>
      </c>
      <c r="C2532" t="s">
        <v>10405</v>
      </c>
      <c r="E2532">
        <v>188.971</v>
      </c>
      <c r="F2532">
        <v>187.1</v>
      </c>
      <c r="G2532">
        <v>592.18001831827303</v>
      </c>
      <c r="H2532">
        <v>-15.657655656111301</v>
      </c>
      <c r="I2532">
        <v>183.89648259901301</v>
      </c>
      <c r="J2532">
        <v>-2.9993933651395599</v>
      </c>
      <c r="K2532">
        <v>189.99078356451699</v>
      </c>
      <c r="L2532">
        <v>123.71115254151201</v>
      </c>
      <c r="M2532">
        <v>49.700404587104501</v>
      </c>
      <c r="N2532">
        <v>3.73293904735465</v>
      </c>
      <c r="O2532">
        <v>19.5617316942811</v>
      </c>
      <c r="P2532">
        <v>624.35152922957798</v>
      </c>
    </row>
    <row r="2533" spans="1:17" hidden="1" x14ac:dyDescent="0.3">
      <c r="A2533" t="s">
        <v>5269</v>
      </c>
      <c r="B2533" t="s">
        <v>5270</v>
      </c>
      <c r="C2533" t="s">
        <v>10405</v>
      </c>
      <c r="D2533" t="s">
        <v>646</v>
      </c>
      <c r="E2533">
        <v>188.85</v>
      </c>
      <c r="F2533">
        <v>100.72</v>
      </c>
      <c r="G2533">
        <v>-39.8525374924224</v>
      </c>
      <c r="H2533">
        <v>-7.5685179714996096</v>
      </c>
      <c r="I2533">
        <v>23.876940880185401</v>
      </c>
      <c r="J2533">
        <v>-2.9569163565012002</v>
      </c>
      <c r="K2533">
        <v>102.892531760457</v>
      </c>
      <c r="L2533">
        <v>97.7229187916287</v>
      </c>
      <c r="M2533">
        <v>38.1042175321424</v>
      </c>
      <c r="N2533">
        <v>0.39222034799721101</v>
      </c>
      <c r="O2533">
        <v>19.886814932486001</v>
      </c>
      <c r="P2533">
        <v>46.8221574344023</v>
      </c>
      <c r="Q2533">
        <v>-7.2575700806210994E-2</v>
      </c>
    </row>
    <row r="2534" spans="1:17" hidden="1" x14ac:dyDescent="0.3">
      <c r="A2534" t="s">
        <v>5271</v>
      </c>
      <c r="B2534" t="s">
        <v>5272</v>
      </c>
      <c r="C2534" t="s">
        <v>10405</v>
      </c>
      <c r="D2534" t="s">
        <v>263</v>
      </c>
      <c r="E2534">
        <v>188.14413457500001</v>
      </c>
      <c r="F2534">
        <v>143.25</v>
      </c>
      <c r="G2534">
        <v>-70.399195258005307</v>
      </c>
      <c r="H2534">
        <v>-10.686509411052</v>
      </c>
      <c r="I2534">
        <v>-24.451773451951301</v>
      </c>
      <c r="J2534">
        <v>-3.26799998140481</v>
      </c>
      <c r="K2534">
        <v>147.18691243992399</v>
      </c>
      <c r="L2534">
        <v>161.53697241295501</v>
      </c>
      <c r="M2534">
        <v>42.034977633634099</v>
      </c>
      <c r="N2534">
        <v>0.95179836053630495</v>
      </c>
      <c r="O2534">
        <v>73.472949389179703</v>
      </c>
      <c r="P2534">
        <v>9.3511450381679406</v>
      </c>
      <c r="Q2534">
        <v>-7.8785808804639999E-3</v>
      </c>
    </row>
    <row r="2535" spans="1:17" hidden="1" x14ac:dyDescent="0.3">
      <c r="A2535" t="s">
        <v>5273</v>
      </c>
      <c r="B2535" t="s">
        <v>5274</v>
      </c>
      <c r="C2535" t="s">
        <v>10405</v>
      </c>
      <c r="D2535" t="s">
        <v>190</v>
      </c>
      <c r="E2535">
        <v>188.01347250000001</v>
      </c>
      <c r="F2535">
        <v>192.45</v>
      </c>
      <c r="G2535">
        <v>0.96581181439622499</v>
      </c>
      <c r="H2535">
        <v>-13.594531701012199</v>
      </c>
      <c r="I2535">
        <v>16.9914541720165</v>
      </c>
      <c r="J2535">
        <v>-6.8049510774499096</v>
      </c>
      <c r="K2535">
        <v>203.53218681582999</v>
      </c>
      <c r="L2535">
        <v>183.86927203301599</v>
      </c>
      <c r="M2535">
        <v>33.704258856208902</v>
      </c>
      <c r="N2535">
        <v>0.32344355625438997</v>
      </c>
      <c r="O2535">
        <v>34.7622759158223</v>
      </c>
      <c r="P2535">
        <v>44.699248120300702</v>
      </c>
      <c r="Q2535">
        <v>-7.7596213678040003E-3</v>
      </c>
    </row>
    <row r="2536" spans="1:17" hidden="1" x14ac:dyDescent="0.3">
      <c r="A2536" t="s">
        <v>5275</v>
      </c>
      <c r="B2536" t="s">
        <v>5276</v>
      </c>
      <c r="C2536" t="s">
        <v>10405</v>
      </c>
      <c r="D2536" t="s">
        <v>263</v>
      </c>
      <c r="E2536">
        <v>187.7114</v>
      </c>
      <c r="F2536">
        <v>129.1</v>
      </c>
      <c r="G2536">
        <v>-54.866121689747303</v>
      </c>
      <c r="H2536">
        <v>5.5783715663471796</v>
      </c>
      <c r="I2536">
        <v>24.654232516021601</v>
      </c>
      <c r="J2536">
        <v>0.467396458055507</v>
      </c>
      <c r="K2536">
        <v>130.089468520835</v>
      </c>
      <c r="L2536">
        <v>127.169725570767</v>
      </c>
      <c r="M2536">
        <v>48.4038078714525</v>
      </c>
      <c r="N2536">
        <v>0.531911111111111</v>
      </c>
      <c r="O2536">
        <v>39.814097598760597</v>
      </c>
      <c r="P2536">
        <v>51.793062904174</v>
      </c>
    </row>
    <row r="2537" spans="1:17" hidden="1" x14ac:dyDescent="0.3">
      <c r="A2537" t="s">
        <v>5277</v>
      </c>
      <c r="B2537" t="s">
        <v>5278</v>
      </c>
      <c r="C2537" t="s">
        <v>10405</v>
      </c>
      <c r="D2537" t="s">
        <v>46</v>
      </c>
      <c r="E2537">
        <v>187.57308237000001</v>
      </c>
      <c r="F2537">
        <v>10.02</v>
      </c>
      <c r="G2537">
        <v>36.231850433233497</v>
      </c>
      <c r="H2537">
        <v>21.438817895525901</v>
      </c>
      <c r="I2537">
        <v>3.03974811756783</v>
      </c>
      <c r="J2537">
        <v>-2.4691114784524202</v>
      </c>
      <c r="K2537">
        <v>7.7355229000456296</v>
      </c>
      <c r="L2537">
        <v>7.7326192551420698</v>
      </c>
      <c r="M2537">
        <v>98.0039800590841</v>
      </c>
      <c r="N2537">
        <v>2.5698379449795001</v>
      </c>
      <c r="O2537">
        <v>2.2954091816367299</v>
      </c>
      <c r="P2537">
        <v>92.692307692307594</v>
      </c>
      <c r="Q2537">
        <v>-0.10862039797167</v>
      </c>
    </row>
    <row r="2538" spans="1:17" hidden="1" x14ac:dyDescent="0.3">
      <c r="A2538" t="s">
        <v>5279</v>
      </c>
      <c r="B2538" t="s">
        <v>5280</v>
      </c>
      <c r="C2538" t="s">
        <v>10405</v>
      </c>
      <c r="D2538" t="s">
        <v>21</v>
      </c>
      <c r="E2538">
        <v>187.28262720000001</v>
      </c>
      <c r="F2538">
        <v>136.19999999999999</v>
      </c>
      <c r="G2538">
        <v>-15.261639666669</v>
      </c>
      <c r="H2538">
        <v>5.9122199957137598</v>
      </c>
      <c r="I2538">
        <v>-1.9160376263427801</v>
      </c>
      <c r="J2538">
        <v>3.7688554064147302</v>
      </c>
      <c r="K2538">
        <v>122.005854926992</v>
      </c>
      <c r="L2538">
        <v>111.988745916833</v>
      </c>
      <c r="M2538">
        <v>71.097105740677307</v>
      </c>
      <c r="N2538">
        <v>1.04565991237677</v>
      </c>
      <c r="O2538">
        <v>10.0954478707782</v>
      </c>
      <c r="P2538">
        <v>58.004640371229598</v>
      </c>
      <c r="Q2538">
        <v>7.1794614455443995E-2</v>
      </c>
    </row>
    <row r="2539" spans="1:17" hidden="1" x14ac:dyDescent="0.3">
      <c r="A2539" t="s">
        <v>5281</v>
      </c>
      <c r="B2539" t="s">
        <v>5282</v>
      </c>
      <c r="C2539" t="s">
        <v>10405</v>
      </c>
      <c r="D2539" t="s">
        <v>1230</v>
      </c>
      <c r="E2539">
        <v>187.267071872</v>
      </c>
      <c r="F2539">
        <v>140.24</v>
      </c>
      <c r="G2539">
        <v>-48.295912825179798</v>
      </c>
      <c r="H2539">
        <v>-15.486592229162699</v>
      </c>
      <c r="I2539">
        <v>-33.681945485234998</v>
      </c>
      <c r="J2539">
        <v>-7.1523998881559301</v>
      </c>
      <c r="K2539">
        <v>147.962962103471</v>
      </c>
      <c r="L2539">
        <v>163.709330128392</v>
      </c>
      <c r="M2539">
        <v>32.660229626942296</v>
      </c>
      <c r="N2539">
        <v>0.41909417045564801</v>
      </c>
      <c r="O2539">
        <v>113.954649172846</v>
      </c>
      <c r="P2539">
        <v>11.7450199203187</v>
      </c>
      <c r="Q2539">
        <v>6.4782553403888998E-2</v>
      </c>
    </row>
    <row r="2540" spans="1:17" hidden="1" x14ac:dyDescent="0.3">
      <c r="A2540" t="s">
        <v>5283</v>
      </c>
      <c r="B2540" t="s">
        <v>5284</v>
      </c>
      <c r="C2540" t="s">
        <v>10405</v>
      </c>
      <c r="D2540" t="s">
        <v>266</v>
      </c>
      <c r="E2540">
        <v>187.25</v>
      </c>
      <c r="F2540">
        <v>2800</v>
      </c>
      <c r="G2540">
        <v>64.354195352952601</v>
      </c>
      <c r="H2540">
        <v>-13.745693160152699</v>
      </c>
      <c r="I2540">
        <v>22.2468915338115</v>
      </c>
      <c r="J2540">
        <v>-8.1958361937906599</v>
      </c>
      <c r="K2540">
        <v>2784.75829833741</v>
      </c>
      <c r="L2540">
        <v>2228.94315626463</v>
      </c>
      <c r="M2540">
        <v>35.599259953316803</v>
      </c>
      <c r="N2540">
        <v>0.39908987409813701</v>
      </c>
      <c r="O2540">
        <v>27.7107142857143</v>
      </c>
      <c r="P2540">
        <v>117.22265321955</v>
      </c>
      <c r="Q2540">
        <v>0.104743084017887</v>
      </c>
    </row>
    <row r="2541" spans="1:17" hidden="1" x14ac:dyDescent="0.3">
      <c r="A2541" t="s">
        <v>5285</v>
      </c>
      <c r="B2541" t="s">
        <v>5286</v>
      </c>
      <c r="C2541" t="s">
        <v>10405</v>
      </c>
      <c r="D2541" t="s">
        <v>2307</v>
      </c>
      <c r="E2541">
        <v>187.1575</v>
      </c>
      <c r="F2541">
        <v>92.4</v>
      </c>
      <c r="G2541">
        <v>82.712210018928303</v>
      </c>
      <c r="H2541">
        <v>10.586675320584099</v>
      </c>
      <c r="I2541">
        <v>-45.439202870120198</v>
      </c>
      <c r="J2541">
        <v>-4.47133617255699</v>
      </c>
      <c r="K2541">
        <v>90.440631185975803</v>
      </c>
      <c r="L2541">
        <v>92.257470159968904</v>
      </c>
      <c r="M2541">
        <v>44.704281130921899</v>
      </c>
      <c r="N2541">
        <v>0.27112698278379399</v>
      </c>
      <c r="O2541">
        <v>49.967532467532401</v>
      </c>
      <c r="P2541">
        <v>114.883720930232</v>
      </c>
      <c r="Q2541">
        <v>5.5121069428009997E-2</v>
      </c>
    </row>
    <row r="2542" spans="1:17" hidden="1" x14ac:dyDescent="0.3">
      <c r="A2542" t="s">
        <v>5287</v>
      </c>
      <c r="B2542" t="s">
        <v>5288</v>
      </c>
      <c r="C2542" t="s">
        <v>10405</v>
      </c>
      <c r="E2542">
        <v>187.131666674</v>
      </c>
      <c r="F2542">
        <v>2.98</v>
      </c>
      <c r="G2542">
        <v>-8.3081132543016292</v>
      </c>
      <c r="H2542">
        <v>12.4918988042196</v>
      </c>
      <c r="I2542">
        <v>-1.9865632196288801</v>
      </c>
      <c r="J2542">
        <v>0.60256087649638002</v>
      </c>
      <c r="K2542">
        <v>2.6939297221819101</v>
      </c>
      <c r="L2542">
        <v>2.6180344696600701</v>
      </c>
      <c r="M2542">
        <v>66.320462409841198</v>
      </c>
      <c r="N2542">
        <v>1.4352349677716401</v>
      </c>
      <c r="O2542">
        <v>37.722877396358399</v>
      </c>
      <c r="P2542">
        <v>53.326050497745896</v>
      </c>
      <c r="Q2542">
        <v>3.6639575032732997E-2</v>
      </c>
    </row>
    <row r="2543" spans="1:17" hidden="1" x14ac:dyDescent="0.3">
      <c r="A2543" t="s">
        <v>5289</v>
      </c>
      <c r="B2543" t="s">
        <v>5290</v>
      </c>
      <c r="C2543" t="s">
        <v>10405</v>
      </c>
      <c r="D2543" t="s">
        <v>400</v>
      </c>
      <c r="E2543">
        <v>187.030504178</v>
      </c>
      <c r="F2543">
        <v>22.87</v>
      </c>
      <c r="G2543">
        <v>54.980698581330799</v>
      </c>
      <c r="H2543">
        <v>7.6094941023427802</v>
      </c>
      <c r="I2543">
        <v>8.0452787613082801</v>
      </c>
      <c r="J2543">
        <v>-5.9545886568756501</v>
      </c>
      <c r="K2543">
        <v>21.9753391604226</v>
      </c>
      <c r="L2543">
        <v>20.0915044481435</v>
      </c>
      <c r="M2543">
        <v>53.613908186211802</v>
      </c>
      <c r="N2543">
        <v>1.46441197058891</v>
      </c>
      <c r="O2543">
        <v>24.617402710975</v>
      </c>
      <c r="P2543">
        <v>92.023509655751397</v>
      </c>
      <c r="Q2543">
        <v>4.8209408809556001E-2</v>
      </c>
    </row>
    <row r="2544" spans="1:17" hidden="1" x14ac:dyDescent="0.3">
      <c r="A2544" t="s">
        <v>5291</v>
      </c>
      <c r="B2544" t="s">
        <v>5292</v>
      </c>
      <c r="C2544" t="s">
        <v>10405</v>
      </c>
      <c r="D2544" t="s">
        <v>130</v>
      </c>
      <c r="E2544">
        <v>186.90327941999999</v>
      </c>
      <c r="F2544">
        <v>108.4</v>
      </c>
      <c r="G2544">
        <v>-56.3938108064457</v>
      </c>
      <c r="H2544">
        <v>-13.623201874598699</v>
      </c>
      <c r="I2544">
        <v>-48.638557461436001</v>
      </c>
      <c r="J2544">
        <v>-3.9229960763624501</v>
      </c>
      <c r="K2544">
        <v>120.769805599129</v>
      </c>
      <c r="L2544">
        <v>136.53078147064599</v>
      </c>
      <c r="M2544">
        <v>42.8091723941127</v>
      </c>
      <c r="N2544">
        <v>1.3067926017628899</v>
      </c>
      <c r="O2544">
        <v>85.239852398523894</v>
      </c>
      <c r="P2544">
        <v>9.4949494949495108</v>
      </c>
      <c r="Q2544">
        <v>0.134619223670564</v>
      </c>
    </row>
    <row r="2545" spans="1:17" hidden="1" x14ac:dyDescent="0.3">
      <c r="A2545" t="s">
        <v>5293</v>
      </c>
      <c r="B2545" t="s">
        <v>5294</v>
      </c>
      <c r="C2545" t="s">
        <v>10405</v>
      </c>
      <c r="D2545" t="s">
        <v>54</v>
      </c>
      <c r="E2545">
        <v>186.07665600000001</v>
      </c>
      <c r="F2545">
        <v>113.55</v>
      </c>
      <c r="G2545">
        <v>-55.110092519719501</v>
      </c>
      <c r="H2545">
        <v>-19.801260307274099</v>
      </c>
      <c r="I2545">
        <v>-40.621725057112499</v>
      </c>
      <c r="J2545">
        <v>-7.11837738383577</v>
      </c>
      <c r="K2545">
        <v>127.995430835032</v>
      </c>
      <c r="M2545">
        <v>24.253760427570001</v>
      </c>
      <c r="N2545">
        <v>0.729987225888865</v>
      </c>
      <c r="O2545">
        <v>73.315719947159806</v>
      </c>
      <c r="P2545">
        <v>11.323529411764699</v>
      </c>
    </row>
    <row r="2546" spans="1:17" hidden="1" x14ac:dyDescent="0.3">
      <c r="A2546" t="s">
        <v>5295</v>
      </c>
      <c r="B2546" t="s">
        <v>5296</v>
      </c>
      <c r="C2546" t="s">
        <v>10405</v>
      </c>
      <c r="D2546" t="s">
        <v>122</v>
      </c>
      <c r="E2546">
        <v>185.920763994</v>
      </c>
      <c r="F2546">
        <v>48.33</v>
      </c>
      <c r="G2546">
        <v>-83.055657252767602</v>
      </c>
      <c r="H2546">
        <v>-14.759518200346699</v>
      </c>
      <c r="I2546">
        <v>9.3339393371109303</v>
      </c>
      <c r="J2546">
        <v>-7.7054323256773696</v>
      </c>
      <c r="K2546">
        <v>45.861532849787103</v>
      </c>
      <c r="M2546">
        <v>44.986130317273698</v>
      </c>
      <c r="N2546">
        <v>0.46429605377677602</v>
      </c>
      <c r="O2546">
        <v>124.912062900889</v>
      </c>
      <c r="P2546">
        <v>56.6612641815234</v>
      </c>
    </row>
    <row r="2547" spans="1:17" hidden="1" x14ac:dyDescent="0.3">
      <c r="A2547" t="s">
        <v>5297</v>
      </c>
      <c r="B2547" t="s">
        <v>5298</v>
      </c>
      <c r="C2547" t="s">
        <v>10405</v>
      </c>
      <c r="D2547" t="s">
        <v>51</v>
      </c>
      <c r="E2547">
        <v>185.86572839999999</v>
      </c>
      <c r="F2547">
        <v>15.48</v>
      </c>
      <c r="G2547">
        <v>-85.404139310095701</v>
      </c>
      <c r="H2547">
        <v>-2.6027735012291702</v>
      </c>
      <c r="I2547">
        <v>-40.859322108746802</v>
      </c>
      <c r="J2547">
        <v>-11.083569309777699</v>
      </c>
      <c r="K2547">
        <v>16.0734518893548</v>
      </c>
      <c r="L2547">
        <v>20.442533354966201</v>
      </c>
      <c r="M2547">
        <v>47.030092626454298</v>
      </c>
      <c r="N2547">
        <v>0.2179200274593</v>
      </c>
      <c r="O2547">
        <v>119.961240310077</v>
      </c>
      <c r="P2547">
        <v>10.967741935483801</v>
      </c>
    </row>
    <row r="2548" spans="1:17" hidden="1" x14ac:dyDescent="0.3">
      <c r="A2548" t="s">
        <v>5299</v>
      </c>
      <c r="B2548" t="s">
        <v>5300</v>
      </c>
      <c r="C2548" t="s">
        <v>10405</v>
      </c>
      <c r="D2548" t="s">
        <v>452</v>
      </c>
      <c r="E2548">
        <v>185.77350000000001</v>
      </c>
      <c r="F2548">
        <v>74</v>
      </c>
      <c r="G2548">
        <v>-74.807169826032805</v>
      </c>
      <c r="H2548">
        <v>-13.247181565703301</v>
      </c>
      <c r="I2548">
        <v>-46.597648732078497</v>
      </c>
      <c r="J2548">
        <v>-4.1796377942418896</v>
      </c>
      <c r="K2548">
        <v>81.339186725746103</v>
      </c>
      <c r="L2548">
        <v>100.75953056519501</v>
      </c>
      <c r="M2548">
        <v>48.360856006980903</v>
      </c>
      <c r="N2548">
        <v>0.58738971040082</v>
      </c>
      <c r="O2548">
        <v>90.270270270270203</v>
      </c>
      <c r="P2548">
        <v>10.4477611940298</v>
      </c>
      <c r="Q2548">
        <v>3.9168700304204003E-2</v>
      </c>
    </row>
    <row r="2549" spans="1:17" hidden="1" x14ac:dyDescent="0.3">
      <c r="A2549" t="s">
        <v>5301</v>
      </c>
      <c r="B2549" t="s">
        <v>5302</v>
      </c>
      <c r="C2549" t="s">
        <v>10405</v>
      </c>
      <c r="D2549" t="s">
        <v>263</v>
      </c>
      <c r="E2549">
        <v>185.51714273499999</v>
      </c>
      <c r="F2549">
        <v>202.45</v>
      </c>
      <c r="G2549">
        <v>28.758536783449301</v>
      </c>
      <c r="H2549">
        <v>-0.99320284621619703</v>
      </c>
      <c r="I2549">
        <v>-4.01104911966857</v>
      </c>
      <c r="J2549">
        <v>-5.0196165289574699</v>
      </c>
      <c r="K2549">
        <v>183.391893279058</v>
      </c>
      <c r="L2549">
        <v>168.01828526360401</v>
      </c>
      <c r="M2549">
        <v>73.908278388760195</v>
      </c>
      <c r="N2549">
        <v>2.3115855744228102</v>
      </c>
      <c r="O2549">
        <v>11.311434922203</v>
      </c>
      <c r="P2549">
        <v>84.045454545454504</v>
      </c>
      <c r="Q2549">
        <v>5.7518621153211998E-2</v>
      </c>
    </row>
    <row r="2550" spans="1:17" hidden="1" x14ac:dyDescent="0.3">
      <c r="A2550" t="s">
        <v>5303</v>
      </c>
      <c r="B2550" t="s">
        <v>5304</v>
      </c>
      <c r="C2550" t="s">
        <v>10405</v>
      </c>
      <c r="D2550" t="s">
        <v>592</v>
      </c>
      <c r="E2550">
        <v>185.48922239999999</v>
      </c>
      <c r="F2550">
        <v>178.74</v>
      </c>
      <c r="G2550">
        <v>-25.269597035706099</v>
      </c>
      <c r="H2550">
        <v>-13.414827578796899</v>
      </c>
      <c r="I2550">
        <v>9.2628792785755092</v>
      </c>
      <c r="J2550">
        <v>-4.8977993350131301</v>
      </c>
      <c r="K2550">
        <v>180.879095105007</v>
      </c>
      <c r="L2550">
        <v>167.118164506581</v>
      </c>
      <c r="M2550">
        <v>35.769744563247301</v>
      </c>
      <c r="N2550">
        <v>0.23553417716080099</v>
      </c>
      <c r="O2550">
        <v>27.559583752937201</v>
      </c>
      <c r="P2550">
        <v>39.4771751853296</v>
      </c>
      <c r="Q2550">
        <v>7.5516333404337999E-2</v>
      </c>
    </row>
    <row r="2551" spans="1:17" hidden="1" x14ac:dyDescent="0.3">
      <c r="A2551" t="s">
        <v>5305</v>
      </c>
      <c r="B2551" t="s">
        <v>5306</v>
      </c>
      <c r="C2551" t="s">
        <v>10405</v>
      </c>
      <c r="D2551" t="s">
        <v>294</v>
      </c>
      <c r="E2551">
        <v>185.18990536800001</v>
      </c>
      <c r="F2551">
        <v>71.760000000000005</v>
      </c>
      <c r="G2551">
        <v>-96.813048235768306</v>
      </c>
      <c r="H2551">
        <v>-12.0909889894446</v>
      </c>
      <c r="I2551">
        <v>-61.134680091723197</v>
      </c>
      <c r="J2551">
        <v>-9.57307187449201</v>
      </c>
      <c r="K2551">
        <v>84.002502488054603</v>
      </c>
      <c r="L2551">
        <v>119.660387741618</v>
      </c>
      <c r="M2551">
        <v>20.919589592937601</v>
      </c>
      <c r="N2551">
        <v>1.70078010009367</v>
      </c>
      <c r="O2551">
        <v>216.26254180602001</v>
      </c>
      <c r="P2551">
        <v>0.57463209530486103</v>
      </c>
      <c r="Q2551">
        <v>-2.907545012382E-3</v>
      </c>
    </row>
    <row r="2552" spans="1:17" hidden="1" x14ac:dyDescent="0.3">
      <c r="A2552" t="s">
        <v>5307</v>
      </c>
      <c r="B2552" t="s">
        <v>5308</v>
      </c>
      <c r="C2552" t="s">
        <v>10405</v>
      </c>
      <c r="D2552" t="s">
        <v>266</v>
      </c>
      <c r="E2552">
        <v>185.13655650000001</v>
      </c>
      <c r="F2552">
        <v>32.200000000000003</v>
      </c>
      <c r="G2552">
        <v>-55.7776793573303</v>
      </c>
      <c r="H2552">
        <v>47.981388168589802</v>
      </c>
      <c r="I2552">
        <v>95.561889663885594</v>
      </c>
      <c r="J2552">
        <v>15.856505805498101</v>
      </c>
      <c r="K2552">
        <v>22.027794041751399</v>
      </c>
      <c r="L2552">
        <v>21.611741048292998</v>
      </c>
      <c r="M2552">
        <v>95.270609591141607</v>
      </c>
      <c r="N2552">
        <v>2.4825581297242199</v>
      </c>
      <c r="O2552">
        <v>33.695652173912997</v>
      </c>
      <c r="P2552">
        <v>147.692307692307</v>
      </c>
      <c r="Q2552">
        <v>0.17831910520156699</v>
      </c>
    </row>
    <row r="2553" spans="1:17" hidden="1" x14ac:dyDescent="0.3">
      <c r="A2553" t="s">
        <v>5309</v>
      </c>
      <c r="B2553" t="s">
        <v>5310</v>
      </c>
      <c r="C2553" t="s">
        <v>10405</v>
      </c>
      <c r="D2553" t="s">
        <v>127</v>
      </c>
      <c r="E2553">
        <v>185.093964</v>
      </c>
      <c r="F2553">
        <v>544.95000000000005</v>
      </c>
      <c r="G2553">
        <v>85.677779514440303</v>
      </c>
      <c r="H2553">
        <v>-10.132205581464801</v>
      </c>
      <c r="I2553">
        <v>89.877321224698306</v>
      </c>
      <c r="J2553">
        <v>-10.319962414910099</v>
      </c>
      <c r="K2553">
        <v>533.75144387654302</v>
      </c>
      <c r="L2553">
        <v>401.50788295973598</v>
      </c>
      <c r="M2553">
        <v>31.626043311113101</v>
      </c>
      <c r="N2553">
        <v>0.22107329746830301</v>
      </c>
      <c r="O2553">
        <v>18.7264886686851</v>
      </c>
      <c r="P2553">
        <v>147.030825022665</v>
      </c>
      <c r="Q2553">
        <v>0.15532487921490901</v>
      </c>
    </row>
    <row r="2554" spans="1:17" hidden="1" x14ac:dyDescent="0.3">
      <c r="A2554" t="s">
        <v>5311</v>
      </c>
      <c r="B2554" t="s">
        <v>5312</v>
      </c>
      <c r="C2554" t="s">
        <v>10405</v>
      </c>
      <c r="D2554" t="s">
        <v>564</v>
      </c>
      <c r="E2554">
        <v>184.51213231</v>
      </c>
      <c r="F2554">
        <v>262.89999999999998</v>
      </c>
      <c r="G2554">
        <v>100.174931863773</v>
      </c>
      <c r="H2554">
        <v>-8.8602197586754308</v>
      </c>
      <c r="I2554">
        <v>63.004141774670401</v>
      </c>
      <c r="J2554">
        <v>-1.7768037861447199</v>
      </c>
      <c r="K2554">
        <v>252.159821754326</v>
      </c>
      <c r="L2554">
        <v>198.74800099126099</v>
      </c>
      <c r="M2554">
        <v>55.6381084460876</v>
      </c>
      <c r="N2554">
        <v>0.38622153717941698</v>
      </c>
      <c r="O2554">
        <v>27.310764549258199</v>
      </c>
      <c r="P2554">
        <v>147.08646616541299</v>
      </c>
      <c r="Q2554">
        <v>9.9483861594164003E-2</v>
      </c>
    </row>
    <row r="2555" spans="1:17" hidden="1" x14ac:dyDescent="0.3">
      <c r="A2555" t="s">
        <v>5313</v>
      </c>
      <c r="B2555" t="s">
        <v>5314</v>
      </c>
      <c r="C2555" t="s">
        <v>10405</v>
      </c>
      <c r="D2555" t="s">
        <v>294</v>
      </c>
      <c r="E2555">
        <v>184.46737305599899</v>
      </c>
      <c r="F2555">
        <v>41.72</v>
      </c>
      <c r="G2555">
        <v>-49.163154365343203</v>
      </c>
      <c r="H2555">
        <v>-18.032362523783</v>
      </c>
      <c r="I2555">
        <v>-39.5558026247271</v>
      </c>
      <c r="J2555">
        <v>-13.374682569009501</v>
      </c>
      <c r="K2555">
        <v>48.612293400639501</v>
      </c>
      <c r="L2555">
        <v>55.143362368936202</v>
      </c>
      <c r="M2555">
        <v>13.475004993856</v>
      </c>
      <c r="N2555">
        <v>0.89741512359882802</v>
      </c>
      <c r="O2555">
        <v>138.974113135186</v>
      </c>
      <c r="P2555">
        <v>4.0399002493765401</v>
      </c>
      <c r="Q2555">
        <v>4.2508532780500999E-2</v>
      </c>
    </row>
    <row r="2556" spans="1:17" hidden="1" x14ac:dyDescent="0.3">
      <c r="A2556" t="s">
        <v>5315</v>
      </c>
      <c r="B2556" t="s">
        <v>5316</v>
      </c>
      <c r="C2556" t="s">
        <v>10405</v>
      </c>
      <c r="D2556" t="s">
        <v>263</v>
      </c>
      <c r="E2556">
        <v>183.8930919</v>
      </c>
      <c r="F2556">
        <v>207.06</v>
      </c>
      <c r="G2556">
        <v>-29.843860800110701</v>
      </c>
      <c r="H2556">
        <v>-9.2495621309314799</v>
      </c>
      <c r="I2556">
        <v>1.72862125718513</v>
      </c>
      <c r="J2556">
        <v>-4.8093413635098896</v>
      </c>
      <c r="K2556">
        <v>211.48866308329599</v>
      </c>
      <c r="L2556">
        <v>203.43784051210699</v>
      </c>
      <c r="M2556">
        <v>36.436462552081203</v>
      </c>
      <c r="N2556">
        <v>0.70815379643786902</v>
      </c>
      <c r="O2556">
        <v>27.233652081522202</v>
      </c>
      <c r="P2556">
        <v>27.304027051952001</v>
      </c>
      <c r="Q2556">
        <v>-4.7396369427687997E-2</v>
      </c>
    </row>
    <row r="2557" spans="1:17" hidden="1" x14ac:dyDescent="0.3">
      <c r="A2557" t="s">
        <v>5317</v>
      </c>
      <c r="B2557" t="s">
        <v>5318</v>
      </c>
      <c r="C2557" t="s">
        <v>10405</v>
      </c>
      <c r="D2557" t="s">
        <v>263</v>
      </c>
      <c r="E2557">
        <v>183.88667422399999</v>
      </c>
      <c r="F2557">
        <v>135.30000000000001</v>
      </c>
      <c r="G2557">
        <v>-53.717616018656798</v>
      </c>
      <c r="H2557">
        <v>-9.0004980155456007</v>
      </c>
      <c r="I2557">
        <v>-29.019971758002502</v>
      </c>
      <c r="J2557">
        <v>-2.6847836567413998</v>
      </c>
      <c r="K2557">
        <v>142.94427227831301</v>
      </c>
      <c r="L2557">
        <v>155.73962226450701</v>
      </c>
      <c r="M2557">
        <v>31.1789967867903</v>
      </c>
      <c r="N2557">
        <v>0.91252462931119105</v>
      </c>
      <c r="O2557">
        <v>57.220411602738999</v>
      </c>
      <c r="P2557">
        <v>6.5354330708661399</v>
      </c>
      <c r="Q2557">
        <v>-9.0548828243146001E-2</v>
      </c>
    </row>
    <row r="2558" spans="1:17" hidden="1" x14ac:dyDescent="0.3">
      <c r="A2558" t="s">
        <v>5319</v>
      </c>
      <c r="B2558" t="s">
        <v>5320</v>
      </c>
      <c r="C2558" t="s">
        <v>10405</v>
      </c>
      <c r="D2558" t="s">
        <v>294</v>
      </c>
      <c r="E2558">
        <v>183.82006387499999</v>
      </c>
      <c r="F2558">
        <v>115.85</v>
      </c>
      <c r="G2558">
        <v>53.485540370747003</v>
      </c>
      <c r="H2558">
        <v>-13.1447524303048</v>
      </c>
      <c r="I2558">
        <v>52.135091672967903</v>
      </c>
      <c r="J2558">
        <v>-6.4826307010971096</v>
      </c>
      <c r="K2558">
        <v>127.036393748827</v>
      </c>
      <c r="L2558">
        <v>111.47545604400899</v>
      </c>
      <c r="M2558">
        <v>42.180668623636798</v>
      </c>
      <c r="N2558">
        <v>0.531701324384251</v>
      </c>
      <c r="O2558">
        <v>55.459646094087098</v>
      </c>
      <c r="P2558">
        <v>93.0833333333333</v>
      </c>
      <c r="Q2558">
        <v>8.1285782555829994E-2</v>
      </c>
    </row>
    <row r="2559" spans="1:17" hidden="1" x14ac:dyDescent="0.3">
      <c r="A2559" t="s">
        <v>5321</v>
      </c>
      <c r="B2559" t="s">
        <v>5322</v>
      </c>
      <c r="C2559" t="s">
        <v>10405</v>
      </c>
      <c r="D2559" t="s">
        <v>1363</v>
      </c>
      <c r="E2559">
        <v>183.70820789999999</v>
      </c>
      <c r="F2559">
        <v>124.05</v>
      </c>
      <c r="G2559">
        <v>-24.768913508706799</v>
      </c>
      <c r="H2559">
        <v>-4.2164601795361998</v>
      </c>
      <c r="I2559">
        <v>-14.075025182598401</v>
      </c>
      <c r="J2559">
        <v>-2.2759214277400299</v>
      </c>
      <c r="K2559">
        <v>123.47880418150299</v>
      </c>
      <c r="L2559">
        <v>120.70266853781401</v>
      </c>
      <c r="M2559">
        <v>62.4894939835931</v>
      </c>
      <c r="N2559">
        <v>7.0880683975404299E-2</v>
      </c>
      <c r="O2559">
        <v>3.1438935912938302</v>
      </c>
      <c r="P2559">
        <v>10.7589285714285</v>
      </c>
    </row>
    <row r="2560" spans="1:17" hidden="1" x14ac:dyDescent="0.3">
      <c r="A2560" t="s">
        <v>5323</v>
      </c>
      <c r="B2560" t="s">
        <v>5324</v>
      </c>
      <c r="C2560" t="s">
        <v>10405</v>
      </c>
      <c r="D2560" t="s">
        <v>1489</v>
      </c>
      <c r="E2560">
        <v>183.6</v>
      </c>
      <c r="F2560">
        <v>90</v>
      </c>
      <c r="G2560">
        <v>-45.466308599165401</v>
      </c>
      <c r="H2560">
        <v>5.6717921966493998</v>
      </c>
      <c r="I2560">
        <v>-30.9779411365584</v>
      </c>
      <c r="J2560">
        <v>8.5049945634711293</v>
      </c>
      <c r="M2560">
        <v>51.522100058997403</v>
      </c>
      <c r="O2560">
        <v>23.3333333333333</v>
      </c>
      <c r="P2560">
        <v>18.8118811881188</v>
      </c>
    </row>
    <row r="2561" spans="1:17" hidden="1" x14ac:dyDescent="0.3">
      <c r="A2561" t="s">
        <v>5325</v>
      </c>
      <c r="B2561" t="s">
        <v>5326</v>
      </c>
      <c r="C2561" t="s">
        <v>10405</v>
      </c>
      <c r="D2561" t="s">
        <v>1663</v>
      </c>
      <c r="E2561">
        <v>183.5548</v>
      </c>
      <c r="F2561">
        <v>260</v>
      </c>
      <c r="G2561">
        <v>-62.550410362368602</v>
      </c>
      <c r="H2561">
        <v>-13.8310822295379</v>
      </c>
      <c r="I2561">
        <v>-26.6945170269999</v>
      </c>
      <c r="J2561">
        <v>-2.4498807092216399</v>
      </c>
      <c r="K2561">
        <v>275.25152057912197</v>
      </c>
      <c r="L2561">
        <v>315.70913564227902</v>
      </c>
      <c r="M2561">
        <v>38.084086305008199</v>
      </c>
      <c r="N2561">
        <v>0.46516492357200301</v>
      </c>
      <c r="O2561">
        <v>98.846153846153797</v>
      </c>
      <c r="P2561">
        <v>2.3622047244094402</v>
      </c>
      <c r="Q2561">
        <v>6.2727095602769997E-2</v>
      </c>
    </row>
    <row r="2562" spans="1:17" hidden="1" x14ac:dyDescent="0.3">
      <c r="A2562" t="s">
        <v>5327</v>
      </c>
      <c r="B2562" t="s">
        <v>5328</v>
      </c>
      <c r="C2562" t="s">
        <v>10405</v>
      </c>
      <c r="D2562" t="s">
        <v>130</v>
      </c>
      <c r="E2562">
        <v>183.16499999999999</v>
      </c>
      <c r="F2562">
        <v>7326.6</v>
      </c>
      <c r="G2562">
        <v>60.633752246590497</v>
      </c>
      <c r="H2562">
        <v>-35.296771795749599</v>
      </c>
      <c r="I2562">
        <v>75.1195828312201</v>
      </c>
      <c r="J2562">
        <v>-2.55326782843155</v>
      </c>
      <c r="K2562">
        <v>7289.1082328592001</v>
      </c>
      <c r="L2562">
        <v>5358.01678349756</v>
      </c>
      <c r="M2562">
        <v>38.171335576302198</v>
      </c>
      <c r="N2562">
        <v>0.78755864208932003</v>
      </c>
      <c r="O2562">
        <v>46.711981000736998</v>
      </c>
      <c r="P2562">
        <v>111.445887445887</v>
      </c>
      <c r="Q2562">
        <v>-1.3970252984807001E-2</v>
      </c>
    </row>
    <row r="2563" spans="1:17" hidden="1" x14ac:dyDescent="0.3">
      <c r="A2563" t="s">
        <v>5329</v>
      </c>
      <c r="B2563" t="s">
        <v>5330</v>
      </c>
      <c r="C2563" t="s">
        <v>10405</v>
      </c>
      <c r="D2563" t="s">
        <v>266</v>
      </c>
      <c r="E2563">
        <v>183</v>
      </c>
      <c r="F2563">
        <v>610</v>
      </c>
      <c r="G2563">
        <v>-62.790255224315999</v>
      </c>
      <c r="H2563">
        <v>5.1759988017637903</v>
      </c>
      <c r="I2563">
        <v>-29.666405839578001</v>
      </c>
      <c r="J2563">
        <v>-7.9395709970519803</v>
      </c>
      <c r="K2563">
        <v>627.82053242904794</v>
      </c>
      <c r="L2563">
        <v>709.66623263239001</v>
      </c>
      <c r="M2563">
        <v>53.865494440203001</v>
      </c>
      <c r="N2563">
        <v>0.35840864925541499</v>
      </c>
      <c r="O2563">
        <v>62.950819672131097</v>
      </c>
      <c r="P2563">
        <v>31.1827956989247</v>
      </c>
      <c r="Q2563">
        <v>-5.8931895666600002E-3</v>
      </c>
    </row>
    <row r="2564" spans="1:17" hidden="1" x14ac:dyDescent="0.3">
      <c r="A2564" t="s">
        <v>5331</v>
      </c>
      <c r="B2564" t="s">
        <v>5332</v>
      </c>
      <c r="C2564" t="s">
        <v>10405</v>
      </c>
      <c r="D2564" t="s">
        <v>263</v>
      </c>
      <c r="E2564">
        <v>182.39400000000001</v>
      </c>
      <c r="F2564">
        <v>15200</v>
      </c>
      <c r="G2564">
        <v>-15.194894690803199</v>
      </c>
      <c r="H2564">
        <v>-8.1655653329116298</v>
      </c>
      <c r="I2564">
        <v>3.1916080423564601</v>
      </c>
      <c r="J2564">
        <v>-5.7443031665245101</v>
      </c>
      <c r="K2564">
        <v>15034.044967604699</v>
      </c>
      <c r="L2564">
        <v>14029.8992622758</v>
      </c>
      <c r="M2564">
        <v>48.396211291692801</v>
      </c>
      <c r="N2564">
        <v>0.34832710901928599</v>
      </c>
      <c r="O2564">
        <v>18.223684210526301</v>
      </c>
      <c r="P2564">
        <v>50.3268620256544</v>
      </c>
      <c r="Q2564">
        <v>-2.3680850131845999E-2</v>
      </c>
    </row>
    <row r="2565" spans="1:17" hidden="1" x14ac:dyDescent="0.3">
      <c r="A2565" t="s">
        <v>5333</v>
      </c>
      <c r="B2565" t="s">
        <v>5334</v>
      </c>
      <c r="C2565" t="s">
        <v>10405</v>
      </c>
      <c r="E2565">
        <v>182.25</v>
      </c>
      <c r="F2565">
        <v>182.25</v>
      </c>
      <c r="G2565">
        <v>414.30525070788599</v>
      </c>
      <c r="H2565">
        <v>-3.2965218162515999</v>
      </c>
      <c r="I2565">
        <v>-8.9420933293654592</v>
      </c>
      <c r="J2565">
        <v>14.040955635641501</v>
      </c>
      <c r="K2565">
        <v>174.57127673305001</v>
      </c>
      <c r="L2565">
        <v>143.111819950197</v>
      </c>
      <c r="M2565">
        <v>80.053248611617903</v>
      </c>
      <c r="N2565">
        <v>0.75507034305034604</v>
      </c>
      <c r="O2565">
        <v>43.978052126200197</v>
      </c>
      <c r="P2565">
        <v>446.47676161918997</v>
      </c>
    </row>
    <row r="2566" spans="1:17" hidden="1" x14ac:dyDescent="0.3">
      <c r="A2566" t="s">
        <v>5335</v>
      </c>
      <c r="B2566" t="s">
        <v>5336</v>
      </c>
      <c r="C2566" t="s">
        <v>10405</v>
      </c>
      <c r="D2566" t="s">
        <v>592</v>
      </c>
      <c r="E2566">
        <v>182.1195936</v>
      </c>
      <c r="F2566">
        <v>173.8</v>
      </c>
      <c r="G2566">
        <v>74.634771811208793</v>
      </c>
      <c r="H2566">
        <v>-18.585012366154</v>
      </c>
      <c r="I2566">
        <v>89.864026362623505</v>
      </c>
      <c r="J2566">
        <v>0.80469804535710299</v>
      </c>
      <c r="K2566">
        <v>146.791493824924</v>
      </c>
      <c r="L2566">
        <v>108.937112550942</v>
      </c>
      <c r="M2566">
        <v>49.116903678766398</v>
      </c>
      <c r="N2566">
        <v>0.129274677110011</v>
      </c>
      <c r="O2566">
        <v>21.634062140391201</v>
      </c>
      <c r="P2566">
        <v>125.714285714285</v>
      </c>
      <c r="Q2566">
        <v>5.3239485234264999E-2</v>
      </c>
    </row>
    <row r="2567" spans="1:17" hidden="1" x14ac:dyDescent="0.3">
      <c r="A2567" t="s">
        <v>5337</v>
      </c>
      <c r="B2567" t="s">
        <v>5338</v>
      </c>
      <c r="C2567" t="s">
        <v>10405</v>
      </c>
      <c r="D2567" t="s">
        <v>831</v>
      </c>
      <c r="E2567">
        <v>181.73590540000001</v>
      </c>
      <c r="F2567">
        <v>93.8</v>
      </c>
      <c r="G2567">
        <v>3.1820244422311399</v>
      </c>
      <c r="H2567">
        <v>-17.8798276018126</v>
      </c>
      <c r="I2567">
        <v>17.670391904838102</v>
      </c>
      <c r="J2567">
        <v>1.31467230533136</v>
      </c>
      <c r="K2567">
        <v>101.382240571981</v>
      </c>
      <c r="M2567">
        <v>38.442796214748697</v>
      </c>
      <c r="O2567">
        <v>48.1876332622601</v>
      </c>
      <c r="P2567">
        <v>49.601275917065301</v>
      </c>
    </row>
    <row r="2568" spans="1:17" hidden="1" x14ac:dyDescent="0.3">
      <c r="A2568" t="s">
        <v>5339</v>
      </c>
      <c r="B2568" t="s">
        <v>5340</v>
      </c>
      <c r="C2568" t="s">
        <v>10405</v>
      </c>
      <c r="D2568" t="s">
        <v>263</v>
      </c>
      <c r="E2568">
        <v>181.07031599999999</v>
      </c>
      <c r="F2568">
        <v>75.599999999999994</v>
      </c>
      <c r="G2568">
        <v>-55.961833491949299</v>
      </c>
      <c r="H2568">
        <v>-12.013753217086901</v>
      </c>
      <c r="I2568">
        <v>-18.4705450235003</v>
      </c>
      <c r="J2568">
        <v>-3.7028777122186498</v>
      </c>
      <c r="K2568">
        <v>81.239984088356593</v>
      </c>
      <c r="L2568">
        <v>85.890992552476902</v>
      </c>
      <c r="M2568">
        <v>35.290021980407197</v>
      </c>
      <c r="N2568">
        <v>0.31418479271240002</v>
      </c>
      <c r="O2568">
        <v>52.645502645502603</v>
      </c>
      <c r="P2568">
        <v>12.7516778523489</v>
      </c>
    </row>
    <row r="2569" spans="1:17" hidden="1" x14ac:dyDescent="0.3">
      <c r="A2569" t="s">
        <v>5341</v>
      </c>
      <c r="B2569" t="s">
        <v>5342</v>
      </c>
      <c r="C2569" t="s">
        <v>10405</v>
      </c>
      <c r="D2569" t="s">
        <v>592</v>
      </c>
      <c r="E2569">
        <v>180.314021623</v>
      </c>
      <c r="F2569">
        <v>28.03</v>
      </c>
      <c r="G2569">
        <v>-10.566304837551399</v>
      </c>
      <c r="H2569">
        <v>-12.2149486915909</v>
      </c>
      <c r="I2569">
        <v>3.65884789329413</v>
      </c>
      <c r="J2569">
        <v>-4.3158013739227901</v>
      </c>
      <c r="K2569">
        <v>28.296240944518701</v>
      </c>
      <c r="L2569">
        <v>26.243421237444501</v>
      </c>
      <c r="M2569">
        <v>49.770294037829103</v>
      </c>
      <c r="N2569">
        <v>0.22097044040633099</v>
      </c>
      <c r="O2569">
        <v>38.779878701391297</v>
      </c>
      <c r="P2569">
        <v>38.762376237623698</v>
      </c>
      <c r="Q2569">
        <v>5.5317884991499998E-2</v>
      </c>
    </row>
    <row r="2570" spans="1:17" hidden="1" x14ac:dyDescent="0.3">
      <c r="A2570" t="s">
        <v>5343</v>
      </c>
      <c r="B2570" t="s">
        <v>5344</v>
      </c>
      <c r="C2570" t="s">
        <v>10405</v>
      </c>
      <c r="D2570" t="s">
        <v>54</v>
      </c>
      <c r="E2570">
        <v>180.11713544400001</v>
      </c>
      <c r="F2570">
        <v>83.54</v>
      </c>
      <c r="G2570">
        <v>-7.1116306717832298</v>
      </c>
      <c r="H2570">
        <v>-4.9009734633488797</v>
      </c>
      <c r="I2570">
        <v>7.6581918851362403</v>
      </c>
      <c r="J2570">
        <v>-12.0212534083528</v>
      </c>
      <c r="K2570">
        <v>85.111420984319096</v>
      </c>
      <c r="L2570">
        <v>79.065968813497705</v>
      </c>
      <c r="M2570">
        <v>36.145497688149597</v>
      </c>
      <c r="N2570">
        <v>8.8150163621258798E-2</v>
      </c>
      <c r="O2570">
        <v>45.499162078046403</v>
      </c>
      <c r="P2570">
        <v>38.425849212924597</v>
      </c>
      <c r="Q2570">
        <v>-6.6221272779324006E-2</v>
      </c>
    </row>
    <row r="2571" spans="1:17" hidden="1" x14ac:dyDescent="0.3">
      <c r="A2571" t="s">
        <v>5345</v>
      </c>
      <c r="B2571" t="s">
        <v>5346</v>
      </c>
      <c r="C2571" t="s">
        <v>10405</v>
      </c>
      <c r="D2571" t="s">
        <v>74</v>
      </c>
      <c r="E2571">
        <v>179.848714</v>
      </c>
      <c r="F2571">
        <v>31.6</v>
      </c>
      <c r="G2571">
        <v>-58.5975877448315</v>
      </c>
      <c r="H2571">
        <v>-20.9295306561113</v>
      </c>
      <c r="I2571">
        <v>-45.122867903347</v>
      </c>
      <c r="J2571">
        <v>0.869572309669567</v>
      </c>
      <c r="K2571">
        <v>32.999099824124201</v>
      </c>
      <c r="L2571">
        <v>40.015429161837197</v>
      </c>
      <c r="M2571">
        <v>52.096069909855601</v>
      </c>
      <c r="N2571">
        <v>0.480072149160159</v>
      </c>
      <c r="O2571">
        <v>115.189873417721</v>
      </c>
      <c r="P2571">
        <v>5.3333333333333401</v>
      </c>
      <c r="Q2571">
        <v>-1.007235874349E-2</v>
      </c>
    </row>
    <row r="2572" spans="1:17" hidden="1" x14ac:dyDescent="0.3">
      <c r="A2572" t="s">
        <v>5347</v>
      </c>
      <c r="B2572" t="s">
        <v>5348</v>
      </c>
      <c r="C2572" t="s">
        <v>10405</v>
      </c>
      <c r="D2572" t="s">
        <v>1414</v>
      </c>
      <c r="E2572">
        <v>179.56234842500001</v>
      </c>
      <c r="F2572">
        <v>1990</v>
      </c>
      <c r="G2572">
        <v>-46.395648842338602</v>
      </c>
      <c r="H2572">
        <v>1.11291769970654</v>
      </c>
      <c r="I2572">
        <v>-15.2642036648577</v>
      </c>
      <c r="J2572">
        <v>0.29303685914348698</v>
      </c>
      <c r="K2572">
        <v>1957.4861510829601</v>
      </c>
      <c r="L2572">
        <v>2073.3367584016</v>
      </c>
      <c r="M2572">
        <v>46.8722204112809</v>
      </c>
      <c r="N2572">
        <v>0.68329969510885902</v>
      </c>
      <c r="O2572">
        <v>20.389447236180899</v>
      </c>
      <c r="P2572">
        <v>11.547085201793699</v>
      </c>
      <c r="Q2572">
        <v>-7.0170714919800994E-2</v>
      </c>
    </row>
    <row r="2573" spans="1:17" hidden="1" x14ac:dyDescent="0.3">
      <c r="A2573" t="s">
        <v>5349</v>
      </c>
      <c r="B2573" t="s">
        <v>5350</v>
      </c>
      <c r="C2573" t="s">
        <v>10405</v>
      </c>
      <c r="D2573" t="s">
        <v>1489</v>
      </c>
      <c r="E2573">
        <v>179.52</v>
      </c>
      <c r="F2573">
        <v>102</v>
      </c>
      <c r="G2573">
        <v>41.297876843797802</v>
      </c>
      <c r="H2573">
        <v>0.122344343888664</v>
      </c>
      <c r="I2573">
        <v>-35.755432605323698</v>
      </c>
      <c r="J2573">
        <v>-1.5744505837915299</v>
      </c>
      <c r="K2573">
        <v>98.944502258695493</v>
      </c>
      <c r="L2573">
        <v>93.718858725798995</v>
      </c>
      <c r="M2573">
        <v>45.0503221236835</v>
      </c>
      <c r="N2573">
        <v>3.5019870411755603E-2</v>
      </c>
      <c r="O2573">
        <v>55.294117647058798</v>
      </c>
      <c r="P2573">
        <v>85.454545454545396</v>
      </c>
      <c r="Q2573">
        <v>1.9064475696588E-2</v>
      </c>
    </row>
    <row r="2574" spans="1:17" hidden="1" x14ac:dyDescent="0.3">
      <c r="A2574" t="s">
        <v>5351</v>
      </c>
      <c r="B2574" t="s">
        <v>5352</v>
      </c>
      <c r="C2574" t="s">
        <v>10405</v>
      </c>
      <c r="D2574" t="s">
        <v>54</v>
      </c>
      <c r="E2574">
        <v>179.50308899999999</v>
      </c>
      <c r="F2574">
        <v>45.1</v>
      </c>
      <c r="G2574">
        <v>-48.3848349824653</v>
      </c>
      <c r="H2574">
        <v>-15.788397066599501</v>
      </c>
      <c r="I2574">
        <v>-38.919608694942397</v>
      </c>
      <c r="J2574">
        <v>-9.2480588468734695</v>
      </c>
      <c r="K2574">
        <v>46.972464706108198</v>
      </c>
      <c r="L2574">
        <v>49.983326508975601</v>
      </c>
      <c r="M2574">
        <v>37.757919552731401</v>
      </c>
      <c r="N2574">
        <v>0.78362662490222301</v>
      </c>
      <c r="O2574">
        <v>63.858093126385803</v>
      </c>
      <c r="P2574">
        <v>14.321926489226801</v>
      </c>
      <c r="Q2574">
        <v>0.13398066885722501</v>
      </c>
    </row>
    <row r="2575" spans="1:17" hidden="1" x14ac:dyDescent="0.3">
      <c r="A2575" t="s">
        <v>5353</v>
      </c>
      <c r="B2575" t="s">
        <v>5354</v>
      </c>
      <c r="C2575" t="s">
        <v>10405</v>
      </c>
      <c r="D2575" t="s">
        <v>266</v>
      </c>
      <c r="E2575">
        <v>179.21969999999999</v>
      </c>
      <c r="F2575">
        <v>85.14</v>
      </c>
      <c r="G2575">
        <v>-80.098116415891297</v>
      </c>
      <c r="H2575">
        <v>-6.1605292843498098</v>
      </c>
      <c r="I2575">
        <v>-37.889329015707503</v>
      </c>
      <c r="J2575">
        <v>-3.7714897343980498</v>
      </c>
      <c r="K2575">
        <v>89.410424518002898</v>
      </c>
      <c r="L2575">
        <v>108.16087378624999</v>
      </c>
      <c r="M2575">
        <v>40.770441939206698</v>
      </c>
      <c r="N2575">
        <v>0.67368428061440799</v>
      </c>
      <c r="O2575">
        <v>98.790227859995298</v>
      </c>
      <c r="P2575">
        <v>9.2799383904505106</v>
      </c>
      <c r="Q2575">
        <v>0.15280363302535299</v>
      </c>
    </row>
    <row r="2576" spans="1:17" hidden="1" x14ac:dyDescent="0.3">
      <c r="A2576" t="s">
        <v>5355</v>
      </c>
      <c r="B2576" t="s">
        <v>5356</v>
      </c>
      <c r="C2576" t="s">
        <v>10405</v>
      </c>
      <c r="D2576" t="s">
        <v>127</v>
      </c>
      <c r="E2576">
        <v>179.20105000000001</v>
      </c>
      <c r="F2576">
        <v>492.5</v>
      </c>
      <c r="G2576">
        <v>-42.731757892144998</v>
      </c>
      <c r="H2576">
        <v>-11.467214479640701</v>
      </c>
      <c r="I2576">
        <v>-4.51678315457956</v>
      </c>
      <c r="J2576">
        <v>-5.06028230378831</v>
      </c>
      <c r="K2576">
        <v>521.851664586266</v>
      </c>
      <c r="L2576">
        <v>475.90278892557802</v>
      </c>
      <c r="M2576">
        <v>30.488129962295499</v>
      </c>
      <c r="N2576">
        <v>0.50648819892284902</v>
      </c>
      <c r="O2576">
        <v>47.675126903553199</v>
      </c>
      <c r="Q2576">
        <v>8.0731083283479999E-2</v>
      </c>
    </row>
    <row r="2577" spans="1:17" hidden="1" x14ac:dyDescent="0.3">
      <c r="A2577" t="s">
        <v>5357</v>
      </c>
      <c r="B2577" t="s">
        <v>5358</v>
      </c>
      <c r="C2577" t="s">
        <v>10405</v>
      </c>
      <c r="D2577" t="s">
        <v>266</v>
      </c>
      <c r="E2577">
        <v>179.074986</v>
      </c>
      <c r="F2577">
        <v>157.26</v>
      </c>
      <c r="G2577">
        <v>-44.585880167778697</v>
      </c>
      <c r="H2577">
        <v>-14.4027041107245</v>
      </c>
      <c r="I2577">
        <v>-26.8863767050482</v>
      </c>
      <c r="J2577">
        <v>-2.1060541536116602</v>
      </c>
      <c r="K2577">
        <v>168.75667055776501</v>
      </c>
      <c r="L2577">
        <v>183.43079004066999</v>
      </c>
      <c r="M2577">
        <v>37.4478408715852</v>
      </c>
      <c r="N2577">
        <v>0.57226767346858998</v>
      </c>
      <c r="O2577">
        <v>53.503751748696402</v>
      </c>
      <c r="P2577">
        <v>15.6323529411764</v>
      </c>
    </row>
    <row r="2578" spans="1:17" hidden="1" x14ac:dyDescent="0.3">
      <c r="A2578" t="s">
        <v>5359</v>
      </c>
      <c r="B2578" t="s">
        <v>5360</v>
      </c>
      <c r="C2578" t="s">
        <v>10405</v>
      </c>
      <c r="D2578" t="s">
        <v>67</v>
      </c>
      <c r="E2578">
        <v>178.880916705</v>
      </c>
      <c r="F2578">
        <v>22.29</v>
      </c>
      <c r="G2578">
        <v>-12.4615216524427</v>
      </c>
      <c r="H2578">
        <v>16.903582128904901</v>
      </c>
      <c r="I2578">
        <v>29.251596168969201</v>
      </c>
      <c r="J2578">
        <v>-3.0899540505144998</v>
      </c>
      <c r="K2578">
        <v>18.457528542637402</v>
      </c>
      <c r="L2578">
        <v>17.5265933927951</v>
      </c>
      <c r="M2578">
        <v>62.140166222165398</v>
      </c>
      <c r="N2578">
        <v>2.36794599383862</v>
      </c>
      <c r="O2578">
        <v>39.524450426200097</v>
      </c>
      <c r="P2578">
        <v>81.662591687041498</v>
      </c>
      <c r="Q2578">
        <v>6.2227212330410002E-2</v>
      </c>
    </row>
    <row r="2579" spans="1:17" hidden="1" x14ac:dyDescent="0.3">
      <c r="A2579" t="s">
        <v>5361</v>
      </c>
      <c r="B2579" t="s">
        <v>5362</v>
      </c>
      <c r="C2579" t="s">
        <v>10405</v>
      </c>
      <c r="D2579" t="s">
        <v>592</v>
      </c>
      <c r="E2579">
        <v>178.76057600199999</v>
      </c>
      <c r="F2579">
        <v>13.21</v>
      </c>
      <c r="G2579">
        <v>-23.536642490251499</v>
      </c>
      <c r="H2579">
        <v>4.7050548491011703</v>
      </c>
      <c r="I2579">
        <v>-15.200598840473701</v>
      </c>
      <c r="J2579">
        <v>-7.0145660239069603</v>
      </c>
      <c r="K2579">
        <v>12.952098197977</v>
      </c>
      <c r="L2579">
        <v>13.119479845495301</v>
      </c>
      <c r="M2579">
        <v>49.202610620890603</v>
      </c>
      <c r="N2579">
        <v>3.3967490848069399</v>
      </c>
      <c r="O2579">
        <v>46.858440575321701</v>
      </c>
      <c r="P2579">
        <v>18.9018901890189</v>
      </c>
      <c r="Q2579">
        <v>-1.5679909000379001E-2</v>
      </c>
    </row>
    <row r="2580" spans="1:17" hidden="1" x14ac:dyDescent="0.3">
      <c r="A2580" t="s">
        <v>5363</v>
      </c>
      <c r="B2580" t="s">
        <v>5364</v>
      </c>
      <c r="C2580" t="s">
        <v>10405</v>
      </c>
      <c r="D2580" t="s">
        <v>400</v>
      </c>
      <c r="E2580">
        <v>178.58593447999999</v>
      </c>
      <c r="F2580">
        <v>78</v>
      </c>
      <c r="G2580">
        <v>-18.103069846665399</v>
      </c>
      <c r="H2580">
        <v>-5.8360621519245601</v>
      </c>
      <c r="I2580">
        <v>-22.896413590877302</v>
      </c>
      <c r="J2580">
        <v>-0.28038277596224698</v>
      </c>
      <c r="K2580">
        <v>79.746481754928794</v>
      </c>
      <c r="L2580">
        <v>83.550515448476204</v>
      </c>
      <c r="M2580">
        <v>67.145567781427403</v>
      </c>
      <c r="N2580">
        <v>1.0697465634528001</v>
      </c>
      <c r="O2580">
        <v>72.3333333333333</v>
      </c>
      <c r="P2580">
        <v>23.750594954783399</v>
      </c>
      <c r="Q2580">
        <v>1.5019051163122001E-2</v>
      </c>
    </row>
    <row r="2581" spans="1:17" hidden="1" x14ac:dyDescent="0.3">
      <c r="A2581" t="s">
        <v>5365</v>
      </c>
      <c r="B2581" t="s">
        <v>5366</v>
      </c>
      <c r="C2581" t="s">
        <v>10405</v>
      </c>
      <c r="D2581" t="s">
        <v>780</v>
      </c>
      <c r="E2581">
        <v>178.40804449999999</v>
      </c>
      <c r="F2581">
        <v>161</v>
      </c>
      <c r="G2581">
        <v>-27.6260563658496</v>
      </c>
      <c r="H2581">
        <v>8.1059165881286095</v>
      </c>
      <c r="I2581">
        <v>-10.2782068242809</v>
      </c>
      <c r="J2581">
        <v>-7.8579284163430598</v>
      </c>
      <c r="K2581">
        <v>155.54703322329601</v>
      </c>
      <c r="L2581">
        <v>153.36246785207501</v>
      </c>
      <c r="M2581">
        <v>47.7540285044699</v>
      </c>
      <c r="N2581">
        <v>0.235462228035062</v>
      </c>
      <c r="O2581">
        <v>37.826086956521699</v>
      </c>
      <c r="P2581">
        <v>36.267456622936898</v>
      </c>
      <c r="Q2581">
        <v>2.4972968026259E-2</v>
      </c>
    </row>
    <row r="2582" spans="1:17" hidden="1" x14ac:dyDescent="0.3">
      <c r="A2582" t="s">
        <v>5367</v>
      </c>
      <c r="B2582" t="s">
        <v>5368</v>
      </c>
      <c r="C2582" t="s">
        <v>10405</v>
      </c>
      <c r="D2582" t="s">
        <v>46</v>
      </c>
      <c r="E2582">
        <v>178.12748999999999</v>
      </c>
      <c r="F2582">
        <v>117.75</v>
      </c>
      <c r="G2582">
        <v>67.168255467568301</v>
      </c>
      <c r="H2582">
        <v>121.940457551435</v>
      </c>
      <c r="I2582">
        <v>112.34225213637799</v>
      </c>
      <c r="J2582">
        <v>5.7351392420086702</v>
      </c>
      <c r="K2582">
        <v>77.174121856974196</v>
      </c>
      <c r="L2582">
        <v>62.438178457257401</v>
      </c>
      <c r="M2582">
        <v>86.678989392199398</v>
      </c>
      <c r="N2582">
        <v>2.0609473829062201</v>
      </c>
      <c r="O2582">
        <v>4.0764331210191003</v>
      </c>
      <c r="P2582">
        <v>183.32531280076901</v>
      </c>
      <c r="Q2582">
        <v>0.120916999550209</v>
      </c>
    </row>
    <row r="2583" spans="1:17" hidden="1" x14ac:dyDescent="0.3">
      <c r="A2583" t="s">
        <v>5369</v>
      </c>
      <c r="B2583" t="s">
        <v>5370</v>
      </c>
      <c r="C2583" t="s">
        <v>10405</v>
      </c>
      <c r="D2583" t="s">
        <v>393</v>
      </c>
      <c r="E2583">
        <v>177.91844624000001</v>
      </c>
      <c r="F2583">
        <v>72.75</v>
      </c>
      <c r="G2583">
        <v>-64.641574960315594</v>
      </c>
      <c r="H2583">
        <v>-30.607655656111302</v>
      </c>
      <c r="I2583">
        <v>-50.1532074977086</v>
      </c>
      <c r="J2583">
        <v>-15.2338173608053</v>
      </c>
      <c r="K2583">
        <v>97.568558844536994</v>
      </c>
      <c r="M2583">
        <v>18.594584177097499</v>
      </c>
      <c r="O2583">
        <v>98.213058419243893</v>
      </c>
      <c r="P2583">
        <v>3.9285714285714302</v>
      </c>
    </row>
    <row r="2584" spans="1:17" hidden="1" x14ac:dyDescent="0.3">
      <c r="A2584" t="s">
        <v>5371</v>
      </c>
      <c r="B2584" t="s">
        <v>5372</v>
      </c>
      <c r="C2584" t="s">
        <v>10405</v>
      </c>
      <c r="D2584" t="s">
        <v>266</v>
      </c>
      <c r="E2584">
        <v>177.81545700000001</v>
      </c>
      <c r="F2584">
        <v>11.94</v>
      </c>
      <c r="G2584">
        <v>259.30389892476097</v>
      </c>
      <c r="H2584">
        <v>30.2144113829948</v>
      </c>
      <c r="I2584">
        <v>195.70268332295601</v>
      </c>
      <c r="J2584">
        <v>-9.9729399623727897</v>
      </c>
      <c r="K2584">
        <v>9.2593437274128796</v>
      </c>
      <c r="L2584">
        <v>6.2959990549304701</v>
      </c>
      <c r="M2584">
        <v>59.369628417288503</v>
      </c>
      <c r="N2584">
        <v>1.90042879350385</v>
      </c>
      <c r="O2584">
        <v>10.134003350083701</v>
      </c>
      <c r="P2584">
        <v>387.34693877551001</v>
      </c>
      <c r="Q2584">
        <v>0.11992453607025499</v>
      </c>
    </row>
    <row r="2585" spans="1:17" hidden="1" x14ac:dyDescent="0.3">
      <c r="A2585" t="s">
        <v>5373</v>
      </c>
      <c r="B2585" t="s">
        <v>5374</v>
      </c>
      <c r="C2585" t="s">
        <v>10405</v>
      </c>
      <c r="D2585" t="s">
        <v>127</v>
      </c>
      <c r="E2585">
        <v>177.76396800000001</v>
      </c>
      <c r="F2585">
        <v>49.99</v>
      </c>
      <c r="G2585">
        <v>-54.486973226766501</v>
      </c>
      <c r="H2585">
        <v>6.6756697539195704</v>
      </c>
      <c r="I2585">
        <v>-6.2475660969361702</v>
      </c>
      <c r="J2585">
        <v>4.0763430670021297</v>
      </c>
      <c r="K2585">
        <v>44.842085439401203</v>
      </c>
      <c r="L2585">
        <v>47.616442305453099</v>
      </c>
      <c r="M2585">
        <v>80.399930789425696</v>
      </c>
      <c r="N2585">
        <v>1.8263626643684101</v>
      </c>
      <c r="O2585">
        <v>31.626325265053001</v>
      </c>
      <c r="P2585">
        <v>21.1585070285991</v>
      </c>
      <c r="Q2585">
        <v>-1.7851373414878999E-2</v>
      </c>
    </row>
    <row r="2586" spans="1:17" hidden="1" x14ac:dyDescent="0.3">
      <c r="A2586" t="s">
        <v>5375</v>
      </c>
      <c r="B2586" t="s">
        <v>5376</v>
      </c>
      <c r="C2586" t="s">
        <v>10405</v>
      </c>
      <c r="D2586" t="s">
        <v>388</v>
      </c>
      <c r="E2586">
        <v>177.6096</v>
      </c>
      <c r="F2586">
        <v>105.72</v>
      </c>
      <c r="G2586">
        <v>46.863205430778699</v>
      </c>
      <c r="H2586">
        <v>-5.5083792451127698</v>
      </c>
      <c r="I2586">
        <v>34.541478581540296</v>
      </c>
      <c r="J2586">
        <v>-3.8797134550921202</v>
      </c>
      <c r="K2586">
        <v>107.59088313964401</v>
      </c>
      <c r="L2586">
        <v>92.567069228090503</v>
      </c>
      <c r="M2586">
        <v>40.543662708640603</v>
      </c>
      <c r="N2586">
        <v>0.91600237659228501</v>
      </c>
      <c r="O2586">
        <v>18.142262580400999</v>
      </c>
      <c r="P2586">
        <v>85.473684210526301</v>
      </c>
      <c r="Q2586">
        <v>0.11762649350292501</v>
      </c>
    </row>
    <row r="2587" spans="1:17" hidden="1" x14ac:dyDescent="0.3">
      <c r="A2587" t="s">
        <v>5377</v>
      </c>
      <c r="B2587" t="s">
        <v>5378</v>
      </c>
      <c r="C2587" t="s">
        <v>10405</v>
      </c>
      <c r="D2587" t="s">
        <v>51</v>
      </c>
      <c r="E2587">
        <v>177.38598780000001</v>
      </c>
      <c r="F2587">
        <v>1.4</v>
      </c>
      <c r="G2587">
        <v>-57.348247644266799</v>
      </c>
      <c r="H2587">
        <v>-9.424322322778</v>
      </c>
      <c r="I2587">
        <v>-17.683143448697201</v>
      </c>
      <c r="J2587">
        <v>-3.8484218232799998</v>
      </c>
      <c r="K2587">
        <v>1.4673103583504501</v>
      </c>
      <c r="L2587">
        <v>1.6153712093746999</v>
      </c>
      <c r="M2587">
        <v>29.2265971809923</v>
      </c>
      <c r="N2587">
        <v>0.66077246040312099</v>
      </c>
      <c r="O2587">
        <v>112.142857142857</v>
      </c>
      <c r="P2587">
        <v>7.6923076923076801</v>
      </c>
      <c r="Q2587">
        <v>4.7308919620410998E-2</v>
      </c>
    </row>
    <row r="2588" spans="1:17" hidden="1" x14ac:dyDescent="0.3">
      <c r="A2588" t="s">
        <v>5379</v>
      </c>
      <c r="B2588" t="s">
        <v>5380</v>
      </c>
      <c r="C2588" t="s">
        <v>10405</v>
      </c>
      <c r="D2588" t="s">
        <v>161</v>
      </c>
      <c r="E2588">
        <v>177.2559</v>
      </c>
      <c r="F2588">
        <v>416.25</v>
      </c>
      <c r="G2588">
        <v>-48.712864294762802</v>
      </c>
      <c r="H2588">
        <v>-17.6268539683476</v>
      </c>
      <c r="I2588">
        <v>-34.224496832155801</v>
      </c>
      <c r="J2588">
        <v>-1.7374041613792399</v>
      </c>
      <c r="K2588">
        <v>456.50454781766001</v>
      </c>
      <c r="M2588">
        <v>38.859864598412301</v>
      </c>
      <c r="N2588">
        <v>0.21341390878161301</v>
      </c>
      <c r="O2588">
        <v>60.1441441441441</v>
      </c>
      <c r="P2588">
        <v>27.3909716908951</v>
      </c>
    </row>
    <row r="2589" spans="1:17" hidden="1" x14ac:dyDescent="0.3">
      <c r="A2589" t="s">
        <v>5381</v>
      </c>
      <c r="B2589" t="s">
        <v>5382</v>
      </c>
      <c r="C2589" t="s">
        <v>10405</v>
      </c>
      <c r="D2589" t="s">
        <v>438</v>
      </c>
      <c r="E2589">
        <v>177.16530931599999</v>
      </c>
      <c r="F2589">
        <v>25.46</v>
      </c>
      <c r="G2589">
        <v>40.652352803434702</v>
      </c>
      <c r="H2589">
        <v>-15.7752532077563</v>
      </c>
      <c r="I2589">
        <v>11.2898891742422</v>
      </c>
      <c r="J2589">
        <v>-5.9545886568756501</v>
      </c>
      <c r="K2589">
        <v>23.821228912175599</v>
      </c>
      <c r="L2589">
        <v>21.746847145308202</v>
      </c>
      <c r="M2589">
        <v>62.741923468944798</v>
      </c>
      <c r="N2589">
        <v>1.5300986443339</v>
      </c>
      <c r="O2589">
        <v>13.796013142769599</v>
      </c>
      <c r="P2589">
        <v>97.889920284052195</v>
      </c>
      <c r="Q2589">
        <v>6.0222404722825001E-2</v>
      </c>
    </row>
    <row r="2590" spans="1:17" hidden="1" x14ac:dyDescent="0.3">
      <c r="A2590" t="s">
        <v>5383</v>
      </c>
      <c r="B2590" t="s">
        <v>5384</v>
      </c>
      <c r="C2590" t="s">
        <v>10405</v>
      </c>
      <c r="D2590" t="s">
        <v>21</v>
      </c>
      <c r="E2590">
        <v>177.15777568499999</v>
      </c>
      <c r="F2590">
        <v>120.45</v>
      </c>
      <c r="G2590">
        <v>11.5635726209153</v>
      </c>
      <c r="H2590">
        <v>-12.5101946126195</v>
      </c>
      <c r="I2590">
        <v>-13.2165346022097</v>
      </c>
      <c r="J2590">
        <v>-7.2771114784524196</v>
      </c>
      <c r="K2590">
        <v>119.702203869817</v>
      </c>
      <c r="L2590">
        <v>118.581058664978</v>
      </c>
      <c r="M2590">
        <v>44.925596759242801</v>
      </c>
      <c r="N2590">
        <v>1.49168470497407</v>
      </c>
      <c r="O2590">
        <v>29.348277293482699</v>
      </c>
      <c r="P2590">
        <v>64.324693042291898</v>
      </c>
      <c r="Q2590">
        <v>-0.10482098183090401</v>
      </c>
    </row>
    <row r="2591" spans="1:17" hidden="1" x14ac:dyDescent="0.3">
      <c r="A2591" t="s">
        <v>5385</v>
      </c>
      <c r="B2591" t="s">
        <v>5386</v>
      </c>
      <c r="C2591" t="s">
        <v>10405</v>
      </c>
      <c r="D2591" t="s">
        <v>1126</v>
      </c>
      <c r="E2591">
        <v>177.05746367399999</v>
      </c>
      <c r="F2591">
        <v>18.46</v>
      </c>
      <c r="G2591">
        <v>-31.845423954782401</v>
      </c>
      <c r="H2591">
        <v>-9.6032360607971601</v>
      </c>
      <c r="I2591">
        <v>-19.229810115363801</v>
      </c>
      <c r="J2591">
        <v>-2.3570666605252502</v>
      </c>
      <c r="K2591">
        <v>18.545709166757799</v>
      </c>
      <c r="L2591">
        <v>20.269884187657901</v>
      </c>
      <c r="M2591">
        <v>62.746130953716801</v>
      </c>
      <c r="N2591">
        <v>1.2896065460231001</v>
      </c>
      <c r="O2591">
        <v>59.263271939328199</v>
      </c>
      <c r="P2591">
        <v>8.5882352941176503</v>
      </c>
      <c r="Q2591">
        <v>-1.7376530895980001E-3</v>
      </c>
    </row>
    <row r="2592" spans="1:17" hidden="1" x14ac:dyDescent="0.3">
      <c r="A2592" t="s">
        <v>5387</v>
      </c>
      <c r="B2592" t="s">
        <v>5388</v>
      </c>
      <c r="C2592" t="s">
        <v>10405</v>
      </c>
      <c r="D2592" t="s">
        <v>119</v>
      </c>
      <c r="E2592">
        <v>176.94939068599999</v>
      </c>
      <c r="F2592">
        <v>82.91</v>
      </c>
      <c r="G2592">
        <v>-31.735411577567</v>
      </c>
      <c r="H2592">
        <v>-10.120141271761501</v>
      </c>
      <c r="I2592">
        <v>-8.8059274276860595</v>
      </c>
      <c r="J2592">
        <v>-5.8866100104547803</v>
      </c>
      <c r="K2592">
        <v>87.0135368683991</v>
      </c>
      <c r="L2592">
        <v>89.511574401007096</v>
      </c>
      <c r="M2592">
        <v>36.462172172923999</v>
      </c>
      <c r="N2592">
        <v>0.429586056345162</v>
      </c>
      <c r="O2592">
        <v>92.739114702689605</v>
      </c>
      <c r="P2592">
        <v>18.4428571428571</v>
      </c>
      <c r="Q2592">
        <v>4.6597741062076002E-2</v>
      </c>
    </row>
    <row r="2593" spans="1:17" hidden="1" x14ac:dyDescent="0.3">
      <c r="A2593" t="s">
        <v>5389</v>
      </c>
      <c r="B2593" t="s">
        <v>5390</v>
      </c>
      <c r="C2593" t="s">
        <v>10405</v>
      </c>
      <c r="D2593" t="s">
        <v>438</v>
      </c>
      <c r="E2593">
        <v>176.66567900000001</v>
      </c>
      <c r="F2593">
        <v>145.55000000000001</v>
      </c>
      <c r="G2593">
        <v>49.652349176141101</v>
      </c>
      <c r="H2593">
        <v>118.871376601953</v>
      </c>
      <c r="I2593">
        <v>200.11161637663</v>
      </c>
      <c r="J2593">
        <v>18.9938758189632</v>
      </c>
      <c r="K2593">
        <v>83.082218697554595</v>
      </c>
      <c r="L2593">
        <v>64.551765793458799</v>
      </c>
      <c r="M2593">
        <v>99.155721391691799</v>
      </c>
      <c r="N2593">
        <v>1.4716726796971</v>
      </c>
      <c r="O2593">
        <v>0</v>
      </c>
      <c r="P2593">
        <v>282.52299605781798</v>
      </c>
    </row>
    <row r="2594" spans="1:17" hidden="1" x14ac:dyDescent="0.3">
      <c r="A2594" t="s">
        <v>5391</v>
      </c>
      <c r="B2594" t="s">
        <v>5392</v>
      </c>
      <c r="C2594" t="s">
        <v>10405</v>
      </c>
      <c r="D2594" t="s">
        <v>393</v>
      </c>
      <c r="E2594">
        <v>176.57236800000001</v>
      </c>
      <c r="F2594">
        <v>185.85</v>
      </c>
      <c r="G2594">
        <v>-62.118740462755397</v>
      </c>
      <c r="H2594">
        <v>-17.668509285811002</v>
      </c>
      <c r="I2594">
        <v>-30.511473655076198</v>
      </c>
      <c r="J2594">
        <v>-5.5480588468734702</v>
      </c>
      <c r="K2594">
        <v>199.50009791812499</v>
      </c>
      <c r="L2594">
        <v>217.589764524412</v>
      </c>
      <c r="M2594">
        <v>34.7158351946075</v>
      </c>
      <c r="N2594">
        <v>0.85166713707506803</v>
      </c>
      <c r="O2594">
        <v>66.989507667473703</v>
      </c>
      <c r="P2594">
        <v>2.1153846153845999</v>
      </c>
      <c r="Q2594">
        <v>0.13759678734455899</v>
      </c>
    </row>
    <row r="2595" spans="1:17" hidden="1" x14ac:dyDescent="0.3">
      <c r="A2595" t="s">
        <v>5393</v>
      </c>
      <c r="B2595" t="s">
        <v>5394</v>
      </c>
      <c r="C2595" t="s">
        <v>10405</v>
      </c>
      <c r="D2595" t="s">
        <v>564</v>
      </c>
      <c r="E2595">
        <v>176.24875</v>
      </c>
      <c r="F2595">
        <v>171.35</v>
      </c>
      <c r="G2595">
        <v>169.97978515640801</v>
      </c>
      <c r="H2595">
        <v>5.0140338416055696</v>
      </c>
      <c r="I2595">
        <v>47.952429291757099</v>
      </c>
      <c r="J2595">
        <v>12.1526304160167</v>
      </c>
      <c r="K2595">
        <v>154.299319912389</v>
      </c>
      <c r="L2595">
        <v>124.507109718384</v>
      </c>
      <c r="M2595">
        <v>68.301910430073605</v>
      </c>
      <c r="N2595">
        <v>0.58740379283758504</v>
      </c>
      <c r="O2595">
        <v>16.136562591187602</v>
      </c>
      <c r="P2595">
        <v>214.98161764705799</v>
      </c>
      <c r="Q2595">
        <v>0.164503893942227</v>
      </c>
    </row>
    <row r="2596" spans="1:17" hidden="1" x14ac:dyDescent="0.3">
      <c r="A2596" t="s">
        <v>5395</v>
      </c>
      <c r="B2596" t="s">
        <v>5396</v>
      </c>
      <c r="C2596" t="s">
        <v>10405</v>
      </c>
      <c r="D2596" t="s">
        <v>5124</v>
      </c>
      <c r="E2596">
        <v>175.98</v>
      </c>
      <c r="F2596">
        <v>58.5</v>
      </c>
      <c r="G2596">
        <v>54.669753860334197</v>
      </c>
      <c r="H2596">
        <v>2.93024972351476</v>
      </c>
      <c r="I2596">
        <v>7.5845225041935702</v>
      </c>
      <c r="J2596">
        <v>-2.18486916187753</v>
      </c>
      <c r="K2596">
        <v>51.752064112245101</v>
      </c>
      <c r="L2596">
        <v>45.1606907850895</v>
      </c>
      <c r="M2596">
        <v>74.480999832313898</v>
      </c>
      <c r="N2596">
        <v>1.2712702264617399</v>
      </c>
      <c r="O2596">
        <v>7.6923076923076801</v>
      </c>
      <c r="P2596">
        <v>151.07296137339</v>
      </c>
      <c r="Q2596">
        <v>0.173459211763693</v>
      </c>
    </row>
    <row r="2597" spans="1:17" hidden="1" x14ac:dyDescent="0.3">
      <c r="A2597" t="s">
        <v>5397</v>
      </c>
      <c r="B2597" t="s">
        <v>5398</v>
      </c>
      <c r="C2597" t="s">
        <v>10405</v>
      </c>
      <c r="D2597" t="s">
        <v>592</v>
      </c>
      <c r="E2597">
        <v>175.85604000000001</v>
      </c>
      <c r="F2597">
        <v>175.4</v>
      </c>
      <c r="G2597">
        <v>2293.8312553404198</v>
      </c>
      <c r="H2597">
        <v>46.424554065256302</v>
      </c>
      <c r="I2597">
        <v>220.730902470654</v>
      </c>
      <c r="J2597">
        <v>3.60551078488399</v>
      </c>
      <c r="K2597">
        <v>122.77965198290801</v>
      </c>
      <c r="L2597">
        <v>66.364182824332104</v>
      </c>
      <c r="M2597">
        <v>100</v>
      </c>
      <c r="N2597">
        <v>0.27080267179893502</v>
      </c>
      <c r="O2597">
        <v>0</v>
      </c>
      <c r="P2597">
        <v>2326.00276625172</v>
      </c>
    </row>
    <row r="2598" spans="1:17" hidden="1" x14ac:dyDescent="0.3">
      <c r="A2598" t="s">
        <v>5399</v>
      </c>
      <c r="B2598" t="s">
        <v>5400</v>
      </c>
      <c r="C2598" t="s">
        <v>10405</v>
      </c>
      <c r="D2598" t="s">
        <v>5401</v>
      </c>
      <c r="E2598">
        <v>175.78767937500001</v>
      </c>
      <c r="F2598">
        <v>78.75</v>
      </c>
      <c r="G2598">
        <v>145.80236836861101</v>
      </c>
      <c r="H2598">
        <v>3.4456869622730601</v>
      </c>
      <c r="I2598">
        <v>100.279768259024</v>
      </c>
      <c r="J2598">
        <v>-6.81533162127438</v>
      </c>
      <c r="K2598">
        <v>74.882971488213002</v>
      </c>
      <c r="L2598">
        <v>52.929168377836596</v>
      </c>
      <c r="M2598">
        <v>41.457845329015598</v>
      </c>
      <c r="N2598">
        <v>0.52276339493075197</v>
      </c>
      <c r="O2598">
        <v>18.717460317460301</v>
      </c>
      <c r="P2598">
        <v>198.069644208932</v>
      </c>
      <c r="Q2598">
        <v>0.13590461503672599</v>
      </c>
    </row>
    <row r="2599" spans="1:17" hidden="1" x14ac:dyDescent="0.3">
      <c r="A2599" t="s">
        <v>5402</v>
      </c>
      <c r="B2599" t="s">
        <v>5403</v>
      </c>
      <c r="C2599" t="s">
        <v>10405</v>
      </c>
      <c r="D2599" t="s">
        <v>393</v>
      </c>
      <c r="E2599">
        <v>175.62662</v>
      </c>
      <c r="F2599">
        <v>6.83</v>
      </c>
      <c r="G2599">
        <v>-115.36954289162399</v>
      </c>
      <c r="H2599">
        <v>-22.488152110011999</v>
      </c>
      <c r="I2599">
        <v>-84.608082916009494</v>
      </c>
      <c r="J2599">
        <v>-9.4209831362064307</v>
      </c>
      <c r="K2599">
        <v>7.9429307440810399</v>
      </c>
      <c r="L2599">
        <v>16.124452868770401</v>
      </c>
      <c r="M2599">
        <v>31.0423142310445</v>
      </c>
      <c r="N2599">
        <v>0.27675742098594502</v>
      </c>
      <c r="O2599">
        <v>543.92386530014596</v>
      </c>
      <c r="P2599">
        <v>13.8333333333333</v>
      </c>
      <c r="Q2599">
        <v>5.6377841461654997E-2</v>
      </c>
    </row>
    <row r="2600" spans="1:17" hidden="1" x14ac:dyDescent="0.3">
      <c r="A2600" t="s">
        <v>5404</v>
      </c>
      <c r="B2600" t="s">
        <v>5405</v>
      </c>
      <c r="C2600" t="s">
        <v>10405</v>
      </c>
      <c r="D2600" t="s">
        <v>780</v>
      </c>
      <c r="E2600">
        <v>175.53868800000001</v>
      </c>
      <c r="F2600">
        <v>160</v>
      </c>
      <c r="G2600">
        <v>37.679869131158597</v>
      </c>
      <c r="H2600">
        <v>-8.8447678279490294</v>
      </c>
      <c r="I2600">
        <v>40.732698135461199</v>
      </c>
      <c r="J2600">
        <v>-2.0944627116712802</v>
      </c>
      <c r="K2600">
        <v>161.922349272296</v>
      </c>
      <c r="L2600">
        <v>133.00990271987899</v>
      </c>
      <c r="M2600">
        <v>44.161719661819298</v>
      </c>
      <c r="N2600">
        <v>0.873493975903614</v>
      </c>
      <c r="O2600">
        <v>17.468749999999901</v>
      </c>
      <c r="P2600">
        <v>105.128205128205</v>
      </c>
    </row>
    <row r="2601" spans="1:17" hidden="1" x14ac:dyDescent="0.3">
      <c r="A2601" t="s">
        <v>5406</v>
      </c>
      <c r="B2601" t="s">
        <v>5407</v>
      </c>
      <c r="C2601" t="s">
        <v>10405</v>
      </c>
      <c r="E2601">
        <v>175.5</v>
      </c>
      <c r="F2601">
        <v>351</v>
      </c>
      <c r="G2601">
        <v>-27.2387754852952</v>
      </c>
      <c r="H2601">
        <v>-1.3093797940423599</v>
      </c>
      <c r="I2601">
        <v>-12.023902027866299</v>
      </c>
      <c r="J2601">
        <v>-2.1905599464189902</v>
      </c>
      <c r="K2601">
        <v>343.67475576851598</v>
      </c>
      <c r="L2601">
        <v>332.33841869224</v>
      </c>
      <c r="M2601">
        <v>46.961167917718001</v>
      </c>
      <c r="N2601">
        <v>0.64466598281831</v>
      </c>
      <c r="O2601">
        <v>63.817663817663799</v>
      </c>
      <c r="P2601">
        <v>34.974043453181999</v>
      </c>
      <c r="Q2601">
        <v>6.1892558491274001E-2</v>
      </c>
    </row>
    <row r="2602" spans="1:17" hidden="1" x14ac:dyDescent="0.3">
      <c r="A2602" t="s">
        <v>5408</v>
      </c>
      <c r="B2602" t="s">
        <v>5409</v>
      </c>
      <c r="C2602" t="s">
        <v>10405</v>
      </c>
      <c r="E2602">
        <v>175.36955624999999</v>
      </c>
      <c r="F2602">
        <v>963.9</v>
      </c>
      <c r="G2602">
        <v>114.697486399491</v>
      </c>
      <c r="H2602">
        <v>-3.3105157308363702</v>
      </c>
      <c r="I2602">
        <v>-17.683143448697201</v>
      </c>
      <c r="J2602">
        <v>-2.4691114784524202</v>
      </c>
      <c r="K2602">
        <v>951.18389080468398</v>
      </c>
      <c r="L2602">
        <v>757.86736966306705</v>
      </c>
      <c r="M2602">
        <v>59.421302249802601</v>
      </c>
      <c r="N2602">
        <v>7.9331965966605994E-2</v>
      </c>
      <c r="O2602">
        <v>0</v>
      </c>
      <c r="P2602">
        <v>146.86899731079501</v>
      </c>
    </row>
    <row r="2603" spans="1:17" hidden="1" x14ac:dyDescent="0.3">
      <c r="A2603" t="s">
        <v>5410</v>
      </c>
      <c r="B2603" t="s">
        <v>5411</v>
      </c>
      <c r="C2603" t="s">
        <v>10405</v>
      </c>
      <c r="D2603" t="s">
        <v>266</v>
      </c>
      <c r="E2603">
        <v>175.28750249999999</v>
      </c>
      <c r="F2603">
        <v>33</v>
      </c>
      <c r="G2603">
        <v>140.78134268670999</v>
      </c>
      <c r="H2603">
        <v>-12.901335392881199</v>
      </c>
      <c r="I2603">
        <v>96.741807818359305</v>
      </c>
      <c r="J2603">
        <v>-2.6776309899209898</v>
      </c>
      <c r="K2603">
        <v>33.084399463907197</v>
      </c>
      <c r="L2603">
        <v>25.7421667386919</v>
      </c>
      <c r="M2603">
        <v>30.2530128017663</v>
      </c>
      <c r="N2603">
        <v>0.451202497353201</v>
      </c>
      <c r="O2603">
        <v>15.151515151515101</v>
      </c>
      <c r="P2603">
        <v>201.36986301369799</v>
      </c>
      <c r="Q2603">
        <v>0.113163259376083</v>
      </c>
    </row>
    <row r="2604" spans="1:17" hidden="1" x14ac:dyDescent="0.3">
      <c r="A2604" t="s">
        <v>5412</v>
      </c>
      <c r="B2604" t="s">
        <v>5413</v>
      </c>
      <c r="C2604" t="s">
        <v>10405</v>
      </c>
      <c r="D2604" t="s">
        <v>592</v>
      </c>
      <c r="E2604">
        <v>175.05399282499999</v>
      </c>
      <c r="F2604">
        <v>164.83</v>
      </c>
      <c r="G2604">
        <v>18.288064349500502</v>
      </c>
      <c r="H2604">
        <v>-15.5768874584213</v>
      </c>
      <c r="I2604">
        <v>-41.468226909186399</v>
      </c>
      <c r="J2604">
        <v>-7.0610655014409298</v>
      </c>
      <c r="K2604">
        <v>179.53518546993001</v>
      </c>
      <c r="L2604">
        <v>186.908537656866</v>
      </c>
      <c r="M2604">
        <v>31.193589514934899</v>
      </c>
      <c r="N2604">
        <v>0.22361414831401</v>
      </c>
      <c r="O2604">
        <v>76.302857489534603</v>
      </c>
      <c r="P2604">
        <v>51.030940736478698</v>
      </c>
      <c r="Q2604">
        <v>9.3136671025957005E-2</v>
      </c>
    </row>
    <row r="2605" spans="1:17" hidden="1" x14ac:dyDescent="0.3">
      <c r="A2605" t="s">
        <v>5414</v>
      </c>
      <c r="B2605" t="s">
        <v>5415</v>
      </c>
      <c r="C2605" t="s">
        <v>10405</v>
      </c>
      <c r="D2605" t="s">
        <v>438</v>
      </c>
      <c r="E2605">
        <v>174.88462000000001</v>
      </c>
      <c r="F2605">
        <v>113.65</v>
      </c>
      <c r="G2605">
        <v>111.974568573121</v>
      </c>
      <c r="H2605">
        <v>158.62433947770799</v>
      </c>
      <c r="I2605">
        <v>275.56945170701198</v>
      </c>
      <c r="J2605">
        <v>19.023593347585699</v>
      </c>
      <c r="K2605">
        <v>58.578380868374701</v>
      </c>
      <c r="L2605">
        <v>39.8194121954485</v>
      </c>
      <c r="M2605">
        <v>99.861106069579506</v>
      </c>
      <c r="N2605">
        <v>1.21993692581927</v>
      </c>
      <c r="O2605">
        <v>0</v>
      </c>
      <c r="P2605">
        <v>333.77862595419799</v>
      </c>
      <c r="Q2605">
        <v>0.20231201056165399</v>
      </c>
    </row>
    <row r="2606" spans="1:17" hidden="1" x14ac:dyDescent="0.3">
      <c r="A2606" t="s">
        <v>5416</v>
      </c>
      <c r="B2606" t="s">
        <v>5417</v>
      </c>
      <c r="C2606" t="s">
        <v>10405</v>
      </c>
      <c r="D2606" t="s">
        <v>1230</v>
      </c>
      <c r="E2606">
        <v>174.74037899999999</v>
      </c>
      <c r="F2606">
        <v>98.5</v>
      </c>
      <c r="G2606">
        <v>87.449447840089306</v>
      </c>
      <c r="H2606">
        <v>-13.4271039639462</v>
      </c>
      <c r="I2606">
        <v>-10.3261952198143</v>
      </c>
      <c r="J2606">
        <v>-4.1166401853920096</v>
      </c>
      <c r="K2606">
        <v>105.61504966735799</v>
      </c>
      <c r="L2606">
        <v>94.139502574217701</v>
      </c>
      <c r="M2606">
        <v>38.294787663554899</v>
      </c>
      <c r="N2606">
        <v>0.36098059244126601</v>
      </c>
      <c r="O2606">
        <v>31.979695431471999</v>
      </c>
      <c r="P2606">
        <v>146.25</v>
      </c>
    </row>
    <row r="2607" spans="1:17" hidden="1" x14ac:dyDescent="0.3">
      <c r="A2607" t="s">
        <v>5418</v>
      </c>
      <c r="B2607" t="s">
        <v>5419</v>
      </c>
      <c r="C2607" t="s">
        <v>10405</v>
      </c>
      <c r="D2607" t="s">
        <v>998</v>
      </c>
      <c r="E2607">
        <v>174.71600000000001</v>
      </c>
      <c r="F2607">
        <v>563.6</v>
      </c>
      <c r="G2607">
        <v>53.773721685198502</v>
      </c>
      <c r="H2607">
        <v>-5.8804626736551802</v>
      </c>
      <c r="I2607">
        <v>8.9685419445612204</v>
      </c>
      <c r="J2607">
        <v>-1.51075948561766</v>
      </c>
      <c r="K2607">
        <v>573.01366101865699</v>
      </c>
      <c r="L2607">
        <v>520.659234554504</v>
      </c>
      <c r="M2607">
        <v>47.202525686571001</v>
      </c>
      <c r="N2607">
        <v>1.61699989551385</v>
      </c>
      <c r="O2607">
        <v>30.305180979418001</v>
      </c>
      <c r="P2607">
        <v>94.344827586206904</v>
      </c>
      <c r="Q2607">
        <v>8.4320363929523995E-2</v>
      </c>
    </row>
    <row r="2608" spans="1:17" hidden="1" x14ac:dyDescent="0.3">
      <c r="A2608" t="s">
        <v>5420</v>
      </c>
      <c r="B2608" t="s">
        <v>5421</v>
      </c>
      <c r="C2608" t="s">
        <v>10405</v>
      </c>
      <c r="D2608" t="s">
        <v>592</v>
      </c>
      <c r="E2608">
        <v>174.69098</v>
      </c>
      <c r="F2608">
        <v>410</v>
      </c>
      <c r="G2608">
        <v>-55.521669819511303</v>
      </c>
      <c r="H2608">
        <v>-4.7332415936113303</v>
      </c>
      <c r="I2608">
        <v>-2.5792692207353798</v>
      </c>
      <c r="J2608">
        <v>-5.83035690833802</v>
      </c>
      <c r="K2608">
        <v>409.462919345204</v>
      </c>
      <c r="L2608">
        <v>440.61689669629499</v>
      </c>
      <c r="M2608">
        <v>52.289711388216503</v>
      </c>
      <c r="N2608">
        <v>0.47654326496333899</v>
      </c>
      <c r="O2608">
        <v>35.121951219512198</v>
      </c>
      <c r="P2608">
        <v>27.0923744575325</v>
      </c>
      <c r="Q2608">
        <v>4.6546950208571997E-2</v>
      </c>
    </row>
    <row r="2609" spans="1:17" hidden="1" x14ac:dyDescent="0.3">
      <c r="A2609" t="s">
        <v>5422</v>
      </c>
      <c r="B2609" t="s">
        <v>5423</v>
      </c>
      <c r="C2609" t="s">
        <v>10405</v>
      </c>
      <c r="D2609" t="s">
        <v>400</v>
      </c>
      <c r="E2609">
        <v>174.63886751999999</v>
      </c>
      <c r="F2609">
        <v>162.24</v>
      </c>
      <c r="G2609">
        <v>192.503293971625</v>
      </c>
      <c r="H2609">
        <v>85.134482673700703</v>
      </c>
      <c r="I2609">
        <v>139.84066607511201</v>
      </c>
      <c r="J2609">
        <v>34.146888521547503</v>
      </c>
      <c r="K2609">
        <v>105.726041868677</v>
      </c>
      <c r="L2609">
        <v>80.696560200894695</v>
      </c>
      <c r="M2609">
        <v>79.610519196550399</v>
      </c>
      <c r="N2609">
        <v>1.57931298996832</v>
      </c>
      <c r="O2609">
        <v>8.9127218934910992</v>
      </c>
      <c r="P2609">
        <v>231.102040816326</v>
      </c>
      <c r="Q2609">
        <v>0.15552434654500299</v>
      </c>
    </row>
    <row r="2610" spans="1:17" hidden="1" x14ac:dyDescent="0.3">
      <c r="A2610" t="s">
        <v>5424</v>
      </c>
      <c r="B2610" t="s">
        <v>5425</v>
      </c>
      <c r="C2610" t="s">
        <v>10405</v>
      </c>
      <c r="D2610" t="s">
        <v>468</v>
      </c>
      <c r="E2610">
        <v>174.43502405999999</v>
      </c>
      <c r="F2610">
        <v>60.15</v>
      </c>
      <c r="G2610">
        <v>-37.372456537781702</v>
      </c>
      <c r="H2610">
        <v>-6.57437591334606</v>
      </c>
      <c r="I2610">
        <v>-8.0204269491530003</v>
      </c>
      <c r="J2610">
        <v>-3.0875004125451802</v>
      </c>
      <c r="K2610">
        <v>61.319678372701297</v>
      </c>
      <c r="L2610">
        <v>62.767494791617203</v>
      </c>
      <c r="M2610">
        <v>40.606366401720997</v>
      </c>
      <c r="N2610">
        <v>1.0518102598424499</v>
      </c>
      <c r="O2610">
        <v>34.081463009143803</v>
      </c>
      <c r="P2610">
        <v>15.0095602294455</v>
      </c>
      <c r="Q2610">
        <v>1.8877161942400002E-2</v>
      </c>
    </row>
    <row r="2611" spans="1:17" hidden="1" x14ac:dyDescent="0.3">
      <c r="A2611" t="s">
        <v>5426</v>
      </c>
      <c r="B2611" t="s">
        <v>5427</v>
      </c>
      <c r="C2611" t="s">
        <v>10405</v>
      </c>
      <c r="D2611" t="s">
        <v>21</v>
      </c>
      <c r="E2611">
        <v>174.4316532</v>
      </c>
      <c r="F2611">
        <v>135.99</v>
      </c>
      <c r="G2611">
        <v>96.191209491718396</v>
      </c>
      <c r="H2611">
        <v>7.74533644474241</v>
      </c>
      <c r="I2611">
        <v>42.211036445482598</v>
      </c>
      <c r="J2611">
        <v>2.36360227619442</v>
      </c>
      <c r="K2611">
        <v>125.501049043422</v>
      </c>
      <c r="L2611">
        <v>106.562011130209</v>
      </c>
      <c r="M2611">
        <v>49.467400745184797</v>
      </c>
      <c r="N2611">
        <v>2.0107513360043301</v>
      </c>
      <c r="O2611">
        <v>18.2807559379366</v>
      </c>
      <c r="P2611">
        <v>142.622658340767</v>
      </c>
      <c r="Q2611">
        <v>0.117212348817299</v>
      </c>
    </row>
    <row r="2612" spans="1:17" hidden="1" x14ac:dyDescent="0.3">
      <c r="A2612" t="s">
        <v>5428</v>
      </c>
      <c r="B2612" t="s">
        <v>5429</v>
      </c>
      <c r="C2612" t="s">
        <v>10405</v>
      </c>
      <c r="D2612" t="s">
        <v>400</v>
      </c>
      <c r="E2612">
        <v>174.19420173099999</v>
      </c>
      <c r="F2612">
        <v>174.13</v>
      </c>
      <c r="G2612">
        <v>4.4010381083036298</v>
      </c>
      <c r="H2612">
        <v>-4.3061883874882998</v>
      </c>
      <c r="I2612">
        <v>28.4603731270476</v>
      </c>
      <c r="J2612">
        <v>-0.69667008336951897</v>
      </c>
      <c r="K2612">
        <v>173.44331527882201</v>
      </c>
      <c r="L2612">
        <v>153.330257080107</v>
      </c>
      <c r="M2612">
        <v>48.0900844249201</v>
      </c>
      <c r="N2612">
        <v>0.90699370705967397</v>
      </c>
      <c r="O2612">
        <v>16.0052834089473</v>
      </c>
      <c r="P2612">
        <v>60.710659898477097</v>
      </c>
      <c r="Q2612">
        <v>6.1885614717112999E-2</v>
      </c>
    </row>
    <row r="2613" spans="1:17" hidden="1" x14ac:dyDescent="0.3">
      <c r="A2613" t="s">
        <v>5430</v>
      </c>
      <c r="B2613" t="s">
        <v>5431</v>
      </c>
      <c r="C2613" t="s">
        <v>10405</v>
      </c>
      <c r="D2613" t="s">
        <v>438</v>
      </c>
      <c r="E2613">
        <v>174.06270749999999</v>
      </c>
      <c r="F2613">
        <v>69.849999999999994</v>
      </c>
      <c r="G2613">
        <v>10.379509496859001</v>
      </c>
      <c r="H2613">
        <v>-0.44110889352140298</v>
      </c>
      <c r="I2613">
        <v>29.524443484917001</v>
      </c>
      <c r="J2613">
        <v>-7.5738235203372399</v>
      </c>
      <c r="K2613">
        <v>70.080094267244505</v>
      </c>
      <c r="L2613">
        <v>56.642313572948197</v>
      </c>
      <c r="M2613">
        <v>29.524181402967798</v>
      </c>
      <c r="N2613">
        <v>1.17240168539325</v>
      </c>
      <c r="O2613">
        <v>21.331424481030702</v>
      </c>
      <c r="P2613">
        <v>101.87861271676201</v>
      </c>
      <c r="Q2613">
        <v>0.158302606144478</v>
      </c>
    </row>
    <row r="2614" spans="1:17" hidden="1" x14ac:dyDescent="0.3">
      <c r="A2614" t="s">
        <v>5432</v>
      </c>
      <c r="B2614" t="s">
        <v>5433</v>
      </c>
      <c r="C2614" t="s">
        <v>10405</v>
      </c>
      <c r="D2614" t="s">
        <v>263</v>
      </c>
      <c r="E2614">
        <v>174.011706</v>
      </c>
      <c r="F2614">
        <v>18</v>
      </c>
      <c r="G2614">
        <v>150.403057377549</v>
      </c>
      <c r="H2614">
        <v>-22.109253829627299</v>
      </c>
      <c r="I2614">
        <v>80.554742013857805</v>
      </c>
      <c r="J2614">
        <v>-10.0278448798824</v>
      </c>
      <c r="K2614">
        <v>18.859347466930799</v>
      </c>
      <c r="L2614">
        <v>14.6376395706525</v>
      </c>
      <c r="M2614">
        <v>22.98110245726</v>
      </c>
      <c r="N2614">
        <v>0.31550445324391002</v>
      </c>
      <c r="O2614">
        <v>25.6111111111111</v>
      </c>
      <c r="P2614">
        <v>200</v>
      </c>
    </row>
    <row r="2615" spans="1:17" hidden="1" x14ac:dyDescent="0.3">
      <c r="A2615" t="s">
        <v>5434</v>
      </c>
      <c r="B2615" t="s">
        <v>5435</v>
      </c>
      <c r="C2615" t="s">
        <v>10405</v>
      </c>
      <c r="D2615" t="s">
        <v>263</v>
      </c>
      <c r="E2615">
        <v>173.91</v>
      </c>
      <c r="F2615">
        <v>579</v>
      </c>
      <c r="G2615">
        <v>202.413869036687</v>
      </c>
      <c r="H2615">
        <v>-5.9320084762724603</v>
      </c>
      <c r="I2615">
        <v>74.261162866568796</v>
      </c>
      <c r="J2615">
        <v>-4.0988043112169104</v>
      </c>
      <c r="K2615">
        <v>547.84947120617198</v>
      </c>
      <c r="L2615">
        <v>413.87120506754098</v>
      </c>
      <c r="M2615">
        <v>50.2747748438778</v>
      </c>
      <c r="N2615">
        <v>0.225665933082008</v>
      </c>
      <c r="O2615">
        <v>10.535405872193399</v>
      </c>
      <c r="P2615">
        <v>246.60281352888299</v>
      </c>
      <c r="Q2615">
        <v>0.175269933450484</v>
      </c>
    </row>
    <row r="2616" spans="1:17" hidden="1" x14ac:dyDescent="0.3">
      <c r="A2616" t="s">
        <v>5436</v>
      </c>
      <c r="B2616" t="s">
        <v>5437</v>
      </c>
      <c r="C2616" t="s">
        <v>10405</v>
      </c>
      <c r="D2616" t="s">
        <v>400</v>
      </c>
      <c r="E2616">
        <v>173.62716800000001</v>
      </c>
      <c r="F2616">
        <v>133.76</v>
      </c>
      <c r="G2616">
        <v>937.90848908869498</v>
      </c>
      <c r="H2616">
        <v>40.002632846222099</v>
      </c>
      <c r="I2616">
        <v>390.13766141083198</v>
      </c>
      <c r="J2616">
        <v>-2.5496444603691102</v>
      </c>
      <c r="K2616">
        <v>110.080973766676</v>
      </c>
      <c r="M2616">
        <v>61.608944750106502</v>
      </c>
      <c r="N2616">
        <v>0.59451163782598004</v>
      </c>
      <c r="O2616">
        <v>6.23504784688995</v>
      </c>
      <c r="P2616">
        <v>970.07999999999902</v>
      </c>
    </row>
    <row r="2617" spans="1:17" hidden="1" x14ac:dyDescent="0.3">
      <c r="A2617" t="s">
        <v>5438</v>
      </c>
      <c r="B2617" t="s">
        <v>5439</v>
      </c>
      <c r="C2617" t="s">
        <v>10405</v>
      </c>
      <c r="D2617" t="s">
        <v>263</v>
      </c>
      <c r="E2617">
        <v>173.33237102499999</v>
      </c>
      <c r="F2617">
        <v>305.2</v>
      </c>
      <c r="G2617">
        <v>56.748328147810597</v>
      </c>
      <c r="H2617">
        <v>2.0049592216413901</v>
      </c>
      <c r="I2617">
        <v>78.650082669025494</v>
      </c>
      <c r="J2617">
        <v>-7.39499165139868</v>
      </c>
      <c r="K2617">
        <v>260.95421985255899</v>
      </c>
      <c r="L2617">
        <v>196.57665529353201</v>
      </c>
      <c r="M2617">
        <v>46.541816415483197</v>
      </c>
      <c r="N2617">
        <v>0.34390552220037901</v>
      </c>
      <c r="O2617">
        <v>9.2562254259501895</v>
      </c>
      <c r="P2617">
        <v>128.18691588785001</v>
      </c>
      <c r="Q2617">
        <v>5.6157910302346001E-2</v>
      </c>
    </row>
    <row r="2618" spans="1:17" hidden="1" x14ac:dyDescent="0.3">
      <c r="A2618" t="s">
        <v>5440</v>
      </c>
      <c r="B2618" t="s">
        <v>5441</v>
      </c>
      <c r="C2618" t="s">
        <v>10405</v>
      </c>
      <c r="D2618" t="s">
        <v>83</v>
      </c>
      <c r="E2618">
        <v>173.17823466600001</v>
      </c>
      <c r="F2618">
        <v>222.77</v>
      </c>
      <c r="G2618">
        <v>-30.889401340947298</v>
      </c>
      <c r="H2618">
        <v>-5.6979574273774602</v>
      </c>
      <c r="I2618">
        <v>-5.4281673841973204</v>
      </c>
      <c r="J2618">
        <v>-3.33570811710787</v>
      </c>
      <c r="K2618">
        <v>226.44136335847301</v>
      </c>
      <c r="L2618">
        <v>224.71175979105999</v>
      </c>
      <c r="M2618">
        <v>46.714982994939099</v>
      </c>
      <c r="N2618">
        <v>0.59432997034178103</v>
      </c>
      <c r="O2618">
        <v>24.882165462135799</v>
      </c>
      <c r="P2618">
        <v>20.091644204851701</v>
      </c>
      <c r="Q2618">
        <v>-5.1743721783119E-2</v>
      </c>
    </row>
    <row r="2619" spans="1:17" hidden="1" x14ac:dyDescent="0.3">
      <c r="A2619" t="s">
        <v>5442</v>
      </c>
      <c r="B2619" t="s">
        <v>5443</v>
      </c>
      <c r="C2619" t="s">
        <v>10405</v>
      </c>
      <c r="D2619" t="s">
        <v>5444</v>
      </c>
      <c r="E2619">
        <v>172.88544408800001</v>
      </c>
      <c r="F2619">
        <v>71.75</v>
      </c>
      <c r="G2619">
        <v>82.713185105467204</v>
      </c>
      <c r="H2619">
        <v>-7.3682629658118</v>
      </c>
      <c r="I2619">
        <v>5.4294166062101299</v>
      </c>
      <c r="J2619">
        <v>-13.4238853477991</v>
      </c>
      <c r="K2619">
        <v>74.439413687732696</v>
      </c>
      <c r="L2619">
        <v>65.007584827407399</v>
      </c>
      <c r="M2619">
        <v>40.418591715404098</v>
      </c>
      <c r="N2619">
        <v>0.53003921173436497</v>
      </c>
      <c r="O2619">
        <v>48.878048780487802</v>
      </c>
      <c r="P2619">
        <v>170.65258393059199</v>
      </c>
    </row>
    <row r="2620" spans="1:17" hidden="1" x14ac:dyDescent="0.3">
      <c r="A2620" t="s">
        <v>5445</v>
      </c>
      <c r="B2620" t="s">
        <v>5446</v>
      </c>
      <c r="C2620" t="s">
        <v>10405</v>
      </c>
      <c r="D2620" t="s">
        <v>21</v>
      </c>
      <c r="E2620">
        <v>172.42681640999999</v>
      </c>
      <c r="F2620">
        <v>0.87</v>
      </c>
      <c r="G2620">
        <v>167.82848908869499</v>
      </c>
      <c r="H2620">
        <v>-14.036006171575201</v>
      </c>
      <c r="I2620">
        <v>-54.639665187827603</v>
      </c>
      <c r="J2620">
        <v>-4.6913337006746403</v>
      </c>
      <c r="K2620">
        <v>0.913050680594653</v>
      </c>
      <c r="L2620">
        <v>0.88630333809850304</v>
      </c>
      <c r="M2620">
        <v>30.0549502826821</v>
      </c>
      <c r="N2620">
        <v>0.359971430827282</v>
      </c>
      <c r="O2620">
        <v>96.551724137931004</v>
      </c>
      <c r="P2620">
        <v>200</v>
      </c>
    </row>
    <row r="2621" spans="1:17" hidden="1" x14ac:dyDescent="0.3">
      <c r="A2621" t="s">
        <v>5447</v>
      </c>
      <c r="B2621" t="s">
        <v>5448</v>
      </c>
      <c r="C2621" t="s">
        <v>10405</v>
      </c>
      <c r="D2621" t="s">
        <v>592</v>
      </c>
      <c r="E2621">
        <v>172.14125014000001</v>
      </c>
      <c r="F2621">
        <v>3.7</v>
      </c>
      <c r="G2621">
        <v>36.637821729322901</v>
      </c>
      <c r="H2621">
        <v>-24.012314041204501</v>
      </c>
      <c r="I2621">
        <v>4.01660798989451</v>
      </c>
      <c r="J2621">
        <v>-11.5600205693615</v>
      </c>
      <c r="K2621">
        <v>3.9790250053187202</v>
      </c>
      <c r="L2621">
        <v>3.52536973162622</v>
      </c>
      <c r="M2621">
        <v>26.367641572215199</v>
      </c>
      <c r="N2621">
        <v>0.75013039463355902</v>
      </c>
      <c r="O2621">
        <v>60.8108108108108</v>
      </c>
      <c r="P2621">
        <v>74.436310395314806</v>
      </c>
      <c r="Q2621">
        <v>0.13089979954806599</v>
      </c>
    </row>
    <row r="2622" spans="1:17" hidden="1" x14ac:dyDescent="0.3">
      <c r="A2622" t="s">
        <v>5449</v>
      </c>
      <c r="B2622" t="s">
        <v>5450</v>
      </c>
      <c r="C2622" t="s">
        <v>10405</v>
      </c>
      <c r="D2622" t="s">
        <v>555</v>
      </c>
      <c r="E2622">
        <v>172.0128</v>
      </c>
      <c r="F2622">
        <v>158.1</v>
      </c>
      <c r="G2622">
        <v>-56.688101983159001</v>
      </c>
      <c r="H2622">
        <v>-20.518525221328701</v>
      </c>
      <c r="I2622">
        <v>-42.199734520551999</v>
      </c>
      <c r="J2622">
        <v>-6.8196205805814003</v>
      </c>
      <c r="M2622">
        <v>37.878467771661299</v>
      </c>
      <c r="O2622">
        <v>32.827324478178298</v>
      </c>
      <c r="P2622">
        <v>5.1896207584830103</v>
      </c>
    </row>
    <row r="2623" spans="1:17" hidden="1" x14ac:dyDescent="0.3">
      <c r="A2623" t="s">
        <v>5451</v>
      </c>
      <c r="B2623" t="s">
        <v>5452</v>
      </c>
      <c r="C2623" t="s">
        <v>10405</v>
      </c>
      <c r="D2623" t="s">
        <v>376</v>
      </c>
      <c r="E2623">
        <v>171.92964559999999</v>
      </c>
      <c r="F2623">
        <v>170.44</v>
      </c>
      <c r="G2623">
        <v>19.5329839707607</v>
      </c>
      <c r="H2623">
        <v>-1.3781542710697701</v>
      </c>
      <c r="I2623">
        <v>35.728197685416198</v>
      </c>
      <c r="J2623">
        <v>-2.5048257641667</v>
      </c>
      <c r="K2623">
        <v>149.349922027931</v>
      </c>
      <c r="L2623">
        <v>130.97205775048701</v>
      </c>
      <c r="M2623">
        <v>61.678028316478702</v>
      </c>
      <c r="N2623">
        <v>0.29799676647836298</v>
      </c>
      <c r="O2623">
        <v>10.819056559492999</v>
      </c>
      <c r="P2623">
        <v>81.319148936170194</v>
      </c>
      <c r="Q2623">
        <v>0.17952389600390301</v>
      </c>
    </row>
    <row r="2624" spans="1:17" hidden="1" x14ac:dyDescent="0.3">
      <c r="A2624" t="s">
        <v>5453</v>
      </c>
      <c r="B2624" t="s">
        <v>5454</v>
      </c>
      <c r="C2624" t="s">
        <v>10405</v>
      </c>
      <c r="D2624" t="s">
        <v>2127</v>
      </c>
      <c r="E2624">
        <v>171.61654999999999</v>
      </c>
      <c r="F2624">
        <v>124.45</v>
      </c>
      <c r="G2624">
        <v>2.9166844753986401</v>
      </c>
      <c r="H2624">
        <v>-3.8659927047069602</v>
      </c>
      <c r="I2624">
        <v>-44.282966509741101</v>
      </c>
      <c r="J2624">
        <v>6.4336796668796197</v>
      </c>
      <c r="K2624">
        <v>110.92850448559</v>
      </c>
      <c r="L2624">
        <v>112.94487086902799</v>
      </c>
      <c r="M2624">
        <v>85.242477134510807</v>
      </c>
      <c r="N2624">
        <v>1.8082970145970401</v>
      </c>
      <c r="O2624">
        <v>37.042989152270003</v>
      </c>
      <c r="P2624">
        <v>46.411764705882298</v>
      </c>
      <c r="Q2624">
        <v>0.13277430800860901</v>
      </c>
    </row>
    <row r="2625" spans="1:17" hidden="1" x14ac:dyDescent="0.3">
      <c r="A2625" t="s">
        <v>5455</v>
      </c>
      <c r="B2625" t="s">
        <v>5456</v>
      </c>
      <c r="C2625" t="s">
        <v>10405</v>
      </c>
      <c r="D2625" t="s">
        <v>1003</v>
      </c>
      <c r="E2625">
        <v>171.58063999999999</v>
      </c>
      <c r="F2625">
        <v>53.2</v>
      </c>
      <c r="G2625">
        <v>37.5254587856654</v>
      </c>
      <c r="H2625">
        <v>117.929661212871</v>
      </c>
      <c r="I2625">
        <v>129.18460597125599</v>
      </c>
      <c r="J2625">
        <v>21.4535533247155</v>
      </c>
      <c r="K2625">
        <v>31.7623261013267</v>
      </c>
      <c r="M2625">
        <v>97.581124776257894</v>
      </c>
      <c r="N2625">
        <v>1.0043090297497099</v>
      </c>
      <c r="O2625">
        <v>0</v>
      </c>
      <c r="P2625">
        <v>179.85270910047299</v>
      </c>
    </row>
    <row r="2626" spans="1:17" hidden="1" x14ac:dyDescent="0.3">
      <c r="A2626" t="s">
        <v>5457</v>
      </c>
      <c r="B2626" t="s">
        <v>5458</v>
      </c>
      <c r="C2626" t="s">
        <v>10405</v>
      </c>
      <c r="D2626" t="s">
        <v>400</v>
      </c>
      <c r="E2626">
        <v>171.061125</v>
      </c>
      <c r="F2626">
        <v>71.89</v>
      </c>
      <c r="G2626">
        <v>256.42308368328997</v>
      </c>
      <c r="H2626">
        <v>50.259796350869401</v>
      </c>
      <c r="I2626">
        <v>95.198112103567993</v>
      </c>
      <c r="J2626">
        <v>31.606360219660701</v>
      </c>
      <c r="K2626">
        <v>51.067822716643803</v>
      </c>
      <c r="L2626">
        <v>41.931577167432302</v>
      </c>
      <c r="M2626">
        <v>86.039979854187393</v>
      </c>
      <c r="N2626">
        <v>4.1485955416176497</v>
      </c>
      <c r="O2626">
        <v>3.9087494783697401</v>
      </c>
      <c r="P2626">
        <v>325.38461538461502</v>
      </c>
      <c r="Q2626">
        <v>0.13431070107267701</v>
      </c>
    </row>
    <row r="2627" spans="1:17" hidden="1" x14ac:dyDescent="0.3">
      <c r="A2627" t="s">
        <v>5459</v>
      </c>
      <c r="B2627" t="s">
        <v>5460</v>
      </c>
      <c r="C2627" t="s">
        <v>10405</v>
      </c>
      <c r="D2627" t="s">
        <v>190</v>
      </c>
      <c r="E2627">
        <v>170.64523420999899</v>
      </c>
      <c r="F2627">
        <v>711.7</v>
      </c>
      <c r="G2627">
        <v>42.693353953560603</v>
      </c>
      <c r="H2627">
        <v>6.5331913606339</v>
      </c>
      <c r="I2627">
        <v>29.773605748443501</v>
      </c>
      <c r="J2627">
        <v>-14.695037879273</v>
      </c>
      <c r="K2627">
        <v>659.15405488670501</v>
      </c>
      <c r="L2627">
        <v>555.53459302175895</v>
      </c>
      <c r="M2627">
        <v>43.737251365634897</v>
      </c>
      <c r="N2627">
        <v>0.379841276670429</v>
      </c>
      <c r="O2627">
        <v>24.2658423493044</v>
      </c>
      <c r="P2627">
        <v>84.449915770377004</v>
      </c>
      <c r="Q2627">
        <v>0.103029034645826</v>
      </c>
    </row>
    <row r="2628" spans="1:17" hidden="1" x14ac:dyDescent="0.3">
      <c r="A2628" t="s">
        <v>5461</v>
      </c>
      <c r="B2628" t="s">
        <v>5462</v>
      </c>
      <c r="C2628" t="s">
        <v>10405</v>
      </c>
      <c r="D2628" t="s">
        <v>119</v>
      </c>
      <c r="E2628">
        <v>170.60255936600001</v>
      </c>
      <c r="F2628">
        <v>91.34</v>
      </c>
      <c r="G2628">
        <v>-8.65562179703781</v>
      </c>
      <c r="H2628">
        <v>-14.7283873634284</v>
      </c>
      <c r="I2628">
        <v>9.70876729049386</v>
      </c>
      <c r="J2628">
        <v>-5.5363383692087202</v>
      </c>
      <c r="K2628">
        <v>96.196574669205603</v>
      </c>
      <c r="L2628">
        <v>87.234771952856406</v>
      </c>
      <c r="M2628">
        <v>29.959620199940101</v>
      </c>
      <c r="N2628">
        <v>0.109080474528597</v>
      </c>
      <c r="O2628">
        <v>24.5894460258375</v>
      </c>
      <c r="P2628">
        <v>36.941529235382298</v>
      </c>
      <c r="Q2628">
        <v>4.8353732821515998E-2</v>
      </c>
    </row>
    <row r="2629" spans="1:17" hidden="1" x14ac:dyDescent="0.3">
      <c r="A2629" t="s">
        <v>5463</v>
      </c>
      <c r="B2629" t="s">
        <v>5464</v>
      </c>
      <c r="C2629" t="s">
        <v>10405</v>
      </c>
      <c r="D2629" t="s">
        <v>592</v>
      </c>
      <c r="E2629">
        <v>170.55858105600001</v>
      </c>
      <c r="F2629">
        <v>5.68</v>
      </c>
      <c r="G2629">
        <v>29.084907089299801</v>
      </c>
      <c r="H2629">
        <v>21.301666377786901</v>
      </c>
      <c r="I2629">
        <v>31.790540761829099</v>
      </c>
      <c r="J2629">
        <v>4.9316105432082296</v>
      </c>
      <c r="K2629">
        <v>5.0197824851578003</v>
      </c>
      <c r="L2629">
        <v>4.1457955077478399</v>
      </c>
      <c r="M2629">
        <v>58.336235344480002</v>
      </c>
      <c r="N2629">
        <v>0.73797158521012896</v>
      </c>
      <c r="O2629">
        <v>9.8591549295774694</v>
      </c>
      <c r="P2629">
        <v>110.37037037037</v>
      </c>
      <c r="Q2629">
        <v>-3.1935636497804003E-2</v>
      </c>
    </row>
    <row r="2630" spans="1:17" hidden="1" x14ac:dyDescent="0.3">
      <c r="A2630" t="s">
        <v>5465</v>
      </c>
      <c r="B2630" t="s">
        <v>5466</v>
      </c>
      <c r="C2630" t="s">
        <v>10405</v>
      </c>
      <c r="D2630" t="s">
        <v>555</v>
      </c>
      <c r="E2630">
        <v>170.55595059999999</v>
      </c>
      <c r="F2630">
        <v>79.45</v>
      </c>
      <c r="G2630">
        <v>-80.004734811501194</v>
      </c>
      <c r="H2630">
        <v>-15.7466666451223</v>
      </c>
      <c r="I2630">
        <v>-65.516367348894093</v>
      </c>
      <c r="J2630">
        <v>-8.2282737821173395</v>
      </c>
      <c r="K2630">
        <v>93.223632194257405</v>
      </c>
      <c r="M2630">
        <v>27.687216937879601</v>
      </c>
      <c r="O2630">
        <v>104.84581497797301</v>
      </c>
      <c r="P2630">
        <v>1.6634676903390899</v>
      </c>
    </row>
    <row r="2631" spans="1:17" hidden="1" x14ac:dyDescent="0.3">
      <c r="A2631" t="s">
        <v>5467</v>
      </c>
      <c r="B2631" t="s">
        <v>5468</v>
      </c>
      <c r="C2631" t="s">
        <v>10405</v>
      </c>
      <c r="D2631" t="s">
        <v>130</v>
      </c>
      <c r="E2631">
        <v>170.17464000000001</v>
      </c>
      <c r="F2631">
        <v>557</v>
      </c>
      <c r="G2631">
        <v>-2.6667445778933798</v>
      </c>
      <c r="H2631">
        <v>-9.8683881944418204</v>
      </c>
      <c r="I2631">
        <v>8.9077656422118707</v>
      </c>
      <c r="J2631">
        <v>-2.8268932315830102</v>
      </c>
      <c r="K2631">
        <v>606.42552521929201</v>
      </c>
      <c r="L2631">
        <v>584.98038478236299</v>
      </c>
      <c r="M2631">
        <v>52.869535490765898</v>
      </c>
      <c r="N2631">
        <v>0.35938615274803698</v>
      </c>
      <c r="O2631">
        <v>75.816876122082505</v>
      </c>
      <c r="P2631">
        <v>61.542923433874698</v>
      </c>
    </row>
    <row r="2632" spans="1:17" hidden="1" x14ac:dyDescent="0.3">
      <c r="A2632" t="s">
        <v>5469</v>
      </c>
      <c r="B2632" t="s">
        <v>5470</v>
      </c>
      <c r="C2632" t="s">
        <v>10405</v>
      </c>
      <c r="E2632">
        <v>169.89379595999901</v>
      </c>
      <c r="F2632">
        <v>135.6</v>
      </c>
      <c r="G2632">
        <v>830.89667090687703</v>
      </c>
      <c r="H2632">
        <v>40.606437936716098</v>
      </c>
      <c r="I2632">
        <v>193.68310224590601</v>
      </c>
      <c r="J2632">
        <v>4.8351661648082596</v>
      </c>
      <c r="K2632">
        <v>99.874010181198102</v>
      </c>
      <c r="L2632">
        <v>63.168883524430001</v>
      </c>
      <c r="M2632">
        <v>98.330217174312807</v>
      </c>
      <c r="N2632">
        <v>1.1139837789946001</v>
      </c>
      <c r="O2632">
        <v>0</v>
      </c>
      <c r="P2632">
        <v>1140.6221408966101</v>
      </c>
      <c r="Q2632">
        <v>0.24995521079145799</v>
      </c>
    </row>
    <row r="2633" spans="1:17" hidden="1" x14ac:dyDescent="0.3">
      <c r="A2633" t="s">
        <v>5471</v>
      </c>
      <c r="B2633" t="s">
        <v>5472</v>
      </c>
      <c r="C2633" t="s">
        <v>10405</v>
      </c>
      <c r="D2633" t="s">
        <v>130</v>
      </c>
      <c r="E2633">
        <v>169.78000096</v>
      </c>
      <c r="F2633">
        <v>43.84</v>
      </c>
      <c r="G2633">
        <v>3.3462634318178899</v>
      </c>
      <c r="H2633">
        <v>28.2778012478955</v>
      </c>
      <c r="I2633">
        <v>21.270897755740101</v>
      </c>
      <c r="J2633">
        <v>14.3663315595222</v>
      </c>
      <c r="K2633">
        <v>38.611079268433997</v>
      </c>
      <c r="L2633">
        <v>36.554188157535201</v>
      </c>
      <c r="M2633">
        <v>65.228415221229596</v>
      </c>
      <c r="N2633">
        <v>1.09800123699781</v>
      </c>
      <c r="O2633">
        <v>16.1040145985401</v>
      </c>
      <c r="Q2633">
        <v>5.4129682198037002E-2</v>
      </c>
    </row>
    <row r="2634" spans="1:17" hidden="1" x14ac:dyDescent="0.3">
      <c r="A2634" t="s">
        <v>5473</v>
      </c>
      <c r="B2634" t="s">
        <v>5474</v>
      </c>
      <c r="C2634" t="s">
        <v>10405</v>
      </c>
      <c r="D2634" t="s">
        <v>831</v>
      </c>
      <c r="E2634">
        <v>169.74680000000001</v>
      </c>
      <c r="F2634">
        <v>200</v>
      </c>
      <c r="G2634">
        <v>22.567367231829198</v>
      </c>
      <c r="H2634">
        <v>-12.2367254235531</v>
      </c>
      <c r="I2634">
        <v>9.70539158314992</v>
      </c>
      <c r="J2634">
        <v>-0.97931556008507903</v>
      </c>
      <c r="K2634">
        <v>193.29121832746699</v>
      </c>
      <c r="L2634">
        <v>169.94030284753001</v>
      </c>
      <c r="M2634">
        <v>47.518629915599398</v>
      </c>
      <c r="N2634">
        <v>0.155904316562433</v>
      </c>
      <c r="O2634">
        <v>24.7</v>
      </c>
      <c r="P2634">
        <v>99.600798403193593</v>
      </c>
      <c r="Q2634">
        <v>0.10946758740811199</v>
      </c>
    </row>
    <row r="2635" spans="1:17" hidden="1" x14ac:dyDescent="0.3">
      <c r="A2635" t="s">
        <v>5475</v>
      </c>
      <c r="B2635" t="s">
        <v>5476</v>
      </c>
      <c r="C2635" t="s">
        <v>10405</v>
      </c>
      <c r="D2635" t="s">
        <v>74</v>
      </c>
      <c r="E2635">
        <v>169.72286460000001</v>
      </c>
      <c r="F2635">
        <v>3.2</v>
      </c>
      <c r="G2635">
        <v>-11.380189178826299</v>
      </c>
      <c r="H2635">
        <v>1.14398368815096</v>
      </c>
      <c r="I2635">
        <v>33.260252777717803</v>
      </c>
      <c r="J2635">
        <v>-8.8459230726553209</v>
      </c>
      <c r="K2635">
        <v>2.9646030023285501</v>
      </c>
      <c r="L2635">
        <v>2.8247339517200598</v>
      </c>
      <c r="M2635">
        <v>35.591215480655102</v>
      </c>
      <c r="N2635">
        <v>0.50495303488982402</v>
      </c>
      <c r="O2635">
        <v>128.43749999999901</v>
      </c>
      <c r="P2635">
        <v>66.6666666666666</v>
      </c>
      <c r="Q2635">
        <v>-1.3269708589000001E-4</v>
      </c>
    </row>
    <row r="2636" spans="1:17" hidden="1" x14ac:dyDescent="0.3">
      <c r="A2636" t="s">
        <v>5477</v>
      </c>
      <c r="B2636" t="s">
        <v>5478</v>
      </c>
      <c r="C2636" t="s">
        <v>10405</v>
      </c>
      <c r="D2636" t="s">
        <v>324</v>
      </c>
      <c r="E2636">
        <v>169.64599049</v>
      </c>
      <c r="F2636">
        <v>2.2999999999999998</v>
      </c>
      <c r="K2636">
        <v>2.2860694928582501</v>
      </c>
      <c r="L2636">
        <v>2.4904968111465999</v>
      </c>
      <c r="M2636">
        <v>41.368652020141496</v>
      </c>
      <c r="N2636">
        <v>1</v>
      </c>
      <c r="Q2636">
        <v>-6.0412528129999996E-4</v>
      </c>
    </row>
    <row r="2637" spans="1:17" hidden="1" x14ac:dyDescent="0.3">
      <c r="A2637" t="s">
        <v>5479</v>
      </c>
      <c r="B2637" t="s">
        <v>5480</v>
      </c>
      <c r="C2637" t="s">
        <v>10405</v>
      </c>
      <c r="D2637" t="s">
        <v>592</v>
      </c>
      <c r="E2637">
        <v>169.23983590500001</v>
      </c>
      <c r="F2637">
        <v>224.35</v>
      </c>
      <c r="G2637">
        <v>-18.2593504644902</v>
      </c>
      <c r="H2637">
        <v>-7.9134490641983204</v>
      </c>
      <c r="I2637">
        <v>-5.8157787017513201</v>
      </c>
      <c r="J2637">
        <v>-4.4719481140306998</v>
      </c>
      <c r="K2637">
        <v>231.239925209273</v>
      </c>
      <c r="L2637">
        <v>229.21180896932401</v>
      </c>
      <c r="M2637">
        <v>40.5832871994172</v>
      </c>
      <c r="N2637">
        <v>0.61037544556234602</v>
      </c>
      <c r="O2637">
        <v>55.560508134611098</v>
      </c>
      <c r="P2637">
        <v>23.950276243093899</v>
      </c>
      <c r="Q2637">
        <v>-5.1435117887273001E-2</v>
      </c>
    </row>
    <row r="2638" spans="1:17" hidden="1" x14ac:dyDescent="0.3">
      <c r="A2638" t="s">
        <v>5481</v>
      </c>
      <c r="B2638" t="s">
        <v>5482</v>
      </c>
      <c r="C2638" t="s">
        <v>10405</v>
      </c>
      <c r="D2638" t="s">
        <v>1380</v>
      </c>
      <c r="E2638">
        <v>168.93204030000001</v>
      </c>
      <c r="F2638">
        <v>129</v>
      </c>
      <c r="G2638">
        <v>11.305299232172599</v>
      </c>
      <c r="H2638">
        <v>-13.595512301901101</v>
      </c>
      <c r="I2638">
        <v>12.619886854333</v>
      </c>
      <c r="J2638">
        <v>-2.4691114784524202</v>
      </c>
      <c r="K2638">
        <v>136.998903815988</v>
      </c>
      <c r="L2638">
        <v>125.26040361022601</v>
      </c>
      <c r="M2638">
        <v>40.746587078405298</v>
      </c>
      <c r="N2638">
        <v>0.27875391913763498</v>
      </c>
      <c r="O2638">
        <v>47.286821705426298</v>
      </c>
      <c r="P2638">
        <v>63.084702907711701</v>
      </c>
      <c r="Q2638">
        <v>6.0744591750717003E-2</v>
      </c>
    </row>
    <row r="2639" spans="1:17" hidden="1" x14ac:dyDescent="0.3">
      <c r="A2639" t="s">
        <v>5483</v>
      </c>
      <c r="B2639" t="s">
        <v>5484</v>
      </c>
      <c r="C2639" t="s">
        <v>10405</v>
      </c>
      <c r="D2639" t="s">
        <v>164</v>
      </c>
      <c r="E2639">
        <v>168.68840825999999</v>
      </c>
      <c r="F2639">
        <v>147.66</v>
      </c>
      <c r="G2639">
        <v>-14.560997171758199</v>
      </c>
      <c r="H2639">
        <v>-8.91101028869919</v>
      </c>
      <c r="I2639">
        <v>-12.7737295943455</v>
      </c>
      <c r="J2639">
        <v>-5.0285502208195698</v>
      </c>
      <c r="K2639">
        <v>152.09336969921799</v>
      </c>
      <c r="L2639">
        <v>146.01361164936401</v>
      </c>
      <c r="M2639">
        <v>46.207032323834902</v>
      </c>
      <c r="N2639">
        <v>0.23906536112542601</v>
      </c>
      <c r="O2639">
        <v>42.624949207639098</v>
      </c>
      <c r="Q2639">
        <v>6.6685561999132004E-2</v>
      </c>
    </row>
    <row r="2640" spans="1:17" hidden="1" x14ac:dyDescent="0.3">
      <c r="A2640" t="s">
        <v>5485</v>
      </c>
      <c r="B2640" t="s">
        <v>5486</v>
      </c>
      <c r="C2640" t="s">
        <v>10405</v>
      </c>
      <c r="D2640" t="s">
        <v>213</v>
      </c>
      <c r="E2640">
        <v>168.40143945</v>
      </c>
      <c r="F2640">
        <v>123.4</v>
      </c>
      <c r="G2640">
        <v>-47.476933011510098</v>
      </c>
      <c r="H2640">
        <v>-10.554757105386701</v>
      </c>
      <c r="I2640">
        <v>-29.414187797767301</v>
      </c>
      <c r="J2640">
        <v>-9.2363052997102209</v>
      </c>
      <c r="K2640">
        <v>130.255356756054</v>
      </c>
      <c r="L2640">
        <v>141.67415662723599</v>
      </c>
      <c r="M2640">
        <v>42.080603265571597</v>
      </c>
      <c r="N2640">
        <v>1.3080912709941599</v>
      </c>
      <c r="O2640">
        <v>66.126418152349999</v>
      </c>
      <c r="P2640">
        <v>9.9821746880570394</v>
      </c>
      <c r="Q2640">
        <v>6.9904811943787004E-2</v>
      </c>
    </row>
    <row r="2641" spans="1:17" hidden="1" x14ac:dyDescent="0.3">
      <c r="A2641" t="s">
        <v>5487</v>
      </c>
      <c r="B2641" t="s">
        <v>5488</v>
      </c>
      <c r="C2641" t="s">
        <v>10405</v>
      </c>
      <c r="D2641" t="s">
        <v>54</v>
      </c>
      <c r="E2641">
        <v>167.68814850000001</v>
      </c>
      <c r="F2641">
        <v>146.85</v>
      </c>
      <c r="G2641">
        <v>-50.904217054082203</v>
      </c>
      <c r="H2641">
        <v>-4.0734271237815296</v>
      </c>
      <c r="I2641">
        <v>-16.232366246624601</v>
      </c>
      <c r="J2641">
        <v>-4.3691114784524103</v>
      </c>
      <c r="K2641">
        <v>151.74412217126601</v>
      </c>
      <c r="L2641">
        <v>159.778742140323</v>
      </c>
      <c r="M2641">
        <v>41.488260708758503</v>
      </c>
      <c r="N2641">
        <v>0.43680623077722702</v>
      </c>
      <c r="O2641">
        <v>48.995573714674798</v>
      </c>
      <c r="P2641">
        <v>5.6474820143884896</v>
      </c>
      <c r="Q2641">
        <v>-7.7623144136906005E-2</v>
      </c>
    </row>
    <row r="2642" spans="1:17" hidden="1" x14ac:dyDescent="0.3">
      <c r="A2642" t="s">
        <v>5489</v>
      </c>
      <c r="B2642" t="s">
        <v>5490</v>
      </c>
      <c r="C2642" t="s">
        <v>10405</v>
      </c>
      <c r="D2642" t="s">
        <v>438</v>
      </c>
      <c r="E2642">
        <v>167.41809434999999</v>
      </c>
      <c r="F2642">
        <v>123.5</v>
      </c>
      <c r="G2642">
        <v>-61.901240641033901</v>
      </c>
      <c r="H2642">
        <v>-19.2583396506393</v>
      </c>
      <c r="I2642">
        <v>-47.412873178426899</v>
      </c>
      <c r="J2642">
        <v>-9.6358400339667192</v>
      </c>
      <c r="M2642">
        <v>26.7613701713796</v>
      </c>
      <c r="O2642">
        <v>57.287449392712503</v>
      </c>
      <c r="P2642">
        <v>0.406504065040658</v>
      </c>
    </row>
    <row r="2643" spans="1:17" hidden="1" x14ac:dyDescent="0.3">
      <c r="A2643" t="s">
        <v>5491</v>
      </c>
      <c r="B2643" t="s">
        <v>5492</v>
      </c>
      <c r="C2643" t="s">
        <v>10405</v>
      </c>
      <c r="D2643" t="s">
        <v>592</v>
      </c>
      <c r="E2643">
        <v>167.32947042000001</v>
      </c>
      <c r="F2643">
        <v>88.98</v>
      </c>
      <c r="G2643">
        <v>1.53247105714058</v>
      </c>
      <c r="H2643">
        <v>-13.202695870588499</v>
      </c>
      <c r="I2643">
        <v>18.164184795577601</v>
      </c>
      <c r="J2643">
        <v>-1.5713842057251399</v>
      </c>
      <c r="K2643">
        <v>88.568380039028398</v>
      </c>
      <c r="L2643">
        <v>79.260591516410102</v>
      </c>
      <c r="M2643">
        <v>50.320224447610499</v>
      </c>
      <c r="N2643">
        <v>0.291725516830597</v>
      </c>
      <c r="O2643">
        <v>22.274668464823499</v>
      </c>
      <c r="P2643">
        <v>53.678756476683901</v>
      </c>
      <c r="Q2643">
        <v>3.3383033573853998E-2</v>
      </c>
    </row>
    <row r="2644" spans="1:17" hidden="1" x14ac:dyDescent="0.3">
      <c r="A2644" t="s">
        <v>5493</v>
      </c>
      <c r="B2644" t="s">
        <v>5494</v>
      </c>
      <c r="C2644" t="s">
        <v>10405</v>
      </c>
      <c r="D2644" t="s">
        <v>5495</v>
      </c>
      <c r="E2644">
        <v>167.31000714999999</v>
      </c>
      <c r="F2644">
        <v>71.5</v>
      </c>
      <c r="G2644">
        <v>-64.076272816066094</v>
      </c>
      <c r="H2644">
        <v>1.4923443438886601</v>
      </c>
      <c r="I2644">
        <v>-35.781654330713202</v>
      </c>
      <c r="J2644">
        <v>-7.21532110271081</v>
      </c>
      <c r="K2644">
        <v>74.077148217300504</v>
      </c>
      <c r="M2644">
        <v>41.992033623089696</v>
      </c>
      <c r="N2644">
        <v>0.71366916410592796</v>
      </c>
      <c r="O2644">
        <v>112.587412587412</v>
      </c>
      <c r="P2644">
        <v>7.9245283018867898</v>
      </c>
    </row>
    <row r="2645" spans="1:17" hidden="1" x14ac:dyDescent="0.3">
      <c r="A2645" t="s">
        <v>5496</v>
      </c>
      <c r="B2645" t="s">
        <v>5497</v>
      </c>
      <c r="C2645" t="s">
        <v>10405</v>
      </c>
      <c r="D2645" t="s">
        <v>230</v>
      </c>
      <c r="E2645">
        <v>166.96750385999999</v>
      </c>
      <c r="F2645">
        <v>71.75</v>
      </c>
      <c r="G2645">
        <v>104.54904336121299</v>
      </c>
      <c r="H2645">
        <v>-14.257346823498599</v>
      </c>
      <c r="I2645">
        <v>18.723700657766599</v>
      </c>
      <c r="J2645">
        <v>-3.4423474881847702</v>
      </c>
      <c r="K2645">
        <v>73.940790133645805</v>
      </c>
      <c r="L2645">
        <v>64.076370385369401</v>
      </c>
      <c r="M2645">
        <v>41.074205500437699</v>
      </c>
      <c r="N2645">
        <v>0.653986654968157</v>
      </c>
      <c r="O2645">
        <v>28.905923344947698</v>
      </c>
      <c r="P2645">
        <v>151.75438596491199</v>
      </c>
      <c r="Q2645">
        <v>0.130972433974511</v>
      </c>
    </row>
    <row r="2646" spans="1:17" hidden="1" x14ac:dyDescent="0.3">
      <c r="A2646" t="s">
        <v>5498</v>
      </c>
      <c r="B2646" t="s">
        <v>5499</v>
      </c>
      <c r="C2646" t="s">
        <v>10405</v>
      </c>
      <c r="D2646" t="s">
        <v>468</v>
      </c>
      <c r="E2646">
        <v>166.59445848799999</v>
      </c>
      <c r="F2646">
        <v>6.94</v>
      </c>
      <c r="G2646">
        <v>-10.109617325064001</v>
      </c>
      <c r="H2646">
        <v>-6.7156976141532896</v>
      </c>
      <c r="I2646">
        <v>-19.8771389725432</v>
      </c>
      <c r="J2646">
        <v>-1.7507206738547201</v>
      </c>
      <c r="K2646">
        <v>7.1550573511385798</v>
      </c>
      <c r="L2646">
        <v>7.0575136703065997</v>
      </c>
      <c r="M2646">
        <v>41.350304307622899</v>
      </c>
      <c r="N2646">
        <v>1.1871756172961301</v>
      </c>
      <c r="O2646">
        <v>63.195895252320902</v>
      </c>
      <c r="P2646">
        <v>39.9792357640369</v>
      </c>
      <c r="Q2646">
        <v>8.1021868201840999E-2</v>
      </c>
    </row>
    <row r="2647" spans="1:17" hidden="1" x14ac:dyDescent="0.3">
      <c r="A2647" t="s">
        <v>5500</v>
      </c>
      <c r="B2647" t="s">
        <v>5501</v>
      </c>
      <c r="C2647" t="s">
        <v>10405</v>
      </c>
      <c r="D2647" t="s">
        <v>438</v>
      </c>
      <c r="E2647">
        <v>166.53238049999999</v>
      </c>
      <c r="F2647">
        <v>23.99</v>
      </c>
      <c r="G2647">
        <v>-82.479625457417796</v>
      </c>
      <c r="H2647">
        <v>-10.1327057965044</v>
      </c>
      <c r="I2647">
        <v>-31.789838758399998</v>
      </c>
      <c r="J2647">
        <v>-6.1833971927381297</v>
      </c>
      <c r="K2647">
        <v>24.567206435699799</v>
      </c>
      <c r="L2647">
        <v>30.803198213008201</v>
      </c>
      <c r="M2647">
        <v>49.003642667058003</v>
      </c>
      <c r="N2647">
        <v>0.64034914176173996</v>
      </c>
      <c r="O2647">
        <v>143.85160483534801</v>
      </c>
      <c r="P2647">
        <v>11.374187558031499</v>
      </c>
      <c r="Q2647">
        <v>9.7425432970560999E-2</v>
      </c>
    </row>
    <row r="2648" spans="1:17" hidden="1" x14ac:dyDescent="0.3">
      <c r="A2648" t="s">
        <v>5502</v>
      </c>
      <c r="B2648" t="s">
        <v>5503</v>
      </c>
      <c r="C2648" t="s">
        <v>10405</v>
      </c>
      <c r="D2648" t="s">
        <v>471</v>
      </c>
      <c r="E2648">
        <v>166.27054863499899</v>
      </c>
      <c r="F2648">
        <v>66.650000000000006</v>
      </c>
      <c r="G2648">
        <v>-57.493639762844801</v>
      </c>
      <c r="H2648">
        <v>-22.167294210328201</v>
      </c>
      <c r="I2648">
        <v>-43.005272300237799</v>
      </c>
      <c r="J2648">
        <v>-0.23197501312803501</v>
      </c>
      <c r="K2648">
        <v>73.5360324158883</v>
      </c>
      <c r="M2648">
        <v>40.978649140858003</v>
      </c>
      <c r="O2648">
        <v>45.836459114778599</v>
      </c>
      <c r="P2648">
        <v>9.4417077175698001</v>
      </c>
    </row>
    <row r="2649" spans="1:17" hidden="1" x14ac:dyDescent="0.3">
      <c r="A2649" t="s">
        <v>5504</v>
      </c>
      <c r="B2649" t="s">
        <v>5505</v>
      </c>
      <c r="C2649" t="s">
        <v>10405</v>
      </c>
      <c r="D2649" t="s">
        <v>294</v>
      </c>
      <c r="E2649">
        <v>165.58727500000001</v>
      </c>
      <c r="F2649">
        <v>72.5</v>
      </c>
      <c r="G2649">
        <v>15.486330229225301</v>
      </c>
      <c r="H2649">
        <v>1.3753705460193899</v>
      </c>
      <c r="I2649">
        <v>31.493811283812999</v>
      </c>
      <c r="J2649">
        <v>-3.9524737663048799</v>
      </c>
      <c r="K2649">
        <v>66.404063298727294</v>
      </c>
      <c r="L2649">
        <v>57.923661588986903</v>
      </c>
      <c r="M2649">
        <v>50.821460152332101</v>
      </c>
      <c r="N2649">
        <v>1.2760503798799201</v>
      </c>
      <c r="O2649">
        <v>12.413793103448199</v>
      </c>
      <c r="P2649">
        <v>64.324569356300998</v>
      </c>
      <c r="Q2649">
        <v>1.1751430645622001E-2</v>
      </c>
    </row>
    <row r="2650" spans="1:17" hidden="1" x14ac:dyDescent="0.3">
      <c r="A2650" t="s">
        <v>5506</v>
      </c>
      <c r="B2650" t="s">
        <v>5507</v>
      </c>
      <c r="C2650" t="s">
        <v>10405</v>
      </c>
      <c r="D2650" t="s">
        <v>592</v>
      </c>
      <c r="E2650">
        <v>165.43994445000001</v>
      </c>
      <c r="F2650">
        <v>183.7</v>
      </c>
      <c r="G2650">
        <v>85.044996124287593</v>
      </c>
      <c r="H2650">
        <v>2.1133120858241501</v>
      </c>
      <c r="I2650">
        <v>26.8487212247882</v>
      </c>
      <c r="J2650">
        <v>-4.1021281055307997</v>
      </c>
      <c r="K2650">
        <v>158.846057688011</v>
      </c>
      <c r="L2650">
        <v>136.097828039896</v>
      </c>
      <c r="M2650">
        <v>80.086951511744402</v>
      </c>
      <c r="N2650">
        <v>1.50895717977563</v>
      </c>
      <c r="O2650">
        <v>8.1927054980947194</v>
      </c>
      <c r="P2650">
        <v>143.79562043795599</v>
      </c>
      <c r="Q2650">
        <v>0.12169237667288001</v>
      </c>
    </row>
    <row r="2651" spans="1:17" hidden="1" x14ac:dyDescent="0.3">
      <c r="A2651" t="s">
        <v>5508</v>
      </c>
      <c r="B2651" t="s">
        <v>5509</v>
      </c>
      <c r="C2651" t="s">
        <v>10405</v>
      </c>
      <c r="D2651" t="s">
        <v>266</v>
      </c>
      <c r="E2651">
        <v>165.42658969999999</v>
      </c>
      <c r="F2651">
        <v>458</v>
      </c>
      <c r="G2651">
        <v>3.47190682895938</v>
      </c>
      <c r="H2651">
        <v>11.1046713173267</v>
      </c>
      <c r="I2651">
        <v>37.808284152728604</v>
      </c>
      <c r="J2651">
        <v>1.92414694851387</v>
      </c>
      <c r="K2651">
        <v>414.11126052449998</v>
      </c>
      <c r="L2651">
        <v>375.08649227717598</v>
      </c>
      <c r="M2651">
        <v>55.611711203952503</v>
      </c>
      <c r="N2651">
        <v>1.4938405005911</v>
      </c>
      <c r="O2651">
        <v>12.3144104803493</v>
      </c>
      <c r="P2651">
        <v>62.699822380106497</v>
      </c>
      <c r="Q2651">
        <v>5.6145959088534002E-2</v>
      </c>
    </row>
    <row r="2652" spans="1:17" hidden="1" x14ac:dyDescent="0.3">
      <c r="A2652" t="s">
        <v>5510</v>
      </c>
      <c r="B2652" t="s">
        <v>5511</v>
      </c>
      <c r="C2652" t="s">
        <v>10405</v>
      </c>
      <c r="D2652" t="s">
        <v>266</v>
      </c>
      <c r="E2652">
        <v>165.37107520000001</v>
      </c>
      <c r="F2652">
        <v>278.35000000000002</v>
      </c>
      <c r="G2652">
        <v>-23.9062444780097</v>
      </c>
      <c r="H2652">
        <v>-8.0452340326576692</v>
      </c>
      <c r="I2652">
        <v>-4.0708985507380104</v>
      </c>
      <c r="J2652">
        <v>-1.6209050815624899</v>
      </c>
      <c r="K2652">
        <v>281.196950205409</v>
      </c>
      <c r="L2652">
        <v>270.57559583303902</v>
      </c>
      <c r="M2652">
        <v>44.454509958582904</v>
      </c>
      <c r="N2652">
        <v>0.46366811717929801</v>
      </c>
      <c r="O2652">
        <v>26.818753368061699</v>
      </c>
      <c r="P2652">
        <v>24.4300402324541</v>
      </c>
      <c r="Q2652">
        <v>4.7505305949308997E-2</v>
      </c>
    </row>
    <row r="2653" spans="1:17" hidden="1" x14ac:dyDescent="0.3">
      <c r="A2653" t="s">
        <v>5512</v>
      </c>
      <c r="B2653" t="s">
        <v>5513</v>
      </c>
      <c r="C2653" t="s">
        <v>10405</v>
      </c>
      <c r="D2653" t="s">
        <v>592</v>
      </c>
      <c r="E2653">
        <v>165.26</v>
      </c>
      <c r="F2653">
        <v>82.63</v>
      </c>
      <c r="G2653">
        <v>-42.111565407217</v>
      </c>
      <c r="H2653">
        <v>-10.432934906929299</v>
      </c>
      <c r="I2653">
        <v>-22.0465693746231</v>
      </c>
      <c r="J2653">
        <v>-5.2598091528710302</v>
      </c>
      <c r="K2653">
        <v>84.836588418376195</v>
      </c>
      <c r="L2653">
        <v>86.799065232625097</v>
      </c>
      <c r="M2653">
        <v>37.852223224880198</v>
      </c>
      <c r="N2653">
        <v>0.81518813402507695</v>
      </c>
      <c r="O2653">
        <v>25.801766912743499</v>
      </c>
      <c r="P2653">
        <v>14.6047156726768</v>
      </c>
      <c r="Q2653">
        <v>0.117417147281222</v>
      </c>
    </row>
    <row r="2654" spans="1:17" hidden="1" x14ac:dyDescent="0.3">
      <c r="A2654" t="s">
        <v>5514</v>
      </c>
      <c r="B2654" t="s">
        <v>5515</v>
      </c>
      <c r="C2654" t="s">
        <v>10405</v>
      </c>
      <c r="D2654" t="s">
        <v>998</v>
      </c>
      <c r="E2654">
        <v>165.2115</v>
      </c>
      <c r="F2654">
        <v>132.69999999999999</v>
      </c>
      <c r="G2654">
        <v>-2.9602158772243801</v>
      </c>
      <c r="H2654">
        <v>-11.340288709332601</v>
      </c>
      <c r="I2654">
        <v>7.5646149278954997</v>
      </c>
      <c r="J2654">
        <v>-6.4287947037943898</v>
      </c>
      <c r="K2654">
        <v>136.921962852462</v>
      </c>
      <c r="L2654">
        <v>124.310535253859</v>
      </c>
      <c r="M2654">
        <v>32.3350409222626</v>
      </c>
      <c r="N2654">
        <v>0.56905303767751703</v>
      </c>
      <c r="O2654">
        <v>23.5870384325546</v>
      </c>
      <c r="P2654">
        <v>38.807531380753097</v>
      </c>
      <c r="Q2654">
        <v>1.1225993326818E-2</v>
      </c>
    </row>
    <row r="2655" spans="1:17" hidden="1" x14ac:dyDescent="0.3">
      <c r="A2655" t="s">
        <v>5516</v>
      </c>
      <c r="B2655" t="s">
        <v>5517</v>
      </c>
      <c r="C2655" t="s">
        <v>10405</v>
      </c>
      <c r="D2655" t="s">
        <v>127</v>
      </c>
      <c r="E2655">
        <v>165.12</v>
      </c>
      <c r="F2655">
        <v>55.04</v>
      </c>
      <c r="G2655">
        <v>38.760166107329297</v>
      </c>
      <c r="H2655">
        <v>-0.31196066455252902</v>
      </c>
      <c r="I2655">
        <v>49.357827719739802</v>
      </c>
      <c r="J2655">
        <v>7.3100683322731301</v>
      </c>
      <c r="K2655">
        <v>48.348466881416599</v>
      </c>
      <c r="L2655">
        <v>39.413211661281501</v>
      </c>
      <c r="M2655">
        <v>70.296062067436694</v>
      </c>
      <c r="N2655">
        <v>1.1307921048980401</v>
      </c>
      <c r="O2655">
        <v>13.6446220930232</v>
      </c>
      <c r="P2655">
        <v>144.079822616407</v>
      </c>
      <c r="Q2655">
        <v>0.12829432278123501</v>
      </c>
    </row>
    <row r="2656" spans="1:17" hidden="1" x14ac:dyDescent="0.3">
      <c r="A2656" t="s">
        <v>5518</v>
      </c>
      <c r="B2656" t="s">
        <v>5519</v>
      </c>
      <c r="C2656" t="s">
        <v>10405</v>
      </c>
      <c r="D2656" t="s">
        <v>4209</v>
      </c>
      <c r="E2656">
        <v>164.6141575</v>
      </c>
      <c r="F2656">
        <v>66.25</v>
      </c>
      <c r="G2656">
        <v>8.0401293003359893</v>
      </c>
      <c r="H2656">
        <v>3.0548443438886599</v>
      </c>
      <c r="I2656">
        <v>22.5284967629429</v>
      </c>
      <c r="J2656">
        <v>1.91818050339327</v>
      </c>
      <c r="K2656">
        <v>64.191362103719797</v>
      </c>
      <c r="M2656">
        <v>49.3643328603752</v>
      </c>
      <c r="N2656">
        <v>0.53159851301115202</v>
      </c>
      <c r="O2656">
        <v>24.377358490565999</v>
      </c>
      <c r="P2656">
        <v>67.721518987341696</v>
      </c>
    </row>
    <row r="2657" spans="1:17" hidden="1" x14ac:dyDescent="0.3">
      <c r="A2657" t="s">
        <v>5520</v>
      </c>
      <c r="B2657" t="s">
        <v>5521</v>
      </c>
      <c r="C2657" t="s">
        <v>10405</v>
      </c>
      <c r="D2657" t="s">
        <v>5522</v>
      </c>
      <c r="E2657">
        <v>164.48220000000001</v>
      </c>
      <c r="F2657">
        <v>157</v>
      </c>
      <c r="G2657">
        <v>-53.277038549495103</v>
      </c>
      <c r="H2657">
        <v>-15.16646980514</v>
      </c>
      <c r="I2657">
        <v>3.4588318599447598</v>
      </c>
      <c r="J2657">
        <v>-8.2617944052816892</v>
      </c>
      <c r="K2657">
        <v>163.01084907838799</v>
      </c>
      <c r="L2657">
        <v>167.571774136442</v>
      </c>
      <c r="M2657">
        <v>47.533835795218103</v>
      </c>
      <c r="N2657">
        <v>0.27463203463203401</v>
      </c>
      <c r="O2657">
        <v>43.248407643312099</v>
      </c>
      <c r="P2657">
        <v>36.521739130434703</v>
      </c>
    </row>
    <row r="2658" spans="1:17" hidden="1" x14ac:dyDescent="0.3">
      <c r="A2658" t="s">
        <v>5523</v>
      </c>
      <c r="B2658" t="s">
        <v>4796</v>
      </c>
      <c r="C2658" t="s">
        <v>10405</v>
      </c>
      <c r="D2658" t="s">
        <v>393</v>
      </c>
      <c r="E2658">
        <v>164.011866</v>
      </c>
      <c r="F2658">
        <v>13.06</v>
      </c>
      <c r="G2658">
        <v>32.7274789876856</v>
      </c>
      <c r="H2658">
        <v>-12.123094749595699</v>
      </c>
      <c r="I2658">
        <v>2.35362125718513</v>
      </c>
      <c r="J2658">
        <v>-3.7521303463769402</v>
      </c>
      <c r="K2658">
        <v>13.458376713125</v>
      </c>
      <c r="L2658">
        <v>11.7184288240994</v>
      </c>
      <c r="M2658">
        <v>36.098083151539697</v>
      </c>
      <c r="N2658">
        <v>0.19768501672590599</v>
      </c>
      <c r="O2658">
        <v>41.347626339969302</v>
      </c>
      <c r="P2658">
        <v>89.275362318840493</v>
      </c>
      <c r="Q2658">
        <v>4.4333526769872997E-2</v>
      </c>
    </row>
    <row r="2659" spans="1:17" hidden="1" x14ac:dyDescent="0.3">
      <c r="A2659" t="s">
        <v>5524</v>
      </c>
      <c r="B2659" t="s">
        <v>5525</v>
      </c>
      <c r="C2659" t="s">
        <v>10405</v>
      </c>
      <c r="D2659" t="s">
        <v>51</v>
      </c>
      <c r="E2659">
        <v>164.01</v>
      </c>
      <c r="F2659">
        <v>273.35000000000002</v>
      </c>
      <c r="G2659">
        <v>339.12159253697098</v>
      </c>
      <c r="H2659">
        <v>7.4305985675411099</v>
      </c>
      <c r="I2659">
        <v>193.47223503735799</v>
      </c>
      <c r="J2659">
        <v>-10.1945043651356</v>
      </c>
      <c r="K2659">
        <v>248.20845384188499</v>
      </c>
      <c r="L2659">
        <v>163.95026982847801</v>
      </c>
      <c r="M2659">
        <v>27.7038111777868</v>
      </c>
      <c r="N2659">
        <v>1.2893978554297301</v>
      </c>
      <c r="O2659">
        <v>22.169379915858698</v>
      </c>
      <c r="P2659">
        <v>406.20370370370301</v>
      </c>
      <c r="Q2659">
        <v>0.14330987170530499</v>
      </c>
    </row>
    <row r="2660" spans="1:17" hidden="1" x14ac:dyDescent="0.3">
      <c r="A2660" t="s">
        <v>5526</v>
      </c>
      <c r="B2660" t="s">
        <v>5527</v>
      </c>
      <c r="C2660" t="s">
        <v>10405</v>
      </c>
      <c r="D2660" t="s">
        <v>263</v>
      </c>
      <c r="E2660">
        <v>163.83134250000001</v>
      </c>
      <c r="F2660">
        <v>527.1</v>
      </c>
      <c r="G2660">
        <v>1.6576862990461901E-2</v>
      </c>
      <c r="H2660">
        <v>15.2141844825218</v>
      </c>
      <c r="I2660">
        <v>32.423648520546699</v>
      </c>
      <c r="J2660">
        <v>-16.600894424188802</v>
      </c>
      <c r="K2660">
        <v>459.62559028198899</v>
      </c>
      <c r="L2660">
        <v>404.51343076021101</v>
      </c>
      <c r="M2660">
        <v>43.888574469992697</v>
      </c>
      <c r="N2660">
        <v>1.9685967202083099</v>
      </c>
      <c r="O2660">
        <v>22.557389489660299</v>
      </c>
      <c r="P2660">
        <v>64.71875</v>
      </c>
      <c r="Q2660">
        <v>8.4981906184443998E-2</v>
      </c>
    </row>
    <row r="2661" spans="1:17" hidden="1" x14ac:dyDescent="0.3">
      <c r="A2661" t="s">
        <v>5528</v>
      </c>
      <c r="B2661" t="s">
        <v>5529</v>
      </c>
      <c r="C2661" t="s">
        <v>10405</v>
      </c>
      <c r="D2661" t="s">
        <v>754</v>
      </c>
      <c r="E2661">
        <v>163.46488893</v>
      </c>
      <c r="F2661">
        <v>75.13</v>
      </c>
      <c r="G2661">
        <v>-2.61469076990053</v>
      </c>
      <c r="H2661">
        <v>-8.0319581150232793</v>
      </c>
      <c r="I2661">
        <v>-19.306817666321901</v>
      </c>
      <c r="J2661">
        <v>-0.53570653752868502</v>
      </c>
      <c r="K2661">
        <v>77.0669479343115</v>
      </c>
      <c r="L2661">
        <v>73.948013474538499</v>
      </c>
      <c r="M2661">
        <v>88.374458321217901</v>
      </c>
      <c r="N2661">
        <v>0.99657001216829999</v>
      </c>
      <c r="O2661">
        <v>20.191667775855102</v>
      </c>
      <c r="P2661">
        <v>45.544362650135596</v>
      </c>
      <c r="Q2661">
        <v>2.2514289353509E-2</v>
      </c>
    </row>
    <row r="2662" spans="1:17" hidden="1" x14ac:dyDescent="0.3">
      <c r="A2662" t="s">
        <v>5530</v>
      </c>
      <c r="B2662" t="s">
        <v>5531</v>
      </c>
      <c r="C2662" t="s">
        <v>10405</v>
      </c>
      <c r="D2662" t="s">
        <v>190</v>
      </c>
      <c r="E2662">
        <v>162.94787549599999</v>
      </c>
      <c r="F2662">
        <v>106.12</v>
      </c>
      <c r="G2662">
        <v>-45.789744529537799</v>
      </c>
      <c r="H2662">
        <v>-7.2715458100415598</v>
      </c>
      <c r="I2662">
        <v>-13.388303153856899</v>
      </c>
      <c r="J2662">
        <v>-2.543801049921</v>
      </c>
      <c r="K2662">
        <v>108.756733235618</v>
      </c>
      <c r="L2662">
        <v>112.480244952616</v>
      </c>
      <c r="M2662">
        <v>36.917734432786503</v>
      </c>
      <c r="N2662">
        <v>0.35550604687028398</v>
      </c>
      <c r="O2662">
        <v>26.2721447418017</v>
      </c>
      <c r="P2662">
        <v>9.9689119170984508</v>
      </c>
      <c r="Q2662">
        <v>2.9423661272409999E-3</v>
      </c>
    </row>
    <row r="2663" spans="1:17" hidden="1" x14ac:dyDescent="0.3">
      <c r="A2663" t="s">
        <v>5532</v>
      </c>
      <c r="B2663" t="s">
        <v>5533</v>
      </c>
      <c r="C2663" t="s">
        <v>10405</v>
      </c>
      <c r="D2663" t="s">
        <v>393</v>
      </c>
      <c r="E2663">
        <v>162.89230282</v>
      </c>
      <c r="F2663">
        <v>43.94</v>
      </c>
      <c r="G2663">
        <v>-6.8077448628020596</v>
      </c>
      <c r="H2663">
        <v>-4.0807182144680096</v>
      </c>
      <c r="I2663">
        <v>-12.563526223816799</v>
      </c>
      <c r="J2663">
        <v>-16.243601682370802</v>
      </c>
      <c r="K2663">
        <v>42.344194514283302</v>
      </c>
      <c r="L2663">
        <v>42.081732272091003</v>
      </c>
      <c r="M2663">
        <v>52.143507952554799</v>
      </c>
      <c r="N2663">
        <v>3.7499360959455501</v>
      </c>
      <c r="O2663">
        <v>40.532544378698198</v>
      </c>
      <c r="P2663">
        <v>38.611987381703401</v>
      </c>
      <c r="Q2663">
        <v>0.137666529310318</v>
      </c>
    </row>
    <row r="2664" spans="1:17" hidden="1" x14ac:dyDescent="0.3">
      <c r="A2664" t="s">
        <v>5534</v>
      </c>
      <c r="B2664" t="s">
        <v>5535</v>
      </c>
      <c r="C2664" t="s">
        <v>10405</v>
      </c>
      <c r="D2664" t="s">
        <v>213</v>
      </c>
      <c r="E2664">
        <v>162.29759999999999</v>
      </c>
      <c r="F2664">
        <v>158</v>
      </c>
      <c r="G2664">
        <v>68.463409723616394</v>
      </c>
      <c r="H2664">
        <v>8.05919546848701</v>
      </c>
      <c r="I2664">
        <v>-8.6047865277444995</v>
      </c>
      <c r="J2664">
        <v>-4.9382472809215496</v>
      </c>
      <c r="K2664">
        <v>156.639706551796</v>
      </c>
      <c r="L2664">
        <v>155.63884605470599</v>
      </c>
      <c r="M2664">
        <v>47.818626564323203</v>
      </c>
      <c r="N2664">
        <v>1.75778801843317</v>
      </c>
      <c r="O2664">
        <v>76.170886075949298</v>
      </c>
      <c r="P2664">
        <v>143.07692307692301</v>
      </c>
    </row>
    <row r="2665" spans="1:17" hidden="1" x14ac:dyDescent="0.3">
      <c r="A2665" t="s">
        <v>5536</v>
      </c>
      <c r="B2665" t="s">
        <v>5537</v>
      </c>
      <c r="C2665" t="s">
        <v>10405</v>
      </c>
      <c r="D2665" t="s">
        <v>130</v>
      </c>
      <c r="E2665">
        <v>162.24</v>
      </c>
      <c r="F2665">
        <v>390</v>
      </c>
      <c r="G2665">
        <v>-26.7661055058988</v>
      </c>
      <c r="H2665">
        <v>-4.7576556561113303</v>
      </c>
      <c r="I2665">
        <v>-17.683143448697201</v>
      </c>
      <c r="J2665">
        <v>-2.4691114784524202</v>
      </c>
      <c r="K2665">
        <v>389.96194741285302</v>
      </c>
      <c r="L2665">
        <v>387.99783043442602</v>
      </c>
      <c r="M2665">
        <v>100</v>
      </c>
      <c r="O2665">
        <v>0</v>
      </c>
      <c r="P2665">
        <v>5.4054054054053902</v>
      </c>
    </row>
    <row r="2666" spans="1:17" hidden="1" x14ac:dyDescent="0.3">
      <c r="A2666" t="s">
        <v>5538</v>
      </c>
      <c r="B2666" t="s">
        <v>5539</v>
      </c>
      <c r="C2666" t="s">
        <v>10405</v>
      </c>
      <c r="D2666" t="s">
        <v>1107</v>
      </c>
      <c r="E2666">
        <v>162.18250755</v>
      </c>
      <c r="F2666">
        <v>225.05</v>
      </c>
      <c r="G2666">
        <v>55.370155755362397</v>
      </c>
      <c r="H2666">
        <v>26.850531478391598</v>
      </c>
      <c r="I2666">
        <v>11.2483947924944</v>
      </c>
      <c r="J2666">
        <v>-2.8894654607532999</v>
      </c>
      <c r="K2666">
        <v>184.425512879243</v>
      </c>
      <c r="L2666">
        <v>142.751555985756</v>
      </c>
      <c r="M2666">
        <v>63.294044842835497</v>
      </c>
      <c r="N2666">
        <v>0.32410106899902802</v>
      </c>
      <c r="O2666">
        <v>10.642079537880401</v>
      </c>
      <c r="P2666">
        <v>87.5416666666666</v>
      </c>
    </row>
    <row r="2667" spans="1:17" hidden="1" x14ac:dyDescent="0.3">
      <c r="A2667" t="s">
        <v>5540</v>
      </c>
      <c r="B2667" t="s">
        <v>5541</v>
      </c>
      <c r="C2667" t="s">
        <v>10405</v>
      </c>
      <c r="D2667" t="s">
        <v>2383</v>
      </c>
      <c r="E2667">
        <v>161.849448</v>
      </c>
      <c r="F2667">
        <v>41.04</v>
      </c>
      <c r="G2667">
        <v>-6.4747268377973102</v>
      </c>
      <c r="H2667">
        <v>3.3818792276095899</v>
      </c>
      <c r="I2667">
        <v>-7.3605628035359301</v>
      </c>
      <c r="J2667">
        <v>1.63536613348787</v>
      </c>
      <c r="K2667">
        <v>39.0027293538081</v>
      </c>
      <c r="L2667">
        <v>39.009472619748799</v>
      </c>
      <c r="M2667">
        <v>50.270417944172799</v>
      </c>
      <c r="N2667">
        <v>1.3542520557117299</v>
      </c>
      <c r="O2667">
        <v>43.518518518518498</v>
      </c>
      <c r="P2667">
        <v>31.538461538461501</v>
      </c>
      <c r="Q2667">
        <v>0.10656691969922</v>
      </c>
    </row>
    <row r="2668" spans="1:17" hidden="1" x14ac:dyDescent="0.3">
      <c r="A2668" t="s">
        <v>5542</v>
      </c>
      <c r="B2668" t="s">
        <v>5543</v>
      </c>
      <c r="C2668" t="s">
        <v>10405</v>
      </c>
      <c r="D2668" t="s">
        <v>190</v>
      </c>
      <c r="E2668">
        <v>161.827416</v>
      </c>
      <c r="F2668">
        <v>263</v>
      </c>
      <c r="G2668">
        <v>14.5509437609412</v>
      </c>
      <c r="H2668">
        <v>-16.272807171262802</v>
      </c>
      <c r="I2668">
        <v>-4.4918372296311402</v>
      </c>
      <c r="J2668">
        <v>-1.39218840152933</v>
      </c>
      <c r="K2668">
        <v>274.694814683397</v>
      </c>
      <c r="L2668">
        <v>242.56460085711799</v>
      </c>
      <c r="M2668">
        <v>35.568839611729601</v>
      </c>
      <c r="N2668">
        <v>0.228966089627997</v>
      </c>
      <c r="O2668">
        <v>28.669201520912502</v>
      </c>
      <c r="P2668">
        <v>68.589743589743506</v>
      </c>
      <c r="Q2668">
        <v>6.9678703342255996E-2</v>
      </c>
    </row>
    <row r="2669" spans="1:17" hidden="1" x14ac:dyDescent="0.3">
      <c r="A2669" t="s">
        <v>5544</v>
      </c>
      <c r="B2669" t="s">
        <v>5545</v>
      </c>
      <c r="C2669" t="s">
        <v>10405</v>
      </c>
      <c r="D2669" t="s">
        <v>130</v>
      </c>
      <c r="E2669">
        <v>161.540188</v>
      </c>
      <c r="F2669">
        <v>64.73</v>
      </c>
      <c r="G2669">
        <v>-5.2499422838532199</v>
      </c>
      <c r="H2669">
        <v>-11.384521327753101</v>
      </c>
      <c r="I2669">
        <v>-0.312336558398016</v>
      </c>
      <c r="J2669">
        <v>-4.7954190506616197</v>
      </c>
      <c r="K2669">
        <v>65.9028194083985</v>
      </c>
      <c r="L2669">
        <v>63.946192347052701</v>
      </c>
      <c r="M2669">
        <v>52.482918199331898</v>
      </c>
      <c r="N2669">
        <v>0.124180439160285</v>
      </c>
      <c r="O2669">
        <v>50.934651629846996</v>
      </c>
      <c r="P2669">
        <v>41.6411378555798</v>
      </c>
      <c r="Q2669">
        <v>7.5249136762110994E-2</v>
      </c>
    </row>
    <row r="2670" spans="1:17" hidden="1" x14ac:dyDescent="0.3">
      <c r="A2670" t="s">
        <v>5546</v>
      </c>
      <c r="B2670" t="s">
        <v>5547</v>
      </c>
      <c r="C2670" t="s">
        <v>10405</v>
      </c>
      <c r="D2670" t="s">
        <v>4378</v>
      </c>
      <c r="E2670">
        <v>161.32746320999999</v>
      </c>
      <c r="F2670">
        <v>58</v>
      </c>
      <c r="G2670">
        <v>-7.8147356111326802</v>
      </c>
      <c r="H2670">
        <v>-4.3283974143530797</v>
      </c>
      <c r="I2670">
        <v>17.546513814068</v>
      </c>
      <c r="J2670">
        <v>-7.3634204215418402</v>
      </c>
      <c r="K2670">
        <v>58.361593140692399</v>
      </c>
      <c r="L2670">
        <v>54.685870838922597</v>
      </c>
      <c r="M2670">
        <v>43.079224655607902</v>
      </c>
      <c r="N2670">
        <v>1.0810389092289501</v>
      </c>
      <c r="O2670">
        <v>27.5</v>
      </c>
      <c r="P2670">
        <v>53.846153846153797</v>
      </c>
      <c r="Q2670">
        <v>7.2708143485337995E-2</v>
      </c>
    </row>
    <row r="2671" spans="1:17" hidden="1" x14ac:dyDescent="0.3">
      <c r="A2671" t="s">
        <v>5548</v>
      </c>
      <c r="B2671" t="s">
        <v>5549</v>
      </c>
      <c r="C2671" t="s">
        <v>10405</v>
      </c>
      <c r="D2671" t="s">
        <v>46</v>
      </c>
      <c r="E2671">
        <v>161.21587031999999</v>
      </c>
      <c r="F2671">
        <v>96.4</v>
      </c>
      <c r="G2671">
        <v>16.318938873045699</v>
      </c>
      <c r="H2671">
        <v>-5.7996384583369203</v>
      </c>
      <c r="I2671">
        <v>-21.138326222858399</v>
      </c>
      <c r="J2671">
        <v>-5.1841786092331299</v>
      </c>
      <c r="K2671">
        <v>100.177054227423</v>
      </c>
      <c r="L2671">
        <v>98.359950673881897</v>
      </c>
      <c r="M2671">
        <v>37.740454499621698</v>
      </c>
      <c r="N2671">
        <v>1.75450859679923</v>
      </c>
      <c r="O2671">
        <v>64.782157676348504</v>
      </c>
      <c r="P2671">
        <v>83.549124143183505</v>
      </c>
      <c r="Q2671">
        <v>5.4537637510031003E-2</v>
      </c>
    </row>
    <row r="2672" spans="1:17" hidden="1" x14ac:dyDescent="0.3">
      <c r="A2672" t="s">
        <v>5550</v>
      </c>
      <c r="B2672" t="s">
        <v>5551</v>
      </c>
      <c r="C2672" t="s">
        <v>10405</v>
      </c>
      <c r="D2672" t="s">
        <v>276</v>
      </c>
      <c r="E2672">
        <v>161.00518685999899</v>
      </c>
      <c r="F2672">
        <v>77.42</v>
      </c>
      <c r="G2672">
        <v>-40.059672719751497</v>
      </c>
      <c r="H2672">
        <v>-5.6981349140345499</v>
      </c>
      <c r="I2672">
        <v>16.3774626119088</v>
      </c>
      <c r="J2672">
        <v>0.51776234956794398</v>
      </c>
      <c r="K2672">
        <v>72.637121816511794</v>
      </c>
      <c r="L2672">
        <v>70.418993053137996</v>
      </c>
      <c r="M2672">
        <v>61.792709762478196</v>
      </c>
      <c r="N2672">
        <v>0.35452081389536699</v>
      </c>
      <c r="O2672">
        <v>43.373805218289803</v>
      </c>
      <c r="P2672">
        <v>59.628865979381402</v>
      </c>
      <c r="Q2672">
        <v>4.1799094707308998E-2</v>
      </c>
    </row>
    <row r="2673" spans="1:17" hidden="1" x14ac:dyDescent="0.3">
      <c r="A2673" t="s">
        <v>5552</v>
      </c>
      <c r="B2673" t="s">
        <v>5553</v>
      </c>
      <c r="C2673" t="s">
        <v>10405</v>
      </c>
      <c r="D2673" t="s">
        <v>1003</v>
      </c>
      <c r="E2673">
        <v>160.82132630999999</v>
      </c>
      <c r="F2673">
        <v>160</v>
      </c>
      <c r="G2673">
        <v>34.339052102536897</v>
      </c>
      <c r="H2673">
        <v>-5.2592230542304597</v>
      </c>
      <c r="I2673">
        <v>32.199760532567403</v>
      </c>
      <c r="J2673">
        <v>-1.1604616220847299</v>
      </c>
      <c r="K2673">
        <v>163.44122556533799</v>
      </c>
      <c r="L2673">
        <v>139.17646671529999</v>
      </c>
      <c r="M2673">
        <v>40.445603631836804</v>
      </c>
      <c r="N2673">
        <v>0.255583772238482</v>
      </c>
      <c r="O2673">
        <v>22.75</v>
      </c>
      <c r="P2673">
        <v>87.903699354080999</v>
      </c>
      <c r="Q2673">
        <v>5.0065280641931997E-2</v>
      </c>
    </row>
    <row r="2674" spans="1:17" hidden="1" x14ac:dyDescent="0.3">
      <c r="A2674" t="s">
        <v>5554</v>
      </c>
      <c r="B2674" t="s">
        <v>5555</v>
      </c>
      <c r="C2674" t="s">
        <v>10405</v>
      </c>
      <c r="D2674" t="s">
        <v>468</v>
      </c>
      <c r="E2674">
        <v>160.733345472</v>
      </c>
      <c r="F2674">
        <v>52.16</v>
      </c>
      <c r="G2674">
        <v>-28.679447419240699</v>
      </c>
      <c r="H2674">
        <v>4.3794001814521204</v>
      </c>
      <c r="I2674">
        <v>12.880060556308999</v>
      </c>
      <c r="J2674">
        <v>-8.3943621621351898</v>
      </c>
      <c r="K2674">
        <v>50.315467943930599</v>
      </c>
      <c r="L2674">
        <v>48.041185491387502</v>
      </c>
      <c r="M2674">
        <v>46.369909917228298</v>
      </c>
      <c r="N2674">
        <v>3.5464313266065499</v>
      </c>
      <c r="O2674">
        <v>28.450920245398699</v>
      </c>
      <c r="P2674">
        <v>40.782726045883898</v>
      </c>
      <c r="Q2674">
        <v>-3.7208165313757001E-2</v>
      </c>
    </row>
    <row r="2675" spans="1:17" hidden="1" x14ac:dyDescent="0.3">
      <c r="A2675" t="s">
        <v>5556</v>
      </c>
      <c r="B2675" t="s">
        <v>5557</v>
      </c>
      <c r="C2675" t="s">
        <v>10405</v>
      </c>
      <c r="D2675" t="s">
        <v>564</v>
      </c>
      <c r="E2675">
        <v>160.72</v>
      </c>
      <c r="F2675">
        <v>45.92</v>
      </c>
      <c r="G2675">
        <v>33.0083452038037</v>
      </c>
      <c r="H2675">
        <v>-6.8884264937967199</v>
      </c>
      <c r="I2675">
        <v>-9.76304944164667</v>
      </c>
      <c r="J2675">
        <v>-2.91535032248132</v>
      </c>
      <c r="K2675">
        <v>47.0675322691242</v>
      </c>
      <c r="L2675">
        <v>44.860045198457797</v>
      </c>
      <c r="M2675">
        <v>36.044104667151899</v>
      </c>
      <c r="N2675">
        <v>1.01365868151656</v>
      </c>
      <c r="O2675">
        <v>47.539198606271697</v>
      </c>
      <c r="Q2675">
        <v>8.3419867954638002E-2</v>
      </c>
    </row>
    <row r="2676" spans="1:17" hidden="1" x14ac:dyDescent="0.3">
      <c r="A2676" t="s">
        <v>5558</v>
      </c>
      <c r="B2676" t="s">
        <v>5559</v>
      </c>
      <c r="C2676" t="s">
        <v>10405</v>
      </c>
      <c r="D2676" t="s">
        <v>400</v>
      </c>
      <c r="E2676">
        <v>159.69310957600001</v>
      </c>
      <c r="F2676">
        <v>13.91</v>
      </c>
      <c r="G2676">
        <v>539.80916541719796</v>
      </c>
      <c r="H2676">
        <v>25.425830582420701</v>
      </c>
      <c r="I2676">
        <v>238.98352321796901</v>
      </c>
      <c r="J2676">
        <v>9.79354674939567</v>
      </c>
      <c r="K2676">
        <v>11.143892548719901</v>
      </c>
      <c r="L2676">
        <v>7.43791778964406</v>
      </c>
      <c r="M2676">
        <v>80.329715824897093</v>
      </c>
      <c r="N2676">
        <v>1.3333086584715901</v>
      </c>
      <c r="O2676">
        <v>2.0129403306973401</v>
      </c>
      <c r="P2676">
        <v>609.69387755102002</v>
      </c>
      <c r="Q2676">
        <v>0.150383981979927</v>
      </c>
    </row>
    <row r="2677" spans="1:17" hidden="1" x14ac:dyDescent="0.3">
      <c r="A2677" t="s">
        <v>5560</v>
      </c>
      <c r="B2677" t="s">
        <v>5561</v>
      </c>
      <c r="C2677" t="s">
        <v>10405</v>
      </c>
      <c r="D2677" t="s">
        <v>400</v>
      </c>
      <c r="E2677">
        <v>159.3769021</v>
      </c>
      <c r="F2677">
        <v>230.75</v>
      </c>
      <c r="G2677">
        <v>158.08006141573901</v>
      </c>
      <c r="H2677">
        <v>2.0710480475923698</v>
      </c>
      <c r="I2677">
        <v>-11.955766587299699</v>
      </c>
      <c r="J2677">
        <v>-2.5124296504255601</v>
      </c>
      <c r="K2677">
        <v>216.30328327073801</v>
      </c>
      <c r="L2677">
        <v>183.53443922608699</v>
      </c>
      <c r="M2677">
        <v>75.724476693326594</v>
      </c>
      <c r="N2677">
        <v>0.237016150462074</v>
      </c>
      <c r="O2677">
        <v>20.5850487540628</v>
      </c>
      <c r="P2677">
        <v>246.836013828348</v>
      </c>
      <c r="Q2677">
        <v>7.1057517627005004E-2</v>
      </c>
    </row>
    <row r="2678" spans="1:17" hidden="1" x14ac:dyDescent="0.3">
      <c r="A2678" t="s">
        <v>5562</v>
      </c>
      <c r="B2678" t="s">
        <v>5563</v>
      </c>
      <c r="C2678" t="s">
        <v>10405</v>
      </c>
      <c r="D2678" t="s">
        <v>393</v>
      </c>
      <c r="E2678">
        <v>159.03956284</v>
      </c>
      <c r="F2678">
        <v>176.45</v>
      </c>
      <c r="G2678">
        <v>-44.056654481841001</v>
      </c>
      <c r="H2678">
        <v>-16.453995913282402</v>
      </c>
      <c r="I2678">
        <v>-30.547340979561401</v>
      </c>
      <c r="J2678">
        <v>-3.27466703400796</v>
      </c>
      <c r="K2678">
        <v>191.931949298158</v>
      </c>
      <c r="L2678">
        <v>192.39053470257599</v>
      </c>
      <c r="M2678">
        <v>35.877191992789598</v>
      </c>
      <c r="N2678">
        <v>0.40232316509127097</v>
      </c>
      <c r="O2678">
        <v>69.453102862000506</v>
      </c>
      <c r="P2678">
        <v>13.838709677419301</v>
      </c>
      <c r="Q2678">
        <v>8.2928448907532995E-2</v>
      </c>
    </row>
    <row r="2679" spans="1:17" hidden="1" x14ac:dyDescent="0.3">
      <c r="A2679" t="s">
        <v>5564</v>
      </c>
      <c r="B2679" t="s">
        <v>5565</v>
      </c>
      <c r="C2679" t="s">
        <v>10405</v>
      </c>
      <c r="D2679" t="s">
        <v>89</v>
      </c>
      <c r="E2679">
        <v>158.84908347999999</v>
      </c>
      <c r="F2679">
        <v>75.5</v>
      </c>
      <c r="G2679">
        <v>2.93944112878168</v>
      </c>
      <c r="H2679">
        <v>-14.701393425191499</v>
      </c>
      <c r="I2679">
        <v>-3.2892040547578101</v>
      </c>
      <c r="J2679">
        <v>-2.9691114784524202</v>
      </c>
      <c r="K2679">
        <v>67.949432357521999</v>
      </c>
      <c r="L2679">
        <v>62.681370979946898</v>
      </c>
      <c r="M2679">
        <v>54.824766262448101</v>
      </c>
      <c r="N2679">
        <v>0.82295410929789603</v>
      </c>
      <c r="O2679">
        <v>35.708609271523102</v>
      </c>
      <c r="P2679">
        <v>80.622009569377994</v>
      </c>
      <c r="Q2679">
        <v>8.9206139290368996E-2</v>
      </c>
    </row>
    <row r="2680" spans="1:17" hidden="1" x14ac:dyDescent="0.3">
      <c r="A2680" t="s">
        <v>5566</v>
      </c>
      <c r="B2680" t="s">
        <v>5567</v>
      </c>
      <c r="C2680" t="s">
        <v>10405</v>
      </c>
      <c r="D2680" t="s">
        <v>2127</v>
      </c>
      <c r="E2680">
        <v>158.710239</v>
      </c>
      <c r="F2680">
        <v>172.65</v>
      </c>
      <c r="G2680">
        <v>177.73694358519501</v>
      </c>
      <c r="H2680">
        <v>1.1682702698145799</v>
      </c>
      <c r="I2680">
        <v>80.015241985861294</v>
      </c>
      <c r="J2680">
        <v>9.5540492844903397</v>
      </c>
      <c r="K2680">
        <v>149.21888172270101</v>
      </c>
      <c r="L2680">
        <v>117.857595829372</v>
      </c>
      <c r="M2680">
        <v>78.970288620817897</v>
      </c>
      <c r="N2680">
        <v>0.69227295343751005</v>
      </c>
      <c r="O2680">
        <v>2.9249927599188998</v>
      </c>
      <c r="P2680">
        <v>231.955393193616</v>
      </c>
      <c r="Q2680">
        <v>0.20173762766499201</v>
      </c>
    </row>
    <row r="2681" spans="1:17" hidden="1" x14ac:dyDescent="0.3">
      <c r="A2681" t="s">
        <v>5568</v>
      </c>
      <c r="B2681" t="s">
        <v>5569</v>
      </c>
      <c r="C2681" t="s">
        <v>10405</v>
      </c>
      <c r="D2681" t="s">
        <v>5570</v>
      </c>
      <c r="E2681">
        <v>158.42462</v>
      </c>
      <c r="F2681">
        <v>63.85</v>
      </c>
      <c r="G2681">
        <v>1220.5827263768299</v>
      </c>
      <c r="H2681">
        <v>46.145223797280501</v>
      </c>
      <c r="I2681">
        <v>1432.0741381047001</v>
      </c>
      <c r="J2681">
        <v>10.069560041110799</v>
      </c>
      <c r="K2681">
        <v>49.697117131034602</v>
      </c>
      <c r="L2681">
        <v>27.4343142090684</v>
      </c>
      <c r="M2681">
        <v>62.3992124807219</v>
      </c>
      <c r="N2681">
        <v>0.942808066670907</v>
      </c>
      <c r="O2681">
        <v>15.379796397807301</v>
      </c>
      <c r="P2681">
        <v>1740.0576368876</v>
      </c>
      <c r="Q2681">
        <v>0.15578248244440199</v>
      </c>
    </row>
    <row r="2682" spans="1:17" hidden="1" x14ac:dyDescent="0.3">
      <c r="A2682" t="s">
        <v>5571</v>
      </c>
      <c r="B2682" t="s">
        <v>5572</v>
      </c>
      <c r="C2682" t="s">
        <v>10405</v>
      </c>
      <c r="D2682" t="s">
        <v>555</v>
      </c>
      <c r="E2682">
        <v>158.11591100000001</v>
      </c>
      <c r="F2682">
        <v>16.57</v>
      </c>
      <c r="G2682">
        <v>-29.3799476358699</v>
      </c>
      <c r="H2682">
        <v>-6.2179360299431004</v>
      </c>
      <c r="I2682">
        <v>4.3345295999036697</v>
      </c>
      <c r="J2682">
        <v>-7.6938305795760096</v>
      </c>
      <c r="K2682">
        <v>16.521885009321998</v>
      </c>
      <c r="L2682">
        <v>16.608286333813201</v>
      </c>
      <c r="M2682">
        <v>31.848973028603901</v>
      </c>
      <c r="N2682">
        <v>0.65407639844439502</v>
      </c>
      <c r="O2682">
        <v>80.084490042244994</v>
      </c>
      <c r="P2682">
        <v>34.496753246753201</v>
      </c>
      <c r="Q2682">
        <v>-3.3607686905120001E-3</v>
      </c>
    </row>
    <row r="2683" spans="1:17" hidden="1" x14ac:dyDescent="0.3">
      <c r="A2683" t="s">
        <v>5573</v>
      </c>
      <c r="B2683" t="s">
        <v>5574</v>
      </c>
      <c r="C2683" t="s">
        <v>10405</v>
      </c>
      <c r="D2683" t="s">
        <v>266</v>
      </c>
      <c r="E2683">
        <v>157.97199000000001</v>
      </c>
      <c r="F2683">
        <v>493</v>
      </c>
      <c r="G2683">
        <v>60.632556355023503</v>
      </c>
      <c r="H2683">
        <v>-8.3697674271170595</v>
      </c>
      <c r="I2683">
        <v>39.323225978054303</v>
      </c>
      <c r="J2683">
        <v>-3.0715211170066299</v>
      </c>
      <c r="K2683">
        <v>468.90643007652102</v>
      </c>
      <c r="L2683">
        <v>405.15062569272999</v>
      </c>
      <c r="M2683">
        <v>55.711998392533403</v>
      </c>
      <c r="N2683">
        <v>0.82733316334221296</v>
      </c>
      <c r="O2683">
        <v>7.5050709939147904</v>
      </c>
      <c r="P2683">
        <v>102.049180327868</v>
      </c>
      <c r="Q2683">
        <v>0.122116044276424</v>
      </c>
    </row>
    <row r="2684" spans="1:17" hidden="1" x14ac:dyDescent="0.3">
      <c r="A2684" t="s">
        <v>5575</v>
      </c>
      <c r="B2684" t="s">
        <v>5576</v>
      </c>
      <c r="C2684" t="s">
        <v>10405</v>
      </c>
      <c r="E2684">
        <v>157.79415838599999</v>
      </c>
      <c r="F2684">
        <v>10.7</v>
      </c>
      <c r="G2684">
        <v>-32.821464486048797</v>
      </c>
      <c r="H2684">
        <v>-2.47845337690904</v>
      </c>
      <c r="I2684">
        <v>-12.056292510888699</v>
      </c>
      <c r="J2684">
        <v>-1.6264148492389301</v>
      </c>
      <c r="K2684">
        <v>10.873968650017201</v>
      </c>
      <c r="L2684">
        <v>11.222248319540601</v>
      </c>
      <c r="M2684">
        <v>43.003934593216201</v>
      </c>
      <c r="N2684">
        <v>0.86108477276935103</v>
      </c>
      <c r="O2684">
        <v>63.644859813084103</v>
      </c>
      <c r="P2684">
        <v>16.178067318132399</v>
      </c>
      <c r="Q2684">
        <v>7.5051929143735999E-2</v>
      </c>
    </row>
    <row r="2685" spans="1:17" hidden="1" x14ac:dyDescent="0.3">
      <c r="A2685" t="s">
        <v>5577</v>
      </c>
      <c r="B2685" t="s">
        <v>5578</v>
      </c>
      <c r="C2685" t="s">
        <v>10405</v>
      </c>
      <c r="D2685" t="s">
        <v>195</v>
      </c>
      <c r="E2685">
        <v>157.59661550000001</v>
      </c>
      <c r="F2685">
        <v>149.9</v>
      </c>
      <c r="G2685">
        <v>-83.502679742473006</v>
      </c>
      <c r="H2685">
        <v>1.10392626479263</v>
      </c>
      <c r="I2685">
        <v>-40.014749666313698</v>
      </c>
      <c r="J2685">
        <v>2.9087444090695498</v>
      </c>
      <c r="K2685">
        <v>148.24593956627999</v>
      </c>
      <c r="L2685">
        <v>179.88441759273101</v>
      </c>
      <c r="M2685">
        <v>53.545614516766001</v>
      </c>
      <c r="N2685">
        <v>0.57029702970297003</v>
      </c>
      <c r="O2685">
        <v>119.479653102068</v>
      </c>
      <c r="P2685">
        <v>40.093457943925202</v>
      </c>
      <c r="Q2685">
        <v>2.5413817362360001E-2</v>
      </c>
    </row>
    <row r="2686" spans="1:17" hidden="1" x14ac:dyDescent="0.3">
      <c r="A2686" t="s">
        <v>5579</v>
      </c>
      <c r="B2686" t="s">
        <v>5580</v>
      </c>
      <c r="C2686" t="s">
        <v>10405</v>
      </c>
      <c r="D2686" t="s">
        <v>54</v>
      </c>
      <c r="E2686">
        <v>157.46250000000001</v>
      </c>
      <c r="F2686">
        <v>142.5</v>
      </c>
      <c r="G2686">
        <v>-14.402915869981801</v>
      </c>
      <c r="H2686">
        <v>-8.4738718723275408</v>
      </c>
      <c r="I2686">
        <v>-9.72859799415175</v>
      </c>
      <c r="J2686">
        <v>-2.4691114784524202</v>
      </c>
      <c r="K2686">
        <v>147.51861819637099</v>
      </c>
      <c r="L2686">
        <v>134.17585438532501</v>
      </c>
      <c r="M2686">
        <v>31.933775837023401</v>
      </c>
      <c r="N2686">
        <v>0.26329787234042501</v>
      </c>
      <c r="O2686">
        <v>42.315789473684198</v>
      </c>
      <c r="P2686">
        <v>63.605051664753098</v>
      </c>
    </row>
    <row r="2687" spans="1:17" hidden="1" x14ac:dyDescent="0.3">
      <c r="A2687" t="s">
        <v>5581</v>
      </c>
      <c r="B2687" t="s">
        <v>5582</v>
      </c>
      <c r="C2687" t="s">
        <v>10405</v>
      </c>
      <c r="D2687" t="s">
        <v>190</v>
      </c>
      <c r="E2687">
        <v>157.17654812500001</v>
      </c>
      <c r="F2687">
        <v>11.75</v>
      </c>
      <c r="G2687">
        <v>32.164153424360101</v>
      </c>
      <c r="H2687">
        <v>-20.2860524929193</v>
      </c>
      <c r="I2687">
        <v>56.390930625376797</v>
      </c>
      <c r="J2687">
        <v>-5.4418612720114501</v>
      </c>
      <c r="K2687">
        <v>12.6538132041167</v>
      </c>
      <c r="L2687">
        <v>11.027655125517301</v>
      </c>
      <c r="M2687">
        <v>31.799971960303498</v>
      </c>
      <c r="N2687">
        <v>0.36221108742191299</v>
      </c>
      <c r="O2687">
        <v>34.638297872340402</v>
      </c>
      <c r="P2687">
        <v>91.056910569105597</v>
      </c>
      <c r="Q2687">
        <v>-3.8651585182962002E-2</v>
      </c>
    </row>
    <row r="2688" spans="1:17" hidden="1" x14ac:dyDescent="0.3">
      <c r="A2688" t="s">
        <v>5583</v>
      </c>
      <c r="B2688" t="s">
        <v>5584</v>
      </c>
      <c r="C2688" t="s">
        <v>10405</v>
      </c>
      <c r="D2688" t="s">
        <v>263</v>
      </c>
      <c r="E2688">
        <v>157.13646550000001</v>
      </c>
      <c r="F2688">
        <v>453.45</v>
      </c>
      <c r="G2688">
        <v>732.53100625116701</v>
      </c>
      <c r="H2688">
        <v>-9.2685342286054906E-2</v>
      </c>
      <c r="I2688">
        <v>469.91566437817801</v>
      </c>
      <c r="J2688">
        <v>1.35300390616295</v>
      </c>
      <c r="K2688">
        <v>374.96601799697697</v>
      </c>
      <c r="L2688">
        <v>228.524643721557</v>
      </c>
      <c r="M2688">
        <v>67.158808310191404</v>
      </c>
      <c r="N2688">
        <v>0.79954160666723395</v>
      </c>
      <c r="O2688">
        <v>0</v>
      </c>
      <c r="P2688">
        <v>764.70251716247105</v>
      </c>
      <c r="Q2688">
        <v>0.22780637023702799</v>
      </c>
    </row>
    <row r="2689" spans="1:17" hidden="1" x14ac:dyDescent="0.3">
      <c r="A2689" t="s">
        <v>5585</v>
      </c>
      <c r="B2689" t="s">
        <v>5586</v>
      </c>
      <c r="C2689" t="s">
        <v>10405</v>
      </c>
      <c r="D2689" t="s">
        <v>130</v>
      </c>
      <c r="E2689">
        <v>157.12257600000001</v>
      </c>
      <c r="F2689">
        <v>3.11</v>
      </c>
      <c r="G2689">
        <v>-31.197484937278201</v>
      </c>
      <c r="H2689">
        <v>-11.582581472135001</v>
      </c>
      <c r="I2689">
        <v>-26.4807974076415</v>
      </c>
      <c r="J2689">
        <v>-2.1496226605610298</v>
      </c>
      <c r="K2689">
        <v>3.3135565242780101</v>
      </c>
      <c r="L2689">
        <v>3.5683526528823002</v>
      </c>
      <c r="M2689">
        <v>38.3692734830219</v>
      </c>
      <c r="N2689">
        <v>0.38140610208688802</v>
      </c>
      <c r="O2689">
        <v>56.591639871382597</v>
      </c>
      <c r="P2689">
        <v>11.469534050179201</v>
      </c>
      <c r="Q2689">
        <v>2.9250266509021999E-2</v>
      </c>
    </row>
    <row r="2690" spans="1:17" hidden="1" x14ac:dyDescent="0.3">
      <c r="A2690" t="s">
        <v>5587</v>
      </c>
      <c r="B2690" t="s">
        <v>5588</v>
      </c>
      <c r="C2690" t="s">
        <v>10405</v>
      </c>
      <c r="D2690" t="s">
        <v>294</v>
      </c>
      <c r="E2690">
        <v>157.05500000000001</v>
      </c>
      <c r="F2690">
        <v>311.5</v>
      </c>
      <c r="G2690">
        <v>-67.160554008455406</v>
      </c>
      <c r="H2690">
        <v>-17.792251134182699</v>
      </c>
      <c r="I2690">
        <v>-30.926424328797399</v>
      </c>
      <c r="J2690">
        <v>-7.1990428422244301</v>
      </c>
      <c r="K2690">
        <v>345.97892223997201</v>
      </c>
      <c r="L2690">
        <v>378.58766875953199</v>
      </c>
      <c r="M2690">
        <v>31.715058622381601</v>
      </c>
      <c r="N2690">
        <v>0.92833487246441404</v>
      </c>
      <c r="O2690">
        <v>90.995184590690201</v>
      </c>
      <c r="P2690">
        <v>7.4137931034482696</v>
      </c>
      <c r="Q2690">
        <v>6.8344192568787002E-2</v>
      </c>
    </row>
    <row r="2691" spans="1:17" hidden="1" x14ac:dyDescent="0.3">
      <c r="A2691" t="s">
        <v>5589</v>
      </c>
      <c r="B2691" t="s">
        <v>5590</v>
      </c>
      <c r="C2691" t="s">
        <v>10405</v>
      </c>
      <c r="D2691" t="s">
        <v>555</v>
      </c>
      <c r="E2691">
        <v>157.02246740999999</v>
      </c>
      <c r="F2691">
        <v>156</v>
      </c>
      <c r="G2691">
        <v>38.171358710884</v>
      </c>
      <c r="H2691">
        <v>1.53361997823</v>
      </c>
      <c r="I2691">
        <v>53.651288182274698</v>
      </c>
      <c r="J2691">
        <v>-1.21083333275705</v>
      </c>
      <c r="K2691">
        <v>139.57348477864801</v>
      </c>
      <c r="L2691">
        <v>112.751361558168</v>
      </c>
      <c r="M2691">
        <v>76.3856545614547</v>
      </c>
      <c r="N2691">
        <v>1.0132127854169599</v>
      </c>
      <c r="O2691">
        <v>0</v>
      </c>
      <c r="P2691">
        <v>75.280898876404507</v>
      </c>
    </row>
    <row r="2692" spans="1:17" hidden="1" x14ac:dyDescent="0.3">
      <c r="A2692" t="s">
        <v>5591</v>
      </c>
      <c r="B2692" t="s">
        <v>5592</v>
      </c>
      <c r="C2692" t="s">
        <v>10405</v>
      </c>
      <c r="D2692" t="s">
        <v>46</v>
      </c>
      <c r="E2692">
        <v>156.7594028</v>
      </c>
      <c r="F2692">
        <v>1.43</v>
      </c>
      <c r="G2692">
        <v>-13.989692729486</v>
      </c>
      <c r="H2692">
        <v>-14.1916179202622</v>
      </c>
      <c r="I2692">
        <v>1.48352321796945</v>
      </c>
      <c r="J2692">
        <v>-7.1048730678563903</v>
      </c>
      <c r="K2692">
        <v>1.48060123388903</v>
      </c>
      <c r="L2692">
        <v>1.3374426865787401</v>
      </c>
      <c r="M2692">
        <v>37.229618793610499</v>
      </c>
      <c r="N2692">
        <v>0.33848042587117899</v>
      </c>
      <c r="O2692">
        <v>30.069930069929999</v>
      </c>
      <c r="P2692">
        <v>42.999999999999901</v>
      </c>
      <c r="Q2692">
        <v>0.162030199808607</v>
      </c>
    </row>
    <row r="2693" spans="1:17" hidden="1" x14ac:dyDescent="0.3">
      <c r="A2693" t="s">
        <v>5593</v>
      </c>
      <c r="B2693" t="s">
        <v>5594</v>
      </c>
      <c r="C2693" t="s">
        <v>10405</v>
      </c>
      <c r="D2693" t="s">
        <v>5595</v>
      </c>
      <c r="E2693">
        <v>156.45773675999999</v>
      </c>
      <c r="F2693">
        <v>69.7</v>
      </c>
      <c r="G2693">
        <v>332.49515575536202</v>
      </c>
      <c r="H2693">
        <v>44.456318143015302</v>
      </c>
      <c r="I2693">
        <v>305.51054204006999</v>
      </c>
      <c r="J2693">
        <v>5.7494158374620703</v>
      </c>
      <c r="K2693">
        <v>47.538819001343597</v>
      </c>
      <c r="L2693">
        <v>28.612709009782801</v>
      </c>
      <c r="M2693">
        <v>98.303120447984696</v>
      </c>
      <c r="N2693">
        <v>0.166675882916758</v>
      </c>
      <c r="O2693">
        <v>0</v>
      </c>
      <c r="P2693">
        <v>424.06015037593897</v>
      </c>
      <c r="Q2693">
        <v>0.19334849987604399</v>
      </c>
    </row>
    <row r="2694" spans="1:17" hidden="1" x14ac:dyDescent="0.3">
      <c r="A2694" t="s">
        <v>5596</v>
      </c>
      <c r="B2694" t="s">
        <v>5597</v>
      </c>
      <c r="C2694" t="s">
        <v>10405</v>
      </c>
      <c r="D2694" t="s">
        <v>127</v>
      </c>
      <c r="E2694">
        <v>156.37319099999999</v>
      </c>
      <c r="F2694">
        <v>339.3</v>
      </c>
      <c r="G2694">
        <v>91.052173299222105</v>
      </c>
      <c r="H2694">
        <v>-1.1694454895158499</v>
      </c>
      <c r="I2694">
        <v>-15.2838677583395</v>
      </c>
      <c r="J2694">
        <v>-4.8966865857485598</v>
      </c>
      <c r="K2694">
        <v>337.973092916101</v>
      </c>
      <c r="L2694">
        <v>287.34321284907298</v>
      </c>
      <c r="M2694">
        <v>32.885138765977302</v>
      </c>
      <c r="N2694">
        <v>0.60034919316019197</v>
      </c>
      <c r="O2694">
        <v>30.032419687592</v>
      </c>
      <c r="P2694">
        <v>142.35714285714201</v>
      </c>
      <c r="Q2694">
        <v>0.20193562688562799</v>
      </c>
    </row>
    <row r="2695" spans="1:17" hidden="1" x14ac:dyDescent="0.3">
      <c r="A2695" t="s">
        <v>5598</v>
      </c>
      <c r="B2695" t="s">
        <v>5599</v>
      </c>
      <c r="C2695" t="s">
        <v>10405</v>
      </c>
      <c r="D2695" t="s">
        <v>1010</v>
      </c>
      <c r="E2695">
        <v>156.33056177999899</v>
      </c>
      <c r="F2695">
        <v>12.9</v>
      </c>
      <c r="G2695">
        <v>86.472556885305906</v>
      </c>
      <c r="H2695">
        <v>0.63450120663376797</v>
      </c>
      <c r="I2695">
        <v>74.854169984138593</v>
      </c>
      <c r="J2695">
        <v>-4.7418387511796798</v>
      </c>
      <c r="K2695">
        <v>11.926626906097599</v>
      </c>
      <c r="L2695">
        <v>9.63434068758216</v>
      </c>
      <c r="M2695">
        <v>35.593119281152198</v>
      </c>
      <c r="N2695">
        <v>0.64786536768299396</v>
      </c>
      <c r="O2695">
        <v>23.023255813953401</v>
      </c>
      <c r="P2695">
        <v>136.69724770642199</v>
      </c>
      <c r="Q2695">
        <v>-7.1002156845371006E-2</v>
      </c>
    </row>
    <row r="2696" spans="1:17" hidden="1" x14ac:dyDescent="0.3">
      <c r="A2696" t="s">
        <v>5600</v>
      </c>
      <c r="B2696" t="s">
        <v>5601</v>
      </c>
      <c r="C2696" t="s">
        <v>10405</v>
      </c>
      <c r="D2696" t="s">
        <v>225</v>
      </c>
      <c r="E2696">
        <v>155.59285</v>
      </c>
      <c r="F2696">
        <v>169.75</v>
      </c>
      <c r="G2696">
        <v>88.397615907822598</v>
      </c>
      <c r="H2696">
        <v>-4.7576556561113303</v>
      </c>
      <c r="I2696">
        <v>-31.690235647278701</v>
      </c>
      <c r="J2696">
        <v>-2.4691114784524202</v>
      </c>
      <c r="K2696">
        <v>159.99796671550899</v>
      </c>
      <c r="L2696">
        <v>143.53900105542701</v>
      </c>
      <c r="M2696">
        <v>71.011674641356805</v>
      </c>
      <c r="N2696">
        <v>7.53114036696126E-2</v>
      </c>
      <c r="O2696">
        <v>26.3917525773196</v>
      </c>
      <c r="P2696">
        <v>120.569126819126</v>
      </c>
    </row>
    <row r="2697" spans="1:17" hidden="1" x14ac:dyDescent="0.3">
      <c r="A2697" t="s">
        <v>5602</v>
      </c>
      <c r="B2697" t="s">
        <v>5603</v>
      </c>
      <c r="C2697" t="s">
        <v>10405</v>
      </c>
      <c r="D2697" t="s">
        <v>149</v>
      </c>
      <c r="E2697">
        <v>154.879998</v>
      </c>
      <c r="F2697">
        <v>146.65</v>
      </c>
      <c r="G2697">
        <v>-20.3955962771578</v>
      </c>
      <c r="H2697">
        <v>-10.370558881917701</v>
      </c>
      <c r="I2697">
        <v>-2.2107025038153099</v>
      </c>
      <c r="J2697">
        <v>-8.9568072278931208</v>
      </c>
      <c r="K2697">
        <v>150.22704596125601</v>
      </c>
      <c r="L2697">
        <v>143.669727765186</v>
      </c>
      <c r="M2697">
        <v>37.317875239058203</v>
      </c>
      <c r="N2697">
        <v>0.63333333333333297</v>
      </c>
      <c r="O2697">
        <v>28.1963859529492</v>
      </c>
      <c r="P2697">
        <v>24.385072094995699</v>
      </c>
      <c r="Q2697">
        <v>6.3748536447192E-2</v>
      </c>
    </row>
    <row r="2698" spans="1:17" hidden="1" x14ac:dyDescent="0.3">
      <c r="A2698" t="s">
        <v>5604</v>
      </c>
      <c r="B2698" t="s">
        <v>5605</v>
      </c>
      <c r="C2698" t="s">
        <v>10405</v>
      </c>
      <c r="D2698" t="s">
        <v>592</v>
      </c>
      <c r="E2698">
        <v>154.81475</v>
      </c>
      <c r="F2698">
        <v>62.05</v>
      </c>
      <c r="G2698">
        <v>-57.050445536001497</v>
      </c>
      <c r="H2698">
        <v>-20.461258647273802</v>
      </c>
      <c r="I2698">
        <v>-16.788834505607699</v>
      </c>
      <c r="J2698">
        <v>-11.2926408902171</v>
      </c>
      <c r="K2698">
        <v>67.992752097983896</v>
      </c>
      <c r="L2698">
        <v>72.866459350898097</v>
      </c>
      <c r="M2698">
        <v>27.001928101925898</v>
      </c>
      <c r="N2698">
        <v>0.93603263798014003</v>
      </c>
      <c r="O2698">
        <v>62.771958098307799</v>
      </c>
      <c r="P2698">
        <v>20.485436893203801</v>
      </c>
    </row>
    <row r="2699" spans="1:17" hidden="1" x14ac:dyDescent="0.3">
      <c r="A2699" t="s">
        <v>5606</v>
      </c>
      <c r="B2699" t="s">
        <v>5607</v>
      </c>
      <c r="C2699" t="s">
        <v>10405</v>
      </c>
      <c r="D2699" t="s">
        <v>592</v>
      </c>
      <c r="E2699">
        <v>154.81190570000001</v>
      </c>
      <c r="F2699">
        <v>99.65</v>
      </c>
      <c r="G2699">
        <v>11.1685351186152</v>
      </c>
      <c r="H2699">
        <v>-7.7870871583642201</v>
      </c>
      <c r="I2699">
        <v>-14.418894744033899</v>
      </c>
      <c r="J2699">
        <v>-6.5013695429685399</v>
      </c>
      <c r="K2699">
        <v>103.328178412691</v>
      </c>
      <c r="L2699">
        <v>97.217757157214294</v>
      </c>
      <c r="M2699">
        <v>41.420099943322697</v>
      </c>
      <c r="N2699">
        <v>0.59610826204966605</v>
      </c>
      <c r="O2699">
        <v>44.555945810336098</v>
      </c>
      <c r="P2699">
        <v>58.174603174603099</v>
      </c>
      <c r="Q2699">
        <v>0.149693182725608</v>
      </c>
    </row>
    <row r="2700" spans="1:17" hidden="1" x14ac:dyDescent="0.3">
      <c r="A2700" t="s">
        <v>5608</v>
      </c>
      <c r="B2700" t="s">
        <v>5609</v>
      </c>
      <c r="C2700" t="s">
        <v>10405</v>
      </c>
      <c r="D2700" t="s">
        <v>468</v>
      </c>
      <c r="E2700">
        <v>154.7919</v>
      </c>
      <c r="F2700">
        <v>88.05</v>
      </c>
      <c r="G2700">
        <v>-71.195056617675405</v>
      </c>
      <c r="H2700">
        <v>-41.599760919269201</v>
      </c>
      <c r="I2700">
        <v>-56.706689155068403</v>
      </c>
      <c r="J2700">
        <v>-13.580222589563499</v>
      </c>
      <c r="M2700">
        <v>14.0915283128542</v>
      </c>
      <c r="O2700">
        <v>81.260647359454794</v>
      </c>
      <c r="P2700">
        <v>0.62857142857142201</v>
      </c>
    </row>
    <row r="2701" spans="1:17" hidden="1" x14ac:dyDescent="0.3">
      <c r="A2701" t="s">
        <v>5610</v>
      </c>
      <c r="B2701" t="s">
        <v>5611</v>
      </c>
      <c r="C2701" t="s">
        <v>10405</v>
      </c>
      <c r="D2701" t="s">
        <v>21</v>
      </c>
      <c r="E2701">
        <v>154.751902855</v>
      </c>
      <c r="F2701">
        <v>0.41</v>
      </c>
      <c r="G2701">
        <v>-50.171510911304203</v>
      </c>
      <c r="H2701">
        <v>-17.2576556561113</v>
      </c>
      <c r="I2701">
        <v>-35.683143448697201</v>
      </c>
      <c r="J2701">
        <v>-7.0145660239069603</v>
      </c>
      <c r="K2701">
        <v>0.47703924642595003</v>
      </c>
      <c r="L2701">
        <v>0.51456363563040897</v>
      </c>
      <c r="M2701">
        <v>7.8333191328309804</v>
      </c>
      <c r="N2701">
        <v>0.83495389587000102</v>
      </c>
      <c r="O2701">
        <v>131.70731707317</v>
      </c>
      <c r="P2701">
        <v>17.1428571428571</v>
      </c>
      <c r="Q2701">
        <v>7.0503177918735005E-2</v>
      </c>
    </row>
    <row r="2702" spans="1:17" hidden="1" x14ac:dyDescent="0.3">
      <c r="A2702" t="s">
        <v>5612</v>
      </c>
      <c r="B2702" t="s">
        <v>5613</v>
      </c>
      <c r="C2702" t="s">
        <v>10405</v>
      </c>
      <c r="D2702" t="s">
        <v>127</v>
      </c>
      <c r="E2702">
        <v>154.31824187999999</v>
      </c>
      <c r="F2702">
        <v>535.70000000000005</v>
      </c>
      <c r="G2702">
        <v>-45.914365753909401</v>
      </c>
      <c r="H2702">
        <v>13.103412710562599</v>
      </c>
      <c r="I2702">
        <v>7.7001216185935997</v>
      </c>
      <c r="J2702">
        <v>3.7097181086353999</v>
      </c>
      <c r="K2702">
        <v>473.26461217756798</v>
      </c>
      <c r="L2702">
        <v>469.30083776894003</v>
      </c>
      <c r="M2702">
        <v>69.723182343656305</v>
      </c>
      <c r="N2702">
        <v>3.3868922418048002</v>
      </c>
      <c r="O2702">
        <v>26.115363076348601</v>
      </c>
      <c r="P2702">
        <v>50.498665542913301</v>
      </c>
      <c r="Q2702">
        <v>9.5164375583718E-2</v>
      </c>
    </row>
    <row r="2703" spans="1:17" hidden="1" x14ac:dyDescent="0.3">
      <c r="A2703" t="s">
        <v>5614</v>
      </c>
      <c r="B2703" t="s">
        <v>5615</v>
      </c>
      <c r="C2703" t="s">
        <v>10405</v>
      </c>
      <c r="D2703" t="s">
        <v>592</v>
      </c>
      <c r="E2703">
        <v>154.28458800000001</v>
      </c>
      <c r="F2703">
        <v>463.15</v>
      </c>
      <c r="G2703">
        <v>-22.290134873344499</v>
      </c>
      <c r="H2703">
        <v>1.4090486583228199</v>
      </c>
      <c r="I2703">
        <v>-1.3137967150288701</v>
      </c>
      <c r="J2703">
        <v>-4.5422440964334498</v>
      </c>
      <c r="K2703">
        <v>465.38540125068403</v>
      </c>
      <c r="L2703">
        <v>439.66224796721201</v>
      </c>
      <c r="M2703">
        <v>45.547220289638197</v>
      </c>
      <c r="N2703">
        <v>9.2936457830430405E-2</v>
      </c>
      <c r="O2703">
        <v>18.104285868509098</v>
      </c>
      <c r="P2703">
        <v>28.6527777777777</v>
      </c>
      <c r="Q2703">
        <v>-2.6922595705565999E-2</v>
      </c>
    </row>
    <row r="2704" spans="1:17" hidden="1" x14ac:dyDescent="0.3">
      <c r="A2704" t="s">
        <v>5616</v>
      </c>
      <c r="B2704" t="s">
        <v>5617</v>
      </c>
      <c r="C2704" t="s">
        <v>10405</v>
      </c>
      <c r="D2704" t="s">
        <v>266</v>
      </c>
      <c r="E2704">
        <v>154.256</v>
      </c>
      <c r="F2704">
        <v>155.75</v>
      </c>
      <c r="G2704">
        <v>-41.907819227734201</v>
      </c>
      <c r="H2704">
        <v>-2.1347048364391998</v>
      </c>
      <c r="I2704">
        <v>-6.1543213935593704</v>
      </c>
      <c r="J2704">
        <v>-12.4230815590047</v>
      </c>
      <c r="K2704">
        <v>149.04327559070501</v>
      </c>
      <c r="L2704">
        <v>143.00111616538601</v>
      </c>
      <c r="M2704">
        <v>40.240444749836001</v>
      </c>
      <c r="N2704">
        <v>1.5535131764663701</v>
      </c>
      <c r="O2704">
        <v>24.558587479935799</v>
      </c>
      <c r="P2704">
        <v>41.590909090909101</v>
      </c>
      <c r="Q2704">
        <v>9.1973447303731998E-2</v>
      </c>
    </row>
    <row r="2705" spans="1:17" hidden="1" x14ac:dyDescent="0.3">
      <c r="A2705" t="s">
        <v>5618</v>
      </c>
      <c r="B2705" t="s">
        <v>5619</v>
      </c>
      <c r="C2705" t="s">
        <v>10405</v>
      </c>
      <c r="D2705" t="s">
        <v>433</v>
      </c>
      <c r="E2705">
        <v>154.17534359000001</v>
      </c>
      <c r="F2705">
        <v>8.81</v>
      </c>
      <c r="G2705">
        <v>14.6618224220291</v>
      </c>
      <c r="H2705">
        <v>-11.0734451297955</v>
      </c>
      <c r="I2705">
        <v>-7.5581434486971997</v>
      </c>
      <c r="J2705">
        <v>-9.7607781451190796</v>
      </c>
      <c r="K2705">
        <v>9.2162413608304696</v>
      </c>
      <c r="L2705">
        <v>8.6645977722413097</v>
      </c>
      <c r="M2705">
        <v>33.947515289614302</v>
      </c>
      <c r="N2705">
        <v>1.0774938883637899</v>
      </c>
      <c r="O2705">
        <v>83.8819523269012</v>
      </c>
      <c r="P2705">
        <v>79.7959183673469</v>
      </c>
      <c r="Q2705">
        <v>0.11741065532075699</v>
      </c>
    </row>
    <row r="2706" spans="1:17" hidden="1" x14ac:dyDescent="0.3">
      <c r="A2706" t="s">
        <v>5620</v>
      </c>
      <c r="B2706" t="s">
        <v>5621</v>
      </c>
      <c r="C2706" t="s">
        <v>10405</v>
      </c>
      <c r="D2706" t="s">
        <v>263</v>
      </c>
      <c r="E2706">
        <v>154.02070175999901</v>
      </c>
      <c r="F2706">
        <v>233.95</v>
      </c>
      <c r="G2706">
        <v>20.8369913777736</v>
      </c>
      <c r="H2706">
        <v>-0.79835461651832595</v>
      </c>
      <c r="I2706">
        <v>13.749440820965701</v>
      </c>
      <c r="J2706">
        <v>-2.4478303548090801</v>
      </c>
      <c r="K2706">
        <v>215.34521963826401</v>
      </c>
      <c r="L2706">
        <v>185.30169732479899</v>
      </c>
      <c r="M2706">
        <v>49.649384304455502</v>
      </c>
      <c r="N2706">
        <v>1.2420318689555401</v>
      </c>
      <c r="O2706">
        <v>11.9469972216285</v>
      </c>
      <c r="P2706">
        <v>83.922955974842694</v>
      </c>
      <c r="Q2706">
        <v>7.7227988598112002E-2</v>
      </c>
    </row>
    <row r="2707" spans="1:17" hidden="1" x14ac:dyDescent="0.3">
      <c r="A2707" t="s">
        <v>5622</v>
      </c>
      <c r="B2707" t="s">
        <v>5623</v>
      </c>
      <c r="C2707" t="s">
        <v>10405</v>
      </c>
      <c r="D2707" t="s">
        <v>1126</v>
      </c>
      <c r="E2707">
        <v>153.57584</v>
      </c>
      <c r="F2707">
        <v>12.29</v>
      </c>
      <c r="G2707">
        <v>-37.304664133998102</v>
      </c>
      <c r="H2707">
        <v>-7.9212359030249102</v>
      </c>
      <c r="I2707">
        <v>-41.3477397219891</v>
      </c>
      <c r="J2707">
        <v>0.31549130615036303</v>
      </c>
      <c r="K2707">
        <v>13.067810027659499</v>
      </c>
      <c r="L2707">
        <v>14.9289212306899</v>
      </c>
      <c r="M2707">
        <v>44.252737087241997</v>
      </c>
      <c r="N2707">
        <v>0.665267058631695</v>
      </c>
      <c r="O2707">
        <v>80.553295362083006</v>
      </c>
      <c r="P2707">
        <v>19.320388349514499</v>
      </c>
      <c r="Q2707">
        <v>7.081890477444E-2</v>
      </c>
    </row>
    <row r="2708" spans="1:17" hidden="1" x14ac:dyDescent="0.3">
      <c r="A2708" t="s">
        <v>5624</v>
      </c>
      <c r="B2708" t="s">
        <v>5625</v>
      </c>
      <c r="C2708" t="s">
        <v>10405</v>
      </c>
      <c r="D2708" t="s">
        <v>745</v>
      </c>
      <c r="E2708">
        <v>153.46448838000001</v>
      </c>
      <c r="F2708">
        <v>116.15</v>
      </c>
      <c r="G2708">
        <v>166.721952804599</v>
      </c>
      <c r="H2708">
        <v>16.6723443438886</v>
      </c>
      <c r="I2708">
        <v>107.894638644913</v>
      </c>
      <c r="J2708">
        <v>7.77146954742138</v>
      </c>
      <c r="K2708">
        <v>100.85490452649501</v>
      </c>
      <c r="L2708">
        <v>76.254450546272196</v>
      </c>
      <c r="M2708">
        <v>68.399641583198402</v>
      </c>
      <c r="N2708">
        <v>2.0136524253132002</v>
      </c>
      <c r="O2708">
        <v>4.5458458889367099</v>
      </c>
      <c r="P2708">
        <v>218.39364035087701</v>
      </c>
      <c r="Q2708">
        <v>6.8846229486592997E-2</v>
      </c>
    </row>
    <row r="2709" spans="1:17" hidden="1" x14ac:dyDescent="0.3">
      <c r="A2709" t="s">
        <v>5626</v>
      </c>
      <c r="B2709" t="s">
        <v>5627</v>
      </c>
      <c r="C2709" t="s">
        <v>10405</v>
      </c>
      <c r="D2709" t="s">
        <v>592</v>
      </c>
      <c r="E2709">
        <v>153.214776</v>
      </c>
      <c r="F2709">
        <v>291.14999999999998</v>
      </c>
      <c r="G2709">
        <v>-21.257225197018499</v>
      </c>
      <c r="H2709">
        <v>-3.0742684770601501</v>
      </c>
      <c r="I2709">
        <v>-21.2598945664319</v>
      </c>
      <c r="J2709">
        <v>-1.0616161418405901</v>
      </c>
      <c r="K2709">
        <v>295.64382152521898</v>
      </c>
      <c r="L2709">
        <v>294.92179431129699</v>
      </c>
      <c r="M2709">
        <v>44.1107188336345</v>
      </c>
      <c r="N2709">
        <v>0.426605683524799</v>
      </c>
      <c r="O2709">
        <v>22.617207624935599</v>
      </c>
      <c r="P2709">
        <v>15.834493733837199</v>
      </c>
      <c r="Q2709">
        <v>2.8516620695586001E-2</v>
      </c>
    </row>
    <row r="2710" spans="1:17" hidden="1" x14ac:dyDescent="0.3">
      <c r="A2710" t="s">
        <v>5628</v>
      </c>
      <c r="B2710" t="s">
        <v>5629</v>
      </c>
      <c r="C2710" t="s">
        <v>10405</v>
      </c>
      <c r="D2710" t="s">
        <v>21</v>
      </c>
      <c r="E2710">
        <v>152.97759568000001</v>
      </c>
      <c r="F2710">
        <v>9.1199999999999992</v>
      </c>
      <c r="G2710">
        <v>22.196778165210699</v>
      </c>
      <c r="H2710">
        <v>-14.908409424955501</v>
      </c>
      <c r="I2710">
        <v>65.082387613427002</v>
      </c>
      <c r="J2710">
        <v>-5.2951984349741501</v>
      </c>
      <c r="K2710">
        <v>8.9530250545452805</v>
      </c>
      <c r="L2710">
        <v>7.40812402790118</v>
      </c>
      <c r="M2710">
        <v>57.677605508151501</v>
      </c>
      <c r="N2710">
        <v>1.4253210186288301</v>
      </c>
      <c r="O2710">
        <v>23.245614035087701</v>
      </c>
      <c r="P2710">
        <v>143.19999999999999</v>
      </c>
      <c r="Q2710">
        <v>-4.5680092279360004E-3</v>
      </c>
    </row>
    <row r="2711" spans="1:17" hidden="1" x14ac:dyDescent="0.3">
      <c r="A2711" t="s">
        <v>5630</v>
      </c>
      <c r="B2711" t="s">
        <v>5631</v>
      </c>
      <c r="C2711" t="s">
        <v>10405</v>
      </c>
      <c r="D2711" t="s">
        <v>438</v>
      </c>
      <c r="E2711">
        <v>152.66784000000001</v>
      </c>
      <c r="F2711">
        <v>10.14</v>
      </c>
      <c r="G2711">
        <v>-14.2645341671181</v>
      </c>
      <c r="H2711">
        <v>-27.647389496415499</v>
      </c>
      <c r="I2711">
        <v>-19.2365415069496</v>
      </c>
      <c r="J2711">
        <v>-0.76399613241430597</v>
      </c>
      <c r="K2711">
        <v>10.9289227367746</v>
      </c>
      <c r="L2711">
        <v>11.1262676004054</v>
      </c>
      <c r="M2711">
        <v>48.333371876710103</v>
      </c>
      <c r="N2711">
        <v>0.340895620138772</v>
      </c>
      <c r="O2711">
        <v>79.980276134122207</v>
      </c>
      <c r="P2711">
        <v>43.829787234042499</v>
      </c>
      <c r="Q2711">
        <v>-8.5637524810440006E-3</v>
      </c>
    </row>
    <row r="2712" spans="1:17" hidden="1" x14ac:dyDescent="0.3">
      <c r="A2712" t="s">
        <v>5632</v>
      </c>
      <c r="B2712" t="s">
        <v>5633</v>
      </c>
      <c r="C2712" t="s">
        <v>10405</v>
      </c>
      <c r="D2712" t="s">
        <v>592</v>
      </c>
      <c r="E2712">
        <v>152.59433580000001</v>
      </c>
      <c r="F2712">
        <v>211</v>
      </c>
      <c r="G2712">
        <v>-45.304487444857102</v>
      </c>
      <c r="H2712">
        <v>-7.5742345432191804</v>
      </c>
      <c r="I2712">
        <v>-26.003803887541402</v>
      </c>
      <c r="J2712">
        <v>-4.0917354932878398</v>
      </c>
      <c r="K2712">
        <v>217.89710154747701</v>
      </c>
      <c r="L2712">
        <v>228.84945597217501</v>
      </c>
      <c r="M2712">
        <v>35.738225989820002</v>
      </c>
      <c r="N2712">
        <v>0.688932964928469</v>
      </c>
      <c r="O2712">
        <v>51.658767772511801</v>
      </c>
      <c r="P2712">
        <v>4.4554455445544496</v>
      </c>
      <c r="Q2712">
        <v>-4.1467499894257E-2</v>
      </c>
    </row>
    <row r="2713" spans="1:17" hidden="1" x14ac:dyDescent="0.3">
      <c r="A2713" t="s">
        <v>5634</v>
      </c>
      <c r="B2713" t="s">
        <v>5635</v>
      </c>
      <c r="C2713" t="s">
        <v>10405</v>
      </c>
      <c r="D2713" t="s">
        <v>130</v>
      </c>
      <c r="E2713">
        <v>152.57209914800001</v>
      </c>
      <c r="F2713">
        <v>21.91</v>
      </c>
      <c r="G2713">
        <v>175.553208189819</v>
      </c>
      <c r="H2713">
        <v>-8.9582557418378492</v>
      </c>
      <c r="I2713">
        <v>40.397664632110803</v>
      </c>
      <c r="J2713">
        <v>-6.4639568392771602</v>
      </c>
      <c r="K2713">
        <v>22.357683614280202</v>
      </c>
      <c r="L2713">
        <v>16.7527521899998</v>
      </c>
      <c r="M2713">
        <v>27.5657167284689</v>
      </c>
      <c r="N2713">
        <v>0.22273695565671001</v>
      </c>
      <c r="O2713">
        <v>22.4098585120949</v>
      </c>
      <c r="P2713">
        <v>216.161616161616</v>
      </c>
      <c r="Q2713">
        <v>9.9826330316338002E-2</v>
      </c>
    </row>
    <row r="2714" spans="1:17" hidden="1" x14ac:dyDescent="0.3">
      <c r="A2714" t="s">
        <v>5636</v>
      </c>
      <c r="B2714" t="s">
        <v>5637</v>
      </c>
      <c r="C2714" t="s">
        <v>10405</v>
      </c>
      <c r="D2714" t="s">
        <v>1489</v>
      </c>
      <c r="E2714">
        <v>151.92625000000001</v>
      </c>
      <c r="F2714">
        <v>13.58</v>
      </c>
      <c r="G2714">
        <v>2131.1618224220201</v>
      </c>
      <c r="H2714">
        <v>48.170013689468398</v>
      </c>
      <c r="I2714">
        <v>262.70901341404698</v>
      </c>
      <c r="J2714">
        <v>5.6477716384306902</v>
      </c>
      <c r="K2714">
        <v>9.2536897570342003</v>
      </c>
      <c r="L2714">
        <v>5.0771585734969902</v>
      </c>
      <c r="M2714">
        <v>99.998976185908205</v>
      </c>
      <c r="N2714">
        <v>0.814124589183011</v>
      </c>
      <c r="O2714">
        <v>0</v>
      </c>
      <c r="P2714">
        <v>2163.3333333333298</v>
      </c>
    </row>
    <row r="2715" spans="1:17" hidden="1" x14ac:dyDescent="0.3">
      <c r="A2715" t="s">
        <v>5638</v>
      </c>
      <c r="B2715" t="s">
        <v>5639</v>
      </c>
      <c r="C2715" t="s">
        <v>10405</v>
      </c>
      <c r="D2715" t="s">
        <v>592</v>
      </c>
      <c r="E2715">
        <v>151.27066884999999</v>
      </c>
      <c r="F2715">
        <v>257.45</v>
      </c>
      <c r="G2715">
        <v>241.48596368956601</v>
      </c>
      <c r="H2715">
        <v>27.199448901529401</v>
      </c>
      <c r="I2715">
        <v>-15.3783550521146</v>
      </c>
      <c r="J2715">
        <v>19.968699466821199</v>
      </c>
      <c r="K2715">
        <v>209.209954444663</v>
      </c>
      <c r="L2715">
        <v>182.57467325229399</v>
      </c>
      <c r="M2715">
        <v>89.037372777863098</v>
      </c>
      <c r="N2715">
        <v>1.4227642276422701</v>
      </c>
      <c r="O2715">
        <v>9.1474072635463202</v>
      </c>
      <c r="P2715">
        <v>296.07692307692298</v>
      </c>
      <c r="Q2715">
        <v>0.19912919854213501</v>
      </c>
    </row>
    <row r="2716" spans="1:17" hidden="1" x14ac:dyDescent="0.3">
      <c r="A2716" t="s">
        <v>5640</v>
      </c>
      <c r="B2716" t="s">
        <v>5641</v>
      </c>
      <c r="C2716" t="s">
        <v>10405</v>
      </c>
      <c r="D2716" t="s">
        <v>5207</v>
      </c>
      <c r="E2716">
        <v>151.00791035</v>
      </c>
      <c r="F2716">
        <v>105.46</v>
      </c>
      <c r="G2716">
        <v>89.849541720274701</v>
      </c>
      <c r="H2716">
        <v>-12.1990970975527</v>
      </c>
      <c r="I2716">
        <v>-9.1293606386097306</v>
      </c>
      <c r="J2716">
        <v>-0.68587391158101396</v>
      </c>
      <c r="K2716">
        <v>104.122602174557</v>
      </c>
      <c r="L2716">
        <v>92.434662402506305</v>
      </c>
      <c r="M2716">
        <v>63.780325397995803</v>
      </c>
      <c r="N2716">
        <v>1.1723273690654099</v>
      </c>
      <c r="O2716">
        <v>20.9463303622226</v>
      </c>
      <c r="P2716">
        <v>139.95449374288901</v>
      </c>
      <c r="Q2716">
        <v>0.12667618081358201</v>
      </c>
    </row>
    <row r="2717" spans="1:17" hidden="1" x14ac:dyDescent="0.3">
      <c r="A2717" t="s">
        <v>5642</v>
      </c>
      <c r="B2717" t="s">
        <v>5643</v>
      </c>
      <c r="C2717" t="s">
        <v>10405</v>
      </c>
      <c r="D2717" t="s">
        <v>127</v>
      </c>
      <c r="E2717">
        <v>151.00449</v>
      </c>
      <c r="F2717">
        <v>65</v>
      </c>
      <c r="G2717">
        <v>-59.949288689081897</v>
      </c>
      <c r="H2717">
        <v>-22.129450527906201</v>
      </c>
      <c r="I2717">
        <v>-35.767579491545298</v>
      </c>
      <c r="J2717">
        <v>-4.3716989974782896</v>
      </c>
      <c r="K2717">
        <v>67.665178589483205</v>
      </c>
      <c r="L2717">
        <v>76.318414864592199</v>
      </c>
      <c r="M2717">
        <v>44.118203541632802</v>
      </c>
      <c r="N2717">
        <v>0.61217008797653905</v>
      </c>
      <c r="O2717">
        <v>93.846153846153797</v>
      </c>
      <c r="P2717">
        <v>6.2091503267973804</v>
      </c>
    </row>
    <row r="2718" spans="1:17" hidden="1" x14ac:dyDescent="0.3">
      <c r="A2718" t="s">
        <v>5644</v>
      </c>
      <c r="B2718" t="s">
        <v>5645</v>
      </c>
      <c r="C2718" t="s">
        <v>10405</v>
      </c>
      <c r="D2718" t="s">
        <v>240</v>
      </c>
      <c r="E2718">
        <v>150.73034375</v>
      </c>
      <c r="F2718">
        <v>650.04999999999995</v>
      </c>
      <c r="G2718">
        <v>160.64380440401101</v>
      </c>
      <c r="H2718">
        <v>-32.545217571356197</v>
      </c>
      <c r="I2718">
        <v>172.71221058302001</v>
      </c>
      <c r="J2718">
        <v>-13.813706073046999</v>
      </c>
      <c r="K2718">
        <v>645.64112926448001</v>
      </c>
      <c r="L2718">
        <v>427.89650414575902</v>
      </c>
      <c r="M2718">
        <v>29.272297278699899</v>
      </c>
      <c r="N2718">
        <v>0.57623049219687805</v>
      </c>
      <c r="O2718">
        <v>39.866164141219897</v>
      </c>
      <c r="P2718">
        <v>333.36666666666599</v>
      </c>
    </row>
    <row r="2719" spans="1:17" hidden="1" x14ac:dyDescent="0.3">
      <c r="A2719" t="s">
        <v>5646</v>
      </c>
      <c r="B2719" t="s">
        <v>5647</v>
      </c>
      <c r="C2719" t="s">
        <v>10405</v>
      </c>
      <c r="D2719" t="s">
        <v>433</v>
      </c>
      <c r="E2719">
        <v>150.67499443200001</v>
      </c>
      <c r="F2719">
        <v>10.59</v>
      </c>
      <c r="G2719">
        <v>132.57848908869499</v>
      </c>
      <c r="H2719">
        <v>15.446657624251801</v>
      </c>
      <c r="I2719">
        <v>16.367489462695101</v>
      </c>
      <c r="J2719">
        <v>-14.219111478452399</v>
      </c>
      <c r="K2719">
        <v>10.348365225571399</v>
      </c>
      <c r="L2719">
        <v>8.7730635677209694</v>
      </c>
      <c r="M2719">
        <v>41.968975773257903</v>
      </c>
      <c r="N2719">
        <v>0.592775952606173</v>
      </c>
      <c r="O2719">
        <v>45.892351274787501</v>
      </c>
      <c r="P2719">
        <v>171.53846153846101</v>
      </c>
      <c r="Q2719">
        <v>0.16640669785332601</v>
      </c>
    </row>
    <row r="2720" spans="1:17" hidden="1" x14ac:dyDescent="0.3">
      <c r="A2720" t="s">
        <v>5648</v>
      </c>
      <c r="B2720" t="s">
        <v>5649</v>
      </c>
      <c r="C2720" t="s">
        <v>10405</v>
      </c>
      <c r="D2720" t="s">
        <v>592</v>
      </c>
      <c r="E2720">
        <v>150.36149058000001</v>
      </c>
      <c r="F2720">
        <v>231.15</v>
      </c>
      <c r="G2720">
        <v>444.98204714113001</v>
      </c>
      <c r="H2720">
        <v>40.626270247683102</v>
      </c>
      <c r="I2720">
        <v>81.326757541401705</v>
      </c>
      <c r="J2720">
        <v>5.6642218548809096</v>
      </c>
      <c r="K2720">
        <v>197.920810773342</v>
      </c>
      <c r="L2720">
        <v>154.81208549966101</v>
      </c>
      <c r="M2720">
        <v>51.778123684569501</v>
      </c>
      <c r="N2720">
        <v>1.03392302970882</v>
      </c>
      <c r="O2720">
        <v>19.402985074626798</v>
      </c>
      <c r="P2720">
        <v>491.93341869398199</v>
      </c>
      <c r="Q2720">
        <v>0.19013424471485599</v>
      </c>
    </row>
    <row r="2721" spans="1:17" hidden="1" x14ac:dyDescent="0.3">
      <c r="A2721" t="s">
        <v>5650</v>
      </c>
      <c r="B2721" t="s">
        <v>5651</v>
      </c>
      <c r="C2721" t="s">
        <v>10405</v>
      </c>
      <c r="D2721" t="s">
        <v>21</v>
      </c>
      <c r="E2721">
        <v>149.25901200000001</v>
      </c>
      <c r="F2721">
        <v>168.7</v>
      </c>
      <c r="G2721">
        <v>13.952352232914</v>
      </c>
      <c r="H2721">
        <v>-8.8831640814454307</v>
      </c>
      <c r="I2721">
        <v>36.099901218577102</v>
      </c>
      <c r="J2721">
        <v>-11.8097708191117</v>
      </c>
      <c r="K2721">
        <v>173.59714019926901</v>
      </c>
      <c r="M2721">
        <v>41.883999167021102</v>
      </c>
      <c r="N2721">
        <v>0.22997141690485901</v>
      </c>
      <c r="O2721">
        <v>37.818612922347299</v>
      </c>
      <c r="P2721">
        <v>73.025641025640994</v>
      </c>
    </row>
    <row r="2722" spans="1:17" hidden="1" x14ac:dyDescent="0.3">
      <c r="A2722" t="s">
        <v>5652</v>
      </c>
      <c r="B2722" t="s">
        <v>5653</v>
      </c>
      <c r="C2722" t="s">
        <v>10405</v>
      </c>
      <c r="D2722" t="s">
        <v>998</v>
      </c>
      <c r="E2722">
        <v>148.96937500000001</v>
      </c>
      <c r="F2722">
        <v>125</v>
      </c>
      <c r="G2722">
        <v>-70.443115849575804</v>
      </c>
      <c r="H2722">
        <v>-34.335120444843703</v>
      </c>
      <c r="I2722">
        <v>-55.648403994602901</v>
      </c>
      <c r="J2722">
        <v>-9.1507090895013103</v>
      </c>
      <c r="K2722">
        <v>165.13826505198699</v>
      </c>
      <c r="L2722">
        <v>232.500125439366</v>
      </c>
      <c r="M2722">
        <v>6.3304389844073201</v>
      </c>
      <c r="N2722">
        <v>0.133563119345109</v>
      </c>
      <c r="O2722">
        <v>289.44</v>
      </c>
      <c r="P2722">
        <v>0</v>
      </c>
      <c r="Q2722">
        <v>-1.3270605253774E-2</v>
      </c>
    </row>
    <row r="2723" spans="1:17" hidden="1" x14ac:dyDescent="0.3">
      <c r="A2723" t="s">
        <v>5654</v>
      </c>
      <c r="B2723" t="s">
        <v>5655</v>
      </c>
      <c r="C2723" t="s">
        <v>10405</v>
      </c>
      <c r="D2723" t="s">
        <v>195</v>
      </c>
      <c r="E2723">
        <v>148.782314689</v>
      </c>
      <c r="F2723">
        <v>63.5</v>
      </c>
      <c r="G2723">
        <v>-53.2699204540477</v>
      </c>
      <c r="H2723">
        <v>-14.9707238379295</v>
      </c>
      <c r="I2723">
        <v>-8.5391076975799898</v>
      </c>
      <c r="J2723">
        <v>-5.4021581614991003</v>
      </c>
      <c r="K2723">
        <v>62.821058262186497</v>
      </c>
      <c r="L2723">
        <v>64.0514682370858</v>
      </c>
      <c r="M2723">
        <v>36.9844787096376</v>
      </c>
      <c r="N2723">
        <v>0.51403191261632697</v>
      </c>
      <c r="O2723">
        <v>50.236220472440898</v>
      </c>
      <c r="P2723">
        <v>24.509803921568601</v>
      </c>
      <c r="Q2723">
        <v>1.3411881887340001E-3</v>
      </c>
    </row>
    <row r="2724" spans="1:17" hidden="1" x14ac:dyDescent="0.3">
      <c r="A2724" t="s">
        <v>5656</v>
      </c>
      <c r="B2724" t="s">
        <v>5657</v>
      </c>
      <c r="C2724" t="s">
        <v>10405</v>
      </c>
      <c r="D2724" t="s">
        <v>564</v>
      </c>
      <c r="E2724">
        <v>148.65381479999999</v>
      </c>
      <c r="F2724">
        <v>98.4</v>
      </c>
      <c r="G2724">
        <v>20.623520144596402</v>
      </c>
      <c r="H2724">
        <v>0.31735232346097397</v>
      </c>
      <c r="I2724">
        <v>14.4860976527131</v>
      </c>
      <c r="J2724">
        <v>-0.58115109467031101</v>
      </c>
      <c r="K2724">
        <v>95.731944720394907</v>
      </c>
      <c r="L2724">
        <v>87.062816404834706</v>
      </c>
      <c r="M2724">
        <v>51.001032654703302</v>
      </c>
      <c r="N2724">
        <v>1.0339561231985701</v>
      </c>
      <c r="O2724">
        <v>11.4837398373983</v>
      </c>
      <c r="P2724">
        <v>58.454106280193201</v>
      </c>
      <c r="Q2724">
        <v>4.0283156483710003E-2</v>
      </c>
    </row>
    <row r="2725" spans="1:17" hidden="1" x14ac:dyDescent="0.3">
      <c r="A2725" t="s">
        <v>5658</v>
      </c>
      <c r="B2725" t="s">
        <v>5659</v>
      </c>
      <c r="C2725" t="s">
        <v>10405</v>
      </c>
      <c r="D2725" t="s">
        <v>433</v>
      </c>
      <c r="E2725">
        <v>148.49022869999999</v>
      </c>
      <c r="F2725">
        <v>74.61</v>
      </c>
      <c r="G2725">
        <v>1.17969552301213</v>
      </c>
      <c r="H2725">
        <v>-21.128139356240698</v>
      </c>
      <c r="I2725">
        <v>-15.140537621319501</v>
      </c>
      <c r="J2725">
        <v>-10.6721860166257</v>
      </c>
      <c r="K2725">
        <v>82.067552623395002</v>
      </c>
      <c r="L2725">
        <v>77.323680171261998</v>
      </c>
      <c r="M2725">
        <v>50.6058603606321</v>
      </c>
      <c r="N2725">
        <v>0.43931169540999698</v>
      </c>
      <c r="O2725">
        <v>79.533574587856805</v>
      </c>
      <c r="P2725">
        <v>53.297719334292097</v>
      </c>
      <c r="Q2725">
        <v>0.13025785372169499</v>
      </c>
    </row>
    <row r="2726" spans="1:17" hidden="1" x14ac:dyDescent="0.3">
      <c r="A2726" t="s">
        <v>5660</v>
      </c>
      <c r="B2726" t="s">
        <v>5661</v>
      </c>
      <c r="C2726" t="s">
        <v>10405</v>
      </c>
      <c r="E2726">
        <v>148.47678999999999</v>
      </c>
      <c r="F2726">
        <v>446.95</v>
      </c>
      <c r="G2726">
        <v>907.48887522500604</v>
      </c>
      <c r="H2726">
        <v>37.515143961905501</v>
      </c>
      <c r="I2726">
        <v>603.66934202580205</v>
      </c>
      <c r="J2726">
        <v>-2.5585269249708098</v>
      </c>
      <c r="K2726">
        <v>330.49054600986102</v>
      </c>
      <c r="L2726">
        <v>183.50917142660799</v>
      </c>
      <c r="M2726">
        <v>72.552225996915098</v>
      </c>
      <c r="N2726">
        <v>1.4041735420199599</v>
      </c>
      <c r="O2726">
        <v>6.0409441772010197</v>
      </c>
      <c r="P2726">
        <v>1189.8989898989901</v>
      </c>
      <c r="Q2726">
        <v>5.6326622160122998E-2</v>
      </c>
    </row>
    <row r="2727" spans="1:17" hidden="1" x14ac:dyDescent="0.3">
      <c r="A2727" t="s">
        <v>5662</v>
      </c>
      <c r="B2727" t="s">
        <v>5663</v>
      </c>
      <c r="C2727" t="s">
        <v>10405</v>
      </c>
      <c r="D2727" t="s">
        <v>21</v>
      </c>
      <c r="E2727">
        <v>148.46665354199999</v>
      </c>
      <c r="F2727">
        <v>121.37</v>
      </c>
      <c r="G2727">
        <v>-50.275424541533603</v>
      </c>
      <c r="H2727">
        <v>42.9547626445422</v>
      </c>
      <c r="I2727">
        <v>-20.973980102083601</v>
      </c>
      <c r="J2727">
        <v>22.6072243994101</v>
      </c>
      <c r="K2727">
        <v>101.56406098015199</v>
      </c>
      <c r="L2727">
        <v>123.275815316571</v>
      </c>
      <c r="M2727">
        <v>70.542784521678598</v>
      </c>
      <c r="N2727">
        <v>4.52828389412349</v>
      </c>
      <c r="O2727">
        <v>89.503172118315803</v>
      </c>
      <c r="P2727">
        <v>44.213403041825103</v>
      </c>
      <c r="Q2727">
        <v>1.7405110252834002E-2</v>
      </c>
    </row>
    <row r="2728" spans="1:17" hidden="1" x14ac:dyDescent="0.3">
      <c r="A2728" t="s">
        <v>5664</v>
      </c>
      <c r="B2728" t="s">
        <v>5665</v>
      </c>
      <c r="C2728" t="s">
        <v>10405</v>
      </c>
      <c r="E2728">
        <v>148.46564855</v>
      </c>
      <c r="F2728">
        <v>144</v>
      </c>
      <c r="G2728">
        <v>-33.541373925002802</v>
      </c>
      <c r="H2728">
        <v>0.90612500766932802</v>
      </c>
      <c r="I2728">
        <v>-21.683143448697201</v>
      </c>
      <c r="J2728">
        <v>-3.5832235648805102</v>
      </c>
      <c r="K2728">
        <v>138.980639877709</v>
      </c>
      <c r="L2728">
        <v>136.74726781103601</v>
      </c>
      <c r="M2728">
        <v>48.207701994990899</v>
      </c>
      <c r="N2728">
        <v>2.5810794345911701</v>
      </c>
      <c r="O2728">
        <v>17.1180555555555</v>
      </c>
      <c r="P2728">
        <v>32.049518569463501</v>
      </c>
      <c r="Q2728">
        <v>0.110121117839655</v>
      </c>
    </row>
    <row r="2729" spans="1:17" hidden="1" x14ac:dyDescent="0.3">
      <c r="A2729" t="s">
        <v>5666</v>
      </c>
      <c r="B2729" t="s">
        <v>5667</v>
      </c>
      <c r="C2729" t="s">
        <v>10405</v>
      </c>
      <c r="D2729" t="s">
        <v>46</v>
      </c>
      <c r="E2729">
        <v>148.37470999999999</v>
      </c>
      <c r="F2729">
        <v>177</v>
      </c>
      <c r="G2729">
        <v>8.6623528697269698</v>
      </c>
      <c r="H2729">
        <v>11.722344343888601</v>
      </c>
      <c r="I2729">
        <v>-18.384405720786901</v>
      </c>
      <c r="J2729">
        <v>12.5387874157023</v>
      </c>
      <c r="K2729">
        <v>160.37694855760699</v>
      </c>
      <c r="M2729">
        <v>68.118675794180902</v>
      </c>
      <c r="N2729">
        <v>1.7892829153605001</v>
      </c>
      <c r="O2729">
        <v>46.836158192090302</v>
      </c>
      <c r="P2729">
        <v>47.869674185463602</v>
      </c>
    </row>
    <row r="2730" spans="1:17" hidden="1" x14ac:dyDescent="0.3">
      <c r="A2730" t="s">
        <v>5668</v>
      </c>
      <c r="B2730" t="s">
        <v>5669</v>
      </c>
      <c r="C2730" t="s">
        <v>10405</v>
      </c>
      <c r="D2730" t="s">
        <v>1126</v>
      </c>
      <c r="E2730">
        <v>148.33735805000001</v>
      </c>
      <c r="F2730">
        <v>80.5</v>
      </c>
      <c r="G2730">
        <v>-85.867225607881693</v>
      </c>
      <c r="H2730">
        <v>-8.0236889102681008</v>
      </c>
      <c r="I2730">
        <v>-33.257343763327498</v>
      </c>
      <c r="J2730">
        <v>-1.1631413291986901</v>
      </c>
      <c r="K2730">
        <v>84.287250294891095</v>
      </c>
      <c r="M2730">
        <v>48.006184108029601</v>
      </c>
      <c r="N2730">
        <v>0.52682152406417104</v>
      </c>
      <c r="O2730">
        <v>127.329192546583</v>
      </c>
      <c r="P2730">
        <v>10.1231190150478</v>
      </c>
    </row>
    <row r="2731" spans="1:17" hidden="1" x14ac:dyDescent="0.3">
      <c r="A2731" t="s">
        <v>5670</v>
      </c>
      <c r="B2731" t="s">
        <v>5671</v>
      </c>
      <c r="C2731" t="s">
        <v>10405</v>
      </c>
      <c r="D2731" t="s">
        <v>1442</v>
      </c>
      <c r="E2731">
        <v>148.31884500000001</v>
      </c>
      <c r="F2731">
        <v>355</v>
      </c>
      <c r="G2731">
        <v>39.1605354207421</v>
      </c>
      <c r="H2731">
        <v>-0.93116230135743405</v>
      </c>
      <c r="I2731">
        <v>23.189872424318601</v>
      </c>
      <c r="J2731">
        <v>-13.103932345831399</v>
      </c>
      <c r="K2731">
        <v>344.22997872149301</v>
      </c>
      <c r="L2731">
        <v>302.38168716559801</v>
      </c>
      <c r="M2731">
        <v>46.329087233247201</v>
      </c>
      <c r="N2731">
        <v>3.44994699043166</v>
      </c>
      <c r="O2731">
        <v>20.563380281690101</v>
      </c>
      <c r="P2731">
        <v>81.864754098360606</v>
      </c>
      <c r="Q2731">
        <v>7.0597707569805004E-2</v>
      </c>
    </row>
    <row r="2732" spans="1:17" hidden="1" x14ac:dyDescent="0.3">
      <c r="A2732" t="s">
        <v>5672</v>
      </c>
      <c r="B2732" t="s">
        <v>5673</v>
      </c>
      <c r="C2732" t="s">
        <v>10405</v>
      </c>
      <c r="E2732">
        <v>148.17755099999999</v>
      </c>
      <c r="F2732">
        <v>149.69999999999999</v>
      </c>
      <c r="G2732">
        <v>133.63104590687701</v>
      </c>
      <c r="H2732">
        <v>-10.3883571345636</v>
      </c>
      <c r="I2732">
        <v>-34.423966585515899</v>
      </c>
      <c r="J2732">
        <v>-7.2310162403571798</v>
      </c>
      <c r="K2732">
        <v>154.424883418094</v>
      </c>
      <c r="L2732">
        <v>140.42069314118299</v>
      </c>
      <c r="M2732">
        <v>36.614268237527099</v>
      </c>
      <c r="N2732">
        <v>0.45004479962256499</v>
      </c>
      <c r="O2732">
        <v>55.711422845691303</v>
      </c>
      <c r="P2732">
        <v>165.80255681818099</v>
      </c>
      <c r="Q2732">
        <v>0.214081931594783</v>
      </c>
    </row>
    <row r="2733" spans="1:17" hidden="1" x14ac:dyDescent="0.3">
      <c r="A2733" t="s">
        <v>5674</v>
      </c>
      <c r="B2733" t="s">
        <v>5675</v>
      </c>
      <c r="C2733" t="s">
        <v>10405</v>
      </c>
      <c r="D2733" t="s">
        <v>2693</v>
      </c>
      <c r="E2733">
        <v>148.174173</v>
      </c>
      <c r="F2733">
        <v>135.69999999999999</v>
      </c>
      <c r="G2733">
        <v>82.918043693228896</v>
      </c>
      <c r="H2733">
        <v>-13.9009779107406</v>
      </c>
      <c r="I2733">
        <v>58.207977743784902</v>
      </c>
      <c r="J2733">
        <v>-8.7650191384734004</v>
      </c>
      <c r="K2733">
        <v>128.31152665461701</v>
      </c>
      <c r="L2733">
        <v>99.954145238808906</v>
      </c>
      <c r="M2733">
        <v>43.171120312516202</v>
      </c>
      <c r="N2733">
        <v>0.44295791951857799</v>
      </c>
      <c r="O2733">
        <v>20.928518791451701</v>
      </c>
      <c r="P2733">
        <v>176.093591047812</v>
      </c>
      <c r="Q2733">
        <v>8.7106969310518007E-2</v>
      </c>
    </row>
    <row r="2734" spans="1:17" hidden="1" x14ac:dyDescent="0.3">
      <c r="A2734" t="s">
        <v>5676</v>
      </c>
      <c r="B2734" t="s">
        <v>5677</v>
      </c>
      <c r="C2734" t="s">
        <v>10405</v>
      </c>
      <c r="D2734" t="s">
        <v>1808</v>
      </c>
      <c r="E2734">
        <v>147.84556454</v>
      </c>
      <c r="F2734">
        <v>13.99</v>
      </c>
      <c r="G2734">
        <v>-54.878693231746198</v>
      </c>
      <c r="H2734">
        <v>-31.931568699589501</v>
      </c>
      <c r="I2734">
        <v>-48.011828707661302</v>
      </c>
      <c r="J2734">
        <v>-12.908322172278</v>
      </c>
      <c r="K2734">
        <v>17.518439574310399</v>
      </c>
      <c r="L2734">
        <v>18.874457103664401</v>
      </c>
      <c r="M2734">
        <v>17.062869313019601</v>
      </c>
      <c r="N2734">
        <v>0.80487385332164896</v>
      </c>
      <c r="O2734">
        <v>114.58184417440999</v>
      </c>
      <c r="P2734">
        <v>9.6394984326018793</v>
      </c>
      <c r="Q2734">
        <v>0.15597951127901899</v>
      </c>
    </row>
    <row r="2735" spans="1:17" hidden="1" x14ac:dyDescent="0.3">
      <c r="A2735" t="s">
        <v>5678</v>
      </c>
      <c r="B2735" t="s">
        <v>5679</v>
      </c>
      <c r="C2735" t="s">
        <v>10405</v>
      </c>
      <c r="D2735" t="s">
        <v>400</v>
      </c>
      <c r="E2735">
        <v>147.59039999999999</v>
      </c>
      <c r="F2735">
        <v>382</v>
      </c>
      <c r="G2735">
        <v>112.543415417971</v>
      </c>
      <c r="H2735">
        <v>16.139759913890199</v>
      </c>
      <c r="I2735">
        <v>24.139763549632001</v>
      </c>
      <c r="J2735">
        <v>-14.8254333175328</v>
      </c>
      <c r="K2735">
        <v>335.01596192648401</v>
      </c>
      <c r="L2735">
        <v>283.73281910733698</v>
      </c>
      <c r="M2735">
        <v>58.319142091962902</v>
      </c>
      <c r="N2735">
        <v>2.9961946971025402</v>
      </c>
      <c r="O2735">
        <v>19.8429319371727</v>
      </c>
      <c r="P2735">
        <v>158.98305084745701</v>
      </c>
      <c r="Q2735">
        <v>5.0599985215815997E-2</v>
      </c>
    </row>
    <row r="2736" spans="1:17" hidden="1" x14ac:dyDescent="0.3">
      <c r="A2736" t="s">
        <v>5680</v>
      </c>
      <c r="B2736" t="s">
        <v>5681</v>
      </c>
      <c r="C2736" t="s">
        <v>10405</v>
      </c>
      <c r="D2736" t="s">
        <v>592</v>
      </c>
      <c r="E2736">
        <v>147.48750000000001</v>
      </c>
      <c r="F2736">
        <v>218.5</v>
      </c>
      <c r="G2736">
        <v>6.1634052013896801</v>
      </c>
      <c r="H2736">
        <v>-9.2694254904618099</v>
      </c>
      <c r="I2736">
        <v>7.3526219304157996</v>
      </c>
      <c r="J2736">
        <v>-6.3945500749436404</v>
      </c>
      <c r="K2736">
        <v>219.803607955921</v>
      </c>
      <c r="L2736">
        <v>198.52479498623799</v>
      </c>
      <c r="M2736">
        <v>41.317935401085698</v>
      </c>
      <c r="N2736">
        <v>0.28951127514811698</v>
      </c>
      <c r="O2736">
        <v>21.189931350114399</v>
      </c>
      <c r="P2736">
        <v>47.585275244849697</v>
      </c>
      <c r="Q2736">
        <v>1.4008370433403E-2</v>
      </c>
    </row>
    <row r="2737" spans="1:17" hidden="1" x14ac:dyDescent="0.3">
      <c r="A2737" t="s">
        <v>5682</v>
      </c>
      <c r="B2737" t="s">
        <v>5683</v>
      </c>
      <c r="C2737" t="s">
        <v>10405</v>
      </c>
      <c r="D2737" t="s">
        <v>564</v>
      </c>
      <c r="E2737">
        <v>147.44540000000001</v>
      </c>
      <c r="F2737">
        <v>2.92</v>
      </c>
      <c r="G2737">
        <v>257.16182242202899</v>
      </c>
      <c r="H2737">
        <v>105.016780434114</v>
      </c>
      <c r="I2737">
        <v>217.949040459348</v>
      </c>
      <c r="J2737">
        <v>18.3101093007683</v>
      </c>
      <c r="K2737">
        <v>1.6944692155435299</v>
      </c>
      <c r="L2737">
        <v>1.2009665349153</v>
      </c>
      <c r="M2737">
        <v>99.656637127919794</v>
      </c>
      <c r="N2737">
        <v>0.61477640778814602</v>
      </c>
      <c r="O2737">
        <v>0</v>
      </c>
      <c r="P2737">
        <v>335.82089552238801</v>
      </c>
      <c r="Q2737">
        <v>0.120291050307809</v>
      </c>
    </row>
    <row r="2738" spans="1:17" hidden="1" x14ac:dyDescent="0.3">
      <c r="A2738" t="s">
        <v>5684</v>
      </c>
      <c r="B2738" t="s">
        <v>5685</v>
      </c>
      <c r="C2738" t="s">
        <v>10405</v>
      </c>
      <c r="D2738" t="s">
        <v>1126</v>
      </c>
      <c r="E2738">
        <v>147.305598807</v>
      </c>
      <c r="F2738">
        <v>0.79</v>
      </c>
      <c r="G2738">
        <v>16.885092862280601</v>
      </c>
      <c r="H2738">
        <v>-9.5769327645450506</v>
      </c>
      <c r="I2738">
        <v>-18.933143448697201</v>
      </c>
      <c r="J2738">
        <v>-6.1276480638182598</v>
      </c>
      <c r="K2738">
        <v>0.82959651633875797</v>
      </c>
      <c r="L2738">
        <v>0.78122135593197095</v>
      </c>
      <c r="M2738">
        <v>36.155439411886</v>
      </c>
      <c r="N2738">
        <v>0.31934223014082103</v>
      </c>
      <c r="O2738">
        <v>51.898734177215097</v>
      </c>
      <c r="P2738">
        <v>71.739130434782595</v>
      </c>
      <c r="Q2738">
        <v>8.4628427722600007E-3</v>
      </c>
    </row>
    <row r="2739" spans="1:17" hidden="1" x14ac:dyDescent="0.3">
      <c r="A2739" t="s">
        <v>5686</v>
      </c>
      <c r="B2739" t="s">
        <v>5687</v>
      </c>
      <c r="C2739" t="s">
        <v>10405</v>
      </c>
      <c r="D2739" t="s">
        <v>263</v>
      </c>
      <c r="E2739">
        <v>147.242488455</v>
      </c>
      <c r="F2739">
        <v>156.94999999999999</v>
      </c>
      <c r="G2739">
        <v>66.449091467840304</v>
      </c>
      <c r="H2739">
        <v>-12.379884626654899</v>
      </c>
      <c r="I2739">
        <v>-20.500480909997499</v>
      </c>
      <c r="J2739">
        <v>-9.5552446488861307</v>
      </c>
      <c r="K2739">
        <v>170.692645394756</v>
      </c>
      <c r="L2739">
        <v>162.93684345666901</v>
      </c>
      <c r="M2739">
        <v>37.322665706465301</v>
      </c>
      <c r="N2739">
        <v>0.59603274759671399</v>
      </c>
      <c r="O2739">
        <v>68.110863332271407</v>
      </c>
      <c r="P2739">
        <v>111.808367071524</v>
      </c>
      <c r="Q2739">
        <v>0.103916811919361</v>
      </c>
    </row>
    <row r="2740" spans="1:17" hidden="1" x14ac:dyDescent="0.3">
      <c r="A2740" t="s">
        <v>5688</v>
      </c>
      <c r="B2740" t="s">
        <v>5689</v>
      </c>
      <c r="C2740" t="s">
        <v>10405</v>
      </c>
      <c r="E2740">
        <v>147.15847015999901</v>
      </c>
      <c r="F2740">
        <v>131.36000000000001</v>
      </c>
      <c r="G2740">
        <v>95.291692551899203</v>
      </c>
      <c r="H2740">
        <v>122.71507161661501</v>
      </c>
      <c r="I2740">
        <v>109.78006001450601</v>
      </c>
      <c r="J2740">
        <v>37.256150974082701</v>
      </c>
      <c r="M2740">
        <v>100</v>
      </c>
      <c r="O2740">
        <v>0</v>
      </c>
      <c r="P2740">
        <v>151.406698564593</v>
      </c>
    </row>
    <row r="2741" spans="1:17" hidden="1" x14ac:dyDescent="0.3">
      <c r="A2741" t="s">
        <v>5690</v>
      </c>
      <c r="B2741" t="s">
        <v>5691</v>
      </c>
      <c r="C2741" t="s">
        <v>10405</v>
      </c>
      <c r="D2741" t="s">
        <v>127</v>
      </c>
      <c r="E2741">
        <v>147.02656256</v>
      </c>
      <c r="F2741">
        <v>59.2</v>
      </c>
      <c r="G2741">
        <v>-43.0148844052801</v>
      </c>
      <c r="H2741">
        <v>-19.278399575996801</v>
      </c>
      <c r="I2741">
        <v>-28.526516942673101</v>
      </c>
      <c r="J2741">
        <v>-2.8027228212380701</v>
      </c>
      <c r="O2741">
        <v>21.6216216216216</v>
      </c>
      <c r="P2741">
        <v>4.2253521126760702</v>
      </c>
    </row>
    <row r="2742" spans="1:17" hidden="1" x14ac:dyDescent="0.3">
      <c r="A2742" t="s">
        <v>5692</v>
      </c>
      <c r="B2742" t="s">
        <v>5693</v>
      </c>
      <c r="C2742" t="s">
        <v>10405</v>
      </c>
      <c r="D2742" t="s">
        <v>74</v>
      </c>
      <c r="E2742">
        <v>146.916384768</v>
      </c>
      <c r="F2742">
        <v>107.84</v>
      </c>
      <c r="G2742">
        <v>10.9472681198835</v>
      </c>
      <c r="H2742">
        <v>-0.957756717253331</v>
      </c>
      <c r="I2742">
        <v>-0.33820329635771501</v>
      </c>
      <c r="J2742">
        <v>2.3370109705271598</v>
      </c>
      <c r="K2742">
        <v>96.642729919858496</v>
      </c>
      <c r="L2742">
        <v>90.7095983732478</v>
      </c>
      <c r="M2742">
        <v>80.815421991137299</v>
      </c>
      <c r="N2742">
        <v>1.40074613772762</v>
      </c>
      <c r="O2742">
        <v>24.165430267062298</v>
      </c>
      <c r="P2742">
        <v>68.5</v>
      </c>
      <c r="Q2742">
        <v>4.2633431202659E-2</v>
      </c>
    </row>
    <row r="2743" spans="1:17" hidden="1" x14ac:dyDescent="0.3">
      <c r="A2743" t="s">
        <v>5694</v>
      </c>
      <c r="B2743" t="s">
        <v>5695</v>
      </c>
      <c r="C2743" t="s">
        <v>10405</v>
      </c>
      <c r="D2743" t="s">
        <v>5696</v>
      </c>
      <c r="E2743">
        <v>146.11062000000001</v>
      </c>
      <c r="F2743">
        <v>152</v>
      </c>
      <c r="G2743">
        <v>-33.470212210005499</v>
      </c>
      <c r="H2743">
        <v>-11.047696424893999</v>
      </c>
      <c r="I2743">
        <v>-4.3348958722617104</v>
      </c>
      <c r="J2743">
        <v>-3.6968585625530901</v>
      </c>
      <c r="K2743">
        <v>163.129322860922</v>
      </c>
      <c r="L2743">
        <v>158.65220379722999</v>
      </c>
      <c r="M2743">
        <v>36.9639778467224</v>
      </c>
      <c r="N2743">
        <v>0.44744318181818099</v>
      </c>
      <c r="O2743">
        <v>34.736842105263101</v>
      </c>
      <c r="P2743">
        <v>33.274879438842603</v>
      </c>
    </row>
    <row r="2744" spans="1:17" hidden="1" x14ac:dyDescent="0.3">
      <c r="A2744" t="s">
        <v>5697</v>
      </c>
      <c r="B2744" t="s">
        <v>5698</v>
      </c>
      <c r="C2744" t="s">
        <v>10405</v>
      </c>
      <c r="D2744" t="s">
        <v>144</v>
      </c>
      <c r="E2744">
        <v>145.81503000000001</v>
      </c>
      <c r="F2744">
        <v>359</v>
      </c>
      <c r="G2744">
        <v>217.05027897196399</v>
      </c>
      <c r="H2744">
        <v>-15.8175075439345</v>
      </c>
      <c r="I2744">
        <v>-39.1101515467493</v>
      </c>
      <c r="J2744">
        <v>-10.664600200256899</v>
      </c>
      <c r="K2744">
        <v>393.95015755612098</v>
      </c>
      <c r="L2744">
        <v>339.19990148856402</v>
      </c>
      <c r="M2744">
        <v>11.9353551633151</v>
      </c>
      <c r="N2744">
        <v>2.0051241323520999</v>
      </c>
      <c r="O2744">
        <v>35.153203342618298</v>
      </c>
      <c r="P2744">
        <v>303.370786516853</v>
      </c>
      <c r="Q2744">
        <v>0.27660515520783502</v>
      </c>
    </row>
    <row r="2745" spans="1:17" hidden="1" x14ac:dyDescent="0.3">
      <c r="A2745" t="s">
        <v>5699</v>
      </c>
      <c r="B2745" t="s">
        <v>5700</v>
      </c>
      <c r="C2745" t="s">
        <v>10405</v>
      </c>
      <c r="D2745" t="s">
        <v>281</v>
      </c>
      <c r="E2745">
        <v>145.50342499999999</v>
      </c>
      <c r="F2745">
        <v>64.599999999999994</v>
      </c>
      <c r="M2745">
        <v>99.999992872253003</v>
      </c>
      <c r="N2745">
        <v>1</v>
      </c>
    </row>
    <row r="2746" spans="1:17" hidden="1" x14ac:dyDescent="0.3">
      <c r="A2746" t="s">
        <v>5701</v>
      </c>
      <c r="B2746" t="s">
        <v>5702</v>
      </c>
      <c r="C2746" t="s">
        <v>10405</v>
      </c>
      <c r="D2746" t="s">
        <v>438</v>
      </c>
      <c r="E2746">
        <v>145.14275699999999</v>
      </c>
      <c r="F2746">
        <v>90</v>
      </c>
      <c r="G2746">
        <v>-69.823052303753101</v>
      </c>
      <c r="H2746">
        <v>-18.993005822857398</v>
      </c>
      <c r="I2746">
        <v>-27.185405892136099</v>
      </c>
      <c r="J2746">
        <v>-7.7217430573997801</v>
      </c>
      <c r="K2746">
        <v>100.22439880760599</v>
      </c>
      <c r="L2746">
        <v>109.859172200985</v>
      </c>
      <c r="M2746">
        <v>14.3539873625535</v>
      </c>
      <c r="N2746">
        <v>0.61774261991853596</v>
      </c>
      <c r="O2746">
        <v>66.6666666666666</v>
      </c>
      <c r="P2746">
        <v>2.0986954055586899</v>
      </c>
      <c r="Q2746">
        <v>4.8826755085541997E-2</v>
      </c>
    </row>
    <row r="2747" spans="1:17" hidden="1" x14ac:dyDescent="0.3">
      <c r="A2747" t="s">
        <v>5703</v>
      </c>
      <c r="B2747" t="s">
        <v>5704</v>
      </c>
      <c r="C2747" t="s">
        <v>10405</v>
      </c>
      <c r="D2747" t="s">
        <v>51</v>
      </c>
      <c r="E2747">
        <v>145.08010691499999</v>
      </c>
      <c r="F2747">
        <v>123.85</v>
      </c>
      <c r="G2747">
        <v>-77.127066466859702</v>
      </c>
      <c r="H2747">
        <v>-4.7576556561113303</v>
      </c>
      <c r="I2747">
        <v>-67.541443043838896</v>
      </c>
      <c r="K2747">
        <v>172.946293051152</v>
      </c>
      <c r="L2747">
        <v>157.13223461918301</v>
      </c>
      <c r="M2747">
        <v>9.4064914156939192</v>
      </c>
      <c r="N2747">
        <v>0.58823529411764697</v>
      </c>
      <c r="O2747">
        <v>124.182478805006</v>
      </c>
      <c r="P2747">
        <v>11.980108499095801</v>
      </c>
    </row>
    <row r="2748" spans="1:17" hidden="1" x14ac:dyDescent="0.3">
      <c r="A2748" t="s">
        <v>5705</v>
      </c>
      <c r="B2748" t="s">
        <v>5706</v>
      </c>
      <c r="C2748" t="s">
        <v>10405</v>
      </c>
      <c r="D2748" t="s">
        <v>471</v>
      </c>
      <c r="E2748">
        <v>145.07258901</v>
      </c>
      <c r="F2748">
        <v>102.35</v>
      </c>
      <c r="G2748">
        <v>-46.199230356915301</v>
      </c>
      <c r="H2748">
        <v>-7.0581251396794</v>
      </c>
      <c r="I2748">
        <v>-23.7840608798898</v>
      </c>
      <c r="J2748">
        <v>1.5808885215475701</v>
      </c>
      <c r="K2748">
        <v>104.485566721788</v>
      </c>
      <c r="L2748">
        <v>111.251787665759</v>
      </c>
      <c r="M2748">
        <v>50.436563227051401</v>
      </c>
      <c r="N2748">
        <v>1.1079545454545401</v>
      </c>
      <c r="O2748">
        <v>76.844162188568603</v>
      </c>
      <c r="P2748">
        <v>9.46524064171121</v>
      </c>
    </row>
    <row r="2749" spans="1:17" hidden="1" x14ac:dyDescent="0.3">
      <c r="A2749" t="s">
        <v>5707</v>
      </c>
      <c r="B2749" t="s">
        <v>5708</v>
      </c>
      <c r="C2749" t="s">
        <v>10405</v>
      </c>
      <c r="D2749" t="s">
        <v>54</v>
      </c>
      <c r="E2749">
        <v>145.02910951600001</v>
      </c>
      <c r="F2749">
        <v>8.42</v>
      </c>
      <c r="G2749">
        <v>71.019057385647002</v>
      </c>
      <c r="H2749">
        <v>14.335750937295201</v>
      </c>
      <c r="I2749">
        <v>40.290590134792403</v>
      </c>
      <c r="J2749">
        <v>-6.1357781451190796</v>
      </c>
      <c r="K2749">
        <v>8.0904396491556891</v>
      </c>
      <c r="L2749">
        <v>6.5152279235956696</v>
      </c>
      <c r="M2749">
        <v>36.042494956308701</v>
      </c>
      <c r="N2749">
        <v>0.37234184933215603</v>
      </c>
      <c r="O2749">
        <v>22.802850356294499</v>
      </c>
      <c r="P2749">
        <v>141.771055948271</v>
      </c>
      <c r="Q2749">
        <v>1.1148430483810001E-3</v>
      </c>
    </row>
    <row r="2750" spans="1:17" hidden="1" x14ac:dyDescent="0.3">
      <c r="A2750" t="s">
        <v>5709</v>
      </c>
      <c r="B2750" t="s">
        <v>5710</v>
      </c>
      <c r="C2750" t="s">
        <v>10405</v>
      </c>
      <c r="D2750" t="s">
        <v>5711</v>
      </c>
      <c r="E2750">
        <v>144.90202930000001</v>
      </c>
      <c r="F2750">
        <v>52.37</v>
      </c>
      <c r="G2750">
        <v>300.28100766838202</v>
      </c>
      <c r="H2750">
        <v>-21.520391284713899</v>
      </c>
      <c r="I2750">
        <v>95.289609702990404</v>
      </c>
      <c r="J2750">
        <v>-10.2052537682123</v>
      </c>
      <c r="K2750">
        <v>53.434308588073399</v>
      </c>
      <c r="L2750">
        <v>38.774911221922302</v>
      </c>
      <c r="M2750">
        <v>32.6252459494333</v>
      </c>
      <c r="N2750">
        <v>0.46860032783434602</v>
      </c>
      <c r="O2750">
        <v>25.167080389535901</v>
      </c>
      <c r="P2750">
        <v>354.99565595134601</v>
      </c>
      <c r="Q2750">
        <v>0.12644471647754599</v>
      </c>
    </row>
    <row r="2751" spans="1:17" hidden="1" x14ac:dyDescent="0.3">
      <c r="A2751" t="s">
        <v>5712</v>
      </c>
      <c r="B2751" t="s">
        <v>5713</v>
      </c>
      <c r="C2751" t="s">
        <v>10405</v>
      </c>
      <c r="D2751" t="s">
        <v>1126</v>
      </c>
      <c r="E2751">
        <v>144.67944371300001</v>
      </c>
      <c r="F2751">
        <v>25.13</v>
      </c>
      <c r="G2751">
        <v>-17.944238184031398</v>
      </c>
      <c r="H2751">
        <v>4.5808657446668697</v>
      </c>
      <c r="I2751">
        <v>5.8665124018435897</v>
      </c>
      <c r="J2751">
        <v>0.71326306255124095</v>
      </c>
      <c r="K2751">
        <v>24.601175235353601</v>
      </c>
      <c r="L2751">
        <v>23.548155621156798</v>
      </c>
      <c r="M2751">
        <v>45.117034287013503</v>
      </c>
      <c r="N2751">
        <v>0.94978484478610103</v>
      </c>
      <c r="O2751">
        <v>41.185833664942201</v>
      </c>
      <c r="P2751">
        <v>35.107526881720403</v>
      </c>
      <c r="Q2751">
        <v>6.6097042521934005E-2</v>
      </c>
    </row>
    <row r="2752" spans="1:17" hidden="1" x14ac:dyDescent="0.3">
      <c r="A2752" t="s">
        <v>5714</v>
      </c>
      <c r="B2752" t="s">
        <v>5715</v>
      </c>
      <c r="C2752" t="s">
        <v>10405</v>
      </c>
      <c r="D2752" t="s">
        <v>400</v>
      </c>
      <c r="E2752">
        <v>144.31475255399999</v>
      </c>
      <c r="F2752">
        <v>144.27000000000001</v>
      </c>
      <c r="G2752">
        <v>-15.0692381840314</v>
      </c>
      <c r="H2752">
        <v>-5.2542999514133504</v>
      </c>
      <c r="I2752">
        <v>0.57095491195853398</v>
      </c>
      <c r="J2752">
        <v>-4.4241012131183102E-2</v>
      </c>
      <c r="K2752">
        <v>142.743433497659</v>
      </c>
      <c r="L2752">
        <v>132.51235823501301</v>
      </c>
      <c r="M2752">
        <v>48.661250875760501</v>
      </c>
      <c r="N2752">
        <v>0.32399353232533801</v>
      </c>
      <c r="O2752">
        <v>26.7068690649476</v>
      </c>
      <c r="P2752">
        <v>42.912332838038601</v>
      </c>
      <c r="Q2752">
        <v>4.7248486693231999E-2</v>
      </c>
    </row>
    <row r="2753" spans="1:17" hidden="1" x14ac:dyDescent="0.3">
      <c r="A2753" t="s">
        <v>5716</v>
      </c>
      <c r="B2753" t="s">
        <v>5717</v>
      </c>
      <c r="C2753" t="s">
        <v>10405</v>
      </c>
      <c r="D2753" t="s">
        <v>54</v>
      </c>
      <c r="E2753">
        <v>144.29156832000001</v>
      </c>
      <c r="F2753">
        <v>28.8</v>
      </c>
      <c r="G2753">
        <v>-24.3063423719783</v>
      </c>
      <c r="H2753">
        <v>-4.4448297958402101</v>
      </c>
      <c r="I2753">
        <v>14.730649654751</v>
      </c>
      <c r="J2753">
        <v>-4.9691114784524197</v>
      </c>
      <c r="K2753">
        <v>27.511390338398801</v>
      </c>
      <c r="L2753">
        <v>26.485221837546501</v>
      </c>
      <c r="M2753">
        <v>50.804544538444603</v>
      </c>
      <c r="N2753">
        <v>0.32546599141446803</v>
      </c>
      <c r="O2753">
        <v>43.0555555555555</v>
      </c>
      <c r="P2753">
        <v>51.578947368420998</v>
      </c>
      <c r="Q2753">
        <v>-8.5090140936565001E-2</v>
      </c>
    </row>
    <row r="2754" spans="1:17" hidden="1" x14ac:dyDescent="0.3">
      <c r="A2754" t="s">
        <v>5718</v>
      </c>
      <c r="B2754" t="s">
        <v>5719</v>
      </c>
      <c r="C2754" t="s">
        <v>10405</v>
      </c>
      <c r="D2754" t="s">
        <v>740</v>
      </c>
      <c r="E2754">
        <v>143.69074230499999</v>
      </c>
      <c r="F2754">
        <v>130.05000000000001</v>
      </c>
      <c r="G2754">
        <v>184.71445400097599</v>
      </c>
      <c r="H2754">
        <v>-5.3612014878729299</v>
      </c>
      <c r="I2754">
        <v>73.145910109629995</v>
      </c>
      <c r="J2754">
        <v>-1.5499234278970799</v>
      </c>
      <c r="K2754">
        <v>130.508817558738</v>
      </c>
      <c r="L2754">
        <v>98.329046420265897</v>
      </c>
      <c r="M2754">
        <v>47.101193075134702</v>
      </c>
      <c r="N2754">
        <v>0.70390359985927398</v>
      </c>
      <c r="O2754">
        <v>15.2633602460592</v>
      </c>
      <c r="P2754">
        <v>261.04941699056002</v>
      </c>
      <c r="Q2754">
        <v>0.116351562970853</v>
      </c>
    </row>
    <row r="2755" spans="1:17" hidden="1" x14ac:dyDescent="0.3">
      <c r="A2755" t="s">
        <v>5720</v>
      </c>
      <c r="B2755" t="s">
        <v>5721</v>
      </c>
      <c r="C2755" t="s">
        <v>10405</v>
      </c>
      <c r="D2755" t="s">
        <v>266</v>
      </c>
      <c r="E2755">
        <v>143.685</v>
      </c>
      <c r="F2755">
        <v>128.75</v>
      </c>
      <c r="G2755">
        <v>-32.403978946949302</v>
      </c>
      <c r="H2755">
        <v>-9.9655987059427193</v>
      </c>
      <c r="I2755">
        <v>8.2953301325160798</v>
      </c>
      <c r="J2755">
        <v>-5.5713711490767102</v>
      </c>
      <c r="K2755">
        <v>131.597078526069</v>
      </c>
      <c r="L2755">
        <v>131.28989688609801</v>
      </c>
      <c r="M2755">
        <v>49.126880647128502</v>
      </c>
      <c r="N2755">
        <v>0.76352335578643404</v>
      </c>
      <c r="O2755">
        <v>28.116504854368898</v>
      </c>
      <c r="P2755">
        <v>38.2921589688507</v>
      </c>
      <c r="Q2755">
        <v>8.0524762806952005E-2</v>
      </c>
    </row>
    <row r="2756" spans="1:17" hidden="1" x14ac:dyDescent="0.3">
      <c r="A2756" t="s">
        <v>5722</v>
      </c>
      <c r="B2756" t="s">
        <v>5723</v>
      </c>
      <c r="C2756" t="s">
        <v>10405</v>
      </c>
      <c r="D2756" t="s">
        <v>592</v>
      </c>
      <c r="E2756">
        <v>143.62039077</v>
      </c>
      <c r="F2756">
        <v>46.7</v>
      </c>
      <c r="G2756">
        <v>-11.8416990071557</v>
      </c>
      <c r="H2756">
        <v>-20.011892944246899</v>
      </c>
      <c r="I2756">
        <v>-32.696792220307699</v>
      </c>
      <c r="J2756">
        <v>-7.7322693731892604</v>
      </c>
      <c r="K2756">
        <v>50.979900179614802</v>
      </c>
      <c r="L2756">
        <v>50.738861698605</v>
      </c>
      <c r="M2756">
        <v>43.071080075680001</v>
      </c>
      <c r="N2756">
        <v>1.1103855448746001</v>
      </c>
      <c r="O2756">
        <v>50.9635974304068</v>
      </c>
      <c r="P2756">
        <v>27.005711177590399</v>
      </c>
      <c r="Q2756">
        <v>9.1673963473464001E-2</v>
      </c>
    </row>
    <row r="2757" spans="1:17" hidden="1" x14ac:dyDescent="0.3">
      <c r="A2757" t="s">
        <v>5724</v>
      </c>
      <c r="B2757" t="s">
        <v>5725</v>
      </c>
      <c r="C2757" t="s">
        <v>10405</v>
      </c>
      <c r="E2757">
        <v>143.52929814999999</v>
      </c>
      <c r="F2757">
        <v>205</v>
      </c>
      <c r="G2757">
        <v>4.4951557553624504</v>
      </c>
      <c r="H2757">
        <v>-15.030597843947101</v>
      </c>
      <c r="I2757">
        <v>8.7430051791165297</v>
      </c>
      <c r="J2757">
        <v>-5.3760882226384599</v>
      </c>
      <c r="K2757">
        <v>213.03026868991799</v>
      </c>
      <c r="L2757">
        <v>183.080359361512</v>
      </c>
      <c r="M2757">
        <v>32.314476861367197</v>
      </c>
      <c r="N2757">
        <v>0.556964544129675</v>
      </c>
      <c r="O2757">
        <v>18.5365853658536</v>
      </c>
      <c r="P2757">
        <v>52.9280119358448</v>
      </c>
      <c r="Q2757">
        <v>0.20439386841451199</v>
      </c>
    </row>
    <row r="2758" spans="1:17" hidden="1" x14ac:dyDescent="0.3">
      <c r="A2758" t="s">
        <v>5726</v>
      </c>
      <c r="B2758" t="s">
        <v>5727</v>
      </c>
      <c r="C2758" t="s">
        <v>10405</v>
      </c>
      <c r="D2758" t="s">
        <v>127</v>
      </c>
      <c r="E2758">
        <v>143.309133</v>
      </c>
      <c r="F2758">
        <v>3.57</v>
      </c>
      <c r="G2758">
        <v>37.022801884904297</v>
      </c>
      <c r="H2758">
        <v>-3.9490303191841001</v>
      </c>
      <c r="I2758">
        <v>-9.5013252668790305</v>
      </c>
      <c r="J2758">
        <v>-7.0609482131462897</v>
      </c>
      <c r="K2758">
        <v>3.7631480910735999</v>
      </c>
      <c r="L2758">
        <v>3.5027245502959201</v>
      </c>
      <c r="M2758">
        <v>37.5713048250729</v>
      </c>
      <c r="N2758">
        <v>0.99566764786471096</v>
      </c>
      <c r="O2758">
        <v>48.179271708683402</v>
      </c>
      <c r="P2758">
        <v>84.974093264248694</v>
      </c>
      <c r="Q2758">
        <v>9.0114931487747005E-2</v>
      </c>
    </row>
    <row r="2759" spans="1:17" hidden="1" x14ac:dyDescent="0.3">
      <c r="A2759" t="s">
        <v>5728</v>
      </c>
      <c r="B2759" t="s">
        <v>5729</v>
      </c>
      <c r="C2759" t="s">
        <v>10405</v>
      </c>
      <c r="D2759" t="s">
        <v>555</v>
      </c>
      <c r="E2759">
        <v>143.14084500000001</v>
      </c>
      <c r="F2759">
        <v>76.55</v>
      </c>
      <c r="G2759">
        <v>56.375287118252402</v>
      </c>
      <c r="H2759">
        <v>4.4676964565647204</v>
      </c>
      <c r="I2759">
        <v>69.024173624473505</v>
      </c>
      <c r="J2759">
        <v>12.3347375222877</v>
      </c>
      <c r="K2759">
        <v>64.182527543710506</v>
      </c>
      <c r="L2759">
        <v>56.193374274281098</v>
      </c>
      <c r="M2759">
        <v>75.694809979264093</v>
      </c>
      <c r="N2759">
        <v>0.68584827316691899</v>
      </c>
      <c r="O2759">
        <v>4.4415414761593803</v>
      </c>
      <c r="P2759">
        <v>106.612685560053</v>
      </c>
    </row>
    <row r="2760" spans="1:17" hidden="1" x14ac:dyDescent="0.3">
      <c r="A2760" t="s">
        <v>5730</v>
      </c>
      <c r="B2760" t="s">
        <v>5731</v>
      </c>
      <c r="C2760" t="s">
        <v>10405</v>
      </c>
      <c r="D2760" t="s">
        <v>754</v>
      </c>
      <c r="E2760">
        <v>142.89995898000001</v>
      </c>
      <c r="F2760">
        <v>91.37</v>
      </c>
      <c r="G2760">
        <v>-2.4766918907222299</v>
      </c>
      <c r="H2760">
        <v>-2.2618905516505601</v>
      </c>
      <c r="I2760">
        <v>-1.42153255672622</v>
      </c>
      <c r="J2760">
        <v>-0.53739539579294204</v>
      </c>
      <c r="K2760">
        <v>87.654702336054896</v>
      </c>
      <c r="L2760">
        <v>81.722838456240098</v>
      </c>
      <c r="M2760">
        <v>66.033807332126898</v>
      </c>
      <c r="N2760">
        <v>1.1901135961058</v>
      </c>
      <c r="O2760">
        <v>1.2367297800153201</v>
      </c>
      <c r="P2760">
        <v>57.263339070567902</v>
      </c>
      <c r="Q2760">
        <v>1.9804733760708002E-2</v>
      </c>
    </row>
    <row r="2761" spans="1:17" hidden="1" x14ac:dyDescent="0.3">
      <c r="A2761" t="s">
        <v>5732</v>
      </c>
      <c r="B2761" t="s">
        <v>5733</v>
      </c>
      <c r="C2761" t="s">
        <v>10405</v>
      </c>
      <c r="D2761" t="s">
        <v>510</v>
      </c>
      <c r="E2761">
        <v>142.86385079999999</v>
      </c>
      <c r="F2761">
        <v>70.8</v>
      </c>
      <c r="G2761">
        <v>-56.287266538313801</v>
      </c>
      <c r="H2761">
        <v>1.13458342016388E-2</v>
      </c>
      <c r="I2761">
        <v>-2.4675209914148701</v>
      </c>
      <c r="J2761">
        <v>0.83728088010746204</v>
      </c>
      <c r="K2761">
        <v>68.225088625336895</v>
      </c>
      <c r="L2761">
        <v>75.7373602736929</v>
      </c>
      <c r="M2761">
        <v>70.392049043481094</v>
      </c>
      <c r="N2761">
        <v>1.1671987230646399</v>
      </c>
      <c r="O2761">
        <v>61.370056497175099</v>
      </c>
      <c r="P2761">
        <v>19.999999999999901</v>
      </c>
    </row>
    <row r="2762" spans="1:17" hidden="1" x14ac:dyDescent="0.3">
      <c r="A2762" t="s">
        <v>5734</v>
      </c>
      <c r="B2762" t="s">
        <v>5735</v>
      </c>
      <c r="C2762" t="s">
        <v>10405</v>
      </c>
      <c r="D2762" t="s">
        <v>266</v>
      </c>
      <c r="E2762">
        <v>142.80000000000001</v>
      </c>
      <c r="F2762">
        <v>127.5</v>
      </c>
      <c r="G2762">
        <v>97.972893420825699</v>
      </c>
      <c r="H2762">
        <v>15.9239720559661</v>
      </c>
      <c r="I2762">
        <v>69.514037581988404</v>
      </c>
      <c r="J2762">
        <v>-8.2145660239069702</v>
      </c>
      <c r="K2762">
        <v>112.107226374318</v>
      </c>
      <c r="L2762">
        <v>90.9782445690781</v>
      </c>
      <c r="M2762">
        <v>52.958246384744797</v>
      </c>
      <c r="N2762">
        <v>1.3049672778555801</v>
      </c>
      <c r="O2762">
        <v>7.8431372549019498</v>
      </c>
      <c r="P2762">
        <v>130.144404332129</v>
      </c>
      <c r="Q2762">
        <v>6.6842092339980994E-2</v>
      </c>
    </row>
    <row r="2763" spans="1:17" hidden="1" x14ac:dyDescent="0.3">
      <c r="A2763" t="s">
        <v>5736</v>
      </c>
      <c r="B2763" t="s">
        <v>5737</v>
      </c>
      <c r="C2763" t="s">
        <v>10405</v>
      </c>
      <c r="D2763" t="s">
        <v>130</v>
      </c>
      <c r="E2763">
        <v>142.77427177000001</v>
      </c>
      <c r="F2763">
        <v>554.9</v>
      </c>
      <c r="G2763">
        <v>-6.7703809678013904</v>
      </c>
      <c r="H2763">
        <v>-7.3195086127703899</v>
      </c>
      <c r="I2763">
        <v>-12.389025801638301</v>
      </c>
      <c r="J2763">
        <v>-3.04207477299137</v>
      </c>
      <c r="K2763">
        <v>567.83778071692802</v>
      </c>
      <c r="L2763">
        <v>558.37700043625898</v>
      </c>
      <c r="M2763">
        <v>46.914554775566202</v>
      </c>
      <c r="N2763">
        <v>0.51498222447943098</v>
      </c>
      <c r="O2763">
        <v>44.170120742476101</v>
      </c>
      <c r="P2763">
        <v>31.492890995260598</v>
      </c>
      <c r="Q2763">
        <v>6.2658333858799001E-2</v>
      </c>
    </row>
    <row r="2764" spans="1:17" hidden="1" x14ac:dyDescent="0.3">
      <c r="A2764" t="s">
        <v>5738</v>
      </c>
      <c r="B2764" t="s">
        <v>5739</v>
      </c>
      <c r="C2764" t="s">
        <v>10405</v>
      </c>
      <c r="D2764" t="s">
        <v>780</v>
      </c>
      <c r="E2764">
        <v>142.37393499999999</v>
      </c>
      <c r="F2764">
        <v>77.900000000000006</v>
      </c>
      <c r="G2764">
        <v>-58.646263152927602</v>
      </c>
      <c r="H2764">
        <v>49.713889059335798</v>
      </c>
      <c r="I2764">
        <v>63.269237503683698</v>
      </c>
      <c r="J2764">
        <v>-3.2524012956847801</v>
      </c>
      <c r="K2764">
        <v>58.937731020582603</v>
      </c>
      <c r="M2764">
        <v>71.128694545696604</v>
      </c>
      <c r="N2764">
        <v>3.2303892314833198</v>
      </c>
      <c r="O2764">
        <v>43.774069319640503</v>
      </c>
      <c r="P2764">
        <v>107.180851063829</v>
      </c>
    </row>
    <row r="2765" spans="1:17" hidden="1" x14ac:dyDescent="0.3">
      <c r="A2765" t="s">
        <v>5740</v>
      </c>
      <c r="B2765" t="s">
        <v>5741</v>
      </c>
      <c r="C2765" t="s">
        <v>10405</v>
      </c>
      <c r="D2765" t="s">
        <v>998</v>
      </c>
      <c r="E2765">
        <v>142.19999999999999</v>
      </c>
      <c r="F2765">
        <v>225</v>
      </c>
      <c r="G2765">
        <v>-5.6604060476550604</v>
      </c>
      <c r="H2765">
        <v>4.4656453147624502</v>
      </c>
      <c r="I2765">
        <v>16.205580145471099</v>
      </c>
      <c r="J2765">
        <v>-0.65915672732119801</v>
      </c>
      <c r="K2765">
        <v>206.305047120833</v>
      </c>
      <c r="L2765">
        <v>189.87195527221701</v>
      </c>
      <c r="M2765">
        <v>59.893182990185601</v>
      </c>
      <c r="N2765">
        <v>0.71596731028719496</v>
      </c>
      <c r="O2765">
        <v>8.86666666666666</v>
      </c>
      <c r="P2765">
        <v>56.195765359250203</v>
      </c>
      <c r="Q2765">
        <v>-2.6546813001974E-2</v>
      </c>
    </row>
    <row r="2766" spans="1:17" hidden="1" x14ac:dyDescent="0.3">
      <c r="A2766" t="s">
        <v>5742</v>
      </c>
      <c r="B2766" t="s">
        <v>5743</v>
      </c>
      <c r="C2766" t="s">
        <v>10405</v>
      </c>
      <c r="D2766" t="s">
        <v>4755</v>
      </c>
      <c r="E2766">
        <v>142.16541024</v>
      </c>
      <c r="F2766">
        <v>74.760000000000005</v>
      </c>
      <c r="G2766">
        <v>-75.393201501415803</v>
      </c>
      <c r="H2766">
        <v>-8.4756043740600493</v>
      </c>
      <c r="I2766">
        <v>-9.1623131395086403</v>
      </c>
      <c r="J2766">
        <v>-8.5941114784524206</v>
      </c>
      <c r="K2766">
        <v>81.697086510870705</v>
      </c>
      <c r="M2766">
        <v>25.950719732113999</v>
      </c>
      <c r="N2766">
        <v>0.33687889836381701</v>
      </c>
      <c r="O2766">
        <v>94.168004280363803</v>
      </c>
      <c r="P2766">
        <v>41.4569536423841</v>
      </c>
    </row>
    <row r="2767" spans="1:17" hidden="1" x14ac:dyDescent="0.3">
      <c r="A2767" t="s">
        <v>5744</v>
      </c>
      <c r="B2767" t="s">
        <v>5745</v>
      </c>
      <c r="C2767" t="s">
        <v>10405</v>
      </c>
      <c r="D2767" t="s">
        <v>998</v>
      </c>
      <c r="E2767">
        <v>141.740825</v>
      </c>
      <c r="F2767">
        <v>69.36</v>
      </c>
      <c r="G2767">
        <v>25.968023972416699</v>
      </c>
      <c r="H2767">
        <v>-6.79644936983071</v>
      </c>
      <c r="I2767">
        <v>20.677119866682698</v>
      </c>
      <c r="J2767">
        <v>-3.45651846185253</v>
      </c>
      <c r="K2767">
        <v>69.865564041753004</v>
      </c>
      <c r="L2767">
        <v>62.532101648564499</v>
      </c>
      <c r="M2767">
        <v>53.403694701322202</v>
      </c>
      <c r="N2767">
        <v>0.42247971095063003</v>
      </c>
      <c r="O2767">
        <v>25.432525951557</v>
      </c>
      <c r="P2767">
        <v>82.526315789473699</v>
      </c>
      <c r="Q2767">
        <v>8.3435293264027002E-2</v>
      </c>
    </row>
    <row r="2768" spans="1:17" hidden="1" x14ac:dyDescent="0.3">
      <c r="A2768" t="s">
        <v>5746</v>
      </c>
      <c r="B2768" t="s">
        <v>5747</v>
      </c>
      <c r="C2768" t="s">
        <v>10405</v>
      </c>
      <c r="D2768" t="s">
        <v>92</v>
      </c>
      <c r="E2768">
        <v>141.61263</v>
      </c>
      <c r="F2768">
        <v>270.14999999999998</v>
      </c>
      <c r="G2768">
        <v>3.95849664727477</v>
      </c>
      <c r="H2768">
        <v>31.3799104814548</v>
      </c>
      <c r="I2768">
        <v>18.446864109881702</v>
      </c>
      <c r="J2768">
        <v>15.153745664404701</v>
      </c>
      <c r="O2768">
        <v>0</v>
      </c>
      <c r="P2768">
        <v>50.4594820384293</v>
      </c>
    </row>
    <row r="2769" spans="1:17" hidden="1" x14ac:dyDescent="0.3">
      <c r="A2769" t="s">
        <v>5748</v>
      </c>
      <c r="B2769" t="s">
        <v>5749</v>
      </c>
      <c r="C2769" t="s">
        <v>10405</v>
      </c>
      <c r="D2769" t="s">
        <v>592</v>
      </c>
      <c r="E2769">
        <v>141.55350505000001</v>
      </c>
      <c r="F2769">
        <v>157.19999999999999</v>
      </c>
      <c r="G2769">
        <v>103.793664711631</v>
      </c>
      <c r="H2769">
        <v>-10.386503501318</v>
      </c>
      <c r="I2769">
        <v>14.528799360386</v>
      </c>
      <c r="J2769">
        <v>-6.03412046587004</v>
      </c>
      <c r="K2769">
        <v>155.053605299889</v>
      </c>
      <c r="L2769">
        <v>125.31845663267799</v>
      </c>
      <c r="M2769">
        <v>37.918141960513204</v>
      </c>
      <c r="N2769">
        <v>0.77459514427146403</v>
      </c>
      <c r="O2769">
        <v>19.465648854961799</v>
      </c>
      <c r="P2769">
        <v>174.249825540823</v>
      </c>
      <c r="Q2769">
        <v>0.15459464052045499</v>
      </c>
    </row>
    <row r="2770" spans="1:17" hidden="1" x14ac:dyDescent="0.3">
      <c r="A2770" t="s">
        <v>5750</v>
      </c>
      <c r="B2770" t="s">
        <v>5751</v>
      </c>
      <c r="C2770" t="s">
        <v>10405</v>
      </c>
      <c r="D2770" t="s">
        <v>592</v>
      </c>
      <c r="E2770">
        <v>141.38175000000001</v>
      </c>
      <c r="F2770">
        <v>262</v>
      </c>
      <c r="G2770">
        <v>106.010307270513</v>
      </c>
      <c r="H2770">
        <v>-0.81686365303559105</v>
      </c>
      <c r="I2770">
        <v>41.587373268627999</v>
      </c>
      <c r="J2770">
        <v>0.403795675276655</v>
      </c>
      <c r="K2770">
        <v>274.20647185228898</v>
      </c>
      <c r="L2770">
        <v>228.99101342365699</v>
      </c>
      <c r="M2770">
        <v>34.598410332865598</v>
      </c>
      <c r="N2770">
        <v>0.53886757302224497</v>
      </c>
      <c r="O2770">
        <v>72.923664122137396</v>
      </c>
      <c r="P2770">
        <v>151.923076923076</v>
      </c>
      <c r="Q2770">
        <v>8.5699318975390001E-2</v>
      </c>
    </row>
    <row r="2771" spans="1:17" hidden="1" x14ac:dyDescent="0.3">
      <c r="A2771" t="s">
        <v>5752</v>
      </c>
      <c r="B2771" t="s">
        <v>5753</v>
      </c>
      <c r="C2771" t="s">
        <v>10405</v>
      </c>
      <c r="D2771" t="s">
        <v>1230</v>
      </c>
      <c r="E2771">
        <v>141.34281899999999</v>
      </c>
      <c r="F2771">
        <v>109.39</v>
      </c>
      <c r="G2771">
        <v>-23.810936369451799</v>
      </c>
      <c r="H2771">
        <v>-0.60056753350597702</v>
      </c>
      <c r="I2771">
        <v>-13.9467755018029</v>
      </c>
      <c r="J2771">
        <v>-7.0831465661717203</v>
      </c>
      <c r="K2771">
        <v>112.179609836948</v>
      </c>
      <c r="L2771">
        <v>115.948410008294</v>
      </c>
      <c r="M2771">
        <v>39.0889213413842</v>
      </c>
      <c r="N2771">
        <v>0.76107610469590503</v>
      </c>
      <c r="O2771">
        <v>52.984733522259802</v>
      </c>
      <c r="P2771">
        <v>20.672917815774898</v>
      </c>
      <c r="Q2771">
        <v>-3.0806375700876999E-2</v>
      </c>
    </row>
    <row r="2772" spans="1:17" hidden="1" x14ac:dyDescent="0.3">
      <c r="A2772" t="s">
        <v>5754</v>
      </c>
      <c r="B2772" t="s">
        <v>5755</v>
      </c>
      <c r="C2772" t="s">
        <v>10405</v>
      </c>
      <c r="D2772" t="s">
        <v>754</v>
      </c>
      <c r="E2772">
        <v>141.05316456</v>
      </c>
      <c r="F2772">
        <v>79.63</v>
      </c>
      <c r="G2772">
        <v>38.342407718246001</v>
      </c>
      <c r="H2772">
        <v>-1.9501862420739899</v>
      </c>
      <c r="I2772">
        <v>10.8352555183783</v>
      </c>
      <c r="J2772">
        <v>-0.48903994038395099</v>
      </c>
      <c r="K2772">
        <v>76.970248869972806</v>
      </c>
      <c r="L2772">
        <v>67.985848716477093</v>
      </c>
      <c r="M2772">
        <v>44.340069516080298</v>
      </c>
      <c r="N2772">
        <v>0.98800537013798295</v>
      </c>
      <c r="O2772">
        <v>2.1725480346603101</v>
      </c>
      <c r="P2772">
        <v>82.011428571428496</v>
      </c>
      <c r="Q2772">
        <v>1.5864695888099999E-4</v>
      </c>
    </row>
    <row r="2773" spans="1:17" hidden="1" x14ac:dyDescent="0.3">
      <c r="A2773" t="s">
        <v>5756</v>
      </c>
      <c r="B2773" t="s">
        <v>5757</v>
      </c>
      <c r="C2773" t="s">
        <v>10405</v>
      </c>
      <c r="D2773" t="s">
        <v>2693</v>
      </c>
      <c r="E2773">
        <v>140.987123</v>
      </c>
      <c r="F2773">
        <v>13.07</v>
      </c>
      <c r="G2773">
        <v>-20.842720451338199</v>
      </c>
      <c r="H2773">
        <v>-17.600465020659801</v>
      </c>
      <c r="I2773">
        <v>-60.608907640836897</v>
      </c>
      <c r="J2773">
        <v>-3.6821516604084401</v>
      </c>
      <c r="K2773">
        <v>14.760507214502301</v>
      </c>
      <c r="L2773">
        <v>16.703103137204501</v>
      </c>
      <c r="M2773">
        <v>41.402981530534902</v>
      </c>
      <c r="N2773">
        <v>1.1316547917041799</v>
      </c>
      <c r="O2773">
        <v>142.73144605967801</v>
      </c>
      <c r="P2773">
        <v>22.953904045155198</v>
      </c>
      <c r="Q2773">
        <v>9.3495911895398007E-2</v>
      </c>
    </row>
    <row r="2774" spans="1:17" hidden="1" x14ac:dyDescent="0.3">
      <c r="A2774" t="s">
        <v>5758</v>
      </c>
      <c r="B2774" t="s">
        <v>5759</v>
      </c>
      <c r="C2774" t="s">
        <v>10405</v>
      </c>
      <c r="D2774" t="s">
        <v>646</v>
      </c>
      <c r="E2774">
        <v>140.74169858099901</v>
      </c>
      <c r="F2774">
        <v>2.97</v>
      </c>
      <c r="G2774">
        <v>-40.786895526688802</v>
      </c>
      <c r="H2774">
        <v>-6.0521540379883501</v>
      </c>
      <c r="I2774">
        <v>-11.6117148772686</v>
      </c>
      <c r="J2774">
        <v>1.98294331606812</v>
      </c>
      <c r="K2774">
        <v>3.02705908960478</v>
      </c>
      <c r="L2774">
        <v>3.0183446791383299</v>
      </c>
      <c r="M2774">
        <v>52.958262007251697</v>
      </c>
      <c r="N2774">
        <v>0.217459779386487</v>
      </c>
      <c r="O2774">
        <v>41.414141414141397</v>
      </c>
      <c r="P2774">
        <v>18.8</v>
      </c>
      <c r="Q2774">
        <v>3.9922071025675E-2</v>
      </c>
    </row>
    <row r="2775" spans="1:17" hidden="1" x14ac:dyDescent="0.3">
      <c r="A2775" t="s">
        <v>5760</v>
      </c>
      <c r="B2775" t="s">
        <v>5761</v>
      </c>
      <c r="C2775" t="s">
        <v>10405</v>
      </c>
      <c r="D2775" t="s">
        <v>592</v>
      </c>
      <c r="E2775">
        <v>140.680914</v>
      </c>
      <c r="F2775">
        <v>1977.8</v>
      </c>
      <c r="G2775">
        <v>104.704948756939</v>
      </c>
      <c r="H2775">
        <v>-5.1568730841993098</v>
      </c>
      <c r="I2775">
        <v>130.56588378865601</v>
      </c>
      <c r="J2775">
        <v>0.63160007053499501</v>
      </c>
      <c r="K2775">
        <v>1821.4411244107901</v>
      </c>
      <c r="L2775">
        <v>1400.63540409095</v>
      </c>
      <c r="M2775">
        <v>63.771991076370803</v>
      </c>
      <c r="N2775">
        <v>1.03175159458891</v>
      </c>
      <c r="O2775">
        <v>16.675093538274801</v>
      </c>
      <c r="P2775">
        <v>167.66815536608399</v>
      </c>
      <c r="Q2775">
        <v>7.6139278515215E-2</v>
      </c>
    </row>
    <row r="2776" spans="1:17" hidden="1" x14ac:dyDescent="0.3">
      <c r="A2776" t="s">
        <v>5762</v>
      </c>
      <c r="B2776" t="s">
        <v>5763</v>
      </c>
      <c r="C2776" t="s">
        <v>10405</v>
      </c>
      <c r="E2776">
        <v>140.14878306</v>
      </c>
      <c r="F2776">
        <v>254.35</v>
      </c>
      <c r="G2776">
        <v>209.23788506184999</v>
      </c>
      <c r="H2776">
        <v>-4.7576556561113303</v>
      </c>
      <c r="I2776">
        <v>16.220515408896802</v>
      </c>
      <c r="J2776">
        <v>-2.4691114784524202</v>
      </c>
      <c r="K2776">
        <v>249.49747490023901</v>
      </c>
      <c r="L2776">
        <v>196.45142976430199</v>
      </c>
      <c r="M2776">
        <v>100</v>
      </c>
      <c r="N2776">
        <v>0</v>
      </c>
      <c r="O2776">
        <v>0</v>
      </c>
      <c r="P2776">
        <v>241.40939597315401</v>
      </c>
    </row>
    <row r="2777" spans="1:17" hidden="1" x14ac:dyDescent="0.3">
      <c r="A2777" t="s">
        <v>5764</v>
      </c>
      <c r="B2777" t="s">
        <v>5765</v>
      </c>
      <c r="C2777" t="s">
        <v>10405</v>
      </c>
      <c r="D2777" t="s">
        <v>46</v>
      </c>
      <c r="E2777">
        <v>139.60655471999999</v>
      </c>
      <c r="F2777">
        <v>446.9</v>
      </c>
      <c r="G2777">
        <v>-6.7082880028258298</v>
      </c>
      <c r="H2777">
        <v>-4.4695708439426198</v>
      </c>
      <c r="I2777">
        <v>-25.1572635315129</v>
      </c>
      <c r="J2777">
        <v>-5.8013340709215901</v>
      </c>
      <c r="K2777">
        <v>450.09559339780299</v>
      </c>
      <c r="L2777">
        <v>454.76892129401699</v>
      </c>
      <c r="M2777">
        <v>52.556126082609701</v>
      </c>
      <c r="N2777">
        <v>1.2565457257763899</v>
      </c>
      <c r="O2777">
        <v>43.186395166703903</v>
      </c>
      <c r="P2777">
        <v>54.103448275862</v>
      </c>
      <c r="Q2777">
        <v>0.22112965195522999</v>
      </c>
    </row>
    <row r="2778" spans="1:17" hidden="1" x14ac:dyDescent="0.3">
      <c r="A2778" t="s">
        <v>5766</v>
      </c>
      <c r="B2778" t="s">
        <v>5767</v>
      </c>
      <c r="C2778" t="s">
        <v>10405</v>
      </c>
      <c r="D2778" t="s">
        <v>21</v>
      </c>
      <c r="E2778">
        <v>139.44624999999999</v>
      </c>
      <c r="F2778">
        <v>99.2</v>
      </c>
      <c r="G2778">
        <v>51.702446456628998</v>
      </c>
      <c r="H2778">
        <v>-17.2576556561113</v>
      </c>
      <c r="I2778">
        <v>-2.9081810513814701</v>
      </c>
      <c r="J2778">
        <v>-9.7839262932672408</v>
      </c>
      <c r="K2778">
        <v>107.16931150028201</v>
      </c>
      <c r="L2778">
        <v>97.0835399502417</v>
      </c>
      <c r="M2778">
        <v>32.346290172821703</v>
      </c>
      <c r="N2778">
        <v>0.66173145055937299</v>
      </c>
      <c r="O2778">
        <v>30.937499999999901</v>
      </c>
      <c r="P2778">
        <v>93.296960249415406</v>
      </c>
      <c r="Q2778">
        <v>4.1977386176423999E-2</v>
      </c>
    </row>
    <row r="2779" spans="1:17" hidden="1" x14ac:dyDescent="0.3">
      <c r="A2779" t="s">
        <v>5768</v>
      </c>
      <c r="B2779" t="s">
        <v>5769</v>
      </c>
      <c r="C2779" t="s">
        <v>10405</v>
      </c>
      <c r="D2779" t="s">
        <v>46</v>
      </c>
      <c r="E2779">
        <v>139.30319521800001</v>
      </c>
      <c r="F2779">
        <v>20.13</v>
      </c>
      <c r="G2779">
        <v>61.014669510960601</v>
      </c>
      <c r="H2779">
        <v>30.551962262202199</v>
      </c>
      <c r="I2779">
        <v>110.548149068309</v>
      </c>
      <c r="J2779">
        <v>-9.8213893314068699</v>
      </c>
      <c r="K2779">
        <v>16.391478192647501</v>
      </c>
      <c r="L2779">
        <v>12.9835520498796</v>
      </c>
      <c r="M2779">
        <v>52.026389824759001</v>
      </c>
      <c r="N2779">
        <v>1.0120299369480299</v>
      </c>
      <c r="O2779">
        <v>12.319920516641799</v>
      </c>
      <c r="P2779">
        <v>160.751295336787</v>
      </c>
      <c r="Q2779">
        <v>2.2366260887526E-2</v>
      </c>
    </row>
    <row r="2780" spans="1:17" hidden="1" x14ac:dyDescent="0.3">
      <c r="A2780" t="s">
        <v>5770</v>
      </c>
      <c r="B2780" t="s">
        <v>5771</v>
      </c>
      <c r="C2780" t="s">
        <v>10405</v>
      </c>
      <c r="D2780" t="s">
        <v>21</v>
      </c>
      <c r="E2780">
        <v>139.15902126</v>
      </c>
      <c r="F2780">
        <v>218.4</v>
      </c>
      <c r="G2780">
        <v>22.557500778387599</v>
      </c>
      <c r="H2780">
        <v>-5.0517067757675198</v>
      </c>
      <c r="I2780">
        <v>-8.0445892318297307</v>
      </c>
      <c r="J2780">
        <v>-4.5135559228968596</v>
      </c>
      <c r="K2780">
        <v>217.49935113172</v>
      </c>
      <c r="L2780">
        <v>200.72483038085201</v>
      </c>
      <c r="M2780">
        <v>44.036822697132401</v>
      </c>
      <c r="N2780">
        <v>0.829273394080278</v>
      </c>
      <c r="O2780">
        <v>19.047619047619001</v>
      </c>
      <c r="P2780">
        <v>72.511848341232195</v>
      </c>
      <c r="Q2780">
        <v>4.8126890206620001E-3</v>
      </c>
    </row>
    <row r="2781" spans="1:17" hidden="1" x14ac:dyDescent="0.3">
      <c r="A2781" t="s">
        <v>5772</v>
      </c>
      <c r="B2781" t="s">
        <v>5773</v>
      </c>
      <c r="C2781" t="s">
        <v>10405</v>
      </c>
      <c r="D2781" t="s">
        <v>393</v>
      </c>
      <c r="E2781">
        <v>138.70653322799899</v>
      </c>
      <c r="F2781">
        <v>59.48</v>
      </c>
      <c r="G2781">
        <v>164.486843203408</v>
      </c>
      <c r="H2781">
        <v>14.165672239484101</v>
      </c>
      <c r="I2781">
        <v>70.723571787286303</v>
      </c>
      <c r="J2781">
        <v>7.0520152821109496</v>
      </c>
      <c r="K2781">
        <v>53.623029735310404</v>
      </c>
      <c r="L2781">
        <v>43.087535598783901</v>
      </c>
      <c r="M2781">
        <v>71.215323260378</v>
      </c>
      <c r="N2781">
        <v>0.45682412761784802</v>
      </c>
      <c r="O2781">
        <v>4.2367182246133099</v>
      </c>
      <c r="P2781">
        <v>263.56968215158901</v>
      </c>
      <c r="Q2781">
        <v>0.14865426167729401</v>
      </c>
    </row>
    <row r="2782" spans="1:17" hidden="1" x14ac:dyDescent="0.3">
      <c r="A2782" t="s">
        <v>5774</v>
      </c>
      <c r="B2782" t="s">
        <v>5775</v>
      </c>
      <c r="C2782" t="s">
        <v>10405</v>
      </c>
      <c r="D2782" t="s">
        <v>5776</v>
      </c>
      <c r="E2782">
        <v>138.68962099999999</v>
      </c>
      <c r="F2782">
        <v>116.45</v>
      </c>
      <c r="G2782">
        <v>-64.072095706625802</v>
      </c>
      <c r="H2782">
        <v>15.848404949949201</v>
      </c>
      <c r="I2782">
        <v>4.76690912753834</v>
      </c>
      <c r="J2782">
        <v>-4.11655793644253</v>
      </c>
      <c r="K2782">
        <v>104.949309098664</v>
      </c>
      <c r="M2782">
        <v>51.349866700583803</v>
      </c>
      <c r="N2782">
        <v>0.58532192705988295</v>
      </c>
      <c r="O2782">
        <v>58.866466294547003</v>
      </c>
      <c r="P2782">
        <v>53.223684210526301</v>
      </c>
    </row>
    <row r="2783" spans="1:17" hidden="1" x14ac:dyDescent="0.3">
      <c r="A2783" t="s">
        <v>5777</v>
      </c>
      <c r="B2783" t="s">
        <v>5778</v>
      </c>
      <c r="C2783" t="s">
        <v>10405</v>
      </c>
      <c r="D2783" t="s">
        <v>54</v>
      </c>
      <c r="E2783">
        <v>138.6888132</v>
      </c>
      <c r="F2783">
        <v>120.75</v>
      </c>
      <c r="G2783">
        <v>3.0771450026742801</v>
      </c>
      <c r="H2783">
        <v>3.9160478776197398</v>
      </c>
      <c r="I2783">
        <v>-26.2958733359294</v>
      </c>
      <c r="J2783">
        <v>0.21952685632642499</v>
      </c>
      <c r="K2783">
        <v>113.2400535228</v>
      </c>
      <c r="L2783">
        <v>104.665983126246</v>
      </c>
      <c r="M2783">
        <v>55.627017400136097</v>
      </c>
      <c r="N2783">
        <v>1.1102499579037901</v>
      </c>
      <c r="O2783">
        <v>39.047619047619001</v>
      </c>
      <c r="P2783">
        <v>59.7222222222222</v>
      </c>
      <c r="Q2783">
        <v>0.12570782436887601</v>
      </c>
    </row>
    <row r="2784" spans="1:17" hidden="1" x14ac:dyDescent="0.3">
      <c r="A2784" t="s">
        <v>5779</v>
      </c>
      <c r="B2784" t="s">
        <v>5780</v>
      </c>
      <c r="C2784" t="s">
        <v>10405</v>
      </c>
      <c r="D2784" t="s">
        <v>564</v>
      </c>
      <c r="E2784">
        <v>138.381652</v>
      </c>
      <c r="F2784">
        <v>144.6</v>
      </c>
      <c r="G2784">
        <v>45.273574375233999</v>
      </c>
      <c r="H2784">
        <v>-6.75146796274589</v>
      </c>
      <c r="I2784">
        <v>9.1589618144606693</v>
      </c>
      <c r="J2784">
        <v>-3.5447533937889801</v>
      </c>
      <c r="K2784">
        <v>137.37073829411801</v>
      </c>
      <c r="L2784">
        <v>118.68284478982</v>
      </c>
      <c r="M2784">
        <v>42.4307315575847</v>
      </c>
      <c r="N2784">
        <v>0.30813892456248498</v>
      </c>
      <c r="O2784">
        <v>10.822959889349899</v>
      </c>
      <c r="P2784">
        <v>103.37552742616001</v>
      </c>
      <c r="Q2784">
        <v>7.62119636702E-2</v>
      </c>
    </row>
    <row r="2785" spans="1:17" hidden="1" x14ac:dyDescent="0.3">
      <c r="A2785" t="s">
        <v>5781</v>
      </c>
      <c r="B2785" t="s">
        <v>5782</v>
      </c>
      <c r="C2785" t="s">
        <v>10405</v>
      </c>
      <c r="D2785" t="s">
        <v>46</v>
      </c>
      <c r="E2785">
        <v>138.36179615999899</v>
      </c>
      <c r="F2785">
        <v>11.86</v>
      </c>
      <c r="G2785">
        <v>-49.667431761162199</v>
      </c>
      <c r="H2785">
        <v>-25.3202812421796</v>
      </c>
      <c r="I2785">
        <v>-77.650375979293301</v>
      </c>
      <c r="J2785">
        <v>-5.6527849478401802</v>
      </c>
      <c r="K2785">
        <v>13.4027752846947</v>
      </c>
      <c r="L2785">
        <v>18.909309063627301</v>
      </c>
      <c r="M2785">
        <v>34.357448342415601</v>
      </c>
      <c r="N2785">
        <v>0.459174534607733</v>
      </c>
      <c r="O2785">
        <v>287.42892877947003</v>
      </c>
      <c r="P2785">
        <v>10.3255813953488</v>
      </c>
    </row>
    <row r="2786" spans="1:17" hidden="1" x14ac:dyDescent="0.3">
      <c r="A2786" t="s">
        <v>5783</v>
      </c>
      <c r="B2786" t="s">
        <v>5784</v>
      </c>
      <c r="C2786" t="s">
        <v>10405</v>
      </c>
      <c r="D2786" t="s">
        <v>1414</v>
      </c>
      <c r="E2786">
        <v>138.03892629800001</v>
      </c>
      <c r="F2786">
        <v>72.02</v>
      </c>
      <c r="G2786">
        <v>3.4593742111063199</v>
      </c>
      <c r="H2786">
        <v>-19.023007835704998</v>
      </c>
      <c r="I2786">
        <v>1.75300912178371</v>
      </c>
      <c r="J2786">
        <v>-7.5578688749021099</v>
      </c>
      <c r="K2786">
        <v>74.620644705383597</v>
      </c>
      <c r="L2786">
        <v>70.630703318944896</v>
      </c>
      <c r="M2786">
        <v>32.951798764540698</v>
      </c>
      <c r="N2786">
        <v>0.38298972196867698</v>
      </c>
      <c r="O2786">
        <v>36.073312968619803</v>
      </c>
      <c r="P2786">
        <v>40.664062499999901</v>
      </c>
      <c r="Q2786">
        <v>8.8193532602291999E-2</v>
      </c>
    </row>
    <row r="2787" spans="1:17" hidden="1" x14ac:dyDescent="0.3">
      <c r="A2787" t="s">
        <v>5785</v>
      </c>
      <c r="B2787" t="s">
        <v>5786</v>
      </c>
      <c r="C2787" t="s">
        <v>10405</v>
      </c>
      <c r="D2787" t="s">
        <v>471</v>
      </c>
      <c r="E2787">
        <v>137.98583099999999</v>
      </c>
      <c r="F2787">
        <v>154.15</v>
      </c>
      <c r="G2787">
        <v>-23.996072314812899</v>
      </c>
      <c r="H2787">
        <v>-9.7576556561113303</v>
      </c>
      <c r="I2787">
        <v>-9.5077048522059808</v>
      </c>
      <c r="J2787">
        <v>0.372566464714013</v>
      </c>
      <c r="M2787">
        <v>65.651499175420597</v>
      </c>
      <c r="O2787">
        <v>10.2821926694777</v>
      </c>
      <c r="P2787">
        <v>19.034749034749002</v>
      </c>
    </row>
    <row r="2788" spans="1:17" hidden="1" x14ac:dyDescent="0.3">
      <c r="A2788" t="s">
        <v>5787</v>
      </c>
      <c r="B2788" t="s">
        <v>5788</v>
      </c>
      <c r="C2788" t="s">
        <v>10405</v>
      </c>
      <c r="D2788" t="s">
        <v>54</v>
      </c>
      <c r="E2788">
        <v>137.96768054399999</v>
      </c>
      <c r="F2788">
        <v>39.99</v>
      </c>
      <c r="G2788">
        <v>-32.371161522734198</v>
      </c>
      <c r="H2788">
        <v>-13.035420659560399</v>
      </c>
      <c r="I2788">
        <v>-42.1162500246609</v>
      </c>
      <c r="J2788">
        <v>-16.480751918202301</v>
      </c>
      <c r="K2788">
        <v>43.233231374387898</v>
      </c>
      <c r="L2788">
        <v>46.847397750099198</v>
      </c>
      <c r="M2788">
        <v>37.199535861220902</v>
      </c>
      <c r="N2788">
        <v>1.51634575393592</v>
      </c>
      <c r="O2788">
        <v>98.124531132783105</v>
      </c>
      <c r="P2788">
        <v>13.093891402714901</v>
      </c>
      <c r="Q2788">
        <v>8.8435619136122995E-2</v>
      </c>
    </row>
    <row r="2789" spans="1:17" hidden="1" x14ac:dyDescent="0.3">
      <c r="A2789" t="s">
        <v>5789</v>
      </c>
      <c r="B2789" t="s">
        <v>5790</v>
      </c>
      <c r="C2789" t="s">
        <v>10405</v>
      </c>
      <c r="D2789" t="s">
        <v>51</v>
      </c>
      <c r="E2789">
        <v>137.94887095499999</v>
      </c>
      <c r="F2789">
        <v>114.25</v>
      </c>
      <c r="G2789">
        <v>102.476260705044</v>
      </c>
      <c r="H2789">
        <v>1.67220045899657</v>
      </c>
      <c r="I2789">
        <v>21.646124843985699</v>
      </c>
      <c r="J2789">
        <v>-11.500625698283301</v>
      </c>
      <c r="K2789">
        <v>114.346452503859</v>
      </c>
      <c r="L2789">
        <v>93.777231658655396</v>
      </c>
      <c r="M2789">
        <v>35.079811047206199</v>
      </c>
      <c r="N2789">
        <v>0.99451117107859699</v>
      </c>
      <c r="O2789">
        <v>28.1838074398249</v>
      </c>
      <c r="P2789">
        <v>159.65909090909</v>
      </c>
      <c r="Q2789">
        <v>0.144153082941645</v>
      </c>
    </row>
    <row r="2790" spans="1:17" hidden="1" x14ac:dyDescent="0.3">
      <c r="A2790" t="s">
        <v>5791</v>
      </c>
      <c r="B2790" t="s">
        <v>5792</v>
      </c>
      <c r="C2790" t="s">
        <v>10405</v>
      </c>
      <c r="D2790" t="s">
        <v>130</v>
      </c>
      <c r="E2790">
        <v>137.89916847999999</v>
      </c>
      <c r="F2790">
        <v>10.28</v>
      </c>
      <c r="G2790">
        <v>16.813996335072499</v>
      </c>
      <c r="H2790">
        <v>-7.3344643776177696</v>
      </c>
      <c r="I2790">
        <v>9.2304367982163598</v>
      </c>
      <c r="J2790">
        <v>-9.2937560282154497</v>
      </c>
      <c r="K2790">
        <v>10.595290038094999</v>
      </c>
      <c r="L2790">
        <v>9.7613486976281099</v>
      </c>
      <c r="M2790">
        <v>51.349304973502797</v>
      </c>
      <c r="N2790">
        <v>0.36971433216958199</v>
      </c>
      <c r="O2790">
        <v>63.0350194552529</v>
      </c>
      <c r="P2790">
        <v>55.757575757575701</v>
      </c>
      <c r="Q2790">
        <v>7.4503759709844006E-2</v>
      </c>
    </row>
    <row r="2791" spans="1:17" hidden="1" x14ac:dyDescent="0.3">
      <c r="A2791" t="s">
        <v>5793</v>
      </c>
      <c r="B2791" t="s">
        <v>5794</v>
      </c>
      <c r="C2791" t="s">
        <v>10405</v>
      </c>
      <c r="D2791" t="s">
        <v>127</v>
      </c>
      <c r="E2791">
        <v>137.87986548000001</v>
      </c>
      <c r="F2791">
        <v>9.66</v>
      </c>
      <c r="G2791">
        <v>-18.524452087774701</v>
      </c>
      <c r="H2791">
        <v>-3.70280333543622</v>
      </c>
      <c r="I2791">
        <v>-8.5306010758158397</v>
      </c>
      <c r="J2791">
        <v>-3.8079374310785798</v>
      </c>
      <c r="K2791">
        <v>9.4371963047393397</v>
      </c>
      <c r="L2791">
        <v>10.279813944879299</v>
      </c>
      <c r="M2791">
        <v>53.501109943401403</v>
      </c>
      <c r="N2791">
        <v>1.65103955260207</v>
      </c>
      <c r="O2791">
        <v>28.364389233954402</v>
      </c>
      <c r="P2791">
        <v>18.527607361963099</v>
      </c>
    </row>
    <row r="2792" spans="1:17" hidden="1" x14ac:dyDescent="0.3">
      <c r="A2792" t="s">
        <v>5795</v>
      </c>
      <c r="B2792" t="s">
        <v>5796</v>
      </c>
      <c r="C2792" t="s">
        <v>10405</v>
      </c>
      <c r="D2792" t="s">
        <v>167</v>
      </c>
      <c r="E2792">
        <v>137.86919133000001</v>
      </c>
      <c r="F2792">
        <v>60.05</v>
      </c>
      <c r="G2792">
        <v>-0.19348893328223499</v>
      </c>
      <c r="H2792">
        <v>20.366475426311698</v>
      </c>
      <c r="I2792">
        <v>1.93837049552588</v>
      </c>
      <c r="J2792">
        <v>-7.0145660239069603</v>
      </c>
      <c r="K2792">
        <v>54.506874871507101</v>
      </c>
      <c r="L2792">
        <v>49.076404681539302</v>
      </c>
      <c r="M2792">
        <v>50.001704715038301</v>
      </c>
      <c r="N2792">
        <v>3.5303294727378498</v>
      </c>
      <c r="O2792">
        <v>18.068276436303002</v>
      </c>
      <c r="P2792">
        <v>78.986587183308501</v>
      </c>
      <c r="Q2792">
        <v>1.768253478897E-3</v>
      </c>
    </row>
    <row r="2793" spans="1:17" hidden="1" x14ac:dyDescent="0.3">
      <c r="A2793" t="s">
        <v>5797</v>
      </c>
      <c r="B2793" t="s">
        <v>5798</v>
      </c>
      <c r="C2793" t="s">
        <v>10405</v>
      </c>
      <c r="D2793" t="s">
        <v>5799</v>
      </c>
      <c r="E2793">
        <v>137.45938749999999</v>
      </c>
      <c r="F2793">
        <v>196.75</v>
      </c>
      <c r="G2793">
        <v>307.10064805274999</v>
      </c>
      <c r="H2793">
        <v>-22.7378536759133</v>
      </c>
      <c r="I2793">
        <v>167.46385037009799</v>
      </c>
      <c r="J2793">
        <v>-15.761973107089601</v>
      </c>
      <c r="K2793">
        <v>220.20764887357899</v>
      </c>
      <c r="L2793">
        <v>134.88999595415299</v>
      </c>
      <c r="M2793">
        <v>7.7197275727623902</v>
      </c>
      <c r="N2793">
        <v>2.0781320322010899</v>
      </c>
      <c r="O2793">
        <v>50.266836086403998</v>
      </c>
      <c r="P2793">
        <v>444.86291885904097</v>
      </c>
      <c r="Q2793">
        <v>0.24686288268614401</v>
      </c>
    </row>
    <row r="2794" spans="1:17" hidden="1" x14ac:dyDescent="0.3">
      <c r="A2794" t="s">
        <v>5800</v>
      </c>
      <c r="B2794" t="s">
        <v>5801</v>
      </c>
      <c r="C2794" t="s">
        <v>10405</v>
      </c>
      <c r="D2794" t="s">
        <v>998</v>
      </c>
      <c r="E2794">
        <v>136.79249999999999</v>
      </c>
      <c r="F2794">
        <v>236.65</v>
      </c>
      <c r="G2794">
        <v>-13.9056438448374</v>
      </c>
      <c r="H2794">
        <v>74.696269258564399</v>
      </c>
      <c r="I2794">
        <v>45.242846224280399</v>
      </c>
      <c r="J2794">
        <v>59.915076291776003</v>
      </c>
      <c r="K2794">
        <v>164.83965974492901</v>
      </c>
      <c r="L2794">
        <v>167.90958086713701</v>
      </c>
      <c r="M2794">
        <v>73.182083004663696</v>
      </c>
      <c r="N2794">
        <v>3.86309912173683</v>
      </c>
      <c r="O2794">
        <v>22.184660891612001</v>
      </c>
      <c r="P2794">
        <v>80.511060259344006</v>
      </c>
      <c r="Q2794">
        <v>0.19748552707526501</v>
      </c>
    </row>
    <row r="2795" spans="1:17" hidden="1" x14ac:dyDescent="0.3">
      <c r="A2795" t="s">
        <v>5802</v>
      </c>
      <c r="B2795" t="s">
        <v>5803</v>
      </c>
      <c r="C2795" t="s">
        <v>10405</v>
      </c>
      <c r="D2795" t="s">
        <v>393</v>
      </c>
      <c r="E2795">
        <v>136.46522999999999</v>
      </c>
      <c r="F2795">
        <v>76.11</v>
      </c>
      <c r="G2795">
        <v>-64.757870521578795</v>
      </c>
      <c r="H2795">
        <v>1.6375304619967099</v>
      </c>
      <c r="I2795">
        <v>-18.166930059575801</v>
      </c>
      <c r="J2795">
        <v>-10.8667018398982</v>
      </c>
      <c r="K2795">
        <v>73.764408192157802</v>
      </c>
      <c r="L2795">
        <v>84.223110258429102</v>
      </c>
      <c r="M2795">
        <v>52.834035381807503</v>
      </c>
      <c r="N2795">
        <v>1.29947341254949</v>
      </c>
      <c r="O2795">
        <v>121.39009328603299</v>
      </c>
      <c r="P2795">
        <v>29.416765856146899</v>
      </c>
      <c r="Q2795">
        <v>0.22168928923517001</v>
      </c>
    </row>
    <row r="2796" spans="1:17" hidden="1" x14ac:dyDescent="0.3">
      <c r="A2796" t="s">
        <v>5804</v>
      </c>
      <c r="B2796" t="s">
        <v>5805</v>
      </c>
      <c r="C2796" t="s">
        <v>10405</v>
      </c>
      <c r="D2796" t="s">
        <v>3334</v>
      </c>
      <c r="E2796">
        <v>136.45847565</v>
      </c>
      <c r="F2796">
        <v>89.13</v>
      </c>
      <c r="G2796">
        <v>7.31205716381315</v>
      </c>
      <c r="H2796">
        <v>-14.3386178909794</v>
      </c>
      <c r="I2796">
        <v>56.296946342440798</v>
      </c>
      <c r="J2796">
        <v>1.45525527145838</v>
      </c>
      <c r="K2796">
        <v>84.069063721059507</v>
      </c>
      <c r="L2796">
        <v>70.303866866546201</v>
      </c>
      <c r="M2796">
        <v>64.697788214842902</v>
      </c>
      <c r="N2796">
        <v>0.17105176062852001</v>
      </c>
      <c r="O2796">
        <v>25.221586446763101</v>
      </c>
      <c r="P2796">
        <v>87.523669261519004</v>
      </c>
      <c r="Q2796">
        <v>0.130835432701608</v>
      </c>
    </row>
    <row r="2797" spans="1:17" hidden="1" x14ac:dyDescent="0.3">
      <c r="A2797" t="s">
        <v>5806</v>
      </c>
      <c r="B2797" t="s">
        <v>5807</v>
      </c>
      <c r="C2797" t="s">
        <v>10405</v>
      </c>
      <c r="D2797" t="s">
        <v>1003</v>
      </c>
      <c r="E2797">
        <v>136.08064049999999</v>
      </c>
      <c r="F2797">
        <v>21.06</v>
      </c>
      <c r="G2797">
        <v>-25.646472975037099</v>
      </c>
      <c r="H2797">
        <v>-17.601692353358999</v>
      </c>
      <c r="I2797">
        <v>-9.9593582824568099</v>
      </c>
      <c r="J2797">
        <v>-2.3253644731817</v>
      </c>
      <c r="K2797">
        <v>22.057895625453199</v>
      </c>
      <c r="L2797">
        <v>20.842946144590002</v>
      </c>
      <c r="M2797">
        <v>40.406207327568701</v>
      </c>
      <c r="N2797">
        <v>0.48792723734090698</v>
      </c>
      <c r="O2797">
        <v>39.648622981956301</v>
      </c>
      <c r="P2797">
        <v>38.0983606557377</v>
      </c>
      <c r="Q2797">
        <v>0.13977359463224301</v>
      </c>
    </row>
    <row r="2798" spans="1:17" hidden="1" x14ac:dyDescent="0.3">
      <c r="A2798" t="s">
        <v>5808</v>
      </c>
      <c r="B2798" t="s">
        <v>5809</v>
      </c>
      <c r="C2798" t="s">
        <v>10405</v>
      </c>
      <c r="D2798" t="s">
        <v>21</v>
      </c>
      <c r="E2798">
        <v>135.82375783199899</v>
      </c>
      <c r="F2798">
        <v>37.11</v>
      </c>
      <c r="G2798">
        <v>15.3245145258976</v>
      </c>
      <c r="H2798">
        <v>-15.692907454672399</v>
      </c>
      <c r="I2798">
        <v>-19.508540274093999</v>
      </c>
      <c r="J2798">
        <v>-9.6191114784524192</v>
      </c>
      <c r="K2798">
        <v>40.408345969607197</v>
      </c>
      <c r="L2798">
        <v>38.021475849058099</v>
      </c>
      <c r="M2798">
        <v>26.628889518174699</v>
      </c>
      <c r="N2798">
        <v>0.41176949097751903</v>
      </c>
      <c r="O2798">
        <v>45.378604149824803</v>
      </c>
      <c r="P2798">
        <v>54.239401496259298</v>
      </c>
      <c r="Q2798">
        <v>6.3479159033511007E-2</v>
      </c>
    </row>
    <row r="2799" spans="1:17" hidden="1" x14ac:dyDescent="0.3">
      <c r="A2799" t="s">
        <v>5810</v>
      </c>
      <c r="B2799" t="s">
        <v>5811</v>
      </c>
      <c r="C2799" t="s">
        <v>10405</v>
      </c>
      <c r="D2799" t="s">
        <v>5124</v>
      </c>
      <c r="E2799">
        <v>135.55799999999999</v>
      </c>
      <c r="F2799">
        <v>13.29</v>
      </c>
      <c r="G2799">
        <v>200.07848908869499</v>
      </c>
      <c r="H2799">
        <v>-26.168994618716798</v>
      </c>
      <c r="I2799">
        <v>-54.397429162982903</v>
      </c>
      <c r="J2799">
        <v>-10.1232574742001</v>
      </c>
      <c r="K2799">
        <v>14.8244855143171</v>
      </c>
      <c r="L2799">
        <v>13.6475092639237</v>
      </c>
      <c r="M2799">
        <v>30.185075650238002</v>
      </c>
      <c r="N2799">
        <v>0.158653043332454</v>
      </c>
      <c r="O2799">
        <v>67.268623024830703</v>
      </c>
      <c r="P2799">
        <v>268.65464632454899</v>
      </c>
    </row>
    <row r="2800" spans="1:17" hidden="1" x14ac:dyDescent="0.3">
      <c r="A2800" t="s">
        <v>5812</v>
      </c>
      <c r="B2800" t="s">
        <v>5813</v>
      </c>
      <c r="C2800" t="s">
        <v>10405</v>
      </c>
      <c r="D2800" t="s">
        <v>4295</v>
      </c>
      <c r="E2800">
        <v>135.52378542</v>
      </c>
      <c r="F2800">
        <v>77.5</v>
      </c>
      <c r="G2800">
        <v>-70.712351514000403</v>
      </c>
      <c r="H2800">
        <v>5.5427735284380004</v>
      </c>
      <c r="I2800">
        <v>-15.7765030805183</v>
      </c>
      <c r="J2800">
        <v>5.9697070869484197</v>
      </c>
      <c r="K2800">
        <v>72.661629724115002</v>
      </c>
      <c r="L2800">
        <v>83.353774808791798</v>
      </c>
      <c r="M2800">
        <v>59.955060586584601</v>
      </c>
      <c r="N2800">
        <v>2.3756957328385901</v>
      </c>
      <c r="O2800">
        <v>72.838709677419303</v>
      </c>
      <c r="P2800">
        <v>28.0568407138136</v>
      </c>
    </row>
    <row r="2801" spans="1:17" hidden="1" x14ac:dyDescent="0.3">
      <c r="A2801" t="s">
        <v>5814</v>
      </c>
      <c r="B2801" t="s">
        <v>5815</v>
      </c>
      <c r="C2801" t="s">
        <v>10405</v>
      </c>
      <c r="D2801" t="s">
        <v>46</v>
      </c>
      <c r="E2801">
        <v>135.52277724999999</v>
      </c>
      <c r="F2801">
        <v>78.7</v>
      </c>
      <c r="G2801">
        <v>-64.150767609661997</v>
      </c>
      <c r="H2801">
        <v>-29.3486084953798</v>
      </c>
      <c r="I2801">
        <v>-49.662400147055003</v>
      </c>
      <c r="J2801">
        <v>2.0672460932620398</v>
      </c>
      <c r="M2801">
        <v>44.306855497037297</v>
      </c>
      <c r="O2801">
        <v>62.007623888182898</v>
      </c>
      <c r="P2801">
        <v>19.152157456472299</v>
      </c>
    </row>
    <row r="2802" spans="1:17" hidden="1" x14ac:dyDescent="0.3">
      <c r="A2802" t="s">
        <v>5816</v>
      </c>
      <c r="B2802" t="s">
        <v>5817</v>
      </c>
      <c r="C2802" t="s">
        <v>10405</v>
      </c>
      <c r="D2802" t="s">
        <v>646</v>
      </c>
      <c r="E2802">
        <v>135.166</v>
      </c>
      <c r="F2802">
        <v>71.14</v>
      </c>
      <c r="G2802">
        <v>-17.207063593915699</v>
      </c>
      <c r="H2802">
        <v>-4.1757770193698596</v>
      </c>
      <c r="I2802">
        <v>-9.9115936835101195</v>
      </c>
      <c r="J2802">
        <v>-2.08194333685949</v>
      </c>
      <c r="K2802">
        <v>72.1612153687241</v>
      </c>
      <c r="L2802">
        <v>70.531942491751494</v>
      </c>
      <c r="M2802">
        <v>36.844973650538499</v>
      </c>
      <c r="N2802">
        <v>0.42613591973738202</v>
      </c>
      <c r="O2802">
        <v>24.754006184987301</v>
      </c>
      <c r="P2802">
        <v>32.575475214312299</v>
      </c>
      <c r="Q2802">
        <v>-8.2397590992962996E-2</v>
      </c>
    </row>
    <row r="2803" spans="1:17" hidden="1" x14ac:dyDescent="0.3">
      <c r="A2803" t="s">
        <v>5818</v>
      </c>
      <c r="B2803" t="s">
        <v>5819</v>
      </c>
      <c r="C2803" t="s">
        <v>10405</v>
      </c>
      <c r="D2803" t="s">
        <v>4251</v>
      </c>
      <c r="E2803">
        <v>134.9432352</v>
      </c>
      <c r="F2803">
        <v>103</v>
      </c>
      <c r="G2803">
        <v>-32.268504121779401</v>
      </c>
      <c r="H2803">
        <v>21.260089646602601</v>
      </c>
      <c r="I2803">
        <v>10.569876100549401</v>
      </c>
      <c r="J2803">
        <v>-2.9021011691740699</v>
      </c>
      <c r="K2803">
        <v>85.599579466369093</v>
      </c>
      <c r="L2803">
        <v>85.358182599541394</v>
      </c>
      <c r="M2803">
        <v>72.106949391204296</v>
      </c>
      <c r="N2803">
        <v>2.8185803614217599</v>
      </c>
      <c r="O2803">
        <v>13.2427184466019</v>
      </c>
      <c r="P2803">
        <v>51.984653976685799</v>
      </c>
      <c r="Q2803">
        <v>9.4283877467532001E-2</v>
      </c>
    </row>
    <row r="2804" spans="1:17" hidden="1" x14ac:dyDescent="0.3">
      <c r="A2804" t="s">
        <v>5820</v>
      </c>
      <c r="B2804" t="s">
        <v>5821</v>
      </c>
      <c r="C2804" t="s">
        <v>10405</v>
      </c>
      <c r="D2804" t="s">
        <v>130</v>
      </c>
      <c r="E2804">
        <v>134.858925</v>
      </c>
      <c r="F2804">
        <v>42.15</v>
      </c>
      <c r="K2804">
        <v>41.094271927697299</v>
      </c>
      <c r="L2804">
        <v>39.061986140059297</v>
      </c>
      <c r="M2804">
        <v>77.450142708280893</v>
      </c>
      <c r="N2804">
        <v>1</v>
      </c>
      <c r="Q2804">
        <v>5.6226245136147997E-2</v>
      </c>
    </row>
    <row r="2805" spans="1:17" hidden="1" x14ac:dyDescent="0.3">
      <c r="A2805" t="s">
        <v>5822</v>
      </c>
      <c r="B2805" t="s">
        <v>5823</v>
      </c>
      <c r="C2805" t="s">
        <v>10405</v>
      </c>
      <c r="D2805" t="s">
        <v>130</v>
      </c>
      <c r="E2805">
        <v>134.75513475</v>
      </c>
      <c r="F2805">
        <v>182.5</v>
      </c>
      <c r="G2805">
        <v>97.013469623670005</v>
      </c>
      <c r="H2805">
        <v>-5.1267566315924897</v>
      </c>
      <c r="I2805">
        <v>4.9647060136683701</v>
      </c>
      <c r="J2805">
        <v>-11.518449625263401</v>
      </c>
      <c r="K2805">
        <v>179.165357299183</v>
      </c>
      <c r="L2805">
        <v>145.771222196162</v>
      </c>
      <c r="M2805">
        <v>30.3733317213443</v>
      </c>
      <c r="N2805">
        <v>0.45840949816197302</v>
      </c>
      <c r="O2805">
        <v>26.575342465753401</v>
      </c>
      <c r="P2805">
        <v>139.97370151216299</v>
      </c>
      <c r="Q2805">
        <v>8.7906439975631995E-2</v>
      </c>
    </row>
    <row r="2806" spans="1:17" hidden="1" x14ac:dyDescent="0.3">
      <c r="A2806" t="s">
        <v>5824</v>
      </c>
      <c r="B2806" t="s">
        <v>5825</v>
      </c>
      <c r="C2806" t="s">
        <v>10405</v>
      </c>
      <c r="D2806" t="s">
        <v>400</v>
      </c>
      <c r="E2806">
        <v>134.47999999999999</v>
      </c>
      <c r="F2806">
        <v>0.82</v>
      </c>
      <c r="G2806">
        <v>-6.7859834520383897</v>
      </c>
      <c r="H2806">
        <v>-64.570739768260793</v>
      </c>
      <c r="I2806">
        <v>32.553569633125797</v>
      </c>
      <c r="J2806">
        <v>-49.382691725366001</v>
      </c>
      <c r="K2806">
        <v>0.96004178006270402</v>
      </c>
      <c r="L2806">
        <v>0.81926873023443403</v>
      </c>
      <c r="M2806">
        <v>31.5841874558682</v>
      </c>
      <c r="N2806">
        <v>0.92550665700133705</v>
      </c>
      <c r="O2806">
        <v>56.097560975609703</v>
      </c>
      <c r="P2806">
        <v>66.7627515208235</v>
      </c>
      <c r="Q2806">
        <v>-5.0053430668878997E-2</v>
      </c>
    </row>
    <row r="2807" spans="1:17" hidden="1" x14ac:dyDescent="0.3">
      <c r="A2807" t="s">
        <v>5826</v>
      </c>
      <c r="B2807" t="s">
        <v>5827</v>
      </c>
      <c r="C2807" t="s">
        <v>10405</v>
      </c>
      <c r="D2807" t="s">
        <v>592</v>
      </c>
      <c r="E2807">
        <v>134.18889999999999</v>
      </c>
      <c r="F2807">
        <v>46</v>
      </c>
      <c r="G2807">
        <v>2.0566770081588599</v>
      </c>
      <c r="H2807">
        <v>-5.0819799804356496</v>
      </c>
      <c r="I2807">
        <v>-25.406312957222699</v>
      </c>
      <c r="J2807">
        <v>-2.68556169490263</v>
      </c>
      <c r="K2807">
        <v>45.627236630113899</v>
      </c>
      <c r="L2807">
        <v>44.952208337974398</v>
      </c>
      <c r="M2807">
        <v>52.844700340450601</v>
      </c>
      <c r="N2807">
        <v>0.266834812524404</v>
      </c>
      <c r="O2807">
        <v>25.543478260869499</v>
      </c>
      <c r="P2807">
        <v>53.846153846153797</v>
      </c>
      <c r="Q2807">
        <v>6.5763952388585997E-2</v>
      </c>
    </row>
    <row r="2808" spans="1:17" hidden="1" x14ac:dyDescent="0.3">
      <c r="A2808" t="s">
        <v>5828</v>
      </c>
      <c r="B2808" t="s">
        <v>5829</v>
      </c>
      <c r="C2808" t="s">
        <v>10405</v>
      </c>
      <c r="D2808" t="s">
        <v>393</v>
      </c>
      <c r="E2808">
        <v>134.09147222799999</v>
      </c>
      <c r="F2808">
        <v>23.17</v>
      </c>
      <c r="G2808">
        <v>-25.200135103363198</v>
      </c>
      <c r="H2808">
        <v>0.46013018780882398</v>
      </c>
      <c r="I2808">
        <v>-17.118907337585998</v>
      </c>
      <c r="J2808">
        <v>-4.5797066662953902</v>
      </c>
      <c r="K2808">
        <v>22.730426668678501</v>
      </c>
      <c r="L2808">
        <v>23.310337130447799</v>
      </c>
      <c r="M2808">
        <v>55.864351293173797</v>
      </c>
      <c r="N2808">
        <v>1.55793114026608</v>
      </c>
      <c r="O2808">
        <v>29.21881743634</v>
      </c>
      <c r="P2808">
        <v>31.947608200455502</v>
      </c>
      <c r="Q2808">
        <v>3.4338861863778998E-2</v>
      </c>
    </row>
    <row r="2809" spans="1:17" hidden="1" x14ac:dyDescent="0.3">
      <c r="A2809" t="s">
        <v>5830</v>
      </c>
      <c r="B2809" t="s">
        <v>5831</v>
      </c>
      <c r="C2809" t="s">
        <v>10405</v>
      </c>
      <c r="D2809" t="s">
        <v>393</v>
      </c>
      <c r="E2809">
        <v>133.92961579999999</v>
      </c>
      <c r="F2809">
        <v>101</v>
      </c>
      <c r="G2809">
        <v>1337.98860553702</v>
      </c>
      <c r="H2809">
        <v>-27.053119014001901</v>
      </c>
      <c r="I2809">
        <v>18.4905116679267</v>
      </c>
      <c r="J2809">
        <v>-12.1581605996781</v>
      </c>
      <c r="K2809">
        <v>113.160829852085</v>
      </c>
      <c r="L2809">
        <v>94.965214733599694</v>
      </c>
      <c r="M2809">
        <v>36.983353277834901</v>
      </c>
      <c r="N2809">
        <v>1.5732799695063799</v>
      </c>
      <c r="O2809">
        <v>89.108910891089096</v>
      </c>
      <c r="P2809">
        <v>1370.16011644832</v>
      </c>
    </row>
    <row r="2810" spans="1:17" hidden="1" x14ac:dyDescent="0.3">
      <c r="A2810" t="s">
        <v>5832</v>
      </c>
      <c r="B2810" t="s">
        <v>5833</v>
      </c>
      <c r="C2810" t="s">
        <v>10405</v>
      </c>
      <c r="D2810" t="s">
        <v>1013</v>
      </c>
      <c r="E2810">
        <v>133.90043013299999</v>
      </c>
      <c r="F2810">
        <v>8.23</v>
      </c>
      <c r="G2810">
        <v>-67.874635911304196</v>
      </c>
      <c r="H2810">
        <v>-13.9884248868805</v>
      </c>
      <c r="I2810">
        <v>-18.526516942673101</v>
      </c>
      <c r="J2810">
        <v>-4.9484503214276296</v>
      </c>
      <c r="K2810">
        <v>8.7238119226546704</v>
      </c>
      <c r="L2810">
        <v>9.3699331161513992</v>
      </c>
      <c r="M2810">
        <v>28.244700021336001</v>
      </c>
      <c r="N2810">
        <v>0.658578672778522</v>
      </c>
      <c r="O2810">
        <v>92.588092345078906</v>
      </c>
      <c r="P2810">
        <v>4.1772151898734098</v>
      </c>
      <c r="Q2810">
        <v>-5.6699418102569999E-3</v>
      </c>
    </row>
    <row r="2811" spans="1:17" hidden="1" x14ac:dyDescent="0.3">
      <c r="A2811" t="s">
        <v>5834</v>
      </c>
      <c r="B2811" t="s">
        <v>5835</v>
      </c>
      <c r="C2811" t="s">
        <v>10405</v>
      </c>
      <c r="D2811" t="s">
        <v>83</v>
      </c>
      <c r="E2811">
        <v>133.87718269000001</v>
      </c>
      <c r="F2811">
        <v>166.9</v>
      </c>
      <c r="G2811">
        <v>1272.71064397085</v>
      </c>
      <c r="H2811">
        <v>-22.007412701786699</v>
      </c>
      <c r="I2811">
        <v>-7.0434351291744903</v>
      </c>
      <c r="J2811">
        <v>-8.8462417698212992</v>
      </c>
      <c r="K2811">
        <v>196.16292881559301</v>
      </c>
      <c r="L2811">
        <v>157.286720420948</v>
      </c>
      <c r="M2811">
        <v>17.511875796179101</v>
      </c>
      <c r="N2811">
        <v>1.0786606463431401</v>
      </c>
      <c r="O2811">
        <v>57.729179149191097</v>
      </c>
      <c r="P2811">
        <v>1374.3816254416899</v>
      </c>
    </row>
    <row r="2812" spans="1:17" hidden="1" x14ac:dyDescent="0.3">
      <c r="A2812" t="s">
        <v>5836</v>
      </c>
      <c r="B2812" t="s">
        <v>5837</v>
      </c>
      <c r="C2812" t="s">
        <v>10405</v>
      </c>
      <c r="D2812" t="s">
        <v>324</v>
      </c>
      <c r="E2812">
        <v>133.82050198799999</v>
      </c>
      <c r="F2812">
        <v>54.51</v>
      </c>
      <c r="G2812">
        <v>77.639236672160493</v>
      </c>
      <c r="H2812">
        <v>-10.306425504305301</v>
      </c>
      <c r="I2812">
        <v>3.80114449424907</v>
      </c>
      <c r="J2812">
        <v>-9.1415252715558601</v>
      </c>
      <c r="K2812">
        <v>53.438678042547103</v>
      </c>
      <c r="L2812">
        <v>44.689902015871098</v>
      </c>
      <c r="M2812">
        <v>51.428399496692997</v>
      </c>
      <c r="N2812">
        <v>0.19635051841704099</v>
      </c>
      <c r="O2812">
        <v>37.497706842781099</v>
      </c>
      <c r="P2812">
        <v>115.77876663183</v>
      </c>
      <c r="Q2812">
        <v>0.12650776693476601</v>
      </c>
    </row>
    <row r="2813" spans="1:17" hidden="1" x14ac:dyDescent="0.3">
      <c r="A2813" t="s">
        <v>5838</v>
      </c>
      <c r="B2813" t="s">
        <v>5839</v>
      </c>
      <c r="C2813" t="s">
        <v>10405</v>
      </c>
      <c r="D2813" t="s">
        <v>471</v>
      </c>
      <c r="E2813">
        <v>133.631823075</v>
      </c>
      <c r="F2813">
        <v>3314</v>
      </c>
      <c r="G2813">
        <v>19.007723612668201</v>
      </c>
      <c r="H2813">
        <v>9.7399673913919802</v>
      </c>
      <c r="I2813">
        <v>16.533084807990299</v>
      </c>
      <c r="J2813">
        <v>-0.77704798638892203</v>
      </c>
      <c r="K2813">
        <v>2947.7696384803598</v>
      </c>
      <c r="L2813">
        <v>2699.7232216746802</v>
      </c>
      <c r="M2813">
        <v>61.384639392869801</v>
      </c>
      <c r="N2813">
        <v>2.20685497826442</v>
      </c>
      <c r="O2813">
        <v>12.4034399517199</v>
      </c>
      <c r="P2813">
        <v>66.365461847389497</v>
      </c>
      <c r="Q2813">
        <v>0.15898417765035799</v>
      </c>
    </row>
    <row r="2814" spans="1:17" hidden="1" x14ac:dyDescent="0.3">
      <c r="A2814" t="s">
        <v>5840</v>
      </c>
      <c r="B2814" t="s">
        <v>5841</v>
      </c>
      <c r="C2814" t="s">
        <v>10405</v>
      </c>
      <c r="D2814" t="s">
        <v>233</v>
      </c>
      <c r="E2814">
        <v>133.44786429499999</v>
      </c>
      <c r="F2814">
        <v>431.05</v>
      </c>
      <c r="G2814">
        <v>19.074103123783502</v>
      </c>
      <c r="H2814">
        <v>-5.6091662125093196</v>
      </c>
      <c r="I2814">
        <v>9.3203922024518793</v>
      </c>
      <c r="J2814">
        <v>-0.79447033012706103</v>
      </c>
      <c r="K2814">
        <v>415.655337060053</v>
      </c>
      <c r="L2814">
        <v>366.72999024227499</v>
      </c>
      <c r="M2814">
        <v>61.900607931375703</v>
      </c>
      <c r="N2814">
        <v>0.20236526154539999</v>
      </c>
      <c r="O2814">
        <v>21.795615357847101</v>
      </c>
      <c r="P2814">
        <v>64.4601297214803</v>
      </c>
      <c r="Q2814">
        <v>1.8780294923316E-2</v>
      </c>
    </row>
    <row r="2815" spans="1:17" hidden="1" x14ac:dyDescent="0.3">
      <c r="A2815" t="s">
        <v>5842</v>
      </c>
      <c r="B2815" t="s">
        <v>5843</v>
      </c>
      <c r="C2815" t="s">
        <v>10405</v>
      </c>
      <c r="D2815" t="s">
        <v>438</v>
      </c>
      <c r="E2815">
        <v>133.42500000000001</v>
      </c>
      <c r="F2815">
        <v>754.95</v>
      </c>
      <c r="G2815">
        <v>-21.1657764604881</v>
      </c>
      <c r="H2815">
        <v>-9.5761375042961401</v>
      </c>
      <c r="I2815">
        <v>-1.5459232348674901</v>
      </c>
      <c r="J2815">
        <v>-3.7019881907811798</v>
      </c>
      <c r="K2815">
        <v>738.08583828605299</v>
      </c>
      <c r="L2815">
        <v>710.93155447227002</v>
      </c>
      <c r="M2815">
        <v>52.237985050626598</v>
      </c>
      <c r="N2815">
        <v>0.89774965677788998</v>
      </c>
      <c r="O2815">
        <v>16.0341744486389</v>
      </c>
      <c r="P2815">
        <v>31.295652173912998</v>
      </c>
      <c r="Q2815">
        <v>3.0544362734133999E-2</v>
      </c>
    </row>
    <row r="2816" spans="1:17" hidden="1" x14ac:dyDescent="0.3">
      <c r="A2816" t="s">
        <v>5844</v>
      </c>
      <c r="B2816" t="s">
        <v>5845</v>
      </c>
      <c r="C2816" t="s">
        <v>10405</v>
      </c>
      <c r="D2816" t="s">
        <v>400</v>
      </c>
      <c r="E2816">
        <v>132.90615195999999</v>
      </c>
      <c r="F2816">
        <v>13.24</v>
      </c>
      <c r="G2816">
        <v>73.099806918153106</v>
      </c>
      <c r="H2816">
        <v>-12.8104609366393</v>
      </c>
      <c r="I2816">
        <v>-34.8295764899988</v>
      </c>
      <c r="J2816">
        <v>1.79735558741584</v>
      </c>
      <c r="K2816">
        <v>14.419140526240801</v>
      </c>
      <c r="L2816">
        <v>13.0872740826059</v>
      </c>
      <c r="M2816">
        <v>53.090205065112897</v>
      </c>
      <c r="N2816">
        <v>0.55791263374641198</v>
      </c>
      <c r="O2816">
        <v>47.205438066465199</v>
      </c>
      <c r="P2816">
        <v>133.42736248236901</v>
      </c>
    </row>
    <row r="2817" spans="1:17" hidden="1" x14ac:dyDescent="0.3">
      <c r="A2817" t="s">
        <v>5846</v>
      </c>
      <c r="B2817" t="s">
        <v>5847</v>
      </c>
      <c r="C2817" t="s">
        <v>10405</v>
      </c>
      <c r="D2817" t="s">
        <v>266</v>
      </c>
      <c r="E2817">
        <v>132.88343119999999</v>
      </c>
      <c r="F2817">
        <v>123.5</v>
      </c>
      <c r="G2817">
        <v>57.682447582162297</v>
      </c>
      <c r="H2817">
        <v>-1.4518705321443801</v>
      </c>
      <c r="I2817">
        <v>75.285606551302706</v>
      </c>
      <c r="J2817">
        <v>-8.2716736487613804</v>
      </c>
      <c r="K2817">
        <v>125.442189150308</v>
      </c>
      <c r="L2817">
        <v>99.916192208866306</v>
      </c>
      <c r="M2817">
        <v>31.8717721508065</v>
      </c>
      <c r="N2817">
        <v>0.69769989047097403</v>
      </c>
      <c r="O2817">
        <v>16.842105263157901</v>
      </c>
      <c r="P2817">
        <v>124.54545454545401</v>
      </c>
    </row>
    <row r="2818" spans="1:17" hidden="1" x14ac:dyDescent="0.3">
      <c r="A2818" t="s">
        <v>5848</v>
      </c>
      <c r="B2818" t="s">
        <v>5849</v>
      </c>
      <c r="C2818" t="s">
        <v>10405</v>
      </c>
      <c r="D2818" t="s">
        <v>998</v>
      </c>
      <c r="E2818">
        <v>132.6</v>
      </c>
      <c r="F2818">
        <v>88.7</v>
      </c>
      <c r="G2818">
        <v>34.6518857409433</v>
      </c>
      <c r="H2818">
        <v>-1.47327049749681</v>
      </c>
      <c r="I2818">
        <v>-2.2935246116996799</v>
      </c>
      <c r="J2818">
        <v>-5.2750186514481898</v>
      </c>
      <c r="K2818">
        <v>85.836209005712405</v>
      </c>
      <c r="L2818">
        <v>77.761711336349094</v>
      </c>
      <c r="M2818">
        <v>41.053460433096703</v>
      </c>
      <c r="N2818">
        <v>0.481898157051104</v>
      </c>
      <c r="O2818">
        <v>18.376550169109301</v>
      </c>
      <c r="P2818">
        <v>67.358490566037702</v>
      </c>
      <c r="Q2818">
        <v>2.8219377186504999E-2</v>
      </c>
    </row>
    <row r="2819" spans="1:17" hidden="1" x14ac:dyDescent="0.3">
      <c r="A2819" t="s">
        <v>5850</v>
      </c>
      <c r="B2819" t="s">
        <v>5851</v>
      </c>
      <c r="C2819" t="s">
        <v>10405</v>
      </c>
      <c r="D2819" t="s">
        <v>2127</v>
      </c>
      <c r="E2819">
        <v>132.39599999999999</v>
      </c>
      <c r="F2819">
        <v>97.35</v>
      </c>
      <c r="G2819">
        <v>-18.311861788497101</v>
      </c>
      <c r="H2819">
        <v>-9.4820651049302196</v>
      </c>
      <c r="I2819">
        <v>-3.8234943258901999</v>
      </c>
      <c r="J2819">
        <v>-4.6913337006746403</v>
      </c>
      <c r="K2819">
        <v>96.503114934765904</v>
      </c>
      <c r="M2819">
        <v>39.822759932229303</v>
      </c>
      <c r="N2819">
        <v>0.40000444325957502</v>
      </c>
      <c r="O2819">
        <v>38.674884437596297</v>
      </c>
      <c r="P2819">
        <v>54.523809523809497</v>
      </c>
    </row>
    <row r="2820" spans="1:17" hidden="1" x14ac:dyDescent="0.3">
      <c r="A2820" t="s">
        <v>5852</v>
      </c>
      <c r="B2820" t="s">
        <v>5853</v>
      </c>
      <c r="C2820" t="s">
        <v>10405</v>
      </c>
      <c r="D2820" t="s">
        <v>21</v>
      </c>
      <c r="E2820">
        <v>132.17033599999999</v>
      </c>
      <c r="F2820">
        <v>160</v>
      </c>
      <c r="G2820">
        <v>-68.679447419240702</v>
      </c>
      <c r="H2820">
        <v>-10.0393457969564</v>
      </c>
      <c r="I2820">
        <v>-54.1910799566337</v>
      </c>
      <c r="J2820">
        <v>-7.5279350078641798</v>
      </c>
      <c r="K2820">
        <v>179.725131519651</v>
      </c>
      <c r="M2820">
        <v>42.817667871434701</v>
      </c>
      <c r="O2820">
        <v>65.375</v>
      </c>
      <c r="P2820">
        <v>18.474639022584199</v>
      </c>
    </row>
    <row r="2821" spans="1:17" hidden="1" x14ac:dyDescent="0.3">
      <c r="A2821" t="s">
        <v>5854</v>
      </c>
      <c r="B2821" t="s">
        <v>5855</v>
      </c>
      <c r="C2821" t="s">
        <v>10405</v>
      </c>
      <c r="D2821" t="s">
        <v>420</v>
      </c>
      <c r="E2821">
        <v>132.137248</v>
      </c>
      <c r="F2821">
        <v>134.9</v>
      </c>
      <c r="G2821">
        <v>1.65785416806087</v>
      </c>
      <c r="H2821">
        <v>-11.212505154439</v>
      </c>
      <c r="I2821">
        <v>16.146221630667799</v>
      </c>
      <c r="J2821">
        <v>-5.9875661179832802</v>
      </c>
      <c r="M2821">
        <v>51.6100863915998</v>
      </c>
      <c r="O2821">
        <v>17.8650852483321</v>
      </c>
      <c r="P2821">
        <v>43.129973474800998</v>
      </c>
    </row>
    <row r="2822" spans="1:17" hidden="1" x14ac:dyDescent="0.3">
      <c r="A2822" t="s">
        <v>5856</v>
      </c>
      <c r="B2822" t="s">
        <v>5857</v>
      </c>
      <c r="C2822" t="s">
        <v>10405</v>
      </c>
      <c r="D2822" t="s">
        <v>400</v>
      </c>
      <c r="E2822">
        <v>131.89496194</v>
      </c>
      <c r="F2822">
        <v>160</v>
      </c>
      <c r="G2822">
        <v>16.564992467582702</v>
      </c>
      <c r="H2822">
        <v>10.5343151468083</v>
      </c>
      <c r="I2822">
        <v>-8.8396060337312203</v>
      </c>
      <c r="J2822">
        <v>3.5375999309435402</v>
      </c>
      <c r="K2822">
        <v>149.87502246103</v>
      </c>
      <c r="L2822">
        <v>151.41513801113899</v>
      </c>
      <c r="M2822">
        <v>60.230712291095202</v>
      </c>
      <c r="N2822">
        <v>1.5109297542067901</v>
      </c>
      <c r="O2822">
        <v>34.875</v>
      </c>
      <c r="P2822">
        <v>61.864116503197302</v>
      </c>
      <c r="Q2822">
        <v>8.0472019207303999E-2</v>
      </c>
    </row>
    <row r="2823" spans="1:17" hidden="1" x14ac:dyDescent="0.3">
      <c r="A2823" t="s">
        <v>5858</v>
      </c>
      <c r="B2823" t="s">
        <v>5859</v>
      </c>
      <c r="C2823" t="s">
        <v>10405</v>
      </c>
      <c r="D2823" t="s">
        <v>592</v>
      </c>
      <c r="E2823">
        <v>131.83547256</v>
      </c>
      <c r="F2823">
        <v>12.26</v>
      </c>
      <c r="G2823">
        <v>21.2702913415118</v>
      </c>
      <c r="H2823">
        <v>9.2585168506272009</v>
      </c>
      <c r="I2823">
        <v>13.2997625342087</v>
      </c>
      <c r="J2823">
        <v>-3.6373357775178401</v>
      </c>
      <c r="K2823">
        <v>11.829812434561701</v>
      </c>
      <c r="L2823">
        <v>10.348672124905301</v>
      </c>
      <c r="M2823">
        <v>37.782274325837697</v>
      </c>
      <c r="N2823">
        <v>0.59375839111990403</v>
      </c>
      <c r="O2823">
        <v>24.306688417618201</v>
      </c>
      <c r="P2823">
        <v>60.892388451443502</v>
      </c>
      <c r="Q2823">
        <v>8.4209881347347998E-2</v>
      </c>
    </row>
    <row r="2824" spans="1:17" hidden="1" x14ac:dyDescent="0.3">
      <c r="A2824" t="s">
        <v>5860</v>
      </c>
      <c r="B2824" t="s">
        <v>5861</v>
      </c>
      <c r="C2824" t="s">
        <v>10405</v>
      </c>
      <c r="D2824" t="s">
        <v>438</v>
      </c>
      <c r="E2824">
        <v>131.64540221999999</v>
      </c>
      <c r="F2824">
        <v>87.4</v>
      </c>
      <c r="G2824">
        <v>-74.329022493038096</v>
      </c>
      <c r="H2824">
        <v>-45.098952584438898</v>
      </c>
      <c r="I2824">
        <v>-59.840655030431101</v>
      </c>
      <c r="J2824">
        <v>-13.285438009064601</v>
      </c>
      <c r="K2824">
        <v>108.145335359707</v>
      </c>
      <c r="L2824">
        <v>91.165075565621805</v>
      </c>
      <c r="M2824">
        <v>27.201229466242001</v>
      </c>
      <c r="N2824">
        <v>2.2248803827751198</v>
      </c>
      <c r="O2824">
        <v>84.382151029748201</v>
      </c>
      <c r="P2824">
        <v>15</v>
      </c>
    </row>
    <row r="2825" spans="1:17" hidden="1" x14ac:dyDescent="0.3">
      <c r="A2825" t="s">
        <v>5862</v>
      </c>
      <c r="B2825" t="s">
        <v>5863</v>
      </c>
      <c r="C2825" t="s">
        <v>10405</v>
      </c>
      <c r="D2825" t="s">
        <v>46</v>
      </c>
      <c r="E2825">
        <v>131.42570527999999</v>
      </c>
      <c r="F2825">
        <v>421.6</v>
      </c>
      <c r="G2825">
        <v>-98.766164007379004</v>
      </c>
      <c r="H2825">
        <v>-28.448743337466599</v>
      </c>
      <c r="I2825">
        <v>-96.385373753564394</v>
      </c>
      <c r="J2825">
        <v>-7.9390824541166296</v>
      </c>
      <c r="K2825">
        <v>548.40770305995295</v>
      </c>
      <c r="L2825">
        <v>1011.42083648187</v>
      </c>
      <c r="M2825">
        <v>19.218315600554298</v>
      </c>
      <c r="N2825">
        <v>1.9697452975172101</v>
      </c>
      <c r="O2825">
        <v>462.59250474383202</v>
      </c>
      <c r="Q2825">
        <v>5.2104471146700001E-3</v>
      </c>
    </row>
    <row r="2826" spans="1:17" hidden="1" x14ac:dyDescent="0.3">
      <c r="A2826" t="s">
        <v>5864</v>
      </c>
      <c r="B2826" t="s">
        <v>5865</v>
      </c>
      <c r="C2826" t="s">
        <v>10405</v>
      </c>
      <c r="D2826" t="s">
        <v>2307</v>
      </c>
      <c r="E2826">
        <v>131.19554192000001</v>
      </c>
      <c r="F2826">
        <v>15.88</v>
      </c>
      <c r="G2826">
        <v>-6.23971075269991</v>
      </c>
      <c r="H2826">
        <v>-15.7205326862737</v>
      </c>
      <c r="I2826">
        <v>40.326806800059003</v>
      </c>
      <c r="J2826">
        <v>-5.31721274427521</v>
      </c>
      <c r="K2826">
        <v>14.8889693988441</v>
      </c>
      <c r="L2826">
        <v>13.035667581665001</v>
      </c>
      <c r="M2826">
        <v>53.664593982566103</v>
      </c>
      <c r="N2826">
        <v>0.513651836327362</v>
      </c>
      <c r="O2826">
        <v>24.3073047858942</v>
      </c>
      <c r="P2826">
        <v>67.864693446088694</v>
      </c>
      <c r="Q2826">
        <v>0.17737191276170899</v>
      </c>
    </row>
    <row r="2827" spans="1:17" hidden="1" x14ac:dyDescent="0.3">
      <c r="A2827" t="s">
        <v>5866</v>
      </c>
      <c r="B2827" t="s">
        <v>5867</v>
      </c>
      <c r="C2827" t="s">
        <v>10405</v>
      </c>
      <c r="D2827" t="s">
        <v>998</v>
      </c>
      <c r="E2827">
        <v>131.06503839000001</v>
      </c>
      <c r="F2827">
        <v>164.45</v>
      </c>
      <c r="G2827">
        <v>-46.072034471513597</v>
      </c>
      <c r="H2827">
        <v>13.8143014286093</v>
      </c>
      <c r="I2827">
        <v>-17.255662532666602</v>
      </c>
      <c r="J2827">
        <v>2.95852010049494</v>
      </c>
      <c r="K2827">
        <v>144.21844975152499</v>
      </c>
      <c r="L2827">
        <v>145.48253710484701</v>
      </c>
      <c r="M2827">
        <v>81.2733775091844</v>
      </c>
      <c r="N2827">
        <v>1.86056367460343</v>
      </c>
      <c r="O2827">
        <v>73.152934022499196</v>
      </c>
      <c r="P2827">
        <v>35.9090909090908</v>
      </c>
      <c r="Q2827">
        <v>2.8029066118022E-2</v>
      </c>
    </row>
    <row r="2828" spans="1:17" hidden="1" x14ac:dyDescent="0.3">
      <c r="A2828" t="s">
        <v>5868</v>
      </c>
      <c r="B2828" t="s">
        <v>5869</v>
      </c>
      <c r="C2828" t="s">
        <v>10405</v>
      </c>
      <c r="D2828" t="s">
        <v>266</v>
      </c>
      <c r="E2828">
        <v>131.05669499999999</v>
      </c>
      <c r="F2828">
        <v>122</v>
      </c>
      <c r="G2828">
        <v>-72.470018373990698</v>
      </c>
      <c r="H2828">
        <v>0.53950196662769201</v>
      </c>
      <c r="I2828">
        <v>-42.9053316190925</v>
      </c>
      <c r="J2828">
        <v>-5.1750406467771297</v>
      </c>
      <c r="K2828">
        <v>125.85826657157401</v>
      </c>
      <c r="L2828">
        <v>141.02099134195601</v>
      </c>
      <c r="M2828">
        <v>44.425867022584498</v>
      </c>
      <c r="N2828">
        <v>0.42396604109459501</v>
      </c>
      <c r="O2828">
        <v>80.327868852459005</v>
      </c>
      <c r="P2828">
        <v>6.0869565217391397</v>
      </c>
      <c r="Q2828">
        <v>0.10703875549015</v>
      </c>
    </row>
    <row r="2829" spans="1:17" hidden="1" x14ac:dyDescent="0.3">
      <c r="A2829" t="s">
        <v>5870</v>
      </c>
      <c r="B2829" t="s">
        <v>5871</v>
      </c>
      <c r="C2829" t="s">
        <v>10405</v>
      </c>
      <c r="D2829" t="s">
        <v>83</v>
      </c>
      <c r="E2829">
        <v>130.27864</v>
      </c>
      <c r="F2829">
        <v>58.79</v>
      </c>
      <c r="G2829">
        <v>18.186545354680401</v>
      </c>
      <c r="H2829">
        <v>-22.231339866637601</v>
      </c>
      <c r="I2829">
        <v>-17.3589113667859</v>
      </c>
      <c r="J2829">
        <v>-8.0924992686501707</v>
      </c>
      <c r="K2829">
        <v>62.020199305944402</v>
      </c>
      <c r="L2829">
        <v>57.088245056855499</v>
      </c>
      <c r="M2829">
        <v>45.444297247629798</v>
      </c>
      <c r="N2829">
        <v>1.1588608215223</v>
      </c>
      <c r="O2829">
        <v>30.974655553665499</v>
      </c>
      <c r="P2829">
        <v>68.6944045911047</v>
      </c>
      <c r="Q2829">
        <v>8.3682137868299006E-2</v>
      </c>
    </row>
    <row r="2830" spans="1:17" hidden="1" x14ac:dyDescent="0.3">
      <c r="A2830" t="s">
        <v>5872</v>
      </c>
      <c r="B2830" t="s">
        <v>5873</v>
      </c>
      <c r="C2830" t="s">
        <v>10405</v>
      </c>
      <c r="D2830" t="s">
        <v>1688</v>
      </c>
      <c r="E2830">
        <v>130.02585719999999</v>
      </c>
      <c r="F2830">
        <v>63.38</v>
      </c>
      <c r="G2830">
        <v>-5.4115109113041999</v>
      </c>
      <c r="H2830">
        <v>0.13652423806856501</v>
      </c>
      <c r="I2830">
        <v>-4.3021058816131204</v>
      </c>
      <c r="J2830">
        <v>0.56808195991041399</v>
      </c>
      <c r="K2830">
        <v>60.642881479846999</v>
      </c>
      <c r="L2830">
        <v>57.934096628055698</v>
      </c>
      <c r="M2830">
        <v>57.650387217952897</v>
      </c>
      <c r="N2830">
        <v>1.00113815731976</v>
      </c>
      <c r="O2830">
        <v>0.489113284947917</v>
      </c>
      <c r="P2830">
        <v>32.344957193568597</v>
      </c>
      <c r="Q2830">
        <v>-2.9836431339762999E-2</v>
      </c>
    </row>
    <row r="2831" spans="1:17" hidden="1" x14ac:dyDescent="0.3">
      <c r="A2831" t="s">
        <v>5874</v>
      </c>
      <c r="B2831" t="s">
        <v>5875</v>
      </c>
      <c r="C2831" t="s">
        <v>10405</v>
      </c>
      <c r="D2831" t="s">
        <v>592</v>
      </c>
      <c r="E2831">
        <v>129.93230249999999</v>
      </c>
      <c r="F2831">
        <v>1.65</v>
      </c>
      <c r="G2831">
        <v>-89.158391994672797</v>
      </c>
      <c r="H2831">
        <v>-12.7122011106567</v>
      </c>
      <c r="I2831">
        <v>-16.002471179789602</v>
      </c>
      <c r="J2831">
        <v>-6.0405400498809803</v>
      </c>
      <c r="K2831">
        <v>1.67392631393192</v>
      </c>
      <c r="L2831">
        <v>2.0833278072268402</v>
      </c>
      <c r="M2831">
        <v>42.937487035211902</v>
      </c>
      <c r="N2831">
        <v>0.21552171970820599</v>
      </c>
      <c r="O2831">
        <v>164.266036993309</v>
      </c>
      <c r="P2831">
        <v>29.076501066747898</v>
      </c>
      <c r="Q2831">
        <v>-6.0479137984120003E-2</v>
      </c>
    </row>
    <row r="2832" spans="1:17" hidden="1" x14ac:dyDescent="0.3">
      <c r="A2832" t="s">
        <v>5876</v>
      </c>
      <c r="B2832" t="s">
        <v>5877</v>
      </c>
      <c r="C2832" t="s">
        <v>10405</v>
      </c>
      <c r="D2832" t="s">
        <v>998</v>
      </c>
      <c r="E2832">
        <v>129.76006818799999</v>
      </c>
      <c r="F2832">
        <v>38.14</v>
      </c>
      <c r="G2832">
        <v>122.095155755362</v>
      </c>
      <c r="H2832">
        <v>-28.306306514655802</v>
      </c>
      <c r="I2832">
        <v>30.837105772486499</v>
      </c>
      <c r="J2832">
        <v>-5.1493092406173897</v>
      </c>
      <c r="K2832">
        <v>39.404371704910702</v>
      </c>
      <c r="L2832">
        <v>30.694737459703799</v>
      </c>
      <c r="M2832">
        <v>35.5004527437371</v>
      </c>
      <c r="N2832">
        <v>0.25892341643122702</v>
      </c>
      <c r="O2832">
        <v>38.044048243314101</v>
      </c>
      <c r="P2832">
        <v>172.03994293865901</v>
      </c>
      <c r="Q2832">
        <v>0.14954565638152201</v>
      </c>
    </row>
    <row r="2833" spans="1:17" hidden="1" x14ac:dyDescent="0.3">
      <c r="A2833" t="s">
        <v>5878</v>
      </c>
      <c r="B2833" t="s">
        <v>5879</v>
      </c>
      <c r="C2833" t="s">
        <v>10405</v>
      </c>
      <c r="D2833" t="s">
        <v>1548</v>
      </c>
      <c r="E2833">
        <v>129.624</v>
      </c>
      <c r="F2833">
        <v>1200</v>
      </c>
      <c r="G2833">
        <v>-0.44813001119443902</v>
      </c>
      <c r="H2833">
        <v>4.1352663039612603</v>
      </c>
      <c r="I2833">
        <v>-1.1782890797651699</v>
      </c>
      <c r="J2833">
        <v>0.44684049410332599</v>
      </c>
      <c r="K2833">
        <v>1099.84283263265</v>
      </c>
      <c r="L2833">
        <v>1007.32425280851</v>
      </c>
      <c r="M2833">
        <v>63.9913137128353</v>
      </c>
      <c r="N2833">
        <v>5.5301571844960398</v>
      </c>
      <c r="O2833">
        <v>6.7499999999999796</v>
      </c>
      <c r="P2833">
        <v>42.331870477997803</v>
      </c>
      <c r="Q2833">
        <v>5.5036235781267998E-2</v>
      </c>
    </row>
    <row r="2834" spans="1:17" hidden="1" x14ac:dyDescent="0.3">
      <c r="A2834" t="s">
        <v>5880</v>
      </c>
      <c r="B2834" t="s">
        <v>5881</v>
      </c>
      <c r="C2834" t="s">
        <v>10405</v>
      </c>
      <c r="D2834" t="s">
        <v>754</v>
      </c>
      <c r="E2834">
        <v>128.966509</v>
      </c>
      <c r="F2834">
        <v>94.6</v>
      </c>
      <c r="G2834">
        <v>-3.09399294050134</v>
      </c>
      <c r="H2834">
        <v>-0.75500927834090903</v>
      </c>
      <c r="I2834">
        <v>0.72967417553610003</v>
      </c>
      <c r="J2834">
        <v>-0.82022690037289903</v>
      </c>
      <c r="K2834">
        <v>90.621007903719899</v>
      </c>
      <c r="L2834">
        <v>84.216833296969497</v>
      </c>
      <c r="M2834">
        <v>61.719228691607398</v>
      </c>
      <c r="N2834">
        <v>0.92247512871133797</v>
      </c>
      <c r="O2834">
        <v>5.7082452431289603</v>
      </c>
      <c r="P2834">
        <v>36.114564238304602</v>
      </c>
      <c r="Q2834">
        <v>1.0011050249949E-2</v>
      </c>
    </row>
    <row r="2835" spans="1:17" hidden="1" x14ac:dyDescent="0.3">
      <c r="A2835" t="s">
        <v>5882</v>
      </c>
      <c r="B2835" t="s">
        <v>5883</v>
      </c>
      <c r="C2835" t="s">
        <v>10405</v>
      </c>
      <c r="D2835" t="s">
        <v>46</v>
      </c>
      <c r="E2835">
        <v>128.89320000000001</v>
      </c>
      <c r="F2835">
        <v>59.99</v>
      </c>
      <c r="G2835">
        <v>98.559258319465002</v>
      </c>
      <c r="H2835">
        <v>31.529551796740201</v>
      </c>
      <c r="I2835">
        <v>19.971744114405102</v>
      </c>
      <c r="J2835">
        <v>-11.314096280884</v>
      </c>
      <c r="K2835">
        <v>49.278873978773099</v>
      </c>
      <c r="L2835">
        <v>44.2556357757745</v>
      </c>
      <c r="M2835">
        <v>55.640511929245001</v>
      </c>
      <c r="N2835">
        <v>3.6156473563100899</v>
      </c>
      <c r="O2835">
        <v>16.686114352392</v>
      </c>
      <c r="P2835">
        <v>149.854227405247</v>
      </c>
      <c r="Q2835">
        <v>1.5452522757244E-2</v>
      </c>
    </row>
    <row r="2836" spans="1:17" hidden="1" x14ac:dyDescent="0.3">
      <c r="A2836" t="s">
        <v>5884</v>
      </c>
      <c r="B2836" t="s">
        <v>5885</v>
      </c>
      <c r="C2836" t="s">
        <v>10405</v>
      </c>
      <c r="D2836" t="s">
        <v>592</v>
      </c>
      <c r="E2836">
        <v>128.6179803</v>
      </c>
      <c r="F2836">
        <v>60.67</v>
      </c>
      <c r="G2836">
        <v>102.07559333579999</v>
      </c>
      <c r="H2836">
        <v>15.1023443438886</v>
      </c>
      <c r="I2836">
        <v>51.1729656523325</v>
      </c>
      <c r="J2836">
        <v>7.2927932834523297</v>
      </c>
      <c r="K2836">
        <v>53.400918499521701</v>
      </c>
      <c r="L2836">
        <v>45.523929832157499</v>
      </c>
      <c r="M2836">
        <v>92.567118470334805</v>
      </c>
      <c r="N2836">
        <v>1.7674806767331099</v>
      </c>
      <c r="O2836">
        <v>13.730014834349699</v>
      </c>
      <c r="P2836">
        <v>163.897346672466</v>
      </c>
      <c r="Q2836">
        <v>0.10820292871026201</v>
      </c>
    </row>
    <row r="2837" spans="1:17" hidden="1" x14ac:dyDescent="0.3">
      <c r="A2837" t="s">
        <v>5886</v>
      </c>
      <c r="B2837" t="s">
        <v>5887</v>
      </c>
      <c r="C2837" t="s">
        <v>10405</v>
      </c>
      <c r="D2837" t="s">
        <v>54</v>
      </c>
      <c r="E2837">
        <v>128.23754400000001</v>
      </c>
      <c r="F2837">
        <v>78.8</v>
      </c>
      <c r="G2837">
        <v>29.1386221490847</v>
      </c>
      <c r="H2837">
        <v>13.691619706207501</v>
      </c>
      <c r="I2837">
        <v>13.759725608850699</v>
      </c>
      <c r="J2837">
        <v>-1.5180245219306601</v>
      </c>
      <c r="K2837">
        <v>70.014667665628593</v>
      </c>
      <c r="L2837">
        <v>64.012979249026102</v>
      </c>
      <c r="M2837">
        <v>53.939359888317398</v>
      </c>
      <c r="N2837">
        <v>4.2673480174457401</v>
      </c>
      <c r="O2837">
        <v>16.5862944162436</v>
      </c>
      <c r="P2837">
        <v>73.759647188533606</v>
      </c>
      <c r="Q2837">
        <v>1.2459741240237E-2</v>
      </c>
    </row>
    <row r="2838" spans="1:17" hidden="1" x14ac:dyDescent="0.3">
      <c r="A2838" t="s">
        <v>5888</v>
      </c>
      <c r="B2838" t="s">
        <v>5889</v>
      </c>
      <c r="C2838" t="s">
        <v>10405</v>
      </c>
      <c r="D2838" t="s">
        <v>233</v>
      </c>
      <c r="E2838">
        <v>128.05816949999999</v>
      </c>
      <c r="F2838">
        <v>186.15</v>
      </c>
      <c r="G2838">
        <v>132.92390350054399</v>
      </c>
      <c r="H2838">
        <v>48.282176629003899</v>
      </c>
      <c r="I2838">
        <v>98.745178839408794</v>
      </c>
      <c r="J2838">
        <v>-17.644570460557901</v>
      </c>
      <c r="K2838">
        <v>150.336745628518</v>
      </c>
      <c r="L2838">
        <v>110.282514026341</v>
      </c>
      <c r="M2838">
        <v>53.571391163235802</v>
      </c>
      <c r="N2838">
        <v>1.02267806853819</v>
      </c>
      <c r="O2838">
        <v>17.539618587160799</v>
      </c>
      <c r="P2838">
        <v>185.11257466686999</v>
      </c>
      <c r="Q2838">
        <v>0.13692574059856299</v>
      </c>
    </row>
    <row r="2839" spans="1:17" hidden="1" x14ac:dyDescent="0.3">
      <c r="A2839" t="s">
        <v>5890</v>
      </c>
      <c r="B2839" t="s">
        <v>5891</v>
      </c>
      <c r="C2839" t="s">
        <v>10405</v>
      </c>
      <c r="D2839" t="s">
        <v>998</v>
      </c>
      <c r="E2839">
        <v>128.02482000000001</v>
      </c>
      <c r="F2839">
        <v>215.53</v>
      </c>
      <c r="G2839">
        <v>-20.207874547667799</v>
      </c>
      <c r="H2839">
        <v>-8.1027260786465405</v>
      </c>
      <c r="I2839">
        <v>2.02249387426862</v>
      </c>
      <c r="J2839">
        <v>2.0028200153629898</v>
      </c>
      <c r="K2839">
        <v>215.388296197047</v>
      </c>
      <c r="L2839">
        <v>200.92252147056399</v>
      </c>
      <c r="M2839">
        <v>47.971642634105997</v>
      </c>
      <c r="N2839">
        <v>0.38410193883254701</v>
      </c>
      <c r="O2839">
        <v>43.437108523175397</v>
      </c>
      <c r="P2839">
        <v>41.146037982973098</v>
      </c>
      <c r="Q2839">
        <v>9.2150117543832996E-2</v>
      </c>
    </row>
    <row r="2840" spans="1:17" hidden="1" x14ac:dyDescent="0.3">
      <c r="A2840" t="s">
        <v>5892</v>
      </c>
      <c r="B2840" t="s">
        <v>5893</v>
      </c>
      <c r="C2840" t="s">
        <v>10405</v>
      </c>
      <c r="D2840" t="s">
        <v>564</v>
      </c>
      <c r="E2840">
        <v>128</v>
      </c>
      <c r="F2840">
        <v>160</v>
      </c>
      <c r="G2840">
        <v>341.20127015378398</v>
      </c>
      <c r="H2840">
        <v>-8.5446379046320402</v>
      </c>
      <c r="I2840">
        <v>28.5023293699414</v>
      </c>
      <c r="J2840">
        <v>-10.2922407301531</v>
      </c>
      <c r="K2840">
        <v>157.32736611976799</v>
      </c>
      <c r="L2840">
        <v>121.74999309114</v>
      </c>
      <c r="M2840">
        <v>46.930048786144397</v>
      </c>
      <c r="N2840">
        <v>1.7036579095561</v>
      </c>
      <c r="O2840">
        <v>14.312499999999901</v>
      </c>
      <c r="P2840">
        <v>398.28713796325098</v>
      </c>
      <c r="Q2840">
        <v>0.13010988140756799</v>
      </c>
    </row>
    <row r="2841" spans="1:17" hidden="1" x14ac:dyDescent="0.3">
      <c r="A2841" t="s">
        <v>5894</v>
      </c>
      <c r="B2841" t="s">
        <v>5895</v>
      </c>
      <c r="C2841" t="s">
        <v>10405</v>
      </c>
      <c r="D2841" t="s">
        <v>130</v>
      </c>
      <c r="E2841">
        <v>127.81920114</v>
      </c>
      <c r="F2841">
        <v>35.380000000000003</v>
      </c>
      <c r="G2841">
        <v>8.2253144855211993</v>
      </c>
      <c r="H2841">
        <v>-8.0558443557598807</v>
      </c>
      <c r="I2841">
        <v>-3.14769508353048</v>
      </c>
      <c r="J2841">
        <v>-3.9291665748711302</v>
      </c>
      <c r="K2841">
        <v>35.650221652986303</v>
      </c>
      <c r="L2841">
        <v>33.111450745559097</v>
      </c>
      <c r="M2841">
        <v>48.944168562259101</v>
      </c>
      <c r="N2841">
        <v>0.22994505259423501</v>
      </c>
      <c r="O2841">
        <v>44.120972300734799</v>
      </c>
      <c r="P2841">
        <v>46.258784621744503</v>
      </c>
      <c r="Q2841">
        <v>6.9022904156903001E-2</v>
      </c>
    </row>
    <row r="2842" spans="1:17" hidden="1" x14ac:dyDescent="0.3">
      <c r="A2842" t="s">
        <v>5896</v>
      </c>
      <c r="B2842" t="s">
        <v>5897</v>
      </c>
      <c r="C2842" t="s">
        <v>10405</v>
      </c>
      <c r="D2842" t="s">
        <v>127</v>
      </c>
      <c r="E2842">
        <v>127.692422815</v>
      </c>
      <c r="F2842">
        <v>6.54</v>
      </c>
      <c r="G2842">
        <v>-47.675386880296401</v>
      </c>
      <c r="H2842">
        <v>-6.6554658750894298</v>
      </c>
      <c r="I2842">
        <v>-29.065257269835399</v>
      </c>
      <c r="J2842">
        <v>4.5372579482991604</v>
      </c>
      <c r="K2842">
        <v>6.7714638871776804</v>
      </c>
      <c r="L2842">
        <v>7.4567705610973603</v>
      </c>
      <c r="M2842">
        <v>51.243118678378998</v>
      </c>
      <c r="N2842">
        <v>0.87571477520294605</v>
      </c>
      <c r="O2842">
        <v>87.308868501529005</v>
      </c>
      <c r="P2842">
        <v>9</v>
      </c>
      <c r="Q2842">
        <v>3.3207082645014999E-2</v>
      </c>
    </row>
    <row r="2843" spans="1:17" hidden="1" x14ac:dyDescent="0.3">
      <c r="A2843" t="s">
        <v>5898</v>
      </c>
      <c r="B2843" t="s">
        <v>5899</v>
      </c>
      <c r="C2843" t="s">
        <v>10405</v>
      </c>
      <c r="D2843" t="s">
        <v>393</v>
      </c>
      <c r="E2843">
        <v>127.46596429500001</v>
      </c>
      <c r="F2843">
        <v>73.95</v>
      </c>
      <c r="G2843">
        <v>-65.6798252984822</v>
      </c>
      <c r="H2843">
        <v>-14.0711399080798</v>
      </c>
      <c r="I2843">
        <v>-19.181474478653499</v>
      </c>
      <c r="J2843">
        <v>-2.72621567331035</v>
      </c>
      <c r="K2843">
        <v>77.175069108575997</v>
      </c>
      <c r="L2843">
        <v>83.045198379283093</v>
      </c>
      <c r="M2843">
        <v>49.250352568445699</v>
      </c>
      <c r="N2843">
        <v>0.29609811774262801</v>
      </c>
      <c r="O2843">
        <v>55.439039203948703</v>
      </c>
      <c r="P2843">
        <v>17.898253124056598</v>
      </c>
      <c r="Q2843">
        <v>0.14807375887975099</v>
      </c>
    </row>
    <row r="2844" spans="1:17" hidden="1" x14ac:dyDescent="0.3">
      <c r="A2844" t="s">
        <v>5900</v>
      </c>
      <c r="B2844" t="s">
        <v>5901</v>
      </c>
      <c r="C2844" t="s">
        <v>10405</v>
      </c>
      <c r="D2844" t="s">
        <v>2693</v>
      </c>
      <c r="E2844">
        <v>127.33951999999999</v>
      </c>
      <c r="F2844">
        <v>89.6</v>
      </c>
      <c r="G2844">
        <v>-54.122730423499299</v>
      </c>
      <c r="H2844">
        <v>-9.2669394757399708</v>
      </c>
      <c r="I2844">
        <v>-14.576123885981399</v>
      </c>
      <c r="J2844">
        <v>-4.6430245219306796</v>
      </c>
      <c r="K2844">
        <v>92.907052425948706</v>
      </c>
      <c r="L2844">
        <v>95.774574960370103</v>
      </c>
      <c r="M2844">
        <v>35.452795345421698</v>
      </c>
      <c r="N2844">
        <v>0.47150485273868997</v>
      </c>
      <c r="O2844">
        <v>54.799107142857103</v>
      </c>
      <c r="P2844">
        <v>8.4745762711864394</v>
      </c>
    </row>
    <row r="2845" spans="1:17" hidden="1" x14ac:dyDescent="0.3">
      <c r="A2845" t="s">
        <v>5902</v>
      </c>
      <c r="B2845" t="s">
        <v>5903</v>
      </c>
      <c r="C2845" t="s">
        <v>10405</v>
      </c>
      <c r="D2845" t="s">
        <v>2127</v>
      </c>
      <c r="E2845">
        <v>127.317894</v>
      </c>
      <c r="F2845">
        <v>55.85</v>
      </c>
      <c r="G2845">
        <v>248.01909494301799</v>
      </c>
      <c r="H2845">
        <v>-1.0848044633813001</v>
      </c>
      <c r="I2845">
        <v>122.945895758541</v>
      </c>
      <c r="J2845">
        <v>-10.2028941237767</v>
      </c>
      <c r="K2845">
        <v>51.304784723455903</v>
      </c>
      <c r="L2845">
        <v>34.549900357459101</v>
      </c>
      <c r="M2845">
        <v>34.872860028199199</v>
      </c>
      <c r="N2845">
        <v>0.36015081823432399</v>
      </c>
      <c r="O2845">
        <v>26.051924798567502</v>
      </c>
      <c r="P2845">
        <v>322.14663643235002</v>
      </c>
      <c r="Q2845">
        <v>0.16182189448036399</v>
      </c>
    </row>
    <row r="2846" spans="1:17" hidden="1" x14ac:dyDescent="0.3">
      <c r="A2846" t="s">
        <v>5904</v>
      </c>
      <c r="B2846" t="s">
        <v>5905</v>
      </c>
      <c r="C2846" t="s">
        <v>10405</v>
      </c>
      <c r="D2846" t="s">
        <v>54</v>
      </c>
      <c r="E2846">
        <v>127.22594121500001</v>
      </c>
      <c r="F2846">
        <v>197.65</v>
      </c>
      <c r="G2846">
        <v>89.907140774089001</v>
      </c>
      <c r="H2846">
        <v>-12.7785384278246</v>
      </c>
      <c r="I2846">
        <v>103.130173499129</v>
      </c>
      <c r="J2846">
        <v>1.5287420230233</v>
      </c>
      <c r="K2846">
        <v>187.34078196466299</v>
      </c>
      <c r="L2846">
        <v>138.39360768907</v>
      </c>
      <c r="M2846">
        <v>51.027223556258903</v>
      </c>
      <c r="N2846">
        <v>9.6736379612364601E-2</v>
      </c>
      <c r="O2846">
        <v>19.9848216544396</v>
      </c>
      <c r="P2846">
        <v>165.30201342281799</v>
      </c>
      <c r="Q2846">
        <v>3.6410266888328997E-2</v>
      </c>
    </row>
    <row r="2847" spans="1:17" hidden="1" x14ac:dyDescent="0.3">
      <c r="A2847" t="s">
        <v>5906</v>
      </c>
      <c r="B2847" t="s">
        <v>5907</v>
      </c>
      <c r="C2847" t="s">
        <v>10405</v>
      </c>
      <c r="D2847" t="s">
        <v>1126</v>
      </c>
      <c r="E2847">
        <v>127.22179212499999</v>
      </c>
      <c r="F2847">
        <v>22.15</v>
      </c>
      <c r="G2847">
        <v>19.540817855819</v>
      </c>
      <c r="H2847">
        <v>20.720747843068501</v>
      </c>
      <c r="I2847">
        <v>-2.6182083837621501</v>
      </c>
      <c r="J2847">
        <v>-0.42375798801221998</v>
      </c>
      <c r="K2847">
        <v>20.122514379769999</v>
      </c>
      <c r="L2847">
        <v>18.678767796100999</v>
      </c>
      <c r="M2847">
        <v>56.851255111661203</v>
      </c>
      <c r="N2847">
        <v>0.57599114382781003</v>
      </c>
      <c r="O2847">
        <v>13.9954853273137</v>
      </c>
      <c r="P2847">
        <v>61.6788321167883</v>
      </c>
      <c r="Q2847">
        <v>3.7825414172730998E-2</v>
      </c>
    </row>
    <row r="2848" spans="1:17" hidden="1" x14ac:dyDescent="0.3">
      <c r="A2848" t="s">
        <v>5908</v>
      </c>
      <c r="B2848" t="s">
        <v>5909</v>
      </c>
      <c r="C2848" t="s">
        <v>10405</v>
      </c>
      <c r="D2848" t="s">
        <v>127</v>
      </c>
      <c r="E2848">
        <v>127.11913208999999</v>
      </c>
      <c r="F2848">
        <v>139</v>
      </c>
      <c r="G2848">
        <v>-10.985809080440999</v>
      </c>
      <c r="H2848">
        <v>-5.2576556561113197</v>
      </c>
      <c r="I2848">
        <v>10.2505887188131</v>
      </c>
      <c r="J2848">
        <v>-2.2893200365250501</v>
      </c>
      <c r="K2848">
        <v>137.776867628871</v>
      </c>
      <c r="L2848">
        <v>128.347800491588</v>
      </c>
      <c r="M2848">
        <v>48.780929428150898</v>
      </c>
      <c r="N2848">
        <v>0.94924367547319599</v>
      </c>
      <c r="O2848">
        <v>40.1079136690647</v>
      </c>
      <c r="P2848">
        <v>54.016620498614898</v>
      </c>
      <c r="Q2848">
        <v>7.8513406796648005E-2</v>
      </c>
    </row>
    <row r="2849" spans="1:17" hidden="1" x14ac:dyDescent="0.3">
      <c r="A2849" t="s">
        <v>5910</v>
      </c>
      <c r="B2849" t="s">
        <v>5911</v>
      </c>
      <c r="C2849" t="s">
        <v>10405</v>
      </c>
      <c r="D2849" t="s">
        <v>74</v>
      </c>
      <c r="E2849">
        <v>126.9080976</v>
      </c>
      <c r="F2849">
        <v>491.1</v>
      </c>
      <c r="G2849">
        <v>-6.9228498554511102</v>
      </c>
      <c r="H2849">
        <v>-13.6366688975406</v>
      </c>
      <c r="I2849">
        <v>-9.8083493795044507</v>
      </c>
      <c r="J2849">
        <v>-7.9091114784524104</v>
      </c>
      <c r="K2849">
        <v>514.58326000284205</v>
      </c>
      <c r="L2849">
        <v>470.26358391049399</v>
      </c>
      <c r="M2849">
        <v>28.956521173940601</v>
      </c>
      <c r="N2849">
        <v>1.9635482577641199</v>
      </c>
      <c r="O2849">
        <v>39.788230502952501</v>
      </c>
      <c r="P2849">
        <v>39.914529914529901</v>
      </c>
      <c r="Q2849">
        <v>1.1056241244990999E-2</v>
      </c>
    </row>
    <row r="2850" spans="1:17" hidden="1" x14ac:dyDescent="0.3">
      <c r="A2850" t="s">
        <v>5912</v>
      </c>
      <c r="B2850" t="s">
        <v>5913</v>
      </c>
      <c r="C2850" t="s">
        <v>10405</v>
      </c>
      <c r="D2850" t="s">
        <v>4397</v>
      </c>
      <c r="E2850">
        <v>126.89329854</v>
      </c>
      <c r="F2850">
        <v>1166.5999999999999</v>
      </c>
      <c r="G2850">
        <v>139.13081467009101</v>
      </c>
      <c r="H2850">
        <v>-6.9679328433230001</v>
      </c>
      <c r="I2850">
        <v>48.9739994084456</v>
      </c>
      <c r="J2850">
        <v>-4.0874173019319704</v>
      </c>
      <c r="K2850">
        <v>1151.29906673504</v>
      </c>
      <c r="L2850">
        <v>876.295929798516</v>
      </c>
      <c r="M2850">
        <v>36.866702285482397</v>
      </c>
      <c r="N2850">
        <v>0.192890945695087</v>
      </c>
      <c r="O2850">
        <v>10.320589747985499</v>
      </c>
      <c r="P2850">
        <v>195.304391849132</v>
      </c>
      <c r="Q2850">
        <v>0.111527428527326</v>
      </c>
    </row>
    <row r="2851" spans="1:17" hidden="1" x14ac:dyDescent="0.3">
      <c r="A2851" t="s">
        <v>5914</v>
      </c>
      <c r="B2851" t="s">
        <v>5915</v>
      </c>
      <c r="C2851" t="s">
        <v>10405</v>
      </c>
      <c r="D2851" t="s">
        <v>592</v>
      </c>
      <c r="E2851">
        <v>126.856274259999</v>
      </c>
      <c r="F2851">
        <v>44.06</v>
      </c>
      <c r="G2851">
        <v>-6.1057026137362502</v>
      </c>
      <c r="H2851">
        <v>-15.907616806072401</v>
      </c>
      <c r="I2851">
        <v>23.3088565513027</v>
      </c>
      <c r="J2851">
        <v>-7.1972931072797302</v>
      </c>
      <c r="K2851">
        <v>47.382627683462403</v>
      </c>
      <c r="L2851">
        <v>41.717035105050101</v>
      </c>
      <c r="M2851">
        <v>26.869533775846101</v>
      </c>
      <c r="N2851">
        <v>7.7002999440424602E-2</v>
      </c>
      <c r="O2851">
        <v>51.157512482977701</v>
      </c>
      <c r="P2851">
        <v>51.931034482758598</v>
      </c>
      <c r="Q2851">
        <v>-2.3585377485308999E-2</v>
      </c>
    </row>
    <row r="2852" spans="1:17" hidden="1" x14ac:dyDescent="0.3">
      <c r="A2852" t="s">
        <v>5916</v>
      </c>
      <c r="B2852" t="s">
        <v>5917</v>
      </c>
      <c r="C2852" t="s">
        <v>10405</v>
      </c>
      <c r="D2852" t="s">
        <v>393</v>
      </c>
      <c r="E2852">
        <v>126.63</v>
      </c>
      <c r="F2852">
        <v>234.5</v>
      </c>
      <c r="G2852">
        <v>63.326613307120098</v>
      </c>
      <c r="H2852">
        <v>12.5012275926196</v>
      </c>
      <c r="I2852">
        <v>90.022791006572902</v>
      </c>
      <c r="J2852">
        <v>4.4753329659920196</v>
      </c>
      <c r="K2852">
        <v>199.71862257376301</v>
      </c>
      <c r="M2852">
        <v>77.586670274898495</v>
      </c>
      <c r="N2852">
        <v>0.74386667620341895</v>
      </c>
      <c r="O2852">
        <v>1.4925373134328399</v>
      </c>
      <c r="P2852">
        <v>107.890070921985</v>
      </c>
    </row>
    <row r="2853" spans="1:17" hidden="1" x14ac:dyDescent="0.3">
      <c r="A2853" t="s">
        <v>5918</v>
      </c>
      <c r="B2853" t="s">
        <v>5919</v>
      </c>
      <c r="C2853" t="s">
        <v>10405</v>
      </c>
      <c r="D2853" t="s">
        <v>2307</v>
      </c>
      <c r="E2853">
        <v>126.56422327999999</v>
      </c>
      <c r="F2853">
        <v>51.5</v>
      </c>
      <c r="G2853">
        <v>-9.9684786017109808</v>
      </c>
      <c r="H2853">
        <v>-1.2396989044451301</v>
      </c>
      <c r="I2853">
        <v>-18.059346910214199</v>
      </c>
      <c r="J2853">
        <v>4.8091759833212802</v>
      </c>
      <c r="K2853">
        <v>51.085270845999901</v>
      </c>
      <c r="L2853">
        <v>50.052485102125203</v>
      </c>
      <c r="M2853">
        <v>50.825807607237202</v>
      </c>
      <c r="N2853">
        <v>1.27079497344524</v>
      </c>
      <c r="O2853">
        <v>39.598020266571297</v>
      </c>
      <c r="P2853">
        <v>25.2555643406405</v>
      </c>
      <c r="Q2853">
        <v>0.236517446063538</v>
      </c>
    </row>
    <row r="2854" spans="1:17" hidden="1" x14ac:dyDescent="0.3">
      <c r="A2854" t="s">
        <v>5920</v>
      </c>
      <c r="B2854" t="s">
        <v>5921</v>
      </c>
      <c r="C2854" t="s">
        <v>10405</v>
      </c>
      <c r="D2854" t="s">
        <v>54</v>
      </c>
      <c r="E2854">
        <v>126.52862940799901</v>
      </c>
      <c r="F2854">
        <v>23.36</v>
      </c>
      <c r="G2854">
        <v>-21.460610437370502</v>
      </c>
      <c r="H2854">
        <v>-3.9939730086781502</v>
      </c>
      <c r="I2854">
        <v>13.922490354119599</v>
      </c>
      <c r="J2854">
        <v>-1.70542883101924</v>
      </c>
      <c r="K2854">
        <v>23.4021507843545</v>
      </c>
      <c r="L2854">
        <v>20.898300840509599</v>
      </c>
      <c r="M2854">
        <v>39.036950372422197</v>
      </c>
      <c r="N2854">
        <v>0.59638053605869501</v>
      </c>
      <c r="O2854">
        <v>33.561643835616401</v>
      </c>
      <c r="P2854">
        <v>66.857142857142804</v>
      </c>
      <c r="Q2854">
        <v>7.7285354992588998E-2</v>
      </c>
    </row>
    <row r="2855" spans="1:17" hidden="1" x14ac:dyDescent="0.3">
      <c r="A2855" t="s">
        <v>5922</v>
      </c>
      <c r="B2855" t="s">
        <v>5923</v>
      </c>
      <c r="C2855" t="s">
        <v>10405</v>
      </c>
      <c r="D2855" t="s">
        <v>266</v>
      </c>
      <c r="E2855">
        <v>126.33692732999999</v>
      </c>
      <c r="F2855">
        <v>1637.7</v>
      </c>
      <c r="G2855">
        <v>72.285417927647103</v>
      </c>
      <c r="H2855">
        <v>-12.433383113900801</v>
      </c>
      <c r="I2855">
        <v>-5.7151401669825201</v>
      </c>
      <c r="J2855">
        <v>-6.3943451233122302</v>
      </c>
      <c r="K2855">
        <v>1589.02958225261</v>
      </c>
      <c r="L2855">
        <v>1417.4219465847</v>
      </c>
      <c r="M2855">
        <v>52.8703242768077</v>
      </c>
      <c r="N2855">
        <v>0.98718145926267697</v>
      </c>
      <c r="O2855">
        <v>15.3446907247969</v>
      </c>
      <c r="P2855">
        <v>116.698643731392</v>
      </c>
      <c r="Q2855">
        <v>8.5285681433322005E-2</v>
      </c>
    </row>
    <row r="2856" spans="1:17" hidden="1" x14ac:dyDescent="0.3">
      <c r="A2856" t="s">
        <v>5924</v>
      </c>
      <c r="B2856" t="s">
        <v>5925</v>
      </c>
      <c r="C2856" t="s">
        <v>10405</v>
      </c>
      <c r="D2856" t="s">
        <v>281</v>
      </c>
      <c r="E2856">
        <v>126.08710619999999</v>
      </c>
      <c r="F2856">
        <v>112.2</v>
      </c>
      <c r="G2856">
        <v>54.052555478737197</v>
      </c>
      <c r="H2856">
        <v>-4.0948187139990901</v>
      </c>
      <c r="I2856">
        <v>-17.145509040095</v>
      </c>
      <c r="J2856">
        <v>-1.2696445748540099</v>
      </c>
      <c r="K2856">
        <v>116.36616320756799</v>
      </c>
      <c r="L2856">
        <v>111.73830745428199</v>
      </c>
      <c r="M2856">
        <v>44.579373487411303</v>
      </c>
      <c r="N2856">
        <v>0.89884456071506402</v>
      </c>
      <c r="O2856">
        <v>33.244206773618501</v>
      </c>
      <c r="P2856">
        <v>96.842105263157904</v>
      </c>
      <c r="Q2856">
        <v>0.16700941642115</v>
      </c>
    </row>
    <row r="2857" spans="1:17" hidden="1" x14ac:dyDescent="0.3">
      <c r="A2857" t="s">
        <v>5926</v>
      </c>
      <c r="B2857" t="s">
        <v>5927</v>
      </c>
      <c r="C2857" t="s">
        <v>10405</v>
      </c>
      <c r="D2857" t="s">
        <v>471</v>
      </c>
      <c r="E2857">
        <v>125.97092375</v>
      </c>
      <c r="F2857">
        <v>102.97</v>
      </c>
      <c r="G2857">
        <v>51.605037366404098</v>
      </c>
      <c r="H2857">
        <v>29.584810097313301</v>
      </c>
      <c r="I2857">
        <v>81.139022992700703</v>
      </c>
      <c r="J2857">
        <v>11.579033654702499</v>
      </c>
      <c r="K2857">
        <v>66.145517739292103</v>
      </c>
      <c r="L2857">
        <v>55.772781796319201</v>
      </c>
      <c r="M2857">
        <v>89.579555647634095</v>
      </c>
      <c r="N2857">
        <v>2.7235712170565498</v>
      </c>
      <c r="O2857">
        <v>0</v>
      </c>
      <c r="P2857">
        <v>131.39325842696601</v>
      </c>
      <c r="Q2857">
        <v>8.1715276545851007E-2</v>
      </c>
    </row>
    <row r="2858" spans="1:17" hidden="1" x14ac:dyDescent="0.3">
      <c r="A2858" t="s">
        <v>5928</v>
      </c>
      <c r="B2858" t="s">
        <v>5929</v>
      </c>
      <c r="C2858" t="s">
        <v>10405</v>
      </c>
      <c r="D2858" t="s">
        <v>114</v>
      </c>
      <c r="E2858">
        <v>125.79757499999999</v>
      </c>
      <c r="F2858">
        <v>8.17</v>
      </c>
      <c r="G2858">
        <v>-50.4715109113042</v>
      </c>
      <c r="H2858">
        <v>6.3090110105553299</v>
      </c>
      <c r="I2858">
        <v>-22.683143448697201</v>
      </c>
      <c r="J2858">
        <v>-6.3906801059033898</v>
      </c>
      <c r="K2858">
        <v>7.6188103845340596</v>
      </c>
      <c r="L2858">
        <v>9.0445183022715092</v>
      </c>
      <c r="M2858">
        <v>54.939270598842398</v>
      </c>
      <c r="N2858">
        <v>3.9895899566519</v>
      </c>
      <c r="O2858">
        <v>64.626682986536096</v>
      </c>
      <c r="P2858">
        <v>20.147058823529399</v>
      </c>
      <c r="Q2858">
        <v>-5.0390756371223998E-2</v>
      </c>
    </row>
    <row r="2859" spans="1:17" hidden="1" x14ac:dyDescent="0.3">
      <c r="A2859" t="s">
        <v>5930</v>
      </c>
      <c r="B2859" t="s">
        <v>5931</v>
      </c>
      <c r="C2859" t="s">
        <v>10405</v>
      </c>
      <c r="D2859" t="s">
        <v>592</v>
      </c>
      <c r="E2859">
        <v>125.71573275</v>
      </c>
      <c r="F2859">
        <v>40.229999999999997</v>
      </c>
      <c r="G2859">
        <v>16.221829567345999</v>
      </c>
      <c r="H2859">
        <v>-30.105131881422199</v>
      </c>
      <c r="I2859">
        <v>0.64038596306748297</v>
      </c>
      <c r="J2859">
        <v>-8.5868667682408208</v>
      </c>
      <c r="K2859">
        <v>41.584513637964498</v>
      </c>
      <c r="L2859">
        <v>36.232219075244103</v>
      </c>
      <c r="M2859">
        <v>32.963030106306903</v>
      </c>
      <c r="N2859">
        <v>0.12819963154150599</v>
      </c>
      <c r="O2859">
        <v>46.035297042008402</v>
      </c>
      <c r="P2859">
        <v>55.8209091714048</v>
      </c>
      <c r="Q2859">
        <v>7.0944515588937995E-2</v>
      </c>
    </row>
    <row r="2860" spans="1:17" hidden="1" x14ac:dyDescent="0.3">
      <c r="A2860" t="s">
        <v>5932</v>
      </c>
      <c r="B2860" t="s">
        <v>5933</v>
      </c>
      <c r="C2860" t="s">
        <v>10405</v>
      </c>
      <c r="D2860" t="s">
        <v>5124</v>
      </c>
      <c r="E2860">
        <v>125.6486096</v>
      </c>
      <c r="F2860">
        <v>2.39</v>
      </c>
      <c r="G2860">
        <v>166.57848908869499</v>
      </c>
      <c r="H2860">
        <v>100.64774974929399</v>
      </c>
      <c r="I2860">
        <v>160.22383329548799</v>
      </c>
      <c r="J2860">
        <v>17.530888521547499</v>
      </c>
      <c r="K2860">
        <v>1.45649201306069</v>
      </c>
      <c r="L2860">
        <v>1.1181216569521499</v>
      </c>
      <c r="M2860">
        <v>99.386986650552402</v>
      </c>
      <c r="N2860">
        <v>1.33934174101274</v>
      </c>
      <c r="O2860">
        <v>0</v>
      </c>
      <c r="P2860">
        <v>262.12121212121201</v>
      </c>
      <c r="Q2860">
        <v>0.119843642927908</v>
      </c>
    </row>
    <row r="2861" spans="1:17" hidden="1" x14ac:dyDescent="0.3">
      <c r="A2861" t="s">
        <v>5934</v>
      </c>
      <c r="B2861" t="s">
        <v>5935</v>
      </c>
      <c r="C2861" t="s">
        <v>10405</v>
      </c>
      <c r="D2861" t="s">
        <v>393</v>
      </c>
      <c r="E2861">
        <v>125.5594092</v>
      </c>
      <c r="F2861">
        <v>30</v>
      </c>
      <c r="G2861">
        <v>21.674642934849601</v>
      </c>
      <c r="H2861">
        <v>18.851738657856501</v>
      </c>
      <c r="I2861">
        <v>43.088560731366996</v>
      </c>
      <c r="J2861">
        <v>-8.7191114784524206</v>
      </c>
      <c r="K2861">
        <v>24.737466539133901</v>
      </c>
      <c r="L2861">
        <v>21.0580699579019</v>
      </c>
      <c r="M2861">
        <v>57.862682551395302</v>
      </c>
      <c r="N2861">
        <v>2.89599825642913</v>
      </c>
      <c r="O2861">
        <v>15.733333333333301</v>
      </c>
      <c r="P2861">
        <v>93.923723335488006</v>
      </c>
      <c r="Q2861">
        <v>5.2302682834150002E-2</v>
      </c>
    </row>
    <row r="2862" spans="1:17" hidden="1" x14ac:dyDescent="0.3">
      <c r="A2862" t="s">
        <v>5936</v>
      </c>
      <c r="B2862" t="s">
        <v>5937</v>
      </c>
      <c r="C2862" t="s">
        <v>10405</v>
      </c>
      <c r="D2862" t="s">
        <v>510</v>
      </c>
      <c r="E2862">
        <v>125.039397296</v>
      </c>
      <c r="F2862">
        <v>115.28</v>
      </c>
      <c r="G2862">
        <v>29.398215788065102</v>
      </c>
      <c r="H2862">
        <v>-6.39868129713697</v>
      </c>
      <c r="I2862">
        <v>-5.5430656276855297</v>
      </c>
      <c r="J2862">
        <v>-9.2718325668877899</v>
      </c>
      <c r="K2862">
        <v>120.12103985729701</v>
      </c>
      <c r="L2862">
        <v>108.13554842758199</v>
      </c>
      <c r="M2862">
        <v>30.230083146561501</v>
      </c>
      <c r="N2862">
        <v>0.76576426476052695</v>
      </c>
      <c r="O2862">
        <v>44.691186675919496</v>
      </c>
      <c r="P2862">
        <v>73.223140495867696</v>
      </c>
      <c r="Q2862">
        <v>3.9544584970232999E-2</v>
      </c>
    </row>
    <row r="2863" spans="1:17" hidden="1" x14ac:dyDescent="0.3">
      <c r="A2863" t="s">
        <v>5938</v>
      </c>
      <c r="B2863" t="s">
        <v>5939</v>
      </c>
      <c r="C2863" t="s">
        <v>10405</v>
      </c>
      <c r="D2863" t="s">
        <v>46</v>
      </c>
      <c r="E2863">
        <v>124.64409999999999</v>
      </c>
      <c r="F2863">
        <v>8.1999999999999993</v>
      </c>
      <c r="G2863">
        <v>-80.819041534336407</v>
      </c>
      <c r="H2863">
        <v>6.1756776772219997</v>
      </c>
      <c r="I2863">
        <v>-63.631377604478502</v>
      </c>
      <c r="J2863">
        <v>-1.8645165570497499</v>
      </c>
      <c r="K2863">
        <v>7.7126499634559096</v>
      </c>
      <c r="L2863">
        <v>10.289096440065901</v>
      </c>
      <c r="M2863">
        <v>64.110944437988394</v>
      </c>
      <c r="N2863">
        <v>1.4794535045584201</v>
      </c>
      <c r="O2863">
        <v>108.726784515551</v>
      </c>
      <c r="P2863">
        <v>25.664314034248999</v>
      </c>
      <c r="Q2863">
        <v>-5.4483355144350001E-3</v>
      </c>
    </row>
    <row r="2864" spans="1:17" hidden="1" x14ac:dyDescent="0.3">
      <c r="A2864" t="s">
        <v>5940</v>
      </c>
      <c r="B2864" t="s">
        <v>5941</v>
      </c>
      <c r="C2864" t="s">
        <v>10405</v>
      </c>
      <c r="D2864" t="s">
        <v>51</v>
      </c>
      <c r="E2864">
        <v>124.455415</v>
      </c>
      <c r="F2864">
        <v>109.25</v>
      </c>
      <c r="G2864">
        <v>-43.709972449765701</v>
      </c>
      <c r="H2864">
        <v>-26.569249859009801</v>
      </c>
      <c r="I2864">
        <v>-29.221604987158699</v>
      </c>
      <c r="J2864">
        <v>-0.67665864826373501</v>
      </c>
      <c r="O2864">
        <v>19.038901601830599</v>
      </c>
      <c r="P2864">
        <v>8.9775561097256809</v>
      </c>
    </row>
    <row r="2865" spans="1:17" hidden="1" x14ac:dyDescent="0.3">
      <c r="A2865" t="s">
        <v>5942</v>
      </c>
      <c r="B2865" t="s">
        <v>5943</v>
      </c>
      <c r="C2865" t="s">
        <v>10405</v>
      </c>
      <c r="D2865" t="s">
        <v>597</v>
      </c>
      <c r="E2865">
        <v>124.4106396</v>
      </c>
      <c r="F2865">
        <v>74.099999999999994</v>
      </c>
      <c r="G2865">
        <v>114.82848908869499</v>
      </c>
      <c r="H2865">
        <v>9.5999885306448398</v>
      </c>
      <c r="I2865">
        <v>121.81265487063</v>
      </c>
      <c r="J2865">
        <v>-5.3836192504731404</v>
      </c>
      <c r="K2865">
        <v>63.914377436858999</v>
      </c>
      <c r="L2865">
        <v>47.733587769986798</v>
      </c>
      <c r="M2865">
        <v>48.810478428429398</v>
      </c>
      <c r="N2865">
        <v>0.73882065711279499</v>
      </c>
      <c r="O2865">
        <v>9.1767881241565608</v>
      </c>
      <c r="P2865">
        <v>205.44105523495401</v>
      </c>
      <c r="Q2865">
        <v>0.126568118796134</v>
      </c>
    </row>
    <row r="2866" spans="1:17" hidden="1" x14ac:dyDescent="0.3">
      <c r="A2866" t="s">
        <v>5944</v>
      </c>
      <c r="B2866" t="s">
        <v>5945</v>
      </c>
      <c r="C2866" t="s">
        <v>10405</v>
      </c>
      <c r="D2866" t="s">
        <v>263</v>
      </c>
      <c r="E2866">
        <v>123.686900381999</v>
      </c>
      <c r="F2866">
        <v>121.47</v>
      </c>
      <c r="G2866">
        <v>-24.723479066987501</v>
      </c>
      <c r="H2866">
        <v>1.56323792774875</v>
      </c>
      <c r="I2866">
        <v>-2.2722170829014798</v>
      </c>
      <c r="J2866">
        <v>-7.3273169642729599</v>
      </c>
      <c r="K2866">
        <v>124.29514103644399</v>
      </c>
      <c r="L2866">
        <v>123.11502943336301</v>
      </c>
      <c r="M2866">
        <v>42.9175979429561</v>
      </c>
      <c r="N2866">
        <v>0.466661128814918</v>
      </c>
      <c r="O2866">
        <v>35.836008891084198</v>
      </c>
      <c r="P2866">
        <v>27.127158555729899</v>
      </c>
      <c r="Q2866">
        <v>3.6789580832417998E-2</v>
      </c>
    </row>
    <row r="2867" spans="1:17" hidden="1" x14ac:dyDescent="0.3">
      <c r="A2867" t="s">
        <v>5946</v>
      </c>
      <c r="B2867" t="s">
        <v>5947</v>
      </c>
      <c r="C2867" t="s">
        <v>10405</v>
      </c>
      <c r="D2867" t="s">
        <v>3334</v>
      </c>
      <c r="E2867">
        <v>123.57315</v>
      </c>
      <c r="F2867">
        <v>144.53</v>
      </c>
      <c r="G2867">
        <v>144.65285223751701</v>
      </c>
      <c r="H2867">
        <v>36.917471247441902</v>
      </c>
      <c r="I2867">
        <v>120.61858779615</v>
      </c>
      <c r="J2867">
        <v>31.071558378006898</v>
      </c>
      <c r="K2867">
        <v>105.951629631823</v>
      </c>
      <c r="L2867">
        <v>89.061635255052906</v>
      </c>
      <c r="M2867">
        <v>91.697895354522103</v>
      </c>
      <c r="N2867">
        <v>3.7691325504081101</v>
      </c>
      <c r="O2867">
        <v>1.01708987753408</v>
      </c>
      <c r="P2867">
        <v>196.16803278688499</v>
      </c>
      <c r="Q2867">
        <v>0.164687137803503</v>
      </c>
    </row>
    <row r="2868" spans="1:17" hidden="1" x14ac:dyDescent="0.3">
      <c r="A2868" t="s">
        <v>5948</v>
      </c>
      <c r="B2868" t="s">
        <v>5949</v>
      </c>
      <c r="C2868" t="s">
        <v>10405</v>
      </c>
      <c r="D2868" t="s">
        <v>393</v>
      </c>
      <c r="E2868">
        <v>123.513446</v>
      </c>
      <c r="F2868">
        <v>27.4</v>
      </c>
      <c r="G2868">
        <v>356.24203632577201</v>
      </c>
      <c r="H2868">
        <v>48.960879812996197</v>
      </c>
      <c r="I2868">
        <v>52.081416650435301</v>
      </c>
      <c r="J2868">
        <v>5.6596611573624598</v>
      </c>
      <c r="K2868">
        <v>20.102078822756901</v>
      </c>
      <c r="L2868">
        <v>14.614231492507599</v>
      </c>
      <c r="M2868">
        <v>99.077451577549496</v>
      </c>
      <c r="N2868">
        <v>0.89038868826097695</v>
      </c>
      <c r="O2868">
        <v>0</v>
      </c>
      <c r="P2868">
        <v>435.15625</v>
      </c>
    </row>
    <row r="2869" spans="1:17" hidden="1" x14ac:dyDescent="0.3">
      <c r="A2869" t="s">
        <v>5950</v>
      </c>
      <c r="B2869" t="s">
        <v>5951</v>
      </c>
      <c r="C2869" t="s">
        <v>10405</v>
      </c>
      <c r="D2869" t="s">
        <v>646</v>
      </c>
      <c r="E2869">
        <v>123.47880026999999</v>
      </c>
      <c r="F2869">
        <v>114.45</v>
      </c>
      <c r="G2869">
        <v>17.8481509054476</v>
      </c>
      <c r="H2869">
        <v>20.7110943438886</v>
      </c>
      <c r="I2869">
        <v>-4.7576377752882202</v>
      </c>
      <c r="J2869">
        <v>6.4368559718188303</v>
      </c>
      <c r="K2869">
        <v>104.47976165081501</v>
      </c>
      <c r="L2869">
        <v>100.11011046721801</v>
      </c>
      <c r="M2869">
        <v>51.110800860371</v>
      </c>
      <c r="N2869">
        <v>2.3460396580141798</v>
      </c>
      <c r="O2869">
        <v>67.112276103101706</v>
      </c>
      <c r="P2869">
        <v>63.127137970353402</v>
      </c>
      <c r="Q2869">
        <v>4.4479464053838999E-2</v>
      </c>
    </row>
    <row r="2870" spans="1:17" hidden="1" x14ac:dyDescent="0.3">
      <c r="A2870" t="s">
        <v>5952</v>
      </c>
      <c r="B2870" t="s">
        <v>5953</v>
      </c>
      <c r="C2870" t="s">
        <v>10405</v>
      </c>
      <c r="D2870" t="s">
        <v>74</v>
      </c>
      <c r="E2870">
        <v>122.855883045</v>
      </c>
      <c r="F2870">
        <v>1369.95</v>
      </c>
      <c r="G2870">
        <v>-18.482714230806199</v>
      </c>
      <c r="H2870">
        <v>-14.4128280699044</v>
      </c>
      <c r="I2870">
        <v>-5.7956883686580101</v>
      </c>
      <c r="J2870">
        <v>-7.1963842057251401</v>
      </c>
      <c r="K2870">
        <v>1409.69541170039</v>
      </c>
      <c r="L2870">
        <v>1385.0094731009301</v>
      </c>
      <c r="M2870">
        <v>49.951087609156097</v>
      </c>
      <c r="N2870">
        <v>0.25165862972911701</v>
      </c>
      <c r="O2870">
        <v>18.613818022555499</v>
      </c>
      <c r="P2870">
        <v>21.773333333333301</v>
      </c>
      <c r="Q2870">
        <v>1.7550499867677E-2</v>
      </c>
    </row>
    <row r="2871" spans="1:17" hidden="1" x14ac:dyDescent="0.3">
      <c r="A2871" t="s">
        <v>5954</v>
      </c>
      <c r="B2871" t="s">
        <v>5955</v>
      </c>
      <c r="C2871" t="s">
        <v>10405</v>
      </c>
      <c r="D2871" t="s">
        <v>54</v>
      </c>
      <c r="E2871">
        <v>122.31281250000001</v>
      </c>
      <c r="F2871">
        <v>196.25</v>
      </c>
      <c r="G2871">
        <v>43.286692039075703</v>
      </c>
      <c r="H2871">
        <v>-6.2735602286759304</v>
      </c>
      <c r="I2871">
        <v>5.5894696166294198</v>
      </c>
      <c r="J2871">
        <v>-5.8105748930865602</v>
      </c>
      <c r="K2871">
        <v>190.31788395254901</v>
      </c>
      <c r="L2871">
        <v>174.31198244662801</v>
      </c>
      <c r="M2871">
        <v>54.684579082838098</v>
      </c>
      <c r="N2871">
        <v>1.47824558583934</v>
      </c>
      <c r="O2871">
        <v>56.535031847133702</v>
      </c>
      <c r="P2871">
        <v>86.549429657794605</v>
      </c>
      <c r="Q2871">
        <v>4.5897454970282997E-2</v>
      </c>
    </row>
    <row r="2872" spans="1:17" hidden="1" x14ac:dyDescent="0.3">
      <c r="A2872" t="s">
        <v>5956</v>
      </c>
      <c r="B2872" t="s">
        <v>5957</v>
      </c>
      <c r="C2872" t="s">
        <v>10405</v>
      </c>
      <c r="D2872" t="s">
        <v>46</v>
      </c>
      <c r="E2872">
        <v>122.20717673999999</v>
      </c>
      <c r="F2872">
        <v>126.5</v>
      </c>
      <c r="G2872">
        <v>6.1251983922925897</v>
      </c>
      <c r="H2872">
        <v>-14.4431452915652</v>
      </c>
      <c r="I2872">
        <v>-62.334204485669403</v>
      </c>
      <c r="J2872">
        <v>1.6512016653465</v>
      </c>
      <c r="K2872">
        <v>140.05109866891101</v>
      </c>
      <c r="L2872">
        <v>164.921043077501</v>
      </c>
      <c r="M2872">
        <v>50.492368251912303</v>
      </c>
      <c r="N2872">
        <v>1.10951285001917</v>
      </c>
      <c r="O2872">
        <v>171.93675889328</v>
      </c>
      <c r="P2872">
        <v>60.5329949238578</v>
      </c>
      <c r="Q2872">
        <v>0.12896562556698099</v>
      </c>
    </row>
    <row r="2873" spans="1:17" hidden="1" x14ac:dyDescent="0.3">
      <c r="A2873" t="s">
        <v>5958</v>
      </c>
      <c r="B2873" t="s">
        <v>5959</v>
      </c>
      <c r="C2873" t="s">
        <v>10405</v>
      </c>
      <c r="D2873" t="s">
        <v>4740</v>
      </c>
      <c r="E2873">
        <v>122.05304</v>
      </c>
      <c r="F2873">
        <v>290.05</v>
      </c>
      <c r="G2873">
        <v>103.929425189631</v>
      </c>
      <c r="H2873">
        <v>-8.0743223227779897</v>
      </c>
      <c r="I2873">
        <v>133.442397676843</v>
      </c>
      <c r="J2873">
        <v>-2.1925341232233699</v>
      </c>
      <c r="K2873">
        <v>270.80774393746702</v>
      </c>
      <c r="L2873">
        <v>176.28115547263599</v>
      </c>
      <c r="M2873">
        <v>45.846994533607202</v>
      </c>
      <c r="N2873">
        <v>0.29193341869398198</v>
      </c>
      <c r="O2873">
        <v>13.7390105154283</v>
      </c>
      <c r="P2873">
        <v>192.97979797979701</v>
      </c>
    </row>
    <row r="2874" spans="1:17" hidden="1" x14ac:dyDescent="0.3">
      <c r="A2874" t="s">
        <v>5960</v>
      </c>
      <c r="B2874" t="s">
        <v>5961</v>
      </c>
      <c r="C2874" t="s">
        <v>10405</v>
      </c>
      <c r="D2874" t="s">
        <v>4772</v>
      </c>
      <c r="E2874">
        <v>121.7631324</v>
      </c>
      <c r="F2874">
        <v>61.75</v>
      </c>
      <c r="G2874">
        <v>-78.264919903010806</v>
      </c>
      <c r="H2874">
        <v>-6.5332684782357804</v>
      </c>
      <c r="I2874">
        <v>-14.179958735321399</v>
      </c>
      <c r="J2874">
        <v>-5.2529372949376398</v>
      </c>
      <c r="K2874">
        <v>63.839254598676703</v>
      </c>
      <c r="L2874">
        <v>77.173987415752407</v>
      </c>
      <c r="M2874">
        <v>40.984711321559402</v>
      </c>
      <c r="N2874">
        <v>0.566581306017925</v>
      </c>
      <c r="O2874">
        <v>91.093117408906807</v>
      </c>
      <c r="P2874">
        <v>11.2612612612612</v>
      </c>
    </row>
    <row r="2875" spans="1:17" hidden="1" x14ac:dyDescent="0.3">
      <c r="A2875" t="s">
        <v>5962</v>
      </c>
      <c r="B2875" t="s">
        <v>5963</v>
      </c>
      <c r="C2875" t="s">
        <v>10405</v>
      </c>
      <c r="D2875" t="s">
        <v>468</v>
      </c>
      <c r="E2875">
        <v>121.72958149999999</v>
      </c>
      <c r="F2875">
        <v>247.25</v>
      </c>
      <c r="G2875">
        <v>-22.9862603041061</v>
      </c>
      <c r="H2875">
        <v>39.068320031668499</v>
      </c>
      <c r="I2875">
        <v>61.2242371591175</v>
      </c>
      <c r="J2875">
        <v>59.899974834295797</v>
      </c>
      <c r="K2875">
        <v>158.76547920271199</v>
      </c>
      <c r="L2875">
        <v>166.49005721600599</v>
      </c>
      <c r="M2875">
        <v>89.725637078204699</v>
      </c>
      <c r="N2875">
        <v>3.6852274647779102</v>
      </c>
      <c r="O2875">
        <v>0</v>
      </c>
      <c r="P2875">
        <v>94.685039370078698</v>
      </c>
      <c r="Q2875">
        <v>0.110979109533935</v>
      </c>
    </row>
    <row r="2876" spans="1:17" hidden="1" x14ac:dyDescent="0.3">
      <c r="A2876" t="s">
        <v>5964</v>
      </c>
      <c r="B2876" t="s">
        <v>5965</v>
      </c>
      <c r="C2876" t="s">
        <v>10405</v>
      </c>
      <c r="D2876" t="s">
        <v>51</v>
      </c>
      <c r="E2876">
        <v>121.533669109999</v>
      </c>
      <c r="F2876">
        <v>38</v>
      </c>
      <c r="G2876">
        <v>-3.7931325329258301</v>
      </c>
      <c r="H2876">
        <v>-5.1501203342902899</v>
      </c>
      <c r="I2876">
        <v>-10.6710341837014</v>
      </c>
      <c r="J2876">
        <v>-7.5351392384640198E-2</v>
      </c>
      <c r="K2876">
        <v>37.033871856732297</v>
      </c>
      <c r="L2876">
        <v>36.329160010095599</v>
      </c>
      <c r="M2876">
        <v>63.895815001473999</v>
      </c>
      <c r="N2876">
        <v>0.525658829403715</v>
      </c>
      <c r="O2876">
        <v>27.6315789473684</v>
      </c>
      <c r="P2876">
        <v>42.3220973782771</v>
      </c>
      <c r="Q2876">
        <v>7.0447703042699997E-2</v>
      </c>
    </row>
    <row r="2877" spans="1:17" hidden="1" x14ac:dyDescent="0.3">
      <c r="A2877" t="s">
        <v>5966</v>
      </c>
      <c r="B2877" t="s">
        <v>5967</v>
      </c>
      <c r="C2877" t="s">
        <v>10405</v>
      </c>
      <c r="D2877" t="s">
        <v>1003</v>
      </c>
      <c r="E2877">
        <v>121.21964</v>
      </c>
      <c r="F2877">
        <v>48.55</v>
      </c>
      <c r="G2877">
        <v>-21.705071775923098</v>
      </c>
      <c r="H2877">
        <v>31.5304329865479</v>
      </c>
      <c r="I2877">
        <v>11.4391969768346</v>
      </c>
      <c r="J2877">
        <v>8.9691671172440799</v>
      </c>
      <c r="K2877">
        <v>39.456534796408498</v>
      </c>
      <c r="L2877">
        <v>40.839806055683198</v>
      </c>
      <c r="M2877">
        <v>77.613279155508593</v>
      </c>
      <c r="N2877">
        <v>2.4646464646464601</v>
      </c>
      <c r="O2877">
        <v>19.258496395468502</v>
      </c>
      <c r="P2877">
        <v>51.010886469673402</v>
      </c>
    </row>
    <row r="2878" spans="1:17" hidden="1" x14ac:dyDescent="0.3">
      <c r="A2878" t="s">
        <v>5968</v>
      </c>
      <c r="B2878" t="s">
        <v>5969</v>
      </c>
      <c r="C2878" t="s">
        <v>10405</v>
      </c>
      <c r="D2878" t="s">
        <v>263</v>
      </c>
      <c r="E2878">
        <v>121.13298521900001</v>
      </c>
      <c r="F2878">
        <v>57.77</v>
      </c>
      <c r="G2878">
        <v>-29.010796625589901</v>
      </c>
      <c r="H2878">
        <v>-8.8594714797170404</v>
      </c>
      <c r="I2878">
        <v>-2.9918589539582601</v>
      </c>
      <c r="J2878">
        <v>1.1210811660309301</v>
      </c>
      <c r="K2878">
        <v>58.468562464350498</v>
      </c>
      <c r="L2878">
        <v>57.159801688116701</v>
      </c>
      <c r="M2878">
        <v>45.6608552508808</v>
      </c>
      <c r="N2878">
        <v>0.47568499907563699</v>
      </c>
      <c r="O2878">
        <v>24.285961571750001</v>
      </c>
      <c r="P2878">
        <v>29.442079318843799</v>
      </c>
      <c r="Q2878">
        <v>-3.9179233653593999E-2</v>
      </c>
    </row>
    <row r="2879" spans="1:17" hidden="1" x14ac:dyDescent="0.3">
      <c r="A2879" t="s">
        <v>5970</v>
      </c>
      <c r="B2879" t="s">
        <v>5971</v>
      </c>
      <c r="C2879" t="s">
        <v>10405</v>
      </c>
      <c r="D2879" t="s">
        <v>54</v>
      </c>
      <c r="E2879">
        <v>121.014</v>
      </c>
      <c r="F2879">
        <v>1008.45</v>
      </c>
      <c r="G2879">
        <v>-2.2500989040895698</v>
      </c>
      <c r="H2879">
        <v>-5.4660970849678403</v>
      </c>
      <c r="I2879">
        <v>4.3166145963064197</v>
      </c>
      <c r="J2879">
        <v>-11.384443286232701</v>
      </c>
      <c r="K2879">
        <v>1004.74562007893</v>
      </c>
      <c r="L2879">
        <v>937.30936048888702</v>
      </c>
      <c r="M2879">
        <v>44.3782126691192</v>
      </c>
      <c r="N2879">
        <v>0.46031879813314502</v>
      </c>
      <c r="O2879">
        <v>29.2081907878427</v>
      </c>
      <c r="P2879">
        <v>42.235543018335697</v>
      </c>
      <c r="Q2879">
        <v>3.5271522487903002E-2</v>
      </c>
    </row>
    <row r="2880" spans="1:17" hidden="1" x14ac:dyDescent="0.3">
      <c r="A2880" t="s">
        <v>5972</v>
      </c>
      <c r="B2880" t="s">
        <v>5973</v>
      </c>
      <c r="C2880" t="s">
        <v>10405</v>
      </c>
      <c r="D2880" t="s">
        <v>592</v>
      </c>
      <c r="E2880">
        <v>120.98800199999999</v>
      </c>
      <c r="F2880">
        <v>3.62</v>
      </c>
      <c r="G2880">
        <v>80.769665559283993</v>
      </c>
      <c r="H2880">
        <v>-6.0909889894446598</v>
      </c>
      <c r="I2880">
        <v>7.1444427581993404</v>
      </c>
      <c r="J2880">
        <v>-5.8633673531260397</v>
      </c>
      <c r="K2880">
        <v>3.77471637555192</v>
      </c>
      <c r="L2880">
        <v>3.2522559559887099</v>
      </c>
      <c r="M2880">
        <v>35.006845373907701</v>
      </c>
      <c r="N2880">
        <v>1.4893927160085401</v>
      </c>
      <c r="O2880">
        <v>27.900552486187799</v>
      </c>
      <c r="P2880">
        <v>112.941176470588</v>
      </c>
    </row>
    <row r="2881" spans="1:17" hidden="1" x14ac:dyDescent="0.3">
      <c r="A2881" t="s">
        <v>5974</v>
      </c>
      <c r="B2881" t="s">
        <v>5975</v>
      </c>
      <c r="C2881" t="s">
        <v>10405</v>
      </c>
      <c r="D2881" t="s">
        <v>46</v>
      </c>
      <c r="E2881">
        <v>120.6048</v>
      </c>
      <c r="F2881">
        <v>295.60000000000002</v>
      </c>
      <c r="G2881">
        <v>9.29774010568552</v>
      </c>
      <c r="H2881">
        <v>-0.72256793681308495</v>
      </c>
      <c r="I2881">
        <v>23.786107568292501</v>
      </c>
      <c r="J2881">
        <v>7.3457033363623898</v>
      </c>
      <c r="K2881">
        <v>277.42665762657401</v>
      </c>
      <c r="M2881">
        <v>75.834945094073007</v>
      </c>
      <c r="N2881">
        <v>0.890284578809169</v>
      </c>
      <c r="O2881">
        <v>29.025710419485701</v>
      </c>
      <c r="P2881">
        <v>58.924731182795703</v>
      </c>
    </row>
    <row r="2882" spans="1:17" hidden="1" x14ac:dyDescent="0.3">
      <c r="A2882" t="s">
        <v>5976</v>
      </c>
      <c r="B2882" t="s">
        <v>5977</v>
      </c>
      <c r="C2882" t="s">
        <v>10405</v>
      </c>
      <c r="D2882" t="s">
        <v>213</v>
      </c>
      <c r="E2882">
        <v>120.569446859999</v>
      </c>
      <c r="F2882">
        <v>28.08</v>
      </c>
      <c r="G2882">
        <v>-1.14024632894303</v>
      </c>
      <c r="H2882">
        <v>3.3605635732189998</v>
      </c>
      <c r="I2882">
        <v>14.458033021891</v>
      </c>
      <c r="J2882">
        <v>-17.218374015325502</v>
      </c>
      <c r="K2882">
        <v>26.772828663541102</v>
      </c>
      <c r="L2882">
        <v>24.032563239120702</v>
      </c>
      <c r="M2882">
        <v>41.824195482138201</v>
      </c>
      <c r="N2882">
        <v>3.4416534574296098</v>
      </c>
      <c r="O2882">
        <v>38.461538461538403</v>
      </c>
      <c r="P2882">
        <v>63.445867287543599</v>
      </c>
      <c r="Q2882">
        <v>0.106611364378488</v>
      </c>
    </row>
    <row r="2883" spans="1:17" hidden="1" x14ac:dyDescent="0.3">
      <c r="A2883" t="s">
        <v>5978</v>
      </c>
      <c r="B2883" t="s">
        <v>5979</v>
      </c>
      <c r="C2883" t="s">
        <v>10405</v>
      </c>
      <c r="D2883" t="s">
        <v>21</v>
      </c>
      <c r="E2883">
        <v>120.497136</v>
      </c>
      <c r="F2883">
        <v>104.7</v>
      </c>
      <c r="G2883">
        <v>-45.499325480840596</v>
      </c>
      <c r="H2883">
        <v>-13.058394465324699</v>
      </c>
      <c r="I2883">
        <v>-31.010958018233602</v>
      </c>
      <c r="J2883">
        <v>-5.2788765636666</v>
      </c>
      <c r="M2883">
        <v>32.182426507241303</v>
      </c>
      <c r="O2883">
        <v>27.125119388729701</v>
      </c>
      <c r="P2883">
        <v>1.6011644832605501</v>
      </c>
    </row>
    <row r="2884" spans="1:17" hidden="1" x14ac:dyDescent="0.3">
      <c r="A2884" t="s">
        <v>5980</v>
      </c>
      <c r="B2884" t="s">
        <v>5981</v>
      </c>
      <c r="C2884" t="s">
        <v>10405</v>
      </c>
      <c r="D2884" t="s">
        <v>54</v>
      </c>
      <c r="E2884">
        <v>120.38584</v>
      </c>
      <c r="F2884">
        <v>27.88</v>
      </c>
      <c r="G2884">
        <v>-17.5333530165673</v>
      </c>
      <c r="H2884">
        <v>-10.7470666422132</v>
      </c>
      <c r="I2884">
        <v>-25.639564709839501</v>
      </c>
      <c r="J2884">
        <v>-7.7691114784524196</v>
      </c>
      <c r="K2884">
        <v>29.3644201093304</v>
      </c>
      <c r="L2884">
        <v>29.5123093859501</v>
      </c>
      <c r="M2884">
        <v>34.347104312252299</v>
      </c>
      <c r="N2884">
        <v>0.57821069623367105</v>
      </c>
      <c r="O2884">
        <v>57.424677187948298</v>
      </c>
      <c r="P2884">
        <v>24.021352313167199</v>
      </c>
      <c r="Q2884">
        <v>-2.9910766560098001E-2</v>
      </c>
    </row>
    <row r="2885" spans="1:17" hidden="1" x14ac:dyDescent="0.3">
      <c r="A2885" t="s">
        <v>5982</v>
      </c>
      <c r="B2885" t="s">
        <v>5983</v>
      </c>
      <c r="C2885" t="s">
        <v>10405</v>
      </c>
      <c r="D2885" t="s">
        <v>263</v>
      </c>
      <c r="E2885">
        <v>120.28682000000001</v>
      </c>
      <c r="F2885">
        <v>29.62</v>
      </c>
      <c r="G2885">
        <v>47.343640603847298</v>
      </c>
      <c r="H2885">
        <v>-15.330342880780901</v>
      </c>
      <c r="I2885">
        <v>13.3788034539576</v>
      </c>
      <c r="J2885">
        <v>-7.3128614784524197</v>
      </c>
      <c r="K2885">
        <v>32.131029470695097</v>
      </c>
      <c r="L2885">
        <v>27.642100490596398</v>
      </c>
      <c r="M2885">
        <v>30.323783195859001</v>
      </c>
      <c r="N2885">
        <v>0.53354864674385505</v>
      </c>
      <c r="O2885">
        <v>42.707629979743402</v>
      </c>
      <c r="P2885">
        <v>101.496598639455</v>
      </c>
      <c r="Q2885">
        <v>0.104018399743131</v>
      </c>
    </row>
    <row r="2886" spans="1:17" hidden="1" x14ac:dyDescent="0.3">
      <c r="A2886" t="s">
        <v>5984</v>
      </c>
      <c r="B2886" t="s">
        <v>5985</v>
      </c>
      <c r="C2886" t="s">
        <v>10405</v>
      </c>
      <c r="E2886">
        <v>120.260895</v>
      </c>
      <c r="F2886">
        <v>129</v>
      </c>
      <c r="G2886">
        <v>63.906920461244702</v>
      </c>
      <c r="H2886">
        <v>21.656510600651998</v>
      </c>
      <c r="I2886">
        <v>-0.30370759792378599</v>
      </c>
      <c r="J2886">
        <v>1.70599999297036</v>
      </c>
      <c r="K2886">
        <v>112.13651409131499</v>
      </c>
      <c r="L2886">
        <v>100.662538058237</v>
      </c>
      <c r="M2886">
        <v>78.600830343294504</v>
      </c>
      <c r="N2886">
        <v>1.21469214918996</v>
      </c>
      <c r="O2886">
        <v>1.2015503875969</v>
      </c>
      <c r="P2886">
        <v>136.610418195157</v>
      </c>
      <c r="Q2886">
        <v>5.8526366425561999E-2</v>
      </c>
    </row>
    <row r="2887" spans="1:17" hidden="1" x14ac:dyDescent="0.3">
      <c r="A2887" t="s">
        <v>5986</v>
      </c>
      <c r="B2887" t="s">
        <v>5987</v>
      </c>
      <c r="C2887" t="s">
        <v>10405</v>
      </c>
      <c r="D2887" t="s">
        <v>376</v>
      </c>
      <c r="E2887">
        <v>120.02</v>
      </c>
      <c r="F2887">
        <v>300.05</v>
      </c>
      <c r="G2887">
        <v>81.844180957454697</v>
      </c>
      <c r="H2887">
        <v>-18.213092633325001</v>
      </c>
      <c r="I2887">
        <v>104.576115810562</v>
      </c>
      <c r="J2887">
        <v>-5.6787888978072498</v>
      </c>
      <c r="K2887">
        <v>311.677462884102</v>
      </c>
      <c r="M2887">
        <v>9.6973086018254406</v>
      </c>
      <c r="N2887">
        <v>0.51497584541062702</v>
      </c>
      <c r="O2887">
        <v>26.6455590734877</v>
      </c>
      <c r="P2887">
        <v>130.80769230769201</v>
      </c>
    </row>
    <row r="2888" spans="1:17" hidden="1" x14ac:dyDescent="0.3">
      <c r="A2888" t="s">
        <v>5988</v>
      </c>
      <c r="B2888" t="s">
        <v>5989</v>
      </c>
      <c r="C2888" t="s">
        <v>10405</v>
      </c>
      <c r="D2888" t="s">
        <v>468</v>
      </c>
      <c r="E2888">
        <v>119.96165999999999</v>
      </c>
      <c r="F2888">
        <v>72.66</v>
      </c>
      <c r="G2888">
        <v>209.11547828550101</v>
      </c>
      <c r="H2888">
        <v>0.68935440901595102</v>
      </c>
      <c r="I2888">
        <v>108.95441113645499</v>
      </c>
      <c r="J2888">
        <v>-2.5532629511031901</v>
      </c>
      <c r="K2888">
        <v>64.931854542950603</v>
      </c>
      <c r="L2888">
        <v>46.391540437463703</v>
      </c>
      <c r="M2888">
        <v>46.877219989516398</v>
      </c>
      <c r="N2888">
        <v>4.3990047125877903E-2</v>
      </c>
      <c r="O2888">
        <v>30.608312689237501</v>
      </c>
      <c r="P2888">
        <v>274.34312210200898</v>
      </c>
      <c r="Q2888">
        <v>0.254867896988003</v>
      </c>
    </row>
    <row r="2889" spans="1:17" hidden="1" x14ac:dyDescent="0.3">
      <c r="A2889" t="s">
        <v>5990</v>
      </c>
      <c r="B2889" t="s">
        <v>5991</v>
      </c>
      <c r="C2889" t="s">
        <v>10405</v>
      </c>
      <c r="D2889" t="s">
        <v>190</v>
      </c>
      <c r="E2889">
        <v>119.69297095</v>
      </c>
      <c r="F2889">
        <v>110.95</v>
      </c>
      <c r="G2889">
        <v>-6.8042792728861201</v>
      </c>
      <c r="H2889">
        <v>-6.5401868504072302</v>
      </c>
      <c r="I2889">
        <v>-19.3667943126759</v>
      </c>
      <c r="J2889">
        <v>-3.18983219917313</v>
      </c>
      <c r="K2889">
        <v>110.657895988235</v>
      </c>
      <c r="L2889">
        <v>110.96488552669901</v>
      </c>
      <c r="M2889">
        <v>46.366968511282202</v>
      </c>
      <c r="N2889">
        <v>0.43912978537139902</v>
      </c>
      <c r="O2889">
        <v>52.951780081117597</v>
      </c>
      <c r="P2889">
        <v>32.398568019092998</v>
      </c>
      <c r="Q2889">
        <v>0.12551067282319101</v>
      </c>
    </row>
    <row r="2890" spans="1:17" hidden="1" x14ac:dyDescent="0.3">
      <c r="A2890" t="s">
        <v>5992</v>
      </c>
      <c r="B2890" t="s">
        <v>5993</v>
      </c>
      <c r="C2890" t="s">
        <v>10405</v>
      </c>
      <c r="D2890" t="s">
        <v>438</v>
      </c>
      <c r="E2890">
        <v>119.64483325</v>
      </c>
      <c r="F2890">
        <v>56.75</v>
      </c>
      <c r="G2890">
        <v>-17.986400247320301</v>
      </c>
      <c r="H2890">
        <v>-10.260439802852201</v>
      </c>
      <c r="I2890">
        <v>-6.8432996986972103</v>
      </c>
      <c r="J2890">
        <v>-1.4183233873841099</v>
      </c>
      <c r="K2890">
        <v>57.610466027840801</v>
      </c>
      <c r="L2890">
        <v>58.340178868197803</v>
      </c>
      <c r="M2890">
        <v>39.483541649204099</v>
      </c>
      <c r="N2890">
        <v>0.572165906852105</v>
      </c>
      <c r="O2890">
        <v>39.9118942731277</v>
      </c>
      <c r="P2890">
        <v>22.043010752688101</v>
      </c>
      <c r="Q2890">
        <v>-8.5061455634038996E-2</v>
      </c>
    </row>
    <row r="2891" spans="1:17" hidden="1" x14ac:dyDescent="0.3">
      <c r="A2891" t="s">
        <v>5994</v>
      </c>
      <c r="B2891" t="s">
        <v>5995</v>
      </c>
      <c r="C2891" t="s">
        <v>10405</v>
      </c>
      <c r="D2891" t="s">
        <v>1955</v>
      </c>
      <c r="E2891">
        <v>119.57625</v>
      </c>
      <c r="F2891">
        <v>11.81</v>
      </c>
      <c r="G2891">
        <v>64.661822422029104</v>
      </c>
      <c r="H2891">
        <v>-11.8788677773234</v>
      </c>
      <c r="I2891">
        <v>1.01032388798621</v>
      </c>
      <c r="J2891">
        <v>-3.9952158961230899</v>
      </c>
      <c r="K2891">
        <v>12.7280769984611</v>
      </c>
      <c r="L2891">
        <v>11.481929019635199</v>
      </c>
      <c r="M2891">
        <v>25.973270416912701</v>
      </c>
      <c r="N2891">
        <v>0.28061070235204599</v>
      </c>
      <c r="O2891">
        <v>45.215918712955002</v>
      </c>
      <c r="P2891">
        <v>107.19298245614</v>
      </c>
      <c r="Q2891">
        <v>-1.5248174781512001E-2</v>
      </c>
    </row>
    <row r="2892" spans="1:17" hidden="1" x14ac:dyDescent="0.3">
      <c r="A2892" t="s">
        <v>5996</v>
      </c>
      <c r="B2892" t="s">
        <v>5997</v>
      </c>
      <c r="C2892" t="s">
        <v>10405</v>
      </c>
      <c r="D2892" t="s">
        <v>564</v>
      </c>
      <c r="E2892">
        <v>119.38500000000001</v>
      </c>
      <c r="F2892">
        <v>113.7</v>
      </c>
      <c r="G2892">
        <v>466.24954172027401</v>
      </c>
      <c r="H2892">
        <v>-2.8119908125714699</v>
      </c>
      <c r="I2892">
        <v>153.67723841287699</v>
      </c>
      <c r="J2892">
        <v>-12.094737422335999</v>
      </c>
      <c r="K2892">
        <v>107.7833364679</v>
      </c>
      <c r="L2892">
        <v>69.548235550213604</v>
      </c>
      <c r="M2892">
        <v>21.1291851358082</v>
      </c>
      <c r="N2892">
        <v>1.4598869308373801</v>
      </c>
      <c r="O2892">
        <v>24.3623570800351</v>
      </c>
      <c r="P2892">
        <v>542.37288135593201</v>
      </c>
      <c r="Q2892">
        <v>7.6011737862438006E-2</v>
      </c>
    </row>
    <row r="2893" spans="1:17" hidden="1" x14ac:dyDescent="0.3">
      <c r="A2893" t="s">
        <v>5998</v>
      </c>
      <c r="B2893" t="s">
        <v>5999</v>
      </c>
      <c r="C2893" t="s">
        <v>10405</v>
      </c>
      <c r="D2893" t="s">
        <v>592</v>
      </c>
      <c r="E2893">
        <v>119.24912999999999</v>
      </c>
      <c r="F2893">
        <v>36.1</v>
      </c>
      <c r="G2893">
        <v>53.910963315499899</v>
      </c>
      <c r="H2893">
        <v>3.2129325791827901</v>
      </c>
      <c r="I2893">
        <v>-17.683143448697201</v>
      </c>
      <c r="J2893">
        <v>-0.55350903536525298</v>
      </c>
      <c r="K2893">
        <v>35.203171192899497</v>
      </c>
      <c r="L2893">
        <v>31.283791830884098</v>
      </c>
      <c r="M2893">
        <v>49.102046472701304</v>
      </c>
      <c r="N2893">
        <v>1.20698564119185</v>
      </c>
      <c r="O2893">
        <v>16.897506925207701</v>
      </c>
      <c r="P2893">
        <v>97.267759562841505</v>
      </c>
      <c r="Q2893">
        <v>0.113293350798816</v>
      </c>
    </row>
    <row r="2894" spans="1:17" hidden="1" x14ac:dyDescent="0.3">
      <c r="A2894" t="s">
        <v>6000</v>
      </c>
      <c r="B2894" t="s">
        <v>6001</v>
      </c>
      <c r="C2894" t="s">
        <v>10405</v>
      </c>
      <c r="D2894" t="s">
        <v>2127</v>
      </c>
      <c r="E2894">
        <v>119.18751973099999</v>
      </c>
      <c r="F2894">
        <v>70.37</v>
      </c>
      <c r="G2894">
        <v>83.027265847105497</v>
      </c>
      <c r="H2894">
        <v>46.442001584677001</v>
      </c>
      <c r="I2894">
        <v>58.417957652403899</v>
      </c>
      <c r="J2894">
        <v>11.8304836632479</v>
      </c>
      <c r="K2894">
        <v>53.222130752926397</v>
      </c>
      <c r="L2894">
        <v>45.805172031973598</v>
      </c>
      <c r="M2894">
        <v>95.407594152386693</v>
      </c>
      <c r="N2894">
        <v>1.4723374332292301</v>
      </c>
      <c r="O2894">
        <v>2.9984368338780798</v>
      </c>
      <c r="P2894">
        <v>126.48857418731799</v>
      </c>
      <c r="Q2894">
        <v>3.2870775978933002E-2</v>
      </c>
    </row>
    <row r="2895" spans="1:17" hidden="1" x14ac:dyDescent="0.3">
      <c r="A2895" t="s">
        <v>6002</v>
      </c>
      <c r="B2895" t="s">
        <v>6003</v>
      </c>
      <c r="C2895" t="s">
        <v>10405</v>
      </c>
      <c r="D2895" t="s">
        <v>190</v>
      </c>
      <c r="E2895">
        <v>119.1356881</v>
      </c>
      <c r="F2895">
        <v>143</v>
      </c>
      <c r="G2895">
        <v>59.903707355989198</v>
      </c>
      <c r="H2895">
        <v>-13.3816252185716</v>
      </c>
      <c r="I2895">
        <v>31.632926301746501</v>
      </c>
      <c r="J2895">
        <v>-7.1963842057251499</v>
      </c>
      <c r="K2895">
        <v>146.84121120371699</v>
      </c>
      <c r="L2895">
        <v>126.087926784537</v>
      </c>
      <c r="M2895">
        <v>40.2437878620917</v>
      </c>
      <c r="N2895">
        <v>0.74445425382080699</v>
      </c>
      <c r="O2895">
        <v>25.524475524475498</v>
      </c>
      <c r="P2895">
        <v>95.970946964505899</v>
      </c>
      <c r="Q2895">
        <v>0.19859938508043901</v>
      </c>
    </row>
    <row r="2896" spans="1:17" hidden="1" x14ac:dyDescent="0.3">
      <c r="A2896" t="s">
        <v>6004</v>
      </c>
      <c r="B2896" t="s">
        <v>6005</v>
      </c>
      <c r="C2896" t="s">
        <v>10405</v>
      </c>
      <c r="D2896" t="s">
        <v>130</v>
      </c>
      <c r="E2896">
        <v>118.9837242</v>
      </c>
      <c r="F2896">
        <v>23.98</v>
      </c>
      <c r="G2896">
        <v>102.00817658869499</v>
      </c>
      <c r="H2896">
        <v>-18.3238321266995</v>
      </c>
      <c r="I2896">
        <v>56.716856551302797</v>
      </c>
      <c r="J2896">
        <v>1.3277980138213199</v>
      </c>
      <c r="K2896">
        <v>23.433322459373901</v>
      </c>
      <c r="L2896">
        <v>18.874274580525199</v>
      </c>
      <c r="M2896">
        <v>57.940365819702002</v>
      </c>
      <c r="N2896">
        <v>0.292471589061714</v>
      </c>
      <c r="O2896">
        <v>22.060050041701398</v>
      </c>
      <c r="P2896">
        <v>157.29613733905501</v>
      </c>
      <c r="Q2896">
        <v>9.9058913748661007E-2</v>
      </c>
    </row>
    <row r="2897" spans="1:17" hidden="1" x14ac:dyDescent="0.3">
      <c r="A2897" t="s">
        <v>6006</v>
      </c>
      <c r="B2897" t="s">
        <v>6007</v>
      </c>
      <c r="C2897" t="s">
        <v>10405</v>
      </c>
      <c r="D2897" t="s">
        <v>438</v>
      </c>
      <c r="E2897">
        <v>118.88862399999999</v>
      </c>
      <c r="F2897">
        <v>105.2</v>
      </c>
      <c r="G2897">
        <v>-66.256723943885603</v>
      </c>
      <c r="H2897">
        <v>-33.705024077163898</v>
      </c>
      <c r="I2897">
        <v>-51.768356481278602</v>
      </c>
      <c r="J2897">
        <v>-4.1084557407475</v>
      </c>
      <c r="M2897">
        <v>28.029384562655501</v>
      </c>
      <c r="O2897">
        <v>75.522813688212906</v>
      </c>
      <c r="P2897">
        <v>10.1570680628272</v>
      </c>
    </row>
    <row r="2898" spans="1:17" hidden="1" x14ac:dyDescent="0.3">
      <c r="A2898" t="s">
        <v>6008</v>
      </c>
      <c r="B2898" t="s">
        <v>6009</v>
      </c>
      <c r="C2898" t="s">
        <v>10405</v>
      </c>
      <c r="D2898" t="s">
        <v>2127</v>
      </c>
      <c r="E2898">
        <v>118.8251185</v>
      </c>
      <c r="F2898">
        <v>38.17</v>
      </c>
      <c r="G2898">
        <v>66.217262477469106</v>
      </c>
      <c r="H2898">
        <v>-2.6787082876902799</v>
      </c>
      <c r="I2898">
        <v>47.698139046969999</v>
      </c>
      <c r="J2898">
        <v>-4.6380900408735997</v>
      </c>
      <c r="K2898">
        <v>35.909288243551899</v>
      </c>
      <c r="L2898">
        <v>29.060562503443801</v>
      </c>
      <c r="M2898">
        <v>44.141060503663503</v>
      </c>
      <c r="N2898">
        <v>0.37651707840299897</v>
      </c>
      <c r="O2898">
        <v>18.522399790411299</v>
      </c>
      <c r="P2898">
        <v>112.055555555555</v>
      </c>
      <c r="Q2898">
        <v>0.14476273046034299</v>
      </c>
    </row>
    <row r="2899" spans="1:17" hidden="1" x14ac:dyDescent="0.3">
      <c r="A2899" t="s">
        <v>6010</v>
      </c>
      <c r="B2899" t="s">
        <v>6011</v>
      </c>
      <c r="C2899" t="s">
        <v>10405</v>
      </c>
      <c r="D2899" t="s">
        <v>1557</v>
      </c>
      <c r="E2899">
        <v>118.67983164</v>
      </c>
      <c r="F2899">
        <v>6.21</v>
      </c>
      <c r="G2899">
        <v>61.890989088695697</v>
      </c>
      <c r="H2899">
        <v>6.5386406401849504</v>
      </c>
      <c r="I2899">
        <v>-5.7912515568053102</v>
      </c>
      <c r="J2899">
        <v>-4.74553424268007</v>
      </c>
      <c r="K2899">
        <v>5.6433282580172204</v>
      </c>
      <c r="L2899">
        <v>5.0259025794567904</v>
      </c>
      <c r="M2899">
        <v>71.0690430711348</v>
      </c>
      <c r="N2899">
        <v>0.78754438577957797</v>
      </c>
      <c r="O2899">
        <v>10.305958132044999</v>
      </c>
      <c r="P2899">
        <v>114.13793103448199</v>
      </c>
      <c r="Q2899">
        <v>6.5954174447913003E-2</v>
      </c>
    </row>
    <row r="2900" spans="1:17" hidden="1" x14ac:dyDescent="0.3">
      <c r="A2900" t="s">
        <v>6012</v>
      </c>
      <c r="B2900" t="s">
        <v>6013</v>
      </c>
      <c r="C2900" t="s">
        <v>10405</v>
      </c>
      <c r="D2900" t="s">
        <v>266</v>
      </c>
      <c r="E2900">
        <v>118.59</v>
      </c>
      <c r="F2900">
        <v>118</v>
      </c>
      <c r="G2900">
        <v>40.091262811323503</v>
      </c>
      <c r="H2900">
        <v>5.5102014867458102</v>
      </c>
      <c r="I2900">
        <v>21.714375747995</v>
      </c>
      <c r="J2900">
        <v>2.19190547070012</v>
      </c>
      <c r="K2900">
        <v>114.17120251480399</v>
      </c>
      <c r="L2900">
        <v>109.454381914374</v>
      </c>
      <c r="M2900">
        <v>47.972332649234701</v>
      </c>
      <c r="N2900">
        <v>1.46576086956521</v>
      </c>
      <c r="O2900">
        <v>29.703389830508399</v>
      </c>
      <c r="P2900">
        <v>81.538461538461505</v>
      </c>
    </row>
    <row r="2901" spans="1:17" hidden="1" x14ac:dyDescent="0.3">
      <c r="A2901" t="s">
        <v>6014</v>
      </c>
      <c r="B2901" t="s">
        <v>6015</v>
      </c>
      <c r="C2901" t="s">
        <v>10405</v>
      </c>
      <c r="D2901" t="s">
        <v>592</v>
      </c>
      <c r="E2901">
        <v>118.17091647999899</v>
      </c>
      <c r="F2901">
        <v>54.7</v>
      </c>
      <c r="G2901">
        <v>-22.486329439477402</v>
      </c>
      <c r="H2901">
        <v>-9.4273788688809006</v>
      </c>
      <c r="I2901">
        <v>-17.371388451447899</v>
      </c>
      <c r="J2901">
        <v>-7.1550197976374701</v>
      </c>
      <c r="K2901">
        <v>57.896633067284597</v>
      </c>
      <c r="L2901">
        <v>58.561038710614</v>
      </c>
      <c r="M2901">
        <v>30.210040088929102</v>
      </c>
      <c r="N2901">
        <v>0.69784678921187704</v>
      </c>
      <c r="O2901">
        <v>68.153564899451496</v>
      </c>
      <c r="P2901">
        <v>14.435146443514601</v>
      </c>
      <c r="Q2901">
        <v>5.4520993757935003E-2</v>
      </c>
    </row>
    <row r="2902" spans="1:17" hidden="1" x14ac:dyDescent="0.3">
      <c r="A2902" t="s">
        <v>6016</v>
      </c>
      <c r="B2902" t="s">
        <v>6017</v>
      </c>
      <c r="C2902" t="s">
        <v>10405</v>
      </c>
      <c r="D2902" t="s">
        <v>592</v>
      </c>
      <c r="E2902">
        <v>118.114672</v>
      </c>
      <c r="F2902">
        <v>70</v>
      </c>
      <c r="G2902">
        <v>-44.452212665690098</v>
      </c>
      <c r="H2902">
        <v>-10.6855958328618</v>
      </c>
      <c r="I2902">
        <v>16.390788748199899</v>
      </c>
      <c r="J2902">
        <v>-5.0184072531003103</v>
      </c>
      <c r="K2902">
        <v>70.494897010412998</v>
      </c>
      <c r="M2902">
        <v>47.4691049603069</v>
      </c>
      <c r="N2902">
        <v>0.79767479412239595</v>
      </c>
      <c r="O2902">
        <v>38.457142857142799</v>
      </c>
      <c r="P2902">
        <v>51.351351351351298</v>
      </c>
    </row>
    <row r="2903" spans="1:17" hidden="1" x14ac:dyDescent="0.3">
      <c r="A2903" t="s">
        <v>6018</v>
      </c>
      <c r="B2903" t="s">
        <v>6019</v>
      </c>
      <c r="C2903" t="s">
        <v>10405</v>
      </c>
      <c r="D2903" t="s">
        <v>400</v>
      </c>
      <c r="E2903">
        <v>118.06443</v>
      </c>
      <c r="F2903">
        <v>170.25</v>
      </c>
      <c r="G2903">
        <v>10.059065529798501</v>
      </c>
      <c r="H2903">
        <v>-9.0366220356611997</v>
      </c>
      <c r="I2903">
        <v>-20.7022263310669</v>
      </c>
      <c r="J2903">
        <v>-1.5610857022368301</v>
      </c>
      <c r="K2903">
        <v>179.97679183087399</v>
      </c>
      <c r="L2903">
        <v>172.88596390627899</v>
      </c>
      <c r="M2903">
        <v>42.172087387191901</v>
      </c>
      <c r="N2903">
        <v>1.2635509353912899</v>
      </c>
      <c r="O2903">
        <v>40.381791483112998</v>
      </c>
      <c r="P2903">
        <v>50</v>
      </c>
      <c r="Q2903">
        <v>0.114283692448921</v>
      </c>
    </row>
    <row r="2904" spans="1:17" hidden="1" x14ac:dyDescent="0.3">
      <c r="A2904" t="s">
        <v>6020</v>
      </c>
      <c r="B2904" t="s">
        <v>6021</v>
      </c>
      <c r="C2904" t="s">
        <v>10405</v>
      </c>
      <c r="D2904" t="s">
        <v>266</v>
      </c>
      <c r="E2904">
        <v>117.82532</v>
      </c>
      <c r="F2904">
        <v>143.9</v>
      </c>
      <c r="G2904">
        <v>88.061118412234194</v>
      </c>
      <c r="H2904">
        <v>-11.329820604564899</v>
      </c>
      <c r="I2904">
        <v>32.228305660585001</v>
      </c>
      <c r="J2904">
        <v>-8.6179787923682696</v>
      </c>
      <c r="K2904">
        <v>145.32363756988701</v>
      </c>
      <c r="L2904">
        <v>118.462818986275</v>
      </c>
      <c r="M2904">
        <v>39.051857264905699</v>
      </c>
      <c r="N2904">
        <v>0.13641944532101499</v>
      </c>
      <c r="O2904">
        <v>36.205698401667803</v>
      </c>
      <c r="P2904">
        <v>124.84375</v>
      </c>
      <c r="Q2904">
        <v>0.16184219964079599</v>
      </c>
    </row>
    <row r="2905" spans="1:17" hidden="1" x14ac:dyDescent="0.3">
      <c r="A2905" t="s">
        <v>6022</v>
      </c>
      <c r="B2905" t="s">
        <v>6023</v>
      </c>
      <c r="C2905" t="s">
        <v>10405</v>
      </c>
      <c r="D2905" t="s">
        <v>400</v>
      </c>
      <c r="E2905">
        <v>117.775944</v>
      </c>
      <c r="F2905">
        <v>202.95</v>
      </c>
      <c r="G2905">
        <v>266.08202127079898</v>
      </c>
      <c r="H2905">
        <v>50.177787909069799</v>
      </c>
      <c r="I2905">
        <v>126.628882553469</v>
      </c>
      <c r="J2905">
        <v>24.928148795520102</v>
      </c>
      <c r="K2905">
        <v>132.56962259721399</v>
      </c>
      <c r="L2905">
        <v>101.381730081301</v>
      </c>
      <c r="M2905">
        <v>96.055141628969693</v>
      </c>
      <c r="N2905">
        <v>2.7707338064268998</v>
      </c>
      <c r="O2905">
        <v>0.81300813008129402</v>
      </c>
      <c r="P2905">
        <v>340.04770164787499</v>
      </c>
      <c r="Q2905">
        <v>0.125590480470539</v>
      </c>
    </row>
    <row r="2906" spans="1:17" hidden="1" x14ac:dyDescent="0.3">
      <c r="A2906" t="s">
        <v>6024</v>
      </c>
      <c r="B2906" t="s">
        <v>6025</v>
      </c>
      <c r="C2906" t="s">
        <v>10405</v>
      </c>
      <c r="D2906" t="s">
        <v>187</v>
      </c>
      <c r="E2906">
        <v>117.50401782</v>
      </c>
      <c r="F2906">
        <v>112.9</v>
      </c>
      <c r="G2906">
        <v>50.248912420413298</v>
      </c>
      <c r="H2906">
        <v>-21.592988893063701</v>
      </c>
      <c r="I2906">
        <v>37.080393220254102</v>
      </c>
      <c r="J2906">
        <v>-2.0764413213843498</v>
      </c>
      <c r="K2906">
        <v>110.480415437708</v>
      </c>
      <c r="L2906">
        <v>88.895527168362193</v>
      </c>
      <c r="M2906">
        <v>45.756491297438203</v>
      </c>
      <c r="N2906">
        <v>0.51202939756216703</v>
      </c>
      <c r="O2906">
        <v>35.0752878653675</v>
      </c>
      <c r="P2906">
        <v>122.112925437733</v>
      </c>
      <c r="Q2906">
        <v>0.171107545706115</v>
      </c>
    </row>
    <row r="2907" spans="1:17" hidden="1" x14ac:dyDescent="0.3">
      <c r="A2907" t="s">
        <v>6026</v>
      </c>
      <c r="B2907" t="s">
        <v>6027</v>
      </c>
      <c r="C2907" t="s">
        <v>10405</v>
      </c>
      <c r="D2907" t="s">
        <v>745</v>
      </c>
      <c r="E2907">
        <v>117.38160000000001</v>
      </c>
      <c r="F2907">
        <v>61.65</v>
      </c>
      <c r="G2907">
        <v>-50.623891863685103</v>
      </c>
      <c r="H2907">
        <v>-23.6217530191945</v>
      </c>
      <c r="I2907">
        <v>-36.135524401078101</v>
      </c>
      <c r="J2907">
        <v>-2.4691114784524202</v>
      </c>
      <c r="M2907">
        <v>45.779951839357402</v>
      </c>
      <c r="O2907">
        <v>34.630981346309802</v>
      </c>
      <c r="P2907">
        <v>6.2931034482758497</v>
      </c>
    </row>
    <row r="2908" spans="1:17" hidden="1" x14ac:dyDescent="0.3">
      <c r="A2908" t="s">
        <v>6028</v>
      </c>
      <c r="B2908" t="s">
        <v>6029</v>
      </c>
      <c r="C2908" t="s">
        <v>10405</v>
      </c>
      <c r="E2908">
        <v>117.34789600000001</v>
      </c>
      <c r="F2908">
        <v>61</v>
      </c>
      <c r="G2908">
        <v>-55.730408154411897</v>
      </c>
      <c r="H2908">
        <v>-13.2859575429037</v>
      </c>
      <c r="I2908">
        <v>-41.242040691804903</v>
      </c>
      <c r="J2908">
        <v>-3.2062122155531498</v>
      </c>
      <c r="M2908">
        <v>40.458777497462698</v>
      </c>
      <c r="O2908">
        <v>35.573770491803202</v>
      </c>
      <c r="P2908">
        <v>1.6666666666666601</v>
      </c>
    </row>
    <row r="2909" spans="1:17" hidden="1" x14ac:dyDescent="0.3">
      <c r="A2909" t="s">
        <v>6030</v>
      </c>
      <c r="B2909" t="s">
        <v>6031</v>
      </c>
      <c r="C2909" t="s">
        <v>10405</v>
      </c>
      <c r="D2909" t="s">
        <v>46</v>
      </c>
      <c r="E2909">
        <v>117.018055</v>
      </c>
      <c r="F2909">
        <v>66.5</v>
      </c>
      <c r="G2909">
        <v>-72.637043588117095</v>
      </c>
      <c r="H2909">
        <v>-22.9782528529425</v>
      </c>
      <c r="I2909">
        <v>-58.1486761255101</v>
      </c>
      <c r="J2909">
        <v>-0.80244481178576199</v>
      </c>
      <c r="M2909">
        <v>39.427009608759597</v>
      </c>
      <c r="O2909">
        <v>85.112781954887197</v>
      </c>
      <c r="P2909">
        <v>5.4718477398889798</v>
      </c>
    </row>
    <row r="2910" spans="1:17" hidden="1" x14ac:dyDescent="0.3">
      <c r="A2910" t="s">
        <v>6032</v>
      </c>
      <c r="B2910" t="s">
        <v>6033</v>
      </c>
      <c r="C2910" t="s">
        <v>10405</v>
      </c>
      <c r="D2910" t="s">
        <v>471</v>
      </c>
      <c r="E2910">
        <v>116.82528000000001</v>
      </c>
      <c r="F2910">
        <v>101.2</v>
      </c>
      <c r="G2910">
        <v>-19.3761475586515</v>
      </c>
      <c r="H2910">
        <v>-8.9085990523377507</v>
      </c>
      <c r="I2910">
        <v>-5.6742889937995802</v>
      </c>
      <c r="J2910">
        <v>-4.7768037861447299</v>
      </c>
      <c r="K2910">
        <v>102.931229651387</v>
      </c>
      <c r="L2910">
        <v>102.81700466818501</v>
      </c>
      <c r="M2910">
        <v>39.680598388114298</v>
      </c>
      <c r="N2910">
        <v>1.2162343031270599</v>
      </c>
      <c r="O2910">
        <v>31.867588932806299</v>
      </c>
      <c r="P2910">
        <v>20.4761904761904</v>
      </c>
      <c r="Q2910">
        <v>-0.100371427851499</v>
      </c>
    </row>
    <row r="2911" spans="1:17" hidden="1" x14ac:dyDescent="0.3">
      <c r="A2911" t="s">
        <v>6034</v>
      </c>
      <c r="B2911" t="s">
        <v>6035</v>
      </c>
      <c r="C2911" t="s">
        <v>10405</v>
      </c>
      <c r="D2911" t="s">
        <v>83</v>
      </c>
      <c r="E2911">
        <v>116.803044085</v>
      </c>
      <c r="F2911">
        <v>15.89</v>
      </c>
      <c r="G2911">
        <v>148.46273928269599</v>
      </c>
      <c r="H2911">
        <v>-4.82054873787233</v>
      </c>
      <c r="I2911">
        <v>116.44600242744001</v>
      </c>
      <c r="J2911">
        <v>-6.6885207611528301</v>
      </c>
      <c r="K2911">
        <v>12.6739466888747</v>
      </c>
      <c r="L2911">
        <v>9.2042709547179999</v>
      </c>
      <c r="M2911">
        <v>53.617081452020699</v>
      </c>
      <c r="N2911">
        <v>0.18444964593096999</v>
      </c>
      <c r="O2911">
        <v>6.4191315292636704</v>
      </c>
      <c r="P2911">
        <v>233.110573401008</v>
      </c>
      <c r="Q2911">
        <v>8.0082761055791998E-2</v>
      </c>
    </row>
    <row r="2912" spans="1:17" hidden="1" x14ac:dyDescent="0.3">
      <c r="A2912" t="s">
        <v>6036</v>
      </c>
      <c r="B2912" t="s">
        <v>6037</v>
      </c>
      <c r="C2912" t="s">
        <v>10405</v>
      </c>
      <c r="D2912" t="s">
        <v>1433</v>
      </c>
      <c r="E2912">
        <v>116.62</v>
      </c>
      <c r="F2912">
        <v>171.5</v>
      </c>
      <c r="G2912">
        <v>-23.2826220224153</v>
      </c>
      <c r="H2912">
        <v>-1.8006664087995099</v>
      </c>
      <c r="I2912">
        <v>-8.7942545598083193</v>
      </c>
      <c r="J2912">
        <v>-7.2481170033142996</v>
      </c>
      <c r="K2912">
        <v>179.229559952649</v>
      </c>
      <c r="M2912">
        <v>33.4699927133315</v>
      </c>
      <c r="N2912">
        <v>0.214188796278348</v>
      </c>
      <c r="O2912">
        <v>48.1049562682215</v>
      </c>
      <c r="P2912">
        <v>20.817189151109499</v>
      </c>
    </row>
    <row r="2913" spans="1:17" hidden="1" x14ac:dyDescent="0.3">
      <c r="A2913" t="s">
        <v>6038</v>
      </c>
      <c r="B2913" t="s">
        <v>6039</v>
      </c>
      <c r="C2913" t="s">
        <v>10405</v>
      </c>
      <c r="D2913" t="s">
        <v>1554</v>
      </c>
      <c r="E2913">
        <v>116.54417239999999</v>
      </c>
      <c r="F2913">
        <v>122.66</v>
      </c>
      <c r="G2913">
        <v>-11.5618747264467</v>
      </c>
      <c r="H2913">
        <v>-1.9934280138349001</v>
      </c>
      <c r="I2913">
        <v>5.0382172316429497</v>
      </c>
      <c r="J2913">
        <v>-3.71911147845241</v>
      </c>
      <c r="K2913">
        <v>124.113827880443</v>
      </c>
      <c r="L2913">
        <v>115.018712796043</v>
      </c>
      <c r="M2913">
        <v>33.412557846234002</v>
      </c>
      <c r="N2913">
        <v>0.13694287254802401</v>
      </c>
      <c r="O2913">
        <v>35.333442034893203</v>
      </c>
      <c r="P2913">
        <v>32.1055465805061</v>
      </c>
      <c r="Q2913">
        <v>1.0540276594921001E-2</v>
      </c>
    </row>
    <row r="2914" spans="1:17" hidden="1" x14ac:dyDescent="0.3">
      <c r="A2914" t="s">
        <v>6040</v>
      </c>
      <c r="B2914" t="s">
        <v>6041</v>
      </c>
      <c r="C2914" t="s">
        <v>10405</v>
      </c>
      <c r="D2914" t="s">
        <v>27</v>
      </c>
      <c r="E2914">
        <v>116.32945092</v>
      </c>
      <c r="F2914">
        <v>1.92</v>
      </c>
      <c r="G2914">
        <v>12.189391344334799</v>
      </c>
      <c r="H2914">
        <v>-20.705931518180201</v>
      </c>
      <c r="I2914">
        <v>-22.633638498202099</v>
      </c>
      <c r="J2914">
        <v>-5.9344580131058802</v>
      </c>
      <c r="K2914">
        <v>2.1745163407280099</v>
      </c>
      <c r="L2914">
        <v>1.96264520350489</v>
      </c>
      <c r="M2914">
        <v>22.5029663040449</v>
      </c>
      <c r="N2914">
        <v>0.73175252875789498</v>
      </c>
      <c r="O2914">
        <v>59.375</v>
      </c>
      <c r="P2914">
        <v>86.407766990291194</v>
      </c>
      <c r="Q2914">
        <v>0.111848533886185</v>
      </c>
    </row>
    <row r="2915" spans="1:17" hidden="1" x14ac:dyDescent="0.3">
      <c r="A2915" t="s">
        <v>6042</v>
      </c>
      <c r="B2915" t="s">
        <v>6043</v>
      </c>
      <c r="C2915" t="s">
        <v>10405</v>
      </c>
      <c r="D2915" t="s">
        <v>998</v>
      </c>
      <c r="E2915">
        <v>116.26125</v>
      </c>
      <c r="F2915">
        <v>75.25</v>
      </c>
      <c r="G2915">
        <v>572.84895434982104</v>
      </c>
      <c r="H2915">
        <v>1.29380330608502</v>
      </c>
      <c r="I2915">
        <v>95.144863347423396</v>
      </c>
      <c r="J2915">
        <v>4.2419096381226398</v>
      </c>
      <c r="K2915">
        <v>65.445900080924304</v>
      </c>
      <c r="L2915">
        <v>49.325806152668399</v>
      </c>
      <c r="M2915">
        <v>86.835037149723703</v>
      </c>
      <c r="N2915">
        <v>0.82150147483494496</v>
      </c>
      <c r="O2915">
        <v>16.0507897992407</v>
      </c>
      <c r="P2915">
        <v>605.02046526112497</v>
      </c>
    </row>
    <row r="2916" spans="1:17" hidden="1" x14ac:dyDescent="0.3">
      <c r="A2916" t="s">
        <v>6044</v>
      </c>
      <c r="B2916" t="s">
        <v>6045</v>
      </c>
      <c r="C2916" t="s">
        <v>10405</v>
      </c>
      <c r="D2916" t="s">
        <v>92</v>
      </c>
      <c r="E2916">
        <v>116.0425</v>
      </c>
      <c r="F2916">
        <v>24.43</v>
      </c>
      <c r="G2916">
        <v>-8.4753083796586406</v>
      </c>
      <c r="H2916">
        <v>-24.7576556561113</v>
      </c>
      <c r="I2916">
        <v>-8.1315739419707604</v>
      </c>
      <c r="J2916">
        <v>-7.1566114784524304</v>
      </c>
      <c r="K2916">
        <v>25.948114050319901</v>
      </c>
      <c r="L2916">
        <v>24.224828867069601</v>
      </c>
      <c r="M2916">
        <v>29.7282732184085</v>
      </c>
      <c r="N2916">
        <v>0.25135262817232001</v>
      </c>
      <c r="O2916">
        <v>50.634465820712201</v>
      </c>
      <c r="P2916">
        <v>47.168674698795101</v>
      </c>
      <c r="Q2916">
        <v>7.9881833402381003E-2</v>
      </c>
    </row>
    <row r="2917" spans="1:17" hidden="1" x14ac:dyDescent="0.3">
      <c r="A2917" t="s">
        <v>6046</v>
      </c>
      <c r="B2917" t="s">
        <v>6047</v>
      </c>
      <c r="C2917" t="s">
        <v>10405</v>
      </c>
      <c r="D2917" t="s">
        <v>74</v>
      </c>
      <c r="E2917">
        <v>115.92805749999999</v>
      </c>
      <c r="F2917">
        <v>278.95</v>
      </c>
      <c r="G2917">
        <v>375.65663400040103</v>
      </c>
      <c r="H2917">
        <v>42.302704939655499</v>
      </c>
      <c r="I2917">
        <v>61.303061235293796</v>
      </c>
      <c r="J2917">
        <v>-11.6949179300653</v>
      </c>
      <c r="K2917">
        <v>225.79253355848201</v>
      </c>
      <c r="L2917">
        <v>162.94772013545901</v>
      </c>
      <c r="M2917">
        <v>52.399586832761898</v>
      </c>
      <c r="N2917">
        <v>1.00844255304152</v>
      </c>
      <c r="O2917">
        <v>16.472486108621599</v>
      </c>
      <c r="P2917">
        <v>409.12575287461198</v>
      </c>
      <c r="Q2917">
        <v>0.30474353528697601</v>
      </c>
    </row>
    <row r="2918" spans="1:17" hidden="1" x14ac:dyDescent="0.3">
      <c r="A2918" t="s">
        <v>6048</v>
      </c>
      <c r="B2918" t="s">
        <v>6049</v>
      </c>
      <c r="C2918" t="s">
        <v>10405</v>
      </c>
      <c r="D2918" t="s">
        <v>233</v>
      </c>
      <c r="E2918">
        <v>115.92498255</v>
      </c>
      <c r="F2918">
        <v>997.35</v>
      </c>
      <c r="G2918">
        <v>-16.193837790773902</v>
      </c>
      <c r="H2918">
        <v>-3.45243477257719</v>
      </c>
      <c r="I2918">
        <v>-6.5082465587183904</v>
      </c>
      <c r="J2918">
        <v>-2.75077378017698</v>
      </c>
      <c r="K2918">
        <v>994.02070406833502</v>
      </c>
      <c r="L2918">
        <v>948.88223489220195</v>
      </c>
      <c r="M2918">
        <v>45.393751552108299</v>
      </c>
      <c r="N2918">
        <v>0.51005025125628101</v>
      </c>
      <c r="O2918">
        <v>12.3978543139319</v>
      </c>
      <c r="P2918">
        <v>33.773724096304697</v>
      </c>
      <c r="Q2918">
        <v>-2.8150682181232001E-2</v>
      </c>
    </row>
    <row r="2919" spans="1:17" hidden="1" x14ac:dyDescent="0.3">
      <c r="A2919" t="s">
        <v>6050</v>
      </c>
      <c r="B2919" t="s">
        <v>6051</v>
      </c>
      <c r="C2919" t="s">
        <v>10405</v>
      </c>
      <c r="E2919">
        <v>115.771200565</v>
      </c>
      <c r="F2919">
        <v>162.94999999999999</v>
      </c>
      <c r="G2919">
        <v>192.04257583760099</v>
      </c>
      <c r="H2919">
        <v>18.2704854457515</v>
      </c>
      <c r="I2919">
        <v>82.5011317355779</v>
      </c>
      <c r="J2919">
        <v>3.1450429958585699</v>
      </c>
      <c r="K2919">
        <v>135.67139097418701</v>
      </c>
      <c r="L2919">
        <v>103.956918139816</v>
      </c>
      <c r="M2919">
        <v>82.669131743706103</v>
      </c>
      <c r="N2919">
        <v>1.1022534590486599</v>
      </c>
      <c r="O2919">
        <v>3.6207425590671898</v>
      </c>
      <c r="P2919">
        <v>346.43835616438298</v>
      </c>
      <c r="Q2919">
        <v>0.150561234472878</v>
      </c>
    </row>
    <row r="2920" spans="1:17" hidden="1" x14ac:dyDescent="0.3">
      <c r="A2920" t="s">
        <v>6052</v>
      </c>
      <c r="B2920" t="s">
        <v>6053</v>
      </c>
      <c r="C2920" t="s">
        <v>10405</v>
      </c>
      <c r="D2920" t="s">
        <v>1304</v>
      </c>
      <c r="E2920">
        <v>115.7225625</v>
      </c>
      <c r="F2920">
        <v>73.650000000000006</v>
      </c>
      <c r="G2920">
        <v>-44.231212403841504</v>
      </c>
      <c r="H2920">
        <v>-38.415329251865401</v>
      </c>
      <c r="I2920">
        <v>-29.742844941234502</v>
      </c>
      <c r="J2920">
        <v>-8.7776686302325508</v>
      </c>
      <c r="M2920">
        <v>35.733630778601103</v>
      </c>
      <c r="O2920">
        <v>91.446028513238204</v>
      </c>
      <c r="P2920">
        <v>12.700841622035201</v>
      </c>
    </row>
    <row r="2921" spans="1:17" hidden="1" x14ac:dyDescent="0.3">
      <c r="A2921" t="s">
        <v>6054</v>
      </c>
      <c r="B2921" t="s">
        <v>6055</v>
      </c>
      <c r="C2921" t="s">
        <v>10405</v>
      </c>
      <c r="D2921" t="s">
        <v>114</v>
      </c>
      <c r="E2921">
        <v>115.6414063</v>
      </c>
      <c r="F2921">
        <v>0.57999999999999996</v>
      </c>
      <c r="G2921">
        <v>-59.671510911304203</v>
      </c>
      <c r="H2921">
        <v>-16.8788677773234</v>
      </c>
      <c r="I2921">
        <v>-49.447849331050101</v>
      </c>
      <c r="J2921">
        <v>-4.1640267326897096</v>
      </c>
      <c r="K2921">
        <v>0.90866145353512695</v>
      </c>
      <c r="L2921">
        <v>0.97262369879528798</v>
      </c>
      <c r="M2921">
        <v>4.6500200334654904</v>
      </c>
      <c r="N2921">
        <v>1.2383148800086301</v>
      </c>
      <c r="O2921">
        <v>115.51724137930999</v>
      </c>
      <c r="P2921">
        <v>0</v>
      </c>
      <c r="Q2921">
        <v>-0.117838350001835</v>
      </c>
    </row>
    <row r="2922" spans="1:17" hidden="1" x14ac:dyDescent="0.3">
      <c r="A2922" t="s">
        <v>6056</v>
      </c>
      <c r="B2922" t="s">
        <v>6057</v>
      </c>
      <c r="C2922" t="s">
        <v>10405</v>
      </c>
      <c r="D2922" t="s">
        <v>46</v>
      </c>
      <c r="E2922">
        <v>115.55</v>
      </c>
      <c r="F2922">
        <v>46.22</v>
      </c>
      <c r="G2922">
        <v>34.087481894451102</v>
      </c>
      <c r="H2922">
        <v>-4.3241296445506299</v>
      </c>
      <c r="I2922">
        <v>-50.134732780081897</v>
      </c>
      <c r="J2922">
        <v>-7.9847455821618798</v>
      </c>
      <c r="K2922">
        <v>50.765812942108496</v>
      </c>
      <c r="L2922">
        <v>48.679387286109602</v>
      </c>
      <c r="M2922">
        <v>27.252278611303201</v>
      </c>
      <c r="N2922">
        <v>1.3014354066985601</v>
      </c>
      <c r="O2922">
        <v>100.822154911293</v>
      </c>
      <c r="P2922">
        <v>118.74112636062399</v>
      </c>
      <c r="Q2922">
        <v>0.17481700619861301</v>
      </c>
    </row>
    <row r="2923" spans="1:17" hidden="1" x14ac:dyDescent="0.3">
      <c r="A2923" t="s">
        <v>6058</v>
      </c>
      <c r="B2923" t="s">
        <v>6059</v>
      </c>
      <c r="C2923" t="s">
        <v>10405</v>
      </c>
      <c r="D2923" t="s">
        <v>5570</v>
      </c>
      <c r="E2923">
        <v>115.40560499999999</v>
      </c>
      <c r="F2923">
        <v>115</v>
      </c>
      <c r="G2923">
        <v>117.82848908869499</v>
      </c>
      <c r="H2923">
        <v>-7.3786233980468099</v>
      </c>
      <c r="I2923">
        <v>75.3022567862415</v>
      </c>
      <c r="J2923">
        <v>2.5308885215475798</v>
      </c>
      <c r="K2923">
        <v>115.62757861706</v>
      </c>
      <c r="L2923">
        <v>87.603286956591703</v>
      </c>
      <c r="M2923">
        <v>39.567503155497597</v>
      </c>
      <c r="N2923">
        <v>0.18624641833810801</v>
      </c>
      <c r="O2923">
        <v>22.956521739130402</v>
      </c>
      <c r="P2923">
        <v>684.98293515358296</v>
      </c>
    </row>
    <row r="2924" spans="1:17" hidden="1" x14ac:dyDescent="0.3">
      <c r="A2924" t="s">
        <v>6060</v>
      </c>
      <c r="B2924" t="s">
        <v>6061</v>
      </c>
      <c r="C2924" t="s">
        <v>10405</v>
      </c>
      <c r="D2924" t="s">
        <v>46</v>
      </c>
      <c r="E2924">
        <v>115.20549889</v>
      </c>
      <c r="F2924">
        <v>5.51</v>
      </c>
      <c r="G2924">
        <v>9.1105403707470707</v>
      </c>
      <c r="H2924">
        <v>-19.291620900977001</v>
      </c>
      <c r="I2924">
        <v>-37.245187244317599</v>
      </c>
      <c r="J2924">
        <v>2.9889781901635599</v>
      </c>
      <c r="K2924">
        <v>6.0292616698924002</v>
      </c>
      <c r="L2924">
        <v>4.6793836137261202</v>
      </c>
      <c r="M2924">
        <v>26.388966104087</v>
      </c>
      <c r="N2924">
        <v>0.59328318318814999</v>
      </c>
      <c r="O2924">
        <v>75.1361161524501</v>
      </c>
      <c r="P2924">
        <v>46.933333333333302</v>
      </c>
      <c r="Q2924">
        <v>1.3835328871940999E-2</v>
      </c>
    </row>
    <row r="2925" spans="1:17" hidden="1" x14ac:dyDescent="0.3">
      <c r="A2925" t="s">
        <v>6062</v>
      </c>
      <c r="B2925" t="s">
        <v>6063</v>
      </c>
      <c r="C2925" t="s">
        <v>10405</v>
      </c>
      <c r="D2925" t="s">
        <v>438</v>
      </c>
      <c r="E2925">
        <v>115.138974855</v>
      </c>
      <c r="F2925">
        <v>4.37</v>
      </c>
      <c r="G2925">
        <v>-37.171510911304203</v>
      </c>
      <c r="H2925">
        <v>-19.239064658068202</v>
      </c>
      <c r="I2925">
        <v>-53.887523010740999</v>
      </c>
      <c r="J2925">
        <v>-2.4691114784524202</v>
      </c>
      <c r="K2925">
        <v>4.9859117447765096</v>
      </c>
      <c r="L2925">
        <v>5.9437069083129401</v>
      </c>
      <c r="M2925">
        <v>8.51384792999451</v>
      </c>
      <c r="N2925">
        <v>9.3821765229555695E-2</v>
      </c>
      <c r="O2925">
        <v>123.112128146453</v>
      </c>
      <c r="P2925">
        <v>26.6666666666666</v>
      </c>
      <c r="Q2925">
        <v>-6.9725230873353999E-2</v>
      </c>
    </row>
    <row r="2926" spans="1:17" hidden="1" x14ac:dyDescent="0.3">
      <c r="A2926" t="s">
        <v>6064</v>
      </c>
      <c r="B2926" t="s">
        <v>6065</v>
      </c>
      <c r="C2926" t="s">
        <v>10405</v>
      </c>
      <c r="D2926" t="s">
        <v>6066</v>
      </c>
      <c r="E2926">
        <v>115.072529</v>
      </c>
      <c r="F2926">
        <v>71.5</v>
      </c>
      <c r="G2926">
        <v>-24.652713918823</v>
      </c>
      <c r="H2926">
        <v>-17.580364575724602</v>
      </c>
      <c r="I2926">
        <v>53.287683906635102</v>
      </c>
      <c r="J2926">
        <v>-7.4691114784524197</v>
      </c>
      <c r="K2926">
        <v>72.864203234382103</v>
      </c>
      <c r="M2926">
        <v>44.217329318482001</v>
      </c>
      <c r="N2926">
        <v>0.664173601601179</v>
      </c>
      <c r="O2926">
        <v>20.279720279720198</v>
      </c>
      <c r="P2926">
        <v>83.3333333333333</v>
      </c>
    </row>
    <row r="2927" spans="1:17" hidden="1" x14ac:dyDescent="0.3">
      <c r="A2927" t="s">
        <v>6067</v>
      </c>
      <c r="B2927" t="s">
        <v>6068</v>
      </c>
      <c r="C2927" t="s">
        <v>10405</v>
      </c>
      <c r="D2927" t="s">
        <v>592</v>
      </c>
      <c r="E2927">
        <v>114.41034000000001</v>
      </c>
      <c r="F2927">
        <v>168.4</v>
      </c>
      <c r="G2927">
        <v>-77.389467970510395</v>
      </c>
      <c r="H2927">
        <v>-13.8660761294189</v>
      </c>
      <c r="I2927">
        <v>-37.986030339373897</v>
      </c>
      <c r="J2927">
        <v>-6.0311552740728498</v>
      </c>
      <c r="K2927">
        <v>174.31620824279801</v>
      </c>
      <c r="L2927">
        <v>186.730283649028</v>
      </c>
      <c r="M2927">
        <v>41.793568398383002</v>
      </c>
      <c r="N2927">
        <v>0.58359200796837696</v>
      </c>
      <c r="O2927">
        <v>123.871733966745</v>
      </c>
      <c r="P2927">
        <v>9.3506493506493502</v>
      </c>
      <c r="Q2927">
        <v>3.7190324030106997E-2</v>
      </c>
    </row>
    <row r="2928" spans="1:17" hidden="1" x14ac:dyDescent="0.3">
      <c r="A2928" t="s">
        <v>6069</v>
      </c>
      <c r="B2928" t="s">
        <v>6070</v>
      </c>
      <c r="C2928" t="s">
        <v>10405</v>
      </c>
      <c r="D2928" t="s">
        <v>564</v>
      </c>
      <c r="E2928">
        <v>114.31975199999999</v>
      </c>
      <c r="F2928">
        <v>169</v>
      </c>
      <c r="G2928">
        <v>103.335735465507</v>
      </c>
      <c r="H2928">
        <v>3.8452119664295101</v>
      </c>
      <c r="I2928">
        <v>75.327363632161607</v>
      </c>
      <c r="J2928">
        <v>-3.1703309906475399</v>
      </c>
      <c r="K2928">
        <v>152.28037257759701</v>
      </c>
      <c r="L2928">
        <v>123.32513601442</v>
      </c>
      <c r="M2928">
        <v>67.511673199651597</v>
      </c>
      <c r="N2928">
        <v>0.45079191993692602</v>
      </c>
      <c r="O2928">
        <v>0.65088757396449803</v>
      </c>
      <c r="P2928">
        <v>189.879931389365</v>
      </c>
      <c r="Q2928">
        <v>0.13102470015032899</v>
      </c>
    </row>
    <row r="2929" spans="1:17" hidden="1" x14ac:dyDescent="0.3">
      <c r="A2929" t="s">
        <v>6071</v>
      </c>
      <c r="B2929" t="s">
        <v>6072</v>
      </c>
      <c r="C2929" t="s">
        <v>10405</v>
      </c>
      <c r="D2929" t="s">
        <v>46</v>
      </c>
      <c r="E2929">
        <v>114.04864999999999</v>
      </c>
      <c r="F2929">
        <v>61.3</v>
      </c>
      <c r="G2929">
        <v>-70.993866200725293</v>
      </c>
      <c r="H2929">
        <v>-0.54441403960229795</v>
      </c>
      <c r="I2929">
        <v>11.505476150881201</v>
      </c>
      <c r="J2929">
        <v>-3.2062122155531498</v>
      </c>
      <c r="K2929">
        <v>61.107829866580502</v>
      </c>
      <c r="L2929">
        <v>84.382133429717697</v>
      </c>
      <c r="M2929">
        <v>48.928707332549102</v>
      </c>
      <c r="N2929">
        <v>0.23836619180110499</v>
      </c>
      <c r="O2929">
        <v>76.182707993474693</v>
      </c>
      <c r="P2929">
        <v>127.037037037037</v>
      </c>
    </row>
    <row r="2930" spans="1:17" hidden="1" x14ac:dyDescent="0.3">
      <c r="A2930" t="s">
        <v>6073</v>
      </c>
      <c r="B2930" t="s">
        <v>6074</v>
      </c>
      <c r="C2930" t="s">
        <v>10405</v>
      </c>
      <c r="D2930" t="s">
        <v>438</v>
      </c>
      <c r="E2930">
        <v>113.79644710999899</v>
      </c>
      <c r="M2930">
        <v>50</v>
      </c>
    </row>
    <row r="2931" spans="1:17" hidden="1" x14ac:dyDescent="0.3">
      <c r="A2931" t="s">
        <v>6075</v>
      </c>
      <c r="B2931" t="s">
        <v>6076</v>
      </c>
      <c r="C2931" t="s">
        <v>10405</v>
      </c>
      <c r="D2931" t="s">
        <v>1126</v>
      </c>
      <c r="E2931">
        <v>113.65275200000001</v>
      </c>
      <c r="F2931">
        <v>78.56</v>
      </c>
      <c r="G2931">
        <v>74.293666486856097</v>
      </c>
      <c r="H2931">
        <v>-10.3433699418256</v>
      </c>
      <c r="I2931">
        <v>27.127916459136799</v>
      </c>
      <c r="J2931">
        <v>-10.664694198274599</v>
      </c>
      <c r="K2931">
        <v>67.841503661215697</v>
      </c>
      <c r="L2931">
        <v>60.969564783635199</v>
      </c>
      <c r="M2931">
        <v>76.8622370683334</v>
      </c>
      <c r="N2931">
        <v>2.6671363031093001</v>
      </c>
      <c r="O2931">
        <v>0.94195519348267898</v>
      </c>
      <c r="P2931">
        <v>114.938440492476</v>
      </c>
      <c r="Q2931">
        <v>6.6278423171450995E-2</v>
      </c>
    </row>
    <row r="2932" spans="1:17" hidden="1" x14ac:dyDescent="0.3">
      <c r="A2932" t="s">
        <v>6077</v>
      </c>
      <c r="B2932" t="s">
        <v>6078</v>
      </c>
      <c r="C2932" t="s">
        <v>10405</v>
      </c>
      <c r="D2932" t="s">
        <v>122</v>
      </c>
      <c r="E2932">
        <v>113.50541929000001</v>
      </c>
      <c r="F2932">
        <v>5.41</v>
      </c>
      <c r="G2932">
        <v>-6.3575574229321097</v>
      </c>
      <c r="H2932">
        <v>-16.0691310659473</v>
      </c>
      <c r="I2932">
        <v>-29.715663773900399</v>
      </c>
      <c r="J2932">
        <v>-4.9916340009749298</v>
      </c>
      <c r="K2932">
        <v>5.5977291272694298</v>
      </c>
      <c r="L2932">
        <v>5.7977230400894104</v>
      </c>
      <c r="M2932">
        <v>44.449668022688797</v>
      </c>
      <c r="N2932">
        <v>0.45404169527532001</v>
      </c>
      <c r="O2932">
        <v>94.0850277264325</v>
      </c>
      <c r="P2932">
        <v>28.8095238095238</v>
      </c>
      <c r="Q2932">
        <v>-7.1635852860078994E-2</v>
      </c>
    </row>
    <row r="2933" spans="1:17" hidden="1" x14ac:dyDescent="0.3">
      <c r="A2933" t="s">
        <v>6079</v>
      </c>
      <c r="B2933" t="s">
        <v>6080</v>
      </c>
      <c r="C2933" t="s">
        <v>10405</v>
      </c>
      <c r="D2933" t="s">
        <v>1072</v>
      </c>
      <c r="E2933">
        <v>113.186213467</v>
      </c>
      <c r="F2933">
        <v>6.17</v>
      </c>
      <c r="G2933">
        <v>-83.588833745949799</v>
      </c>
      <c r="H2933">
        <v>-31.305274703730301</v>
      </c>
      <c r="I2933">
        <v>-66.691407911507099</v>
      </c>
      <c r="J2933">
        <v>-2.4691114784524202</v>
      </c>
      <c r="K2933">
        <v>7.7116342334899697</v>
      </c>
      <c r="L2933">
        <v>10.4450553409698</v>
      </c>
      <c r="M2933">
        <v>1.9860513496596499</v>
      </c>
      <c r="N2933">
        <v>0.23254260669664301</v>
      </c>
      <c r="O2933">
        <v>260.61588330631997</v>
      </c>
      <c r="P2933">
        <v>0</v>
      </c>
      <c r="Q2933">
        <v>-5.6434195915149997E-2</v>
      </c>
    </row>
    <row r="2934" spans="1:17" hidden="1" x14ac:dyDescent="0.3">
      <c r="A2934" t="s">
        <v>6081</v>
      </c>
      <c r="B2934" t="s">
        <v>6082</v>
      </c>
      <c r="C2934" t="s">
        <v>10405</v>
      </c>
      <c r="D2934" t="s">
        <v>592</v>
      </c>
      <c r="E2934">
        <v>113.05725</v>
      </c>
      <c r="F2934">
        <v>41.23</v>
      </c>
      <c r="G2934">
        <v>-19.8093317897982</v>
      </c>
      <c r="H2934">
        <v>-35.506626849526903</v>
      </c>
      <c r="I2934">
        <v>49.5785198373068</v>
      </c>
      <c r="J2934">
        <v>-10.190102923944799</v>
      </c>
      <c r="K2934">
        <v>46.411985659636201</v>
      </c>
      <c r="L2934">
        <v>37.975695633152696</v>
      </c>
      <c r="M2934">
        <v>29.7725611906335</v>
      </c>
      <c r="N2934">
        <v>0.67583113738464895</v>
      </c>
      <c r="O2934">
        <v>47.950521464952701</v>
      </c>
      <c r="P2934">
        <v>105.47462976983699</v>
      </c>
      <c r="Q2934">
        <v>0.19733963121892401</v>
      </c>
    </row>
    <row r="2935" spans="1:17" hidden="1" x14ac:dyDescent="0.3">
      <c r="A2935" t="s">
        <v>6083</v>
      </c>
      <c r="B2935" t="s">
        <v>6084</v>
      </c>
      <c r="C2935" t="s">
        <v>10405</v>
      </c>
      <c r="D2935" t="s">
        <v>4251</v>
      </c>
      <c r="E2935">
        <v>112.88403</v>
      </c>
      <c r="F2935">
        <v>133</v>
      </c>
      <c r="G2935">
        <v>38.560196405768899</v>
      </c>
      <c r="H2935">
        <v>16.243735164472799</v>
      </c>
      <c r="I2935">
        <v>7.7885546645103299</v>
      </c>
      <c r="J2935">
        <v>16.1672521579112</v>
      </c>
      <c r="K2935">
        <v>117.17356145321899</v>
      </c>
      <c r="M2935">
        <v>69.140710135171204</v>
      </c>
      <c r="N2935">
        <v>3.2729753193600399</v>
      </c>
      <c r="O2935">
        <v>24.812030075187899</v>
      </c>
      <c r="P2935">
        <v>81.942544459644296</v>
      </c>
    </row>
    <row r="2936" spans="1:17" hidden="1" x14ac:dyDescent="0.3">
      <c r="A2936" t="s">
        <v>6085</v>
      </c>
      <c r="B2936" t="s">
        <v>6086</v>
      </c>
      <c r="C2936" t="s">
        <v>10405</v>
      </c>
      <c r="D2936" t="s">
        <v>564</v>
      </c>
      <c r="E2936">
        <v>112.72755757500001</v>
      </c>
      <c r="F2936">
        <v>125.85</v>
      </c>
      <c r="G2936">
        <v>296.765094405669</v>
      </c>
      <c r="H2936">
        <v>-7.39224901235416</v>
      </c>
      <c r="I2936">
        <v>130.05307702374299</v>
      </c>
      <c r="J2936">
        <v>-5.9878401958190501</v>
      </c>
      <c r="K2936">
        <v>119.40248584547901</v>
      </c>
      <c r="L2936">
        <v>83.740012034814498</v>
      </c>
      <c r="M2936">
        <v>48.378307143473897</v>
      </c>
      <c r="N2936">
        <v>0.317314306906674</v>
      </c>
      <c r="O2936">
        <v>29.042510925705201</v>
      </c>
      <c r="P2936">
        <v>365.421597633136</v>
      </c>
      <c r="Q2936">
        <v>0.16149624547246999</v>
      </c>
    </row>
    <row r="2937" spans="1:17" hidden="1" x14ac:dyDescent="0.3">
      <c r="A2937" t="s">
        <v>6087</v>
      </c>
      <c r="B2937" t="s">
        <v>6088</v>
      </c>
      <c r="C2937" t="s">
        <v>10405</v>
      </c>
      <c r="D2937" t="s">
        <v>266</v>
      </c>
      <c r="E2937">
        <v>112.55519200000001</v>
      </c>
      <c r="F2937">
        <v>115</v>
      </c>
      <c r="G2937">
        <v>18.9454404684592</v>
      </c>
      <c r="H2937">
        <v>-3.8524832423182298</v>
      </c>
      <c r="I2937">
        <v>-10.156261728267101</v>
      </c>
      <c r="J2937">
        <v>9.1665585263162992</v>
      </c>
      <c r="K2937">
        <v>105.011231903921</v>
      </c>
      <c r="L2937">
        <v>97.621590915771506</v>
      </c>
      <c r="M2937">
        <v>67.809422608355007</v>
      </c>
      <c r="N2937">
        <v>0.81703107019562704</v>
      </c>
      <c r="O2937">
        <v>14.739130434782499</v>
      </c>
      <c r="P2937">
        <v>64.285714285714207</v>
      </c>
    </row>
    <row r="2938" spans="1:17" hidden="1" x14ac:dyDescent="0.3">
      <c r="A2938" t="s">
        <v>6089</v>
      </c>
      <c r="B2938" t="s">
        <v>6090</v>
      </c>
      <c r="C2938" t="s">
        <v>10405</v>
      </c>
      <c r="D2938" t="s">
        <v>4251</v>
      </c>
      <c r="E2938">
        <v>112.289989878</v>
      </c>
      <c r="F2938">
        <v>30.69</v>
      </c>
      <c r="G2938">
        <v>69.603637017689806</v>
      </c>
      <c r="H2938">
        <v>-12.4455664877775</v>
      </c>
      <c r="I2938">
        <v>-11.3421871077408</v>
      </c>
      <c r="J2938">
        <v>-3.5713772469766001</v>
      </c>
      <c r="K2938">
        <v>33.9538630191999</v>
      </c>
      <c r="L2938">
        <v>32.548620750336298</v>
      </c>
      <c r="M2938">
        <v>27.227720130616301</v>
      </c>
      <c r="N2938">
        <v>0.34133499557298902</v>
      </c>
      <c r="O2938">
        <v>86.640599543825303</v>
      </c>
      <c r="P2938">
        <v>101.775147928994</v>
      </c>
      <c r="Q2938">
        <v>0.102461589545862</v>
      </c>
    </row>
    <row r="2939" spans="1:17" hidden="1" x14ac:dyDescent="0.3">
      <c r="A2939" t="s">
        <v>6091</v>
      </c>
      <c r="B2939" t="s">
        <v>6092</v>
      </c>
      <c r="C2939" t="s">
        <v>10405</v>
      </c>
      <c r="D2939" t="s">
        <v>729</v>
      </c>
      <c r="E2939">
        <v>112.23698175</v>
      </c>
      <c r="F2939">
        <v>67.5</v>
      </c>
      <c r="G2939">
        <v>-66.985610380159798</v>
      </c>
      <c r="H2939">
        <v>-8.7059686496504494</v>
      </c>
      <c r="I2939">
        <v>-52.497242917552803</v>
      </c>
      <c r="J2939">
        <v>0.93119764055840304</v>
      </c>
      <c r="K2939">
        <v>71.959860685196702</v>
      </c>
      <c r="M2939">
        <v>57.3222105288595</v>
      </c>
      <c r="O2939">
        <v>61.481481481481403</v>
      </c>
      <c r="P2939">
        <v>8.8709677419354698</v>
      </c>
    </row>
    <row r="2940" spans="1:17" hidden="1" x14ac:dyDescent="0.3">
      <c r="A2940" t="s">
        <v>6093</v>
      </c>
      <c r="B2940" t="s">
        <v>6094</v>
      </c>
      <c r="C2940" t="s">
        <v>10405</v>
      </c>
      <c r="D2940" t="s">
        <v>6066</v>
      </c>
      <c r="E2940">
        <v>112.11750000000001</v>
      </c>
      <c r="F2940">
        <v>74.25</v>
      </c>
      <c r="G2940">
        <v>-54.013616174462101</v>
      </c>
      <c r="H2940">
        <v>-10.693553092008701</v>
      </c>
      <c r="I2940">
        <v>-53.7571856355245</v>
      </c>
      <c r="J2940">
        <v>-4.6424448117857402</v>
      </c>
      <c r="K2940">
        <v>77.823369244163501</v>
      </c>
      <c r="L2940">
        <v>88.618707963759903</v>
      </c>
      <c r="M2940">
        <v>45.4640084884483</v>
      </c>
      <c r="N2940">
        <v>0.99219810040705503</v>
      </c>
      <c r="O2940">
        <v>97.979797979797993</v>
      </c>
      <c r="P2940">
        <v>4.41569399521868</v>
      </c>
      <c r="Q2940">
        <v>5.9956921331918003E-2</v>
      </c>
    </row>
    <row r="2941" spans="1:17" hidden="1" x14ac:dyDescent="0.3">
      <c r="A2941" t="s">
        <v>6095</v>
      </c>
      <c r="B2941" t="s">
        <v>6096</v>
      </c>
      <c r="C2941" t="s">
        <v>10405</v>
      </c>
      <c r="D2941" t="s">
        <v>1557</v>
      </c>
      <c r="E2941">
        <v>112.112699759999</v>
      </c>
      <c r="F2941">
        <v>7.2</v>
      </c>
      <c r="G2941">
        <v>211.52254930024901</v>
      </c>
      <c r="H2941">
        <v>74.793466538402399</v>
      </c>
      <c r="I2941">
        <v>196.727336900647</v>
      </c>
      <c r="J2941">
        <v>7.6226316408136299</v>
      </c>
      <c r="K2941">
        <v>4.9261019847674197</v>
      </c>
      <c r="L2941">
        <v>3.7259866417799201</v>
      </c>
      <c r="M2941">
        <v>98.416603291725806</v>
      </c>
      <c r="N2941">
        <v>1.84934769987565</v>
      </c>
      <c r="O2941">
        <v>0</v>
      </c>
      <c r="Q2941">
        <v>0.16979552192347</v>
      </c>
    </row>
    <row r="2942" spans="1:17" hidden="1" x14ac:dyDescent="0.3">
      <c r="A2942" t="s">
        <v>6097</v>
      </c>
      <c r="B2942" t="s">
        <v>6098</v>
      </c>
      <c r="C2942" t="s">
        <v>10405</v>
      </c>
      <c r="D2942" t="s">
        <v>327</v>
      </c>
      <c r="E2942">
        <v>112.01364</v>
      </c>
      <c r="F2942">
        <v>73.8</v>
      </c>
      <c r="G2942">
        <v>-7.7195716195672697</v>
      </c>
      <c r="H2942">
        <v>-21.424322322778</v>
      </c>
      <c r="I2942">
        <v>6.7687958430397099</v>
      </c>
      <c r="J2942">
        <v>-12.053198277729001</v>
      </c>
      <c r="K2942">
        <v>87.727146006518794</v>
      </c>
      <c r="M2942">
        <v>28.686090475530001</v>
      </c>
      <c r="N2942">
        <v>1.0990470568392601</v>
      </c>
      <c r="O2942">
        <v>78.861788617886106</v>
      </c>
      <c r="P2942">
        <v>31.2</v>
      </c>
    </row>
    <row r="2943" spans="1:17" hidden="1" x14ac:dyDescent="0.3">
      <c r="A2943" t="s">
        <v>6099</v>
      </c>
      <c r="B2943" t="s">
        <v>6100</v>
      </c>
      <c r="C2943" t="s">
        <v>10405</v>
      </c>
      <c r="D2943" t="s">
        <v>393</v>
      </c>
      <c r="E2943">
        <v>111.632013</v>
      </c>
      <c r="F2943">
        <v>97.2</v>
      </c>
      <c r="G2943">
        <v>-37.802578872469198</v>
      </c>
      <c r="H2943">
        <v>-31.482118528331402</v>
      </c>
      <c r="I2943">
        <v>-58.106067138553101</v>
      </c>
      <c r="J2943">
        <v>-5.2691114784524098</v>
      </c>
      <c r="K2943">
        <v>125.350865026048</v>
      </c>
      <c r="L2943">
        <v>144.25735471919</v>
      </c>
      <c r="M2943">
        <v>37.4851668901983</v>
      </c>
      <c r="N2943">
        <v>1.8146341463414599</v>
      </c>
      <c r="O2943">
        <v>131.48148148148101</v>
      </c>
      <c r="P2943">
        <v>16.798846431146298</v>
      </c>
      <c r="Q2943">
        <v>7.3118939785439999E-2</v>
      </c>
    </row>
    <row r="2944" spans="1:17" hidden="1" x14ac:dyDescent="0.3">
      <c r="A2944" t="s">
        <v>6101</v>
      </c>
      <c r="B2944" t="s">
        <v>6102</v>
      </c>
      <c r="C2944" t="s">
        <v>10405</v>
      </c>
      <c r="D2944" t="s">
        <v>276</v>
      </c>
      <c r="E2944">
        <v>111.58843308599999</v>
      </c>
      <c r="F2944">
        <v>59.75</v>
      </c>
      <c r="G2944">
        <v>-25.2268178738959</v>
      </c>
      <c r="H2944">
        <v>-7.5887653209339803</v>
      </c>
      <c r="I2944">
        <v>9.0938563391237004</v>
      </c>
      <c r="J2944">
        <v>-2.9357781451190799</v>
      </c>
      <c r="K2944">
        <v>61.564448262767797</v>
      </c>
      <c r="L2944">
        <v>62.566634584084902</v>
      </c>
      <c r="M2944">
        <v>38.818869186382699</v>
      </c>
      <c r="N2944">
        <v>0.72497895427909298</v>
      </c>
      <c r="O2944">
        <v>80.652719665271903</v>
      </c>
      <c r="P2944">
        <v>35.795454545454497</v>
      </c>
      <c r="Q2944">
        <v>-4.6986192879099999E-3</v>
      </c>
    </row>
    <row r="2945" spans="1:17" hidden="1" x14ac:dyDescent="0.3">
      <c r="A2945" t="s">
        <v>6103</v>
      </c>
      <c r="B2945" t="s">
        <v>6104</v>
      </c>
      <c r="C2945" t="s">
        <v>10405</v>
      </c>
      <c r="D2945" t="s">
        <v>127</v>
      </c>
      <c r="E2945">
        <v>111.34664198</v>
      </c>
      <c r="F2945">
        <v>8.26</v>
      </c>
      <c r="G2945">
        <v>3.2383251542695599</v>
      </c>
      <c r="H2945">
        <v>-12.956145407999101</v>
      </c>
      <c r="I2945">
        <v>-20.506672860461901</v>
      </c>
      <c r="J2945">
        <v>-7.7029644851339398</v>
      </c>
      <c r="K2945">
        <v>8.2592324707385192</v>
      </c>
      <c r="L2945">
        <v>8.3276856227701792</v>
      </c>
      <c r="M2945">
        <v>41.848292083134297</v>
      </c>
      <c r="N2945">
        <v>1.3614497922058</v>
      </c>
      <c r="O2945">
        <v>111.864406779661</v>
      </c>
      <c r="P2945">
        <v>42.413793103448199</v>
      </c>
      <c r="Q2945">
        <v>-1.7974319811997999E-2</v>
      </c>
    </row>
    <row r="2946" spans="1:17" hidden="1" x14ac:dyDescent="0.3">
      <c r="A2946" t="s">
        <v>6105</v>
      </c>
      <c r="B2946" t="s">
        <v>6106</v>
      </c>
      <c r="C2946" t="s">
        <v>10405</v>
      </c>
      <c r="D2946" t="s">
        <v>2316</v>
      </c>
      <c r="E2946">
        <v>111.2329445</v>
      </c>
      <c r="F2946">
        <v>183.35</v>
      </c>
      <c r="G2946">
        <v>1013.76598908869</v>
      </c>
      <c r="H2946">
        <v>-1.6998044164418999</v>
      </c>
      <c r="I2946">
        <v>51.536976532844001</v>
      </c>
      <c r="J2946">
        <v>-2.5492396835806099</v>
      </c>
      <c r="K2946">
        <v>172.85304861553999</v>
      </c>
      <c r="L2946">
        <v>120.33798329221101</v>
      </c>
      <c r="M2946">
        <v>33.010998733170801</v>
      </c>
      <c r="N2946">
        <v>0.48417431946514</v>
      </c>
      <c r="O2946">
        <v>20.561767112080702</v>
      </c>
      <c r="P2946">
        <v>1045.9375</v>
      </c>
      <c r="Q2946">
        <v>0.264626985881943</v>
      </c>
    </row>
    <row r="2947" spans="1:17" hidden="1" x14ac:dyDescent="0.3">
      <c r="A2947" t="s">
        <v>6107</v>
      </c>
      <c r="B2947" t="s">
        <v>6108</v>
      </c>
      <c r="C2947" t="s">
        <v>10405</v>
      </c>
      <c r="D2947" t="s">
        <v>1414</v>
      </c>
      <c r="E2947">
        <v>111.190755</v>
      </c>
      <c r="F2947">
        <v>125</v>
      </c>
      <c r="G2947">
        <v>8.7847362695708302</v>
      </c>
      <c r="H2947">
        <v>-13.580125947793</v>
      </c>
      <c r="I2947">
        <v>1.9340814316855599</v>
      </c>
      <c r="J2947">
        <v>-5.0095271828404098</v>
      </c>
      <c r="K2947">
        <v>126.53375042053401</v>
      </c>
      <c r="L2947">
        <v>118.201243801226</v>
      </c>
      <c r="M2947">
        <v>37.092377373679497</v>
      </c>
      <c r="N2947">
        <v>0.44794082410999803</v>
      </c>
      <c r="O2947">
        <v>22.959999999999901</v>
      </c>
      <c r="P2947">
        <v>47.928994082840198</v>
      </c>
      <c r="Q2947">
        <v>0.11782928863659101</v>
      </c>
    </row>
    <row r="2948" spans="1:17" hidden="1" x14ac:dyDescent="0.3">
      <c r="A2948" t="s">
        <v>6109</v>
      </c>
      <c r="B2948" t="s">
        <v>6110</v>
      </c>
      <c r="C2948" t="s">
        <v>10405</v>
      </c>
      <c r="D2948" t="s">
        <v>592</v>
      </c>
      <c r="E2948">
        <v>110.980459165</v>
      </c>
      <c r="F2948">
        <v>142</v>
      </c>
      <c r="G2948">
        <v>109.242973957787</v>
      </c>
      <c r="H2948">
        <v>-1.63035617119595</v>
      </c>
      <c r="I2948">
        <v>45.666678246919901</v>
      </c>
      <c r="J2948">
        <v>-5.1089169664690797</v>
      </c>
      <c r="K2948">
        <v>127.512780747503</v>
      </c>
      <c r="L2948">
        <v>100.928036136437</v>
      </c>
      <c r="M2948">
        <v>51.794330805501303</v>
      </c>
      <c r="N2948">
        <v>0.32442760658863701</v>
      </c>
      <c r="O2948">
        <v>6.9718309859154903</v>
      </c>
      <c r="P2948">
        <v>155.855855855855</v>
      </c>
      <c r="Q2948">
        <v>6.3169179477533005E-2</v>
      </c>
    </row>
    <row r="2949" spans="1:17" hidden="1" x14ac:dyDescent="0.3">
      <c r="A2949" t="s">
        <v>6111</v>
      </c>
      <c r="B2949" t="s">
        <v>6112</v>
      </c>
      <c r="C2949" t="s">
        <v>10405</v>
      </c>
      <c r="D2949" t="s">
        <v>754</v>
      </c>
      <c r="E2949">
        <v>110.88097019999999</v>
      </c>
      <c r="F2949">
        <v>79.430000000000007</v>
      </c>
      <c r="G2949">
        <v>38.7559691833805</v>
      </c>
      <c r="H2949">
        <v>-1.32716816578376</v>
      </c>
      <c r="I2949">
        <v>10.761229125688301</v>
      </c>
      <c r="J2949">
        <v>-0.120974673960327</v>
      </c>
      <c r="K2949">
        <v>76.698366367435</v>
      </c>
      <c r="L2949">
        <v>67.762388553046094</v>
      </c>
      <c r="M2949">
        <v>46.511713315869002</v>
      </c>
      <c r="N2949">
        <v>0.724973411086828</v>
      </c>
      <c r="O2949">
        <v>2.8578622686642201</v>
      </c>
      <c r="P2949">
        <v>80.933940774487496</v>
      </c>
      <c r="Q2949">
        <v>1.7417697266181999E-2</v>
      </c>
    </row>
    <row r="2950" spans="1:17" hidden="1" x14ac:dyDescent="0.3">
      <c r="A2950" t="s">
        <v>6113</v>
      </c>
      <c r="B2950" t="s">
        <v>6114</v>
      </c>
      <c r="C2950" t="s">
        <v>10405</v>
      </c>
      <c r="D2950" t="s">
        <v>998</v>
      </c>
      <c r="E2950">
        <v>110.79649999999999</v>
      </c>
      <c r="F2950">
        <v>299.39999999999998</v>
      </c>
      <c r="G2950">
        <v>-11.0059908789286</v>
      </c>
      <c r="H2950">
        <v>-8.7852551426325096</v>
      </c>
      <c r="I2950">
        <v>19.940391370884399</v>
      </c>
      <c r="J2950">
        <v>-5.6891762033715096</v>
      </c>
      <c r="K2950">
        <v>276.46043146381601</v>
      </c>
      <c r="L2950">
        <v>249.551161502848</v>
      </c>
      <c r="M2950">
        <v>51.935892399417703</v>
      </c>
      <c r="N2950">
        <v>0.83878868132720596</v>
      </c>
      <c r="O2950">
        <v>11.8904475617902</v>
      </c>
      <c r="P2950">
        <v>43.185078909612599</v>
      </c>
      <c r="Q2950">
        <v>1.8277983958519001E-2</v>
      </c>
    </row>
    <row r="2951" spans="1:17" hidden="1" x14ac:dyDescent="0.3">
      <c r="A2951" t="s">
        <v>6115</v>
      </c>
      <c r="B2951" t="s">
        <v>6116</v>
      </c>
      <c r="C2951" t="s">
        <v>10405</v>
      </c>
      <c r="D2951" t="s">
        <v>388</v>
      </c>
      <c r="E2951">
        <v>110.62803654</v>
      </c>
      <c r="F2951">
        <v>26.04</v>
      </c>
      <c r="G2951">
        <v>1245.6062668664699</v>
      </c>
      <c r="H2951">
        <v>49.130228611519698</v>
      </c>
      <c r="I2951">
        <v>1260.09463432908</v>
      </c>
      <c r="J2951">
        <v>5.7547121756383</v>
      </c>
      <c r="K2951">
        <v>17.652015662038099</v>
      </c>
      <c r="M2951">
        <v>100</v>
      </c>
      <c r="N2951">
        <v>0.327320213944987</v>
      </c>
      <c r="O2951">
        <v>0</v>
      </c>
      <c r="P2951">
        <v>1346.6666666666599</v>
      </c>
    </row>
    <row r="2952" spans="1:17" hidden="1" x14ac:dyDescent="0.3">
      <c r="A2952" t="s">
        <v>6117</v>
      </c>
      <c r="B2952" t="s">
        <v>6118</v>
      </c>
      <c r="C2952" t="s">
        <v>10405</v>
      </c>
      <c r="D2952" t="s">
        <v>1489</v>
      </c>
      <c r="E2952">
        <v>110.446848</v>
      </c>
      <c r="F2952">
        <v>182.4</v>
      </c>
      <c r="G2952">
        <v>14.099539609946699</v>
      </c>
      <c r="H2952">
        <v>-4.2021001005557697</v>
      </c>
      <c r="I2952">
        <v>4.73296393385312</v>
      </c>
      <c r="J2952">
        <v>-1.9135559228968599</v>
      </c>
      <c r="K2952">
        <v>169.468963923362</v>
      </c>
      <c r="L2952">
        <v>149.97182058877499</v>
      </c>
      <c r="M2952">
        <v>48.885088303923197</v>
      </c>
      <c r="N2952">
        <v>1.02913279132791</v>
      </c>
      <c r="O2952">
        <v>9.6491228070175303</v>
      </c>
      <c r="P2952">
        <v>73.714285714285694</v>
      </c>
    </row>
    <row r="2953" spans="1:17" hidden="1" x14ac:dyDescent="0.3">
      <c r="A2953" t="s">
        <v>6119</v>
      </c>
      <c r="B2953" t="s">
        <v>6120</v>
      </c>
      <c r="C2953" t="s">
        <v>10405</v>
      </c>
      <c r="D2953" t="s">
        <v>592</v>
      </c>
      <c r="E2953">
        <v>110.35599999999999</v>
      </c>
      <c r="F2953">
        <v>188</v>
      </c>
      <c r="G2953">
        <v>-11.1154903060241</v>
      </c>
      <c r="H2953">
        <v>-11.1832539911789</v>
      </c>
      <c r="I2953">
        <v>10.819932422799701</v>
      </c>
      <c r="J2953">
        <v>-5.7755630913556404</v>
      </c>
      <c r="K2953">
        <v>178.66530620175499</v>
      </c>
      <c r="L2953">
        <v>168.806548391126</v>
      </c>
      <c r="M2953">
        <v>59.4711101149543</v>
      </c>
      <c r="N2953">
        <v>0.14018960942891401</v>
      </c>
      <c r="O2953">
        <v>19.680851063829699</v>
      </c>
      <c r="P2953">
        <v>40.823970037453101</v>
      </c>
      <c r="Q2953">
        <v>7.6827628841805995E-2</v>
      </c>
    </row>
    <row r="2954" spans="1:17" hidden="1" x14ac:dyDescent="0.3">
      <c r="A2954" t="s">
        <v>6121</v>
      </c>
      <c r="B2954" t="s">
        <v>6122</v>
      </c>
      <c r="C2954" t="s">
        <v>10405</v>
      </c>
      <c r="D2954" t="s">
        <v>89</v>
      </c>
      <c r="E2954">
        <v>110.32093500000001</v>
      </c>
      <c r="F2954">
        <v>255.55</v>
      </c>
      <c r="G2954">
        <v>-22.020648842338598</v>
      </c>
      <c r="H2954">
        <v>16.701469819173798</v>
      </c>
      <c r="I2954">
        <v>-5.5752250455386099</v>
      </c>
      <c r="J2954">
        <v>-2.4691114784524202</v>
      </c>
      <c r="K2954">
        <v>231.585339717295</v>
      </c>
      <c r="L2954">
        <v>224.40004966741</v>
      </c>
      <c r="M2954">
        <v>95.467217434146207</v>
      </c>
      <c r="N2954">
        <v>0.64171122994652396</v>
      </c>
      <c r="O2954">
        <v>2.9152807669731802</v>
      </c>
      <c r="P2954">
        <v>21.459125475285099</v>
      </c>
    </row>
    <row r="2955" spans="1:17" hidden="1" x14ac:dyDescent="0.3">
      <c r="A2955" t="s">
        <v>6123</v>
      </c>
      <c r="B2955" t="s">
        <v>6124</v>
      </c>
      <c r="C2955" t="s">
        <v>10405</v>
      </c>
      <c r="D2955" t="s">
        <v>294</v>
      </c>
      <c r="E2955">
        <v>110.288407104999</v>
      </c>
      <c r="F2955">
        <v>33.01</v>
      </c>
      <c r="G2955">
        <v>-51.561010300803602</v>
      </c>
      <c r="H2955">
        <v>-16.915550392953399</v>
      </c>
      <c r="I2955">
        <v>-36.9740969939294</v>
      </c>
      <c r="J2955">
        <v>-5.5187774674155197</v>
      </c>
      <c r="K2955">
        <v>35.812803523692402</v>
      </c>
      <c r="L2955">
        <v>40.982139577704302</v>
      </c>
      <c r="M2955">
        <v>29.275696144592001</v>
      </c>
      <c r="N2955">
        <v>0.97213730346964899</v>
      </c>
      <c r="O2955">
        <v>120.84216903968399</v>
      </c>
      <c r="P2955">
        <v>1.5692307692307601</v>
      </c>
      <c r="Q2955">
        <v>-0.11986065644787899</v>
      </c>
    </row>
    <row r="2956" spans="1:17" hidden="1" x14ac:dyDescent="0.3">
      <c r="A2956" t="s">
        <v>6125</v>
      </c>
      <c r="B2956" t="s">
        <v>6126</v>
      </c>
      <c r="C2956" t="s">
        <v>10405</v>
      </c>
      <c r="D2956" t="s">
        <v>89</v>
      </c>
      <c r="E2956">
        <v>110.164092915</v>
      </c>
      <c r="F2956">
        <v>20.53</v>
      </c>
      <c r="G2956">
        <v>-8.4968121161234897</v>
      </c>
      <c r="H2956">
        <v>-1.7892858264276299</v>
      </c>
      <c r="I2956">
        <v>-4.8809456464994003</v>
      </c>
      <c r="J2956">
        <v>-7.7511168499833003</v>
      </c>
      <c r="K2956">
        <v>20.184956795745201</v>
      </c>
      <c r="L2956">
        <v>17.712802439392501</v>
      </c>
      <c r="M2956">
        <v>35.969383626050401</v>
      </c>
      <c r="N2956">
        <v>0.39246998120759202</v>
      </c>
      <c r="O2956">
        <v>43.448611787627797</v>
      </c>
      <c r="P2956">
        <v>52.074074074073998</v>
      </c>
      <c r="Q2956">
        <v>-3.8065500553923999E-2</v>
      </c>
    </row>
    <row r="2957" spans="1:17" hidden="1" x14ac:dyDescent="0.3">
      <c r="A2957" t="s">
        <v>6127</v>
      </c>
      <c r="B2957" t="s">
        <v>6128</v>
      </c>
      <c r="C2957" t="s">
        <v>10405</v>
      </c>
      <c r="D2957" t="s">
        <v>74</v>
      </c>
      <c r="E2957">
        <v>109.99296</v>
      </c>
      <c r="F2957">
        <v>268.8</v>
      </c>
      <c r="G2957">
        <v>831.26934930374898</v>
      </c>
      <c r="H2957">
        <v>16.275639407034401</v>
      </c>
      <c r="I2957">
        <v>639.71330625544397</v>
      </c>
      <c r="J2957">
        <v>5.7427546681293897</v>
      </c>
      <c r="K2957">
        <v>198.20268439467699</v>
      </c>
      <c r="L2957">
        <v>111.30728364396499</v>
      </c>
      <c r="M2957">
        <v>94.438237876666804</v>
      </c>
      <c r="N2957">
        <v>1.2804234877801699</v>
      </c>
      <c r="O2957">
        <v>0</v>
      </c>
      <c r="P2957">
        <v>1108.0898876404401</v>
      </c>
      <c r="Q2957">
        <v>0.23271983099947899</v>
      </c>
    </row>
    <row r="2958" spans="1:17" hidden="1" x14ac:dyDescent="0.3">
      <c r="A2958" t="s">
        <v>6129</v>
      </c>
      <c r="B2958" t="s">
        <v>6130</v>
      </c>
      <c r="C2958" t="s">
        <v>10405</v>
      </c>
      <c r="D2958" t="s">
        <v>400</v>
      </c>
      <c r="E2958">
        <v>109.98759029999999</v>
      </c>
      <c r="F2958">
        <v>113</v>
      </c>
      <c r="G2958">
        <v>-48.7766769629647</v>
      </c>
      <c r="H2958">
        <v>-0.14300294440818201</v>
      </c>
      <c r="I2958">
        <v>-8.4516306405773491</v>
      </c>
      <c r="J2958">
        <v>-2.5145660239069598</v>
      </c>
      <c r="K2958">
        <v>114.314604165921</v>
      </c>
      <c r="L2958">
        <v>121.211392587362</v>
      </c>
      <c r="M2958">
        <v>44.6980594836728</v>
      </c>
      <c r="N2958">
        <v>0.87300293085811098</v>
      </c>
      <c r="O2958">
        <v>57.061946902654803</v>
      </c>
      <c r="P2958">
        <v>23.093681917211299</v>
      </c>
      <c r="Q2958">
        <v>7.9553711205069003E-2</v>
      </c>
    </row>
    <row r="2959" spans="1:17" hidden="1" x14ac:dyDescent="0.3">
      <c r="A2959" t="s">
        <v>6131</v>
      </c>
      <c r="B2959" t="s">
        <v>6132</v>
      </c>
      <c r="C2959" t="s">
        <v>10405</v>
      </c>
      <c r="D2959" t="s">
        <v>592</v>
      </c>
      <c r="E2959">
        <v>109.90205</v>
      </c>
      <c r="F2959">
        <v>210.5</v>
      </c>
      <c r="G2959">
        <v>-31.4538075620219</v>
      </c>
      <c r="H2959">
        <v>-7.1004995438404004</v>
      </c>
      <c r="I2959">
        <v>-15.943172448213801</v>
      </c>
      <c r="J2959">
        <v>-4.4937798517361003</v>
      </c>
      <c r="K2959">
        <v>212.092264125117</v>
      </c>
      <c r="L2959">
        <v>211.88969602085899</v>
      </c>
      <c r="M2959">
        <v>48.359827101332499</v>
      </c>
      <c r="N2959">
        <v>0.433600952111521</v>
      </c>
      <c r="O2959">
        <v>16.365795724465499</v>
      </c>
      <c r="P2959">
        <v>13.6609071274298</v>
      </c>
      <c r="Q2959">
        <v>-9.9370838564440997E-2</v>
      </c>
    </row>
    <row r="2960" spans="1:17" hidden="1" x14ac:dyDescent="0.3">
      <c r="A2960" t="s">
        <v>6133</v>
      </c>
      <c r="B2960" t="s">
        <v>6134</v>
      </c>
      <c r="C2960" t="s">
        <v>10405</v>
      </c>
      <c r="D2960" t="s">
        <v>468</v>
      </c>
      <c r="E2960">
        <v>109.5338062</v>
      </c>
      <c r="F2960">
        <v>46.69</v>
      </c>
      <c r="G2960">
        <v>59.1809481050892</v>
      </c>
      <c r="H2960">
        <v>-1.89559411102848</v>
      </c>
      <c r="I2960">
        <v>72.500155940304793</v>
      </c>
      <c r="J2960">
        <v>-9.6355515639059099</v>
      </c>
      <c r="K2960">
        <v>42.242928604575901</v>
      </c>
      <c r="L2960">
        <v>33.156263390832002</v>
      </c>
      <c r="M2960">
        <v>44.843960579857999</v>
      </c>
      <c r="N2960">
        <v>0.48745661563245501</v>
      </c>
      <c r="O2960">
        <v>10.2805739987149</v>
      </c>
      <c r="P2960">
        <v>115.658198614318</v>
      </c>
      <c r="Q2960">
        <v>6.6654371299760998E-2</v>
      </c>
    </row>
    <row r="2961" spans="1:17" hidden="1" x14ac:dyDescent="0.3">
      <c r="A2961" t="s">
        <v>6135</v>
      </c>
      <c r="B2961" t="s">
        <v>3006</v>
      </c>
      <c r="C2961" t="s">
        <v>10405</v>
      </c>
      <c r="D2961" t="s">
        <v>4378</v>
      </c>
      <c r="E2961">
        <v>109.31699999999999</v>
      </c>
      <c r="F2961">
        <v>840</v>
      </c>
      <c r="G2961">
        <v>-44.671510911304203</v>
      </c>
      <c r="H2961">
        <v>-2.9395822178662101</v>
      </c>
      <c r="I2961">
        <v>-0.650750554235351</v>
      </c>
      <c r="J2961">
        <v>-6.8575805520600301</v>
      </c>
      <c r="K2961">
        <v>864.633993839455</v>
      </c>
      <c r="L2961">
        <v>797.154048401978</v>
      </c>
      <c r="M2961">
        <v>32.293750570286498</v>
      </c>
      <c r="N2961">
        <v>1.51454450066554</v>
      </c>
      <c r="O2961">
        <v>22.619047619047599</v>
      </c>
      <c r="P2961">
        <v>34.972282477705399</v>
      </c>
      <c r="Q2961">
        <v>7.0445760385392006E-2</v>
      </c>
    </row>
    <row r="2962" spans="1:17" hidden="1" x14ac:dyDescent="0.3">
      <c r="A2962" t="s">
        <v>6136</v>
      </c>
      <c r="B2962" t="s">
        <v>6137</v>
      </c>
      <c r="C2962" t="s">
        <v>10405</v>
      </c>
      <c r="D2962" t="s">
        <v>130</v>
      </c>
      <c r="E2962">
        <v>109.2</v>
      </c>
      <c r="F2962">
        <v>39</v>
      </c>
      <c r="G2962">
        <v>-13.051168822116599</v>
      </c>
      <c r="H2962">
        <v>-10.668391482408</v>
      </c>
      <c r="I2962">
        <v>-11.0383526365561</v>
      </c>
      <c r="J2962">
        <v>-7.5786005295473098</v>
      </c>
      <c r="K2962">
        <v>40.222415371893298</v>
      </c>
      <c r="L2962">
        <v>39.175285858630403</v>
      </c>
      <c r="M2962">
        <v>44.7242928813329</v>
      </c>
      <c r="N2962">
        <v>0.20695238520322501</v>
      </c>
      <c r="O2962">
        <v>74.615384615384599</v>
      </c>
      <c r="P2962">
        <v>38.987883107626502</v>
      </c>
      <c r="Q2962">
        <v>7.7890898461180996E-2</v>
      </c>
    </row>
    <row r="2963" spans="1:17" hidden="1" x14ac:dyDescent="0.3">
      <c r="A2963" t="s">
        <v>6138</v>
      </c>
      <c r="B2963" t="s">
        <v>6139</v>
      </c>
      <c r="C2963" t="s">
        <v>10405</v>
      </c>
      <c r="D2963" t="s">
        <v>564</v>
      </c>
      <c r="E2963">
        <v>109.1706968</v>
      </c>
      <c r="F2963">
        <v>42.76</v>
      </c>
      <c r="G2963">
        <v>63.258105176447103</v>
      </c>
      <c r="H2963">
        <v>0.55941751462037503</v>
      </c>
      <c r="I2963">
        <v>29.4606968816537</v>
      </c>
      <c r="J2963">
        <v>-2.6771077807403798</v>
      </c>
      <c r="K2963">
        <v>40.448056527161</v>
      </c>
      <c r="L2963">
        <v>35.591606011301799</v>
      </c>
      <c r="M2963">
        <v>60.8056148073426</v>
      </c>
      <c r="N2963">
        <v>2.5354827715004</v>
      </c>
      <c r="O2963">
        <v>16.931711880261901</v>
      </c>
      <c r="P2963">
        <v>136.89750692520701</v>
      </c>
      <c r="Q2963">
        <v>9.0394482413454005E-2</v>
      </c>
    </row>
    <row r="2964" spans="1:17" hidden="1" x14ac:dyDescent="0.3">
      <c r="A2964" t="s">
        <v>6140</v>
      </c>
      <c r="B2964" t="s">
        <v>6141</v>
      </c>
      <c r="C2964" t="s">
        <v>10405</v>
      </c>
      <c r="D2964" t="s">
        <v>89</v>
      </c>
      <c r="E2964">
        <v>108.9560192</v>
      </c>
      <c r="F2964">
        <v>52.49</v>
      </c>
      <c r="G2964">
        <v>31.297813286764899</v>
      </c>
      <c r="H2964">
        <v>43.884941601095498</v>
      </c>
      <c r="I2964">
        <v>40.276531543779399</v>
      </c>
      <c r="J2964">
        <v>-18.327793354244498</v>
      </c>
      <c r="K2964">
        <v>40.590137002292899</v>
      </c>
      <c r="L2964">
        <v>33.431378823719299</v>
      </c>
      <c r="M2964">
        <v>57.284607603669102</v>
      </c>
      <c r="N2964">
        <v>2.6389962009697698</v>
      </c>
      <c r="O2964">
        <v>23.795008573061502</v>
      </c>
      <c r="P2964">
        <v>127.229437229437</v>
      </c>
      <c r="Q2964">
        <v>9.8172752136093E-2</v>
      </c>
    </row>
    <row r="2965" spans="1:17" hidden="1" x14ac:dyDescent="0.3">
      <c r="A2965" t="s">
        <v>6142</v>
      </c>
      <c r="B2965" t="s">
        <v>6143</v>
      </c>
      <c r="C2965" t="s">
        <v>10405</v>
      </c>
      <c r="D2965" t="s">
        <v>130</v>
      </c>
      <c r="E2965">
        <v>108.390838</v>
      </c>
      <c r="F2965">
        <v>100.01</v>
      </c>
      <c r="G2965">
        <v>165.654576045217</v>
      </c>
      <c r="H2965">
        <v>80.193800654568193</v>
      </c>
      <c r="I2965">
        <v>179.25866177695599</v>
      </c>
      <c r="J2965">
        <v>31.685818099012302</v>
      </c>
      <c r="K2965">
        <v>61.707195378956797</v>
      </c>
      <c r="L2965">
        <v>47.116941148942701</v>
      </c>
      <c r="M2965">
        <v>98.947726181971802</v>
      </c>
      <c r="N2965">
        <v>2.1403309659057799</v>
      </c>
      <c r="O2965">
        <v>0</v>
      </c>
      <c r="P2965">
        <v>256.54188948306597</v>
      </c>
      <c r="Q2965">
        <v>0.106968508605711</v>
      </c>
    </row>
    <row r="2966" spans="1:17" hidden="1" x14ac:dyDescent="0.3">
      <c r="A2966" t="s">
        <v>6144</v>
      </c>
      <c r="B2966" t="s">
        <v>6145</v>
      </c>
      <c r="C2966" t="s">
        <v>10405</v>
      </c>
      <c r="D2966" t="s">
        <v>592</v>
      </c>
      <c r="E2966">
        <v>108.2285</v>
      </c>
      <c r="F2966">
        <v>46.45</v>
      </c>
      <c r="G2966">
        <v>-36.6936075197317</v>
      </c>
      <c r="H2966">
        <v>-11.626222560307699</v>
      </c>
      <c r="I2966">
        <v>-13.768154634379499</v>
      </c>
      <c r="J2966">
        <v>-4.9561581105767702</v>
      </c>
      <c r="K2966">
        <v>48.791287339309903</v>
      </c>
      <c r="L2966">
        <v>49.985030893503001</v>
      </c>
      <c r="M2966">
        <v>30.082354647983099</v>
      </c>
      <c r="N2966">
        <v>0.70398516067467898</v>
      </c>
      <c r="O2966">
        <v>47.685683530678098</v>
      </c>
      <c r="P2966">
        <v>13.017031630170299</v>
      </c>
      <c r="Q2966">
        <v>-1.7860907939024E-2</v>
      </c>
    </row>
    <row r="2967" spans="1:17" hidden="1" x14ac:dyDescent="0.3">
      <c r="A2967" t="s">
        <v>6146</v>
      </c>
      <c r="B2967" t="s">
        <v>6147</v>
      </c>
      <c r="C2967" t="s">
        <v>10405</v>
      </c>
      <c r="D2967" t="s">
        <v>510</v>
      </c>
      <c r="E2967">
        <v>107.964597607999</v>
      </c>
      <c r="F2967">
        <v>10.94</v>
      </c>
      <c r="G2967">
        <v>-32.262835112217402</v>
      </c>
      <c r="H2967">
        <v>-0.83071501684191096</v>
      </c>
      <c r="I2967">
        <v>-3.7248101153638702</v>
      </c>
      <c r="J2967">
        <v>-13.214209517668101</v>
      </c>
      <c r="K2967">
        <v>11.5212121107116</v>
      </c>
      <c r="L2967">
        <v>11.480602453480101</v>
      </c>
      <c r="M2967">
        <v>20.123102227519102</v>
      </c>
      <c r="N2967">
        <v>0.29907611007569701</v>
      </c>
      <c r="O2967">
        <v>43.053016453382</v>
      </c>
      <c r="P2967">
        <v>63.283582089552198</v>
      </c>
      <c r="Q2967">
        <v>-0.10034240653904899</v>
      </c>
    </row>
    <row r="2968" spans="1:17" hidden="1" x14ac:dyDescent="0.3">
      <c r="A2968" t="s">
        <v>6148</v>
      </c>
      <c r="B2968" t="s">
        <v>6149</v>
      </c>
      <c r="C2968" t="s">
        <v>10405</v>
      </c>
      <c r="D2968" t="s">
        <v>266</v>
      </c>
      <c r="E2968">
        <v>107.72991936</v>
      </c>
      <c r="F2968">
        <v>99.28</v>
      </c>
      <c r="G2968">
        <v>-26.3856824616505</v>
      </c>
      <c r="H2968">
        <v>2.0923982813212398</v>
      </c>
      <c r="I2968">
        <v>-13.2877701574248</v>
      </c>
      <c r="J2968">
        <v>-1.3976829070238499</v>
      </c>
      <c r="K2968">
        <v>94.774990443269502</v>
      </c>
      <c r="L2968">
        <v>94.216588568077796</v>
      </c>
      <c r="M2968">
        <v>57.327283445052402</v>
      </c>
      <c r="N2968">
        <v>3.65842203003458</v>
      </c>
      <c r="O2968">
        <v>33.712731668009603</v>
      </c>
      <c r="P2968">
        <v>26.713465220165901</v>
      </c>
      <c r="Q2968">
        <v>5.8197309873911002E-2</v>
      </c>
    </row>
    <row r="2969" spans="1:17" hidden="1" x14ac:dyDescent="0.3">
      <c r="A2969" t="s">
        <v>6150</v>
      </c>
      <c r="B2969" t="s">
        <v>6151</v>
      </c>
      <c r="C2969" t="s">
        <v>10405</v>
      </c>
      <c r="D2969" t="s">
        <v>433</v>
      </c>
      <c r="E2969">
        <v>107.5518</v>
      </c>
      <c r="F2969">
        <v>199.17</v>
      </c>
      <c r="G2969">
        <v>-10.7634036269397</v>
      </c>
      <c r="H2969">
        <v>5.5922678146228204</v>
      </c>
      <c r="I2969">
        <v>-2.6557105870165998</v>
      </c>
      <c r="J2969">
        <v>6.9968571079350204</v>
      </c>
      <c r="K2969">
        <v>193.369885104818</v>
      </c>
      <c r="L2969">
        <v>190.47552277554999</v>
      </c>
      <c r="M2969">
        <v>57.930742255980398</v>
      </c>
      <c r="N2969">
        <v>2.0221710154352102</v>
      </c>
      <c r="O2969">
        <v>17.6884068885876</v>
      </c>
      <c r="P2969">
        <v>29.331168831168799</v>
      </c>
      <c r="Q2969">
        <v>3.9256871708753999E-2</v>
      </c>
    </row>
    <row r="2970" spans="1:17" hidden="1" x14ac:dyDescent="0.3">
      <c r="A2970" t="s">
        <v>6152</v>
      </c>
      <c r="B2970" t="s">
        <v>6153</v>
      </c>
      <c r="C2970" t="s">
        <v>10405</v>
      </c>
      <c r="D2970" t="s">
        <v>46</v>
      </c>
      <c r="E2970">
        <v>107.21282418</v>
      </c>
      <c r="F2970">
        <v>0.76</v>
      </c>
      <c r="G2970">
        <v>84.9713462315529</v>
      </c>
      <c r="H2970">
        <v>-8.4161922414771695</v>
      </c>
      <c r="I2970">
        <v>34.316856551302699</v>
      </c>
      <c r="J2970">
        <v>-2.4691114784524202</v>
      </c>
      <c r="K2970">
        <v>0.76317066790994204</v>
      </c>
      <c r="L2970">
        <v>0.659637468987052</v>
      </c>
      <c r="M2970">
        <v>47.576114992079297</v>
      </c>
      <c r="N2970">
        <v>1.8094418517155699</v>
      </c>
      <c r="O2970">
        <v>25</v>
      </c>
      <c r="P2970">
        <v>153.333333333333</v>
      </c>
      <c r="Q2970">
        <v>0.10611663152869701</v>
      </c>
    </row>
    <row r="2971" spans="1:17" hidden="1" x14ac:dyDescent="0.3">
      <c r="A2971" t="s">
        <v>6154</v>
      </c>
      <c r="B2971" t="s">
        <v>6155</v>
      </c>
      <c r="C2971" t="s">
        <v>10405</v>
      </c>
      <c r="D2971" t="s">
        <v>2730</v>
      </c>
      <c r="E2971">
        <v>106.90465500000001</v>
      </c>
      <c r="F2971">
        <v>246.95</v>
      </c>
      <c r="G2971">
        <v>170.38312485028499</v>
      </c>
      <c r="H2971">
        <v>46.831729004139397</v>
      </c>
      <c r="I2971">
        <v>58.709713694159902</v>
      </c>
      <c r="J2971">
        <v>5.7549151715579701</v>
      </c>
      <c r="K2971">
        <v>208.354492807111</v>
      </c>
      <c r="L2971">
        <v>161.988614189158</v>
      </c>
      <c r="M2971">
        <v>51.115930017934701</v>
      </c>
      <c r="N2971">
        <v>1.2870623420821901</v>
      </c>
      <c r="O2971">
        <v>15.063778092731299</v>
      </c>
      <c r="P2971">
        <v>217.15203054494901</v>
      </c>
      <c r="Q2971">
        <v>0.15082842488145501</v>
      </c>
    </row>
    <row r="2972" spans="1:17" hidden="1" x14ac:dyDescent="0.3">
      <c r="A2972" t="s">
        <v>6156</v>
      </c>
      <c r="B2972" t="s">
        <v>6157</v>
      </c>
      <c r="C2972" t="s">
        <v>10405</v>
      </c>
      <c r="D2972" t="s">
        <v>471</v>
      </c>
      <c r="E2972">
        <v>106.78440000000001</v>
      </c>
      <c r="F2972">
        <v>92</v>
      </c>
      <c r="G2972">
        <v>24.5576202641642</v>
      </c>
      <c r="H2972">
        <v>-4.1532600517157299</v>
      </c>
      <c r="I2972">
        <v>39.045987726771202</v>
      </c>
      <c r="J2972">
        <v>-13.064814603452399</v>
      </c>
      <c r="K2972">
        <v>84.644773817632597</v>
      </c>
      <c r="M2972">
        <v>44.495527370335601</v>
      </c>
      <c r="N2972">
        <v>0.95849504588831502</v>
      </c>
      <c r="O2972">
        <v>24.456521739130402</v>
      </c>
      <c r="P2972">
        <v>99.566160520607298</v>
      </c>
    </row>
    <row r="2973" spans="1:17" hidden="1" x14ac:dyDescent="0.3">
      <c r="A2973" t="s">
        <v>6158</v>
      </c>
      <c r="B2973" t="s">
        <v>6159</v>
      </c>
      <c r="C2973" t="s">
        <v>10405</v>
      </c>
      <c r="D2973" t="s">
        <v>225</v>
      </c>
      <c r="E2973">
        <v>106.76049999999999</v>
      </c>
      <c r="F2973">
        <v>16.45</v>
      </c>
      <c r="G2973">
        <v>78.996653401917797</v>
      </c>
      <c r="H2973">
        <v>20.4118997319821</v>
      </c>
      <c r="I2973">
        <v>80.748702148407702</v>
      </c>
      <c r="J2973">
        <v>1.34338852154757</v>
      </c>
      <c r="K2973">
        <v>14.5962989436154</v>
      </c>
      <c r="L2973">
        <v>11.555632972377399</v>
      </c>
      <c r="M2973">
        <v>68.705539340185496</v>
      </c>
      <c r="N2973">
        <v>1.6574287665127101</v>
      </c>
      <c r="O2973">
        <v>6.9908814589665802</v>
      </c>
      <c r="P2973">
        <v>170.60371771672899</v>
      </c>
    </row>
    <row r="2974" spans="1:17" hidden="1" x14ac:dyDescent="0.3">
      <c r="A2974" t="s">
        <v>6160</v>
      </c>
      <c r="B2974" t="s">
        <v>6161</v>
      </c>
      <c r="C2974" t="s">
        <v>10405</v>
      </c>
      <c r="D2974" t="s">
        <v>745</v>
      </c>
      <c r="E2974">
        <v>106.6974</v>
      </c>
      <c r="F2974">
        <v>60</v>
      </c>
      <c r="G2974">
        <v>-52.171510911304203</v>
      </c>
      <c r="H2974">
        <v>-3.9173195216575398</v>
      </c>
      <c r="I2974">
        <v>-2.8506075635297399</v>
      </c>
      <c r="J2974">
        <v>-6.4691114784524197</v>
      </c>
      <c r="K2974">
        <v>59.467351366025902</v>
      </c>
      <c r="L2974">
        <v>59.790672479387702</v>
      </c>
      <c r="M2974">
        <v>50.356945270711797</v>
      </c>
      <c r="N2974">
        <v>0.60124504810413104</v>
      </c>
      <c r="O2974">
        <v>44.999999999999901</v>
      </c>
      <c r="P2974">
        <v>29.0322580645161</v>
      </c>
      <c r="Q2974">
        <v>9.0626393739722005E-2</v>
      </c>
    </row>
    <row r="2975" spans="1:17" hidden="1" x14ac:dyDescent="0.3">
      <c r="A2975" t="s">
        <v>6162</v>
      </c>
      <c r="B2975" t="s">
        <v>6163</v>
      </c>
      <c r="C2975" t="s">
        <v>10405</v>
      </c>
      <c r="D2975" t="s">
        <v>471</v>
      </c>
      <c r="E2975">
        <v>106.41288</v>
      </c>
      <c r="F2975">
        <v>97.95</v>
      </c>
      <c r="G2975">
        <v>-70.799330460176293</v>
      </c>
      <c r="H2975">
        <v>-2.09421739945273</v>
      </c>
      <c r="I2975">
        <v>25.1635825247605</v>
      </c>
      <c r="J2975">
        <v>-4.9491114784524202</v>
      </c>
      <c r="K2975">
        <v>94.944125546730206</v>
      </c>
      <c r="M2975">
        <v>53.732524980280303</v>
      </c>
      <c r="N2975">
        <v>0.87053527742440495</v>
      </c>
      <c r="O2975">
        <v>62.940275650842203</v>
      </c>
      <c r="P2975">
        <v>50.692307692307701</v>
      </c>
    </row>
    <row r="2976" spans="1:17" hidden="1" x14ac:dyDescent="0.3">
      <c r="A2976" t="s">
        <v>6164</v>
      </c>
      <c r="B2976" t="s">
        <v>6165</v>
      </c>
      <c r="C2976" t="s">
        <v>10405</v>
      </c>
      <c r="E2976">
        <v>106.36596</v>
      </c>
      <c r="F2976">
        <v>89.28</v>
      </c>
      <c r="G2976">
        <v>4.2379619687568999</v>
      </c>
      <c r="H2976">
        <v>-20.5526248065622</v>
      </c>
      <c r="I2976">
        <v>18.726329431363901</v>
      </c>
      <c r="J2976">
        <v>-0.51531306447702796</v>
      </c>
      <c r="K2976">
        <v>105.609105170245</v>
      </c>
      <c r="M2976">
        <v>51.341748016769898</v>
      </c>
      <c r="N2976">
        <v>0.42477972356822002</v>
      </c>
      <c r="O2976">
        <v>102.67697132616399</v>
      </c>
      <c r="P2976">
        <v>43.214629451395503</v>
      </c>
    </row>
    <row r="2977" spans="1:17" hidden="1" x14ac:dyDescent="0.3">
      <c r="A2977" t="s">
        <v>6166</v>
      </c>
      <c r="B2977" t="s">
        <v>6167</v>
      </c>
      <c r="C2977" t="s">
        <v>10405</v>
      </c>
      <c r="D2977" t="s">
        <v>393</v>
      </c>
      <c r="E2977">
        <v>106.29081499999999</v>
      </c>
      <c r="F2977">
        <v>178.55</v>
      </c>
      <c r="G2977">
        <v>182.12174731787999</v>
      </c>
      <c r="H2977">
        <v>2.1002582239778298</v>
      </c>
      <c r="I2977">
        <v>33.630415873336602</v>
      </c>
      <c r="J2977">
        <v>0.58605118067063799</v>
      </c>
      <c r="K2977">
        <v>159.277381319125</v>
      </c>
      <c r="L2977">
        <v>116.082854444837</v>
      </c>
      <c r="M2977">
        <v>37.237951340130202</v>
      </c>
      <c r="N2977">
        <v>0.405764593023133</v>
      </c>
      <c r="O2977">
        <v>28.7874544945393</v>
      </c>
      <c r="P2977">
        <v>254.61767626613701</v>
      </c>
      <c r="Q2977">
        <v>0.173414510436119</v>
      </c>
    </row>
    <row r="2978" spans="1:17" hidden="1" x14ac:dyDescent="0.3">
      <c r="A2978" t="s">
        <v>6168</v>
      </c>
      <c r="B2978" t="s">
        <v>6169</v>
      </c>
      <c r="C2978" t="s">
        <v>10405</v>
      </c>
      <c r="D2978" t="s">
        <v>4449</v>
      </c>
      <c r="E2978">
        <v>106.19674999999999</v>
      </c>
      <c r="F2978">
        <v>80.3</v>
      </c>
      <c r="G2978">
        <v>-15.371510911304201</v>
      </c>
      <c r="H2978">
        <v>3.68543321121156</v>
      </c>
      <c r="I2978">
        <v>7.9819582727425296</v>
      </c>
      <c r="J2978">
        <v>-7.0788675760133897</v>
      </c>
      <c r="K2978">
        <v>76.818511541519598</v>
      </c>
      <c r="L2978">
        <v>70.155071577912096</v>
      </c>
      <c r="M2978">
        <v>45.461811417730203</v>
      </c>
      <c r="N2978">
        <v>0.35169023668220101</v>
      </c>
      <c r="O2978">
        <v>44.433374844333699</v>
      </c>
      <c r="P2978">
        <v>45.181703127824903</v>
      </c>
      <c r="Q2978">
        <v>0.180557529338049</v>
      </c>
    </row>
    <row r="2979" spans="1:17" hidden="1" x14ac:dyDescent="0.3">
      <c r="A2979" t="s">
        <v>6170</v>
      </c>
      <c r="B2979" t="s">
        <v>6171</v>
      </c>
      <c r="C2979" t="s">
        <v>10405</v>
      </c>
      <c r="D2979" t="s">
        <v>564</v>
      </c>
      <c r="E2979">
        <v>106.144216215</v>
      </c>
      <c r="F2979">
        <v>148.71</v>
      </c>
      <c r="G2979">
        <v>137.230663001739</v>
      </c>
      <c r="H2979">
        <v>-8.8673374435182293</v>
      </c>
      <c r="I2979">
        <v>59.247255123581198</v>
      </c>
      <c r="J2979">
        <v>-4.99492015016612</v>
      </c>
      <c r="K2979">
        <v>142.00638475066299</v>
      </c>
      <c r="L2979">
        <v>110.999282144706</v>
      </c>
      <c r="M2979">
        <v>59.087748428333001</v>
      </c>
      <c r="N2979">
        <v>0.241451910913696</v>
      </c>
      <c r="O2979">
        <v>25.089099589805599</v>
      </c>
      <c r="P2979">
        <v>214.06546990496301</v>
      </c>
      <c r="Q2979">
        <v>0.109474320580291</v>
      </c>
    </row>
    <row r="2980" spans="1:17" hidden="1" x14ac:dyDescent="0.3">
      <c r="A2980" t="s">
        <v>6172</v>
      </c>
      <c r="B2980" t="s">
        <v>6173</v>
      </c>
      <c r="C2980" t="s">
        <v>10405</v>
      </c>
      <c r="D2980" t="s">
        <v>740</v>
      </c>
      <c r="E2980">
        <v>106.087449155999</v>
      </c>
      <c r="F2980">
        <v>84.23</v>
      </c>
      <c r="G2980">
        <v>33.472540219472499</v>
      </c>
      <c r="H2980">
        <v>-4.8384870648872997</v>
      </c>
      <c r="I2980">
        <v>24.838007143519299</v>
      </c>
      <c r="J2980">
        <v>-0.96764520279259403</v>
      </c>
      <c r="K2980">
        <v>81.050039946777702</v>
      </c>
      <c r="L2980">
        <v>69.744847850974296</v>
      </c>
      <c r="M2980">
        <v>45.902316566424503</v>
      </c>
      <c r="N2980">
        <v>0.30140153969607503</v>
      </c>
      <c r="O2980">
        <v>31.188412679567801</v>
      </c>
      <c r="P2980">
        <v>76.953781512605005</v>
      </c>
      <c r="Q2980">
        <v>3.7588388260140999E-2</v>
      </c>
    </row>
    <row r="2981" spans="1:17" hidden="1" x14ac:dyDescent="0.3">
      <c r="A2981" t="s">
        <v>6174</v>
      </c>
      <c r="B2981" t="s">
        <v>6175</v>
      </c>
      <c r="C2981" t="s">
        <v>10405</v>
      </c>
      <c r="D2981" t="s">
        <v>130</v>
      </c>
      <c r="E2981">
        <v>106.081425</v>
      </c>
      <c r="F2981">
        <v>492.4</v>
      </c>
      <c r="G2981">
        <v>149.19991766012399</v>
      </c>
      <c r="H2981">
        <v>-20.064673199970901</v>
      </c>
      <c r="I2981">
        <v>-16.4599961570947</v>
      </c>
      <c r="J2981">
        <v>5.0955052773408003</v>
      </c>
      <c r="K2981">
        <v>586.70835323769802</v>
      </c>
      <c r="L2981">
        <v>575.96748797100497</v>
      </c>
      <c r="M2981">
        <v>66.382268379668403</v>
      </c>
      <c r="N2981">
        <v>4.0029747403513198</v>
      </c>
      <c r="O2981">
        <v>130.138099106417</v>
      </c>
      <c r="P2981">
        <v>187.11370262390599</v>
      </c>
    </row>
    <row r="2982" spans="1:17" hidden="1" x14ac:dyDescent="0.3">
      <c r="A2982" t="s">
        <v>6176</v>
      </c>
      <c r="B2982" t="s">
        <v>6177</v>
      </c>
      <c r="C2982" t="s">
        <v>10405</v>
      </c>
      <c r="D2982" t="s">
        <v>21</v>
      </c>
      <c r="E2982">
        <v>105.9576</v>
      </c>
      <c r="F2982">
        <v>124.95</v>
      </c>
      <c r="G2982">
        <v>-36.789831521991204</v>
      </c>
      <c r="H2982">
        <v>-4.1528169464339104</v>
      </c>
      <c r="I2982">
        <v>-10.060404430609299</v>
      </c>
      <c r="J2982">
        <v>1.4026620436125301</v>
      </c>
      <c r="K2982">
        <v>116.339340562603</v>
      </c>
      <c r="L2982">
        <v>120.426163053095</v>
      </c>
      <c r="M2982">
        <v>53.990615348349998</v>
      </c>
      <c r="N2982">
        <v>1.00536616161616</v>
      </c>
      <c r="O2982">
        <v>23.889555822328902</v>
      </c>
      <c r="P2982">
        <v>52.844036697247702</v>
      </c>
    </row>
    <row r="2983" spans="1:17" hidden="1" x14ac:dyDescent="0.3">
      <c r="A2983" t="s">
        <v>6178</v>
      </c>
      <c r="B2983" t="s">
        <v>6179</v>
      </c>
      <c r="C2983" t="s">
        <v>10405</v>
      </c>
      <c r="D2983" t="s">
        <v>754</v>
      </c>
      <c r="E2983">
        <v>105.953940543</v>
      </c>
      <c r="F2983">
        <v>91.88</v>
      </c>
      <c r="G2983">
        <v>-8.5273176667880008</v>
      </c>
      <c r="H2983">
        <v>0.74523451729907897</v>
      </c>
      <c r="I2983">
        <v>4.2706659487012297</v>
      </c>
      <c r="J2983">
        <v>0.66118573027174099</v>
      </c>
      <c r="K2983">
        <v>86.762932404429193</v>
      </c>
      <c r="L2983">
        <v>82.932590163287898</v>
      </c>
      <c r="M2983">
        <v>58.050219930369003</v>
      </c>
      <c r="N2983">
        <v>0.77322259684420303</v>
      </c>
      <c r="O2983">
        <v>5.3112755768393596</v>
      </c>
      <c r="P2983">
        <v>35.097779738273701</v>
      </c>
    </row>
    <row r="2984" spans="1:17" hidden="1" x14ac:dyDescent="0.3">
      <c r="A2984" t="s">
        <v>6180</v>
      </c>
      <c r="B2984" t="s">
        <v>6181</v>
      </c>
      <c r="C2984" t="s">
        <v>10405</v>
      </c>
      <c r="D2984" t="s">
        <v>1414</v>
      </c>
      <c r="E2984">
        <v>105.89</v>
      </c>
      <c r="F2984">
        <v>105.89</v>
      </c>
      <c r="G2984">
        <v>2.0363471368580099</v>
      </c>
      <c r="H2984">
        <v>0.48703141739227002</v>
      </c>
      <c r="I2984">
        <v>14.6793565513027</v>
      </c>
      <c r="J2984">
        <v>-7.35016874717489</v>
      </c>
      <c r="K2984">
        <v>102.590460479684</v>
      </c>
      <c r="L2984">
        <v>94.269321507532695</v>
      </c>
      <c r="M2984">
        <v>49.877461069781702</v>
      </c>
      <c r="N2984">
        <v>3.9267818756911201</v>
      </c>
      <c r="O2984">
        <v>23.902162621588399</v>
      </c>
      <c r="P2984">
        <v>57.340267459138197</v>
      </c>
      <c r="Q2984">
        <v>3.2944464380580997E-2</v>
      </c>
    </row>
    <row r="2985" spans="1:17" hidden="1" x14ac:dyDescent="0.3">
      <c r="A2985" t="s">
        <v>6182</v>
      </c>
      <c r="B2985" t="s">
        <v>6183</v>
      </c>
      <c r="C2985" t="s">
        <v>10405</v>
      </c>
      <c r="D2985" t="s">
        <v>438</v>
      </c>
      <c r="E2985">
        <v>105.7971</v>
      </c>
      <c r="F2985">
        <v>10.65</v>
      </c>
      <c r="G2985">
        <v>74.223837925905002</v>
      </c>
      <c r="H2985">
        <v>1.54865065019496</v>
      </c>
      <c r="I2985">
        <v>20.988731551302699</v>
      </c>
      <c r="J2985">
        <v>-9.2294275451776304</v>
      </c>
      <c r="K2985">
        <v>10.709522896483</v>
      </c>
      <c r="L2985">
        <v>9.3701333244276199</v>
      </c>
      <c r="M2985">
        <v>45.9715894924203</v>
      </c>
      <c r="N2985">
        <v>0.998902903391506</v>
      </c>
      <c r="O2985">
        <v>18.309859154929502</v>
      </c>
      <c r="P2985">
        <v>129.03225806451599</v>
      </c>
      <c r="Q2985">
        <v>4.8971957865529998E-2</v>
      </c>
    </row>
    <row r="2986" spans="1:17" hidden="1" x14ac:dyDescent="0.3">
      <c r="A2986" t="s">
        <v>6184</v>
      </c>
      <c r="B2986" t="s">
        <v>6185</v>
      </c>
      <c r="C2986" t="s">
        <v>10405</v>
      </c>
      <c r="D2986" t="s">
        <v>998</v>
      </c>
      <c r="E2986">
        <v>105.78823749999999</v>
      </c>
      <c r="F2986">
        <v>208.75</v>
      </c>
      <c r="G2986">
        <v>-26.9017176687424</v>
      </c>
      <c r="H2986">
        <v>-8.9119375183717101E-3</v>
      </c>
      <c r="I2986">
        <v>-22.796779812333501</v>
      </c>
      <c r="J2986">
        <v>-3.2072067165476601</v>
      </c>
      <c r="K2986">
        <v>214.19178632837401</v>
      </c>
      <c r="L2986">
        <v>234.56063556278201</v>
      </c>
      <c r="M2986">
        <v>49.181973975529303</v>
      </c>
      <c r="N2986">
        <v>1.6192771104508901</v>
      </c>
      <c r="O2986">
        <v>68.814371257485007</v>
      </c>
      <c r="P2986">
        <v>18.506954300312199</v>
      </c>
      <c r="Q2986">
        <v>4.1610144517652999E-2</v>
      </c>
    </row>
    <row r="2987" spans="1:17" hidden="1" x14ac:dyDescent="0.3">
      <c r="A2987" t="s">
        <v>6186</v>
      </c>
      <c r="B2987" t="s">
        <v>6187</v>
      </c>
      <c r="C2987" t="s">
        <v>10405</v>
      </c>
      <c r="D2987" t="s">
        <v>564</v>
      </c>
      <c r="E2987">
        <v>105.78338125800001</v>
      </c>
      <c r="F2987">
        <v>20.010000000000002</v>
      </c>
      <c r="G2987">
        <v>-46.475579433788099</v>
      </c>
      <c r="H2987">
        <v>-8.88911105517235</v>
      </c>
      <c r="I2987">
        <v>-62.099810115363802</v>
      </c>
      <c r="J2987">
        <v>0.14395384818076101</v>
      </c>
      <c r="K2987">
        <v>19.474062239464999</v>
      </c>
      <c r="L2987">
        <v>22.247842956105099</v>
      </c>
      <c r="M2987">
        <v>54.301224739152701</v>
      </c>
      <c r="N2987">
        <v>0.82376418737409896</v>
      </c>
      <c r="O2987">
        <v>162.61869065467201</v>
      </c>
      <c r="P2987">
        <v>21.641337386018201</v>
      </c>
      <c r="Q2987">
        <v>6.9423013420251006E-2</v>
      </c>
    </row>
    <row r="2988" spans="1:17" hidden="1" x14ac:dyDescent="0.3">
      <c r="A2988" t="s">
        <v>6188</v>
      </c>
      <c r="B2988" t="s">
        <v>6189</v>
      </c>
      <c r="C2988" t="s">
        <v>10405</v>
      </c>
      <c r="E2988">
        <v>105.74222625</v>
      </c>
      <c r="F2988">
        <v>210.15</v>
      </c>
      <c r="G2988">
        <v>45.997204646135302</v>
      </c>
      <c r="H2988">
        <v>-7.9524040149734798</v>
      </c>
      <c r="I2988">
        <v>39.086718543096801</v>
      </c>
      <c r="J2988">
        <v>-8.77999669658033</v>
      </c>
      <c r="K2988">
        <v>225.11515609440099</v>
      </c>
      <c r="L2988">
        <v>183.210201944413</v>
      </c>
      <c r="M2988">
        <v>16.411618280069899</v>
      </c>
      <c r="N2988">
        <v>0.269281335305325</v>
      </c>
      <c r="O2988">
        <v>25.933856768974501</v>
      </c>
      <c r="P2988">
        <v>97.138836772983097</v>
      </c>
      <c r="Q2988">
        <v>0.14738238445635299</v>
      </c>
    </row>
    <row r="2989" spans="1:17" hidden="1" x14ac:dyDescent="0.3">
      <c r="A2989" t="s">
        <v>6190</v>
      </c>
      <c r="B2989" t="s">
        <v>6191</v>
      </c>
      <c r="C2989" t="s">
        <v>10405</v>
      </c>
      <c r="D2989" t="s">
        <v>54</v>
      </c>
      <c r="E2989">
        <v>105.68</v>
      </c>
      <c r="F2989">
        <v>132.1</v>
      </c>
      <c r="G2989">
        <v>-17.996921455815801</v>
      </c>
      <c r="H2989">
        <v>-6.5811421623111803</v>
      </c>
      <c r="I2989">
        <v>-4.0487348465466697</v>
      </c>
      <c r="J2989">
        <v>-5.1796282836566103</v>
      </c>
      <c r="K2989">
        <v>140.27694763496299</v>
      </c>
      <c r="L2989">
        <v>135.98974592596801</v>
      </c>
      <c r="M2989">
        <v>31.4449899308519</v>
      </c>
      <c r="N2989">
        <v>0.46627043079461999</v>
      </c>
      <c r="O2989">
        <v>39.288417865253599</v>
      </c>
      <c r="P2989">
        <v>20.090909090909001</v>
      </c>
      <c r="Q2989">
        <v>-0.101690512714446</v>
      </c>
    </row>
    <row r="2990" spans="1:17" hidden="1" x14ac:dyDescent="0.3">
      <c r="A2990" t="s">
        <v>6192</v>
      </c>
      <c r="B2990" t="s">
        <v>6193</v>
      </c>
      <c r="C2990" t="s">
        <v>10405</v>
      </c>
      <c r="D2990" t="s">
        <v>1414</v>
      </c>
      <c r="E2990">
        <v>105.655</v>
      </c>
      <c r="F2990">
        <v>189</v>
      </c>
      <c r="G2990">
        <v>-21.9674292786511</v>
      </c>
      <c r="H2990">
        <v>1.8705864188166199</v>
      </c>
      <c r="I2990">
        <v>-3.0334619200347799</v>
      </c>
      <c r="J2990">
        <v>-3.5386301950299601</v>
      </c>
      <c r="K2990">
        <v>179.20528826303001</v>
      </c>
      <c r="L2990">
        <v>170.200168353321</v>
      </c>
      <c r="M2990">
        <v>53.672951660007797</v>
      </c>
      <c r="N2990">
        <v>0.27041602465331199</v>
      </c>
      <c r="O2990">
        <v>5.55555555555555</v>
      </c>
      <c r="P2990">
        <v>32.911392405063303</v>
      </c>
      <c r="Q2990">
        <v>0.110534402384765</v>
      </c>
    </row>
    <row r="2991" spans="1:17" hidden="1" x14ac:dyDescent="0.3">
      <c r="A2991" t="s">
        <v>6194</v>
      </c>
      <c r="B2991" t="s">
        <v>6195</v>
      </c>
      <c r="C2991" t="s">
        <v>10405</v>
      </c>
      <c r="D2991" t="s">
        <v>263</v>
      </c>
      <c r="E2991">
        <v>105.6524</v>
      </c>
      <c r="F2991">
        <v>97</v>
      </c>
      <c r="G2991">
        <v>-4.9583961572058497</v>
      </c>
      <c r="H2991">
        <v>4.24889456222928</v>
      </c>
      <c r="I2991">
        <v>2.8137509612406699</v>
      </c>
      <c r="J2991">
        <v>-7.3738733832143302</v>
      </c>
      <c r="K2991">
        <v>90.599958023575098</v>
      </c>
      <c r="L2991">
        <v>89.312382349979103</v>
      </c>
      <c r="M2991">
        <v>44.847247023748501</v>
      </c>
      <c r="N2991">
        <v>1.94114391143911</v>
      </c>
      <c r="O2991">
        <v>28.505154639175199</v>
      </c>
      <c r="P2991">
        <v>38.275124732715597</v>
      </c>
    </row>
    <row r="2992" spans="1:17" hidden="1" x14ac:dyDescent="0.3">
      <c r="A2992" t="s">
        <v>6196</v>
      </c>
      <c r="B2992" t="s">
        <v>6197</v>
      </c>
      <c r="C2992" t="s">
        <v>10405</v>
      </c>
      <c r="D2992" t="s">
        <v>144</v>
      </c>
      <c r="E2992">
        <v>105.64812993</v>
      </c>
      <c r="F2992">
        <v>2</v>
      </c>
      <c r="K2992">
        <v>2.1140989605141698</v>
      </c>
      <c r="L2992">
        <v>3.1857726977597598</v>
      </c>
      <c r="M2992">
        <v>71.039956020089093</v>
      </c>
      <c r="Q2992">
        <v>-6.9211309357390005E-2</v>
      </c>
    </row>
    <row r="2993" spans="1:17" hidden="1" x14ac:dyDescent="0.3">
      <c r="A2993" t="s">
        <v>6198</v>
      </c>
      <c r="B2993" t="s">
        <v>6199</v>
      </c>
      <c r="C2993" t="s">
        <v>10405</v>
      </c>
      <c r="D2993" t="s">
        <v>564</v>
      </c>
      <c r="E2993">
        <v>105.6</v>
      </c>
      <c r="F2993">
        <v>440</v>
      </c>
      <c r="G2993">
        <v>408.36902962923602</v>
      </c>
      <c r="H2993">
        <v>-4.2742923467588101</v>
      </c>
      <c r="I2993">
        <v>74.540535013513306</v>
      </c>
      <c r="J2993">
        <v>-0.88956602390696804</v>
      </c>
      <c r="K2993">
        <v>402.06660207213997</v>
      </c>
      <c r="L2993">
        <v>282.502006947045</v>
      </c>
      <c r="M2993">
        <v>46.188880825482201</v>
      </c>
      <c r="N2993">
        <v>0.40317568218612898</v>
      </c>
      <c r="O2993">
        <v>10.886363636363599</v>
      </c>
      <c r="P2993">
        <v>496.61016949152503</v>
      </c>
      <c r="Q2993">
        <v>0.128572367564809</v>
      </c>
    </row>
    <row r="2994" spans="1:17" hidden="1" x14ac:dyDescent="0.3">
      <c r="A2994" t="s">
        <v>6200</v>
      </c>
      <c r="B2994" t="s">
        <v>6201</v>
      </c>
      <c r="C2994" t="s">
        <v>10405</v>
      </c>
      <c r="D2994" t="s">
        <v>1003</v>
      </c>
      <c r="E2994">
        <v>105.55045414</v>
      </c>
      <c r="F2994">
        <v>25.57</v>
      </c>
      <c r="G2994">
        <v>-46.938177577970798</v>
      </c>
      <c r="H2994">
        <v>-2.1070532464727698</v>
      </c>
      <c r="I2994">
        <v>-16.615949772807799</v>
      </c>
      <c r="J2994">
        <v>-10.0613023678233</v>
      </c>
      <c r="K2994">
        <v>26.495278246691299</v>
      </c>
      <c r="L2994">
        <v>27.8858005899136</v>
      </c>
      <c r="M2994">
        <v>43.502458436247103</v>
      </c>
      <c r="N2994">
        <v>0.33262741755012598</v>
      </c>
      <c r="O2994">
        <v>50.567070786077402</v>
      </c>
      <c r="P2994">
        <v>11.903719912472599</v>
      </c>
      <c r="Q2994">
        <v>-1.166720355276E-3</v>
      </c>
    </row>
    <row r="2995" spans="1:17" hidden="1" x14ac:dyDescent="0.3">
      <c r="A2995" t="s">
        <v>6202</v>
      </c>
      <c r="B2995" t="s">
        <v>6203</v>
      </c>
      <c r="C2995" t="s">
        <v>10405</v>
      </c>
      <c r="D2995" t="s">
        <v>1548</v>
      </c>
      <c r="E2995">
        <v>105.49494</v>
      </c>
      <c r="F2995">
        <v>31.23</v>
      </c>
      <c r="G2995">
        <v>-10.8899575132459</v>
      </c>
      <c r="H2995">
        <v>8.9628525108578003</v>
      </c>
      <c r="I2995">
        <v>-17.747143448697202</v>
      </c>
      <c r="J2995">
        <v>-3.5739094582503999</v>
      </c>
      <c r="K2995">
        <v>28.895256679553899</v>
      </c>
      <c r="L2995">
        <v>28.2012067055744</v>
      </c>
      <c r="M2995">
        <v>53.752587423346803</v>
      </c>
      <c r="N2995">
        <v>0.95635546682603501</v>
      </c>
      <c r="O2995">
        <v>36.087095741274403</v>
      </c>
      <c r="P2995">
        <v>41.954545454545404</v>
      </c>
      <c r="Q2995">
        <v>5.4312787376189997E-2</v>
      </c>
    </row>
    <row r="2996" spans="1:17" hidden="1" x14ac:dyDescent="0.3">
      <c r="A2996" t="s">
        <v>6204</v>
      </c>
      <c r="B2996" t="s">
        <v>6205</v>
      </c>
      <c r="C2996" t="s">
        <v>10405</v>
      </c>
      <c r="D2996" t="s">
        <v>452</v>
      </c>
      <c r="E2996">
        <v>105.44048375</v>
      </c>
      <c r="F2996">
        <v>96.5</v>
      </c>
      <c r="G2996">
        <v>48.202320864396697</v>
      </c>
      <c r="H2996">
        <v>-11.839450876628099</v>
      </c>
      <c r="I2996">
        <v>8.2959688228432604</v>
      </c>
      <c r="J2996">
        <v>-5.8529498622907896</v>
      </c>
      <c r="K2996">
        <v>99.287558465276305</v>
      </c>
      <c r="L2996">
        <v>88.694217772193596</v>
      </c>
      <c r="M2996">
        <v>45.169471390409399</v>
      </c>
      <c r="N2996">
        <v>0.49284637145152899</v>
      </c>
      <c r="O2996">
        <v>38.7046632124352</v>
      </c>
      <c r="P2996">
        <v>91.658391261171701</v>
      </c>
      <c r="Q2996">
        <v>7.3067670862172002E-2</v>
      </c>
    </row>
    <row r="2997" spans="1:17" hidden="1" x14ac:dyDescent="0.3">
      <c r="A2997" t="s">
        <v>6206</v>
      </c>
      <c r="B2997" t="s">
        <v>6207</v>
      </c>
      <c r="C2997" t="s">
        <v>10405</v>
      </c>
      <c r="D2997" t="s">
        <v>6208</v>
      </c>
      <c r="E2997">
        <v>105.27554664</v>
      </c>
      <c r="F2997">
        <v>335</v>
      </c>
      <c r="G2997">
        <v>-24.558276089588801</v>
      </c>
      <c r="H2997">
        <v>-16.090467341035598</v>
      </c>
      <c r="I2997">
        <v>-40.378424399429797</v>
      </c>
      <c r="J2997">
        <v>-5.6172596266005703</v>
      </c>
      <c r="K2997">
        <v>371.265014587552</v>
      </c>
      <c r="L2997">
        <v>372.33494082566602</v>
      </c>
      <c r="M2997">
        <v>31.705966357760399</v>
      </c>
      <c r="N2997">
        <v>0.42621725000718902</v>
      </c>
      <c r="O2997">
        <v>96.343283582089498</v>
      </c>
      <c r="P2997">
        <v>61.8357487922705</v>
      </c>
    </row>
    <row r="2998" spans="1:17" hidden="1" x14ac:dyDescent="0.3">
      <c r="A2998" t="s">
        <v>6209</v>
      </c>
      <c r="B2998" t="s">
        <v>6210</v>
      </c>
      <c r="C2998" t="s">
        <v>10405</v>
      </c>
      <c r="D2998" t="s">
        <v>1548</v>
      </c>
      <c r="E2998">
        <v>105.261549191</v>
      </c>
      <c r="F2998">
        <v>71.930000000000007</v>
      </c>
      <c r="G2998">
        <v>-44.451998716182203</v>
      </c>
      <c r="H2998">
        <v>-10.3161244552723</v>
      </c>
      <c r="I2998">
        <v>-38.769265225987397</v>
      </c>
      <c r="J2998">
        <v>-10.686718816966801</v>
      </c>
      <c r="K2998">
        <v>80.017818402478994</v>
      </c>
      <c r="L2998">
        <v>82.7208402163876</v>
      </c>
      <c r="M2998">
        <v>29.9993870642326</v>
      </c>
      <c r="N2998">
        <v>1.4078385148077199</v>
      </c>
      <c r="O2998">
        <v>106.798276101765</v>
      </c>
      <c r="P2998">
        <v>19.883333333333301</v>
      </c>
      <c r="Q2998">
        <v>6.0215415788449002E-2</v>
      </c>
    </row>
    <row r="2999" spans="1:17" hidden="1" x14ac:dyDescent="0.3">
      <c r="A2999" t="s">
        <v>6211</v>
      </c>
      <c r="B2999" t="s">
        <v>6212</v>
      </c>
      <c r="C2999" t="s">
        <v>10405</v>
      </c>
      <c r="D2999" t="s">
        <v>74</v>
      </c>
      <c r="E2999">
        <v>105.25788</v>
      </c>
      <c r="F2999">
        <v>26.46</v>
      </c>
      <c r="G2999">
        <v>113.055551183227</v>
      </c>
      <c r="H2999">
        <v>-1.14902470373036</v>
      </c>
      <c r="I2999">
        <v>49.891270737496598</v>
      </c>
      <c r="J2999">
        <v>-6.4346287198317196</v>
      </c>
      <c r="K2999">
        <v>26.0799116253772</v>
      </c>
      <c r="L2999">
        <v>21.7768070118391</v>
      </c>
      <c r="M2999">
        <v>44.461148875790002</v>
      </c>
      <c r="N2999">
        <v>3.9497077265021199</v>
      </c>
      <c r="O2999">
        <v>11.4890400604686</v>
      </c>
      <c r="P2999">
        <v>178.52631578947299</v>
      </c>
      <c r="Q2999">
        <v>6.3748809755226996E-2</v>
      </c>
    </row>
    <row r="3000" spans="1:17" hidden="1" x14ac:dyDescent="0.3">
      <c r="A3000" t="s">
        <v>6213</v>
      </c>
      <c r="B3000" t="s">
        <v>6214</v>
      </c>
      <c r="C3000" t="s">
        <v>10405</v>
      </c>
      <c r="D3000" t="s">
        <v>471</v>
      </c>
      <c r="E3000">
        <v>105.247</v>
      </c>
      <c r="F3000">
        <v>75.5</v>
      </c>
      <c r="G3000">
        <v>-14.935486066583699</v>
      </c>
      <c r="H3000">
        <v>-13.5381434609893</v>
      </c>
      <c r="I3000">
        <v>-6.1122848703020596</v>
      </c>
      <c r="J3000">
        <v>-6.5716755810165202</v>
      </c>
      <c r="K3000">
        <v>79.196371953537906</v>
      </c>
      <c r="L3000">
        <v>71.682447629221599</v>
      </c>
      <c r="M3000">
        <v>37.179103357020502</v>
      </c>
      <c r="N3000">
        <v>0.21024855294518199</v>
      </c>
      <c r="O3000">
        <v>29.139072847682101</v>
      </c>
      <c r="P3000">
        <v>51</v>
      </c>
    </row>
    <row r="3001" spans="1:17" hidden="1" x14ac:dyDescent="0.3">
      <c r="A3001" t="s">
        <v>6215</v>
      </c>
      <c r="B3001" t="s">
        <v>6216</v>
      </c>
      <c r="C3001" t="s">
        <v>10405</v>
      </c>
      <c r="D3001" t="s">
        <v>4755</v>
      </c>
      <c r="E3001">
        <v>104.8765155</v>
      </c>
      <c r="F3001">
        <v>708.5</v>
      </c>
      <c r="G3001">
        <v>25.6235893114129</v>
      </c>
      <c r="H3001">
        <v>14.6786085424582</v>
      </c>
      <c r="I3001">
        <v>48.1254219620212</v>
      </c>
      <c r="J3001">
        <v>2.3684069853585101</v>
      </c>
      <c r="K3001">
        <v>636.04643979910099</v>
      </c>
      <c r="L3001">
        <v>541.19957574418595</v>
      </c>
      <c r="M3001">
        <v>57.572300407593403</v>
      </c>
      <c r="N3001">
        <v>0.488890649213711</v>
      </c>
      <c r="O3001">
        <v>7.2547635850388001</v>
      </c>
      <c r="P3001">
        <v>86.447368421052602</v>
      </c>
      <c r="Q3001">
        <v>8.8876173471676007E-2</v>
      </c>
    </row>
    <row r="3002" spans="1:17" hidden="1" x14ac:dyDescent="0.3">
      <c r="A3002" t="s">
        <v>6217</v>
      </c>
      <c r="B3002" t="s">
        <v>6218</v>
      </c>
      <c r="C3002" t="s">
        <v>10405</v>
      </c>
      <c r="D3002" t="s">
        <v>646</v>
      </c>
      <c r="E3002">
        <v>104.8575</v>
      </c>
      <c r="F3002">
        <v>22.55</v>
      </c>
      <c r="G3002">
        <v>-63.211266262986101</v>
      </c>
      <c r="H3002">
        <v>-4.2195390641830697</v>
      </c>
      <c r="I3002">
        <v>-5.7724734735110896</v>
      </c>
      <c r="J3002">
        <v>-10.958907396819701</v>
      </c>
      <c r="K3002">
        <v>23.718959855687199</v>
      </c>
      <c r="L3002">
        <v>25.2887827529701</v>
      </c>
      <c r="M3002">
        <v>33.231036132783302</v>
      </c>
      <c r="N3002">
        <v>0.777593435177102</v>
      </c>
      <c r="O3002">
        <v>81.374722838137401</v>
      </c>
      <c r="P3002">
        <v>18.684210526315699</v>
      </c>
      <c r="Q3002">
        <v>-0.105702807802387</v>
      </c>
    </row>
    <row r="3003" spans="1:17" hidden="1" x14ac:dyDescent="0.3">
      <c r="A3003" t="s">
        <v>6219</v>
      </c>
      <c r="B3003" t="s">
        <v>6220</v>
      </c>
      <c r="C3003" t="s">
        <v>10405</v>
      </c>
      <c r="D3003" t="s">
        <v>266</v>
      </c>
      <c r="E3003">
        <v>104.731094</v>
      </c>
      <c r="F3003">
        <v>170.3</v>
      </c>
      <c r="G3003">
        <v>12.272933533140201</v>
      </c>
      <c r="H3003">
        <v>-2.1844524617901202</v>
      </c>
      <c r="I3003">
        <v>6.7142268946190802</v>
      </c>
      <c r="J3003">
        <v>-5.5705364574968304</v>
      </c>
      <c r="K3003">
        <v>167.404555748278</v>
      </c>
      <c r="L3003">
        <v>159.77928096750199</v>
      </c>
      <c r="M3003">
        <v>50.315494252052503</v>
      </c>
      <c r="N3003">
        <v>1.53797556189028</v>
      </c>
      <c r="O3003">
        <v>22.137404580152602</v>
      </c>
      <c r="P3003">
        <v>50.0440528634361</v>
      </c>
      <c r="Q3003">
        <v>2.6455900948745E-2</v>
      </c>
    </row>
    <row r="3004" spans="1:17" hidden="1" x14ac:dyDescent="0.3">
      <c r="A3004" t="s">
        <v>6221</v>
      </c>
      <c r="B3004" t="s">
        <v>6222</v>
      </c>
      <c r="C3004" t="s">
        <v>10405</v>
      </c>
      <c r="D3004" t="s">
        <v>510</v>
      </c>
      <c r="E3004">
        <v>104.3802</v>
      </c>
      <c r="F3004">
        <v>168.9</v>
      </c>
      <c r="G3004">
        <v>13.5575658790322</v>
      </c>
      <c r="H3004">
        <v>-14.399528934348201</v>
      </c>
      <c r="I3004">
        <v>158.07195859211899</v>
      </c>
      <c r="J3004">
        <v>-3.0751720845130199</v>
      </c>
      <c r="K3004">
        <v>159.33346196845901</v>
      </c>
      <c r="L3004">
        <v>115.849057486552</v>
      </c>
      <c r="M3004">
        <v>51.888824180977203</v>
      </c>
      <c r="N3004">
        <v>0.47630853994490302</v>
      </c>
      <c r="O3004">
        <v>18.4428656009473</v>
      </c>
      <c r="P3004">
        <v>183.15171835708199</v>
      </c>
    </row>
    <row r="3005" spans="1:17" hidden="1" x14ac:dyDescent="0.3">
      <c r="A3005" t="s">
        <v>6223</v>
      </c>
      <c r="B3005" t="s">
        <v>6224</v>
      </c>
      <c r="C3005" t="s">
        <v>10405</v>
      </c>
      <c r="D3005" t="s">
        <v>213</v>
      </c>
      <c r="E3005">
        <v>104.23042296</v>
      </c>
      <c r="F3005">
        <v>102.81</v>
      </c>
      <c r="G3005">
        <v>96.549289978573398</v>
      </c>
      <c r="H3005">
        <v>-10.215955323945</v>
      </c>
      <c r="I3005">
        <v>29.083451840382001</v>
      </c>
      <c r="J3005">
        <v>-3.3538173608053499</v>
      </c>
      <c r="K3005">
        <v>106.405676157531</v>
      </c>
      <c r="L3005">
        <v>92.261163574150302</v>
      </c>
      <c r="M3005">
        <v>44.0420157355003</v>
      </c>
      <c r="N3005">
        <v>0.485358666751109</v>
      </c>
      <c r="O3005">
        <v>34.636708491391801</v>
      </c>
      <c r="P3005">
        <v>135.80275229357699</v>
      </c>
      <c r="Q3005">
        <v>8.7366824306316995E-2</v>
      </c>
    </row>
    <row r="3006" spans="1:17" hidden="1" x14ac:dyDescent="0.3">
      <c r="A3006" t="s">
        <v>6225</v>
      </c>
      <c r="B3006" t="s">
        <v>6226</v>
      </c>
      <c r="C3006" t="s">
        <v>10405</v>
      </c>
      <c r="D3006" t="s">
        <v>471</v>
      </c>
      <c r="E3006">
        <v>104.16773999999999</v>
      </c>
      <c r="F3006">
        <v>195.4</v>
      </c>
      <c r="G3006">
        <v>67.012994695219703</v>
      </c>
      <c r="H3006">
        <v>0.23965761632284899</v>
      </c>
      <c r="I3006">
        <v>13.457796148618201</v>
      </c>
      <c r="K3006">
        <v>156.779903676195</v>
      </c>
      <c r="M3006">
        <v>94.373343421298102</v>
      </c>
      <c r="N3006">
        <v>0.69230769230769196</v>
      </c>
      <c r="O3006">
        <v>3.8126919140225102</v>
      </c>
      <c r="P3006">
        <v>99.184505606523899</v>
      </c>
    </row>
    <row r="3007" spans="1:17" hidden="1" x14ac:dyDescent="0.3">
      <c r="A3007" t="s">
        <v>6227</v>
      </c>
      <c r="B3007" t="s">
        <v>6228</v>
      </c>
      <c r="C3007" t="s">
        <v>10405</v>
      </c>
      <c r="D3007" t="s">
        <v>433</v>
      </c>
      <c r="E3007">
        <v>104.1</v>
      </c>
      <c r="F3007">
        <v>173.5</v>
      </c>
      <c r="G3007">
        <v>-23.767887043762801</v>
      </c>
      <c r="H3007">
        <v>-5.1651061799763003</v>
      </c>
      <c r="I3007">
        <v>1.6428538002711399</v>
      </c>
      <c r="J3007">
        <v>-3.5673773744061799</v>
      </c>
      <c r="K3007">
        <v>171.31842011688599</v>
      </c>
      <c r="L3007">
        <v>162.72540458454301</v>
      </c>
      <c r="M3007">
        <v>57.885013667418903</v>
      </c>
      <c r="N3007">
        <v>1.4214697426276199</v>
      </c>
      <c r="O3007">
        <v>34.265129682997099</v>
      </c>
      <c r="P3007">
        <v>31.9391634980988</v>
      </c>
      <c r="Q3007">
        <v>-5.6566374131014001E-2</v>
      </c>
    </row>
    <row r="3008" spans="1:17" hidden="1" x14ac:dyDescent="0.3">
      <c r="A3008" t="s">
        <v>6229</v>
      </c>
      <c r="B3008" t="s">
        <v>6230</v>
      </c>
      <c r="C3008" t="s">
        <v>10405</v>
      </c>
      <c r="D3008" t="s">
        <v>130</v>
      </c>
      <c r="E3008">
        <v>104.0907576</v>
      </c>
      <c r="F3008">
        <v>14.5</v>
      </c>
      <c r="G3008">
        <v>-30.058834854966101</v>
      </c>
      <c r="H3008">
        <v>-9.2342850175333098</v>
      </c>
      <c r="I3008">
        <v>-18.503936882349699</v>
      </c>
      <c r="J3008">
        <v>-1.70522258956353</v>
      </c>
      <c r="K3008">
        <v>14.941118226291801</v>
      </c>
      <c r="L3008">
        <v>15.7645992395228</v>
      </c>
      <c r="M3008">
        <v>44.327059223771201</v>
      </c>
      <c r="N3008">
        <v>0.49513197837113099</v>
      </c>
      <c r="O3008">
        <v>59.655172413793103</v>
      </c>
      <c r="P3008">
        <v>14.624505928853701</v>
      </c>
      <c r="Q3008">
        <v>-4.4815027232333E-2</v>
      </c>
    </row>
    <row r="3009" spans="1:17" hidden="1" x14ac:dyDescent="0.3">
      <c r="A3009" t="s">
        <v>6231</v>
      </c>
      <c r="B3009" t="s">
        <v>6232</v>
      </c>
      <c r="C3009" t="s">
        <v>10405</v>
      </c>
      <c r="E3009">
        <v>103.95</v>
      </c>
      <c r="F3009">
        <v>693</v>
      </c>
      <c r="G3009">
        <v>-36.979203218996503</v>
      </c>
      <c r="H3009">
        <v>-19.010902409358</v>
      </c>
      <c r="I3009">
        <v>-25.283143448697199</v>
      </c>
      <c r="J3009">
        <v>-12.2093712187121</v>
      </c>
      <c r="K3009">
        <v>694.82154766943597</v>
      </c>
      <c r="M3009">
        <v>32.963382322203699</v>
      </c>
      <c r="N3009">
        <v>0.96551724137931005</v>
      </c>
      <c r="O3009">
        <v>11.1111111111111</v>
      </c>
      <c r="P3009">
        <v>31.25</v>
      </c>
    </row>
    <row r="3010" spans="1:17" hidden="1" x14ac:dyDescent="0.3">
      <c r="A3010" t="s">
        <v>6233</v>
      </c>
      <c r="B3010" t="s">
        <v>6234</v>
      </c>
      <c r="C3010" t="s">
        <v>10405</v>
      </c>
      <c r="D3010" t="s">
        <v>478</v>
      </c>
      <c r="E3010">
        <v>103.69041900000001</v>
      </c>
      <c r="F3010">
        <v>37.1</v>
      </c>
      <c r="G3010">
        <v>-3.44146233392738</v>
      </c>
      <c r="H3010">
        <v>-8.8882012960909194</v>
      </c>
      <c r="I3010">
        <v>-3.4238271567353902</v>
      </c>
      <c r="J3010">
        <v>-9.4458556644989304</v>
      </c>
      <c r="K3010">
        <v>39.132813179093397</v>
      </c>
      <c r="L3010">
        <v>36.472813581568801</v>
      </c>
      <c r="M3010">
        <v>31.400409748300401</v>
      </c>
      <c r="N3010">
        <v>0.97170623004495205</v>
      </c>
      <c r="O3010">
        <v>41.266846361185898</v>
      </c>
      <c r="P3010">
        <v>37.407407407407398</v>
      </c>
      <c r="Q3010">
        <v>7.7991849136760001E-3</v>
      </c>
    </row>
    <row r="3011" spans="1:17" hidden="1" x14ac:dyDescent="0.3">
      <c r="A3011" t="s">
        <v>6235</v>
      </c>
      <c r="B3011" t="s">
        <v>6236</v>
      </c>
      <c r="C3011" t="s">
        <v>10405</v>
      </c>
      <c r="D3011" t="s">
        <v>564</v>
      </c>
      <c r="E3011">
        <v>103.36725460599899</v>
      </c>
      <c r="F3011">
        <v>114.94</v>
      </c>
      <c r="G3011">
        <v>51.585483493172198</v>
      </c>
      <c r="H3011">
        <v>-13.2294931445693</v>
      </c>
      <c r="I3011">
        <v>0.68966808580330796</v>
      </c>
      <c r="J3011">
        <v>-7.3091114784524098</v>
      </c>
      <c r="K3011">
        <v>125.76273963683001</v>
      </c>
      <c r="L3011">
        <v>111.31787125765899</v>
      </c>
      <c r="M3011">
        <v>24.0048715998986</v>
      </c>
      <c r="N3011">
        <v>0.54293593402515505</v>
      </c>
      <c r="O3011">
        <v>43.596659126500697</v>
      </c>
      <c r="P3011">
        <v>89.357495881383798</v>
      </c>
      <c r="Q3011">
        <v>8.3311257363673993E-2</v>
      </c>
    </row>
    <row r="3012" spans="1:17" hidden="1" x14ac:dyDescent="0.3">
      <c r="A3012" t="s">
        <v>6237</v>
      </c>
      <c r="B3012" t="s">
        <v>6238</v>
      </c>
      <c r="C3012" t="s">
        <v>10405</v>
      </c>
      <c r="D3012" t="s">
        <v>294</v>
      </c>
      <c r="E3012">
        <v>103.1449329</v>
      </c>
      <c r="F3012">
        <v>155.25</v>
      </c>
      <c r="G3012">
        <v>-63.734217545644</v>
      </c>
      <c r="H3012">
        <v>-13.5076556561113</v>
      </c>
      <c r="I3012">
        <v>-35.540286305839999</v>
      </c>
      <c r="J3012">
        <v>-11.4750323260684</v>
      </c>
      <c r="K3012">
        <v>153.36607337164401</v>
      </c>
      <c r="L3012">
        <v>161.99246586591701</v>
      </c>
      <c r="M3012">
        <v>53.113596059754101</v>
      </c>
      <c r="N3012">
        <v>0.53235307978698299</v>
      </c>
      <c r="O3012">
        <v>76.489533011272101</v>
      </c>
      <c r="P3012">
        <v>47.857142857142797</v>
      </c>
    </row>
    <row r="3013" spans="1:17" hidden="1" x14ac:dyDescent="0.3">
      <c r="A3013" t="s">
        <v>6239</v>
      </c>
      <c r="B3013" t="s">
        <v>6240</v>
      </c>
      <c r="C3013" t="s">
        <v>10405</v>
      </c>
      <c r="D3013" t="s">
        <v>46</v>
      </c>
      <c r="E3013">
        <v>103.034958659</v>
      </c>
      <c r="F3013">
        <v>4.87</v>
      </c>
      <c r="G3013">
        <v>11.0637832063428</v>
      </c>
      <c r="H3013">
        <v>-14.7769234788473</v>
      </c>
      <c r="I3013">
        <v>-19.2993050648588</v>
      </c>
      <c r="J3013">
        <v>-12.1402913623982</v>
      </c>
      <c r="K3013">
        <v>5.0170353377723202</v>
      </c>
      <c r="L3013">
        <v>4.89566352798205</v>
      </c>
      <c r="M3013">
        <v>45.153359817124397</v>
      </c>
      <c r="N3013">
        <v>0.669401074034779</v>
      </c>
      <c r="O3013">
        <v>45.790554414784303</v>
      </c>
      <c r="P3013">
        <v>67.931034482758605</v>
      </c>
      <c r="Q3013">
        <v>1.1054364107427E-2</v>
      </c>
    </row>
    <row r="3014" spans="1:17" hidden="1" x14ac:dyDescent="0.3">
      <c r="A3014" t="s">
        <v>6241</v>
      </c>
      <c r="B3014" t="s">
        <v>6242</v>
      </c>
      <c r="C3014" t="s">
        <v>10405</v>
      </c>
      <c r="D3014" t="s">
        <v>1414</v>
      </c>
      <c r="E3014">
        <v>102.8976</v>
      </c>
      <c r="F3014">
        <v>208</v>
      </c>
      <c r="G3014">
        <v>-51.971009658171297</v>
      </c>
      <c r="H3014">
        <v>-0.235042590784698</v>
      </c>
      <c r="I3014">
        <v>-37.482642195564303</v>
      </c>
      <c r="J3014">
        <v>-2.9951755626226699</v>
      </c>
      <c r="M3014">
        <v>38.956097174393797</v>
      </c>
      <c r="O3014">
        <v>24.6875</v>
      </c>
      <c r="P3014">
        <v>17.514124293785301</v>
      </c>
    </row>
    <row r="3015" spans="1:17" hidden="1" x14ac:dyDescent="0.3">
      <c r="A3015" t="s">
        <v>6243</v>
      </c>
      <c r="B3015" t="s">
        <v>6244</v>
      </c>
      <c r="C3015" t="s">
        <v>10405</v>
      </c>
      <c r="D3015" t="s">
        <v>21</v>
      </c>
      <c r="E3015">
        <v>102.26889674</v>
      </c>
      <c r="F3015">
        <v>20.9</v>
      </c>
      <c r="G3015">
        <v>-118.705016065943</v>
      </c>
      <c r="H3015">
        <v>-10.74435188671</v>
      </c>
      <c r="I3015">
        <v>-73.167701489165793</v>
      </c>
      <c r="J3015">
        <v>-9.6901180430038494</v>
      </c>
      <c r="K3015">
        <v>24.7593870581332</v>
      </c>
      <c r="L3015">
        <v>62.9468376401501</v>
      </c>
      <c r="M3015">
        <v>22.603107707868901</v>
      </c>
      <c r="N3015">
        <v>0.36482030725963499</v>
      </c>
      <c r="O3015">
        <v>1048.08612440191</v>
      </c>
      <c r="P3015">
        <v>51.449275362318801</v>
      </c>
      <c r="Q3015">
        <v>1.8647882801591999E-2</v>
      </c>
    </row>
    <row r="3016" spans="1:17" hidden="1" x14ac:dyDescent="0.3">
      <c r="A3016" t="s">
        <v>6245</v>
      </c>
      <c r="B3016" t="s">
        <v>6246</v>
      </c>
      <c r="C3016" t="s">
        <v>10405</v>
      </c>
      <c r="D3016" t="s">
        <v>167</v>
      </c>
      <c r="E3016">
        <v>102.04478428500001</v>
      </c>
      <c r="F3016">
        <v>79.650000000000006</v>
      </c>
      <c r="G3016">
        <v>104.88206051726701</v>
      </c>
      <c r="H3016">
        <v>7.7423443438886599</v>
      </c>
      <c r="I3016">
        <v>119.37042797987399</v>
      </c>
      <c r="J3016">
        <v>-3.3259046241072499</v>
      </c>
      <c r="K3016">
        <v>67.4906760023148</v>
      </c>
      <c r="M3016">
        <v>53.865720055663303</v>
      </c>
      <c r="N3016">
        <v>0.47187112763320899</v>
      </c>
      <c r="O3016">
        <v>11.0483364720652</v>
      </c>
      <c r="P3016">
        <v>161.14754098360601</v>
      </c>
    </row>
    <row r="3017" spans="1:17" hidden="1" x14ac:dyDescent="0.3">
      <c r="A3017" t="s">
        <v>6247</v>
      </c>
      <c r="B3017" t="s">
        <v>6248</v>
      </c>
      <c r="C3017" t="s">
        <v>10405</v>
      </c>
      <c r="D3017" t="s">
        <v>83</v>
      </c>
      <c r="E3017">
        <v>101.80725</v>
      </c>
      <c r="F3017">
        <v>50</v>
      </c>
      <c r="G3017">
        <v>-9.8623132596408105</v>
      </c>
      <c r="H3017">
        <v>2.9842798277596301</v>
      </c>
      <c r="I3017">
        <v>-44.945290670111198</v>
      </c>
      <c r="J3017">
        <v>0.78727763943710605</v>
      </c>
      <c r="K3017">
        <v>49.9567697965348</v>
      </c>
      <c r="L3017">
        <v>50.395608281256401</v>
      </c>
      <c r="M3017">
        <v>56.392676408732697</v>
      </c>
      <c r="N3017">
        <v>0.94338748382313697</v>
      </c>
      <c r="O3017">
        <v>124</v>
      </c>
      <c r="P3017">
        <v>37.7031120903332</v>
      </c>
      <c r="Q3017">
        <v>4.6254421308868997E-2</v>
      </c>
    </row>
    <row r="3018" spans="1:17" hidden="1" x14ac:dyDescent="0.3">
      <c r="A3018" t="s">
        <v>6249</v>
      </c>
      <c r="B3018" t="s">
        <v>6250</v>
      </c>
      <c r="C3018" t="s">
        <v>10405</v>
      </c>
      <c r="D3018" t="s">
        <v>144</v>
      </c>
      <c r="E3018">
        <v>101.79037485000001</v>
      </c>
      <c r="F3018">
        <v>103.55</v>
      </c>
      <c r="G3018">
        <v>190.917412645638</v>
      </c>
      <c r="H3018">
        <v>-3.2589526106698798</v>
      </c>
      <c r="I3018">
        <v>135.61920488789701</v>
      </c>
      <c r="J3018">
        <v>-11.548285316662399</v>
      </c>
      <c r="K3018">
        <v>99.7224369722408</v>
      </c>
      <c r="L3018">
        <v>57.5502806007744</v>
      </c>
      <c r="M3018">
        <v>17.9787420451717</v>
      </c>
      <c r="N3018">
        <v>0.48153345723698299</v>
      </c>
      <c r="O3018">
        <v>27.1849348140994</v>
      </c>
      <c r="P3018">
        <v>223.08892355694201</v>
      </c>
      <c r="Q3018">
        <v>0.26664010571897401</v>
      </c>
    </row>
    <row r="3019" spans="1:17" hidden="1" x14ac:dyDescent="0.3">
      <c r="A3019" t="s">
        <v>6251</v>
      </c>
      <c r="B3019" t="s">
        <v>6252</v>
      </c>
      <c r="C3019" t="s">
        <v>10405</v>
      </c>
      <c r="D3019" t="s">
        <v>119</v>
      </c>
      <c r="E3019">
        <v>101.72925322499999</v>
      </c>
      <c r="F3019">
        <v>5.36</v>
      </c>
      <c r="G3019">
        <v>-29.094587834381102</v>
      </c>
      <c r="H3019">
        <v>-16.989060614789</v>
      </c>
      <c r="I3019">
        <v>-3.6405902572078399</v>
      </c>
      <c r="J3019">
        <v>-5.74780000304259</v>
      </c>
      <c r="K3019">
        <v>5.4879379859540203</v>
      </c>
      <c r="L3019">
        <v>5.5739441445971103</v>
      </c>
      <c r="M3019">
        <v>47.887425104037902</v>
      </c>
      <c r="N3019">
        <v>0.75029872430865596</v>
      </c>
      <c r="O3019">
        <v>27.798507462686501</v>
      </c>
      <c r="P3019">
        <v>30.731707317073099</v>
      </c>
      <c r="Q3019">
        <v>-2.9348977013354999E-2</v>
      </c>
    </row>
    <row r="3020" spans="1:17" hidden="1" x14ac:dyDescent="0.3">
      <c r="A3020" t="s">
        <v>6253</v>
      </c>
      <c r="B3020" t="s">
        <v>6254</v>
      </c>
      <c r="C3020" t="s">
        <v>10405</v>
      </c>
      <c r="D3020" t="s">
        <v>5207</v>
      </c>
      <c r="E3020">
        <v>101.5683576</v>
      </c>
      <c r="F3020">
        <v>37.42</v>
      </c>
      <c r="G3020">
        <v>-5.7525919923852902</v>
      </c>
      <c r="H3020">
        <v>-10.290955606036199</v>
      </c>
      <c r="I3020">
        <v>-1.8317502598427</v>
      </c>
      <c r="J3020">
        <v>-2.2033660625608502</v>
      </c>
      <c r="K3020">
        <v>37.902634480366203</v>
      </c>
      <c r="L3020">
        <v>36.7349135184066</v>
      </c>
      <c r="M3020">
        <v>48.2424221785367</v>
      </c>
      <c r="N3020">
        <v>1.1790071921910401</v>
      </c>
      <c r="O3020">
        <v>36.023516835916602</v>
      </c>
      <c r="P3020">
        <v>42.552380952380901</v>
      </c>
      <c r="Q3020">
        <v>8.2360553874399997E-4</v>
      </c>
    </row>
    <row r="3021" spans="1:17" hidden="1" x14ac:dyDescent="0.3">
      <c r="A3021" t="s">
        <v>6255</v>
      </c>
      <c r="B3021" t="s">
        <v>6256</v>
      </c>
      <c r="C3021" t="s">
        <v>10405</v>
      </c>
      <c r="D3021" t="s">
        <v>1277</v>
      </c>
      <c r="E3021">
        <v>101.52580057500001</v>
      </c>
      <c r="F3021">
        <v>134.85</v>
      </c>
      <c r="G3021">
        <v>-46.823409645481398</v>
      </c>
      <c r="H3021">
        <v>21.1527084895469</v>
      </c>
      <c r="I3021">
        <v>57.446726681172898</v>
      </c>
      <c r="J3021">
        <v>-1.6089768486842699</v>
      </c>
      <c r="K3021">
        <v>119.671036306383</v>
      </c>
      <c r="L3021">
        <v>114.471445164062</v>
      </c>
      <c r="M3021">
        <v>55.519653360146499</v>
      </c>
      <c r="N3021">
        <v>0.574866310160427</v>
      </c>
      <c r="O3021">
        <v>18.650352243233201</v>
      </c>
      <c r="P3021">
        <v>99.7777777777777</v>
      </c>
    </row>
    <row r="3022" spans="1:17" hidden="1" x14ac:dyDescent="0.3">
      <c r="A3022" t="s">
        <v>6257</v>
      </c>
      <c r="B3022" t="s">
        <v>6258</v>
      </c>
      <c r="C3022" t="s">
        <v>10405</v>
      </c>
      <c r="D3022" t="s">
        <v>127</v>
      </c>
      <c r="E3022">
        <v>101.2123007</v>
      </c>
      <c r="F3022">
        <v>41</v>
      </c>
      <c r="G3022">
        <v>-78.224142490251495</v>
      </c>
      <c r="H3022">
        <v>-1.81647918552308</v>
      </c>
      <c r="I3022">
        <v>-7.9107204232621404</v>
      </c>
      <c r="J3022">
        <v>-2.4691114784524202</v>
      </c>
      <c r="K3022">
        <v>41.649356215290098</v>
      </c>
      <c r="L3022">
        <v>45.592815412354597</v>
      </c>
      <c r="M3022">
        <v>39.642218840416902</v>
      </c>
      <c r="N3022">
        <v>1.2904703726328599</v>
      </c>
      <c r="O3022">
        <v>95.121951219512198</v>
      </c>
      <c r="P3022">
        <v>25.9600614439324</v>
      </c>
    </row>
    <row r="3023" spans="1:17" hidden="1" x14ac:dyDescent="0.3">
      <c r="A3023" t="s">
        <v>6259</v>
      </c>
      <c r="B3023" t="s">
        <v>6260</v>
      </c>
      <c r="C3023" t="s">
        <v>10405</v>
      </c>
      <c r="D3023" t="s">
        <v>213</v>
      </c>
      <c r="E3023">
        <v>101.10375000000001</v>
      </c>
      <c r="F3023">
        <v>71.25</v>
      </c>
      <c r="G3023">
        <v>60.865606401077201</v>
      </c>
      <c r="H3023">
        <v>-9.0943903499888794</v>
      </c>
      <c r="I3023">
        <v>19.336087320533501</v>
      </c>
      <c r="J3023">
        <v>-3.2758830695118002</v>
      </c>
      <c r="K3023">
        <v>73.319159505594399</v>
      </c>
      <c r="L3023">
        <v>64.301326072574994</v>
      </c>
      <c r="M3023">
        <v>42.434078009874597</v>
      </c>
      <c r="N3023">
        <v>0.41941042328584599</v>
      </c>
      <c r="O3023">
        <v>47.228070175438503</v>
      </c>
      <c r="P3023">
        <v>101.841359773371</v>
      </c>
      <c r="Q3023">
        <v>0.145224081679762</v>
      </c>
    </row>
    <row r="3024" spans="1:17" hidden="1" x14ac:dyDescent="0.3">
      <c r="A3024" t="s">
        <v>6261</v>
      </c>
      <c r="B3024" t="s">
        <v>6262</v>
      </c>
      <c r="C3024" t="s">
        <v>10405</v>
      </c>
      <c r="D3024" t="s">
        <v>4209</v>
      </c>
      <c r="E3024">
        <v>100.95455625</v>
      </c>
      <c r="F3024">
        <v>160.15</v>
      </c>
      <c r="G3024">
        <v>-7.3468811373369496</v>
      </c>
      <c r="H3024">
        <v>-21.0820909743864</v>
      </c>
      <c r="I3024">
        <v>15.775189884636101</v>
      </c>
      <c r="J3024">
        <v>-16.679637794241799</v>
      </c>
      <c r="K3024">
        <v>182.64655244157899</v>
      </c>
      <c r="L3024">
        <v>158.50053401096801</v>
      </c>
      <c r="M3024">
        <v>16.026003265487098</v>
      </c>
      <c r="N3024">
        <v>0.69027081243731103</v>
      </c>
      <c r="O3024">
        <v>52.575710271620302</v>
      </c>
      <c r="P3024">
        <v>52.017085904129097</v>
      </c>
    </row>
    <row r="3025" spans="1:17" hidden="1" x14ac:dyDescent="0.3">
      <c r="A3025" t="s">
        <v>6263</v>
      </c>
      <c r="B3025" t="s">
        <v>6264</v>
      </c>
      <c r="C3025" t="s">
        <v>10405</v>
      </c>
      <c r="D3025" t="s">
        <v>393</v>
      </c>
      <c r="E3025">
        <v>100.9509942</v>
      </c>
      <c r="F3025">
        <v>107.45</v>
      </c>
      <c r="G3025">
        <v>225.99515575536199</v>
      </c>
      <c r="H3025">
        <v>1.1508708339548801</v>
      </c>
      <c r="I3025">
        <v>341.50489073933699</v>
      </c>
      <c r="J3025">
        <v>-2.7127761958013399</v>
      </c>
      <c r="K3025">
        <v>93.571938951323403</v>
      </c>
      <c r="L3025">
        <v>64.647533014224805</v>
      </c>
      <c r="M3025">
        <v>66.259027738691401</v>
      </c>
      <c r="N3025">
        <v>1.1229946524064101</v>
      </c>
      <c r="O3025">
        <v>1.6286644951139999</v>
      </c>
      <c r="P3025">
        <v>369.62412587412501</v>
      </c>
    </row>
    <row r="3026" spans="1:17" hidden="1" x14ac:dyDescent="0.3">
      <c r="A3026" t="s">
        <v>6265</v>
      </c>
      <c r="B3026" t="s">
        <v>6266</v>
      </c>
      <c r="C3026" t="s">
        <v>10405</v>
      </c>
      <c r="D3026" t="s">
        <v>4449</v>
      </c>
      <c r="E3026">
        <v>100.066416</v>
      </c>
      <c r="F3026">
        <v>53.08</v>
      </c>
      <c r="G3026">
        <v>33.703489088695697</v>
      </c>
      <c r="H3026">
        <v>-23.2841330160499</v>
      </c>
      <c r="I3026">
        <v>60.8570516404383</v>
      </c>
      <c r="J3026">
        <v>-2.4691114784524202</v>
      </c>
      <c r="K3026">
        <v>52.911007797421</v>
      </c>
      <c r="L3026">
        <v>40.754960114570103</v>
      </c>
      <c r="M3026">
        <v>12.5736883354535</v>
      </c>
      <c r="N3026">
        <v>0</v>
      </c>
      <c r="O3026">
        <v>46.948003014317997</v>
      </c>
      <c r="P3026">
        <v>111.47410358565701</v>
      </c>
      <c r="Q3026">
        <v>0.10804563070668501</v>
      </c>
    </row>
    <row r="3027" spans="1:17" hidden="1" x14ac:dyDescent="0.3">
      <c r="A3027" t="s">
        <v>6267</v>
      </c>
      <c r="B3027" t="s">
        <v>6268</v>
      </c>
      <c r="C3027" t="s">
        <v>10405</v>
      </c>
      <c r="D3027" t="s">
        <v>149</v>
      </c>
      <c r="E3027">
        <v>100.04656</v>
      </c>
      <c r="F3027">
        <v>82</v>
      </c>
      <c r="G3027">
        <v>-6.69331657312516</v>
      </c>
      <c r="H3027">
        <v>4.7216500848766403</v>
      </c>
      <c r="I3027">
        <v>-9.5037239236312399</v>
      </c>
      <c r="J3027">
        <v>-0.60575744118533903</v>
      </c>
      <c r="K3027">
        <v>79.905907565117303</v>
      </c>
      <c r="L3027">
        <v>77.7067759319755</v>
      </c>
      <c r="M3027">
        <v>51.409740097408097</v>
      </c>
      <c r="N3027">
        <v>0.56077234579494095</v>
      </c>
      <c r="O3027">
        <v>43.902439024390198</v>
      </c>
      <c r="P3027">
        <v>38.396624472573798</v>
      </c>
    </row>
    <row r="3028" spans="1:17" hidden="1" x14ac:dyDescent="0.3">
      <c r="A3028" t="s">
        <v>6269</v>
      </c>
      <c r="B3028" t="s">
        <v>6270</v>
      </c>
      <c r="C3028" t="s">
        <v>10405</v>
      </c>
      <c r="D3028" t="s">
        <v>21</v>
      </c>
      <c r="E3028">
        <v>99.506941874999995</v>
      </c>
      <c r="F3028">
        <v>79.53</v>
      </c>
      <c r="G3028">
        <v>63.956725833455302</v>
      </c>
      <c r="H3028">
        <v>3.0516048829349698</v>
      </c>
      <c r="I3028">
        <v>44.457529334177401</v>
      </c>
      <c r="J3028">
        <v>2.9362939269529802</v>
      </c>
      <c r="K3028">
        <v>74.342950702648196</v>
      </c>
      <c r="L3028">
        <v>65.290942118534403</v>
      </c>
      <c r="M3028">
        <v>68.609956295055497</v>
      </c>
      <c r="N3028">
        <v>0.78060741124695499</v>
      </c>
      <c r="O3028">
        <v>28.882182824091501</v>
      </c>
      <c r="P3028">
        <v>100.58007566204201</v>
      </c>
      <c r="Q3028">
        <v>4.0029842746045999E-2</v>
      </c>
    </row>
    <row r="3029" spans="1:17" hidden="1" x14ac:dyDescent="0.3">
      <c r="A3029" t="s">
        <v>6271</v>
      </c>
      <c r="B3029" t="s">
        <v>6272</v>
      </c>
      <c r="C3029" t="s">
        <v>10405</v>
      </c>
      <c r="D3029" t="s">
        <v>263</v>
      </c>
      <c r="E3029">
        <v>99.504985826999999</v>
      </c>
      <c r="F3029">
        <v>48.49</v>
      </c>
      <c r="G3029">
        <v>-51.287440852922202</v>
      </c>
      <c r="H3029">
        <v>-7.4767479878797198</v>
      </c>
      <c r="I3029">
        <v>9.4870637372456095</v>
      </c>
      <c r="J3029">
        <v>-6.7976993968825798</v>
      </c>
      <c r="K3029">
        <v>49.577297482843797</v>
      </c>
      <c r="L3029">
        <v>50.294270852225402</v>
      </c>
      <c r="M3029">
        <v>43.655940123142599</v>
      </c>
      <c r="N3029">
        <v>0.75326637540713803</v>
      </c>
      <c r="O3029">
        <v>31.2641781810682</v>
      </c>
      <c r="P3029">
        <v>38.148148148148103</v>
      </c>
      <c r="Q3029">
        <v>-2.749356029166E-3</v>
      </c>
    </row>
    <row r="3030" spans="1:17" hidden="1" x14ac:dyDescent="0.3">
      <c r="A3030" t="s">
        <v>6273</v>
      </c>
      <c r="B3030" t="s">
        <v>6274</v>
      </c>
      <c r="C3030" t="s">
        <v>10405</v>
      </c>
      <c r="D3030" t="s">
        <v>144</v>
      </c>
      <c r="E3030">
        <v>99.381590000000003</v>
      </c>
      <c r="F3030">
        <v>133</v>
      </c>
      <c r="G3030">
        <v>26.1618224220291</v>
      </c>
      <c r="H3030">
        <v>9.5648143267360197</v>
      </c>
      <c r="I3030">
        <v>20.930717937441301</v>
      </c>
      <c r="J3030">
        <v>-8.4303107729850399</v>
      </c>
      <c r="K3030">
        <v>118.279156952812</v>
      </c>
      <c r="L3030">
        <v>102.72802237748699</v>
      </c>
      <c r="M3030">
        <v>56.791387234410202</v>
      </c>
      <c r="N3030">
        <v>2.1991296852977298</v>
      </c>
      <c r="O3030">
        <v>21.804511278195399</v>
      </c>
      <c r="P3030">
        <v>82.441700960219407</v>
      </c>
      <c r="Q3030">
        <v>0.101455540880205</v>
      </c>
    </row>
    <row r="3031" spans="1:17" hidden="1" x14ac:dyDescent="0.3">
      <c r="A3031" t="s">
        <v>6275</v>
      </c>
      <c r="B3031" t="s">
        <v>6276</v>
      </c>
      <c r="C3031" t="s">
        <v>10405</v>
      </c>
      <c r="D3031" t="s">
        <v>1865</v>
      </c>
      <c r="E3031">
        <v>99.180499999999995</v>
      </c>
      <c r="F3031">
        <v>33.85</v>
      </c>
      <c r="G3031">
        <v>-24.711193450986698</v>
      </c>
      <c r="H3031">
        <v>-9.26469790963246</v>
      </c>
      <c r="I3031">
        <v>-10.2228259883797</v>
      </c>
      <c r="J3031">
        <v>-10.8474898568308</v>
      </c>
      <c r="M3031">
        <v>36.734617909866898</v>
      </c>
      <c r="O3031">
        <v>30.576070901033901</v>
      </c>
      <c r="P3031">
        <v>18.771929824561401</v>
      </c>
    </row>
    <row r="3032" spans="1:17" hidden="1" x14ac:dyDescent="0.3">
      <c r="A3032" t="s">
        <v>6277</v>
      </c>
      <c r="B3032" t="s">
        <v>6278</v>
      </c>
      <c r="C3032" t="s">
        <v>10405</v>
      </c>
      <c r="D3032" t="s">
        <v>263</v>
      </c>
      <c r="E3032">
        <v>98.672687960000005</v>
      </c>
      <c r="F3032">
        <v>6.05</v>
      </c>
      <c r="G3032">
        <v>64.257060517267206</v>
      </c>
      <c r="H3032">
        <v>27.278957616199801</v>
      </c>
      <c r="I3032">
        <v>72.568428878346793</v>
      </c>
      <c r="J3032">
        <v>-11.602969746168901</v>
      </c>
      <c r="K3032">
        <v>4.81910269184465</v>
      </c>
      <c r="L3032">
        <v>4.1527978392433704</v>
      </c>
      <c r="M3032">
        <v>66.787138686084504</v>
      </c>
      <c r="N3032">
        <v>2.3624091730836101</v>
      </c>
      <c r="O3032">
        <v>10.7438016528925</v>
      </c>
      <c r="P3032">
        <v>117.625899280575</v>
      </c>
      <c r="Q3032">
        <v>7.2183611872440004E-2</v>
      </c>
    </row>
    <row r="3033" spans="1:17" hidden="1" x14ac:dyDescent="0.3">
      <c r="A3033" t="s">
        <v>6279</v>
      </c>
      <c r="B3033" t="s">
        <v>6280</v>
      </c>
      <c r="C3033" t="s">
        <v>10405</v>
      </c>
      <c r="D3033" t="s">
        <v>144</v>
      </c>
      <c r="E3033">
        <v>98.527500000000003</v>
      </c>
      <c r="F3033">
        <v>131.37</v>
      </c>
      <c r="G3033">
        <v>147.577211405561</v>
      </c>
      <c r="H3033">
        <v>59.938935103398997</v>
      </c>
      <c r="I3033">
        <v>127.868258420461</v>
      </c>
      <c r="J3033">
        <v>11.733152121401501</v>
      </c>
      <c r="K3033">
        <v>88.306338615129405</v>
      </c>
      <c r="L3033">
        <v>71.253536153165101</v>
      </c>
      <c r="M3033">
        <v>91.886237659891293</v>
      </c>
      <c r="N3033">
        <v>1.5734884468757699</v>
      </c>
      <c r="O3033">
        <v>0</v>
      </c>
      <c r="P3033">
        <v>228.01498127340801</v>
      </c>
      <c r="Q3033">
        <v>0.12577519759997099</v>
      </c>
    </row>
    <row r="3034" spans="1:17" hidden="1" x14ac:dyDescent="0.3">
      <c r="A3034" t="s">
        <v>6281</v>
      </c>
      <c r="B3034" t="s">
        <v>6282</v>
      </c>
      <c r="C3034" t="s">
        <v>10405</v>
      </c>
      <c r="D3034" t="s">
        <v>2479</v>
      </c>
      <c r="E3034">
        <v>98.468094006000001</v>
      </c>
      <c r="F3034">
        <v>41.81</v>
      </c>
      <c r="G3034">
        <v>-12.5006701241843</v>
      </c>
      <c r="H3034">
        <v>3.1323469139220799</v>
      </c>
      <c r="I3034">
        <v>-50.615450153862398</v>
      </c>
      <c r="J3034">
        <v>-7.2763677142800898</v>
      </c>
      <c r="K3034">
        <v>42.627760372065602</v>
      </c>
      <c r="L3034">
        <v>45.478019901721801</v>
      </c>
      <c r="M3034">
        <v>40.379492840407003</v>
      </c>
      <c r="N3034">
        <v>0.57284065838071196</v>
      </c>
      <c r="O3034">
        <v>79.382922745754598</v>
      </c>
      <c r="P3034">
        <v>46.547493866105803</v>
      </c>
      <c r="Q3034">
        <v>0.189419749580404</v>
      </c>
    </row>
    <row r="3035" spans="1:17" hidden="1" x14ac:dyDescent="0.3">
      <c r="A3035" t="s">
        <v>6283</v>
      </c>
      <c r="B3035" t="s">
        <v>6284</v>
      </c>
      <c r="C3035" t="s">
        <v>10405</v>
      </c>
      <c r="D3035" t="s">
        <v>564</v>
      </c>
      <c r="E3035">
        <v>98.119703479999998</v>
      </c>
      <c r="F3035">
        <v>21.47</v>
      </c>
      <c r="G3035">
        <v>-46.119406702887296</v>
      </c>
      <c r="H3035">
        <v>45.348052589131797</v>
      </c>
      <c r="I3035">
        <v>41.353893588339801</v>
      </c>
      <c r="J3035">
        <v>-12.973313159124601</v>
      </c>
      <c r="K3035">
        <v>16.933451264271799</v>
      </c>
      <c r="L3035">
        <v>15.394653603013399</v>
      </c>
      <c r="M3035">
        <v>64.392069827129802</v>
      </c>
      <c r="N3035">
        <v>2.57228457157865</v>
      </c>
      <c r="O3035">
        <v>18.723800652072601</v>
      </c>
      <c r="P3035">
        <v>107.43961352657</v>
      </c>
      <c r="Q3035">
        <v>0.145353882640781</v>
      </c>
    </row>
    <row r="3036" spans="1:17" hidden="1" x14ac:dyDescent="0.3">
      <c r="A3036" t="s">
        <v>6285</v>
      </c>
      <c r="B3036" t="s">
        <v>6286</v>
      </c>
      <c r="C3036" t="s">
        <v>10405</v>
      </c>
      <c r="D3036" t="s">
        <v>6287</v>
      </c>
      <c r="E3036">
        <v>98.077682999999993</v>
      </c>
      <c r="F3036">
        <v>127.25</v>
      </c>
      <c r="G3036">
        <v>-45.606885060963997</v>
      </c>
      <c r="H3036">
        <v>3.0068494633425802</v>
      </c>
      <c r="I3036">
        <v>-22.078335033971399</v>
      </c>
      <c r="J3036">
        <v>-6.7872932966342399</v>
      </c>
      <c r="K3036">
        <v>117.83122553644</v>
      </c>
      <c r="M3036">
        <v>57.6079223442078</v>
      </c>
      <c r="N3036">
        <v>2.1006221744774098</v>
      </c>
      <c r="O3036">
        <v>65.029469548133605</v>
      </c>
      <c r="P3036">
        <v>41.153632834165201</v>
      </c>
    </row>
    <row r="3037" spans="1:17" hidden="1" x14ac:dyDescent="0.3">
      <c r="A3037" t="s">
        <v>6288</v>
      </c>
      <c r="B3037" t="s">
        <v>6289</v>
      </c>
      <c r="C3037" t="s">
        <v>10405</v>
      </c>
      <c r="D3037" t="s">
        <v>468</v>
      </c>
      <c r="E3037">
        <v>98.024799999999999</v>
      </c>
      <c r="F3037">
        <v>320</v>
      </c>
      <c r="G3037">
        <v>20.209441469648102</v>
      </c>
      <c r="H3037">
        <v>-7.6602022344273296E-2</v>
      </c>
      <c r="I3037">
        <v>26.949624912884701</v>
      </c>
      <c r="J3037">
        <v>-8.5883657832766698</v>
      </c>
      <c r="K3037">
        <v>317.64341339325898</v>
      </c>
      <c r="L3037">
        <v>286.41479115370203</v>
      </c>
      <c r="M3037">
        <v>41.171374291100399</v>
      </c>
      <c r="N3037">
        <v>1.37999707546267</v>
      </c>
      <c r="O3037">
        <v>15.453125</v>
      </c>
      <c r="P3037">
        <v>61.616161616161598</v>
      </c>
      <c r="Q3037">
        <v>9.8546126231830997E-2</v>
      </c>
    </row>
    <row r="3038" spans="1:17" hidden="1" x14ac:dyDescent="0.3">
      <c r="A3038" t="s">
        <v>6290</v>
      </c>
      <c r="B3038" t="s">
        <v>6291</v>
      </c>
      <c r="C3038" t="s">
        <v>10405</v>
      </c>
      <c r="D3038" t="s">
        <v>21</v>
      </c>
      <c r="E3038">
        <v>97.983252899999997</v>
      </c>
      <c r="F3038">
        <v>7.74</v>
      </c>
      <c r="G3038">
        <v>323.122606735754</v>
      </c>
      <c r="H3038">
        <v>-9.4374586117763393</v>
      </c>
      <c r="I3038">
        <v>269.31685655130201</v>
      </c>
      <c r="J3038">
        <v>-11.9427956889787</v>
      </c>
      <c r="K3038">
        <v>7.1217924046632604</v>
      </c>
      <c r="L3038">
        <v>4.4791183350557802</v>
      </c>
      <c r="M3038">
        <v>32.757053659987498</v>
      </c>
      <c r="N3038">
        <v>1.61517371358027</v>
      </c>
      <c r="O3038">
        <v>15.503875968992199</v>
      </c>
      <c r="P3038">
        <v>383.74999999999898</v>
      </c>
      <c r="Q3038">
        <v>0.115365896641211</v>
      </c>
    </row>
    <row r="3039" spans="1:17" hidden="1" x14ac:dyDescent="0.3">
      <c r="A3039" t="s">
        <v>6292</v>
      </c>
      <c r="B3039" t="s">
        <v>6293</v>
      </c>
      <c r="C3039" t="s">
        <v>10405</v>
      </c>
      <c r="D3039" t="s">
        <v>1380</v>
      </c>
      <c r="E3039">
        <v>97.814999999999998</v>
      </c>
      <c r="F3039">
        <v>326.05</v>
      </c>
      <c r="G3039">
        <v>93.624887980662507</v>
      </c>
      <c r="H3039">
        <v>-30.269801631707399</v>
      </c>
      <c r="I3039">
        <v>20.766962708415299</v>
      </c>
      <c r="J3039">
        <v>-10.2062163037436</v>
      </c>
      <c r="K3039">
        <v>352.96789164277197</v>
      </c>
      <c r="L3039">
        <v>273.31784838516</v>
      </c>
      <c r="M3039">
        <v>19.2636211414607</v>
      </c>
      <c r="N3039">
        <v>0.55150038315866001</v>
      </c>
      <c r="O3039">
        <v>43.827633798497097</v>
      </c>
      <c r="P3039">
        <v>125.79639889196601</v>
      </c>
      <c r="Q3039">
        <v>0.195225682597362</v>
      </c>
    </row>
    <row r="3040" spans="1:17" hidden="1" x14ac:dyDescent="0.3">
      <c r="A3040" t="s">
        <v>6294</v>
      </c>
      <c r="B3040" t="s">
        <v>6295</v>
      </c>
      <c r="C3040" t="s">
        <v>10405</v>
      </c>
      <c r="D3040" t="s">
        <v>780</v>
      </c>
      <c r="E3040">
        <v>97.720332511999999</v>
      </c>
      <c r="F3040">
        <v>40.090000000000003</v>
      </c>
      <c r="G3040">
        <v>-10.686662426455699</v>
      </c>
      <c r="H3040">
        <v>-35.005589540408799</v>
      </c>
      <c r="I3040">
        <v>10.195644430090599</v>
      </c>
      <c r="J3040">
        <v>-12.8154042339229</v>
      </c>
      <c r="K3040">
        <v>52.929457759520901</v>
      </c>
      <c r="L3040">
        <v>44.847230988063203</v>
      </c>
      <c r="M3040">
        <v>13.660925856292</v>
      </c>
      <c r="N3040">
        <v>0.48224354535562303</v>
      </c>
      <c r="O3040">
        <v>74.607133948615598</v>
      </c>
      <c r="P3040">
        <v>51.283018867924497</v>
      </c>
    </row>
    <row r="3041" spans="1:17" hidden="1" x14ac:dyDescent="0.3">
      <c r="A3041" t="s">
        <v>6296</v>
      </c>
      <c r="B3041" t="s">
        <v>6297</v>
      </c>
      <c r="C3041" t="s">
        <v>10405</v>
      </c>
      <c r="D3041" t="s">
        <v>1808</v>
      </c>
      <c r="E3041">
        <v>97.641668999999993</v>
      </c>
      <c r="F3041">
        <v>6</v>
      </c>
      <c r="G3041">
        <v>-70.947021115385795</v>
      </c>
      <c r="H3041">
        <v>-10.8897311278094</v>
      </c>
      <c r="I3041">
        <v>-36.050490387472699</v>
      </c>
      <c r="J3041">
        <v>-1.6245168838578199</v>
      </c>
      <c r="K3041">
        <v>6.5669374386251196</v>
      </c>
      <c r="L3041">
        <v>8.3359590676166899</v>
      </c>
      <c r="M3041">
        <v>47.5233235993691</v>
      </c>
      <c r="N3041">
        <v>0.59530298847734098</v>
      </c>
      <c r="O3041">
        <v>97.499999999999901</v>
      </c>
      <c r="P3041">
        <v>7.1428571428571397</v>
      </c>
      <c r="Q3041">
        <v>-4.6524697995359E-2</v>
      </c>
    </row>
    <row r="3042" spans="1:17" hidden="1" x14ac:dyDescent="0.3">
      <c r="A3042" t="s">
        <v>6298</v>
      </c>
      <c r="B3042" t="s">
        <v>6299</v>
      </c>
      <c r="C3042" t="s">
        <v>10405</v>
      </c>
      <c r="D3042" t="s">
        <v>6300</v>
      </c>
      <c r="E3042">
        <v>97.623669989999996</v>
      </c>
      <c r="F3042">
        <v>106.05</v>
      </c>
      <c r="G3042">
        <v>114.169952503329</v>
      </c>
      <c r="H3042">
        <v>129.90901101055499</v>
      </c>
      <c r="I3042">
        <v>218.98352321796901</v>
      </c>
      <c r="J3042">
        <v>-7.6755746741436299</v>
      </c>
      <c r="K3042">
        <v>69.925056251344202</v>
      </c>
      <c r="M3042">
        <v>68.007616268086394</v>
      </c>
      <c r="N3042">
        <v>1.6445111492281299</v>
      </c>
      <c r="O3042">
        <v>10.2781706742102</v>
      </c>
      <c r="P3042">
        <v>295.70895522388003</v>
      </c>
    </row>
    <row r="3043" spans="1:17" hidden="1" x14ac:dyDescent="0.3">
      <c r="A3043" t="s">
        <v>6301</v>
      </c>
      <c r="B3043" t="s">
        <v>6302</v>
      </c>
      <c r="C3043" t="s">
        <v>10405</v>
      </c>
      <c r="D3043" t="s">
        <v>54</v>
      </c>
      <c r="E3043">
        <v>97.523066999999998</v>
      </c>
      <c r="F3043">
        <v>306.85000000000002</v>
      </c>
      <c r="G3043">
        <v>30.0113643529664</v>
      </c>
      <c r="H3043">
        <v>-7.5470112187916696</v>
      </c>
      <c r="I3043">
        <v>35.741856551302803</v>
      </c>
      <c r="J3043">
        <v>-4.0595042080856603</v>
      </c>
      <c r="K3043">
        <v>304.66784413161201</v>
      </c>
      <c r="L3043">
        <v>252.974902938969</v>
      </c>
      <c r="M3043">
        <v>45.4103654675801</v>
      </c>
      <c r="N3043">
        <v>0.39564389158838398</v>
      </c>
      <c r="O3043">
        <v>29.705067622616902</v>
      </c>
      <c r="P3043">
        <v>77.062896710905903</v>
      </c>
      <c r="Q3043">
        <v>5.0840433109368997E-2</v>
      </c>
    </row>
    <row r="3044" spans="1:17" hidden="1" x14ac:dyDescent="0.3">
      <c r="A3044" t="s">
        <v>6303</v>
      </c>
      <c r="B3044" t="s">
        <v>6304</v>
      </c>
      <c r="C3044" t="s">
        <v>10405</v>
      </c>
      <c r="E3044">
        <v>97.375500000000002</v>
      </c>
      <c r="F3044">
        <v>73.09</v>
      </c>
      <c r="G3044">
        <v>-57.551806980727299</v>
      </c>
      <c r="H3044">
        <v>-4.1181128611732403</v>
      </c>
      <c r="I3044">
        <v>-27.8809564478371</v>
      </c>
      <c r="J3044">
        <v>1.1143475129389201E-2</v>
      </c>
      <c r="K3044">
        <v>73.503991637588001</v>
      </c>
      <c r="L3044">
        <v>79.413726847883694</v>
      </c>
      <c r="M3044">
        <v>47.280939740152398</v>
      </c>
      <c r="N3044">
        <v>0.60755074434609102</v>
      </c>
      <c r="O3044">
        <v>44.958270625256503</v>
      </c>
      <c r="P3044">
        <v>16.015873015873002</v>
      </c>
      <c r="Q3044">
        <v>-0.12431535815198</v>
      </c>
    </row>
    <row r="3045" spans="1:17" hidden="1" x14ac:dyDescent="0.3">
      <c r="A3045" t="s">
        <v>6305</v>
      </c>
      <c r="B3045" t="s">
        <v>6306</v>
      </c>
      <c r="C3045" t="s">
        <v>10405</v>
      </c>
      <c r="D3045" t="s">
        <v>46</v>
      </c>
      <c r="E3045">
        <v>97.197553110000001</v>
      </c>
      <c r="F3045">
        <v>125.3</v>
      </c>
      <c r="G3045">
        <v>63.609739088695697</v>
      </c>
      <c r="H3045">
        <v>26.926554870204399</v>
      </c>
      <c r="I3045">
        <v>103.69494842409399</v>
      </c>
      <c r="J3045">
        <v>4.91286277047461</v>
      </c>
      <c r="K3045">
        <v>101.729921562404</v>
      </c>
      <c r="L3045">
        <v>80.442019919548201</v>
      </c>
      <c r="M3045">
        <v>82.010038720458098</v>
      </c>
      <c r="N3045">
        <v>1.1842105263157801</v>
      </c>
      <c r="O3045">
        <v>7.9808459696728506E-2</v>
      </c>
      <c r="P3045">
        <v>178.444444444444</v>
      </c>
    </row>
    <row r="3046" spans="1:17" hidden="1" x14ac:dyDescent="0.3">
      <c r="A3046" t="s">
        <v>6307</v>
      </c>
      <c r="B3046" t="s">
        <v>6308</v>
      </c>
      <c r="C3046" t="s">
        <v>10405</v>
      </c>
      <c r="D3046" t="s">
        <v>592</v>
      </c>
      <c r="E3046">
        <v>96.884799999999998</v>
      </c>
      <c r="F3046">
        <v>0.76</v>
      </c>
      <c r="G3046">
        <v>-5.5048442446375301</v>
      </c>
      <c r="H3046">
        <v>-14.281465179920801</v>
      </c>
      <c r="I3046">
        <v>-9.1117148772686303</v>
      </c>
      <c r="J3046">
        <v>-5.0332140425549801</v>
      </c>
      <c r="K3046">
        <v>0.79117225017800696</v>
      </c>
      <c r="L3046">
        <v>0.81405170707487196</v>
      </c>
      <c r="M3046">
        <v>34.069488616802303</v>
      </c>
      <c r="N3046">
        <v>0.45340130797163503</v>
      </c>
      <c r="O3046">
        <v>107.894736842105</v>
      </c>
      <c r="P3046">
        <v>35.714285714285701</v>
      </c>
      <c r="Q3046">
        <v>0.142869514562666</v>
      </c>
    </row>
    <row r="3047" spans="1:17" hidden="1" x14ac:dyDescent="0.3">
      <c r="A3047" t="s">
        <v>6309</v>
      </c>
      <c r="B3047" t="s">
        <v>6310</v>
      </c>
      <c r="C3047" t="s">
        <v>10405</v>
      </c>
      <c r="D3047" t="s">
        <v>564</v>
      </c>
      <c r="E3047">
        <v>96.849632600000007</v>
      </c>
      <c r="F3047">
        <v>8.8699999999999992</v>
      </c>
      <c r="G3047">
        <v>-46.221898508203402</v>
      </c>
      <c r="H3047">
        <v>-1.92960135746879</v>
      </c>
      <c r="I3047">
        <v>-13.084086844923601</v>
      </c>
      <c r="J3047">
        <v>-6.7849009521366304</v>
      </c>
      <c r="K3047">
        <v>9.0486626496795903</v>
      </c>
      <c r="L3047">
        <v>9.23485236976917</v>
      </c>
      <c r="M3047">
        <v>34.463996629993801</v>
      </c>
      <c r="N3047">
        <v>1.2697823001161901</v>
      </c>
      <c r="O3047">
        <v>62.006764374295301</v>
      </c>
      <c r="P3047">
        <v>16.557161629434901</v>
      </c>
      <c r="Q3047">
        <v>0.18703871510834899</v>
      </c>
    </row>
    <row r="3048" spans="1:17" hidden="1" x14ac:dyDescent="0.3">
      <c r="A3048" t="s">
        <v>6311</v>
      </c>
      <c r="B3048" t="s">
        <v>6312</v>
      </c>
      <c r="C3048" t="s">
        <v>10405</v>
      </c>
      <c r="D3048" t="s">
        <v>400</v>
      </c>
      <c r="E3048">
        <v>96.198419999999999</v>
      </c>
      <c r="F3048">
        <v>138</v>
      </c>
      <c r="G3048">
        <v>-13.205993669924901</v>
      </c>
      <c r="H3048">
        <v>-10.4116066097898</v>
      </c>
      <c r="I3048">
        <v>-1.3256392328455999</v>
      </c>
      <c r="J3048">
        <v>-4.5892528212085999</v>
      </c>
      <c r="K3048">
        <v>141.813918031235</v>
      </c>
      <c r="L3048">
        <v>135.55060739907299</v>
      </c>
      <c r="M3048">
        <v>40.985770713347399</v>
      </c>
      <c r="N3048">
        <v>0.48779764500654099</v>
      </c>
      <c r="O3048">
        <v>31.086956521739101</v>
      </c>
      <c r="P3048">
        <v>37.999999999999901</v>
      </c>
      <c r="Q3048">
        <v>-4.0969224301E-4</v>
      </c>
    </row>
    <row r="3049" spans="1:17" hidden="1" x14ac:dyDescent="0.3">
      <c r="A3049" t="s">
        <v>6313</v>
      </c>
      <c r="B3049" t="s">
        <v>6314</v>
      </c>
      <c r="C3049" t="s">
        <v>10405</v>
      </c>
      <c r="D3049" t="s">
        <v>471</v>
      </c>
      <c r="E3049">
        <v>96.09</v>
      </c>
      <c r="F3049">
        <v>160.15</v>
      </c>
      <c r="G3049">
        <v>325.26922030834697</v>
      </c>
      <c r="H3049">
        <v>-7.8431231044297496</v>
      </c>
      <c r="I3049">
        <v>44.411998251707601</v>
      </c>
      <c r="J3049">
        <v>-4.6186441887327803</v>
      </c>
      <c r="K3049">
        <v>155.28586101592501</v>
      </c>
      <c r="L3049">
        <v>117.14014239900899</v>
      </c>
      <c r="M3049">
        <v>49.165333523386998</v>
      </c>
      <c r="N3049">
        <v>0.72842369641681504</v>
      </c>
      <c r="O3049">
        <v>22.759912581954399</v>
      </c>
      <c r="P3049">
        <v>361.527377521613</v>
      </c>
      <c r="Q3049">
        <v>0.14303701831642199</v>
      </c>
    </row>
    <row r="3050" spans="1:17" hidden="1" x14ac:dyDescent="0.3">
      <c r="A3050" t="s">
        <v>6315</v>
      </c>
      <c r="B3050" t="s">
        <v>6316</v>
      </c>
      <c r="C3050" t="s">
        <v>10405</v>
      </c>
      <c r="D3050" t="s">
        <v>1363</v>
      </c>
      <c r="E3050">
        <v>96.080539380000005</v>
      </c>
      <c r="F3050">
        <v>26.43</v>
      </c>
      <c r="G3050">
        <v>-22.0465109113042</v>
      </c>
      <c r="H3050">
        <v>-0.81280693914464697</v>
      </c>
      <c r="I3050">
        <v>-11.878499733725199</v>
      </c>
      <c r="J3050">
        <v>0.178392303695837</v>
      </c>
      <c r="K3050">
        <v>26.078613166808001</v>
      </c>
      <c r="L3050">
        <v>25.328875803009801</v>
      </c>
      <c r="M3050">
        <v>53.842876406836702</v>
      </c>
      <c r="N3050">
        <v>0.80274606267252102</v>
      </c>
      <c r="O3050">
        <v>5.8267120696178401</v>
      </c>
      <c r="P3050">
        <v>14.4155844155844</v>
      </c>
      <c r="Q3050">
        <v>-6.9436672557021004E-2</v>
      </c>
    </row>
    <row r="3051" spans="1:17" hidden="1" x14ac:dyDescent="0.3">
      <c r="A3051" t="s">
        <v>6317</v>
      </c>
      <c r="B3051" t="s">
        <v>6318</v>
      </c>
      <c r="C3051" t="s">
        <v>10405</v>
      </c>
      <c r="D3051" t="s">
        <v>54</v>
      </c>
      <c r="E3051">
        <v>96.013874999999999</v>
      </c>
      <c r="F3051">
        <v>127.5</v>
      </c>
      <c r="G3051">
        <v>6.0398712025169203</v>
      </c>
      <c r="H3051">
        <v>23.604917443303801</v>
      </c>
      <c r="I3051">
        <v>20.678223887168201</v>
      </c>
      <c r="J3051">
        <v>-0.77026977961072995</v>
      </c>
      <c r="K3051">
        <v>121.278699623661</v>
      </c>
      <c r="L3051">
        <v>105.799736234798</v>
      </c>
      <c r="M3051">
        <v>42.519765403233698</v>
      </c>
      <c r="N3051">
        <v>0.56769287705924898</v>
      </c>
      <c r="O3051">
        <v>21.568627450980301</v>
      </c>
      <c r="P3051">
        <v>55.298416565164402</v>
      </c>
      <c r="Q3051">
        <v>5.0788780779109997E-2</v>
      </c>
    </row>
    <row r="3052" spans="1:17" hidden="1" x14ac:dyDescent="0.3">
      <c r="A3052" t="s">
        <v>6319</v>
      </c>
      <c r="B3052" t="s">
        <v>6320</v>
      </c>
      <c r="C3052" t="s">
        <v>10405</v>
      </c>
      <c r="D3052" t="s">
        <v>46</v>
      </c>
      <c r="E3052">
        <v>95.859627059999994</v>
      </c>
      <c r="F3052">
        <v>12.99</v>
      </c>
      <c r="G3052">
        <v>117.636181396388</v>
      </c>
      <c r="H3052">
        <v>-11.4439157589768</v>
      </c>
      <c r="I3052">
        <v>36.044667202190297</v>
      </c>
      <c r="J3052">
        <v>7.0136471422372297</v>
      </c>
      <c r="K3052">
        <v>13.4171228000125</v>
      </c>
      <c r="L3052">
        <v>11.191408753064801</v>
      </c>
      <c r="M3052">
        <v>52.061764308583498</v>
      </c>
      <c r="N3052">
        <v>0.83151161798883699</v>
      </c>
      <c r="O3052">
        <v>51.270207852193899</v>
      </c>
      <c r="Q3052">
        <v>8.7682327558814999E-2</v>
      </c>
    </row>
    <row r="3053" spans="1:17" hidden="1" x14ac:dyDescent="0.3">
      <c r="A3053" t="s">
        <v>6321</v>
      </c>
      <c r="B3053" t="s">
        <v>6322</v>
      </c>
      <c r="C3053" t="s">
        <v>10405</v>
      </c>
      <c r="D3053" t="s">
        <v>266</v>
      </c>
      <c r="E3053">
        <v>95.532509015999906</v>
      </c>
      <c r="F3053">
        <v>89.46</v>
      </c>
      <c r="G3053">
        <v>85.069868399040601</v>
      </c>
      <c r="H3053">
        <v>15.0783835658786</v>
      </c>
      <c r="I3053">
        <v>75.618498729349398</v>
      </c>
      <c r="J3053">
        <v>21.5328845295316</v>
      </c>
      <c r="K3053">
        <v>59.1339384303933</v>
      </c>
      <c r="L3053">
        <v>50.802971753220604</v>
      </c>
      <c r="M3053">
        <v>91.229230785301993</v>
      </c>
      <c r="N3053">
        <v>1.0176075246474201</v>
      </c>
      <c r="O3053">
        <v>0</v>
      </c>
      <c r="P3053">
        <v>155.746140651801</v>
      </c>
      <c r="Q3053">
        <v>6.1561716221059997E-3</v>
      </c>
    </row>
    <row r="3054" spans="1:17" hidden="1" x14ac:dyDescent="0.3">
      <c r="A3054" t="s">
        <v>6323</v>
      </c>
      <c r="B3054" t="s">
        <v>6324</v>
      </c>
      <c r="C3054" t="s">
        <v>10405</v>
      </c>
      <c r="D3054" t="s">
        <v>468</v>
      </c>
      <c r="E3054">
        <v>95.459900911999995</v>
      </c>
      <c r="F3054">
        <v>16.88</v>
      </c>
      <c r="G3054">
        <v>-34.880444628883403</v>
      </c>
      <c r="H3054">
        <v>-9.2878569983932007</v>
      </c>
      <c r="I3054">
        <v>-20.1108891134371</v>
      </c>
      <c r="J3054">
        <v>-10.8918582595683</v>
      </c>
      <c r="K3054">
        <v>17.5596505311693</v>
      </c>
      <c r="L3054">
        <v>17.827305209084098</v>
      </c>
      <c r="M3054">
        <v>37.361146293537097</v>
      </c>
      <c r="N3054">
        <v>0.39171748376475002</v>
      </c>
      <c r="O3054">
        <v>41.883886255924097</v>
      </c>
      <c r="P3054">
        <v>17.2222222222222</v>
      </c>
      <c r="Q3054">
        <v>5.6502494133346001E-2</v>
      </c>
    </row>
    <row r="3055" spans="1:17" hidden="1" x14ac:dyDescent="0.3">
      <c r="A3055" t="s">
        <v>6325</v>
      </c>
      <c r="B3055" t="s">
        <v>6326</v>
      </c>
      <c r="C3055" t="s">
        <v>10405</v>
      </c>
      <c r="D3055" t="s">
        <v>388</v>
      </c>
      <c r="E3055">
        <v>95.393916914999906</v>
      </c>
      <c r="F3055">
        <v>99.95</v>
      </c>
      <c r="G3055">
        <v>-45.896154847428498</v>
      </c>
      <c r="H3055">
        <v>-4.7083702938639203</v>
      </c>
      <c r="I3055">
        <v>-14.2687616587334</v>
      </c>
      <c r="J3055">
        <v>-0.81663276037529797</v>
      </c>
      <c r="K3055">
        <v>99.598252764182405</v>
      </c>
      <c r="L3055">
        <v>106.499487282109</v>
      </c>
      <c r="M3055">
        <v>51.795132225827203</v>
      </c>
      <c r="N3055">
        <v>0.71826314195506202</v>
      </c>
      <c r="O3055">
        <v>45.072536268134002</v>
      </c>
      <c r="P3055">
        <v>12.303370786516799</v>
      </c>
      <c r="Q3055">
        <v>-7.5394527329060001E-3</v>
      </c>
    </row>
    <row r="3056" spans="1:17" hidden="1" x14ac:dyDescent="0.3">
      <c r="A3056" t="s">
        <v>6327</v>
      </c>
      <c r="B3056" t="s">
        <v>6328</v>
      </c>
      <c r="C3056" t="s">
        <v>10405</v>
      </c>
      <c r="D3056" t="s">
        <v>190</v>
      </c>
      <c r="E3056">
        <v>95.371600000000001</v>
      </c>
      <c r="F3056">
        <v>63.16</v>
      </c>
      <c r="G3056">
        <v>14.0321927923994</v>
      </c>
      <c r="H3056">
        <v>-9.5474454459011096</v>
      </c>
      <c r="I3056">
        <v>5.7003298859384497</v>
      </c>
      <c r="J3056">
        <v>-6.2475636787559203</v>
      </c>
      <c r="K3056">
        <v>65.6725568945227</v>
      </c>
      <c r="L3056">
        <v>59.073128639203397</v>
      </c>
      <c r="M3056">
        <v>40.124060781529003</v>
      </c>
      <c r="N3056">
        <v>0.87303413943019703</v>
      </c>
      <c r="O3056">
        <v>32.837238758707997</v>
      </c>
      <c r="P3056">
        <v>76.918767507002698</v>
      </c>
      <c r="Q3056">
        <v>8.3190210190956002E-2</v>
      </c>
    </row>
    <row r="3057" spans="1:17" hidden="1" x14ac:dyDescent="0.3">
      <c r="A3057" t="s">
        <v>6329</v>
      </c>
      <c r="B3057" t="s">
        <v>6330</v>
      </c>
      <c r="C3057" t="s">
        <v>10405</v>
      </c>
      <c r="D3057" t="s">
        <v>592</v>
      </c>
      <c r="E3057">
        <v>95.352930000000001</v>
      </c>
      <c r="F3057">
        <v>55.9</v>
      </c>
      <c r="G3057">
        <v>-61.187383927177201</v>
      </c>
      <c r="H3057">
        <v>-24.298396396851999</v>
      </c>
      <c r="I3057">
        <v>-46.6990164645702</v>
      </c>
      <c r="J3057">
        <v>-1.14448461278077</v>
      </c>
      <c r="K3057">
        <v>62.561483939401498</v>
      </c>
      <c r="M3057">
        <v>48.514115245734601</v>
      </c>
      <c r="N3057">
        <v>0.14047979252215201</v>
      </c>
      <c r="O3057">
        <v>49.1949910554561</v>
      </c>
      <c r="P3057">
        <v>11.799999999999899</v>
      </c>
    </row>
    <row r="3058" spans="1:17" hidden="1" x14ac:dyDescent="0.3">
      <c r="A3058" t="s">
        <v>6331</v>
      </c>
      <c r="B3058" t="s">
        <v>6332</v>
      </c>
      <c r="C3058" t="s">
        <v>10405</v>
      </c>
      <c r="D3058" t="s">
        <v>400</v>
      </c>
      <c r="E3058">
        <v>95.252799999999993</v>
      </c>
      <c r="F3058">
        <v>37</v>
      </c>
      <c r="G3058">
        <v>25.0745579369745</v>
      </c>
      <c r="H3058">
        <v>-4.8355170628074102</v>
      </c>
      <c r="I3058">
        <v>-34.723502193091797</v>
      </c>
      <c r="J3058">
        <v>7.3426398050615402</v>
      </c>
      <c r="K3058">
        <v>38.453455757674902</v>
      </c>
      <c r="L3058">
        <v>38.296787126872701</v>
      </c>
      <c r="M3058">
        <v>52.526895423902303</v>
      </c>
      <c r="N3058">
        <v>0.31784966218876398</v>
      </c>
      <c r="O3058">
        <v>106.702702702702</v>
      </c>
      <c r="P3058">
        <v>68.105406633348395</v>
      </c>
      <c r="Q3058">
        <v>8.6205532985331998E-2</v>
      </c>
    </row>
    <row r="3059" spans="1:17" hidden="1" x14ac:dyDescent="0.3">
      <c r="A3059" t="s">
        <v>6333</v>
      </c>
      <c r="B3059" t="s">
        <v>6334</v>
      </c>
      <c r="C3059" t="s">
        <v>10405</v>
      </c>
      <c r="D3059" t="s">
        <v>138</v>
      </c>
      <c r="E3059">
        <v>95.252009999999999</v>
      </c>
      <c r="F3059">
        <v>86.3</v>
      </c>
      <c r="G3059">
        <v>10.9225033483542</v>
      </c>
      <c r="H3059">
        <v>-11.8997230966862</v>
      </c>
      <c r="I3059">
        <v>-5.5323962102306803</v>
      </c>
      <c r="J3059">
        <v>-5.3259238772495499</v>
      </c>
      <c r="K3059">
        <v>88.214710939330899</v>
      </c>
      <c r="L3059">
        <v>85.172690248097595</v>
      </c>
      <c r="M3059">
        <v>55.993643314050402</v>
      </c>
      <c r="N3059">
        <v>0.61521760508984802</v>
      </c>
      <c r="O3059">
        <v>47.161066048667401</v>
      </c>
      <c r="P3059">
        <v>51.270815074495999</v>
      </c>
      <c r="Q3059">
        <v>0.12167798645401701</v>
      </c>
    </row>
    <row r="3060" spans="1:17" hidden="1" x14ac:dyDescent="0.3">
      <c r="A3060" t="s">
        <v>6335</v>
      </c>
      <c r="B3060" t="s">
        <v>6336</v>
      </c>
      <c r="C3060" t="s">
        <v>10405</v>
      </c>
      <c r="D3060" t="s">
        <v>21</v>
      </c>
      <c r="E3060">
        <v>95.1692125</v>
      </c>
      <c r="F3060">
        <v>126.85</v>
      </c>
      <c r="G3060">
        <v>-66.615955355748596</v>
      </c>
      <c r="H3060">
        <v>-24.631869492589299</v>
      </c>
      <c r="I3060">
        <v>-58.379730638973001</v>
      </c>
      <c r="J3060">
        <v>-16.504199197750602</v>
      </c>
      <c r="K3060">
        <v>163.12189292242201</v>
      </c>
      <c r="L3060">
        <v>212.114100292849</v>
      </c>
      <c r="M3060">
        <v>40.295663990742902</v>
      </c>
      <c r="N3060">
        <v>0.764853637329726</v>
      </c>
      <c r="O3060">
        <v>302.83799763500099</v>
      </c>
      <c r="P3060">
        <v>7.9115270097830503</v>
      </c>
      <c r="Q3060">
        <v>0.13064418227390201</v>
      </c>
    </row>
    <row r="3061" spans="1:17" hidden="1" x14ac:dyDescent="0.3">
      <c r="A3061" t="s">
        <v>6337</v>
      </c>
      <c r="B3061" t="s">
        <v>6338</v>
      </c>
      <c r="C3061" t="s">
        <v>10405</v>
      </c>
      <c r="D3061" t="s">
        <v>1688</v>
      </c>
      <c r="E3061">
        <v>95.118487040000005</v>
      </c>
      <c r="F3061">
        <v>6863.5</v>
      </c>
      <c r="G3061">
        <v>-5.3315600690617897</v>
      </c>
      <c r="H3061">
        <v>1.3400178327327901</v>
      </c>
      <c r="I3061">
        <v>-4.2368624569616697</v>
      </c>
      <c r="J3061">
        <v>0.57601281309695695</v>
      </c>
      <c r="K3061">
        <v>6592.7456832164198</v>
      </c>
      <c r="L3061">
        <v>6289.5518954976096</v>
      </c>
      <c r="M3061">
        <v>55.282251015972101</v>
      </c>
      <c r="N3061">
        <v>1.4489654293362</v>
      </c>
      <c r="O3061">
        <v>1.769505354411</v>
      </c>
      <c r="P3061">
        <v>34.288788886714897</v>
      </c>
      <c r="Q3061">
        <v>-2.1659899071474999E-2</v>
      </c>
    </row>
    <row r="3062" spans="1:17" hidden="1" x14ac:dyDescent="0.3">
      <c r="A3062" t="s">
        <v>6339</v>
      </c>
      <c r="B3062" t="s">
        <v>6340</v>
      </c>
      <c r="C3062" t="s">
        <v>10405</v>
      </c>
      <c r="D3062" t="s">
        <v>127</v>
      </c>
      <c r="E3062">
        <v>95.026519035000007</v>
      </c>
      <c r="F3062">
        <v>92.99</v>
      </c>
      <c r="G3062">
        <v>-22.925740234612402</v>
      </c>
      <c r="H3062">
        <v>-3.9211945301059599</v>
      </c>
      <c r="I3062">
        <v>-13.714002124904701</v>
      </c>
      <c r="J3062">
        <v>-1.2527497992274499</v>
      </c>
      <c r="K3062">
        <v>93.380866903684193</v>
      </c>
      <c r="L3062">
        <v>93.329785815676203</v>
      </c>
      <c r="M3062">
        <v>52.786610207572998</v>
      </c>
      <c r="N3062">
        <v>0.86177612423163996</v>
      </c>
      <c r="O3062">
        <v>27.422303473491699</v>
      </c>
      <c r="P3062">
        <v>15.2292441140024</v>
      </c>
      <c r="Q3062">
        <v>5.2652810092739998E-2</v>
      </c>
    </row>
    <row r="3063" spans="1:17" hidden="1" x14ac:dyDescent="0.3">
      <c r="A3063" t="s">
        <v>6341</v>
      </c>
      <c r="B3063" t="s">
        <v>6342</v>
      </c>
      <c r="C3063" t="s">
        <v>10405</v>
      </c>
      <c r="D3063" t="s">
        <v>51</v>
      </c>
      <c r="E3063">
        <v>94.5</v>
      </c>
      <c r="F3063">
        <v>78</v>
      </c>
      <c r="G3063">
        <v>93.131781982976506</v>
      </c>
      <c r="H3063">
        <v>-1.2409978031234901</v>
      </c>
      <c r="I3063">
        <v>44.850717772390503</v>
      </c>
      <c r="J3063">
        <v>-7.1556604741919303</v>
      </c>
      <c r="K3063">
        <v>71.439696117043695</v>
      </c>
      <c r="L3063">
        <v>60.255217881353801</v>
      </c>
      <c r="M3063">
        <v>84.278181043154405</v>
      </c>
      <c r="N3063">
        <v>0.85378921561324195</v>
      </c>
      <c r="O3063">
        <v>33.012820512820497</v>
      </c>
      <c r="P3063">
        <v>143.75</v>
      </c>
      <c r="Q3063">
        <v>4.6517478921412003E-2</v>
      </c>
    </row>
    <row r="3064" spans="1:17" hidden="1" x14ac:dyDescent="0.3">
      <c r="A3064" t="s">
        <v>6343</v>
      </c>
      <c r="B3064" t="s">
        <v>6344</v>
      </c>
      <c r="C3064" t="s">
        <v>10405</v>
      </c>
      <c r="D3064" t="s">
        <v>6345</v>
      </c>
      <c r="E3064">
        <v>94.29</v>
      </c>
      <c r="F3064">
        <v>155</v>
      </c>
      <c r="G3064">
        <v>277.88139914160502</v>
      </c>
      <c r="H3064">
        <v>71.640416741064499</v>
      </c>
      <c r="I3064">
        <v>169.088364414392</v>
      </c>
      <c r="J3064">
        <v>-6.1999983286053197</v>
      </c>
      <c r="K3064">
        <v>128.04684692073599</v>
      </c>
      <c r="L3064">
        <v>91.4446209031656</v>
      </c>
      <c r="M3064">
        <v>47.890324597834997</v>
      </c>
      <c r="N3064">
        <v>1.4946368323333401</v>
      </c>
      <c r="O3064">
        <v>22.612903225806399</v>
      </c>
      <c r="P3064">
        <v>335.39325842696599</v>
      </c>
      <c r="Q3064">
        <v>0.159199165128836</v>
      </c>
    </row>
    <row r="3065" spans="1:17" hidden="1" x14ac:dyDescent="0.3">
      <c r="A3065" t="s">
        <v>6346</v>
      </c>
      <c r="B3065" t="s">
        <v>6347</v>
      </c>
      <c r="C3065" t="s">
        <v>10405</v>
      </c>
      <c r="E3065">
        <v>94.248630000000006</v>
      </c>
      <c r="F3065">
        <v>329</v>
      </c>
      <c r="G3065">
        <v>266.23003910080502</v>
      </c>
      <c r="H3065">
        <v>0.247036242543657</v>
      </c>
      <c r="I3065">
        <v>-52.759611134933003</v>
      </c>
      <c r="J3065">
        <v>-5.5720123299461397</v>
      </c>
      <c r="K3065">
        <v>324.96630175750101</v>
      </c>
      <c r="L3065">
        <v>287.53636422313002</v>
      </c>
      <c r="M3065">
        <v>44.917993892631202</v>
      </c>
      <c r="N3065">
        <v>0.42042754810028599</v>
      </c>
      <c r="O3065">
        <v>106.38297872340399</v>
      </c>
      <c r="P3065">
        <v>298.401550012109</v>
      </c>
    </row>
    <row r="3066" spans="1:17" hidden="1" x14ac:dyDescent="0.3">
      <c r="A3066" t="s">
        <v>6348</v>
      </c>
      <c r="B3066" t="s">
        <v>6349</v>
      </c>
      <c r="C3066" t="s">
        <v>10405</v>
      </c>
      <c r="D3066" t="s">
        <v>21</v>
      </c>
      <c r="E3066">
        <v>94.145109500000004</v>
      </c>
      <c r="F3066">
        <v>92.48</v>
      </c>
      <c r="G3066">
        <v>-29.301655516421</v>
      </c>
      <c r="H3066">
        <v>-9.9659889894446607</v>
      </c>
      <c r="I3066">
        <v>-15.3256448322057</v>
      </c>
      <c r="J3066">
        <v>-7.4696334536064004</v>
      </c>
      <c r="K3066">
        <v>96.1578534224614</v>
      </c>
      <c r="L3066">
        <v>97.937593546694302</v>
      </c>
      <c r="M3066">
        <v>31.058500969788302</v>
      </c>
      <c r="N3066">
        <v>1.2359148066397201</v>
      </c>
      <c r="O3066">
        <v>57.169117647058798</v>
      </c>
      <c r="P3066">
        <v>29.614576033637</v>
      </c>
    </row>
    <row r="3067" spans="1:17" hidden="1" x14ac:dyDescent="0.3">
      <c r="A3067" t="s">
        <v>6350</v>
      </c>
      <c r="B3067" t="s">
        <v>6351</v>
      </c>
      <c r="C3067" t="s">
        <v>10405</v>
      </c>
      <c r="D3067" t="s">
        <v>54</v>
      </c>
      <c r="E3067">
        <v>94.138604999999998</v>
      </c>
      <c r="F3067">
        <v>92</v>
      </c>
      <c r="G3067">
        <v>42.368424584806498</v>
      </c>
      <c r="H3067">
        <v>-4.7359117987510402</v>
      </c>
      <c r="I3067">
        <v>33.136528682450297</v>
      </c>
      <c r="J3067">
        <v>-3.5443802956567199</v>
      </c>
      <c r="K3067">
        <v>88.954958488390105</v>
      </c>
      <c r="L3067">
        <v>78.686753984376793</v>
      </c>
      <c r="M3067">
        <v>49.024645792853597</v>
      </c>
      <c r="N3067">
        <v>1.1193782372152501</v>
      </c>
      <c r="O3067">
        <v>13.043478260869501</v>
      </c>
      <c r="P3067">
        <v>87.563710499490298</v>
      </c>
      <c r="Q3067">
        <v>8.2242813162896999E-2</v>
      </c>
    </row>
    <row r="3068" spans="1:17" hidden="1" x14ac:dyDescent="0.3">
      <c r="A3068" t="s">
        <v>6352</v>
      </c>
      <c r="B3068" t="s">
        <v>6353</v>
      </c>
      <c r="C3068" t="s">
        <v>10405</v>
      </c>
      <c r="D3068" t="s">
        <v>187</v>
      </c>
      <c r="E3068">
        <v>94.027627214999995</v>
      </c>
      <c r="F3068">
        <v>48.53</v>
      </c>
      <c r="G3068">
        <v>-50.484926161262102</v>
      </c>
      <c r="H3068">
        <v>-2.7397184363804001</v>
      </c>
      <c r="I3068">
        <v>-15.557722573276299</v>
      </c>
      <c r="J3068">
        <v>-4.4471764999957104</v>
      </c>
      <c r="K3068">
        <v>48.949383526993998</v>
      </c>
      <c r="L3068">
        <v>52.162516509629199</v>
      </c>
      <c r="M3068">
        <v>44.441102822365998</v>
      </c>
      <c r="N3068">
        <v>1.1955156533735001</v>
      </c>
      <c r="O3068">
        <v>70.245209148979995</v>
      </c>
      <c r="P3068">
        <v>22.860759493670798</v>
      </c>
      <c r="Q3068">
        <v>4.7231942331075999E-2</v>
      </c>
    </row>
    <row r="3069" spans="1:17" hidden="1" x14ac:dyDescent="0.3">
      <c r="A3069" t="s">
        <v>6354</v>
      </c>
      <c r="B3069" t="s">
        <v>6355</v>
      </c>
      <c r="C3069" t="s">
        <v>10405</v>
      </c>
      <c r="D3069" t="s">
        <v>729</v>
      </c>
      <c r="E3069">
        <v>93.856673244999996</v>
      </c>
      <c r="F3069">
        <v>9.5500000000000007</v>
      </c>
      <c r="G3069">
        <v>106.57848908869499</v>
      </c>
      <c r="H3069">
        <v>65.904240587180198</v>
      </c>
      <c r="I3069">
        <v>204.951991686437</v>
      </c>
      <c r="J3069">
        <v>-5.1221727029422297</v>
      </c>
      <c r="K3069">
        <v>6.7636136222323699</v>
      </c>
      <c r="L3069">
        <v>5.1971111416120896</v>
      </c>
      <c r="M3069">
        <v>74.715671982232706</v>
      </c>
      <c r="N3069">
        <v>2.0507949599141502</v>
      </c>
      <c r="O3069">
        <v>4.6073298429319198</v>
      </c>
      <c r="P3069">
        <v>242.293906810035</v>
      </c>
      <c r="Q3069">
        <v>0.10728944709980601</v>
      </c>
    </row>
    <row r="3070" spans="1:17" hidden="1" x14ac:dyDescent="0.3">
      <c r="A3070" t="s">
        <v>6356</v>
      </c>
      <c r="B3070" t="s">
        <v>6357</v>
      </c>
      <c r="C3070" t="s">
        <v>10405</v>
      </c>
      <c r="D3070" t="s">
        <v>1628</v>
      </c>
      <c r="E3070">
        <v>93.704707499999998</v>
      </c>
      <c r="F3070">
        <v>239.5</v>
      </c>
      <c r="G3070">
        <v>95.598341680231599</v>
      </c>
      <c r="H3070">
        <v>32.5859165850718</v>
      </c>
      <c r="I3070">
        <v>21.399318804496701</v>
      </c>
      <c r="J3070">
        <v>1.67149667336987</v>
      </c>
      <c r="K3070">
        <v>198.608991301857</v>
      </c>
      <c r="L3070">
        <v>175.36785319435199</v>
      </c>
      <c r="M3070">
        <v>79.043310927037496</v>
      </c>
      <c r="N3070">
        <v>1.5667131215254699</v>
      </c>
      <c r="O3070">
        <v>12.734864300626301</v>
      </c>
      <c r="P3070">
        <v>142.53164556962</v>
      </c>
      <c r="Q3070">
        <v>8.7517960771212003E-2</v>
      </c>
    </row>
    <row r="3071" spans="1:17" hidden="1" x14ac:dyDescent="0.3">
      <c r="A3071" t="s">
        <v>6358</v>
      </c>
      <c r="B3071" t="s">
        <v>6359</v>
      </c>
      <c r="C3071" t="s">
        <v>10405</v>
      </c>
      <c r="D3071" t="s">
        <v>646</v>
      </c>
      <c r="E3071">
        <v>93.291217012000004</v>
      </c>
      <c r="F3071">
        <v>28.91</v>
      </c>
      <c r="G3071">
        <v>9.5720155991766998</v>
      </c>
      <c r="H3071">
        <v>12.232035065538099</v>
      </c>
      <c r="I3071">
        <v>-0.162818245445183</v>
      </c>
      <c r="J3071">
        <v>0.95779337025338096</v>
      </c>
      <c r="K3071">
        <v>25.9321856996714</v>
      </c>
      <c r="L3071">
        <v>24.9617037155577</v>
      </c>
      <c r="M3071">
        <v>73.323834448153207</v>
      </c>
      <c r="N3071">
        <v>1.36511046212847</v>
      </c>
      <c r="O3071">
        <v>35.3602605375237</v>
      </c>
      <c r="P3071">
        <v>56.023657912656198</v>
      </c>
      <c r="Q3071">
        <v>7.1119646693610997E-2</v>
      </c>
    </row>
    <row r="3072" spans="1:17" hidden="1" x14ac:dyDescent="0.3">
      <c r="A3072" t="s">
        <v>6360</v>
      </c>
      <c r="B3072" t="s">
        <v>6361</v>
      </c>
      <c r="C3072" t="s">
        <v>10405</v>
      </c>
      <c r="D3072" t="s">
        <v>89</v>
      </c>
      <c r="E3072">
        <v>93.263715899999994</v>
      </c>
      <c r="F3072">
        <v>4.79</v>
      </c>
      <c r="G3072">
        <v>-23.800470187322301</v>
      </c>
      <c r="H3072">
        <v>-6.3640813589225704</v>
      </c>
      <c r="I3072">
        <v>-16.200092601239501</v>
      </c>
      <c r="J3072">
        <v>-0.38577814511907499</v>
      </c>
      <c r="K3072">
        <v>4.9528458708870096</v>
      </c>
      <c r="L3072">
        <v>4.69667608309208</v>
      </c>
      <c r="M3072">
        <v>46.0815700893491</v>
      </c>
      <c r="N3072">
        <v>0.94454689663574698</v>
      </c>
      <c r="O3072">
        <v>36.325678496868399</v>
      </c>
      <c r="P3072">
        <v>23.772609819121399</v>
      </c>
    </row>
    <row r="3073" spans="1:17" hidden="1" x14ac:dyDescent="0.3">
      <c r="A3073" t="s">
        <v>6362</v>
      </c>
      <c r="B3073" t="s">
        <v>6363</v>
      </c>
      <c r="C3073" t="s">
        <v>10405</v>
      </c>
      <c r="D3073" t="s">
        <v>130</v>
      </c>
      <c r="E3073">
        <v>93.17</v>
      </c>
      <c r="F3073">
        <v>84.7</v>
      </c>
      <c r="G3073">
        <v>33.906920461244802</v>
      </c>
      <c r="H3073">
        <v>6.6897127649412997</v>
      </c>
      <c r="I3073">
        <v>-13.115242214129299</v>
      </c>
      <c r="J3073">
        <v>-2.4691114784524202</v>
      </c>
      <c r="K3073">
        <v>81.350682932959998</v>
      </c>
      <c r="L3073">
        <v>74.247601329628694</v>
      </c>
      <c r="M3073">
        <v>73.366582004653594</v>
      </c>
      <c r="N3073">
        <v>2.9806259314456001E-2</v>
      </c>
      <c r="O3073">
        <v>21.050767414403701</v>
      </c>
      <c r="P3073">
        <v>66.078431372549005</v>
      </c>
    </row>
    <row r="3074" spans="1:17" hidden="1" x14ac:dyDescent="0.3">
      <c r="A3074" t="s">
        <v>6364</v>
      </c>
      <c r="B3074" t="s">
        <v>6365</v>
      </c>
      <c r="C3074" t="s">
        <v>10405</v>
      </c>
      <c r="E3074">
        <v>93.040583499999997</v>
      </c>
      <c r="F3074">
        <v>21.25</v>
      </c>
      <c r="G3074">
        <v>77.188095000025797</v>
      </c>
      <c r="H3074">
        <v>48.408765551546999</v>
      </c>
      <c r="I3074">
        <v>59.695821492872</v>
      </c>
      <c r="J3074">
        <v>29.678283693085</v>
      </c>
      <c r="K3074">
        <v>15.2034162916416</v>
      </c>
      <c r="L3074">
        <v>13.312621199643701</v>
      </c>
      <c r="M3074">
        <v>91.400702065069396</v>
      </c>
      <c r="N3074">
        <v>3.3963128699113798</v>
      </c>
      <c r="O3074">
        <v>6.1647058823529299</v>
      </c>
      <c r="P3074">
        <v>129.729729729729</v>
      </c>
      <c r="Q3074">
        <v>0.120690981358683</v>
      </c>
    </row>
    <row r="3075" spans="1:17" hidden="1" x14ac:dyDescent="0.3">
      <c r="A3075" t="s">
        <v>6366</v>
      </c>
      <c r="B3075" t="s">
        <v>6367</v>
      </c>
      <c r="C3075" t="s">
        <v>10405</v>
      </c>
      <c r="D3075" t="s">
        <v>998</v>
      </c>
      <c r="E3075">
        <v>92.897233069999999</v>
      </c>
      <c r="F3075">
        <v>56.9</v>
      </c>
      <c r="G3075">
        <v>-53.362646645376202</v>
      </c>
      <c r="H3075">
        <v>1.63123323277756</v>
      </c>
      <c r="I3075">
        <v>-14.322562158960601</v>
      </c>
      <c r="J3075">
        <v>1.8905615460707501</v>
      </c>
      <c r="K3075">
        <v>54.237657229142798</v>
      </c>
      <c r="L3075">
        <v>58.651078479347099</v>
      </c>
      <c r="M3075">
        <v>64.506224138143097</v>
      </c>
      <c r="N3075">
        <v>1.26769424347279</v>
      </c>
      <c r="O3075">
        <v>41.8277680140597</v>
      </c>
      <c r="P3075">
        <v>18.0497925311203</v>
      </c>
    </row>
    <row r="3076" spans="1:17" hidden="1" x14ac:dyDescent="0.3">
      <c r="A3076" t="s">
        <v>6368</v>
      </c>
      <c r="B3076" t="s">
        <v>6369</v>
      </c>
      <c r="C3076" t="s">
        <v>10405</v>
      </c>
      <c r="D3076" t="s">
        <v>2316</v>
      </c>
      <c r="E3076">
        <v>92.893600000000006</v>
      </c>
      <c r="F3076">
        <v>332</v>
      </c>
      <c r="G3076">
        <v>386.57848908869499</v>
      </c>
      <c r="H3076">
        <v>-0.32747406562916598</v>
      </c>
      <c r="I3076">
        <v>39.513826248272402</v>
      </c>
      <c r="J3076">
        <v>-15.607132311785699</v>
      </c>
      <c r="K3076">
        <v>327.56027255686399</v>
      </c>
      <c r="L3076">
        <v>231.955893593517</v>
      </c>
      <c r="M3076">
        <v>38.034051382415598</v>
      </c>
      <c r="N3076">
        <v>0.36130536130536101</v>
      </c>
      <c r="O3076">
        <v>28.870481927710799</v>
      </c>
      <c r="P3076">
        <v>418.75</v>
      </c>
    </row>
    <row r="3077" spans="1:17" hidden="1" x14ac:dyDescent="0.3">
      <c r="A3077" t="s">
        <v>6370</v>
      </c>
      <c r="B3077" t="s">
        <v>6371</v>
      </c>
      <c r="C3077" t="s">
        <v>10405</v>
      </c>
      <c r="D3077" t="s">
        <v>393</v>
      </c>
      <c r="E3077">
        <v>92.876430822000003</v>
      </c>
      <c r="F3077">
        <v>112.11</v>
      </c>
      <c r="G3077">
        <v>15.3416469834326</v>
      </c>
      <c r="H3077">
        <v>0.57567767722199503</v>
      </c>
      <c r="I3077">
        <v>3.3206342091549099</v>
      </c>
      <c r="J3077">
        <v>0.64667799523178304</v>
      </c>
      <c r="K3077">
        <v>95.123270125104796</v>
      </c>
      <c r="L3077">
        <v>90.615714869353795</v>
      </c>
      <c r="M3077">
        <v>78.615066448988699</v>
      </c>
      <c r="N3077">
        <v>3.9621095352957001</v>
      </c>
      <c r="O3077">
        <v>4.8523771296048404</v>
      </c>
      <c r="P3077">
        <v>66.236654804270401</v>
      </c>
      <c r="Q3077">
        <v>2.9838618386117999E-2</v>
      </c>
    </row>
    <row r="3078" spans="1:17" hidden="1" x14ac:dyDescent="0.3">
      <c r="A3078" t="s">
        <v>6372</v>
      </c>
      <c r="B3078" t="s">
        <v>6373</v>
      </c>
      <c r="C3078" t="s">
        <v>10405</v>
      </c>
      <c r="D3078" t="s">
        <v>54</v>
      </c>
      <c r="E3078">
        <v>92.871918239999999</v>
      </c>
      <c r="F3078">
        <v>154</v>
      </c>
      <c r="G3078">
        <v>9.6985950306580193</v>
      </c>
      <c r="H3078">
        <v>-18.163869695236698</v>
      </c>
      <c r="I3078">
        <v>12.7700543488462</v>
      </c>
      <c r="J3078">
        <v>-8.3772077585399405</v>
      </c>
      <c r="K3078">
        <v>153.63376813411199</v>
      </c>
      <c r="L3078">
        <v>138.65634129258501</v>
      </c>
      <c r="M3078">
        <v>49.976879733668703</v>
      </c>
      <c r="N3078">
        <v>0.62144270172889604</v>
      </c>
      <c r="O3078">
        <v>19.6753246753246</v>
      </c>
      <c r="P3078">
        <v>52.475247524752398</v>
      </c>
      <c r="Q3078">
        <v>-5.8649690314526999E-2</v>
      </c>
    </row>
    <row r="3079" spans="1:17" hidden="1" x14ac:dyDescent="0.3">
      <c r="A3079" t="s">
        <v>6374</v>
      </c>
      <c r="B3079" t="s">
        <v>6375</v>
      </c>
      <c r="C3079" t="s">
        <v>10405</v>
      </c>
      <c r="D3079" t="s">
        <v>438</v>
      </c>
      <c r="E3079">
        <v>92.695409025000004</v>
      </c>
      <c r="F3079">
        <v>25.53</v>
      </c>
      <c r="G3079">
        <v>35.8995884962007</v>
      </c>
      <c r="H3079">
        <v>-12.495960263919899</v>
      </c>
      <c r="I3079">
        <v>18.8409207224257</v>
      </c>
      <c r="J3079">
        <v>-4.4862948927221202</v>
      </c>
      <c r="K3079">
        <v>28.341308272046099</v>
      </c>
      <c r="L3079">
        <v>25.150588097455</v>
      </c>
      <c r="M3079">
        <v>30.207393545702399</v>
      </c>
      <c r="N3079">
        <v>1.0885799526565401</v>
      </c>
      <c r="O3079">
        <v>43.008225616921202</v>
      </c>
      <c r="P3079">
        <v>89.1111111111111</v>
      </c>
      <c r="Q3079">
        <v>8.5752338114825993E-2</v>
      </c>
    </row>
    <row r="3080" spans="1:17" hidden="1" x14ac:dyDescent="0.3">
      <c r="A3080" t="s">
        <v>6376</v>
      </c>
      <c r="B3080" t="s">
        <v>6377</v>
      </c>
      <c r="C3080" t="s">
        <v>10405</v>
      </c>
      <c r="D3080" t="s">
        <v>998</v>
      </c>
      <c r="E3080">
        <v>92.555999999999997</v>
      </c>
      <c r="F3080">
        <v>54</v>
      </c>
      <c r="G3080">
        <v>-5.7078106771121799</v>
      </c>
      <c r="H3080">
        <v>-25.7635728158746</v>
      </c>
      <c r="I3080">
        <v>26.316856551302699</v>
      </c>
      <c r="J3080">
        <v>-11.4980722961696</v>
      </c>
      <c r="K3080">
        <v>54.009934457097401</v>
      </c>
      <c r="L3080">
        <v>47.692437723346799</v>
      </c>
      <c r="M3080">
        <v>33.0361095182339</v>
      </c>
      <c r="N3080">
        <v>0.60876968922945895</v>
      </c>
      <c r="O3080">
        <v>28.148148148148099</v>
      </c>
      <c r="P3080">
        <v>47.945205479452</v>
      </c>
    </row>
    <row r="3081" spans="1:17" hidden="1" x14ac:dyDescent="0.3">
      <c r="A3081" t="s">
        <v>6378</v>
      </c>
      <c r="B3081" t="s">
        <v>6379</v>
      </c>
      <c r="C3081" t="s">
        <v>10405</v>
      </c>
      <c r="D3081" t="s">
        <v>74</v>
      </c>
      <c r="E3081">
        <v>92.48</v>
      </c>
      <c r="F3081">
        <v>64</v>
      </c>
      <c r="G3081">
        <v>73.022461515755694</v>
      </c>
      <c r="H3081">
        <v>43.846995506679299</v>
      </c>
      <c r="I3081">
        <v>71.163123886799895</v>
      </c>
      <c r="J3081">
        <v>3.1507232322913699</v>
      </c>
      <c r="K3081">
        <v>50.193575454818699</v>
      </c>
      <c r="L3081">
        <v>41.8411559191333</v>
      </c>
      <c r="M3081">
        <v>83.279088092042997</v>
      </c>
      <c r="N3081">
        <v>0.59353239576128203</v>
      </c>
      <c r="O3081">
        <v>0.78125</v>
      </c>
      <c r="P3081">
        <v>128.57142857142799</v>
      </c>
      <c r="Q3081">
        <v>1.9324918297986E-2</v>
      </c>
    </row>
    <row r="3082" spans="1:17" hidden="1" x14ac:dyDescent="0.3">
      <c r="A3082" t="s">
        <v>6380</v>
      </c>
      <c r="B3082" t="s">
        <v>6381</v>
      </c>
      <c r="C3082" t="s">
        <v>10405</v>
      </c>
      <c r="D3082" t="s">
        <v>407</v>
      </c>
      <c r="E3082">
        <v>92.474341960000004</v>
      </c>
      <c r="F3082">
        <v>63</v>
      </c>
      <c r="G3082">
        <v>132.09023405513801</v>
      </c>
      <c r="H3082">
        <v>8.5817108597257601</v>
      </c>
      <c r="I3082">
        <v>69.094206091771198</v>
      </c>
      <c r="J3082">
        <v>-4.6100710033781898</v>
      </c>
      <c r="K3082">
        <v>56.8315238838574</v>
      </c>
      <c r="L3082">
        <v>45.396976266200603</v>
      </c>
      <c r="M3082">
        <v>63.164075076952301</v>
      </c>
      <c r="N3082">
        <v>1.0123072732313401</v>
      </c>
      <c r="O3082">
        <v>5.1587301587301599</v>
      </c>
      <c r="P3082">
        <v>200</v>
      </c>
      <c r="Q3082">
        <v>0.13866912870388401</v>
      </c>
    </row>
    <row r="3083" spans="1:17" hidden="1" x14ac:dyDescent="0.3">
      <c r="A3083" t="s">
        <v>6382</v>
      </c>
      <c r="B3083" t="s">
        <v>6383</v>
      </c>
      <c r="C3083" t="s">
        <v>10405</v>
      </c>
      <c r="D3083" t="s">
        <v>127</v>
      </c>
      <c r="E3083">
        <v>92.252160000000003</v>
      </c>
      <c r="F3083">
        <v>84</v>
      </c>
      <c r="G3083">
        <v>71.218319597170293</v>
      </c>
      <c r="H3083">
        <v>-13.8505120339629</v>
      </c>
      <c r="I3083">
        <v>3.0932763931431899</v>
      </c>
      <c r="J3083">
        <v>-6.65694306215262</v>
      </c>
      <c r="K3083">
        <v>87.766997748124993</v>
      </c>
      <c r="L3083">
        <v>81.699769765156205</v>
      </c>
      <c r="M3083">
        <v>42.623795915019798</v>
      </c>
      <c r="N3083">
        <v>0.62864744035325404</v>
      </c>
      <c r="O3083">
        <v>36.785714285714199</v>
      </c>
      <c r="P3083">
        <v>115.10883482714399</v>
      </c>
      <c r="Q3083">
        <v>0.10299270921425301</v>
      </c>
    </row>
    <row r="3084" spans="1:17" hidden="1" x14ac:dyDescent="0.3">
      <c r="A3084" t="s">
        <v>6384</v>
      </c>
      <c r="B3084" t="s">
        <v>6385</v>
      </c>
      <c r="C3084" t="s">
        <v>10405</v>
      </c>
      <c r="D3084" t="s">
        <v>564</v>
      </c>
      <c r="E3084">
        <v>92.203199999999995</v>
      </c>
      <c r="F3084">
        <v>171</v>
      </c>
      <c r="G3084">
        <v>152.82848908869499</v>
      </c>
      <c r="H3084">
        <v>-3.5069111653430198</v>
      </c>
      <c r="I3084">
        <v>34.7232736636022</v>
      </c>
      <c r="J3084">
        <v>-5.3262543355952703</v>
      </c>
      <c r="K3084">
        <v>157.887505502674</v>
      </c>
      <c r="L3084">
        <v>122.10934513207</v>
      </c>
      <c r="M3084">
        <v>49.692881108515699</v>
      </c>
      <c r="N3084">
        <v>0.93345563470110204</v>
      </c>
      <c r="O3084">
        <v>15.789473684210501</v>
      </c>
      <c r="P3084">
        <v>244.48025785656699</v>
      </c>
      <c r="Q3084">
        <v>0.126986510858458</v>
      </c>
    </row>
    <row r="3085" spans="1:17" hidden="1" x14ac:dyDescent="0.3">
      <c r="A3085" t="s">
        <v>6386</v>
      </c>
      <c r="B3085" t="s">
        <v>6387</v>
      </c>
      <c r="C3085" t="s">
        <v>10405</v>
      </c>
      <c r="D3085" t="s">
        <v>1414</v>
      </c>
      <c r="E3085">
        <v>92.100885000000005</v>
      </c>
      <c r="F3085">
        <v>138</v>
      </c>
      <c r="G3085">
        <v>26.449178743868199</v>
      </c>
      <c r="H3085">
        <v>3.5756776772220098</v>
      </c>
      <c r="I3085">
        <v>19.425649397800498</v>
      </c>
      <c r="J3085">
        <v>-5.2098522191931496</v>
      </c>
      <c r="K3085">
        <v>123.449894017406</v>
      </c>
      <c r="L3085">
        <v>112.349965833254</v>
      </c>
      <c r="M3085">
        <v>66.754074138572506</v>
      </c>
      <c r="N3085">
        <v>0.59908134749787301</v>
      </c>
      <c r="O3085">
        <v>30.398550724637602</v>
      </c>
      <c r="P3085">
        <v>84</v>
      </c>
      <c r="Q3085">
        <v>0.11724446575479799</v>
      </c>
    </row>
    <row r="3086" spans="1:17" hidden="1" x14ac:dyDescent="0.3">
      <c r="A3086" t="s">
        <v>6388</v>
      </c>
      <c r="B3086" t="s">
        <v>6389</v>
      </c>
      <c r="C3086" t="s">
        <v>10405</v>
      </c>
      <c r="E3086">
        <v>91.475999999999999</v>
      </c>
      <c r="F3086">
        <v>49.06</v>
      </c>
      <c r="G3086">
        <v>1.78931368857541</v>
      </c>
      <c r="H3086">
        <v>-5.8618516007007697</v>
      </c>
      <c r="I3086">
        <v>7.3104871245511998</v>
      </c>
      <c r="J3086">
        <v>-4.92455702300688</v>
      </c>
      <c r="K3086">
        <v>47.174806283709103</v>
      </c>
      <c r="L3086">
        <v>43.2555564536924</v>
      </c>
      <c r="M3086">
        <v>41.7661535644393</v>
      </c>
      <c r="N3086">
        <v>0.897972476034953</v>
      </c>
      <c r="O3086">
        <v>22.890338361190299</v>
      </c>
      <c r="P3086">
        <v>48.144911910455001</v>
      </c>
      <c r="Q3086">
        <v>0.22830024307899799</v>
      </c>
    </row>
    <row r="3087" spans="1:17" hidden="1" x14ac:dyDescent="0.3">
      <c r="A3087" t="s">
        <v>6390</v>
      </c>
      <c r="B3087" t="s">
        <v>6391</v>
      </c>
      <c r="C3087" t="s">
        <v>10405</v>
      </c>
      <c r="D3087" t="s">
        <v>1460</v>
      </c>
      <c r="E3087">
        <v>91.233900000000006</v>
      </c>
      <c r="F3087">
        <v>59.63</v>
      </c>
      <c r="G3087">
        <v>-29.005420945906199</v>
      </c>
      <c r="H3087">
        <v>-6.2799228625890597</v>
      </c>
      <c r="I3087">
        <v>12.941171994895299</v>
      </c>
      <c r="J3087">
        <v>-1.50613621695481</v>
      </c>
      <c r="K3087">
        <v>58.775126858085201</v>
      </c>
      <c r="L3087">
        <v>55.466219897474403</v>
      </c>
      <c r="M3087">
        <v>50.805324925678498</v>
      </c>
      <c r="N3087">
        <v>1.12405955337913</v>
      </c>
      <c r="O3087">
        <v>16.216669461680301</v>
      </c>
      <c r="P3087">
        <v>45.085158150851498</v>
      </c>
      <c r="Q3087">
        <v>-2.3750395566568001E-2</v>
      </c>
    </row>
    <row r="3088" spans="1:17" hidden="1" x14ac:dyDescent="0.3">
      <c r="A3088" t="s">
        <v>6392</v>
      </c>
      <c r="B3088" t="s">
        <v>6393</v>
      </c>
      <c r="C3088" t="s">
        <v>10405</v>
      </c>
      <c r="D3088" t="s">
        <v>1628</v>
      </c>
      <c r="E3088">
        <v>91.001199999999997</v>
      </c>
      <c r="F3088">
        <v>83</v>
      </c>
      <c r="G3088">
        <v>133.85413011433599</v>
      </c>
      <c r="H3088">
        <v>-5.3564580513209101</v>
      </c>
      <c r="I3088">
        <v>48.732896651553403</v>
      </c>
      <c r="J3088">
        <v>-1.8752440684415099</v>
      </c>
      <c r="K3088">
        <v>84.635226525502205</v>
      </c>
      <c r="L3088">
        <v>70.6687611009324</v>
      </c>
      <c r="M3088">
        <v>49.029691747856802</v>
      </c>
      <c r="N3088">
        <v>0.42576419213973798</v>
      </c>
      <c r="O3088">
        <v>39.397590361445701</v>
      </c>
      <c r="P3088">
        <v>199.09909909909899</v>
      </c>
      <c r="Q3088">
        <v>0.141368443952887</v>
      </c>
    </row>
    <row r="3089" spans="1:17" hidden="1" x14ac:dyDescent="0.3">
      <c r="A3089" t="s">
        <v>6394</v>
      </c>
      <c r="B3089" t="s">
        <v>6395</v>
      </c>
      <c r="C3089" t="s">
        <v>10405</v>
      </c>
      <c r="D3089" t="s">
        <v>46</v>
      </c>
      <c r="E3089">
        <v>90.901521983999999</v>
      </c>
      <c r="F3089">
        <v>18.2</v>
      </c>
      <c r="G3089">
        <v>41.161822422029097</v>
      </c>
      <c r="H3089">
        <v>-8.1764590749147494</v>
      </c>
      <c r="I3089">
        <v>1.27110491731585</v>
      </c>
      <c r="J3089">
        <v>-2.02466703400798</v>
      </c>
      <c r="K3089">
        <v>18.8201763291618</v>
      </c>
      <c r="L3089">
        <v>17.5483225462607</v>
      </c>
      <c r="M3089">
        <v>40.656713486483604</v>
      </c>
      <c r="N3089">
        <v>0.72768636079353</v>
      </c>
      <c r="O3089">
        <v>35.6593406593406</v>
      </c>
      <c r="P3089">
        <v>75.675675675675606</v>
      </c>
      <c r="Q3089">
        <v>0.12429280583133601</v>
      </c>
    </row>
    <row r="3090" spans="1:17" hidden="1" x14ac:dyDescent="0.3">
      <c r="A3090" t="s">
        <v>6396</v>
      </c>
      <c r="B3090" t="s">
        <v>6397</v>
      </c>
      <c r="C3090" t="s">
        <v>10405</v>
      </c>
      <c r="D3090" t="s">
        <v>754</v>
      </c>
      <c r="E3090">
        <v>90.884969691999999</v>
      </c>
      <c r="F3090">
        <v>43.94</v>
      </c>
      <c r="G3090">
        <v>3.6973821004459202</v>
      </c>
      <c r="H3090">
        <v>-5.0104711008366802</v>
      </c>
      <c r="I3090">
        <v>-5.9618111323992196</v>
      </c>
      <c r="J3090">
        <v>-2.74484677257007</v>
      </c>
      <c r="K3090">
        <v>43.2548794165562</v>
      </c>
      <c r="L3090">
        <v>40.716733913241399</v>
      </c>
      <c r="M3090">
        <v>59.271834326705303</v>
      </c>
      <c r="N3090">
        <v>0.97003798476955405</v>
      </c>
      <c r="O3090">
        <v>6.73645880746471</v>
      </c>
      <c r="P3090">
        <v>42.847854356306797</v>
      </c>
    </row>
    <row r="3091" spans="1:17" hidden="1" x14ac:dyDescent="0.3">
      <c r="A3091" t="s">
        <v>6398</v>
      </c>
      <c r="B3091" t="s">
        <v>6399</v>
      </c>
      <c r="C3091" t="s">
        <v>10405</v>
      </c>
      <c r="D3091" t="s">
        <v>5010</v>
      </c>
      <c r="E3091">
        <v>90.836875000000006</v>
      </c>
      <c r="F3091">
        <v>126</v>
      </c>
      <c r="G3091">
        <v>-32.171510911304203</v>
      </c>
      <c r="H3091">
        <v>-11.146957290583799</v>
      </c>
      <c r="I3091">
        <v>-48.830684432303698</v>
      </c>
      <c r="J3091">
        <v>9.1340771840807893</v>
      </c>
      <c r="K3091">
        <v>127.208492778863</v>
      </c>
      <c r="L3091">
        <v>144.127084961039</v>
      </c>
      <c r="M3091">
        <v>63.210730233007098</v>
      </c>
      <c r="N3091">
        <v>0.37724180581323402</v>
      </c>
      <c r="O3091">
        <v>107.103174603174</v>
      </c>
      <c r="P3091">
        <v>24.015748031495999</v>
      </c>
      <c r="Q3091">
        <v>9.6166627562855003E-2</v>
      </c>
    </row>
    <row r="3092" spans="1:17" hidden="1" x14ac:dyDescent="0.3">
      <c r="A3092" t="s">
        <v>6400</v>
      </c>
      <c r="B3092" t="s">
        <v>6401</v>
      </c>
      <c r="C3092" t="s">
        <v>10405</v>
      </c>
      <c r="D3092" t="s">
        <v>46</v>
      </c>
      <c r="E3092">
        <v>90.8001</v>
      </c>
      <c r="F3092">
        <v>21</v>
      </c>
      <c r="G3092">
        <v>195.44159361287601</v>
      </c>
      <c r="H3092">
        <v>-10.6894838986965</v>
      </c>
      <c r="I3092">
        <v>120.14245111528901</v>
      </c>
      <c r="J3092">
        <v>-6.2717371009060097</v>
      </c>
      <c r="K3092">
        <v>22.805139870150899</v>
      </c>
      <c r="L3092">
        <v>17.216498474687299</v>
      </c>
      <c r="M3092">
        <v>37.777033705202001</v>
      </c>
      <c r="N3092">
        <v>0.62673286970986397</v>
      </c>
      <c r="O3092">
        <v>54.6666666666666</v>
      </c>
      <c r="P3092">
        <v>283.91224862888402</v>
      </c>
      <c r="Q3092">
        <v>7.9577117862999994E-2</v>
      </c>
    </row>
    <row r="3093" spans="1:17" hidden="1" x14ac:dyDescent="0.3">
      <c r="A3093" t="s">
        <v>6402</v>
      </c>
      <c r="B3093" t="s">
        <v>6403</v>
      </c>
      <c r="C3093" t="s">
        <v>10405</v>
      </c>
      <c r="E3093">
        <v>90.655199999999994</v>
      </c>
      <c r="F3093">
        <v>279.8</v>
      </c>
      <c r="G3093">
        <v>147.62848908869501</v>
      </c>
      <c r="H3093">
        <v>26.793270269814499</v>
      </c>
      <c r="I3093">
        <v>114.68958306903301</v>
      </c>
      <c r="J3093">
        <v>1.1974335780962599</v>
      </c>
      <c r="K3093">
        <v>254.798776428823</v>
      </c>
      <c r="L3093">
        <v>194.78620223201301</v>
      </c>
      <c r="M3093">
        <v>58.549503981841802</v>
      </c>
      <c r="N3093">
        <v>0.89633983528875305</v>
      </c>
      <c r="O3093">
        <v>7.3981415296640396</v>
      </c>
      <c r="P3093">
        <v>254.850982878884</v>
      </c>
      <c r="Q3093">
        <v>0.171997884231815</v>
      </c>
    </row>
    <row r="3094" spans="1:17" hidden="1" x14ac:dyDescent="0.3">
      <c r="A3094" t="s">
        <v>6404</v>
      </c>
      <c r="B3094" t="s">
        <v>6405</v>
      </c>
      <c r="C3094" t="s">
        <v>10405</v>
      </c>
      <c r="D3094" t="s">
        <v>144</v>
      </c>
      <c r="E3094">
        <v>90.652605076</v>
      </c>
      <c r="F3094">
        <v>10.19</v>
      </c>
      <c r="G3094">
        <v>-51.239203970932699</v>
      </c>
      <c r="H3094">
        <v>-6.73004224388254</v>
      </c>
      <c r="I3094">
        <v>-24.453500264799601</v>
      </c>
      <c r="J3094">
        <v>-5.0181310862955497</v>
      </c>
      <c r="K3094">
        <v>10.1387848145625</v>
      </c>
      <c r="L3094">
        <v>11.470803427052999</v>
      </c>
      <c r="M3094">
        <v>53.220231277683098</v>
      </c>
      <c r="N3094">
        <v>0.91953166085673499</v>
      </c>
      <c r="O3094">
        <v>84.748880580707393</v>
      </c>
      <c r="P3094">
        <v>15.5328798185941</v>
      </c>
      <c r="Q3094">
        <v>6.7704422711175993E-2</v>
      </c>
    </row>
    <row r="3095" spans="1:17" hidden="1" x14ac:dyDescent="0.3">
      <c r="A3095" t="s">
        <v>6406</v>
      </c>
      <c r="B3095" t="s">
        <v>6407</v>
      </c>
      <c r="C3095" t="s">
        <v>10405</v>
      </c>
      <c r="E3095">
        <v>90.511681050000007</v>
      </c>
      <c r="F3095">
        <v>265.35000000000002</v>
      </c>
      <c r="G3095">
        <v>658.50190982767003</v>
      </c>
      <c r="H3095">
        <v>-10.3517066954893</v>
      </c>
      <c r="I3095">
        <v>24.3291658903448</v>
      </c>
      <c r="J3095">
        <v>-7.46911147845241</v>
      </c>
      <c r="K3095">
        <v>292.46915161433401</v>
      </c>
      <c r="L3095">
        <v>216.53619765743201</v>
      </c>
      <c r="M3095">
        <v>19.2283443561067</v>
      </c>
      <c r="N3095">
        <v>0.82797076176807904</v>
      </c>
      <c r="O3095">
        <v>31.373657433578199</v>
      </c>
      <c r="P3095">
        <v>690.67342073897498</v>
      </c>
      <c r="Q3095">
        <v>0.28996697179237702</v>
      </c>
    </row>
    <row r="3096" spans="1:17" hidden="1" x14ac:dyDescent="0.3">
      <c r="A3096" t="s">
        <v>6408</v>
      </c>
      <c r="B3096" t="s">
        <v>6409</v>
      </c>
      <c r="C3096" t="s">
        <v>10405</v>
      </c>
      <c r="D3096" t="s">
        <v>263</v>
      </c>
      <c r="E3096">
        <v>90.16</v>
      </c>
      <c r="F3096">
        <v>112.7</v>
      </c>
      <c r="G3096">
        <v>549.61917269426101</v>
      </c>
      <c r="H3096">
        <v>16.830433673913401</v>
      </c>
      <c r="I3096">
        <v>155.528977763424</v>
      </c>
      <c r="J3096">
        <v>-0.47816125220807298</v>
      </c>
      <c r="K3096">
        <v>92.078523276286305</v>
      </c>
      <c r="L3096">
        <v>56.479393213959</v>
      </c>
      <c r="M3096">
        <v>100</v>
      </c>
      <c r="N3096">
        <v>0.44162742967523799</v>
      </c>
      <c r="O3096">
        <v>0</v>
      </c>
      <c r="P3096">
        <v>581.79068360556505</v>
      </c>
    </row>
    <row r="3097" spans="1:17" hidden="1" x14ac:dyDescent="0.3">
      <c r="A3097" t="s">
        <v>6410</v>
      </c>
      <c r="B3097" t="s">
        <v>6411</v>
      </c>
      <c r="C3097" t="s">
        <v>10405</v>
      </c>
      <c r="D3097" t="s">
        <v>388</v>
      </c>
      <c r="E3097">
        <v>90.057618829999996</v>
      </c>
      <c r="F3097">
        <v>44.42</v>
      </c>
      <c r="G3097">
        <v>-11.7921071172662</v>
      </c>
      <c r="H3097">
        <v>-11.386681168449201</v>
      </c>
      <c r="I3097">
        <v>-2.3065200720738299</v>
      </c>
      <c r="J3097">
        <v>-0.96877049186456698</v>
      </c>
      <c r="K3097">
        <v>44.774053483406099</v>
      </c>
      <c r="L3097">
        <v>43.9744429918305</v>
      </c>
      <c r="M3097">
        <v>53.6123047198599</v>
      </c>
      <c r="N3097">
        <v>0.535663629408208</v>
      </c>
      <c r="O3097">
        <v>48.018910400720301</v>
      </c>
      <c r="P3097">
        <v>34.606060606060602</v>
      </c>
      <c r="Q3097">
        <v>8.4192104394916006E-2</v>
      </c>
    </row>
    <row r="3098" spans="1:17" hidden="1" x14ac:dyDescent="0.3">
      <c r="A3098" t="s">
        <v>6412</v>
      </c>
      <c r="B3098" t="s">
        <v>6413</v>
      </c>
      <c r="C3098" t="s">
        <v>10405</v>
      </c>
      <c r="D3098" t="s">
        <v>646</v>
      </c>
      <c r="E3098">
        <v>89.773759999999996</v>
      </c>
      <c r="F3098">
        <v>40.64</v>
      </c>
      <c r="G3098">
        <v>428.38021322662598</v>
      </c>
      <c r="H3098">
        <v>-14.627220873502599</v>
      </c>
      <c r="I3098">
        <v>-27.372032337586099</v>
      </c>
      <c r="J3098">
        <v>-5.0536979446178298</v>
      </c>
      <c r="K3098">
        <v>43.009596588010503</v>
      </c>
      <c r="L3098">
        <v>36.065397304267599</v>
      </c>
      <c r="M3098">
        <v>28.870957244916202</v>
      </c>
      <c r="N3098">
        <v>0.86574749871818901</v>
      </c>
      <c r="O3098">
        <v>23.4744094488188</v>
      </c>
      <c r="P3098">
        <v>525.23076923076906</v>
      </c>
      <c r="Q3098">
        <v>0.16634979991420901</v>
      </c>
    </row>
    <row r="3099" spans="1:17" hidden="1" x14ac:dyDescent="0.3">
      <c r="A3099" t="s">
        <v>6414</v>
      </c>
      <c r="B3099" t="s">
        <v>6415</v>
      </c>
      <c r="C3099" t="s">
        <v>10405</v>
      </c>
      <c r="D3099" t="s">
        <v>263</v>
      </c>
      <c r="E3099">
        <v>89.19549232</v>
      </c>
      <c r="F3099">
        <v>82.9</v>
      </c>
      <c r="G3099">
        <v>54.666442660929299</v>
      </c>
      <c r="H3099">
        <v>-13.569131065947399</v>
      </c>
      <c r="I3099">
        <v>73.683430881866002</v>
      </c>
      <c r="J3099">
        <v>-2.5282131332987499</v>
      </c>
      <c r="K3099">
        <v>77.906731766078195</v>
      </c>
      <c r="L3099">
        <v>55.722656466125599</v>
      </c>
      <c r="M3099">
        <v>30.134261711971501</v>
      </c>
      <c r="N3099">
        <v>8.7945371489555793E-2</v>
      </c>
      <c r="O3099">
        <v>28.287092882991502</v>
      </c>
      <c r="P3099">
        <v>128.311759845772</v>
      </c>
      <c r="Q3099">
        <v>6.0184052355768E-2</v>
      </c>
    </row>
    <row r="3100" spans="1:17" hidden="1" x14ac:dyDescent="0.3">
      <c r="A3100" t="s">
        <v>6416</v>
      </c>
      <c r="B3100" t="s">
        <v>6417</v>
      </c>
      <c r="C3100" t="s">
        <v>10405</v>
      </c>
      <c r="D3100" t="s">
        <v>213</v>
      </c>
      <c r="E3100">
        <v>89.017200000000003</v>
      </c>
      <c r="F3100">
        <v>6</v>
      </c>
      <c r="G3100">
        <v>-67.931682217513995</v>
      </c>
      <c r="H3100">
        <v>-14.317594958083999</v>
      </c>
      <c r="I3100">
        <v>-49.423757783168099</v>
      </c>
      <c r="J3100">
        <v>-6.6491757871340802</v>
      </c>
      <c r="K3100">
        <v>6.59965888980265</v>
      </c>
      <c r="L3100">
        <v>7.6331390235569199</v>
      </c>
      <c r="M3100">
        <v>34.617541679107497</v>
      </c>
      <c r="N3100">
        <v>0.41479872167340398</v>
      </c>
      <c r="O3100">
        <v>116.666666666666</v>
      </c>
      <c r="P3100">
        <v>2.9159519725557401</v>
      </c>
      <c r="Q3100">
        <v>0.121893072720551</v>
      </c>
    </row>
    <row r="3101" spans="1:17" hidden="1" x14ac:dyDescent="0.3">
      <c r="A3101" t="s">
        <v>6418</v>
      </c>
      <c r="B3101" t="s">
        <v>6419</v>
      </c>
      <c r="C3101" t="s">
        <v>10405</v>
      </c>
      <c r="D3101" t="s">
        <v>564</v>
      </c>
      <c r="E3101">
        <v>88.993228427999995</v>
      </c>
      <c r="F3101">
        <v>7.23</v>
      </c>
      <c r="G3101">
        <v>13.3013261108285</v>
      </c>
      <c r="H3101">
        <v>9.3290316503902204</v>
      </c>
      <c r="I3101">
        <v>1.82098878270775</v>
      </c>
      <c r="J3101">
        <v>-9.9973423441989606</v>
      </c>
      <c r="K3101">
        <v>6.9841756590055004</v>
      </c>
      <c r="L3101">
        <v>6.7231174594978302</v>
      </c>
      <c r="M3101">
        <v>42.8048704219201</v>
      </c>
      <c r="N3101">
        <v>0.92202902002734799</v>
      </c>
      <c r="O3101">
        <v>58.644536652835399</v>
      </c>
      <c r="P3101">
        <v>55.4838709677419</v>
      </c>
      <c r="Q3101">
        <v>1.6845759082090999E-2</v>
      </c>
    </row>
    <row r="3102" spans="1:17" hidden="1" x14ac:dyDescent="0.3">
      <c r="A3102" t="s">
        <v>6420</v>
      </c>
      <c r="B3102" t="s">
        <v>6421</v>
      </c>
      <c r="C3102" t="s">
        <v>10405</v>
      </c>
      <c r="D3102" t="s">
        <v>74</v>
      </c>
      <c r="E3102">
        <v>88.985004810000007</v>
      </c>
      <c r="F3102">
        <v>144</v>
      </c>
      <c r="G3102">
        <v>39.012511913232103</v>
      </c>
      <c r="H3102">
        <v>-7.6814401501980498</v>
      </c>
      <c r="I3102">
        <v>38.329857634726402</v>
      </c>
      <c r="J3102">
        <v>11.4037208914897</v>
      </c>
      <c r="K3102">
        <v>143.32440343347599</v>
      </c>
      <c r="L3102">
        <v>126.06669357961999</v>
      </c>
      <c r="M3102">
        <v>60.165736599303798</v>
      </c>
      <c r="N3102">
        <v>0.21204447144222899</v>
      </c>
      <c r="O3102">
        <v>66.6319444444444</v>
      </c>
      <c r="P3102">
        <v>86.528497409326405</v>
      </c>
      <c r="Q3102">
        <v>2.5556010985159E-2</v>
      </c>
    </row>
    <row r="3103" spans="1:17" hidden="1" x14ac:dyDescent="0.3">
      <c r="A3103" t="s">
        <v>6422</v>
      </c>
      <c r="B3103" t="s">
        <v>6423</v>
      </c>
      <c r="C3103" t="s">
        <v>10405</v>
      </c>
      <c r="D3103" t="s">
        <v>127</v>
      </c>
      <c r="E3103">
        <v>88.862731249999996</v>
      </c>
      <c r="F3103">
        <v>31.15</v>
      </c>
      <c r="G3103">
        <v>-30.207517457948999</v>
      </c>
      <c r="H3103">
        <v>-3.1833483513254399</v>
      </c>
      <c r="I3103">
        <v>-9.5234212264749907</v>
      </c>
      <c r="J3103">
        <v>3.5446906904598299</v>
      </c>
      <c r="K3103">
        <v>30.559061061505801</v>
      </c>
      <c r="L3103">
        <v>30.226415381666701</v>
      </c>
      <c r="M3103">
        <v>49.620302173908797</v>
      </c>
      <c r="N3103">
        <v>0.98981612868226598</v>
      </c>
      <c r="O3103">
        <v>40.256821829855497</v>
      </c>
      <c r="P3103">
        <v>24.351297405189602</v>
      </c>
      <c r="Q3103">
        <v>3.153731647948E-2</v>
      </c>
    </row>
    <row r="3104" spans="1:17" hidden="1" x14ac:dyDescent="0.3">
      <c r="A3104" t="s">
        <v>6424</v>
      </c>
      <c r="B3104" t="s">
        <v>6425</v>
      </c>
      <c r="C3104" t="s">
        <v>10405</v>
      </c>
      <c r="D3104" t="s">
        <v>263</v>
      </c>
      <c r="E3104">
        <v>88.718713600000001</v>
      </c>
      <c r="F3104">
        <v>216.7</v>
      </c>
      <c r="G3104">
        <v>-41.879844244637503</v>
      </c>
      <c r="H3104">
        <v>1.41578873389356</v>
      </c>
      <c r="I3104">
        <v>-19.026189203306799</v>
      </c>
      <c r="J3104">
        <v>-8.2517201741045998</v>
      </c>
      <c r="K3104">
        <v>224.996037967782</v>
      </c>
      <c r="L3104">
        <v>222.903742704043</v>
      </c>
      <c r="M3104">
        <v>33.783916350023901</v>
      </c>
      <c r="N3104">
        <v>0.49687500000000001</v>
      </c>
      <c r="O3104">
        <v>55.768343331795101</v>
      </c>
      <c r="P3104">
        <v>15.8823529411764</v>
      </c>
      <c r="Q3104">
        <v>0.12010698817131001</v>
      </c>
    </row>
    <row r="3105" spans="1:17" hidden="1" x14ac:dyDescent="0.3">
      <c r="A3105" t="s">
        <v>6426</v>
      </c>
      <c r="B3105" t="s">
        <v>6427</v>
      </c>
      <c r="C3105" t="s">
        <v>10405</v>
      </c>
      <c r="D3105" t="s">
        <v>92</v>
      </c>
      <c r="E3105">
        <v>88.687991999999994</v>
      </c>
      <c r="F3105">
        <v>45.4</v>
      </c>
      <c r="G3105">
        <v>37.231474163322602</v>
      </c>
      <c r="H3105">
        <v>-10.7172516157072</v>
      </c>
      <c r="I3105">
        <v>-42.4553058347784</v>
      </c>
      <c r="J3105">
        <v>1.55323489026265</v>
      </c>
      <c r="K3105">
        <v>47.296130830535198</v>
      </c>
      <c r="L3105">
        <v>49.631727564945798</v>
      </c>
      <c r="M3105">
        <v>57.610438565822697</v>
      </c>
      <c r="N3105">
        <v>0.44378974934530402</v>
      </c>
      <c r="O3105">
        <v>86.563876651982397</v>
      </c>
      <c r="P3105">
        <v>98.687089715536004</v>
      </c>
      <c r="Q3105">
        <v>6.2188174449859003E-2</v>
      </c>
    </row>
    <row r="3106" spans="1:17" hidden="1" x14ac:dyDescent="0.3">
      <c r="A3106" t="s">
        <v>6428</v>
      </c>
      <c r="B3106" t="s">
        <v>6429</v>
      </c>
      <c r="C3106" t="s">
        <v>10405</v>
      </c>
      <c r="D3106" t="s">
        <v>1107</v>
      </c>
      <c r="E3106">
        <v>88.653435000000002</v>
      </c>
      <c r="F3106">
        <v>77.099999999999994</v>
      </c>
      <c r="G3106">
        <v>4.2886660798462204</v>
      </c>
      <c r="H3106">
        <v>-8.9907844904671599</v>
      </c>
      <c r="I3106">
        <v>22.3713524641093</v>
      </c>
      <c r="J3106">
        <v>-4.8455967817669903</v>
      </c>
      <c r="K3106">
        <v>73.211879087517005</v>
      </c>
      <c r="L3106">
        <v>64.640384284385902</v>
      </c>
      <c r="M3106">
        <v>40.40640274191</v>
      </c>
      <c r="N3106">
        <v>0.32389108476064998</v>
      </c>
      <c r="O3106">
        <v>12.710765239948101</v>
      </c>
      <c r="P3106">
        <v>56.548223350253799</v>
      </c>
    </row>
    <row r="3107" spans="1:17" hidden="1" x14ac:dyDescent="0.3">
      <c r="A3107" t="s">
        <v>6430</v>
      </c>
      <c r="B3107" t="s">
        <v>6431</v>
      </c>
      <c r="C3107" t="s">
        <v>10405</v>
      </c>
      <c r="D3107" t="s">
        <v>754</v>
      </c>
      <c r="E3107">
        <v>88.390709483999998</v>
      </c>
      <c r="F3107">
        <v>94.3</v>
      </c>
      <c r="G3107">
        <v>22.5454702207712</v>
      </c>
      <c r="H3107">
        <v>-6.8058985340485396</v>
      </c>
      <c r="I3107">
        <v>-7.6994718835000997</v>
      </c>
      <c r="J3107">
        <v>-1.43962086183044</v>
      </c>
      <c r="K3107">
        <v>94.4900660602936</v>
      </c>
      <c r="L3107">
        <v>87.646532091390299</v>
      </c>
      <c r="M3107">
        <v>50.698257281001702</v>
      </c>
      <c r="N3107">
        <v>0.65910695079885095</v>
      </c>
      <c r="O3107">
        <v>8.9607635206786895</v>
      </c>
      <c r="P3107">
        <v>59.830508474576199</v>
      </c>
    </row>
    <row r="3108" spans="1:17" hidden="1" x14ac:dyDescent="0.3">
      <c r="A3108" t="s">
        <v>6432</v>
      </c>
      <c r="B3108" t="s">
        <v>6433</v>
      </c>
      <c r="C3108" t="s">
        <v>10405</v>
      </c>
      <c r="D3108" t="s">
        <v>1628</v>
      </c>
      <c r="E3108">
        <v>88.332400000000007</v>
      </c>
      <c r="F3108">
        <v>52</v>
      </c>
      <c r="G3108">
        <v>-22.466869561093201</v>
      </c>
      <c r="H3108">
        <v>-9.9923126958225197</v>
      </c>
      <c r="I3108">
        <v>-7.9785020984862296</v>
      </c>
      <c r="J3108">
        <v>2.5308885215475798</v>
      </c>
      <c r="K3108">
        <v>52.4438184010504</v>
      </c>
      <c r="M3108">
        <v>47.415190401701103</v>
      </c>
      <c r="N3108">
        <v>0.59695218076720902</v>
      </c>
      <c r="O3108">
        <v>21.1538461538461</v>
      </c>
      <c r="P3108">
        <v>15.299334811529899</v>
      </c>
    </row>
    <row r="3109" spans="1:17" hidden="1" x14ac:dyDescent="0.3">
      <c r="A3109" t="s">
        <v>6434</v>
      </c>
      <c r="B3109" t="s">
        <v>6435</v>
      </c>
      <c r="C3109" t="s">
        <v>10405</v>
      </c>
      <c r="D3109" t="s">
        <v>21</v>
      </c>
      <c r="E3109">
        <v>88.266745999999998</v>
      </c>
      <c r="F3109">
        <v>74.3</v>
      </c>
      <c r="G3109">
        <v>-89.223534032691504</v>
      </c>
      <c r="H3109">
        <v>-8.2461736633895306</v>
      </c>
      <c r="I3109">
        <v>-44.300427399314501</v>
      </c>
      <c r="J3109">
        <v>-7.5067704486956499</v>
      </c>
      <c r="K3109">
        <v>80.185377698235399</v>
      </c>
      <c r="L3109">
        <v>106.431483310023</v>
      </c>
      <c r="M3109">
        <v>25.981166880338201</v>
      </c>
      <c r="N3109">
        <v>0.36957362185176501</v>
      </c>
      <c r="O3109">
        <v>152.22072678331</v>
      </c>
      <c r="P3109">
        <v>6.1580225746535202</v>
      </c>
      <c r="Q3109">
        <v>-6.0910637901773999E-2</v>
      </c>
    </row>
    <row r="3110" spans="1:17" hidden="1" x14ac:dyDescent="0.3">
      <c r="A3110" t="s">
        <v>6436</v>
      </c>
      <c r="B3110" t="s">
        <v>6437</v>
      </c>
      <c r="C3110" t="s">
        <v>10405</v>
      </c>
      <c r="D3110" t="s">
        <v>592</v>
      </c>
      <c r="E3110">
        <v>87.917500000000004</v>
      </c>
      <c r="F3110">
        <v>6.95</v>
      </c>
      <c r="G3110">
        <v>-51.824690102055598</v>
      </c>
      <c r="H3110">
        <v>-9.16942036199368</v>
      </c>
      <c r="I3110">
        <v>-13.1718652532084</v>
      </c>
      <c r="J3110">
        <v>-4.3895504359284097</v>
      </c>
      <c r="K3110">
        <v>7.2105638659835201</v>
      </c>
      <c r="L3110">
        <v>8.2729336826387705</v>
      </c>
      <c r="M3110">
        <v>37.036714329896903</v>
      </c>
      <c r="N3110">
        <v>0.68926273512448999</v>
      </c>
      <c r="O3110">
        <v>56.834532374100696</v>
      </c>
      <c r="P3110">
        <v>19.827586206896498</v>
      </c>
      <c r="Q3110">
        <v>-0.19729188547586901</v>
      </c>
    </row>
    <row r="3111" spans="1:17" hidden="1" x14ac:dyDescent="0.3">
      <c r="A3111" t="s">
        <v>6438</v>
      </c>
      <c r="B3111" t="s">
        <v>6439</v>
      </c>
      <c r="C3111" t="s">
        <v>10405</v>
      </c>
      <c r="D3111" t="s">
        <v>5522</v>
      </c>
      <c r="E3111">
        <v>87.884118509999993</v>
      </c>
      <c r="F3111">
        <v>179.35</v>
      </c>
      <c r="G3111">
        <v>13.950372745205399</v>
      </c>
      <c r="H3111">
        <v>17.278058629602899</v>
      </c>
      <c r="I3111">
        <v>46.903440014641298</v>
      </c>
      <c r="J3111">
        <v>17.425625363652799</v>
      </c>
      <c r="K3111">
        <v>147.34390965681399</v>
      </c>
      <c r="M3111">
        <v>91.241396537169607</v>
      </c>
      <c r="N3111">
        <v>0.63543282655910605</v>
      </c>
      <c r="O3111">
        <v>0</v>
      </c>
      <c r="P3111">
        <v>73.234811165845599</v>
      </c>
    </row>
    <row r="3112" spans="1:17" hidden="1" x14ac:dyDescent="0.3">
      <c r="A3112" t="s">
        <v>6440</v>
      </c>
      <c r="B3112" t="s">
        <v>6441</v>
      </c>
      <c r="C3112" t="s">
        <v>10405</v>
      </c>
      <c r="D3112" t="s">
        <v>5124</v>
      </c>
      <c r="E3112">
        <v>87.794700000000006</v>
      </c>
      <c r="F3112">
        <v>43.1</v>
      </c>
      <c r="G3112">
        <v>28.9499844157986</v>
      </c>
      <c r="H3112">
        <v>-1.4281493415303801</v>
      </c>
      <c r="I3112">
        <v>-22.223564268187701</v>
      </c>
      <c r="J3112">
        <v>-1.3455159728344399</v>
      </c>
      <c r="K3112">
        <v>44.440887940287702</v>
      </c>
      <c r="L3112">
        <v>41.5663359733527</v>
      </c>
      <c r="M3112">
        <v>33.792116397381598</v>
      </c>
      <c r="N3112">
        <v>1.17936117936117</v>
      </c>
      <c r="O3112">
        <v>21.3457076566125</v>
      </c>
      <c r="P3112">
        <v>62.641509433962199</v>
      </c>
    </row>
    <row r="3113" spans="1:17" hidden="1" x14ac:dyDescent="0.3">
      <c r="A3113" t="s">
        <v>6442</v>
      </c>
      <c r="B3113" t="s">
        <v>6443</v>
      </c>
      <c r="C3113" t="s">
        <v>10405</v>
      </c>
      <c r="D3113" t="s">
        <v>83</v>
      </c>
      <c r="E3113">
        <v>87.783281099999996</v>
      </c>
      <c r="F3113">
        <v>109.5</v>
      </c>
      <c r="G3113">
        <v>-51.656805028951197</v>
      </c>
      <c r="H3113">
        <v>-5.8851491513411602</v>
      </c>
      <c r="I3113">
        <v>-24.886533279205601</v>
      </c>
      <c r="J3113">
        <v>-3.5537101769339801</v>
      </c>
      <c r="K3113">
        <v>115.922977065468</v>
      </c>
      <c r="L3113">
        <v>122.429172232803</v>
      </c>
      <c r="M3113">
        <v>42.066834990890897</v>
      </c>
      <c r="N3113">
        <v>0.30448184807338402</v>
      </c>
      <c r="O3113">
        <v>38.8127853881278</v>
      </c>
      <c r="P3113">
        <v>7.93494332183342</v>
      </c>
      <c r="Q3113">
        <v>-5.6397904280238997E-2</v>
      </c>
    </row>
    <row r="3114" spans="1:17" hidden="1" x14ac:dyDescent="0.3">
      <c r="A3114" t="s">
        <v>6444</v>
      </c>
      <c r="B3114" t="s">
        <v>6445</v>
      </c>
      <c r="C3114" t="s">
        <v>10405</v>
      </c>
      <c r="D3114" t="s">
        <v>54</v>
      </c>
      <c r="E3114">
        <v>87.711467475000006</v>
      </c>
      <c r="F3114">
        <v>14.3</v>
      </c>
      <c r="G3114">
        <v>-56.669926961990498</v>
      </c>
      <c r="H3114">
        <v>1.2636858073033099</v>
      </c>
      <c r="I3114">
        <v>9.4279676624139004</v>
      </c>
      <c r="J3114">
        <v>-3.4655527595912101</v>
      </c>
      <c r="K3114">
        <v>13.4957967605775</v>
      </c>
      <c r="L3114">
        <v>13.738146973595599</v>
      </c>
      <c r="M3114">
        <v>77.343121438008097</v>
      </c>
      <c r="N3114">
        <v>1.9772577504303199</v>
      </c>
      <c r="O3114">
        <v>37.762237762237703</v>
      </c>
      <c r="P3114">
        <v>37.104506232022999</v>
      </c>
      <c r="Q3114">
        <v>4.4854568953629E-2</v>
      </c>
    </row>
    <row r="3115" spans="1:17" hidden="1" x14ac:dyDescent="0.3">
      <c r="A3115" t="s">
        <v>6446</v>
      </c>
      <c r="B3115" t="s">
        <v>6447</v>
      </c>
      <c r="C3115" t="s">
        <v>10405</v>
      </c>
      <c r="D3115" t="s">
        <v>51</v>
      </c>
      <c r="E3115">
        <v>87.492000000000004</v>
      </c>
      <c r="F3115">
        <v>254</v>
      </c>
      <c r="G3115">
        <v>47.207020162142101</v>
      </c>
      <c r="H3115">
        <v>3.5340110105553202</v>
      </c>
      <c r="I3115">
        <v>14.9539322693184</v>
      </c>
      <c r="J3115">
        <v>0.42083309795295698</v>
      </c>
      <c r="K3115">
        <v>244.35131513862001</v>
      </c>
      <c r="L3115">
        <v>210.19185586538001</v>
      </c>
      <c r="M3115">
        <v>45.113102443171698</v>
      </c>
      <c r="N3115">
        <v>2.6372890608008102</v>
      </c>
      <c r="O3115">
        <v>34.724409448818797</v>
      </c>
      <c r="P3115">
        <v>87.177597641857005</v>
      </c>
      <c r="Q3115">
        <v>8.4031027471049E-2</v>
      </c>
    </row>
    <row r="3116" spans="1:17" hidden="1" x14ac:dyDescent="0.3">
      <c r="A3116" t="s">
        <v>6448</v>
      </c>
      <c r="B3116" t="s">
        <v>6449</v>
      </c>
      <c r="C3116" t="s">
        <v>10405</v>
      </c>
      <c r="D3116" t="s">
        <v>2693</v>
      </c>
      <c r="E3116">
        <v>87.404126836000003</v>
      </c>
      <c r="F3116">
        <v>105.43</v>
      </c>
      <c r="G3116">
        <v>145.27585750974799</v>
      </c>
      <c r="H3116">
        <v>9.6288041464274592</v>
      </c>
      <c r="I3116">
        <v>152.30405245399101</v>
      </c>
      <c r="J3116">
        <v>7.7787187003617699</v>
      </c>
      <c r="K3116">
        <v>85.231971198179295</v>
      </c>
      <c r="L3116">
        <v>63.739685344065101</v>
      </c>
      <c r="M3116">
        <v>84.945777194830697</v>
      </c>
      <c r="N3116">
        <v>1.66363636363636</v>
      </c>
      <c r="O3116">
        <v>0</v>
      </c>
      <c r="P3116">
        <v>251.433333333333</v>
      </c>
    </row>
    <row r="3117" spans="1:17" hidden="1" x14ac:dyDescent="0.3">
      <c r="A3117" t="s">
        <v>6450</v>
      </c>
      <c r="B3117" t="s">
        <v>6451</v>
      </c>
      <c r="C3117" t="s">
        <v>10405</v>
      </c>
      <c r="D3117" t="s">
        <v>592</v>
      </c>
      <c r="E3117">
        <v>87.037603024000006</v>
      </c>
      <c r="F3117">
        <v>1.1599999999999999</v>
      </c>
      <c r="G3117">
        <v>-119.745759814043</v>
      </c>
      <c r="H3117">
        <v>-23.5300694492147</v>
      </c>
      <c r="I3117">
        <v>-21.176256396355601</v>
      </c>
      <c r="J3117">
        <v>-4.3191114784524096</v>
      </c>
      <c r="K3117">
        <v>1.27201782510201</v>
      </c>
      <c r="L3117">
        <v>2.0766761761110799</v>
      </c>
      <c r="M3117">
        <v>35.190883277880303</v>
      </c>
      <c r="N3117">
        <v>0.29516927361346601</v>
      </c>
      <c r="O3117">
        <v>765.35518761625303</v>
      </c>
      <c r="P3117">
        <v>12.809747606614399</v>
      </c>
      <c r="Q3117">
        <v>5.3942984477387997E-2</v>
      </c>
    </row>
    <row r="3118" spans="1:17" hidden="1" x14ac:dyDescent="0.3">
      <c r="A3118" t="s">
        <v>6452</v>
      </c>
      <c r="B3118" t="s">
        <v>6453</v>
      </c>
      <c r="C3118" t="s">
        <v>10405</v>
      </c>
      <c r="D3118" t="s">
        <v>754</v>
      </c>
      <c r="E3118">
        <v>86.967899709999998</v>
      </c>
      <c r="F3118">
        <v>54.85</v>
      </c>
      <c r="G3118">
        <v>-10.552885634142299</v>
      </c>
      <c r="H3118">
        <v>1.82789861194582</v>
      </c>
      <c r="I3118">
        <v>-1.05545899196746</v>
      </c>
      <c r="J3118">
        <v>1.48643570557469</v>
      </c>
      <c r="K3118">
        <v>52.389197906120998</v>
      </c>
      <c r="L3118">
        <v>49.744387736334197</v>
      </c>
      <c r="M3118">
        <v>73.635405148885695</v>
      </c>
      <c r="N3118">
        <v>2.3280948940587498</v>
      </c>
      <c r="O3118">
        <v>1.2032816773017201</v>
      </c>
      <c r="P3118">
        <v>34.370406663400303</v>
      </c>
      <c r="Q3118">
        <v>-4.1911912161719999E-3</v>
      </c>
    </row>
    <row r="3119" spans="1:17" hidden="1" x14ac:dyDescent="0.3">
      <c r="A3119" t="s">
        <v>6454</v>
      </c>
      <c r="B3119" t="s">
        <v>6455</v>
      </c>
      <c r="C3119" t="s">
        <v>10405</v>
      </c>
      <c r="D3119" t="s">
        <v>294</v>
      </c>
      <c r="E3119">
        <v>86.926909124999995</v>
      </c>
      <c r="F3119">
        <v>115</v>
      </c>
      <c r="G3119">
        <v>-15.5386508707362</v>
      </c>
      <c r="H3119">
        <v>-5.39813387985172</v>
      </c>
      <c r="I3119">
        <v>-36.468454183160397</v>
      </c>
      <c r="J3119">
        <v>-7.10025901943603</v>
      </c>
      <c r="K3119">
        <v>123.62866175319699</v>
      </c>
      <c r="L3119">
        <v>127.597071498928</v>
      </c>
      <c r="M3119">
        <v>24.1557058842751</v>
      </c>
      <c r="N3119">
        <v>0.444807587009797</v>
      </c>
      <c r="O3119">
        <v>47.043478260869499</v>
      </c>
      <c r="P3119">
        <v>26.027397260273901</v>
      </c>
      <c r="Q3119">
        <v>5.95889724444E-2</v>
      </c>
    </row>
    <row r="3120" spans="1:17" hidden="1" x14ac:dyDescent="0.3">
      <c r="A3120" t="s">
        <v>6456</v>
      </c>
      <c r="B3120" t="s">
        <v>6457</v>
      </c>
      <c r="C3120" t="s">
        <v>10405</v>
      </c>
      <c r="D3120" t="s">
        <v>130</v>
      </c>
      <c r="E3120">
        <v>86.788799999999995</v>
      </c>
      <c r="F3120">
        <v>79.03</v>
      </c>
      <c r="G3120">
        <v>-18.2790191978008</v>
      </c>
      <c r="H3120">
        <v>-9.7546741415018996</v>
      </c>
      <c r="I3120">
        <v>-16.557103781390701</v>
      </c>
      <c r="J3120">
        <v>-5.4410968621308502</v>
      </c>
      <c r="K3120">
        <v>84.633238556391802</v>
      </c>
      <c r="L3120">
        <v>84.258754635056107</v>
      </c>
      <c r="M3120">
        <v>38.081821746032702</v>
      </c>
      <c r="N3120">
        <v>0.58320868760803002</v>
      </c>
      <c r="O3120">
        <v>38.112109325572497</v>
      </c>
      <c r="P3120">
        <v>56.000789577576001</v>
      </c>
      <c r="Q3120">
        <v>0.122543077597305</v>
      </c>
    </row>
    <row r="3121" spans="1:17" hidden="1" x14ac:dyDescent="0.3">
      <c r="A3121" t="s">
        <v>6458</v>
      </c>
      <c r="B3121" t="s">
        <v>6459</v>
      </c>
      <c r="C3121" t="s">
        <v>10405</v>
      </c>
      <c r="D3121" t="s">
        <v>3203</v>
      </c>
      <c r="E3121">
        <v>86.763785159999998</v>
      </c>
      <c r="F3121">
        <v>123.1</v>
      </c>
      <c r="G3121">
        <v>-34.589267550226097</v>
      </c>
      <c r="H3121">
        <v>-7.7903456915583602</v>
      </c>
      <c r="I3121">
        <v>-20.100900087619099</v>
      </c>
      <c r="J3121">
        <v>0.93282048290834996</v>
      </c>
      <c r="K3121">
        <v>123.39259163957099</v>
      </c>
      <c r="M3121">
        <v>48.669498834004401</v>
      </c>
      <c r="N3121">
        <v>0.58233766233766204</v>
      </c>
      <c r="O3121">
        <v>21.8521527213647</v>
      </c>
      <c r="P3121">
        <v>17.238095238095202</v>
      </c>
    </row>
    <row r="3122" spans="1:17" hidden="1" x14ac:dyDescent="0.3">
      <c r="A3122" t="s">
        <v>6460</v>
      </c>
      <c r="B3122" t="s">
        <v>6461</v>
      </c>
      <c r="C3122" t="s">
        <v>10405</v>
      </c>
      <c r="D3122" t="s">
        <v>281</v>
      </c>
      <c r="E3122">
        <v>86.7340935</v>
      </c>
      <c r="F3122">
        <v>228.95</v>
      </c>
      <c r="G3122">
        <v>16.112167845172401</v>
      </c>
      <c r="H3122">
        <v>-7.5624021501782099</v>
      </c>
      <c r="I3122">
        <v>12.402083824030001</v>
      </c>
      <c r="J3122">
        <v>-8.1433158335612994</v>
      </c>
      <c r="K3122">
        <v>227.61089794920201</v>
      </c>
      <c r="L3122">
        <v>203.43915231425001</v>
      </c>
      <c r="M3122">
        <v>47.090398856305903</v>
      </c>
      <c r="N3122">
        <v>0.35508958926980699</v>
      </c>
      <c r="O3122">
        <v>13.998689670233601</v>
      </c>
      <c r="P3122">
        <v>56.7077344284736</v>
      </c>
      <c r="Q3122">
        <v>1.7519951928997999E-2</v>
      </c>
    </row>
    <row r="3123" spans="1:17" hidden="1" x14ac:dyDescent="0.3">
      <c r="A3123" t="s">
        <v>6462</v>
      </c>
      <c r="B3123" t="s">
        <v>6463</v>
      </c>
      <c r="C3123" t="s">
        <v>10405</v>
      </c>
      <c r="D3123" t="s">
        <v>130</v>
      </c>
      <c r="E3123">
        <v>86.732799999999997</v>
      </c>
      <c r="F3123">
        <v>8800</v>
      </c>
      <c r="G3123">
        <v>74.195376583565903</v>
      </c>
      <c r="H3123">
        <v>-8.8771997933059907</v>
      </c>
      <c r="I3123">
        <v>99.2205562382713</v>
      </c>
      <c r="J3123">
        <v>-7.2814424681765901</v>
      </c>
      <c r="K3123">
        <v>7702.1728494210001</v>
      </c>
      <c r="L3123">
        <v>5568.9943714425599</v>
      </c>
      <c r="M3123">
        <v>45.593145408926702</v>
      </c>
      <c r="N3123">
        <v>0.16423009129654101</v>
      </c>
      <c r="O3123">
        <v>9.5125000000000099</v>
      </c>
      <c r="P3123">
        <v>158.74742722728601</v>
      </c>
      <c r="Q3123">
        <v>9.3147353966380006E-2</v>
      </c>
    </row>
    <row r="3124" spans="1:17" hidden="1" x14ac:dyDescent="0.3">
      <c r="A3124" t="s">
        <v>6464</v>
      </c>
      <c r="B3124" t="s">
        <v>6465</v>
      </c>
      <c r="C3124" t="s">
        <v>10405</v>
      </c>
      <c r="D3124" t="s">
        <v>127</v>
      </c>
      <c r="E3124">
        <v>86.662492224000005</v>
      </c>
      <c r="F3124">
        <v>23.64</v>
      </c>
      <c r="G3124">
        <v>-23.531805028951201</v>
      </c>
      <c r="H3124">
        <v>12.2134981900425</v>
      </c>
      <c r="I3124">
        <v>-23.123143448697199</v>
      </c>
      <c r="J3124">
        <v>-3.2035056032994298</v>
      </c>
      <c r="K3124">
        <v>23.062467377061498</v>
      </c>
      <c r="L3124">
        <v>23.176539174136298</v>
      </c>
      <c r="M3124">
        <v>52.775427429228898</v>
      </c>
      <c r="N3124">
        <v>1.28211084819479</v>
      </c>
      <c r="O3124">
        <v>67.893401015228406</v>
      </c>
      <c r="P3124">
        <v>33.033202025886297</v>
      </c>
      <c r="Q3124">
        <v>2.0514973444420999E-2</v>
      </c>
    </row>
    <row r="3125" spans="1:17" hidden="1" x14ac:dyDescent="0.3">
      <c r="A3125" t="s">
        <v>6466</v>
      </c>
      <c r="B3125" t="s">
        <v>6467</v>
      </c>
      <c r="C3125" t="s">
        <v>10405</v>
      </c>
      <c r="D3125" t="s">
        <v>740</v>
      </c>
      <c r="E3125">
        <v>86.626080000000002</v>
      </c>
      <c r="F3125">
        <v>83.94</v>
      </c>
      <c r="G3125">
        <v>2.02513177454711</v>
      </c>
      <c r="H3125">
        <v>-11.767426162814299</v>
      </c>
      <c r="I3125">
        <v>10.371776459769601</v>
      </c>
      <c r="J3125">
        <v>-7.5155151907494098</v>
      </c>
      <c r="K3125">
        <v>85.249012575106406</v>
      </c>
      <c r="L3125">
        <v>68.720366325262205</v>
      </c>
      <c r="M3125">
        <v>43.240057007930403</v>
      </c>
      <c r="N3125">
        <v>0.422937309232987</v>
      </c>
      <c r="O3125">
        <v>34.679532999761697</v>
      </c>
      <c r="P3125">
        <v>82.082429501084505</v>
      </c>
    </row>
    <row r="3126" spans="1:17" hidden="1" x14ac:dyDescent="0.3">
      <c r="A3126" t="s">
        <v>6468</v>
      </c>
      <c r="B3126" t="s">
        <v>6469</v>
      </c>
      <c r="C3126" t="s">
        <v>10405</v>
      </c>
      <c r="D3126" t="s">
        <v>388</v>
      </c>
      <c r="E3126">
        <v>86.459059999999994</v>
      </c>
      <c r="F3126">
        <v>127</v>
      </c>
      <c r="G3126">
        <v>33.841560984120598</v>
      </c>
      <c r="H3126">
        <v>9.1028094601677392</v>
      </c>
      <c r="I3126">
        <v>77.551291601264296</v>
      </c>
      <c r="J3126">
        <v>11.1799135911854</v>
      </c>
      <c r="K3126">
        <v>101.884724728907</v>
      </c>
      <c r="L3126">
        <v>86.946940281160295</v>
      </c>
      <c r="M3126">
        <v>75.671568227603998</v>
      </c>
      <c r="N3126">
        <v>1.50525830258302</v>
      </c>
      <c r="O3126">
        <v>7.0866141732283499</v>
      </c>
      <c r="P3126">
        <v>139.17137476459499</v>
      </c>
    </row>
    <row r="3127" spans="1:17" hidden="1" x14ac:dyDescent="0.3">
      <c r="A3127" t="s">
        <v>6470</v>
      </c>
      <c r="B3127" t="s">
        <v>6471</v>
      </c>
      <c r="C3127" t="s">
        <v>10405</v>
      </c>
      <c r="D3127" t="s">
        <v>400</v>
      </c>
      <c r="E3127">
        <v>86.458304984999998</v>
      </c>
      <c r="F3127">
        <v>82.73</v>
      </c>
      <c r="G3127">
        <v>-0.83320324342041696</v>
      </c>
      <c r="H3127">
        <v>-11.9021001005557</v>
      </c>
      <c r="I3127">
        <v>-49.254690181534201</v>
      </c>
      <c r="J3127">
        <v>-7.5032023875433298</v>
      </c>
      <c r="K3127">
        <v>90.4207794991177</v>
      </c>
      <c r="L3127">
        <v>90.313186687741606</v>
      </c>
      <c r="M3127">
        <v>37.150124247594697</v>
      </c>
      <c r="N3127">
        <v>2.6103811129471999</v>
      </c>
      <c r="O3127">
        <v>59.555179499576901</v>
      </c>
      <c r="P3127">
        <v>64.702369102130206</v>
      </c>
      <c r="Q3127">
        <v>0.158081619734493</v>
      </c>
    </row>
    <row r="3128" spans="1:17" hidden="1" x14ac:dyDescent="0.3">
      <c r="A3128" t="s">
        <v>6472</v>
      </c>
      <c r="B3128" t="s">
        <v>6473</v>
      </c>
      <c r="C3128" t="s">
        <v>10405</v>
      </c>
      <c r="D3128" t="s">
        <v>92</v>
      </c>
      <c r="E3128">
        <v>86.450427296000001</v>
      </c>
      <c r="F3128">
        <v>74.72</v>
      </c>
      <c r="G3128">
        <v>42.6121148196899</v>
      </c>
      <c r="H3128">
        <v>-23.5888244872801</v>
      </c>
      <c r="I3128">
        <v>-13.5437706263975</v>
      </c>
      <c r="J3128">
        <v>-8.7191114784524206</v>
      </c>
      <c r="K3128">
        <v>80.474126209046105</v>
      </c>
      <c r="L3128">
        <v>73.595304467920997</v>
      </c>
      <c r="M3128">
        <v>28.416879425068402</v>
      </c>
      <c r="N3128">
        <v>0.30071682830250701</v>
      </c>
      <c r="O3128">
        <v>40.658458244111301</v>
      </c>
      <c r="Q3128">
        <v>0.11541305227544101</v>
      </c>
    </row>
    <row r="3129" spans="1:17" hidden="1" x14ac:dyDescent="0.3">
      <c r="A3129" t="s">
        <v>6474</v>
      </c>
      <c r="B3129" t="s">
        <v>6475</v>
      </c>
      <c r="C3129" t="s">
        <v>10405</v>
      </c>
      <c r="D3129" t="s">
        <v>754</v>
      </c>
      <c r="E3129">
        <v>86.396236028999994</v>
      </c>
      <c r="F3129">
        <v>999.99</v>
      </c>
      <c r="G3129">
        <v>-32.171510911304203</v>
      </c>
      <c r="H3129">
        <v>-4.7576556561113303</v>
      </c>
      <c r="I3129">
        <v>-17.683143448697201</v>
      </c>
      <c r="J3129">
        <v>-2.4701114684525098</v>
      </c>
      <c r="K3129">
        <v>999.98829319270305</v>
      </c>
      <c r="L3129">
        <v>999.98610651483796</v>
      </c>
      <c r="M3129">
        <v>51.871899376974604</v>
      </c>
      <c r="N3129">
        <v>0.86995497215555695</v>
      </c>
      <c r="O3129">
        <v>3.0010300103000902</v>
      </c>
      <c r="P3129">
        <v>3.09175257731959</v>
      </c>
      <c r="Q3129">
        <v>-0.10191571481775601</v>
      </c>
    </row>
    <row r="3130" spans="1:17" hidden="1" x14ac:dyDescent="0.3">
      <c r="A3130" t="s">
        <v>6476</v>
      </c>
      <c r="B3130" t="s">
        <v>6477</v>
      </c>
      <c r="C3130" t="s">
        <v>10405</v>
      </c>
      <c r="E3130">
        <v>85.934891608000001</v>
      </c>
      <c r="F3130">
        <v>19.57</v>
      </c>
      <c r="G3130">
        <v>26.547061675881501</v>
      </c>
      <c r="H3130">
        <v>5.8223658261657798</v>
      </c>
      <c r="I3130">
        <v>-19.538710148797499</v>
      </c>
      <c r="J3130">
        <v>-7.7153148838826997</v>
      </c>
      <c r="K3130">
        <v>20.9670075460063</v>
      </c>
      <c r="L3130">
        <v>21.066097425948499</v>
      </c>
      <c r="M3130">
        <v>46.728852740530499</v>
      </c>
      <c r="N3130">
        <v>3.3454557555661801</v>
      </c>
      <c r="O3130">
        <v>93.663771078180801</v>
      </c>
      <c r="P3130">
        <v>123.401826484018</v>
      </c>
      <c r="Q3130">
        <v>8.4335426457068E-2</v>
      </c>
    </row>
    <row r="3131" spans="1:17" hidden="1" x14ac:dyDescent="0.3">
      <c r="A3131" t="s">
        <v>6478</v>
      </c>
      <c r="B3131" t="s">
        <v>6479</v>
      </c>
      <c r="C3131" t="s">
        <v>10405</v>
      </c>
      <c r="D3131" t="s">
        <v>127</v>
      </c>
      <c r="E3131">
        <v>85.873901599999996</v>
      </c>
      <c r="F3131">
        <v>103</v>
      </c>
      <c r="G3131">
        <v>-83.053723596091999</v>
      </c>
      <c r="H3131">
        <v>-12.3132112116668</v>
      </c>
      <c r="I3131">
        <v>-11.987915126480599</v>
      </c>
      <c r="J3131">
        <v>-4.3559039312826</v>
      </c>
      <c r="K3131">
        <v>108.19194601484</v>
      </c>
      <c r="M3131">
        <v>29.128934501743998</v>
      </c>
      <c r="N3131">
        <v>0.61908828166053598</v>
      </c>
      <c r="O3131">
        <v>103.883495145631</v>
      </c>
      <c r="P3131">
        <v>24.848484848484802</v>
      </c>
    </row>
    <row r="3132" spans="1:17" hidden="1" x14ac:dyDescent="0.3">
      <c r="A3132" t="s">
        <v>6480</v>
      </c>
      <c r="B3132" t="s">
        <v>6481</v>
      </c>
      <c r="C3132" t="s">
        <v>10405</v>
      </c>
      <c r="D3132" t="s">
        <v>5522</v>
      </c>
      <c r="E3132">
        <v>85.810050000000004</v>
      </c>
      <c r="F3132">
        <v>51</v>
      </c>
      <c r="G3132">
        <v>-43.706636670194001</v>
      </c>
      <c r="H3132">
        <v>-0.24945893479984901</v>
      </c>
      <c r="I3132">
        <v>-19.587355797225701</v>
      </c>
      <c r="J3132">
        <v>-2.4691114784524202</v>
      </c>
      <c r="K3132">
        <v>50.570233421509499</v>
      </c>
      <c r="L3132">
        <v>49.9351834916516</v>
      </c>
      <c r="M3132">
        <v>56.391070564612399</v>
      </c>
      <c r="N3132">
        <v>0.22766217870257</v>
      </c>
      <c r="O3132">
        <v>19.196078431372499</v>
      </c>
      <c r="P3132">
        <v>26.771066368381799</v>
      </c>
    </row>
    <row r="3133" spans="1:17" hidden="1" x14ac:dyDescent="0.3">
      <c r="A3133" t="s">
        <v>6482</v>
      </c>
      <c r="B3133" t="s">
        <v>6483</v>
      </c>
      <c r="C3133" t="s">
        <v>10405</v>
      </c>
      <c r="D3133" t="s">
        <v>54</v>
      </c>
      <c r="E3133">
        <v>85.744728768000002</v>
      </c>
      <c r="F3133">
        <v>1.24</v>
      </c>
      <c r="G3133">
        <v>-8.1715109113042104</v>
      </c>
      <c r="H3133">
        <v>-12.786852736403301</v>
      </c>
      <c r="I3133">
        <v>-38.7022517289519</v>
      </c>
      <c r="J3133">
        <v>-10.4983085587443</v>
      </c>
      <c r="K3133">
        <v>1.3986406873297601</v>
      </c>
      <c r="L3133">
        <v>1.56788819839708</v>
      </c>
      <c r="M3133">
        <v>21.870766004432799</v>
      </c>
      <c r="N3133">
        <v>0.79191656591109905</v>
      </c>
      <c r="O3133">
        <v>150</v>
      </c>
      <c r="P3133">
        <v>37.7777777777777</v>
      </c>
      <c r="Q3133">
        <v>-0.151121070657941</v>
      </c>
    </row>
    <row r="3134" spans="1:17" hidden="1" x14ac:dyDescent="0.3">
      <c r="A3134" t="s">
        <v>6484</v>
      </c>
      <c r="B3134" t="s">
        <v>6485</v>
      </c>
      <c r="C3134" t="s">
        <v>10405</v>
      </c>
      <c r="D3134" t="s">
        <v>51</v>
      </c>
      <c r="E3134">
        <v>85.743318823999999</v>
      </c>
      <c r="F3134">
        <v>96.39</v>
      </c>
      <c r="G3134">
        <v>46.196364736364103</v>
      </c>
      <c r="H3134">
        <v>6.3137729153172399</v>
      </c>
      <c r="I3134">
        <v>-22.247499884340701</v>
      </c>
      <c r="J3134">
        <v>-10.632571185063201</v>
      </c>
      <c r="K3134">
        <v>96.631381839755903</v>
      </c>
      <c r="L3134">
        <v>91.275469853902905</v>
      </c>
      <c r="M3134">
        <v>46.208384166483299</v>
      </c>
      <c r="N3134">
        <v>1.6449560858902399</v>
      </c>
      <c r="O3134">
        <v>26.5691461769893</v>
      </c>
      <c r="P3134">
        <v>85.543792107795895</v>
      </c>
    </row>
    <row r="3135" spans="1:17" hidden="1" x14ac:dyDescent="0.3">
      <c r="A3135" t="s">
        <v>6486</v>
      </c>
      <c r="B3135" t="s">
        <v>6487</v>
      </c>
      <c r="C3135" t="s">
        <v>10405</v>
      </c>
      <c r="D3135" t="s">
        <v>1414</v>
      </c>
      <c r="E3135">
        <v>85.583232240000001</v>
      </c>
      <c r="F3135">
        <v>19.920000000000002</v>
      </c>
      <c r="G3135">
        <v>353.682147625281</v>
      </c>
      <c r="H3135">
        <v>-20.756002080253499</v>
      </c>
      <c r="I3135">
        <v>11.583566479920499</v>
      </c>
      <c r="J3135">
        <v>-10.189365792712101</v>
      </c>
      <c r="K3135">
        <v>22.191021082991099</v>
      </c>
      <c r="M3135">
        <v>9.9865958175849396</v>
      </c>
      <c r="N3135">
        <v>9.0756288587304404E-2</v>
      </c>
      <c r="O3135">
        <v>27.459839357429701</v>
      </c>
      <c r="P3135">
        <v>385.85365853658499</v>
      </c>
    </row>
    <row r="3136" spans="1:17" hidden="1" x14ac:dyDescent="0.3">
      <c r="A3136" t="s">
        <v>6488</v>
      </c>
      <c r="B3136" t="s">
        <v>6489</v>
      </c>
      <c r="C3136" t="s">
        <v>10405</v>
      </c>
      <c r="D3136" t="s">
        <v>592</v>
      </c>
      <c r="E3136">
        <v>85.56</v>
      </c>
      <c r="F3136">
        <v>140.75</v>
      </c>
      <c r="G3136">
        <v>111.00402467957301</v>
      </c>
      <c r="H3136">
        <v>-16.041573591253599</v>
      </c>
      <c r="I3136">
        <v>83.273452782028002</v>
      </c>
      <c r="J3136">
        <v>-4.2999426758160197</v>
      </c>
      <c r="K3136">
        <v>146.56915767497199</v>
      </c>
      <c r="L3136">
        <v>115.752293666648</v>
      </c>
      <c r="M3136">
        <v>43.730646527436697</v>
      </c>
      <c r="N3136">
        <v>1.24474827695529</v>
      </c>
      <c r="O3136">
        <v>49.7122557726465</v>
      </c>
      <c r="P3136">
        <v>162.299664554603</v>
      </c>
      <c r="Q3136">
        <v>0.140284146500046</v>
      </c>
    </row>
    <row r="3137" spans="1:17" hidden="1" x14ac:dyDescent="0.3">
      <c r="A3137" t="s">
        <v>6490</v>
      </c>
      <c r="B3137" t="s">
        <v>6491</v>
      </c>
      <c r="C3137" t="s">
        <v>10405</v>
      </c>
      <c r="D3137" t="s">
        <v>195</v>
      </c>
      <c r="E3137">
        <v>85.295984649999994</v>
      </c>
      <c r="F3137">
        <v>55.08</v>
      </c>
      <c r="G3137">
        <v>-35.5568818988502</v>
      </c>
      <c r="H3137">
        <v>-14.8710923073335</v>
      </c>
      <c r="I3137">
        <v>4.3642751198824303</v>
      </c>
      <c r="J3137">
        <v>-2.89389023951437</v>
      </c>
      <c r="K3137">
        <v>56.8170642589509</v>
      </c>
      <c r="L3137">
        <v>55.359810471744197</v>
      </c>
      <c r="M3137">
        <v>32.306724731382701</v>
      </c>
      <c r="N3137">
        <v>0.74543680846711902</v>
      </c>
      <c r="O3137">
        <v>27.087872185911401</v>
      </c>
      <c r="P3137">
        <v>30.645161290322498</v>
      </c>
      <c r="Q3137">
        <v>-4.2322469812469003E-2</v>
      </c>
    </row>
    <row r="3138" spans="1:17" hidden="1" x14ac:dyDescent="0.3">
      <c r="A3138" t="s">
        <v>6492</v>
      </c>
      <c r="B3138" t="s">
        <v>6493</v>
      </c>
      <c r="C3138" t="s">
        <v>10405</v>
      </c>
      <c r="D3138" t="s">
        <v>564</v>
      </c>
      <c r="E3138">
        <v>85.091471999999996</v>
      </c>
      <c r="F3138">
        <v>21.6</v>
      </c>
      <c r="G3138">
        <v>175.52079678100301</v>
      </c>
      <c r="H3138">
        <v>48.831901994360003</v>
      </c>
      <c r="I3138">
        <v>103.401810491937</v>
      </c>
      <c r="J3138">
        <v>5.6472744327267499</v>
      </c>
      <c r="K3138">
        <v>15.378318935918299</v>
      </c>
      <c r="L3138">
        <v>11.291786605347299</v>
      </c>
      <c r="M3138">
        <v>99.359522949332998</v>
      </c>
      <c r="N3138">
        <v>2.36086406798024</v>
      </c>
      <c r="O3138">
        <v>0</v>
      </c>
      <c r="P3138">
        <v>234.36532507739901</v>
      </c>
      <c r="Q3138">
        <v>0.126975323021874</v>
      </c>
    </row>
    <row r="3139" spans="1:17" hidden="1" x14ac:dyDescent="0.3">
      <c r="A3139" t="s">
        <v>6494</v>
      </c>
      <c r="B3139" t="s">
        <v>6495</v>
      </c>
      <c r="C3139" t="s">
        <v>10405</v>
      </c>
      <c r="D3139" t="s">
        <v>564</v>
      </c>
      <c r="E3139">
        <v>84.955864399999996</v>
      </c>
      <c r="F3139">
        <v>61.4</v>
      </c>
      <c r="G3139">
        <v>28.941057968254899</v>
      </c>
      <c r="H3139">
        <v>-0.17530868282759501</v>
      </c>
      <c r="I3139">
        <v>23.271861142671</v>
      </c>
      <c r="J3139">
        <v>-8.7569902663312007</v>
      </c>
      <c r="K3139">
        <v>59.490397862962197</v>
      </c>
      <c r="L3139">
        <v>51.5595765572508</v>
      </c>
      <c r="M3139">
        <v>36.070019976682403</v>
      </c>
      <c r="N3139">
        <v>1.1390325775918899</v>
      </c>
      <c r="O3139">
        <v>16.286644951140001</v>
      </c>
      <c r="P3139">
        <v>88.343558282208505</v>
      </c>
      <c r="Q3139">
        <v>7.8724607289478998E-2</v>
      </c>
    </row>
    <row r="3140" spans="1:17" hidden="1" x14ac:dyDescent="0.3">
      <c r="A3140" t="s">
        <v>6496</v>
      </c>
      <c r="B3140" t="s">
        <v>6497</v>
      </c>
      <c r="C3140" t="s">
        <v>10405</v>
      </c>
      <c r="D3140" t="s">
        <v>1414</v>
      </c>
      <c r="E3140">
        <v>84.942049999999995</v>
      </c>
      <c r="F3140">
        <v>63</v>
      </c>
      <c r="G3140">
        <v>-2.1673837961576901</v>
      </c>
      <c r="H3140">
        <v>-15.6610824473885</v>
      </c>
      <c r="I3140">
        <v>4.0089562229272699</v>
      </c>
      <c r="J3140">
        <v>-5.4416478274023303</v>
      </c>
      <c r="K3140">
        <v>60.768758641283199</v>
      </c>
      <c r="L3140">
        <v>55.599223749492097</v>
      </c>
      <c r="M3140">
        <v>48.695295817902498</v>
      </c>
      <c r="N3140">
        <v>0.13268016320810999</v>
      </c>
      <c r="O3140">
        <v>53.8888888888889</v>
      </c>
      <c r="P3140">
        <v>49.253731343283498</v>
      </c>
      <c r="Q3140">
        <v>8.0587630904923005E-2</v>
      </c>
    </row>
    <row r="3141" spans="1:17" hidden="1" x14ac:dyDescent="0.3">
      <c r="A3141" t="s">
        <v>6498</v>
      </c>
      <c r="B3141" t="s">
        <v>6499</v>
      </c>
      <c r="C3141" t="s">
        <v>10405</v>
      </c>
      <c r="D3141" t="s">
        <v>130</v>
      </c>
      <c r="E3141">
        <v>84.913391750000002</v>
      </c>
      <c r="F3141">
        <v>21.11</v>
      </c>
      <c r="G3141">
        <v>72.779945399375293</v>
      </c>
      <c r="H3141">
        <v>-9.6656311162340298</v>
      </c>
      <c r="I3141">
        <v>42.120035960841001</v>
      </c>
      <c r="J3141">
        <v>0.52092174413893699</v>
      </c>
      <c r="K3141">
        <v>22.732231974187801</v>
      </c>
      <c r="L3141">
        <v>20.630754252111402</v>
      </c>
      <c r="M3141">
        <v>43.623940620545802</v>
      </c>
      <c r="N3141">
        <v>0.60782088141651702</v>
      </c>
      <c r="O3141">
        <v>49.692089057318803</v>
      </c>
      <c r="P3141">
        <v>163.875</v>
      </c>
      <c r="Q3141">
        <v>6.5864073284966004E-2</v>
      </c>
    </row>
    <row r="3142" spans="1:17" hidden="1" x14ac:dyDescent="0.3">
      <c r="A3142" t="s">
        <v>6500</v>
      </c>
      <c r="B3142" t="s">
        <v>6501</v>
      </c>
      <c r="C3142" t="s">
        <v>10405</v>
      </c>
      <c r="D3142" t="s">
        <v>1010</v>
      </c>
      <c r="E3142">
        <v>84.673038910000002</v>
      </c>
      <c r="F3142">
        <v>160.69999999999999</v>
      </c>
      <c r="G3142">
        <v>10.5460734581451</v>
      </c>
      <c r="H3142">
        <v>-8.1165242477436106</v>
      </c>
      <c r="I3142">
        <v>25.0344409207521</v>
      </c>
      <c r="J3142">
        <v>3.08885215475798E-2</v>
      </c>
      <c r="K3142">
        <v>158.030540046558</v>
      </c>
      <c r="M3142">
        <v>36.290987744031298</v>
      </c>
      <c r="N3142">
        <v>0.33600792471520502</v>
      </c>
      <c r="O3142">
        <v>17.610454262601099</v>
      </c>
      <c r="P3142">
        <v>100.2492211838</v>
      </c>
    </row>
    <row r="3143" spans="1:17" hidden="1" x14ac:dyDescent="0.3">
      <c r="A3143" t="s">
        <v>6502</v>
      </c>
      <c r="B3143" t="s">
        <v>6503</v>
      </c>
      <c r="C3143" t="s">
        <v>10405</v>
      </c>
      <c r="D3143" t="s">
        <v>161</v>
      </c>
      <c r="E3143">
        <v>84.442152059999998</v>
      </c>
      <c r="F3143">
        <v>92.28</v>
      </c>
      <c r="G3143">
        <v>37.554440900356603</v>
      </c>
      <c r="H3143">
        <v>12.5307415653962</v>
      </c>
      <c r="I3143">
        <v>-15.149810115363801</v>
      </c>
      <c r="J3143">
        <v>3.30815070252206</v>
      </c>
      <c r="K3143">
        <v>88.150007944671103</v>
      </c>
      <c r="L3143">
        <v>85.656410851273506</v>
      </c>
      <c r="M3143">
        <v>62.665009100314798</v>
      </c>
      <c r="N3143">
        <v>1.7057629728012</v>
      </c>
      <c r="O3143">
        <v>36.9310793237971</v>
      </c>
      <c r="P3143">
        <v>76.612440191387506</v>
      </c>
      <c r="Q3143">
        <v>0.17993048221878899</v>
      </c>
    </row>
    <row r="3144" spans="1:17" hidden="1" x14ac:dyDescent="0.3">
      <c r="A3144" t="s">
        <v>6504</v>
      </c>
      <c r="B3144" t="s">
        <v>6505</v>
      </c>
      <c r="C3144" t="s">
        <v>10405</v>
      </c>
      <c r="D3144" t="s">
        <v>438</v>
      </c>
      <c r="E3144">
        <v>84.350352000000001</v>
      </c>
      <c r="F3144">
        <v>137</v>
      </c>
      <c r="G3144">
        <v>-26.786895526688799</v>
      </c>
      <c r="H3144">
        <v>-25.695245532441501</v>
      </c>
      <c r="I3144">
        <v>60.818485215797899</v>
      </c>
      <c r="J3144">
        <v>-10.2207893308014</v>
      </c>
      <c r="K3144">
        <v>139.921560287251</v>
      </c>
      <c r="L3144">
        <v>139.94146002000801</v>
      </c>
      <c r="M3144">
        <v>39.470968834208897</v>
      </c>
      <c r="N3144">
        <v>1.0319184491978599</v>
      </c>
      <c r="O3144">
        <v>71.240875912408697</v>
      </c>
      <c r="P3144">
        <v>85.135135135135101</v>
      </c>
      <c r="Q3144">
        <v>0.11818955725420099</v>
      </c>
    </row>
    <row r="3145" spans="1:17" hidden="1" x14ac:dyDescent="0.3">
      <c r="A3145" t="s">
        <v>6506</v>
      </c>
      <c r="B3145" t="s">
        <v>6507</v>
      </c>
      <c r="C3145" t="s">
        <v>10405</v>
      </c>
      <c r="D3145" t="s">
        <v>1414</v>
      </c>
      <c r="E3145">
        <v>84.333609999999993</v>
      </c>
      <c r="F3145">
        <v>37.21</v>
      </c>
      <c r="G3145">
        <v>33.279800782781997</v>
      </c>
      <c r="H3145">
        <v>-11.017197640844101</v>
      </c>
      <c r="I3145">
        <v>35.129998235080997</v>
      </c>
      <c r="J3145">
        <v>-7.7403894419391701</v>
      </c>
      <c r="K3145">
        <v>36.092219064125501</v>
      </c>
      <c r="L3145">
        <v>31.267907366872301</v>
      </c>
      <c r="M3145">
        <v>53.423284642685999</v>
      </c>
      <c r="N3145">
        <v>0.45387327708560199</v>
      </c>
      <c r="O3145">
        <v>12.872883633431799</v>
      </c>
      <c r="P3145">
        <v>89.846938775510196</v>
      </c>
      <c r="Q3145">
        <v>6.7024819152334006E-2</v>
      </c>
    </row>
    <row r="3146" spans="1:17" hidden="1" x14ac:dyDescent="0.3">
      <c r="A3146" t="s">
        <v>6508</v>
      </c>
      <c r="B3146" t="s">
        <v>6509</v>
      </c>
      <c r="C3146" t="s">
        <v>10405</v>
      </c>
      <c r="D3146" t="s">
        <v>564</v>
      </c>
      <c r="E3146">
        <v>84.295304340000001</v>
      </c>
      <c r="F3146">
        <v>68.55</v>
      </c>
      <c r="G3146">
        <v>71.603756627340204</v>
      </c>
      <c r="H3146">
        <v>5.4819609573071997</v>
      </c>
      <c r="I3146">
        <v>34.650189884636099</v>
      </c>
      <c r="J3146">
        <v>-7.4140150597196204</v>
      </c>
      <c r="K3146">
        <v>61.660988579824398</v>
      </c>
      <c r="L3146">
        <v>50.220509009140898</v>
      </c>
      <c r="M3146">
        <v>53.5118344540885</v>
      </c>
      <c r="N3146">
        <v>0.50581029575904901</v>
      </c>
      <c r="O3146">
        <v>11.247264770240699</v>
      </c>
      <c r="P3146">
        <v>118.939635899073</v>
      </c>
      <c r="Q3146">
        <v>6.2825474882740998E-2</v>
      </c>
    </row>
    <row r="3147" spans="1:17" hidden="1" x14ac:dyDescent="0.3">
      <c r="A3147" t="s">
        <v>6510</v>
      </c>
      <c r="B3147" t="s">
        <v>6511</v>
      </c>
      <c r="C3147" t="s">
        <v>10405</v>
      </c>
      <c r="D3147" t="s">
        <v>6512</v>
      </c>
      <c r="E3147">
        <v>84.185787000000005</v>
      </c>
      <c r="F3147">
        <v>1.29</v>
      </c>
      <c r="G3147">
        <v>27.087748347954999</v>
      </c>
      <c r="H3147">
        <v>-6.2728071712628397</v>
      </c>
      <c r="I3147">
        <v>-3.52385141329896</v>
      </c>
      <c r="J3147">
        <v>-4.7247505761967803</v>
      </c>
      <c r="K3147">
        <v>1.3257180636172301</v>
      </c>
      <c r="L3147">
        <v>1.2138428207400001</v>
      </c>
      <c r="M3147">
        <v>34.666804377489598</v>
      </c>
      <c r="N3147">
        <v>0.34700484544334997</v>
      </c>
      <c r="O3147">
        <v>43.410852713178301</v>
      </c>
      <c r="P3147">
        <v>89.705882352941103</v>
      </c>
      <c r="Q3147">
        <v>7.2326422772090004E-2</v>
      </c>
    </row>
    <row r="3148" spans="1:17" hidden="1" x14ac:dyDescent="0.3">
      <c r="A3148" t="s">
        <v>6513</v>
      </c>
      <c r="B3148" t="s">
        <v>6514</v>
      </c>
      <c r="C3148" t="s">
        <v>10405</v>
      </c>
      <c r="D3148" t="s">
        <v>2307</v>
      </c>
      <c r="E3148">
        <v>83.98</v>
      </c>
      <c r="F3148">
        <v>42.18</v>
      </c>
      <c r="G3148">
        <v>33.305146601445898</v>
      </c>
      <c r="H3148">
        <v>20.323970939317501</v>
      </c>
      <c r="I3148">
        <v>12.7839150109378</v>
      </c>
      <c r="J3148">
        <v>0.31137632642563001</v>
      </c>
      <c r="K3148">
        <v>35.744958801252203</v>
      </c>
      <c r="L3148">
        <v>33.448092952497497</v>
      </c>
      <c r="M3148">
        <v>70.335757830198503</v>
      </c>
      <c r="N3148">
        <v>4.3854003787861897</v>
      </c>
      <c r="O3148">
        <v>5.5002370791844504</v>
      </c>
      <c r="P3148">
        <v>113.030303030303</v>
      </c>
      <c r="Q3148">
        <v>0.12552689450046001</v>
      </c>
    </row>
    <row r="3149" spans="1:17" hidden="1" x14ac:dyDescent="0.3">
      <c r="A3149" t="s">
        <v>6515</v>
      </c>
      <c r="B3149" t="s">
        <v>6516</v>
      </c>
      <c r="C3149" t="s">
        <v>10405</v>
      </c>
      <c r="D3149" t="s">
        <v>729</v>
      </c>
      <c r="E3149">
        <v>83.932839668</v>
      </c>
      <c r="F3149">
        <v>41.57</v>
      </c>
      <c r="G3149">
        <v>-18.124871679479799</v>
      </c>
      <c r="H3149">
        <v>-10.336359359815001</v>
      </c>
      <c r="I3149">
        <v>0.91885369823575003</v>
      </c>
      <c r="J3149">
        <v>-2.9813066004036402</v>
      </c>
      <c r="K3149">
        <v>41.6569555037877</v>
      </c>
      <c r="L3149">
        <v>42.5672607526053</v>
      </c>
      <c r="M3149">
        <v>56.168700755819501</v>
      </c>
      <c r="N3149">
        <v>0.54708165048122004</v>
      </c>
      <c r="O3149">
        <v>36.396439740197202</v>
      </c>
      <c r="P3149">
        <v>31.759112519809801</v>
      </c>
      <c r="Q3149">
        <v>0.10565103726479801</v>
      </c>
    </row>
    <row r="3150" spans="1:17" hidden="1" x14ac:dyDescent="0.3">
      <c r="A3150" t="s">
        <v>6517</v>
      </c>
      <c r="B3150" t="s">
        <v>6518</v>
      </c>
      <c r="C3150" t="s">
        <v>10405</v>
      </c>
      <c r="D3150" t="s">
        <v>149</v>
      </c>
      <c r="E3150">
        <v>83.921362304999903</v>
      </c>
      <c r="F3150">
        <v>1315.05</v>
      </c>
      <c r="G3150">
        <v>32.415472818357799</v>
      </c>
      <c r="H3150">
        <v>-15.225578160636299</v>
      </c>
      <c r="I3150">
        <v>-34.425783524670599</v>
      </c>
      <c r="J3150">
        <v>-10.3622149267282</v>
      </c>
      <c r="K3150">
        <v>1455.37199266887</v>
      </c>
      <c r="L3150">
        <v>1401.0783790375799</v>
      </c>
      <c r="M3150">
        <v>15.3426121716978</v>
      </c>
      <c r="N3150">
        <v>0.46123740026356402</v>
      </c>
      <c r="O3150">
        <v>41.580168054446503</v>
      </c>
      <c r="P3150">
        <v>70.542082738944302</v>
      </c>
      <c r="Q3150">
        <v>0.117359248232703</v>
      </c>
    </row>
    <row r="3151" spans="1:17" hidden="1" x14ac:dyDescent="0.3">
      <c r="A3151" t="s">
        <v>6519</v>
      </c>
      <c r="B3151" t="s">
        <v>6520</v>
      </c>
      <c r="C3151" t="s">
        <v>10405</v>
      </c>
      <c r="D3151" t="s">
        <v>471</v>
      </c>
      <c r="E3151">
        <v>83.901912800000005</v>
      </c>
      <c r="F3151">
        <v>103.3</v>
      </c>
      <c r="G3151">
        <v>-9.4145293307932292</v>
      </c>
      <c r="H3151">
        <v>-16.964862863318501</v>
      </c>
      <c r="I3151">
        <v>-36.7587407851641</v>
      </c>
      <c r="J3151">
        <v>-15.4601829070238</v>
      </c>
      <c r="K3151">
        <v>109.882864962293</v>
      </c>
      <c r="L3151">
        <v>108.678032863618</v>
      </c>
      <c r="M3151">
        <v>32.370414259932801</v>
      </c>
      <c r="N3151">
        <v>0.15597345132743301</v>
      </c>
      <c r="O3151">
        <v>54.259438528557503</v>
      </c>
      <c r="P3151">
        <v>25.975609756097501</v>
      </c>
      <c r="Q3151">
        <v>-1.3914154721496E-2</v>
      </c>
    </row>
    <row r="3152" spans="1:17" hidden="1" x14ac:dyDescent="0.3">
      <c r="A3152" t="s">
        <v>6521</v>
      </c>
      <c r="B3152" t="s">
        <v>6522</v>
      </c>
      <c r="C3152" t="s">
        <v>10405</v>
      </c>
      <c r="D3152" t="s">
        <v>263</v>
      </c>
      <c r="E3152">
        <v>83.802584999999993</v>
      </c>
      <c r="F3152">
        <v>38.11</v>
      </c>
      <c r="G3152">
        <v>40.116011692674</v>
      </c>
      <c r="H3152">
        <v>-13.275302714934799</v>
      </c>
      <c r="I3152">
        <v>31.767836943459599</v>
      </c>
      <c r="J3152">
        <v>-5.2691114784524098</v>
      </c>
      <c r="K3152">
        <v>38.512370378653102</v>
      </c>
      <c r="L3152">
        <v>32.675773202981901</v>
      </c>
      <c r="M3152">
        <v>38.423019372649897</v>
      </c>
      <c r="N3152">
        <v>0.90766662574520895</v>
      </c>
      <c r="O3152">
        <v>23.038572553135602</v>
      </c>
      <c r="P3152">
        <v>94.936061381074097</v>
      </c>
      <c r="Q3152">
        <v>7.0637296508642006E-2</v>
      </c>
    </row>
    <row r="3153" spans="1:17" hidden="1" x14ac:dyDescent="0.3">
      <c r="A3153" t="s">
        <v>6523</v>
      </c>
      <c r="B3153" t="s">
        <v>6524</v>
      </c>
      <c r="C3153" t="s">
        <v>10405</v>
      </c>
      <c r="D3153" t="s">
        <v>564</v>
      </c>
      <c r="E3153">
        <v>83.787487999999996</v>
      </c>
      <c r="F3153">
        <v>77.8</v>
      </c>
      <c r="G3153">
        <v>-48.829250600645302</v>
      </c>
      <c r="H3153">
        <v>12.535577426595401</v>
      </c>
      <c r="I3153">
        <v>-34.3408831380384</v>
      </c>
      <c r="J3153">
        <v>-6.76359000605978</v>
      </c>
      <c r="K3153">
        <v>75.515660806748997</v>
      </c>
      <c r="M3153">
        <v>53.554690559536503</v>
      </c>
      <c r="O3153">
        <v>25.9640102827763</v>
      </c>
      <c r="P3153">
        <v>23.8853503184713</v>
      </c>
    </row>
    <row r="3154" spans="1:17" hidden="1" x14ac:dyDescent="0.3">
      <c r="A3154" t="s">
        <v>6525</v>
      </c>
      <c r="B3154" t="s">
        <v>6526</v>
      </c>
      <c r="C3154" t="s">
        <v>10405</v>
      </c>
      <c r="D3154" t="s">
        <v>471</v>
      </c>
      <c r="E3154">
        <v>83.715000000000003</v>
      </c>
      <c r="F3154">
        <v>279.05</v>
      </c>
      <c r="G3154">
        <v>305.691348024832</v>
      </c>
      <c r="H3154">
        <v>56.675687799704001</v>
      </c>
      <c r="I3154">
        <v>114.85852321796899</v>
      </c>
      <c r="J3154">
        <v>18.624282598996299</v>
      </c>
      <c r="K3154">
        <v>180.26938260824301</v>
      </c>
      <c r="L3154">
        <v>134.292157440381</v>
      </c>
      <c r="M3154">
        <v>96.161753022172604</v>
      </c>
      <c r="N3154">
        <v>1.84104498692809</v>
      </c>
      <c r="O3154">
        <v>0</v>
      </c>
      <c r="P3154">
        <v>354.47882736156299</v>
      </c>
      <c r="Q3154">
        <v>0.13040194798714999</v>
      </c>
    </row>
    <row r="3155" spans="1:17" hidden="1" x14ac:dyDescent="0.3">
      <c r="A3155" t="s">
        <v>6527</v>
      </c>
      <c r="B3155" t="s">
        <v>6528</v>
      </c>
      <c r="C3155" t="s">
        <v>10405</v>
      </c>
      <c r="D3155" t="s">
        <v>400</v>
      </c>
      <c r="E3155">
        <v>83.485584000000003</v>
      </c>
      <c r="F3155">
        <v>0.78</v>
      </c>
      <c r="G3155">
        <v>7.1142033744100601</v>
      </c>
      <c r="H3155">
        <v>-9.6959272610496008</v>
      </c>
      <c r="I3155">
        <v>-1.26523300093602</v>
      </c>
      <c r="J3155">
        <v>-6.2191114784524197</v>
      </c>
      <c r="K3155">
        <v>0.84924276502812801</v>
      </c>
      <c r="L3155">
        <v>0.78691243661591803</v>
      </c>
      <c r="M3155">
        <v>39.979275939558399</v>
      </c>
      <c r="N3155">
        <v>0.83883268823292101</v>
      </c>
      <c r="O3155">
        <v>83.3333333333333</v>
      </c>
      <c r="P3155">
        <v>69.565217391304301</v>
      </c>
      <c r="Q3155">
        <v>5.7468414388772003E-2</v>
      </c>
    </row>
    <row r="3156" spans="1:17" hidden="1" x14ac:dyDescent="0.3">
      <c r="A3156" t="s">
        <v>6529</v>
      </c>
      <c r="B3156" t="s">
        <v>6530</v>
      </c>
      <c r="C3156" t="s">
        <v>10405</v>
      </c>
      <c r="D3156" t="s">
        <v>130</v>
      </c>
      <c r="E3156">
        <v>83.440736749999999</v>
      </c>
      <c r="F3156">
        <v>75.25</v>
      </c>
      <c r="G3156">
        <v>-12.7270664668597</v>
      </c>
      <c r="H3156">
        <v>-13.4897720843303</v>
      </c>
      <c r="I3156">
        <v>-15.482953308808501</v>
      </c>
      <c r="J3156">
        <v>-6.6886299873833099</v>
      </c>
      <c r="K3156">
        <v>76.483108311150104</v>
      </c>
      <c r="L3156">
        <v>77.660564190734206</v>
      </c>
      <c r="M3156">
        <v>50.8118075700053</v>
      </c>
      <c r="N3156">
        <v>1.88952099329934</v>
      </c>
      <c r="O3156">
        <v>67.906976744185997</v>
      </c>
      <c r="P3156">
        <v>31.9018404907975</v>
      </c>
      <c r="Q3156">
        <v>9.7417380488570002E-2</v>
      </c>
    </row>
    <row r="3157" spans="1:17" hidden="1" x14ac:dyDescent="0.3">
      <c r="A3157" t="s">
        <v>6531</v>
      </c>
      <c r="B3157" t="s">
        <v>6532</v>
      </c>
      <c r="C3157" t="s">
        <v>10405</v>
      </c>
      <c r="D3157" t="s">
        <v>393</v>
      </c>
      <c r="E3157">
        <v>83.398441500000004</v>
      </c>
      <c r="F3157">
        <v>219.95</v>
      </c>
      <c r="G3157">
        <v>43.788489088695698</v>
      </c>
      <c r="H3157">
        <v>-5.6810790795347597</v>
      </c>
      <c r="I3157">
        <v>76.105402806809295</v>
      </c>
      <c r="J3157">
        <v>-4.4521774321066099</v>
      </c>
      <c r="K3157">
        <v>198.84107581779901</v>
      </c>
      <c r="L3157">
        <v>161.37263011537601</v>
      </c>
      <c r="M3157">
        <v>44.510592319059199</v>
      </c>
      <c r="N3157">
        <v>0.22273043266544601</v>
      </c>
      <c r="O3157">
        <v>22.5960445555808</v>
      </c>
      <c r="P3157">
        <v>108.48341232227401</v>
      </c>
      <c r="Q3157">
        <v>6.3872924013033003E-2</v>
      </c>
    </row>
    <row r="3158" spans="1:17" hidden="1" x14ac:dyDescent="0.3">
      <c r="A3158" t="s">
        <v>6533</v>
      </c>
      <c r="B3158" t="s">
        <v>6534</v>
      </c>
      <c r="C3158" t="s">
        <v>10405</v>
      </c>
      <c r="D3158" t="s">
        <v>564</v>
      </c>
      <c r="E3158">
        <v>83.363088599999998</v>
      </c>
      <c r="F3158">
        <v>49.62</v>
      </c>
      <c r="G3158">
        <v>339.50149289097698</v>
      </c>
      <c r="H3158">
        <v>99.140081141876905</v>
      </c>
      <c r="I3158">
        <v>203.68991354612101</v>
      </c>
      <c r="J3158">
        <v>5.7141217881697699</v>
      </c>
      <c r="K3158">
        <v>30.615952573082001</v>
      </c>
      <c r="L3158">
        <v>19.605404149200499</v>
      </c>
      <c r="M3158">
        <v>99.971452107141602</v>
      </c>
      <c r="N3158">
        <v>0.66005372902521697</v>
      </c>
      <c r="O3158">
        <v>0</v>
      </c>
      <c r="P3158">
        <v>396.69669669669599</v>
      </c>
    </row>
    <row r="3159" spans="1:17" hidden="1" x14ac:dyDescent="0.3">
      <c r="A3159" t="s">
        <v>6535</v>
      </c>
      <c r="B3159" t="s">
        <v>6536</v>
      </c>
      <c r="C3159" t="s">
        <v>10405</v>
      </c>
      <c r="D3159" t="s">
        <v>4251</v>
      </c>
      <c r="E3159">
        <v>83.3553</v>
      </c>
      <c r="F3159">
        <v>131</v>
      </c>
      <c r="G3159">
        <v>-7.4096061493994396</v>
      </c>
      <c r="H3159">
        <v>-19.692720591176201</v>
      </c>
      <c r="I3159">
        <v>-1.2904290995190599</v>
      </c>
      <c r="J3159">
        <v>-1.6998807092216499</v>
      </c>
      <c r="K3159">
        <v>142.871789515839</v>
      </c>
      <c r="M3159">
        <v>34.406809635022697</v>
      </c>
      <c r="N3159">
        <v>1.0704426463588701</v>
      </c>
      <c r="O3159">
        <v>29.770992366412202</v>
      </c>
      <c r="P3159">
        <v>35.7512953367875</v>
      </c>
    </row>
    <row r="3160" spans="1:17" hidden="1" x14ac:dyDescent="0.3">
      <c r="A3160" t="s">
        <v>6537</v>
      </c>
      <c r="B3160" t="s">
        <v>6538</v>
      </c>
      <c r="C3160" t="s">
        <v>10405</v>
      </c>
      <c r="D3160" t="s">
        <v>400</v>
      </c>
      <c r="E3160">
        <v>83.264046399999998</v>
      </c>
      <c r="F3160">
        <v>65.599999999999994</v>
      </c>
      <c r="G3160">
        <v>59.137908744572101</v>
      </c>
      <c r="H3160">
        <v>-6.6352960879686202</v>
      </c>
      <c r="I3160">
        <v>16.358540245622301</v>
      </c>
      <c r="J3160">
        <v>3.8190241147679198</v>
      </c>
      <c r="K3160">
        <v>64.423396016296905</v>
      </c>
      <c r="L3160">
        <v>53.386086621117997</v>
      </c>
      <c r="M3160">
        <v>68.828444389193294</v>
      </c>
      <c r="N3160">
        <v>1.00721267239149</v>
      </c>
      <c r="O3160">
        <v>40.396341463414601</v>
      </c>
      <c r="P3160">
        <v>191.29662522202401</v>
      </c>
      <c r="Q3160">
        <v>0.146428862260855</v>
      </c>
    </row>
    <row r="3161" spans="1:17" hidden="1" x14ac:dyDescent="0.3">
      <c r="A3161" t="s">
        <v>6539</v>
      </c>
      <c r="B3161" t="s">
        <v>6540</v>
      </c>
      <c r="C3161" t="s">
        <v>10405</v>
      </c>
      <c r="D3161" t="s">
        <v>144</v>
      </c>
      <c r="E3161">
        <v>83.240452176000005</v>
      </c>
      <c r="F3161">
        <v>73.38</v>
      </c>
      <c r="G3161">
        <v>228.41816967837599</v>
      </c>
      <c r="H3161">
        <v>-17.604316519188</v>
      </c>
      <c r="I3161">
        <v>535.16383164027002</v>
      </c>
      <c r="J3161">
        <v>-13.3881403331619</v>
      </c>
      <c r="K3161">
        <v>73.381946169486994</v>
      </c>
      <c r="L3161">
        <v>46.083442254972397</v>
      </c>
      <c r="M3161">
        <v>35.4775119008372</v>
      </c>
      <c r="N3161">
        <v>0.58795842339293902</v>
      </c>
      <c r="O3161">
        <v>23.357863177977599</v>
      </c>
      <c r="P3161">
        <v>614.50827653359295</v>
      </c>
      <c r="Q3161">
        <v>0.109967749238031</v>
      </c>
    </row>
    <row r="3162" spans="1:17" hidden="1" x14ac:dyDescent="0.3">
      <c r="A3162" t="s">
        <v>6541</v>
      </c>
      <c r="B3162" t="s">
        <v>6542</v>
      </c>
      <c r="C3162" t="s">
        <v>10405</v>
      </c>
      <c r="D3162" t="s">
        <v>190</v>
      </c>
      <c r="E3162">
        <v>83.22945</v>
      </c>
      <c r="F3162">
        <v>107.95</v>
      </c>
      <c r="G3162">
        <v>-39.191321419486798</v>
      </c>
      <c r="H3162">
        <v>-13.316977690009599</v>
      </c>
      <c r="I3162">
        <v>-21.2992148772686</v>
      </c>
      <c r="J3162">
        <v>-6.1298257641667</v>
      </c>
      <c r="K3162">
        <v>114.67212630111899</v>
      </c>
      <c r="L3162">
        <v>119.653256347089</v>
      </c>
      <c r="M3162">
        <v>36.109744435114898</v>
      </c>
      <c r="N3162">
        <v>1.2040903737016799</v>
      </c>
      <c r="O3162">
        <v>48.2167670217693</v>
      </c>
      <c r="P3162">
        <v>4.8058252427184396</v>
      </c>
    </row>
    <row r="3163" spans="1:17" hidden="1" x14ac:dyDescent="0.3">
      <c r="A3163" t="s">
        <v>6543</v>
      </c>
      <c r="B3163" t="s">
        <v>6544</v>
      </c>
      <c r="C3163" t="s">
        <v>10405</v>
      </c>
      <c r="D3163" t="s">
        <v>266</v>
      </c>
      <c r="E3163">
        <v>83.086898849999997</v>
      </c>
      <c r="F3163">
        <v>34.29</v>
      </c>
      <c r="G3163">
        <v>-27.469220834968301</v>
      </c>
      <c r="H3163">
        <v>-17.310793940682402</v>
      </c>
      <c r="I3163">
        <v>-16.8302022722266</v>
      </c>
      <c r="J3163">
        <v>-11.7557522047818</v>
      </c>
      <c r="K3163">
        <v>37.957505404785401</v>
      </c>
      <c r="L3163">
        <v>35.760284470577801</v>
      </c>
      <c r="M3163">
        <v>20.009030055584098</v>
      </c>
      <c r="N3163">
        <v>0.469593210528156</v>
      </c>
      <c r="O3163">
        <v>48.731408573928199</v>
      </c>
      <c r="P3163">
        <v>33.165048543689302</v>
      </c>
      <c r="Q3163">
        <v>5.6443421023170001E-2</v>
      </c>
    </row>
    <row r="3164" spans="1:17" hidden="1" x14ac:dyDescent="0.3">
      <c r="A3164" t="s">
        <v>6545</v>
      </c>
      <c r="B3164" t="s">
        <v>6546</v>
      </c>
      <c r="C3164" t="s">
        <v>10405</v>
      </c>
      <c r="D3164" t="s">
        <v>2316</v>
      </c>
      <c r="E3164">
        <v>83</v>
      </c>
      <c r="F3164">
        <v>415</v>
      </c>
      <c r="G3164">
        <v>75.328489088695704</v>
      </c>
      <c r="H3164">
        <v>40.4329069573187</v>
      </c>
      <c r="I3164">
        <v>73.561096182639105</v>
      </c>
      <c r="J3164">
        <v>14.4899528490329</v>
      </c>
      <c r="K3164">
        <v>285.76340917918299</v>
      </c>
      <c r="L3164">
        <v>223.99947253689601</v>
      </c>
      <c r="M3164">
        <v>87.570007054779893</v>
      </c>
      <c r="N3164">
        <v>1.0717703349282199</v>
      </c>
      <c r="O3164">
        <v>0</v>
      </c>
      <c r="P3164">
        <v>118.939593774729</v>
      </c>
      <c r="Q3164">
        <v>0.20226133234971599</v>
      </c>
    </row>
    <row r="3165" spans="1:17" hidden="1" x14ac:dyDescent="0.3">
      <c r="A3165" t="s">
        <v>6547</v>
      </c>
      <c r="B3165" t="s">
        <v>6548</v>
      </c>
      <c r="C3165" t="s">
        <v>10405</v>
      </c>
      <c r="D3165" t="s">
        <v>89</v>
      </c>
      <c r="E3165">
        <v>82.865672959999998</v>
      </c>
      <c r="F3165">
        <v>44.8</v>
      </c>
      <c r="G3165">
        <v>162.49609538420901</v>
      </c>
      <c r="H3165">
        <v>19.8635564651007</v>
      </c>
      <c r="I3165">
        <v>56.635922699162698</v>
      </c>
      <c r="J3165">
        <v>-7.2447988880037801</v>
      </c>
      <c r="K3165">
        <v>38.073416231529201</v>
      </c>
      <c r="L3165">
        <v>31.370127472331902</v>
      </c>
      <c r="M3165">
        <v>58.6713898785247</v>
      </c>
      <c r="N3165">
        <v>3.5390307106619598</v>
      </c>
      <c r="O3165">
        <v>19.308035714285701</v>
      </c>
      <c r="P3165">
        <v>208.35791543756099</v>
      </c>
      <c r="Q3165">
        <v>3.9980067972254001E-2</v>
      </c>
    </row>
    <row r="3166" spans="1:17" hidden="1" x14ac:dyDescent="0.3">
      <c r="A3166" t="s">
        <v>6549</v>
      </c>
      <c r="B3166" t="s">
        <v>6550</v>
      </c>
      <c r="C3166" t="s">
        <v>10405</v>
      </c>
      <c r="E3166">
        <v>82.835465353000004</v>
      </c>
      <c r="F3166">
        <v>67.02</v>
      </c>
      <c r="G3166">
        <v>-42.656351301313499</v>
      </c>
      <c r="H3166">
        <v>-10.164910960697201</v>
      </c>
      <c r="I3166">
        <v>-28.167983838706501</v>
      </c>
      <c r="J3166">
        <v>-1.5931990696933001</v>
      </c>
      <c r="O3166">
        <v>13.5481945687854</v>
      </c>
      <c r="P3166">
        <v>2.1957913998169998</v>
      </c>
    </row>
    <row r="3167" spans="1:17" hidden="1" x14ac:dyDescent="0.3">
      <c r="A3167" t="s">
        <v>6551</v>
      </c>
      <c r="B3167" t="s">
        <v>6552</v>
      </c>
      <c r="C3167" t="s">
        <v>10405</v>
      </c>
      <c r="D3167" t="s">
        <v>2927</v>
      </c>
      <c r="E3167">
        <v>82.745112000000006</v>
      </c>
      <c r="F3167">
        <v>80</v>
      </c>
      <c r="G3167">
        <v>4.5572534024882998</v>
      </c>
      <c r="H3167">
        <v>-16.794293587145798</v>
      </c>
      <c r="I3167">
        <v>-35.081181652104497</v>
      </c>
      <c r="J3167">
        <v>-12.060428346322601</v>
      </c>
      <c r="K3167">
        <v>89.036074352076398</v>
      </c>
      <c r="L3167">
        <v>92.189233216167395</v>
      </c>
      <c r="M3167">
        <v>39.712749506674903</v>
      </c>
      <c r="N3167">
        <v>0.53941908713692899</v>
      </c>
      <c r="O3167">
        <v>71.112499999999898</v>
      </c>
      <c r="P3167">
        <v>40.1050788091068</v>
      </c>
    </row>
    <row r="3168" spans="1:17" hidden="1" x14ac:dyDescent="0.3">
      <c r="A3168" t="s">
        <v>6553</v>
      </c>
      <c r="B3168" t="s">
        <v>6554</v>
      </c>
      <c r="C3168" t="s">
        <v>10405</v>
      </c>
      <c r="D3168" t="s">
        <v>89</v>
      </c>
      <c r="E3168">
        <v>82.514979499999995</v>
      </c>
      <c r="F3168">
        <v>37.15</v>
      </c>
      <c r="G3168">
        <v>476.84488253131798</v>
      </c>
      <c r="H3168">
        <v>16.3567138453549</v>
      </c>
      <c r="I3168">
        <v>391.22096614034302</v>
      </c>
      <c r="J3168">
        <v>1.5029164935755499</v>
      </c>
      <c r="K3168">
        <v>30.2950962125567</v>
      </c>
      <c r="L3168">
        <v>18.896144815407698</v>
      </c>
      <c r="M3168">
        <v>74.783916709531297</v>
      </c>
      <c r="N3168">
        <v>0.82985912738240397</v>
      </c>
      <c r="O3168">
        <v>4.0915208613728096</v>
      </c>
      <c r="P3168">
        <v>546.08695652173901</v>
      </c>
      <c r="Q3168">
        <v>0.16755548966386599</v>
      </c>
    </row>
    <row r="3169" spans="1:17" hidden="1" x14ac:dyDescent="0.3">
      <c r="A3169" t="s">
        <v>6555</v>
      </c>
      <c r="B3169" t="s">
        <v>6556</v>
      </c>
      <c r="C3169" t="s">
        <v>10405</v>
      </c>
      <c r="D3169" t="s">
        <v>266</v>
      </c>
      <c r="E3169">
        <v>82.267988914</v>
      </c>
      <c r="F3169">
        <v>34.42</v>
      </c>
      <c r="G3169">
        <v>-73.053979624810097</v>
      </c>
      <c r="H3169">
        <v>-8.4644329728471401</v>
      </c>
      <c r="I3169">
        <v>15.2126094470557</v>
      </c>
      <c r="J3169">
        <v>-12.1707976003719</v>
      </c>
      <c r="K3169">
        <v>35.499577501846503</v>
      </c>
      <c r="L3169">
        <v>36.387107050028099</v>
      </c>
      <c r="M3169">
        <v>33.718105215364098</v>
      </c>
      <c r="N3169">
        <v>3.5926960290216701</v>
      </c>
      <c r="O3169">
        <v>77.897380078638804</v>
      </c>
      <c r="P3169">
        <v>54.349775784753298</v>
      </c>
      <c r="Q3169">
        <v>3.4051369600251E-2</v>
      </c>
    </row>
    <row r="3170" spans="1:17" hidden="1" x14ac:dyDescent="0.3">
      <c r="A3170" t="s">
        <v>6557</v>
      </c>
      <c r="B3170" t="s">
        <v>6558</v>
      </c>
      <c r="C3170" t="s">
        <v>10405</v>
      </c>
      <c r="E3170">
        <v>82.215612875000005</v>
      </c>
      <c r="F3170">
        <v>30.24</v>
      </c>
      <c r="G3170">
        <v>-3.43587872739616</v>
      </c>
      <c r="H3170">
        <v>-5.7316816301372997</v>
      </c>
      <c r="I3170">
        <v>-10.029174064574701</v>
      </c>
      <c r="J3170">
        <v>-6.7077300027852296</v>
      </c>
      <c r="K3170">
        <v>31.008809615743399</v>
      </c>
      <c r="L3170">
        <v>29.188960535925801</v>
      </c>
      <c r="M3170">
        <v>39.194729784920902</v>
      </c>
      <c r="N3170">
        <v>0.89321896928160904</v>
      </c>
      <c r="O3170">
        <v>20.701058201058199</v>
      </c>
      <c r="P3170">
        <v>41.308411214953203</v>
      </c>
      <c r="Q3170">
        <v>-2.17041151336E-4</v>
      </c>
    </row>
    <row r="3171" spans="1:17" hidden="1" x14ac:dyDescent="0.3">
      <c r="A3171" t="s">
        <v>6559</v>
      </c>
      <c r="B3171" t="s">
        <v>6560</v>
      </c>
      <c r="C3171" t="s">
        <v>10405</v>
      </c>
      <c r="D3171" t="s">
        <v>1013</v>
      </c>
      <c r="E3171">
        <v>82.046608019999994</v>
      </c>
      <c r="F3171">
        <v>40.770000000000003</v>
      </c>
      <c r="G3171">
        <v>356.09196214258799</v>
      </c>
      <c r="H3171">
        <v>14.1242949831987</v>
      </c>
      <c r="I3171">
        <v>200.83248155130201</v>
      </c>
      <c r="J3171">
        <v>1.4830466078710201</v>
      </c>
      <c r="K3171">
        <v>34.382791757223998</v>
      </c>
      <c r="L3171">
        <v>22.9044717820891</v>
      </c>
      <c r="M3171">
        <v>65.319882544223603</v>
      </c>
      <c r="N3171">
        <v>1.3383022743825399</v>
      </c>
      <c r="O3171">
        <v>6.52440519990187</v>
      </c>
      <c r="P3171">
        <v>440</v>
      </c>
      <c r="Q3171">
        <v>0.115138235441703</v>
      </c>
    </row>
    <row r="3172" spans="1:17" hidden="1" x14ac:dyDescent="0.3">
      <c r="A3172" t="s">
        <v>6561</v>
      </c>
      <c r="B3172" t="s">
        <v>6562</v>
      </c>
      <c r="C3172" t="s">
        <v>10405</v>
      </c>
      <c r="D3172" t="s">
        <v>1489</v>
      </c>
      <c r="E3172">
        <v>81.828940215999907</v>
      </c>
      <c r="F3172">
        <v>19.34</v>
      </c>
      <c r="G3172">
        <v>-17.052463292256501</v>
      </c>
      <c r="H3172">
        <v>-18.340073238528898</v>
      </c>
      <c r="I3172">
        <v>-31.150704969949999</v>
      </c>
      <c r="J3172">
        <v>-4.94927020861115</v>
      </c>
      <c r="K3172">
        <v>22.138600060794001</v>
      </c>
      <c r="L3172">
        <v>22.4410343137449</v>
      </c>
      <c r="M3172">
        <v>25.3287796280474</v>
      </c>
      <c r="N3172">
        <v>0.86348128752970499</v>
      </c>
      <c r="O3172">
        <v>79.162357807652498</v>
      </c>
      <c r="P3172">
        <v>17.9268292682927</v>
      </c>
      <c r="Q3172">
        <v>6.8301702589916996E-2</v>
      </c>
    </row>
    <row r="3173" spans="1:17" hidden="1" x14ac:dyDescent="0.3">
      <c r="A3173" t="s">
        <v>6563</v>
      </c>
      <c r="B3173" t="s">
        <v>6564</v>
      </c>
      <c r="C3173" t="s">
        <v>10405</v>
      </c>
      <c r="D3173" t="s">
        <v>393</v>
      </c>
      <c r="E3173">
        <v>81.448508855999904</v>
      </c>
      <c r="F3173">
        <v>54.34</v>
      </c>
      <c r="G3173">
        <v>-10.741343313538801</v>
      </c>
      <c r="H3173">
        <v>-10.131568699589501</v>
      </c>
      <c r="I3173">
        <v>4.0189842108772602</v>
      </c>
      <c r="J3173">
        <v>-4.5389458916993703</v>
      </c>
      <c r="K3173">
        <v>54.986878444780601</v>
      </c>
      <c r="L3173">
        <v>52.2789902870094</v>
      </c>
      <c r="M3173">
        <v>38.174155374509397</v>
      </c>
      <c r="N3173">
        <v>0.55070913342946104</v>
      </c>
      <c r="O3173">
        <v>53.110047846889898</v>
      </c>
      <c r="P3173">
        <v>32.536585365853597</v>
      </c>
      <c r="Q3173">
        <v>-3.6251210714691999E-2</v>
      </c>
    </row>
    <row r="3174" spans="1:17" hidden="1" x14ac:dyDescent="0.3">
      <c r="A3174" t="s">
        <v>6565</v>
      </c>
      <c r="B3174" t="s">
        <v>6566</v>
      </c>
      <c r="C3174" t="s">
        <v>10405</v>
      </c>
      <c r="D3174" t="s">
        <v>5234</v>
      </c>
      <c r="E3174">
        <v>81.336600000000004</v>
      </c>
      <c r="F3174">
        <v>147</v>
      </c>
      <c r="G3174">
        <v>58.861627490255202</v>
      </c>
      <c r="H3174">
        <v>28.383200080352101</v>
      </c>
      <c r="I3174">
        <v>313.27551969993903</v>
      </c>
      <c r="J3174">
        <v>-1.28206111874018</v>
      </c>
      <c r="K3174">
        <v>103.92232657404899</v>
      </c>
      <c r="L3174">
        <v>63.467524329865299</v>
      </c>
      <c r="M3174">
        <v>75.5553580733975</v>
      </c>
      <c r="N3174">
        <v>0.64505347593582896</v>
      </c>
      <c r="O3174">
        <v>0</v>
      </c>
      <c r="P3174">
        <v>534.44108761329301</v>
      </c>
    </row>
    <row r="3175" spans="1:17" hidden="1" x14ac:dyDescent="0.3">
      <c r="A3175" t="s">
        <v>6567</v>
      </c>
      <c r="B3175" t="s">
        <v>6568</v>
      </c>
      <c r="C3175" t="s">
        <v>10405</v>
      </c>
      <c r="D3175" t="s">
        <v>281</v>
      </c>
      <c r="E3175">
        <v>81.3318522</v>
      </c>
      <c r="F3175">
        <v>41.49</v>
      </c>
      <c r="G3175">
        <v>-2.5152609113042002</v>
      </c>
      <c r="H3175">
        <v>-13.545197369125701</v>
      </c>
      <c r="I3175">
        <v>-19.6443910857482</v>
      </c>
      <c r="J3175">
        <v>-7.9990653955031004</v>
      </c>
      <c r="K3175">
        <v>44.114230340934299</v>
      </c>
      <c r="L3175">
        <v>41.537141009885701</v>
      </c>
      <c r="M3175">
        <v>32.432911215153098</v>
      </c>
      <c r="N3175">
        <v>0.163953772109243</v>
      </c>
      <c r="O3175">
        <v>56.664256447336697</v>
      </c>
      <c r="P3175">
        <v>48.178571428571402</v>
      </c>
      <c r="Q3175">
        <v>2.5133490979448E-2</v>
      </c>
    </row>
    <row r="3176" spans="1:17" hidden="1" x14ac:dyDescent="0.3">
      <c r="A3176" t="s">
        <v>6569</v>
      </c>
      <c r="B3176" t="s">
        <v>6570</v>
      </c>
      <c r="C3176" t="s">
        <v>10405</v>
      </c>
      <c r="D3176" t="s">
        <v>564</v>
      </c>
      <c r="E3176">
        <v>81.253595000000004</v>
      </c>
      <c r="F3176">
        <v>41</v>
      </c>
      <c r="G3176">
        <v>13.6840565024275</v>
      </c>
      <c r="H3176">
        <v>-2.7269344897484</v>
      </c>
      <c r="I3176">
        <v>-69.897595663149403</v>
      </c>
      <c r="J3176">
        <v>7.4607622943385996</v>
      </c>
      <c r="K3176">
        <v>45.669829332109998</v>
      </c>
      <c r="L3176">
        <v>56.726829829799698</v>
      </c>
      <c r="M3176">
        <v>54.9725416756024</v>
      </c>
      <c r="N3176">
        <v>2.1670682573743099</v>
      </c>
      <c r="O3176">
        <v>135.56097560975601</v>
      </c>
      <c r="P3176">
        <v>45.907473309608498</v>
      </c>
      <c r="Q3176">
        <v>0.12907197595633099</v>
      </c>
    </row>
    <row r="3177" spans="1:17" hidden="1" x14ac:dyDescent="0.3">
      <c r="A3177" t="s">
        <v>6571</v>
      </c>
      <c r="B3177" t="s">
        <v>6572</v>
      </c>
      <c r="C3177" t="s">
        <v>10405</v>
      </c>
      <c r="D3177" t="s">
        <v>130</v>
      </c>
      <c r="E3177">
        <v>81.161519999999996</v>
      </c>
      <c r="F3177">
        <v>4.33</v>
      </c>
      <c r="G3177">
        <v>7.7758134370640103E-3</v>
      </c>
      <c r="H3177">
        <v>-12.4982414301699</v>
      </c>
      <c r="I3177">
        <v>7.1358117646895796</v>
      </c>
      <c r="J3177">
        <v>-10.016281289773101</v>
      </c>
      <c r="K3177">
        <v>4.8316444893814499</v>
      </c>
      <c r="L3177">
        <v>4.2213500422535404</v>
      </c>
      <c r="M3177">
        <v>14.438391913482601</v>
      </c>
      <c r="N3177">
        <v>0.22410327610679301</v>
      </c>
      <c r="O3177">
        <v>41.643665859291303</v>
      </c>
      <c r="P3177">
        <v>46.187417654808897</v>
      </c>
      <c r="Q3177">
        <v>0.130467546454031</v>
      </c>
    </row>
    <row r="3178" spans="1:17" hidden="1" x14ac:dyDescent="0.3">
      <c r="A3178" t="s">
        <v>6573</v>
      </c>
      <c r="B3178" t="s">
        <v>6574</v>
      </c>
      <c r="C3178" t="s">
        <v>10405</v>
      </c>
      <c r="D3178" t="s">
        <v>54</v>
      </c>
      <c r="E3178">
        <v>80.83854135</v>
      </c>
      <c r="F3178">
        <v>24.5</v>
      </c>
      <c r="G3178">
        <v>23.2196095960953</v>
      </c>
      <c r="H3178">
        <v>12.2849508601794</v>
      </c>
      <c r="I3178">
        <v>60.4986747331209</v>
      </c>
      <c r="J3178">
        <v>-8.0621033921990399</v>
      </c>
      <c r="K3178">
        <v>20.062515002554999</v>
      </c>
      <c r="L3178">
        <v>16.8448676412544</v>
      </c>
      <c r="M3178">
        <v>73.601983287979394</v>
      </c>
      <c r="N3178">
        <v>2.1089107161784901</v>
      </c>
      <c r="O3178">
        <v>2.1768707482992999</v>
      </c>
      <c r="P3178">
        <v>103.883495145631</v>
      </c>
      <c r="Q3178">
        <v>1.4551935875776001E-2</v>
      </c>
    </row>
    <row r="3179" spans="1:17" hidden="1" x14ac:dyDescent="0.3">
      <c r="A3179" t="s">
        <v>6575</v>
      </c>
      <c r="B3179" t="s">
        <v>6576</v>
      </c>
      <c r="C3179" t="s">
        <v>10405</v>
      </c>
      <c r="D3179" t="s">
        <v>74</v>
      </c>
      <c r="E3179">
        <v>80.817406607999999</v>
      </c>
      <c r="F3179">
        <v>15.62</v>
      </c>
      <c r="G3179">
        <v>9.4422696870638703</v>
      </c>
      <c r="H3179">
        <v>-18.013340625606599</v>
      </c>
      <c r="I3179">
        <v>-9.2109212264749907</v>
      </c>
      <c r="J3179">
        <v>-8.2522440085728999</v>
      </c>
      <c r="K3179">
        <v>16.547325557833702</v>
      </c>
      <c r="L3179">
        <v>15.480787012255799</v>
      </c>
      <c r="M3179">
        <v>38.075239416047097</v>
      </c>
      <c r="N3179">
        <v>0.53899946376444496</v>
      </c>
      <c r="O3179">
        <v>27.912932138284201</v>
      </c>
      <c r="P3179">
        <v>48.056872037914601</v>
      </c>
      <c r="Q3179">
        <v>5.0448312573056001E-2</v>
      </c>
    </row>
    <row r="3180" spans="1:17" hidden="1" x14ac:dyDescent="0.3">
      <c r="A3180" t="s">
        <v>6577</v>
      </c>
      <c r="B3180" t="s">
        <v>6578</v>
      </c>
      <c r="C3180" t="s">
        <v>10405</v>
      </c>
      <c r="D3180" t="s">
        <v>1808</v>
      </c>
      <c r="E3180">
        <v>80.728189520000001</v>
      </c>
      <c r="F3180">
        <v>96.8</v>
      </c>
      <c r="G3180">
        <v>49.749180688019202</v>
      </c>
      <c r="H3180">
        <v>150.59394723944101</v>
      </c>
      <c r="I3180">
        <v>92.295164577333097</v>
      </c>
      <c r="J3180">
        <v>10.9683526308848</v>
      </c>
      <c r="K3180">
        <v>57.732147434429201</v>
      </c>
      <c r="L3180">
        <v>48.254707772348901</v>
      </c>
      <c r="M3180">
        <v>83.512303283665503</v>
      </c>
      <c r="N3180">
        <v>2.9315361858919702</v>
      </c>
      <c r="O3180">
        <v>6.1880165289256199</v>
      </c>
      <c r="P3180">
        <v>211.254019292604</v>
      </c>
      <c r="Q3180">
        <v>5.3107586198533001E-2</v>
      </c>
    </row>
    <row r="3181" spans="1:17" hidden="1" x14ac:dyDescent="0.3">
      <c r="A3181" t="s">
        <v>6579</v>
      </c>
      <c r="B3181" t="s">
        <v>6580</v>
      </c>
      <c r="C3181" t="s">
        <v>10405</v>
      </c>
      <c r="D3181" t="s">
        <v>646</v>
      </c>
      <c r="E3181">
        <v>80.6902525</v>
      </c>
      <c r="F3181">
        <v>47.3</v>
      </c>
      <c r="G3181">
        <v>-13.1778002194803</v>
      </c>
      <c r="H3181">
        <v>-15.193586963905201</v>
      </c>
      <c r="I3181">
        <v>5.9769872702570304</v>
      </c>
      <c r="J3181">
        <v>-7.0145660239069603</v>
      </c>
      <c r="K3181">
        <v>46.174109722964999</v>
      </c>
      <c r="L3181">
        <v>42.5216081510913</v>
      </c>
      <c r="M3181">
        <v>43.678187684348103</v>
      </c>
      <c r="N3181">
        <v>0.49384283013549701</v>
      </c>
      <c r="O3181">
        <v>47.780126849894302</v>
      </c>
      <c r="P3181">
        <v>39.117647058823501</v>
      </c>
      <c r="Q3181">
        <v>2.2696799735175001E-2</v>
      </c>
    </row>
    <row r="3182" spans="1:17" hidden="1" x14ac:dyDescent="0.3">
      <c r="A3182" t="s">
        <v>6581</v>
      </c>
      <c r="B3182" t="s">
        <v>6582</v>
      </c>
      <c r="C3182" t="s">
        <v>10405</v>
      </c>
      <c r="D3182" t="s">
        <v>592</v>
      </c>
      <c r="E3182">
        <v>80.533008752000001</v>
      </c>
      <c r="F3182">
        <v>93.19</v>
      </c>
      <c r="G3182">
        <v>-6.4938305336912698</v>
      </c>
      <c r="H3182">
        <v>-0.87142935896610296</v>
      </c>
      <c r="I3182">
        <v>-5.2705982134740603</v>
      </c>
      <c r="J3182">
        <v>4.3096420019502304</v>
      </c>
      <c r="K3182">
        <v>93.912917855880707</v>
      </c>
      <c r="L3182">
        <v>92.0315167472327</v>
      </c>
      <c r="M3182">
        <v>46.0752712744357</v>
      </c>
      <c r="N3182">
        <v>1.4783118378450699</v>
      </c>
      <c r="O3182">
        <v>28.0716815108917</v>
      </c>
      <c r="P3182">
        <v>30.244584206848302</v>
      </c>
      <c r="Q3182">
        <v>1.1200031282889E-2</v>
      </c>
    </row>
    <row r="3183" spans="1:17" hidden="1" x14ac:dyDescent="0.3">
      <c r="A3183" t="s">
        <v>6583</v>
      </c>
      <c r="B3183" t="s">
        <v>6584</v>
      </c>
      <c r="C3183" t="s">
        <v>10405</v>
      </c>
      <c r="D3183" t="s">
        <v>592</v>
      </c>
      <c r="E3183">
        <v>80.458170550000006</v>
      </c>
      <c r="F3183">
        <v>50.5</v>
      </c>
      <c r="G3183">
        <v>21.168476569465899</v>
      </c>
      <c r="H3183">
        <v>-17.9849839804167</v>
      </c>
      <c r="I3183">
        <v>15.7030160864322</v>
      </c>
      <c r="J3183">
        <v>-7.7162017284047097</v>
      </c>
      <c r="K3183">
        <v>48.489166450232098</v>
      </c>
      <c r="L3183">
        <v>45.309764843862503</v>
      </c>
      <c r="M3183">
        <v>52.188937135883798</v>
      </c>
      <c r="N3183">
        <v>0.47178556287060402</v>
      </c>
      <c r="O3183">
        <v>38.356435643564303</v>
      </c>
      <c r="P3183">
        <v>56.980345927952797</v>
      </c>
      <c r="Q3183">
        <v>2.4061262997601002E-2</v>
      </c>
    </row>
    <row r="3184" spans="1:17" hidden="1" x14ac:dyDescent="0.3">
      <c r="A3184" t="s">
        <v>6585</v>
      </c>
      <c r="B3184" t="s">
        <v>6586</v>
      </c>
      <c r="C3184" t="s">
        <v>10405</v>
      </c>
      <c r="D3184" t="s">
        <v>54</v>
      </c>
      <c r="E3184">
        <v>80.262</v>
      </c>
      <c r="F3184">
        <v>68.599999999999994</v>
      </c>
      <c r="G3184">
        <v>-84.763079674262002</v>
      </c>
      <c r="H3184">
        <v>-7.61479851325418</v>
      </c>
      <c r="I3184">
        <v>-70.274712211655</v>
      </c>
      <c r="J3184">
        <v>5.9838390797612897</v>
      </c>
      <c r="K3184">
        <v>82.1925876644965</v>
      </c>
      <c r="M3184">
        <v>58.585129704385601</v>
      </c>
      <c r="O3184">
        <v>132.36151603498499</v>
      </c>
      <c r="P3184">
        <v>12.459016393442599</v>
      </c>
    </row>
    <row r="3185" spans="1:17" hidden="1" x14ac:dyDescent="0.3">
      <c r="A3185" t="s">
        <v>6587</v>
      </c>
      <c r="B3185" t="s">
        <v>6588</v>
      </c>
      <c r="C3185" t="s">
        <v>10405</v>
      </c>
      <c r="D3185" t="s">
        <v>4755</v>
      </c>
      <c r="E3185">
        <v>80.222911999999994</v>
      </c>
      <c r="F3185">
        <v>128.47999999999999</v>
      </c>
      <c r="G3185">
        <v>63.981160844420899</v>
      </c>
      <c r="H3185">
        <v>79.534513018587404</v>
      </c>
      <c r="I3185">
        <v>68.519755102027403</v>
      </c>
      <c r="J3185">
        <v>11.906063771570899</v>
      </c>
      <c r="K3185">
        <v>92.659052273574503</v>
      </c>
      <c r="L3185">
        <v>88.627574261853198</v>
      </c>
      <c r="M3185">
        <v>87.143141540493104</v>
      </c>
      <c r="N3185">
        <v>1.8546287618452499</v>
      </c>
      <c r="O3185">
        <v>4.5376712328767104</v>
      </c>
      <c r="P3185">
        <v>108.098477486232</v>
      </c>
    </row>
    <row r="3186" spans="1:17" hidden="1" x14ac:dyDescent="0.3">
      <c r="A3186" t="s">
        <v>6589</v>
      </c>
      <c r="B3186" t="s">
        <v>6590</v>
      </c>
      <c r="C3186" t="s">
        <v>10405</v>
      </c>
      <c r="D3186" t="s">
        <v>433</v>
      </c>
      <c r="E3186">
        <v>80.135999999999996</v>
      </c>
      <c r="F3186">
        <v>84.8</v>
      </c>
      <c r="G3186">
        <v>-5.2254031268730703</v>
      </c>
      <c r="H3186">
        <v>-6.2265822097836399</v>
      </c>
      <c r="I3186">
        <v>26.289691865394399</v>
      </c>
      <c r="J3186">
        <v>-5.1476829070238299</v>
      </c>
      <c r="K3186">
        <v>83.339535444427597</v>
      </c>
      <c r="L3186">
        <v>74.285936858782307</v>
      </c>
      <c r="M3186">
        <v>38.8893032184777</v>
      </c>
      <c r="N3186">
        <v>0.54545454545454497</v>
      </c>
      <c r="O3186">
        <v>8.3136792452830104</v>
      </c>
      <c r="P3186">
        <v>57.037037037037003</v>
      </c>
      <c r="Q3186">
        <v>6.3538815328292003E-2</v>
      </c>
    </row>
    <row r="3187" spans="1:17" hidden="1" x14ac:dyDescent="0.3">
      <c r="A3187" t="s">
        <v>6591</v>
      </c>
      <c r="B3187" t="s">
        <v>6592</v>
      </c>
      <c r="C3187" t="s">
        <v>10405</v>
      </c>
      <c r="D3187" t="s">
        <v>127</v>
      </c>
      <c r="E3187">
        <v>79.983999999999995</v>
      </c>
      <c r="F3187">
        <v>3.2</v>
      </c>
      <c r="G3187">
        <v>204.670594351853</v>
      </c>
      <c r="H3187">
        <v>17.421332670736899</v>
      </c>
      <c r="I3187">
        <v>202.31685655130201</v>
      </c>
      <c r="J3187">
        <v>2.9000160383261</v>
      </c>
      <c r="K3187">
        <v>2.5495170759180201</v>
      </c>
      <c r="L3187">
        <v>1.66199526731863</v>
      </c>
      <c r="M3187">
        <v>65.4941484997521</v>
      </c>
      <c r="N3187">
        <v>2.2409278953773599</v>
      </c>
      <c r="O3187">
        <v>3.74999999999998</v>
      </c>
      <c r="P3187">
        <v>392.30769230769198</v>
      </c>
      <c r="Q3187">
        <v>5.5496871363626001E-2</v>
      </c>
    </row>
    <row r="3188" spans="1:17" hidden="1" x14ac:dyDescent="0.3">
      <c r="A3188" t="s">
        <v>6593</v>
      </c>
      <c r="B3188" t="s">
        <v>6594</v>
      </c>
      <c r="C3188" t="s">
        <v>10405</v>
      </c>
      <c r="D3188" t="s">
        <v>438</v>
      </c>
      <c r="E3188">
        <v>79.953719832000004</v>
      </c>
      <c r="F3188">
        <v>17.23</v>
      </c>
      <c r="G3188">
        <v>40.128489088695702</v>
      </c>
      <c r="H3188">
        <v>-17.219967213900201</v>
      </c>
      <c r="I3188">
        <v>15.3670496014958</v>
      </c>
      <c r="J3188">
        <v>-9.5624448117857401</v>
      </c>
      <c r="K3188">
        <v>16.8584117361724</v>
      </c>
      <c r="L3188">
        <v>14.7190778725525</v>
      </c>
      <c r="M3188">
        <v>31.555824764869801</v>
      </c>
      <c r="N3188">
        <v>0.23603297694154701</v>
      </c>
      <c r="O3188">
        <v>43.9349970980847</v>
      </c>
      <c r="P3188">
        <v>87.282608695652101</v>
      </c>
      <c r="Q3188">
        <v>-8.1630277143819995E-3</v>
      </c>
    </row>
    <row r="3189" spans="1:17" hidden="1" x14ac:dyDescent="0.3">
      <c r="A3189" t="s">
        <v>6595</v>
      </c>
      <c r="B3189" t="s">
        <v>6596</v>
      </c>
      <c r="C3189" t="s">
        <v>10405</v>
      </c>
      <c r="D3189" t="s">
        <v>111</v>
      </c>
      <c r="E3189">
        <v>79.884</v>
      </c>
      <c r="F3189">
        <v>380.4</v>
      </c>
      <c r="G3189">
        <v>-52.481555951631002</v>
      </c>
      <c r="H3189">
        <v>17.228876330420601</v>
      </c>
      <c r="I3189">
        <v>-4.1309046427270601</v>
      </c>
      <c r="J3189">
        <v>21.606230987301</v>
      </c>
      <c r="K3189">
        <v>294.71679364601403</v>
      </c>
      <c r="L3189">
        <v>353.32737314228399</v>
      </c>
      <c r="M3189">
        <v>87.772846297253807</v>
      </c>
      <c r="N3189">
        <v>2.9757749413909802</v>
      </c>
      <c r="O3189">
        <v>30.126182965299598</v>
      </c>
      <c r="P3189">
        <v>54.602723023775603</v>
      </c>
    </row>
    <row r="3190" spans="1:17" hidden="1" x14ac:dyDescent="0.3">
      <c r="A3190" t="s">
        <v>6597</v>
      </c>
      <c r="B3190" t="s">
        <v>6598</v>
      </c>
      <c r="C3190" t="s">
        <v>10405</v>
      </c>
      <c r="D3190" t="s">
        <v>510</v>
      </c>
      <c r="E3190">
        <v>79.575999999999993</v>
      </c>
      <c r="F3190">
        <v>290</v>
      </c>
      <c r="G3190">
        <v>65.308911288219093</v>
      </c>
      <c r="H3190">
        <v>-8.0909889894446607</v>
      </c>
      <c r="I3190">
        <v>11.7811422655885</v>
      </c>
      <c r="J3190">
        <v>-7.3871442653376604</v>
      </c>
      <c r="K3190">
        <v>298.64598344248401</v>
      </c>
      <c r="L3190">
        <v>259.097983056695</v>
      </c>
      <c r="M3190">
        <v>27.833710184087501</v>
      </c>
      <c r="N3190">
        <v>0.56628787878787801</v>
      </c>
      <c r="O3190">
        <v>38.310344827586199</v>
      </c>
      <c r="P3190">
        <v>133.870967741935</v>
      </c>
      <c r="Q3190">
        <v>0.14092199825688201</v>
      </c>
    </row>
    <row r="3191" spans="1:17" hidden="1" x14ac:dyDescent="0.3">
      <c r="A3191" t="s">
        <v>6599</v>
      </c>
      <c r="B3191" t="s">
        <v>6600</v>
      </c>
      <c r="C3191" t="s">
        <v>10405</v>
      </c>
      <c r="D3191" t="s">
        <v>127</v>
      </c>
      <c r="E3191">
        <v>79.455292975000006</v>
      </c>
      <c r="F3191">
        <v>7.79</v>
      </c>
      <c r="G3191">
        <v>36.808966312123097</v>
      </c>
      <c r="H3191">
        <v>-0.39759939732090099</v>
      </c>
      <c r="I3191">
        <v>50.567396508106199</v>
      </c>
      <c r="J3191">
        <v>6.6485355803711101</v>
      </c>
      <c r="K3191">
        <v>6.56821383998561</v>
      </c>
      <c r="L3191">
        <v>5.5977186965708698</v>
      </c>
      <c r="M3191">
        <v>76.564623742426093</v>
      </c>
      <c r="N3191">
        <v>0.89576192904806495</v>
      </c>
      <c r="O3191">
        <v>0</v>
      </c>
      <c r="P3191">
        <v>107.180851063829</v>
      </c>
      <c r="Q3191">
        <v>5.6292600345566997E-2</v>
      </c>
    </row>
    <row r="3192" spans="1:17" hidden="1" x14ac:dyDescent="0.3">
      <c r="A3192" t="s">
        <v>6601</v>
      </c>
      <c r="B3192" t="s">
        <v>6602</v>
      </c>
      <c r="C3192" t="s">
        <v>10405</v>
      </c>
      <c r="D3192" t="s">
        <v>266</v>
      </c>
      <c r="E3192">
        <v>79.413857324999995</v>
      </c>
      <c r="F3192">
        <v>147.85</v>
      </c>
      <c r="G3192">
        <v>98.844114088695704</v>
      </c>
      <c r="H3192">
        <v>-5.3306249854001697</v>
      </c>
      <c r="I3192">
        <v>25.860545871691102</v>
      </c>
      <c r="J3192">
        <v>-11.8114593579852</v>
      </c>
      <c r="K3192">
        <v>147.30418428361301</v>
      </c>
      <c r="L3192">
        <v>120.652628828281</v>
      </c>
      <c r="M3192">
        <v>41.066008498029099</v>
      </c>
      <c r="N3192">
        <v>0.24939489996098799</v>
      </c>
      <c r="O3192">
        <v>24.3828204261075</v>
      </c>
      <c r="P3192">
        <v>150.169204737732</v>
      </c>
      <c r="Q3192">
        <v>0.124978821107903</v>
      </c>
    </row>
    <row r="3193" spans="1:17" hidden="1" x14ac:dyDescent="0.3">
      <c r="A3193" t="s">
        <v>6603</v>
      </c>
      <c r="B3193" t="s">
        <v>6604</v>
      </c>
      <c r="C3193" t="s">
        <v>10405</v>
      </c>
      <c r="D3193" t="s">
        <v>263</v>
      </c>
      <c r="E3193">
        <v>79.400628639999994</v>
      </c>
      <c r="F3193">
        <v>33.200000000000003</v>
      </c>
      <c r="G3193">
        <v>-77.834358701811496</v>
      </c>
      <c r="H3193">
        <v>-11.396073735207301</v>
      </c>
      <c r="I3193">
        <v>-20.890140533245301</v>
      </c>
      <c r="J3193">
        <v>-3.5170156700691901</v>
      </c>
      <c r="K3193">
        <v>34.931338746243902</v>
      </c>
      <c r="L3193">
        <v>40.919238816371902</v>
      </c>
      <c r="M3193">
        <v>39.373531669436098</v>
      </c>
      <c r="N3193">
        <v>0.93779904306220097</v>
      </c>
      <c r="O3193">
        <v>89.759036144578303</v>
      </c>
      <c r="P3193">
        <v>6.7524115755627001</v>
      </c>
    </row>
    <row r="3194" spans="1:17" hidden="1" x14ac:dyDescent="0.3">
      <c r="A3194" t="s">
        <v>6605</v>
      </c>
      <c r="B3194" t="s">
        <v>6606</v>
      </c>
      <c r="C3194" t="s">
        <v>10405</v>
      </c>
      <c r="E3194">
        <v>79.164000000000001</v>
      </c>
      <c r="F3194">
        <v>73.3</v>
      </c>
      <c r="G3194">
        <v>2896.7541089234001</v>
      </c>
      <c r="H3194">
        <v>46.5157604668101</v>
      </c>
      <c r="I3194">
        <v>886.42644559239795</v>
      </c>
      <c r="J3194">
        <v>5.7362483529236696</v>
      </c>
      <c r="K3194">
        <v>50.1778240592472</v>
      </c>
      <c r="L3194">
        <v>26.004450900262999</v>
      </c>
      <c r="M3194">
        <v>100</v>
      </c>
      <c r="N3194">
        <v>4.4560112154030103</v>
      </c>
      <c r="O3194">
        <v>0</v>
      </c>
      <c r="P3194">
        <v>2928.9256198347098</v>
      </c>
    </row>
    <row r="3195" spans="1:17" hidden="1" x14ac:dyDescent="0.3">
      <c r="A3195" t="s">
        <v>6607</v>
      </c>
      <c r="B3195" t="s">
        <v>6608</v>
      </c>
      <c r="C3195" t="s">
        <v>10405</v>
      </c>
      <c r="D3195" t="s">
        <v>1460</v>
      </c>
      <c r="E3195">
        <v>78.815799999999996</v>
      </c>
      <c r="F3195">
        <v>266</v>
      </c>
      <c r="G3195">
        <v>22.930529905022301</v>
      </c>
      <c r="H3195">
        <v>-1.3000547289334301</v>
      </c>
      <c r="I3195">
        <v>0.22465796974250499</v>
      </c>
      <c r="J3195">
        <v>-1.0297175390584701</v>
      </c>
      <c r="K3195">
        <v>262.72244616031298</v>
      </c>
      <c r="L3195">
        <v>255.750765950801</v>
      </c>
      <c r="M3195">
        <v>59.247251664172502</v>
      </c>
      <c r="N3195">
        <v>0.54852862704796501</v>
      </c>
      <c r="O3195">
        <v>36.842105263157897</v>
      </c>
      <c r="P3195">
        <v>66.25</v>
      </c>
      <c r="Q3195">
        <v>8.2709494083567994E-2</v>
      </c>
    </row>
    <row r="3196" spans="1:17" hidden="1" x14ac:dyDescent="0.3">
      <c r="A3196" t="s">
        <v>6609</v>
      </c>
      <c r="B3196" t="s">
        <v>6610</v>
      </c>
      <c r="C3196" t="s">
        <v>10405</v>
      </c>
      <c r="D3196" t="s">
        <v>266</v>
      </c>
      <c r="E3196">
        <v>78.563502</v>
      </c>
      <c r="F3196">
        <v>225.15</v>
      </c>
      <c r="G3196">
        <v>8.4154388233195707</v>
      </c>
      <c r="H3196">
        <v>-1.54958966161087</v>
      </c>
      <c r="I3196">
        <v>7.43494490917998</v>
      </c>
      <c r="J3196">
        <v>-6.4963861428462</v>
      </c>
      <c r="K3196">
        <v>225.52318843382099</v>
      </c>
      <c r="L3196">
        <v>207.89123217384599</v>
      </c>
      <c r="M3196">
        <v>39.216739672161602</v>
      </c>
      <c r="N3196">
        <v>0.40385280983293798</v>
      </c>
      <c r="O3196">
        <v>18.9429269375971</v>
      </c>
      <c r="P3196">
        <v>53.528810092055899</v>
      </c>
      <c r="Q3196">
        <v>0.120949557780613</v>
      </c>
    </row>
    <row r="3197" spans="1:17" hidden="1" x14ac:dyDescent="0.3">
      <c r="A3197" t="s">
        <v>6611</v>
      </c>
      <c r="B3197" t="s">
        <v>6612</v>
      </c>
      <c r="C3197" t="s">
        <v>10405</v>
      </c>
      <c r="D3197" t="s">
        <v>266</v>
      </c>
      <c r="E3197">
        <v>78.5625</v>
      </c>
      <c r="F3197">
        <v>104.75</v>
      </c>
      <c r="G3197">
        <v>76.910325416041005</v>
      </c>
      <c r="H3197">
        <v>-11.989798513254099</v>
      </c>
      <c r="I3197">
        <v>99.640508003584898</v>
      </c>
      <c r="J3197">
        <v>-4.4502435539241096</v>
      </c>
      <c r="K3197">
        <v>108.721463531461</v>
      </c>
      <c r="L3197">
        <v>85.823856103744404</v>
      </c>
      <c r="M3197">
        <v>46.660070761695899</v>
      </c>
      <c r="N3197">
        <v>0.31919990418014099</v>
      </c>
      <c r="O3197">
        <v>37.326968973747</v>
      </c>
      <c r="P3197">
        <v>140.52812858783</v>
      </c>
      <c r="Q3197">
        <v>5.8564833683249003E-2</v>
      </c>
    </row>
    <row r="3198" spans="1:17" hidden="1" x14ac:dyDescent="0.3">
      <c r="A3198" t="s">
        <v>6613</v>
      </c>
      <c r="B3198" t="s">
        <v>6614</v>
      </c>
      <c r="C3198" t="s">
        <v>10405</v>
      </c>
      <c r="D3198" t="s">
        <v>1186</v>
      </c>
      <c r="E3198">
        <v>78.514200000000002</v>
      </c>
      <c r="F3198">
        <v>5.3</v>
      </c>
      <c r="G3198">
        <v>-99.948748265389796</v>
      </c>
      <c r="H3198">
        <v>-9.0897856200102503</v>
      </c>
      <c r="I3198">
        <v>-44.438256770974697</v>
      </c>
      <c r="J3198">
        <v>-6.10547511481606</v>
      </c>
      <c r="K3198">
        <v>5.5401751627822398</v>
      </c>
      <c r="L3198">
        <v>8.73363446064503</v>
      </c>
      <c r="M3198">
        <v>35.636847184327301</v>
      </c>
      <c r="N3198">
        <v>1.24327061011971</v>
      </c>
      <c r="O3198">
        <v>289.05660377358402</v>
      </c>
      <c r="P3198">
        <v>17.673179396092301</v>
      </c>
      <c r="Q3198">
        <v>-5.2679233613448E-2</v>
      </c>
    </row>
    <row r="3199" spans="1:17" hidden="1" x14ac:dyDescent="0.3">
      <c r="A3199" t="s">
        <v>6615</v>
      </c>
      <c r="B3199" t="s">
        <v>6616</v>
      </c>
      <c r="C3199" t="s">
        <v>10405</v>
      </c>
      <c r="D3199" t="s">
        <v>114</v>
      </c>
      <c r="E3199">
        <v>78.421499999999995</v>
      </c>
      <c r="F3199">
        <v>99.9</v>
      </c>
      <c r="G3199">
        <v>-8.9142622993362703</v>
      </c>
      <c r="H3199">
        <v>-8.1392981681886205</v>
      </c>
      <c r="I3199">
        <v>-2.2585333967041299</v>
      </c>
      <c r="J3199">
        <v>3.9138672449518301</v>
      </c>
      <c r="K3199">
        <v>96.0314144859218</v>
      </c>
      <c r="L3199">
        <v>97.6353745454158</v>
      </c>
      <c r="M3199">
        <v>57.564503800099999</v>
      </c>
      <c r="N3199">
        <v>1.57377049180327</v>
      </c>
      <c r="O3199">
        <v>43.193193193193103</v>
      </c>
      <c r="P3199">
        <v>31.447368421052602</v>
      </c>
    </row>
    <row r="3200" spans="1:17" hidden="1" x14ac:dyDescent="0.3">
      <c r="A3200" t="s">
        <v>6617</v>
      </c>
      <c r="B3200" t="s">
        <v>6618</v>
      </c>
      <c r="C3200" t="s">
        <v>10405</v>
      </c>
      <c r="D3200" t="s">
        <v>998</v>
      </c>
      <c r="E3200">
        <v>77.604900000000001</v>
      </c>
      <c r="F3200">
        <v>50.1</v>
      </c>
      <c r="G3200">
        <v>-71.773680893220998</v>
      </c>
      <c r="H3200">
        <v>-17.688690138869902</v>
      </c>
      <c r="I3200">
        <v>-24.7332362130756</v>
      </c>
      <c r="J3200">
        <v>-3.44950363531516</v>
      </c>
      <c r="K3200">
        <v>52.541730500893003</v>
      </c>
      <c r="M3200">
        <v>24.070129817425599</v>
      </c>
      <c r="N3200">
        <v>0.35044084356010902</v>
      </c>
      <c r="O3200">
        <v>73.652694610778397</v>
      </c>
      <c r="P3200">
        <v>39.1666666666666</v>
      </c>
    </row>
    <row r="3201" spans="1:17" hidden="1" x14ac:dyDescent="0.3">
      <c r="A3201" t="s">
        <v>6619</v>
      </c>
      <c r="B3201" t="s">
        <v>6620</v>
      </c>
      <c r="C3201" t="s">
        <v>10405</v>
      </c>
      <c r="D3201" t="s">
        <v>564</v>
      </c>
      <c r="E3201">
        <v>77.404316769999994</v>
      </c>
      <c r="F3201">
        <v>14.61</v>
      </c>
      <c r="G3201">
        <v>-50.0928592259109</v>
      </c>
      <c r="H3201">
        <v>-14.013440521652299</v>
      </c>
      <c r="I3201">
        <v>-41.030467687941702</v>
      </c>
      <c r="J3201">
        <v>-5.6066281673709799</v>
      </c>
      <c r="K3201">
        <v>15.440685708156501</v>
      </c>
      <c r="L3201">
        <v>17.147839471884001</v>
      </c>
      <c r="M3201">
        <v>44.8173946517527</v>
      </c>
      <c r="N3201">
        <v>0.90071678865050198</v>
      </c>
      <c r="O3201">
        <v>90.965092402463995</v>
      </c>
      <c r="P3201">
        <v>4.3571428571428497</v>
      </c>
      <c r="Q3201">
        <v>2.9851432842480999E-2</v>
      </c>
    </row>
    <row r="3202" spans="1:17" hidden="1" x14ac:dyDescent="0.3">
      <c r="A3202" t="s">
        <v>6621</v>
      </c>
      <c r="B3202" t="s">
        <v>6622</v>
      </c>
      <c r="C3202" t="s">
        <v>10405</v>
      </c>
      <c r="D3202" t="s">
        <v>393</v>
      </c>
      <c r="E3202">
        <v>77.294600000000003</v>
      </c>
      <c r="F3202">
        <v>6.52</v>
      </c>
      <c r="G3202">
        <v>12.588702232567799</v>
      </c>
      <c r="H3202">
        <v>-12.9355609645761</v>
      </c>
      <c r="I3202">
        <v>61.832275053505398</v>
      </c>
      <c r="J3202">
        <v>-9.9835623455044296</v>
      </c>
      <c r="K3202">
        <v>6.77232067910212</v>
      </c>
      <c r="L3202">
        <v>5.4231937259141203</v>
      </c>
      <c r="M3202">
        <v>26.419315484420899</v>
      </c>
      <c r="N3202">
        <v>0.20007382231618601</v>
      </c>
      <c r="O3202">
        <v>28.834355828220801</v>
      </c>
      <c r="P3202">
        <v>102.484472049689</v>
      </c>
      <c r="Q3202">
        <v>0.128131116918002</v>
      </c>
    </row>
    <row r="3203" spans="1:17" hidden="1" x14ac:dyDescent="0.3">
      <c r="A3203" t="s">
        <v>6623</v>
      </c>
      <c r="B3203" t="s">
        <v>6624</v>
      </c>
      <c r="C3203" t="s">
        <v>10405</v>
      </c>
      <c r="D3203" t="s">
        <v>46</v>
      </c>
      <c r="E3203">
        <v>77.237499999999997</v>
      </c>
      <c r="F3203">
        <v>125</v>
      </c>
      <c r="G3203">
        <v>0.73651673356554404</v>
      </c>
      <c r="H3203">
        <v>-19.433423574199999</v>
      </c>
      <c r="I3203">
        <v>8.8350751747845706</v>
      </c>
      <c r="J3203">
        <v>-10.55734677257</v>
      </c>
      <c r="K3203">
        <v>135.777459887915</v>
      </c>
      <c r="L3203">
        <v>118.916766105829</v>
      </c>
      <c r="M3203">
        <v>30.902024360196901</v>
      </c>
      <c r="N3203">
        <v>0.43916913946587499</v>
      </c>
      <c r="O3203">
        <v>49.24</v>
      </c>
      <c r="P3203">
        <v>46.028037383177498</v>
      </c>
      <c r="Q3203">
        <v>0.10549037272128201</v>
      </c>
    </row>
    <row r="3204" spans="1:17" hidden="1" x14ac:dyDescent="0.3">
      <c r="A3204" t="s">
        <v>6625</v>
      </c>
      <c r="B3204" t="s">
        <v>6626</v>
      </c>
      <c r="C3204" t="s">
        <v>10405</v>
      </c>
      <c r="D3204" t="s">
        <v>1663</v>
      </c>
      <c r="E3204">
        <v>77.2</v>
      </c>
      <c r="F3204">
        <v>77.2</v>
      </c>
      <c r="G3204">
        <v>-39.827013303648698</v>
      </c>
      <c r="H3204">
        <v>-12.614798513254099</v>
      </c>
      <c r="I3204">
        <v>-25.3386458410417</v>
      </c>
      <c r="J3204">
        <v>-3.23834224768318</v>
      </c>
      <c r="K3204">
        <v>79.437864083818098</v>
      </c>
      <c r="M3204">
        <v>41.339948953822898</v>
      </c>
      <c r="N3204">
        <v>0.469696969696969</v>
      </c>
      <c r="O3204">
        <v>25.259067357512901</v>
      </c>
      <c r="P3204">
        <v>10.285714285714199</v>
      </c>
    </row>
    <row r="3205" spans="1:17" hidden="1" x14ac:dyDescent="0.3">
      <c r="A3205" t="s">
        <v>6627</v>
      </c>
      <c r="B3205" t="s">
        <v>6628</v>
      </c>
      <c r="C3205" t="s">
        <v>10405</v>
      </c>
      <c r="D3205" t="s">
        <v>1414</v>
      </c>
      <c r="E3205">
        <v>77.169437279999997</v>
      </c>
      <c r="F3205">
        <v>102.7</v>
      </c>
      <c r="G3205">
        <v>-56.933415673208899</v>
      </c>
      <c r="H3205">
        <v>-19.476802847583201</v>
      </c>
      <c r="I3205">
        <v>-42.445048210601897</v>
      </c>
      <c r="J3205">
        <v>-0.30801128198876299</v>
      </c>
      <c r="M3205">
        <v>36.448232556601901</v>
      </c>
      <c r="O3205">
        <v>40.847127555988301</v>
      </c>
      <c r="P3205">
        <v>2.7000000000000099</v>
      </c>
    </row>
    <row r="3206" spans="1:17" hidden="1" x14ac:dyDescent="0.3">
      <c r="A3206" t="s">
        <v>6629</v>
      </c>
      <c r="B3206" t="s">
        <v>6630</v>
      </c>
      <c r="C3206" t="s">
        <v>10405</v>
      </c>
      <c r="D3206" t="s">
        <v>592</v>
      </c>
      <c r="E3206">
        <v>77.081404824000003</v>
      </c>
      <c r="F3206">
        <v>51.2</v>
      </c>
      <c r="G3206">
        <v>-21.132690698768901</v>
      </c>
      <c r="H3206">
        <v>3.9388861896017802</v>
      </c>
      <c r="I3206">
        <v>11.251633685525899</v>
      </c>
      <c r="J3206">
        <v>-5.86972977268774</v>
      </c>
      <c r="K3206">
        <v>49.015714867189999</v>
      </c>
      <c r="L3206">
        <v>45.008988559516503</v>
      </c>
      <c r="M3206">
        <v>49.2864458932251</v>
      </c>
      <c r="N3206">
        <v>1.2794092180004699</v>
      </c>
      <c r="O3206">
        <v>26.933593749999901</v>
      </c>
      <c r="P3206">
        <v>55.0105964274901</v>
      </c>
      <c r="Q3206">
        <v>-2.8944323610633999E-2</v>
      </c>
    </row>
    <row r="3207" spans="1:17" hidden="1" x14ac:dyDescent="0.3">
      <c r="A3207" t="s">
        <v>6631</v>
      </c>
      <c r="B3207" t="s">
        <v>6632</v>
      </c>
      <c r="C3207" t="s">
        <v>10405</v>
      </c>
      <c r="D3207" t="s">
        <v>754</v>
      </c>
      <c r="E3207">
        <v>77.053211959999999</v>
      </c>
      <c r="F3207">
        <v>64.83</v>
      </c>
      <c r="G3207">
        <v>18.8769513440545</v>
      </c>
      <c r="H3207">
        <v>-1.5527298588268299</v>
      </c>
      <c r="I3207">
        <v>9.5592510557188692</v>
      </c>
      <c r="J3207">
        <v>-1.19877840331685</v>
      </c>
      <c r="K3207">
        <v>62.4865241364284</v>
      </c>
      <c r="L3207">
        <v>55.775692437524803</v>
      </c>
      <c r="M3207">
        <v>51.880968766981397</v>
      </c>
      <c r="N3207">
        <v>1.06913446608994</v>
      </c>
      <c r="O3207">
        <v>2.4988431281814001</v>
      </c>
      <c r="P3207">
        <v>61.670822942643298</v>
      </c>
      <c r="Q3207">
        <v>6.5320406444950005E-2</v>
      </c>
    </row>
    <row r="3208" spans="1:17" hidden="1" x14ac:dyDescent="0.3">
      <c r="A3208" t="s">
        <v>6633</v>
      </c>
      <c r="B3208" t="s">
        <v>6634</v>
      </c>
      <c r="C3208" t="s">
        <v>10405</v>
      </c>
      <c r="D3208" t="s">
        <v>998</v>
      </c>
      <c r="E3208">
        <v>76.968791999999993</v>
      </c>
      <c r="F3208">
        <v>46.45</v>
      </c>
      <c r="G3208">
        <v>-31.412291822367099</v>
      </c>
      <c r="H3208">
        <v>-20.4075230301166</v>
      </c>
      <c r="I3208">
        <v>2.7160271059943399</v>
      </c>
      <c r="J3208">
        <v>-2.3566761287784699</v>
      </c>
      <c r="K3208">
        <v>46.623287180971403</v>
      </c>
      <c r="L3208">
        <v>44.882870236147298</v>
      </c>
      <c r="M3208">
        <v>51.393457265333701</v>
      </c>
      <c r="N3208">
        <v>1.3171948685896</v>
      </c>
      <c r="O3208">
        <v>44.628632938643698</v>
      </c>
      <c r="P3208">
        <v>40.629730547986597</v>
      </c>
      <c r="Q3208">
        <v>2.8583981262694999E-2</v>
      </c>
    </row>
    <row r="3209" spans="1:17" hidden="1" x14ac:dyDescent="0.3">
      <c r="A3209" t="s">
        <v>6635</v>
      </c>
      <c r="B3209" t="s">
        <v>6636</v>
      </c>
      <c r="C3209" t="s">
        <v>10405</v>
      </c>
      <c r="D3209" t="s">
        <v>420</v>
      </c>
      <c r="E3209">
        <v>76.945294000000004</v>
      </c>
      <c r="F3209">
        <v>153.69999999999999</v>
      </c>
      <c r="G3209">
        <v>210.986142646736</v>
      </c>
      <c r="H3209">
        <v>62.571822265839401</v>
      </c>
      <c r="I3209">
        <v>223.41556418799499</v>
      </c>
      <c r="J3209">
        <v>1.4752040667912101</v>
      </c>
      <c r="K3209">
        <v>113.165403897842</v>
      </c>
      <c r="L3209">
        <v>77.006326166579399</v>
      </c>
      <c r="M3209">
        <v>77.448434914322704</v>
      </c>
      <c r="N3209">
        <v>5.2773152301539996</v>
      </c>
      <c r="O3209">
        <v>6.18087182823683</v>
      </c>
      <c r="P3209">
        <v>346.93226891600102</v>
      </c>
      <c r="Q3209">
        <v>0.20664959584304701</v>
      </c>
    </row>
    <row r="3210" spans="1:17" hidden="1" x14ac:dyDescent="0.3">
      <c r="A3210" t="s">
        <v>6637</v>
      </c>
      <c r="B3210" t="s">
        <v>6638</v>
      </c>
      <c r="C3210" t="s">
        <v>10405</v>
      </c>
      <c r="D3210" t="s">
        <v>998</v>
      </c>
      <c r="E3210">
        <v>76.755193300000002</v>
      </c>
      <c r="F3210">
        <v>67</v>
      </c>
      <c r="G3210">
        <v>-43.312094465680801</v>
      </c>
      <c r="H3210">
        <v>-13.482487870876399</v>
      </c>
      <c r="I3210">
        <v>-12.913792393185</v>
      </c>
      <c r="J3210">
        <v>-1.0522583837469699</v>
      </c>
      <c r="K3210">
        <v>64.848935378887703</v>
      </c>
      <c r="M3210">
        <v>47.246568880118701</v>
      </c>
      <c r="N3210">
        <v>0.46148196507262901</v>
      </c>
      <c r="O3210">
        <v>37.164179104477597</v>
      </c>
      <c r="P3210">
        <v>22.935779816513701</v>
      </c>
    </row>
    <row r="3211" spans="1:17" hidden="1" x14ac:dyDescent="0.3">
      <c r="A3211" t="s">
        <v>6639</v>
      </c>
      <c r="B3211" t="s">
        <v>6640</v>
      </c>
      <c r="C3211" t="s">
        <v>10405</v>
      </c>
      <c r="D3211" t="s">
        <v>281</v>
      </c>
      <c r="E3211">
        <v>76.584229379999996</v>
      </c>
      <c r="F3211">
        <v>4.7699999999999996</v>
      </c>
      <c r="G3211">
        <v>-108.621770106564</v>
      </c>
      <c r="H3211">
        <v>-11.503687402142999</v>
      </c>
      <c r="I3211">
        <v>-40.623369619941101</v>
      </c>
      <c r="J3211">
        <v>-8.46911147845241</v>
      </c>
      <c r="K3211">
        <v>5.1021108207430297</v>
      </c>
      <c r="L3211">
        <v>8.3945710736331591</v>
      </c>
      <c r="M3211">
        <v>38.521494407920798</v>
      </c>
      <c r="N3211">
        <v>0.34093393963167401</v>
      </c>
      <c r="O3211">
        <v>394.75890985324901</v>
      </c>
      <c r="P3211">
        <v>2.5806451612902999</v>
      </c>
      <c r="Q3211">
        <v>0.150254485467892</v>
      </c>
    </row>
    <row r="3212" spans="1:17" hidden="1" x14ac:dyDescent="0.3">
      <c r="A3212" t="s">
        <v>6641</v>
      </c>
      <c r="B3212" t="s">
        <v>6642</v>
      </c>
      <c r="C3212" t="s">
        <v>10405</v>
      </c>
      <c r="D3212" t="s">
        <v>1230</v>
      </c>
      <c r="E3212">
        <v>76.533600000000007</v>
      </c>
      <c r="F3212">
        <v>65</v>
      </c>
      <c r="G3212">
        <v>-25.686869273078901</v>
      </c>
      <c r="H3212">
        <v>6.8378107780647701</v>
      </c>
      <c r="I3212">
        <v>-39.511165096321903</v>
      </c>
      <c r="J3212">
        <v>2.3629933536524099</v>
      </c>
      <c r="K3212">
        <v>63.754227379553697</v>
      </c>
      <c r="L3212">
        <v>65.365102784363998</v>
      </c>
      <c r="M3212">
        <v>56.631086389630099</v>
      </c>
      <c r="N3212">
        <v>0.82058823529411695</v>
      </c>
      <c r="O3212">
        <v>51.846153846153797</v>
      </c>
      <c r="P3212">
        <v>23.8095238095238</v>
      </c>
    </row>
    <row r="3213" spans="1:17" hidden="1" x14ac:dyDescent="0.3">
      <c r="A3213" t="s">
        <v>6643</v>
      </c>
      <c r="B3213" t="s">
        <v>6644</v>
      </c>
      <c r="C3213" t="s">
        <v>10405</v>
      </c>
      <c r="D3213" t="s">
        <v>468</v>
      </c>
      <c r="E3213">
        <v>76.49432505</v>
      </c>
      <c r="F3213">
        <v>7.15</v>
      </c>
      <c r="G3213">
        <v>205.09264003209199</v>
      </c>
      <c r="H3213">
        <v>21.587427831829299</v>
      </c>
      <c r="I3213">
        <v>33.799907398760404</v>
      </c>
      <c r="J3213">
        <v>12.5646723053313</v>
      </c>
      <c r="K3213">
        <v>5.4221435542303302</v>
      </c>
      <c r="L3213">
        <v>4.1637390728341099</v>
      </c>
      <c r="M3213">
        <v>95.831919223474799</v>
      </c>
      <c r="N3213">
        <v>0.77330811100222097</v>
      </c>
      <c r="O3213">
        <v>0</v>
      </c>
      <c r="P3213">
        <v>301.68539325842698</v>
      </c>
      <c r="Q3213">
        <v>0.14301918648678</v>
      </c>
    </row>
    <row r="3214" spans="1:17" hidden="1" x14ac:dyDescent="0.3">
      <c r="A3214" t="s">
        <v>6645</v>
      </c>
      <c r="B3214" t="s">
        <v>6646</v>
      </c>
      <c r="C3214" t="s">
        <v>10405</v>
      </c>
      <c r="D3214" t="s">
        <v>998</v>
      </c>
      <c r="E3214">
        <v>76.270031127999999</v>
      </c>
      <c r="F3214">
        <v>63.82</v>
      </c>
      <c r="G3214">
        <v>-12.1414187540726</v>
      </c>
      <c r="H3214">
        <v>-7.3173826185686597</v>
      </c>
      <c r="I3214">
        <v>45.832101234879502</v>
      </c>
      <c r="J3214">
        <v>-3.1647636523654601</v>
      </c>
      <c r="K3214">
        <v>55.260074531590902</v>
      </c>
      <c r="L3214">
        <v>51.289087256305997</v>
      </c>
      <c r="M3214">
        <v>65.784327124280594</v>
      </c>
      <c r="N3214">
        <v>2.7505558141735902</v>
      </c>
      <c r="O3214">
        <v>7.1450955813224502</v>
      </c>
      <c r="P3214">
        <v>78.968031407739701</v>
      </c>
      <c r="Q3214">
        <v>-7.3716026450576996E-2</v>
      </c>
    </row>
    <row r="3215" spans="1:17" hidden="1" x14ac:dyDescent="0.3">
      <c r="A3215" t="s">
        <v>6647</v>
      </c>
      <c r="B3215" t="s">
        <v>6648</v>
      </c>
      <c r="C3215" t="s">
        <v>10405</v>
      </c>
      <c r="E3215">
        <v>76.260168390000004</v>
      </c>
      <c r="F3215">
        <v>55.89</v>
      </c>
      <c r="G3215">
        <v>-39.021510911304198</v>
      </c>
      <c r="H3215">
        <v>-6.6521769054712996</v>
      </c>
      <c r="I3215">
        <v>-15.749895226920801</v>
      </c>
      <c r="J3215">
        <v>-1.6270062152945299</v>
      </c>
      <c r="K3215">
        <v>58.177395337327802</v>
      </c>
      <c r="L3215">
        <v>57.864394136168798</v>
      </c>
      <c r="M3215">
        <v>37.245088303337504</v>
      </c>
      <c r="N3215">
        <v>0.42344101192983802</v>
      </c>
      <c r="O3215">
        <v>45.500089461442101</v>
      </c>
      <c r="P3215">
        <v>23.924611973392398</v>
      </c>
      <c r="Q3215">
        <v>-1.7429730597966001E-2</v>
      </c>
    </row>
    <row r="3216" spans="1:17" hidden="1" x14ac:dyDescent="0.3">
      <c r="A3216" t="s">
        <v>6649</v>
      </c>
      <c r="B3216" t="s">
        <v>6650</v>
      </c>
      <c r="C3216" t="s">
        <v>10405</v>
      </c>
      <c r="D3216" t="s">
        <v>1414</v>
      </c>
      <c r="E3216">
        <v>76.028572499999996</v>
      </c>
      <c r="F3216">
        <v>37.5</v>
      </c>
      <c r="G3216">
        <v>-23.318100171101001</v>
      </c>
      <c r="H3216">
        <v>-0.74103515749638404</v>
      </c>
      <c r="I3216">
        <v>35.066347386333298</v>
      </c>
      <c r="J3216">
        <v>-8.9448275432095805</v>
      </c>
      <c r="K3216">
        <v>36.3755247988896</v>
      </c>
      <c r="L3216">
        <v>32.386321945045601</v>
      </c>
      <c r="M3216">
        <v>40.309318696624501</v>
      </c>
      <c r="N3216">
        <v>0.33728590250329299</v>
      </c>
      <c r="O3216">
        <v>19.2</v>
      </c>
      <c r="P3216">
        <v>55.925155925155899</v>
      </c>
    </row>
    <row r="3217" spans="1:17" hidden="1" x14ac:dyDescent="0.3">
      <c r="A3217" t="s">
        <v>6651</v>
      </c>
      <c r="B3217" t="s">
        <v>6652</v>
      </c>
      <c r="C3217" t="s">
        <v>10405</v>
      </c>
      <c r="D3217" t="s">
        <v>182</v>
      </c>
      <c r="E3217">
        <v>75.859272000000004</v>
      </c>
      <c r="F3217">
        <v>43.44</v>
      </c>
      <c r="G3217">
        <v>219.28479976830701</v>
      </c>
      <c r="H3217">
        <v>39.138448239992499</v>
      </c>
      <c r="I3217">
        <v>121.260750940741</v>
      </c>
      <c r="J3217">
        <v>-12.057034775066001</v>
      </c>
      <c r="K3217">
        <v>36.547820622092303</v>
      </c>
      <c r="L3217">
        <v>26.471716277854899</v>
      </c>
      <c r="M3217">
        <v>53.054861273047599</v>
      </c>
      <c r="N3217">
        <v>0.63733391708082598</v>
      </c>
      <c r="O3217">
        <v>12.845303867403301</v>
      </c>
      <c r="P3217">
        <v>270.64846416382198</v>
      </c>
      <c r="Q3217">
        <v>0.13299742110794399</v>
      </c>
    </row>
    <row r="3218" spans="1:17" hidden="1" x14ac:dyDescent="0.3">
      <c r="A3218" t="s">
        <v>6653</v>
      </c>
      <c r="B3218" t="s">
        <v>6654</v>
      </c>
      <c r="C3218" t="s">
        <v>10405</v>
      </c>
      <c r="D3218" t="s">
        <v>1628</v>
      </c>
      <c r="E3218">
        <v>75.670199999999994</v>
      </c>
      <c r="F3218">
        <v>219.45</v>
      </c>
      <c r="G3218">
        <v>-27.6715109113042</v>
      </c>
      <c r="H3218">
        <v>-13.799801249981</v>
      </c>
      <c r="I3218">
        <v>-43.014888940360997</v>
      </c>
      <c r="J3218">
        <v>11.119405267958999</v>
      </c>
      <c r="K3218">
        <v>227.014004270242</v>
      </c>
      <c r="M3218">
        <v>49.804335666669203</v>
      </c>
      <c r="N3218">
        <v>1.4525619834710699</v>
      </c>
      <c r="O3218">
        <v>107.313738892686</v>
      </c>
      <c r="P3218">
        <v>20.576923076922998</v>
      </c>
    </row>
    <row r="3219" spans="1:17" hidden="1" x14ac:dyDescent="0.3">
      <c r="A3219" t="s">
        <v>6655</v>
      </c>
      <c r="B3219" t="s">
        <v>6656</v>
      </c>
      <c r="C3219" t="s">
        <v>10405</v>
      </c>
      <c r="D3219" t="s">
        <v>2730</v>
      </c>
      <c r="E3219">
        <v>75.522740825</v>
      </c>
      <c r="F3219">
        <v>4.97</v>
      </c>
      <c r="G3219">
        <v>-34.143897499075401</v>
      </c>
      <c r="H3219">
        <v>-22.654044981072001</v>
      </c>
      <c r="I3219">
        <v>30.6750655065266</v>
      </c>
      <c r="J3219">
        <v>-9.5739072155749607</v>
      </c>
      <c r="K3219">
        <v>6.0872214618057701</v>
      </c>
      <c r="L3219">
        <v>5.3941757227284901</v>
      </c>
      <c r="M3219">
        <v>6.4134890980527599</v>
      </c>
      <c r="N3219">
        <v>0.57507598065547505</v>
      </c>
      <c r="O3219">
        <v>68.008048289738397</v>
      </c>
      <c r="P3219">
        <v>65.6666666666666</v>
      </c>
      <c r="Q3219">
        <v>7.0632279715720003E-2</v>
      </c>
    </row>
    <row r="3220" spans="1:17" hidden="1" x14ac:dyDescent="0.3">
      <c r="A3220" t="s">
        <v>6657</v>
      </c>
      <c r="B3220" t="s">
        <v>6658</v>
      </c>
      <c r="C3220" t="s">
        <v>10405</v>
      </c>
      <c r="D3220" t="s">
        <v>592</v>
      </c>
      <c r="E3220">
        <v>75.515000000000001</v>
      </c>
      <c r="F3220">
        <v>13.73</v>
      </c>
      <c r="G3220">
        <v>37.334661928201903</v>
      </c>
      <c r="H3220">
        <v>38.8208295250083</v>
      </c>
      <c r="I3220">
        <v>90.347159581605794</v>
      </c>
      <c r="J3220">
        <v>14.3166028072618</v>
      </c>
      <c r="K3220">
        <v>9.8621332430453403</v>
      </c>
      <c r="L3220">
        <v>8.6876966248680194</v>
      </c>
      <c r="M3220">
        <v>85.250046936815195</v>
      </c>
      <c r="N3220">
        <v>2.5623770463789399</v>
      </c>
      <c r="O3220">
        <v>0</v>
      </c>
      <c r="P3220">
        <v>111.230769230769</v>
      </c>
      <c r="Q3220">
        <v>2.0000033707912E-2</v>
      </c>
    </row>
    <row r="3221" spans="1:17" hidden="1" x14ac:dyDescent="0.3">
      <c r="A3221" t="s">
        <v>6659</v>
      </c>
      <c r="B3221" t="s">
        <v>6660</v>
      </c>
      <c r="C3221" t="s">
        <v>10405</v>
      </c>
      <c r="D3221" t="s">
        <v>127</v>
      </c>
      <c r="E3221">
        <v>75.429918982999993</v>
      </c>
      <c r="F3221">
        <v>46.19</v>
      </c>
      <c r="G3221">
        <v>52.588489088695702</v>
      </c>
      <c r="H3221">
        <v>-9.0558284135864007</v>
      </c>
      <c r="I3221">
        <v>5.7535214363909599</v>
      </c>
      <c r="J3221">
        <v>-6.4482781451190796</v>
      </c>
      <c r="K3221">
        <v>46.5767211260114</v>
      </c>
      <c r="L3221">
        <v>41.445678078552703</v>
      </c>
      <c r="M3221">
        <v>43.807454645420798</v>
      </c>
      <c r="N3221">
        <v>2.36559347084486</v>
      </c>
      <c r="O3221">
        <v>22.147651006711399</v>
      </c>
      <c r="P3221">
        <v>109.00452488687699</v>
      </c>
      <c r="Q3221">
        <v>3.6865734923060001E-2</v>
      </c>
    </row>
    <row r="3222" spans="1:17" hidden="1" x14ac:dyDescent="0.3">
      <c r="A3222" t="s">
        <v>6661</v>
      </c>
      <c r="B3222" t="s">
        <v>6662</v>
      </c>
      <c r="C3222" t="s">
        <v>10405</v>
      </c>
      <c r="D3222" t="s">
        <v>592</v>
      </c>
      <c r="E3222">
        <v>75.282733129999997</v>
      </c>
      <c r="F3222">
        <v>77.989999999999995</v>
      </c>
      <c r="G3222">
        <v>18.2721619282019</v>
      </c>
      <c r="H3222">
        <v>-6.4750932893067503</v>
      </c>
      <c r="I3222">
        <v>-11.962660867702199</v>
      </c>
      <c r="J3222">
        <v>-5.6789880216622901</v>
      </c>
      <c r="K3222">
        <v>79.884842035387706</v>
      </c>
      <c r="L3222">
        <v>75.709126313684294</v>
      </c>
      <c r="M3222">
        <v>38.958157119167097</v>
      </c>
      <c r="N3222">
        <v>0.86580227561512102</v>
      </c>
      <c r="O3222">
        <v>21.6822669573022</v>
      </c>
      <c r="P3222">
        <v>66.645299145299106</v>
      </c>
      <c r="Q3222">
        <v>5.6724192451130001E-2</v>
      </c>
    </row>
    <row r="3223" spans="1:17" hidden="1" x14ac:dyDescent="0.3">
      <c r="A3223" t="s">
        <v>6663</v>
      </c>
      <c r="B3223" t="s">
        <v>6664</v>
      </c>
      <c r="C3223" t="s">
        <v>10405</v>
      </c>
      <c r="D3223" t="s">
        <v>89</v>
      </c>
      <c r="E3223">
        <v>75.262647739999906</v>
      </c>
      <c r="F3223">
        <v>9.9499999999999993</v>
      </c>
      <c r="G3223">
        <v>-34.045278169686803</v>
      </c>
      <c r="H3223">
        <v>9.4481608986985197</v>
      </c>
      <c r="I3223">
        <v>-7.0850304489194799E-2</v>
      </c>
      <c r="J3223">
        <v>-14.451870099142001</v>
      </c>
      <c r="K3223">
        <v>9.9822337474924794</v>
      </c>
      <c r="L3223">
        <v>9.5379318100008508</v>
      </c>
      <c r="M3223">
        <v>41.164225526075001</v>
      </c>
      <c r="N3223">
        <v>4.5493399260249001</v>
      </c>
      <c r="O3223">
        <v>45.125628140703498</v>
      </c>
      <c r="P3223">
        <v>37.052341597796101</v>
      </c>
      <c r="Q3223">
        <v>-9.7709021497679998E-3</v>
      </c>
    </row>
    <row r="3224" spans="1:17" hidden="1" x14ac:dyDescent="0.3">
      <c r="A3224" t="s">
        <v>6665</v>
      </c>
      <c r="B3224" t="s">
        <v>6666</v>
      </c>
      <c r="C3224" t="s">
        <v>10405</v>
      </c>
      <c r="D3224" t="s">
        <v>564</v>
      </c>
      <c r="E3224">
        <v>75.239999999999995</v>
      </c>
      <c r="F3224">
        <v>31</v>
      </c>
      <c r="G3224">
        <v>-23.399581086742799</v>
      </c>
      <c r="H3224">
        <v>4.2098327325989198</v>
      </c>
      <c r="I3224">
        <v>-18.164684379676299</v>
      </c>
      <c r="J3224">
        <v>-7.3053049261903196</v>
      </c>
      <c r="K3224">
        <v>29.191732104770502</v>
      </c>
      <c r="L3224">
        <v>28.688446850227901</v>
      </c>
      <c r="M3224">
        <v>73.498234906871701</v>
      </c>
      <c r="N3224">
        <v>0.495397761764099</v>
      </c>
      <c r="O3224">
        <v>19.0322580645161</v>
      </c>
      <c r="P3224">
        <v>37.7777777777777</v>
      </c>
      <c r="Q3224">
        <v>6.5893200617370001E-2</v>
      </c>
    </row>
    <row r="3225" spans="1:17" hidden="1" x14ac:dyDescent="0.3">
      <c r="A3225" t="s">
        <v>6667</v>
      </c>
      <c r="B3225" t="s">
        <v>6668</v>
      </c>
      <c r="C3225" t="s">
        <v>10405</v>
      </c>
      <c r="D3225" t="s">
        <v>564</v>
      </c>
      <c r="E3225">
        <v>75.156864929999998</v>
      </c>
      <c r="F3225">
        <v>71.62</v>
      </c>
      <c r="G3225">
        <v>63.511549197985403</v>
      </c>
      <c r="H3225">
        <v>-7.4470754513331698</v>
      </c>
      <c r="I3225">
        <v>7.8558574277269901</v>
      </c>
      <c r="J3225">
        <v>-3.46911147845241</v>
      </c>
      <c r="K3225">
        <v>72.677342563039403</v>
      </c>
      <c r="L3225">
        <v>63.672591880480297</v>
      </c>
      <c r="M3225">
        <v>48.713119476794702</v>
      </c>
      <c r="N3225">
        <v>0.14996159077275101</v>
      </c>
      <c r="O3225">
        <v>35.4230661826305</v>
      </c>
      <c r="P3225">
        <v>107.895500725689</v>
      </c>
      <c r="Q3225">
        <v>5.0648312793328001E-2</v>
      </c>
    </row>
    <row r="3226" spans="1:17" hidden="1" x14ac:dyDescent="0.3">
      <c r="A3226" t="s">
        <v>6669</v>
      </c>
      <c r="B3226" t="s">
        <v>6670</v>
      </c>
      <c r="C3226" t="s">
        <v>10405</v>
      </c>
      <c r="D3226" t="s">
        <v>190</v>
      </c>
      <c r="E3226">
        <v>75.137484000000001</v>
      </c>
      <c r="F3226">
        <v>65.849999999999994</v>
      </c>
      <c r="G3226">
        <v>-54.900917153970198</v>
      </c>
      <c r="H3226">
        <v>-11.912351788707999</v>
      </c>
      <c r="I3226">
        <v>-29.988377168233701</v>
      </c>
      <c r="J3226">
        <v>-8.9651470884120794</v>
      </c>
      <c r="K3226">
        <v>69.8461723453226</v>
      </c>
      <c r="L3226">
        <v>75.271850730916697</v>
      </c>
      <c r="M3226">
        <v>31.811981530315801</v>
      </c>
      <c r="N3226">
        <v>0.50472575781014095</v>
      </c>
      <c r="O3226">
        <v>56.416097190584601</v>
      </c>
      <c r="P3226">
        <v>4.5404032386092901</v>
      </c>
      <c r="Q3226">
        <v>6.7507474655240998E-2</v>
      </c>
    </row>
    <row r="3227" spans="1:17" hidden="1" x14ac:dyDescent="0.3">
      <c r="A3227" t="s">
        <v>6671</v>
      </c>
      <c r="B3227" t="s">
        <v>6672</v>
      </c>
      <c r="C3227" t="s">
        <v>10405</v>
      </c>
      <c r="D3227" t="s">
        <v>468</v>
      </c>
      <c r="E3227">
        <v>75.135959999999997</v>
      </c>
      <c r="F3227">
        <v>55.41</v>
      </c>
      <c r="G3227">
        <v>-21.0180505301607</v>
      </c>
      <c r="H3227">
        <v>-4.49089414090591</v>
      </c>
      <c r="I3227">
        <v>3.9633988125541602</v>
      </c>
      <c r="J3227">
        <v>-18.694965861810498</v>
      </c>
      <c r="K3227">
        <v>55.9778671139157</v>
      </c>
      <c r="L3227">
        <v>52.0026301859847</v>
      </c>
      <c r="M3227">
        <v>37.927593447439897</v>
      </c>
      <c r="N3227">
        <v>1.76920668915916</v>
      </c>
      <c r="O3227">
        <v>36.7984118390182</v>
      </c>
      <c r="P3227">
        <v>32.559808612440101</v>
      </c>
      <c r="Q3227">
        <v>4.391351183337E-2</v>
      </c>
    </row>
    <row r="3228" spans="1:17" hidden="1" x14ac:dyDescent="0.3">
      <c r="A3228" t="s">
        <v>6673</v>
      </c>
      <c r="B3228" t="s">
        <v>6674</v>
      </c>
      <c r="C3228" t="s">
        <v>10405</v>
      </c>
      <c r="D3228" t="s">
        <v>119</v>
      </c>
      <c r="E3228">
        <v>75.054000000000002</v>
      </c>
      <c r="F3228">
        <v>1879.35</v>
      </c>
      <c r="G3228">
        <v>40.928793040063503</v>
      </c>
      <c r="H3228">
        <v>-9.9300694492147805</v>
      </c>
      <c r="I3228">
        <v>15.8882851227313</v>
      </c>
      <c r="J3228">
        <v>-4.0402881502949199</v>
      </c>
      <c r="K3228">
        <v>1889.1922101924599</v>
      </c>
      <c r="L3228">
        <v>1674.6733482535799</v>
      </c>
      <c r="M3228">
        <v>51.203862237922898</v>
      </c>
      <c r="N3228">
        <v>0.69657709532949397</v>
      </c>
      <c r="O3228">
        <v>31.641258945912099</v>
      </c>
      <c r="P3228">
        <v>93.707482993197203</v>
      </c>
      <c r="Q3228">
        <v>9.5383180313795002E-2</v>
      </c>
    </row>
    <row r="3229" spans="1:17" hidden="1" x14ac:dyDescent="0.3">
      <c r="A3229" t="s">
        <v>6675</v>
      </c>
      <c r="B3229" t="s">
        <v>6676</v>
      </c>
      <c r="C3229" t="s">
        <v>10405</v>
      </c>
      <c r="D3229" t="s">
        <v>740</v>
      </c>
      <c r="E3229">
        <v>75.049145999999993</v>
      </c>
      <c r="F3229">
        <v>73.86</v>
      </c>
      <c r="G3229">
        <v>-25.282943617527</v>
      </c>
      <c r="H3229">
        <v>-12.0945431910186</v>
      </c>
      <c r="I3229">
        <v>-4.48774114984663</v>
      </c>
      <c r="J3229">
        <v>3.3279899708229399</v>
      </c>
      <c r="K3229">
        <v>73.089961667902699</v>
      </c>
      <c r="L3229">
        <v>73.288630844462801</v>
      </c>
      <c r="M3229">
        <v>67.851340059074005</v>
      </c>
      <c r="N3229">
        <v>0.92088032509930995</v>
      </c>
      <c r="O3229">
        <v>55.293799079339202</v>
      </c>
      <c r="P3229">
        <v>27.6750216076058</v>
      </c>
      <c r="Q3229">
        <v>0.113898681363703</v>
      </c>
    </row>
    <row r="3230" spans="1:17" hidden="1" x14ac:dyDescent="0.3">
      <c r="A3230" t="s">
        <v>6677</v>
      </c>
      <c r="B3230" t="s">
        <v>6678</v>
      </c>
      <c r="C3230" t="s">
        <v>10405</v>
      </c>
      <c r="D3230" t="s">
        <v>1962</v>
      </c>
      <c r="E3230">
        <v>74.996630928000002</v>
      </c>
      <c r="F3230">
        <v>0.86</v>
      </c>
      <c r="G3230">
        <v>-24.6715109113042</v>
      </c>
      <c r="H3230">
        <v>-23.026886425342099</v>
      </c>
      <c r="I3230">
        <v>25.650189884636099</v>
      </c>
      <c r="J3230">
        <v>-4.7679620531650597</v>
      </c>
      <c r="K3230">
        <v>0.89553857703419903</v>
      </c>
      <c r="L3230">
        <v>0.86513584267525501</v>
      </c>
      <c r="M3230">
        <v>33.231050443994</v>
      </c>
      <c r="N3230">
        <v>0.90796192920873997</v>
      </c>
      <c r="O3230">
        <v>33.720930232558104</v>
      </c>
      <c r="P3230">
        <v>72</v>
      </c>
      <c r="Q3230">
        <v>-1.5412922268184999E-2</v>
      </c>
    </row>
    <row r="3231" spans="1:17" hidden="1" x14ac:dyDescent="0.3">
      <c r="A3231" t="s">
        <v>6679</v>
      </c>
      <c r="B3231" t="s">
        <v>6680</v>
      </c>
      <c r="C3231" t="s">
        <v>10405</v>
      </c>
      <c r="D3231" t="s">
        <v>754</v>
      </c>
      <c r="E3231">
        <v>74.910257103000006</v>
      </c>
      <c r="F3231">
        <v>673.76</v>
      </c>
      <c r="G3231">
        <v>-2.3601319929372502</v>
      </c>
      <c r="H3231">
        <v>-7.9212634544402496</v>
      </c>
      <c r="I3231">
        <v>-20.0325209578642</v>
      </c>
      <c r="J3231">
        <v>-0.859543993514013</v>
      </c>
      <c r="K3231">
        <v>690.20879613357602</v>
      </c>
      <c r="L3231">
        <v>662.80061536104404</v>
      </c>
      <c r="M3231">
        <v>87.496234820458398</v>
      </c>
      <c r="N3231">
        <v>1.1345201428185501</v>
      </c>
      <c r="O3231">
        <v>33.131975777725003</v>
      </c>
      <c r="P3231">
        <v>45.712493782304897</v>
      </c>
      <c r="Q3231">
        <v>2.3985275242898001E-2</v>
      </c>
    </row>
    <row r="3232" spans="1:17" hidden="1" x14ac:dyDescent="0.3">
      <c r="A3232" t="s">
        <v>6681</v>
      </c>
      <c r="B3232" t="s">
        <v>6682</v>
      </c>
      <c r="C3232" t="s">
        <v>10405</v>
      </c>
      <c r="D3232" t="s">
        <v>400</v>
      </c>
      <c r="E3232">
        <v>74.902799999999999</v>
      </c>
      <c r="F3232">
        <v>89.17</v>
      </c>
      <c r="G3232">
        <v>1055.50599205915</v>
      </c>
      <c r="H3232">
        <v>49.630477842034502</v>
      </c>
      <c r="I3232">
        <v>402.86560144330502</v>
      </c>
      <c r="J3232">
        <v>5.74972748676604</v>
      </c>
      <c r="K3232">
        <v>61.666367729328897</v>
      </c>
      <c r="L3232">
        <v>35.369294590344403</v>
      </c>
      <c r="M3232">
        <v>100</v>
      </c>
      <c r="N3232">
        <v>0.84415584415584399</v>
      </c>
      <c r="O3232">
        <v>0</v>
      </c>
      <c r="P3232">
        <v>1087.67750297046</v>
      </c>
    </row>
    <row r="3233" spans="1:17" hidden="1" x14ac:dyDescent="0.3">
      <c r="A3233" t="s">
        <v>6683</v>
      </c>
      <c r="B3233" t="s">
        <v>6684</v>
      </c>
      <c r="C3233" t="s">
        <v>10405</v>
      </c>
      <c r="E3233">
        <v>74.868772000000007</v>
      </c>
      <c r="F3233">
        <v>37.19</v>
      </c>
      <c r="G3233">
        <v>-31.847799014892001</v>
      </c>
      <c r="H3233">
        <v>-4.56846646692214</v>
      </c>
      <c r="I3233">
        <v>-17.359431552284999</v>
      </c>
      <c r="J3233">
        <v>-2.2799222892632298</v>
      </c>
      <c r="M3233">
        <v>0</v>
      </c>
      <c r="O3233">
        <v>2.1780048400107601</v>
      </c>
      <c r="P3233">
        <v>5.8036984352773704</v>
      </c>
    </row>
    <row r="3234" spans="1:17" hidden="1" x14ac:dyDescent="0.3">
      <c r="A3234" t="s">
        <v>6685</v>
      </c>
      <c r="B3234" t="s">
        <v>6686</v>
      </c>
      <c r="C3234" t="s">
        <v>10405</v>
      </c>
      <c r="D3234" t="s">
        <v>21</v>
      </c>
      <c r="E3234">
        <v>74.754480000000001</v>
      </c>
      <c r="F3234">
        <v>32.1</v>
      </c>
      <c r="G3234">
        <v>-58.378407463028303</v>
      </c>
      <c r="H3234">
        <v>-1.28658127594603</v>
      </c>
      <c r="I3234">
        <v>-0.95587072142448104</v>
      </c>
      <c r="J3234">
        <v>-8.4751174844584103</v>
      </c>
      <c r="K3234">
        <v>30.9213447832235</v>
      </c>
      <c r="L3234">
        <v>32.930141511659002</v>
      </c>
      <c r="M3234">
        <v>53.906865547571599</v>
      </c>
      <c r="N3234">
        <v>0.71991848307637696</v>
      </c>
      <c r="O3234">
        <v>37.850467289719603</v>
      </c>
      <c r="P3234">
        <v>25.6360078277886</v>
      </c>
    </row>
    <row r="3235" spans="1:17" hidden="1" x14ac:dyDescent="0.3">
      <c r="A3235" t="s">
        <v>6687</v>
      </c>
      <c r="B3235" t="s">
        <v>6688</v>
      </c>
      <c r="C3235" t="s">
        <v>10405</v>
      </c>
      <c r="D3235" t="s">
        <v>40</v>
      </c>
      <c r="E3235">
        <v>74.450014855999996</v>
      </c>
      <c r="F3235">
        <v>42.28</v>
      </c>
      <c r="G3235">
        <v>-54.092101862366</v>
      </c>
      <c r="H3235">
        <v>-2.4883289728195601</v>
      </c>
      <c r="I3235">
        <v>-13.288081720302101</v>
      </c>
      <c r="J3235">
        <v>-5.9749938313935997</v>
      </c>
      <c r="K3235">
        <v>42.311767721115103</v>
      </c>
      <c r="L3235">
        <v>46.667393890818502</v>
      </c>
      <c r="M3235">
        <v>53.709755853965298</v>
      </c>
      <c r="N3235">
        <v>0.92402607315079799</v>
      </c>
      <c r="O3235">
        <v>45.931882686849498</v>
      </c>
      <c r="P3235">
        <v>14.579945799458001</v>
      </c>
      <c r="Q3235">
        <v>-0.14254334320050099</v>
      </c>
    </row>
    <row r="3236" spans="1:17" hidden="1" x14ac:dyDescent="0.3">
      <c r="A3236" t="s">
        <v>6689</v>
      </c>
      <c r="B3236" t="s">
        <v>6690</v>
      </c>
      <c r="C3236" t="s">
        <v>10405</v>
      </c>
      <c r="D3236" t="s">
        <v>6691</v>
      </c>
      <c r="E3236">
        <v>74.437143000000006</v>
      </c>
      <c r="F3236">
        <v>517</v>
      </c>
      <c r="G3236">
        <v>44.852971197923601</v>
      </c>
      <c r="H3236">
        <v>15.5094755866296</v>
      </c>
      <c r="I3236">
        <v>-36.310671582796502</v>
      </c>
      <c r="J3236">
        <v>-14.446330111570401</v>
      </c>
      <c r="K3236">
        <v>478.68162073750699</v>
      </c>
      <c r="L3236">
        <v>423.96450575939502</v>
      </c>
      <c r="M3236">
        <v>35.631130254675803</v>
      </c>
      <c r="N3236">
        <v>1.86925434116445</v>
      </c>
      <c r="O3236">
        <v>36.682785299806497</v>
      </c>
      <c r="P3236">
        <v>94.287861706125497</v>
      </c>
      <c r="Q3236">
        <v>1.7335846458731E-2</v>
      </c>
    </row>
    <row r="3237" spans="1:17" hidden="1" x14ac:dyDescent="0.3">
      <c r="A3237" t="s">
        <v>6692</v>
      </c>
      <c r="B3237" t="s">
        <v>6693</v>
      </c>
      <c r="C3237" t="s">
        <v>10405</v>
      </c>
      <c r="D3237" t="s">
        <v>1688</v>
      </c>
      <c r="E3237">
        <v>74.215319454999999</v>
      </c>
      <c r="F3237">
        <v>6673.75</v>
      </c>
      <c r="G3237">
        <v>-5.14561561547354</v>
      </c>
      <c r="H3237">
        <v>6.9123036758077697E-2</v>
      </c>
      <c r="I3237">
        <v>-4.0332337044786799</v>
      </c>
      <c r="J3237">
        <v>2.1606343329758099E-2</v>
      </c>
      <c r="K3237">
        <v>6371.9717136374802</v>
      </c>
      <c r="L3237">
        <v>6081.0412615061496</v>
      </c>
      <c r="M3237">
        <v>54.002539861815002</v>
      </c>
      <c r="N3237">
        <v>1.0175775885745599</v>
      </c>
      <c r="O3237">
        <v>9.2152088406072197E-2</v>
      </c>
      <c r="P3237">
        <v>33.341658341658302</v>
      </c>
      <c r="Q3237">
        <v>-2.6802431944266999E-2</v>
      </c>
    </row>
    <row r="3238" spans="1:17" hidden="1" x14ac:dyDescent="0.3">
      <c r="A3238" t="s">
        <v>6694</v>
      </c>
      <c r="B3238" t="s">
        <v>6695</v>
      </c>
      <c r="C3238" t="s">
        <v>10405</v>
      </c>
      <c r="D3238" t="s">
        <v>1414</v>
      </c>
      <c r="E3238">
        <v>74.185391199999998</v>
      </c>
      <c r="F3238">
        <v>48.2</v>
      </c>
      <c r="G3238">
        <v>-51.636840902949899</v>
      </c>
      <c r="H3238">
        <v>-25.392576291031901</v>
      </c>
      <c r="I3238">
        <v>-37.148473440342897</v>
      </c>
      <c r="J3238">
        <v>-14.518363897097901</v>
      </c>
      <c r="O3238">
        <v>30.705394190871299</v>
      </c>
      <c r="P3238">
        <v>3.9913700107874801</v>
      </c>
    </row>
    <row r="3239" spans="1:17" hidden="1" x14ac:dyDescent="0.3">
      <c r="A3239" t="s">
        <v>6696</v>
      </c>
      <c r="B3239" t="s">
        <v>6697</v>
      </c>
      <c r="C3239" t="s">
        <v>10405</v>
      </c>
      <c r="D3239" t="s">
        <v>393</v>
      </c>
      <c r="E3239">
        <v>74.171999999999997</v>
      </c>
      <c r="F3239">
        <v>179.65</v>
      </c>
      <c r="G3239">
        <v>-24.821645360064199</v>
      </c>
      <c r="H3239">
        <v>-22.414660487029199</v>
      </c>
      <c r="I3239">
        <v>-20.7060854190076</v>
      </c>
      <c r="J3239">
        <v>-19.322770015037701</v>
      </c>
      <c r="K3239">
        <v>199.23975222796699</v>
      </c>
      <c r="L3239">
        <v>185.76606806490599</v>
      </c>
      <c r="M3239">
        <v>30.667197242846601</v>
      </c>
      <c r="N3239">
        <v>0.99117568582449</v>
      </c>
      <c r="O3239">
        <v>38.101864736988503</v>
      </c>
      <c r="P3239">
        <v>27.050919377652001</v>
      </c>
      <c r="Q3239">
        <v>4.4394909981768003E-2</v>
      </c>
    </row>
    <row r="3240" spans="1:17" hidden="1" x14ac:dyDescent="0.3">
      <c r="A3240" t="s">
        <v>6698</v>
      </c>
      <c r="B3240" t="s">
        <v>6699</v>
      </c>
      <c r="C3240" t="s">
        <v>10405</v>
      </c>
      <c r="D3240" t="s">
        <v>471</v>
      </c>
      <c r="E3240">
        <v>74.139949999999999</v>
      </c>
      <c r="F3240">
        <v>58</v>
      </c>
      <c r="G3240">
        <v>13.191897609999</v>
      </c>
      <c r="H3240">
        <v>-3.0923767218898401</v>
      </c>
      <c r="I3240">
        <v>76.296789661670601</v>
      </c>
      <c r="J3240">
        <v>-2.95810903346465</v>
      </c>
      <c r="K3240">
        <v>59.851238788471001</v>
      </c>
      <c r="L3240">
        <v>46.9510237630628</v>
      </c>
      <c r="M3240">
        <v>31.9783340260533</v>
      </c>
      <c r="N3240">
        <v>3.7738468428123499</v>
      </c>
      <c r="O3240">
        <v>30.086206896551701</v>
      </c>
      <c r="P3240">
        <v>111.678832116788</v>
      </c>
      <c r="Q3240">
        <v>9.3262792051693993E-2</v>
      </c>
    </row>
    <row r="3241" spans="1:17" hidden="1" x14ac:dyDescent="0.3">
      <c r="A3241" t="s">
        <v>6700</v>
      </c>
      <c r="B3241" t="s">
        <v>6701</v>
      </c>
      <c r="C3241" t="s">
        <v>10405</v>
      </c>
      <c r="D3241" t="s">
        <v>138</v>
      </c>
      <c r="E3241">
        <v>74.085136464999906</v>
      </c>
      <c r="F3241">
        <v>134.44999999999999</v>
      </c>
      <c r="G3241">
        <v>1.47660042070373</v>
      </c>
      <c r="H3241">
        <v>-14.916057859967999</v>
      </c>
      <c r="I3241">
        <v>-1.4271987880832999</v>
      </c>
      <c r="J3241">
        <v>-5.1909608445970896</v>
      </c>
      <c r="K3241">
        <v>141.44878931248601</v>
      </c>
      <c r="L3241">
        <v>132.738187003912</v>
      </c>
      <c r="M3241">
        <v>48.456037109292303</v>
      </c>
      <c r="N3241">
        <v>0.74090143638358497</v>
      </c>
      <c r="O3241">
        <v>35.329118631461498</v>
      </c>
      <c r="P3241">
        <v>71.273885350318395</v>
      </c>
      <c r="Q3241">
        <v>7.0698656059861004E-2</v>
      </c>
    </row>
    <row r="3242" spans="1:17" hidden="1" x14ac:dyDescent="0.3">
      <c r="A3242" t="s">
        <v>6702</v>
      </c>
      <c r="B3242" t="s">
        <v>6703</v>
      </c>
      <c r="C3242" t="s">
        <v>10405</v>
      </c>
      <c r="E3242">
        <v>74</v>
      </c>
      <c r="F3242">
        <v>148</v>
      </c>
      <c r="G3242">
        <v>85.475547912225196</v>
      </c>
      <c r="H3242">
        <v>-23.535557441825599</v>
      </c>
      <c r="I3242">
        <v>0.71685655130278603</v>
      </c>
      <c r="J3242">
        <v>-7.7716488889924102</v>
      </c>
      <c r="K3242">
        <v>168.84574516257899</v>
      </c>
      <c r="L3242">
        <v>146.37398477965499</v>
      </c>
      <c r="M3242">
        <v>21.2576377740045</v>
      </c>
      <c r="N3242">
        <v>0.30100531818876097</v>
      </c>
      <c r="O3242">
        <v>39.020270270270203</v>
      </c>
      <c r="P3242">
        <v>128.57142857142799</v>
      </c>
      <c r="Q3242">
        <v>5.1775862832796997E-2</v>
      </c>
    </row>
    <row r="3243" spans="1:17" hidden="1" x14ac:dyDescent="0.3">
      <c r="A3243" t="s">
        <v>6704</v>
      </c>
      <c r="B3243" t="s">
        <v>6705</v>
      </c>
      <c r="C3243" t="s">
        <v>10405</v>
      </c>
      <c r="D3243" t="s">
        <v>92</v>
      </c>
      <c r="E3243">
        <v>73.836274679999903</v>
      </c>
      <c r="F3243">
        <v>179.55</v>
      </c>
      <c r="G3243">
        <v>13.744783278049701</v>
      </c>
      <c r="H3243">
        <v>-3.86148754733507</v>
      </c>
      <c r="I3243">
        <v>-8.6336445115578204</v>
      </c>
      <c r="J3243">
        <v>-0.11801429976903401</v>
      </c>
      <c r="K3243">
        <v>165.13892967315999</v>
      </c>
      <c r="L3243">
        <v>162.668574287848</v>
      </c>
      <c r="M3243">
        <v>85.477333318525496</v>
      </c>
      <c r="N3243">
        <v>0.79351686538967403</v>
      </c>
      <c r="O3243">
        <v>72.820941241993793</v>
      </c>
      <c r="P3243">
        <v>69.947941315664906</v>
      </c>
      <c r="Q3243">
        <v>3.9325993533302003E-2</v>
      </c>
    </row>
    <row r="3244" spans="1:17" hidden="1" x14ac:dyDescent="0.3">
      <c r="A3244" t="s">
        <v>6706</v>
      </c>
      <c r="B3244" t="s">
        <v>6707</v>
      </c>
      <c r="C3244" t="s">
        <v>10405</v>
      </c>
      <c r="D3244" t="s">
        <v>1126</v>
      </c>
      <c r="E3244">
        <v>73.709999999999994</v>
      </c>
      <c r="F3244">
        <v>14.25</v>
      </c>
      <c r="G3244">
        <v>-26.223555520969601</v>
      </c>
      <c r="H3244">
        <v>-14.8907917507858</v>
      </c>
      <c r="I3244">
        <v>-3.6831434486972099</v>
      </c>
      <c r="J3244">
        <v>-13.718198403215</v>
      </c>
      <c r="K3244">
        <v>13.1866966679969</v>
      </c>
      <c r="L3244">
        <v>13.5445674526456</v>
      </c>
      <c r="M3244">
        <v>66.598707520785794</v>
      </c>
      <c r="N3244">
        <v>2.6717280299024302</v>
      </c>
      <c r="O3244">
        <v>31.2280701754385</v>
      </c>
      <c r="P3244">
        <v>39.705882352941103</v>
      </c>
      <c r="Q3244">
        <v>-1.6806193519701002E-2</v>
      </c>
    </row>
    <row r="3245" spans="1:17" hidden="1" x14ac:dyDescent="0.3">
      <c r="A3245" t="s">
        <v>6708</v>
      </c>
      <c r="B3245" t="s">
        <v>6709</v>
      </c>
      <c r="C3245" t="s">
        <v>10405</v>
      </c>
      <c r="D3245" t="s">
        <v>266</v>
      </c>
      <c r="E3245">
        <v>73.513202437000004</v>
      </c>
      <c r="F3245">
        <v>24.17</v>
      </c>
      <c r="G3245">
        <v>-26.855606771870601</v>
      </c>
      <c r="H3245">
        <v>-22.7805204846251</v>
      </c>
      <c r="I3245">
        <v>-0.91985842454261002</v>
      </c>
      <c r="J3245">
        <v>-10.1206266299675</v>
      </c>
      <c r="K3245">
        <v>23.857151227130998</v>
      </c>
      <c r="L3245">
        <v>22.864015230566999</v>
      </c>
      <c r="M3245">
        <v>43.511357674636301</v>
      </c>
      <c r="N3245">
        <v>0.98741640410742604</v>
      </c>
      <c r="O3245">
        <v>45.635084815887403</v>
      </c>
      <c r="Q3245">
        <v>6.2135672072669998E-2</v>
      </c>
    </row>
    <row r="3246" spans="1:17" hidden="1" x14ac:dyDescent="0.3">
      <c r="A3246" t="s">
        <v>6710</v>
      </c>
      <c r="B3246" t="s">
        <v>6711</v>
      </c>
      <c r="C3246" t="s">
        <v>10405</v>
      </c>
      <c r="D3246" t="s">
        <v>141</v>
      </c>
      <c r="E3246">
        <v>73.512614999999997</v>
      </c>
      <c r="F3246">
        <v>347</v>
      </c>
      <c r="G3246">
        <v>73.458118718325395</v>
      </c>
      <c r="H3246">
        <v>-4.9248797363788901</v>
      </c>
      <c r="I3246">
        <v>-2.40075142211913</v>
      </c>
      <c r="J3246">
        <v>-2.4132455566647102</v>
      </c>
      <c r="K3246">
        <v>346.00799161945599</v>
      </c>
      <c r="L3246">
        <v>306.59281910320499</v>
      </c>
      <c r="M3246">
        <v>45.168112334257003</v>
      </c>
      <c r="N3246">
        <v>0.54794252327421</v>
      </c>
      <c r="O3246">
        <v>26.051873198847201</v>
      </c>
      <c r="P3246">
        <v>111.585365853658</v>
      </c>
      <c r="Q3246">
        <v>0.128653522461468</v>
      </c>
    </row>
    <row r="3247" spans="1:17" hidden="1" x14ac:dyDescent="0.3">
      <c r="A3247" t="s">
        <v>6712</v>
      </c>
      <c r="B3247" t="s">
        <v>6713</v>
      </c>
      <c r="C3247" t="s">
        <v>10405</v>
      </c>
      <c r="E3247">
        <v>73.507632000000001</v>
      </c>
      <c r="F3247">
        <v>36.799999999999997</v>
      </c>
      <c r="G3247">
        <v>51.644672904879599</v>
      </c>
      <c r="H3247">
        <v>12.1419631494795</v>
      </c>
      <c r="I3247">
        <v>5.88972424774333</v>
      </c>
      <c r="J3247">
        <v>-8.7111496950129297</v>
      </c>
      <c r="K3247">
        <v>35.740196101573503</v>
      </c>
      <c r="L3247">
        <v>32.4815694303227</v>
      </c>
      <c r="M3247">
        <v>43.885042423558097</v>
      </c>
      <c r="N3247">
        <v>1.37608166681304</v>
      </c>
      <c r="O3247">
        <v>7.8804347826087104</v>
      </c>
      <c r="P3247">
        <v>93.480546792849594</v>
      </c>
      <c r="Q3247">
        <v>1.5062576716169E-2</v>
      </c>
    </row>
    <row r="3248" spans="1:17" hidden="1" x14ac:dyDescent="0.3">
      <c r="A3248" t="s">
        <v>6714</v>
      </c>
      <c r="B3248" t="s">
        <v>6715</v>
      </c>
      <c r="C3248" t="s">
        <v>10405</v>
      </c>
      <c r="D3248" t="s">
        <v>266</v>
      </c>
      <c r="E3248">
        <v>73.349999999999994</v>
      </c>
      <c r="F3248">
        <v>240</v>
      </c>
      <c r="G3248">
        <v>15.976637236843899</v>
      </c>
      <c r="H3248">
        <v>19.3938834125547</v>
      </c>
      <c r="I3248">
        <v>45.916038555392703</v>
      </c>
      <c r="J3248">
        <v>-4.1566114784524197</v>
      </c>
      <c r="K3248">
        <v>208.37734671559201</v>
      </c>
      <c r="L3248">
        <v>176.30120087700499</v>
      </c>
      <c r="M3248">
        <v>58.296521928710099</v>
      </c>
      <c r="N3248">
        <v>1.19269428057177</v>
      </c>
      <c r="O3248">
        <v>13.2083333333333</v>
      </c>
      <c r="P3248">
        <v>90.023752969121105</v>
      </c>
      <c r="Q3248">
        <v>0.10475658760525799</v>
      </c>
    </row>
    <row r="3249" spans="1:17" hidden="1" x14ac:dyDescent="0.3">
      <c r="A3249" t="s">
        <v>6716</v>
      </c>
      <c r="B3249" t="s">
        <v>6717</v>
      </c>
      <c r="C3249" t="s">
        <v>10405</v>
      </c>
      <c r="D3249" t="s">
        <v>190</v>
      </c>
      <c r="E3249">
        <v>73.283375000000007</v>
      </c>
      <c r="F3249">
        <v>122.85</v>
      </c>
      <c r="G3249">
        <v>8.2445366369870197</v>
      </c>
      <c r="H3249">
        <v>-23.269941081893901</v>
      </c>
      <c r="I3249">
        <v>20.521378994772199</v>
      </c>
      <c r="J3249">
        <v>-9.3537268630678003</v>
      </c>
      <c r="K3249">
        <v>129.94030832408399</v>
      </c>
      <c r="L3249">
        <v>113.399644527955</v>
      </c>
      <c r="M3249">
        <v>31.142216670968899</v>
      </c>
      <c r="N3249">
        <v>0.247264663372118</v>
      </c>
      <c r="O3249">
        <v>40.008140008140003</v>
      </c>
      <c r="P3249">
        <v>70.388349514563103</v>
      </c>
      <c r="Q3249">
        <v>4.2642692513900002E-2</v>
      </c>
    </row>
    <row r="3250" spans="1:17" hidden="1" x14ac:dyDescent="0.3">
      <c r="A3250" t="s">
        <v>6718</v>
      </c>
      <c r="B3250" t="s">
        <v>6719</v>
      </c>
      <c r="C3250" t="s">
        <v>10405</v>
      </c>
      <c r="D3250" t="s">
        <v>407</v>
      </c>
      <c r="E3250">
        <v>73.269916499999994</v>
      </c>
      <c r="F3250">
        <v>99.8</v>
      </c>
      <c r="G3250">
        <v>83.612272872479494</v>
      </c>
      <c r="H3250">
        <v>61.198110536621598</v>
      </c>
      <c r="I3250">
        <v>170.33994457438999</v>
      </c>
      <c r="J3250">
        <v>-16.114816369533301</v>
      </c>
      <c r="K3250">
        <v>74.011222579988598</v>
      </c>
      <c r="L3250">
        <v>50.483947394120896</v>
      </c>
      <c r="M3250">
        <v>46.389011637973098</v>
      </c>
      <c r="N3250">
        <v>1.0249275362318799</v>
      </c>
      <c r="O3250">
        <v>21.893787575150299</v>
      </c>
      <c r="P3250">
        <v>248.34205933682301</v>
      </c>
    </row>
    <row r="3251" spans="1:17" hidden="1" x14ac:dyDescent="0.3">
      <c r="A3251" t="s">
        <v>6720</v>
      </c>
      <c r="B3251" t="s">
        <v>6721</v>
      </c>
      <c r="C3251" t="s">
        <v>10405</v>
      </c>
      <c r="D3251" t="s">
        <v>130</v>
      </c>
      <c r="E3251">
        <v>72.990970000000004</v>
      </c>
      <c r="F3251">
        <v>50.95</v>
      </c>
      <c r="G3251">
        <v>297.78629499586799</v>
      </c>
      <c r="H3251">
        <v>46.429287964066702</v>
      </c>
      <c r="I3251">
        <v>53.577360752983402</v>
      </c>
      <c r="J3251">
        <v>7.8839316231286896</v>
      </c>
      <c r="K3251">
        <v>37.580451532843703</v>
      </c>
      <c r="L3251">
        <v>30.0116491857891</v>
      </c>
      <c r="M3251">
        <v>99.523513170449306</v>
      </c>
      <c r="N3251">
        <v>1.3333608513758599</v>
      </c>
      <c r="O3251">
        <v>0</v>
      </c>
      <c r="P3251">
        <v>350.88495575221202</v>
      </c>
      <c r="Q3251">
        <v>0.14953540592544101</v>
      </c>
    </row>
    <row r="3252" spans="1:17" hidden="1" x14ac:dyDescent="0.3">
      <c r="A3252" t="s">
        <v>6722</v>
      </c>
      <c r="B3252" t="s">
        <v>6723</v>
      </c>
      <c r="C3252" t="s">
        <v>10405</v>
      </c>
      <c r="E3252">
        <v>72.931725</v>
      </c>
      <c r="F3252">
        <v>139.05000000000001</v>
      </c>
      <c r="G3252">
        <v>51.005936065378698</v>
      </c>
      <c r="H3252">
        <v>52.317424405565802</v>
      </c>
      <c r="I3252">
        <v>61.898414087141603</v>
      </c>
      <c r="J3252">
        <v>2.52573510840242</v>
      </c>
      <c r="K3252">
        <v>99.100968992197295</v>
      </c>
      <c r="L3252">
        <v>82.557874786392105</v>
      </c>
      <c r="M3252">
        <v>95.881316002982601</v>
      </c>
      <c r="N3252">
        <v>4.6924384027187704</v>
      </c>
      <c r="O3252">
        <v>0</v>
      </c>
      <c r="P3252">
        <v>100.071942446043</v>
      </c>
    </row>
    <row r="3253" spans="1:17" hidden="1" x14ac:dyDescent="0.3">
      <c r="A3253" t="s">
        <v>6724</v>
      </c>
      <c r="B3253" t="s">
        <v>6725</v>
      </c>
      <c r="C3253" t="s">
        <v>10405</v>
      </c>
      <c r="D3253" t="s">
        <v>400</v>
      </c>
      <c r="E3253">
        <v>72.903000000000006</v>
      </c>
      <c r="F3253">
        <v>243.01</v>
      </c>
      <c r="G3253">
        <v>35.595144249206598</v>
      </c>
      <c r="H3253">
        <v>4.1986762216179203</v>
      </c>
      <c r="I3253">
        <v>15.400098610448399</v>
      </c>
      <c r="J3253">
        <v>3.7912692549064602</v>
      </c>
      <c r="K3253">
        <v>230.94020016661199</v>
      </c>
      <c r="L3253">
        <v>202.09860697679301</v>
      </c>
      <c r="M3253">
        <v>52.482096130372803</v>
      </c>
      <c r="N3253">
        <v>0.78342212423227997</v>
      </c>
      <c r="O3253">
        <v>9.0490103287930594</v>
      </c>
      <c r="P3253">
        <v>97.729861676159402</v>
      </c>
      <c r="Q3253">
        <v>9.2684238290694998E-2</v>
      </c>
    </row>
    <row r="3254" spans="1:17" hidden="1" x14ac:dyDescent="0.3">
      <c r="A3254" t="s">
        <v>6726</v>
      </c>
      <c r="B3254" t="s">
        <v>6727</v>
      </c>
      <c r="C3254" t="s">
        <v>10405</v>
      </c>
      <c r="D3254" t="s">
        <v>1460</v>
      </c>
      <c r="E3254">
        <v>72.744675079999993</v>
      </c>
      <c r="F3254">
        <v>71.97</v>
      </c>
      <c r="G3254">
        <v>-32.213177577970797</v>
      </c>
      <c r="H3254">
        <v>-11.191150677811599</v>
      </c>
      <c r="I3254">
        <v>-19.323159848861199</v>
      </c>
      <c r="J3254">
        <v>-5.9201125321932002</v>
      </c>
      <c r="K3254">
        <v>75.713270040320594</v>
      </c>
      <c r="L3254">
        <v>75.829385222868098</v>
      </c>
      <c r="M3254">
        <v>28.4548730919037</v>
      </c>
      <c r="N3254">
        <v>1.6981331084770599</v>
      </c>
      <c r="O3254">
        <v>36.584688064471301</v>
      </c>
      <c r="P3254">
        <v>10.723076923076899</v>
      </c>
      <c r="Q3254">
        <v>-2.8055597076945001E-2</v>
      </c>
    </row>
    <row r="3255" spans="1:17" hidden="1" x14ac:dyDescent="0.3">
      <c r="A3255" t="s">
        <v>6728</v>
      </c>
      <c r="B3255" t="s">
        <v>6729</v>
      </c>
      <c r="C3255" t="s">
        <v>10405</v>
      </c>
      <c r="D3255" t="s">
        <v>468</v>
      </c>
      <c r="E3255">
        <v>72.72</v>
      </c>
      <c r="F3255">
        <v>8.08</v>
      </c>
      <c r="G3255">
        <v>2.4951557553624499</v>
      </c>
      <c r="H3255">
        <v>4.27460240840478</v>
      </c>
      <c r="I3255">
        <v>-3.3974291629829301</v>
      </c>
      <c r="J3255">
        <v>9.1557233960521796</v>
      </c>
      <c r="K3255">
        <v>7.5267580612717504</v>
      </c>
      <c r="L3255">
        <v>7.3060215643015898</v>
      </c>
      <c r="M3255">
        <v>54.617398062359499</v>
      </c>
      <c r="N3255">
        <v>2.0180031612813298</v>
      </c>
      <c r="O3255">
        <v>31.1881188118811</v>
      </c>
      <c r="P3255">
        <v>45.585585585585498</v>
      </c>
      <c r="Q3255">
        <v>3.5807037151563997E-2</v>
      </c>
    </row>
    <row r="3256" spans="1:17" hidden="1" x14ac:dyDescent="0.3">
      <c r="A3256" t="s">
        <v>6730</v>
      </c>
      <c r="B3256" t="s">
        <v>6731</v>
      </c>
      <c r="C3256" t="s">
        <v>10405</v>
      </c>
      <c r="D3256" t="s">
        <v>592</v>
      </c>
      <c r="E3256">
        <v>72.167101000000002</v>
      </c>
      <c r="F3256">
        <v>180.3</v>
      </c>
      <c r="G3256">
        <v>30.2609215211282</v>
      </c>
      <c r="H3256">
        <v>-11.153911506345301</v>
      </c>
      <c r="I3256">
        <v>8.2246777803530797</v>
      </c>
      <c r="J3256">
        <v>-6.21242698647381</v>
      </c>
      <c r="K3256">
        <v>178.375320039271</v>
      </c>
      <c r="L3256">
        <v>157.816582893673</v>
      </c>
      <c r="M3256">
        <v>45.088990137410697</v>
      </c>
      <c r="N3256">
        <v>0.21602296188126199</v>
      </c>
      <c r="O3256">
        <v>35.330005546311597</v>
      </c>
      <c r="P3256">
        <v>69.136960600375204</v>
      </c>
      <c r="Q3256">
        <v>7.0607948984456007E-2</v>
      </c>
    </row>
    <row r="3257" spans="1:17" hidden="1" x14ac:dyDescent="0.3">
      <c r="A3257" t="s">
        <v>6732</v>
      </c>
      <c r="B3257" t="s">
        <v>6733</v>
      </c>
      <c r="C3257" t="s">
        <v>10405</v>
      </c>
      <c r="D3257" t="s">
        <v>266</v>
      </c>
      <c r="E3257">
        <v>72.046800000000005</v>
      </c>
      <c r="F3257">
        <v>953</v>
      </c>
      <c r="G3257">
        <v>83.928262331326096</v>
      </c>
      <c r="H3257">
        <v>24.4757229056254</v>
      </c>
      <c r="I3257">
        <v>54.711936146092903</v>
      </c>
      <c r="J3257">
        <v>-4.8970170257555896</v>
      </c>
      <c r="K3257">
        <v>836.77296033861001</v>
      </c>
      <c r="L3257">
        <v>660.03043373228604</v>
      </c>
      <c r="M3257">
        <v>46.962312311965903</v>
      </c>
      <c r="N3257">
        <v>1.06812185176301</v>
      </c>
      <c r="O3257">
        <v>32.161594963273799</v>
      </c>
      <c r="P3257">
        <v>148.01561483409199</v>
      </c>
    </row>
    <row r="3258" spans="1:17" hidden="1" x14ac:dyDescent="0.3">
      <c r="A3258" t="s">
        <v>6734</v>
      </c>
      <c r="B3258" t="s">
        <v>6735</v>
      </c>
      <c r="C3258" t="s">
        <v>10405</v>
      </c>
      <c r="D3258" t="s">
        <v>1433</v>
      </c>
      <c r="E3258">
        <v>72.027776000000003</v>
      </c>
      <c r="F3258">
        <v>209.5</v>
      </c>
      <c r="G3258">
        <v>5.85607813543246</v>
      </c>
      <c r="H3258">
        <v>3.2809295528918798</v>
      </c>
      <c r="I3258">
        <v>-5.9498101153638796</v>
      </c>
      <c r="J3258">
        <v>-6.5787005195483097</v>
      </c>
      <c r="K3258">
        <v>207.10414325623501</v>
      </c>
      <c r="L3258">
        <v>179.965743382916</v>
      </c>
      <c r="M3258">
        <v>45.1651989722452</v>
      </c>
      <c r="N3258">
        <v>0.74247630948661802</v>
      </c>
      <c r="O3258">
        <v>20.8084725536992</v>
      </c>
      <c r="P3258">
        <v>146.470588235294</v>
      </c>
    </row>
    <row r="3259" spans="1:17" hidden="1" x14ac:dyDescent="0.3">
      <c r="A3259" t="s">
        <v>6736</v>
      </c>
      <c r="B3259" t="s">
        <v>6737</v>
      </c>
      <c r="C3259" t="s">
        <v>10405</v>
      </c>
      <c r="D3259" t="s">
        <v>127</v>
      </c>
      <c r="E3259">
        <v>71.987039249999995</v>
      </c>
      <c r="F3259">
        <v>12.01</v>
      </c>
      <c r="G3259">
        <v>-19.9798103043649</v>
      </c>
      <c r="H3259">
        <v>54.115847975197703</v>
      </c>
      <c r="I3259">
        <v>11.8228133520137</v>
      </c>
      <c r="J3259">
        <v>2.27617812378065</v>
      </c>
      <c r="K3259">
        <v>11.4387820501354</v>
      </c>
      <c r="L3259">
        <v>10.945631927081999</v>
      </c>
      <c r="M3259">
        <v>36.177142755935698</v>
      </c>
      <c r="N3259">
        <v>2.0590437744400099</v>
      </c>
      <c r="O3259">
        <v>26.561199000832602</v>
      </c>
      <c r="P3259">
        <v>56.615652675765197</v>
      </c>
    </row>
    <row r="3260" spans="1:17" hidden="1" x14ac:dyDescent="0.3">
      <c r="A3260" t="s">
        <v>6738</v>
      </c>
      <c r="B3260" t="s">
        <v>6739</v>
      </c>
      <c r="C3260" t="s">
        <v>10405</v>
      </c>
      <c r="D3260" t="s">
        <v>831</v>
      </c>
      <c r="E3260">
        <v>71.548950000000005</v>
      </c>
      <c r="F3260">
        <v>42.1</v>
      </c>
      <c r="G3260">
        <v>34.231651144031702</v>
      </c>
      <c r="H3260">
        <v>-5.5821550671831801</v>
      </c>
      <c r="I3260">
        <v>-9.59585204946743</v>
      </c>
      <c r="J3260">
        <v>-2.4691114784524202</v>
      </c>
      <c r="K3260">
        <v>40.9198605476235</v>
      </c>
      <c r="L3260">
        <v>34.934147821602103</v>
      </c>
      <c r="M3260">
        <v>41.230720403666801</v>
      </c>
      <c r="N3260">
        <v>1.0349514563106701</v>
      </c>
      <c r="O3260">
        <v>14.8456057007125</v>
      </c>
      <c r="P3260">
        <v>75.051975051975006</v>
      </c>
      <c r="Q3260">
        <v>0.113465243008986</v>
      </c>
    </row>
    <row r="3261" spans="1:17" hidden="1" x14ac:dyDescent="0.3">
      <c r="A3261" t="s">
        <v>6740</v>
      </c>
      <c r="B3261" t="s">
        <v>6741</v>
      </c>
      <c r="C3261" t="s">
        <v>10405</v>
      </c>
      <c r="D3261" t="s">
        <v>213</v>
      </c>
      <c r="E3261">
        <v>71.400716000000003</v>
      </c>
      <c r="F3261">
        <v>146</v>
      </c>
      <c r="G3261">
        <v>-50.378793824469398</v>
      </c>
      <c r="H3261">
        <v>-16.5223615384642</v>
      </c>
      <c r="I3261">
        <v>-35.890426361862403</v>
      </c>
      <c r="J3261">
        <v>0.97916438361654501</v>
      </c>
      <c r="M3261">
        <v>39.9905608659476</v>
      </c>
      <c r="O3261">
        <v>39.726027397260196</v>
      </c>
      <c r="P3261">
        <v>13.178294573643401</v>
      </c>
    </row>
    <row r="3262" spans="1:17" hidden="1" x14ac:dyDescent="0.3">
      <c r="A3262" t="s">
        <v>6742</v>
      </c>
      <c r="B3262" t="s">
        <v>6743</v>
      </c>
      <c r="C3262" t="s">
        <v>10405</v>
      </c>
      <c r="D3262" t="s">
        <v>213</v>
      </c>
      <c r="E3262">
        <v>71.391639999999995</v>
      </c>
      <c r="F3262">
        <v>247.75</v>
      </c>
      <c r="G3262">
        <v>4623.1068000291898</v>
      </c>
      <c r="H3262">
        <v>46.676259555858699</v>
      </c>
      <c r="I3262">
        <v>162.007531647261</v>
      </c>
      <c r="J3262">
        <v>18.950533610275301</v>
      </c>
      <c r="K3262">
        <v>174.519978368018</v>
      </c>
      <c r="L3262">
        <v>121.56665833589599</v>
      </c>
      <c r="M3262">
        <v>96.196418018385202</v>
      </c>
      <c r="N3262">
        <v>1.40183400977267</v>
      </c>
      <c r="O3262">
        <v>0</v>
      </c>
      <c r="P3262">
        <v>4655.27831094049</v>
      </c>
    </row>
    <row r="3263" spans="1:17" hidden="1" x14ac:dyDescent="0.3">
      <c r="A3263" t="s">
        <v>6744</v>
      </c>
      <c r="B3263" t="s">
        <v>6745</v>
      </c>
      <c r="C3263" t="s">
        <v>10405</v>
      </c>
      <c r="D3263" t="s">
        <v>5595</v>
      </c>
      <c r="E3263">
        <v>71.373774999999995</v>
      </c>
      <c r="F3263">
        <v>156.35</v>
      </c>
      <c r="G3263">
        <v>370.40000950013899</v>
      </c>
      <c r="H3263">
        <v>-8.5056362700047092</v>
      </c>
      <c r="I3263">
        <v>35.376083178811299</v>
      </c>
      <c r="J3263">
        <v>1.47366591163828</v>
      </c>
      <c r="K3263">
        <v>148.82487953856401</v>
      </c>
      <c r="L3263">
        <v>116.96042176996799</v>
      </c>
      <c r="M3263">
        <v>62.2291053608485</v>
      </c>
      <c r="N3263">
        <v>0.43038256316442902</v>
      </c>
      <c r="O3263">
        <v>11.640550047969301</v>
      </c>
      <c r="P3263">
        <v>402.57152041144298</v>
      </c>
      <c r="Q3263">
        <v>0.140125715146944</v>
      </c>
    </row>
    <row r="3264" spans="1:17" hidden="1" x14ac:dyDescent="0.3">
      <c r="A3264" t="s">
        <v>6746</v>
      </c>
      <c r="B3264" t="s">
        <v>6747</v>
      </c>
      <c r="C3264" t="s">
        <v>10405</v>
      </c>
      <c r="D3264" t="s">
        <v>263</v>
      </c>
      <c r="E3264">
        <v>71.348356800000005</v>
      </c>
      <c r="F3264">
        <v>98.5</v>
      </c>
      <c r="G3264">
        <v>99.049146365691001</v>
      </c>
      <c r="H3264">
        <v>-5.7780638193766301</v>
      </c>
      <c r="I3264">
        <v>71.739933474379697</v>
      </c>
      <c r="J3264">
        <v>3.3106049882869399</v>
      </c>
      <c r="K3264">
        <v>90.124162791683702</v>
      </c>
      <c r="L3264">
        <v>69.7127042119035</v>
      </c>
      <c r="M3264">
        <v>57.329037595913697</v>
      </c>
      <c r="N3264">
        <v>0.73195488721804502</v>
      </c>
      <c r="O3264">
        <v>5.5329949238578804</v>
      </c>
      <c r="P3264">
        <v>146.25</v>
      </c>
    </row>
    <row r="3265" spans="1:17" hidden="1" x14ac:dyDescent="0.3">
      <c r="A3265" t="s">
        <v>6748</v>
      </c>
      <c r="B3265" t="s">
        <v>6749</v>
      </c>
      <c r="C3265" t="s">
        <v>10405</v>
      </c>
      <c r="D3265" t="s">
        <v>438</v>
      </c>
      <c r="E3265">
        <v>71.344945440000004</v>
      </c>
      <c r="F3265">
        <v>130</v>
      </c>
      <c r="G3265">
        <v>3.3863618728459302</v>
      </c>
      <c r="H3265">
        <v>-1.4626364990231999</v>
      </c>
      <c r="I3265">
        <v>-8.7598087189108593</v>
      </c>
      <c r="J3265">
        <v>-4.5751390746760698</v>
      </c>
      <c r="K3265">
        <v>128.80088354688399</v>
      </c>
      <c r="L3265">
        <v>117.86151930653899</v>
      </c>
      <c r="M3265">
        <v>40.318791463739601</v>
      </c>
      <c r="N3265">
        <v>0.29999520728988399</v>
      </c>
      <c r="O3265">
        <v>26.923076923076898</v>
      </c>
      <c r="P3265">
        <v>60.493827160493801</v>
      </c>
      <c r="Q3265">
        <v>5.7961310423407998E-2</v>
      </c>
    </row>
    <row r="3266" spans="1:17" hidden="1" x14ac:dyDescent="0.3">
      <c r="A3266" t="s">
        <v>6750</v>
      </c>
      <c r="B3266" t="s">
        <v>6751</v>
      </c>
      <c r="C3266" t="s">
        <v>10405</v>
      </c>
      <c r="D3266" t="s">
        <v>2307</v>
      </c>
      <c r="E3266">
        <v>71.311896899999994</v>
      </c>
      <c r="F3266">
        <v>4.9000000000000004</v>
      </c>
      <c r="G3266">
        <v>37.378662099076401</v>
      </c>
      <c r="H3266">
        <v>-27.031798958292001</v>
      </c>
      <c r="I3266">
        <v>41.925977072475398</v>
      </c>
      <c r="J3266">
        <v>-8.4954768268516503</v>
      </c>
      <c r="K3266">
        <v>4.7601683918542399</v>
      </c>
      <c r="L3266">
        <v>4.0076975375492001</v>
      </c>
      <c r="M3266">
        <v>38.6249138480621</v>
      </c>
      <c r="N3266">
        <v>0.41390950111526797</v>
      </c>
      <c r="O3266">
        <v>42.653061224489797</v>
      </c>
      <c r="P3266">
        <v>90.661478599221795</v>
      </c>
      <c r="Q3266">
        <v>7.9387216459456997E-2</v>
      </c>
    </row>
    <row r="3267" spans="1:17" hidden="1" x14ac:dyDescent="0.3">
      <c r="A3267" t="s">
        <v>6752</v>
      </c>
      <c r="B3267" t="s">
        <v>6753</v>
      </c>
      <c r="C3267" t="s">
        <v>10405</v>
      </c>
      <c r="D3267" t="s">
        <v>4755</v>
      </c>
      <c r="E3267">
        <v>71.135662904</v>
      </c>
      <c r="F3267">
        <v>51.97</v>
      </c>
      <c r="G3267">
        <v>-5.7545807240018503</v>
      </c>
      <c r="H3267">
        <v>-9.1880354029467597</v>
      </c>
      <c r="I3267">
        <v>-10.968564393255701</v>
      </c>
      <c r="J3267">
        <v>-8.8464365448828897</v>
      </c>
      <c r="K3267">
        <v>54.116924345280303</v>
      </c>
      <c r="L3267">
        <v>50.967243360791699</v>
      </c>
      <c r="M3267">
        <v>34.786544435564501</v>
      </c>
      <c r="N3267">
        <v>0.51717171717171695</v>
      </c>
      <c r="O3267">
        <v>26.957860304021501</v>
      </c>
      <c r="P3267">
        <v>36.368407242193598</v>
      </c>
    </row>
    <row r="3268" spans="1:17" hidden="1" x14ac:dyDescent="0.3">
      <c r="A3268" t="s">
        <v>6754</v>
      </c>
      <c r="B3268" t="s">
        <v>6755</v>
      </c>
      <c r="C3268" t="s">
        <v>10405</v>
      </c>
      <c r="D3268" t="s">
        <v>1548</v>
      </c>
      <c r="E3268">
        <v>71.027627279999905</v>
      </c>
      <c r="F3268">
        <v>40.200000000000003</v>
      </c>
      <c r="G3268">
        <v>-10.904542585512299</v>
      </c>
      <c r="H3268">
        <v>1.28702239907921</v>
      </c>
      <c r="I3268">
        <v>-33.933143448697201</v>
      </c>
      <c r="J3268">
        <v>12.8166028072618</v>
      </c>
      <c r="K3268">
        <v>38.9438941802823</v>
      </c>
      <c r="L3268">
        <v>45.018833827546104</v>
      </c>
      <c r="M3268">
        <v>72.637351349655503</v>
      </c>
      <c r="N3268">
        <v>1.12956389452332</v>
      </c>
      <c r="O3268">
        <v>86.567164179104395</v>
      </c>
      <c r="P3268">
        <v>29.677419354838701</v>
      </c>
    </row>
    <row r="3269" spans="1:17" hidden="1" x14ac:dyDescent="0.3">
      <c r="A3269" t="s">
        <v>6756</v>
      </c>
      <c r="B3269" t="s">
        <v>6757</v>
      </c>
      <c r="C3269" t="s">
        <v>10405</v>
      </c>
      <c r="D3269" t="s">
        <v>51</v>
      </c>
      <c r="E3269">
        <v>70.979219999999998</v>
      </c>
      <c r="F3269">
        <v>35.1</v>
      </c>
      <c r="G3269">
        <v>-34.671510911304203</v>
      </c>
      <c r="H3269">
        <v>-5.0279259263815996</v>
      </c>
      <c r="I3269">
        <v>-32.240105474013603</v>
      </c>
      <c r="J3269">
        <v>-9.4517179821075796</v>
      </c>
      <c r="K3269">
        <v>37.560175914736703</v>
      </c>
      <c r="L3269">
        <v>42.178148800701798</v>
      </c>
      <c r="M3269">
        <v>38.8163538974121</v>
      </c>
      <c r="N3269">
        <v>1.32897076780606</v>
      </c>
      <c r="O3269">
        <v>95.128205128205096</v>
      </c>
      <c r="P3269">
        <v>8.6014851485148593</v>
      </c>
      <c r="Q3269">
        <v>7.9477496320958005E-2</v>
      </c>
    </row>
    <row r="3270" spans="1:17" hidden="1" x14ac:dyDescent="0.3">
      <c r="A3270" t="s">
        <v>6758</v>
      </c>
      <c r="B3270" t="s">
        <v>6759</v>
      </c>
      <c r="C3270" t="s">
        <v>10405</v>
      </c>
      <c r="D3270" t="s">
        <v>5124</v>
      </c>
      <c r="E3270">
        <v>70.773011999999994</v>
      </c>
      <c r="F3270">
        <v>158.05000000000001</v>
      </c>
      <c r="G3270">
        <v>-14.2237497172743</v>
      </c>
      <c r="H3270">
        <v>-13.79960576949</v>
      </c>
      <c r="I3270">
        <v>-13.565883896655</v>
      </c>
      <c r="J3270">
        <v>1.0136360223537499</v>
      </c>
      <c r="K3270">
        <v>167.253028681312</v>
      </c>
      <c r="L3270">
        <v>154.20428141574001</v>
      </c>
      <c r="M3270">
        <v>32.663707705340101</v>
      </c>
      <c r="N3270">
        <v>2.07605188155607</v>
      </c>
      <c r="O3270">
        <v>20.847832964251801</v>
      </c>
      <c r="P3270">
        <v>27.459677419354801</v>
      </c>
      <c r="Q3270">
        <v>9.2155295102414006E-2</v>
      </c>
    </row>
    <row r="3271" spans="1:17" hidden="1" x14ac:dyDescent="0.3">
      <c r="A3271" t="s">
        <v>6760</v>
      </c>
      <c r="B3271" t="s">
        <v>6761</v>
      </c>
      <c r="C3271" t="s">
        <v>10405</v>
      </c>
      <c r="D3271" t="s">
        <v>754</v>
      </c>
      <c r="E3271">
        <v>70.753706170000001</v>
      </c>
      <c r="F3271">
        <v>25.56</v>
      </c>
      <c r="G3271">
        <v>-5.5114514464875599</v>
      </c>
      <c r="H3271">
        <v>1.9453187887985799</v>
      </c>
      <c r="I3271">
        <v>3.7420346985711799</v>
      </c>
      <c r="J3271">
        <v>1.1095790461510699</v>
      </c>
      <c r="K3271">
        <v>24.197523849556301</v>
      </c>
      <c r="L3271">
        <v>22.619123277504801</v>
      </c>
      <c r="M3271">
        <v>67.469215611950702</v>
      </c>
      <c r="N3271">
        <v>1.5823066896704101</v>
      </c>
      <c r="O3271">
        <v>0.82159624413145005</v>
      </c>
      <c r="P3271">
        <v>34.5263157894736</v>
      </c>
    </row>
    <row r="3272" spans="1:17" hidden="1" x14ac:dyDescent="0.3">
      <c r="A3272" t="s">
        <v>6762</v>
      </c>
      <c r="B3272" t="s">
        <v>6763</v>
      </c>
      <c r="C3272" t="s">
        <v>10405</v>
      </c>
      <c r="E3272">
        <v>70.596892800000006</v>
      </c>
      <c r="F3272">
        <v>142.80000000000001</v>
      </c>
      <c r="G3272">
        <v>217.74272579538501</v>
      </c>
      <c r="H3272">
        <v>3.8082358167568899</v>
      </c>
      <c r="I3272">
        <v>203.28786127146401</v>
      </c>
      <c r="J3272">
        <v>-4.5320485413894698</v>
      </c>
      <c r="K3272">
        <v>131.207298067794</v>
      </c>
      <c r="L3272">
        <v>90.032012010554695</v>
      </c>
      <c r="M3272">
        <v>50.116558982058201</v>
      </c>
      <c r="N3272">
        <v>4.13572188641574E-2</v>
      </c>
      <c r="O3272">
        <v>4.9019607843137303</v>
      </c>
      <c r="P3272">
        <v>642.58970358814304</v>
      </c>
      <c r="Q3272">
        <v>0.18153465534756799</v>
      </c>
    </row>
    <row r="3273" spans="1:17" hidden="1" x14ac:dyDescent="0.3">
      <c r="A3273" t="s">
        <v>6764</v>
      </c>
      <c r="B3273" t="s">
        <v>6765</v>
      </c>
      <c r="C3273" t="s">
        <v>10405</v>
      </c>
      <c r="D3273" t="s">
        <v>998</v>
      </c>
      <c r="E3273">
        <v>70.220274548999996</v>
      </c>
      <c r="F3273">
        <v>18.510000000000002</v>
      </c>
      <c r="G3273">
        <v>-6.2301696556227704</v>
      </c>
      <c r="H3273">
        <v>-2.6706001803204602</v>
      </c>
      <c r="I3273">
        <v>-3.7781541545144801</v>
      </c>
      <c r="J3273">
        <v>-6.23199807639054</v>
      </c>
      <c r="K3273">
        <v>17.612687106395899</v>
      </c>
      <c r="L3273">
        <v>16.969915700227499</v>
      </c>
      <c r="M3273">
        <v>47.413782580542197</v>
      </c>
      <c r="N3273">
        <v>1.17238832864461</v>
      </c>
      <c r="O3273">
        <v>43.0464670131744</v>
      </c>
      <c r="P3273">
        <v>37.2619112561921</v>
      </c>
      <c r="Q3273">
        <v>4.8024800564876E-2</v>
      </c>
    </row>
    <row r="3274" spans="1:17" hidden="1" x14ac:dyDescent="0.3">
      <c r="A3274" t="s">
        <v>6766</v>
      </c>
      <c r="B3274" t="s">
        <v>6767</v>
      </c>
      <c r="C3274" t="s">
        <v>10405</v>
      </c>
      <c r="D3274" t="s">
        <v>230</v>
      </c>
      <c r="E3274">
        <v>70.08</v>
      </c>
      <c r="F3274">
        <v>29.2</v>
      </c>
      <c r="G3274">
        <v>5.8899548097359897</v>
      </c>
      <c r="H3274">
        <v>-21.9167465652022</v>
      </c>
      <c r="I3274">
        <v>34.005168239614399</v>
      </c>
      <c r="J3274">
        <v>-2.7085914647678502</v>
      </c>
      <c r="K3274">
        <v>30.352365234044999</v>
      </c>
      <c r="L3274">
        <v>26.485630775019398</v>
      </c>
      <c r="M3274">
        <v>38.572275503055302</v>
      </c>
      <c r="N3274">
        <v>0.255685037556243</v>
      </c>
      <c r="O3274">
        <v>32.499999999999901</v>
      </c>
      <c r="P3274">
        <v>60.881542699724498</v>
      </c>
      <c r="Q3274">
        <v>7.7170735617589997E-2</v>
      </c>
    </row>
    <row r="3275" spans="1:17" hidden="1" x14ac:dyDescent="0.3">
      <c r="A3275" t="s">
        <v>6768</v>
      </c>
      <c r="B3275" t="s">
        <v>6769</v>
      </c>
      <c r="C3275" t="s">
        <v>10405</v>
      </c>
      <c r="D3275" t="s">
        <v>393</v>
      </c>
      <c r="E3275">
        <v>69.979855999999998</v>
      </c>
      <c r="F3275">
        <v>226</v>
      </c>
      <c r="G3275">
        <v>100.818179810345</v>
      </c>
      <c r="H3275">
        <v>18.028152491063398</v>
      </c>
      <c r="I3275">
        <v>61.967095025070599</v>
      </c>
      <c r="J3275">
        <v>2.3782852899497202</v>
      </c>
      <c r="K3275">
        <v>195.13786858134799</v>
      </c>
      <c r="L3275">
        <v>158.765000400986</v>
      </c>
      <c r="M3275">
        <v>71.261561187057794</v>
      </c>
      <c r="N3275">
        <v>1.6711255316704099</v>
      </c>
      <c r="O3275">
        <v>8.3185840707964598</v>
      </c>
      <c r="P3275">
        <v>156.81818181818099</v>
      </c>
      <c r="Q3275">
        <v>0.21286632725455301</v>
      </c>
    </row>
    <row r="3276" spans="1:17" hidden="1" x14ac:dyDescent="0.3">
      <c r="A3276" t="s">
        <v>6770</v>
      </c>
      <c r="B3276" t="s">
        <v>6771</v>
      </c>
      <c r="C3276" t="s">
        <v>10405</v>
      </c>
      <c r="D3276" t="s">
        <v>263</v>
      </c>
      <c r="E3276">
        <v>69.979027259999995</v>
      </c>
      <c r="F3276">
        <v>1029.9000000000001</v>
      </c>
      <c r="G3276">
        <v>99.814073050853693</v>
      </c>
      <c r="H3276">
        <v>3.66738975472316</v>
      </c>
      <c r="I3276">
        <v>47.629858156439198</v>
      </c>
      <c r="J3276">
        <v>-11.296604739907901</v>
      </c>
      <c r="K3276">
        <v>972.75411340503695</v>
      </c>
      <c r="L3276">
        <v>787.957842011867</v>
      </c>
      <c r="M3276">
        <v>51.0149185324454</v>
      </c>
      <c r="N3276">
        <v>0.66012694748990097</v>
      </c>
      <c r="O3276">
        <v>31.5418972715797</v>
      </c>
      <c r="P3276">
        <v>164.07692307692301</v>
      </c>
      <c r="Q3276">
        <v>0.10812706853099199</v>
      </c>
    </row>
    <row r="3277" spans="1:17" hidden="1" x14ac:dyDescent="0.3">
      <c r="A3277" t="s">
        <v>6772</v>
      </c>
      <c r="B3277" t="s">
        <v>6773</v>
      </c>
      <c r="C3277" t="s">
        <v>10405</v>
      </c>
      <c r="D3277" t="s">
        <v>21</v>
      </c>
      <c r="E3277">
        <v>69.823108031999993</v>
      </c>
      <c r="F3277">
        <v>11.64</v>
      </c>
      <c r="G3277">
        <v>206.20058211195101</v>
      </c>
      <c r="H3277">
        <v>157.16894984847499</v>
      </c>
      <c r="I3277">
        <v>220.68894957455799</v>
      </c>
      <c r="J3277">
        <v>5.5725157684728304</v>
      </c>
      <c r="M3277">
        <v>100</v>
      </c>
      <c r="O3277">
        <v>0</v>
      </c>
      <c r="P3277">
        <v>254.87804878048701</v>
      </c>
    </row>
    <row r="3278" spans="1:17" hidden="1" x14ac:dyDescent="0.3">
      <c r="A3278" t="s">
        <v>6774</v>
      </c>
      <c r="B3278" t="s">
        <v>6775</v>
      </c>
      <c r="C3278" t="s">
        <v>10405</v>
      </c>
      <c r="D3278" t="s">
        <v>1628</v>
      </c>
      <c r="E3278">
        <v>69.666486000000006</v>
      </c>
      <c r="F3278">
        <v>19.600000000000001</v>
      </c>
      <c r="G3278">
        <v>-23.824357788031602</v>
      </c>
      <c r="H3278">
        <v>-17.315795190995001</v>
      </c>
      <c r="I3278">
        <v>-61.117486883040598</v>
      </c>
      <c r="J3278">
        <v>-10.9849265636105</v>
      </c>
      <c r="K3278">
        <v>22.693279750963399</v>
      </c>
      <c r="L3278">
        <v>26.727391688183101</v>
      </c>
      <c r="M3278">
        <v>43.946925732360299</v>
      </c>
      <c r="N3278">
        <v>1.0412066801289701</v>
      </c>
      <c r="O3278">
        <v>129.33673469387699</v>
      </c>
      <c r="P3278">
        <v>11.617312072892901</v>
      </c>
      <c r="Q3278">
        <v>0.17814267585162299</v>
      </c>
    </row>
    <row r="3279" spans="1:17" hidden="1" x14ac:dyDescent="0.3">
      <c r="A3279" t="s">
        <v>6776</v>
      </c>
      <c r="B3279" t="s">
        <v>6777</v>
      </c>
      <c r="C3279" t="s">
        <v>10405</v>
      </c>
      <c r="D3279" t="s">
        <v>21</v>
      </c>
      <c r="E3279">
        <v>69.654955129999905</v>
      </c>
      <c r="F3279">
        <v>43.7</v>
      </c>
      <c r="G3279">
        <v>-84.939068664017896</v>
      </c>
      <c r="H3279">
        <v>-18.7576556561113</v>
      </c>
      <c r="I3279">
        <v>-7.5672721739586803</v>
      </c>
      <c r="J3279">
        <v>-3.7320276667417298</v>
      </c>
      <c r="K3279">
        <v>45.563845659769001</v>
      </c>
      <c r="L3279">
        <v>54.139691250768102</v>
      </c>
      <c r="M3279">
        <v>43.960840111732601</v>
      </c>
      <c r="N3279">
        <v>0.43613438062543702</v>
      </c>
      <c r="O3279">
        <v>142.45573815112499</v>
      </c>
      <c r="P3279">
        <v>25.401497610719701</v>
      </c>
      <c r="Q3279">
        <v>3.4827891178132002E-2</v>
      </c>
    </row>
    <row r="3280" spans="1:17" hidden="1" x14ac:dyDescent="0.3">
      <c r="A3280" t="s">
        <v>6778</v>
      </c>
      <c r="B3280" t="s">
        <v>6779</v>
      </c>
      <c r="C3280" t="s">
        <v>10405</v>
      </c>
      <c r="D3280" t="s">
        <v>2927</v>
      </c>
      <c r="E3280">
        <v>69.382715525999998</v>
      </c>
      <c r="F3280">
        <v>5.49</v>
      </c>
      <c r="G3280">
        <v>-67.960984595514702</v>
      </c>
      <c r="H3280">
        <v>-5.3031102015658798</v>
      </c>
      <c r="I3280">
        <v>-40.684545973241299</v>
      </c>
      <c r="J3280">
        <v>-5.65495218641703</v>
      </c>
      <c r="K3280">
        <v>5.6136126943984204</v>
      </c>
      <c r="L3280">
        <v>6.2444111611094399</v>
      </c>
      <c r="M3280">
        <v>47.000591455570998</v>
      </c>
      <c r="N3280">
        <v>0.52603927944642503</v>
      </c>
      <c r="O3280">
        <v>69.216757741347806</v>
      </c>
      <c r="P3280">
        <v>15.336134453781501</v>
      </c>
      <c r="Q3280">
        <v>7.1637214372981997E-2</v>
      </c>
    </row>
    <row r="3281" spans="1:17" hidden="1" x14ac:dyDescent="0.3">
      <c r="A3281" t="s">
        <v>6780</v>
      </c>
      <c r="B3281" t="s">
        <v>6781</v>
      </c>
      <c r="C3281" t="s">
        <v>10405</v>
      </c>
      <c r="D3281" t="s">
        <v>263</v>
      </c>
      <c r="E3281">
        <v>69.332793749999993</v>
      </c>
      <c r="F3281">
        <v>137.5</v>
      </c>
      <c r="G3281">
        <v>-23.044526784319999</v>
      </c>
      <c r="H3281">
        <v>-2.8032582619745301</v>
      </c>
      <c r="I3281">
        <v>5.1944258095690898</v>
      </c>
      <c r="J3281">
        <v>-0.66210027498295798</v>
      </c>
      <c r="K3281">
        <v>138.605309927082</v>
      </c>
      <c r="L3281">
        <v>131.641834709584</v>
      </c>
      <c r="M3281">
        <v>42.684111283751498</v>
      </c>
      <c r="N3281">
        <v>0.92221182318203199</v>
      </c>
      <c r="O3281">
        <v>34.472727272727198</v>
      </c>
      <c r="P3281">
        <v>43.080124869927097</v>
      </c>
      <c r="Q3281">
        <v>6.9333754729732994E-2</v>
      </c>
    </row>
    <row r="3282" spans="1:17" hidden="1" x14ac:dyDescent="0.3">
      <c r="A3282" t="s">
        <v>6782</v>
      </c>
      <c r="B3282" t="s">
        <v>6783</v>
      </c>
      <c r="C3282" t="s">
        <v>10405</v>
      </c>
      <c r="D3282" t="s">
        <v>592</v>
      </c>
      <c r="E3282">
        <v>69.196489674999995</v>
      </c>
      <c r="F3282">
        <v>26.97</v>
      </c>
      <c r="G3282">
        <v>-43.687258942800199</v>
      </c>
      <c r="H3282">
        <v>-5.3851934929514798</v>
      </c>
      <c r="I3282">
        <v>-6.8323419690424601</v>
      </c>
      <c r="J3282">
        <v>-4.3641552102308401</v>
      </c>
      <c r="K3282">
        <v>26.559573752946399</v>
      </c>
      <c r="L3282">
        <v>28.1470187605034</v>
      </c>
      <c r="M3282">
        <v>58.358593844340199</v>
      </c>
      <c r="N3282">
        <v>0.62562243607355505</v>
      </c>
      <c r="O3282">
        <v>55.357804968483499</v>
      </c>
      <c r="P3282">
        <v>19.3362831858406</v>
      </c>
      <c r="Q3282">
        <v>-4.6998045372777998E-2</v>
      </c>
    </row>
    <row r="3283" spans="1:17" hidden="1" x14ac:dyDescent="0.3">
      <c r="A3283" t="s">
        <v>6784</v>
      </c>
      <c r="B3283" t="s">
        <v>6785</v>
      </c>
      <c r="C3283" t="s">
        <v>10405</v>
      </c>
      <c r="D3283" t="s">
        <v>5124</v>
      </c>
      <c r="E3283">
        <v>68.923236200000005</v>
      </c>
      <c r="F3283">
        <v>62</v>
      </c>
      <c r="G3283">
        <v>-30.3652711740299</v>
      </c>
      <c r="H3283">
        <v>-17.971541434386801</v>
      </c>
      <c r="I3283">
        <v>-41.981067746621498</v>
      </c>
      <c r="J3283">
        <v>-1.2611454320926301</v>
      </c>
      <c r="K3283">
        <v>68.979842794876802</v>
      </c>
      <c r="L3283">
        <v>68.951838411134304</v>
      </c>
      <c r="M3283">
        <v>17.317671978956898</v>
      </c>
      <c r="N3283">
        <v>3.4297520661157002</v>
      </c>
      <c r="O3283">
        <v>38.693548387096698</v>
      </c>
      <c r="P3283">
        <v>35.341628465400497</v>
      </c>
    </row>
    <row r="3284" spans="1:17" hidden="1" x14ac:dyDescent="0.3">
      <c r="A3284" t="s">
        <v>6786</v>
      </c>
      <c r="B3284" t="s">
        <v>6787</v>
      </c>
      <c r="C3284" t="s">
        <v>10405</v>
      </c>
      <c r="D3284" t="s">
        <v>471</v>
      </c>
      <c r="E3284">
        <v>68.918948</v>
      </c>
      <c r="F3284">
        <v>64.400000000000006</v>
      </c>
      <c r="G3284">
        <v>-29.9492886890819</v>
      </c>
      <c r="H3284">
        <v>4.8798332917224396</v>
      </c>
      <c r="I3284">
        <v>-5.5856673825527299</v>
      </c>
      <c r="J3284">
        <v>-3.9782457119710899</v>
      </c>
      <c r="K3284">
        <v>59.819567996573703</v>
      </c>
      <c r="L3284">
        <v>61.485481239673199</v>
      </c>
      <c r="M3284">
        <v>77.688410297503594</v>
      </c>
      <c r="N3284">
        <v>0.17910447761194001</v>
      </c>
      <c r="O3284">
        <v>17.934782608695599</v>
      </c>
      <c r="P3284">
        <v>28.286852589641398</v>
      </c>
      <c r="Q3284">
        <v>1.9711173002429999E-2</v>
      </c>
    </row>
    <row r="3285" spans="1:17" hidden="1" x14ac:dyDescent="0.3">
      <c r="A3285" t="s">
        <v>6788</v>
      </c>
      <c r="B3285" t="s">
        <v>6789</v>
      </c>
      <c r="C3285" t="s">
        <v>10405</v>
      </c>
      <c r="D3285" t="s">
        <v>1557</v>
      </c>
      <c r="E3285">
        <v>68.859190529999907</v>
      </c>
      <c r="F3285">
        <v>5.85</v>
      </c>
      <c r="G3285">
        <v>59.631767777220297</v>
      </c>
      <c r="H3285">
        <v>-16.124562130931398</v>
      </c>
      <c r="I3285">
        <v>2.93541325233371</v>
      </c>
      <c r="J3285">
        <v>0.88659321953416004</v>
      </c>
      <c r="K3285">
        <v>6.1258241266842104</v>
      </c>
      <c r="L3285">
        <v>5.29873846348152</v>
      </c>
      <c r="M3285">
        <v>40.736160484842699</v>
      </c>
      <c r="N3285">
        <v>0.42202845526230598</v>
      </c>
      <c r="O3285">
        <v>51.1111111111111</v>
      </c>
      <c r="P3285">
        <v>98.305084745762699</v>
      </c>
      <c r="Q3285">
        <v>8.4486299690287994E-2</v>
      </c>
    </row>
    <row r="3286" spans="1:17" hidden="1" x14ac:dyDescent="0.3">
      <c r="A3286" t="s">
        <v>6790</v>
      </c>
      <c r="B3286" t="s">
        <v>6791</v>
      </c>
      <c r="C3286" t="s">
        <v>10405</v>
      </c>
      <c r="D3286" t="s">
        <v>433</v>
      </c>
      <c r="E3286">
        <v>68.817694119999999</v>
      </c>
      <c r="F3286">
        <v>34.159999999999997</v>
      </c>
      <c r="G3286">
        <v>72.870505895418404</v>
      </c>
      <c r="H3286">
        <v>-9.2707847589559798</v>
      </c>
      <c r="I3286">
        <v>-3.5120204540448201</v>
      </c>
      <c r="J3286">
        <v>-4.9551449980054896</v>
      </c>
      <c r="K3286">
        <v>36.333512331194498</v>
      </c>
      <c r="L3286">
        <v>32.751962615724402</v>
      </c>
      <c r="M3286">
        <v>35.236303551590701</v>
      </c>
      <c r="N3286">
        <v>0.588285770577061</v>
      </c>
      <c r="O3286">
        <v>43.149882903981201</v>
      </c>
      <c r="P3286">
        <v>120.387096774193</v>
      </c>
      <c r="Q3286">
        <v>5.662500045169E-2</v>
      </c>
    </row>
    <row r="3287" spans="1:17" hidden="1" x14ac:dyDescent="0.3">
      <c r="A3287" t="s">
        <v>6792</v>
      </c>
      <c r="B3287" t="s">
        <v>6793</v>
      </c>
      <c r="C3287" t="s">
        <v>10405</v>
      </c>
      <c r="D3287" t="s">
        <v>130</v>
      </c>
      <c r="E3287">
        <v>68.760000000000005</v>
      </c>
      <c r="F3287">
        <v>38.200000000000003</v>
      </c>
      <c r="G3287">
        <v>35.372348737818598</v>
      </c>
      <c r="H3287">
        <v>-24.012314041204402</v>
      </c>
      <c r="I3287">
        <v>14.4967873471505</v>
      </c>
      <c r="J3287">
        <v>-11.750339671055301</v>
      </c>
      <c r="K3287">
        <v>40.857428504750096</v>
      </c>
      <c r="L3287">
        <v>34.739020947087603</v>
      </c>
      <c r="M3287">
        <v>22.224922405741999</v>
      </c>
      <c r="N3287">
        <v>0.11332481640983701</v>
      </c>
      <c r="O3287">
        <v>46.989528795811502</v>
      </c>
      <c r="P3287">
        <v>71.685393258426899</v>
      </c>
      <c r="Q3287">
        <v>8.6103135697318006E-2</v>
      </c>
    </row>
    <row r="3288" spans="1:17" hidden="1" x14ac:dyDescent="0.3">
      <c r="A3288" t="s">
        <v>6794</v>
      </c>
      <c r="B3288" t="s">
        <v>6795</v>
      </c>
      <c r="C3288" t="s">
        <v>10405</v>
      </c>
      <c r="D3288" t="s">
        <v>468</v>
      </c>
      <c r="E3288">
        <v>68.718453486000001</v>
      </c>
      <c r="F3288">
        <v>39.81</v>
      </c>
      <c r="G3288">
        <v>-68.158994302022904</v>
      </c>
      <c r="H3288">
        <v>-12.1914876469053</v>
      </c>
      <c r="I3288">
        <v>-33.097274393825003</v>
      </c>
      <c r="J3288">
        <v>-6.7527859191949302</v>
      </c>
      <c r="K3288">
        <v>40.221989155340502</v>
      </c>
      <c r="L3288">
        <v>47.4989684970704</v>
      </c>
      <c r="M3288">
        <v>42.835690004164697</v>
      </c>
      <c r="N3288">
        <v>2.2413569604196302</v>
      </c>
      <c r="O3288">
        <v>89.222027517270703</v>
      </c>
      <c r="P3288">
        <v>30.781865965834399</v>
      </c>
      <c r="Q3288">
        <v>-1.4232003879887E-2</v>
      </c>
    </row>
    <row r="3289" spans="1:17" hidden="1" x14ac:dyDescent="0.3">
      <c r="A3289" t="s">
        <v>6796</v>
      </c>
      <c r="B3289" t="s">
        <v>6797</v>
      </c>
      <c r="C3289" t="s">
        <v>10405</v>
      </c>
      <c r="D3289" t="s">
        <v>592</v>
      </c>
      <c r="E3289">
        <v>68.617413999999997</v>
      </c>
      <c r="F3289">
        <v>160.35</v>
      </c>
      <c r="G3289">
        <v>-38.645701637463397</v>
      </c>
      <c r="H3289">
        <v>-9.7267823835444496</v>
      </c>
      <c r="I3289">
        <v>-14.231530545471401</v>
      </c>
      <c r="J3289">
        <v>-5.5284996008279403</v>
      </c>
      <c r="K3289">
        <v>165.32697709643</v>
      </c>
      <c r="L3289">
        <v>162.97237122373701</v>
      </c>
      <c r="M3289">
        <v>38.933568081444399</v>
      </c>
      <c r="N3289">
        <v>1.14384188728164</v>
      </c>
      <c r="O3289">
        <v>24.727159338945999</v>
      </c>
      <c r="P3289">
        <v>16.111513396089698</v>
      </c>
      <c r="Q3289">
        <v>-5.9150860086613001E-2</v>
      </c>
    </row>
    <row r="3290" spans="1:17" hidden="1" x14ac:dyDescent="0.3">
      <c r="A3290" t="s">
        <v>6798</v>
      </c>
      <c r="B3290" t="s">
        <v>6799</v>
      </c>
      <c r="C3290" t="s">
        <v>10405</v>
      </c>
      <c r="D3290" t="s">
        <v>471</v>
      </c>
      <c r="E3290">
        <v>68.586575199999999</v>
      </c>
      <c r="F3290">
        <v>9.68</v>
      </c>
      <c r="G3290">
        <v>-46.659143420138101</v>
      </c>
      <c r="H3290">
        <v>-0.433331331787003</v>
      </c>
      <c r="I3290">
        <v>-12.9212386867924</v>
      </c>
      <c r="J3290">
        <v>-14.341257597173801</v>
      </c>
      <c r="K3290">
        <v>10.0137721350084</v>
      </c>
      <c r="L3290">
        <v>10.5631059283977</v>
      </c>
      <c r="M3290">
        <v>45.734536476646497</v>
      </c>
      <c r="N3290">
        <v>1.20459002975535</v>
      </c>
      <c r="O3290">
        <v>47.314049586776797</v>
      </c>
      <c r="P3290">
        <v>13.084112149532601</v>
      </c>
      <c r="Q3290">
        <v>5.6415325911543003E-2</v>
      </c>
    </row>
    <row r="3291" spans="1:17" hidden="1" x14ac:dyDescent="0.3">
      <c r="A3291" t="s">
        <v>6800</v>
      </c>
      <c r="B3291" t="s">
        <v>6801</v>
      </c>
      <c r="C3291" t="s">
        <v>10405</v>
      </c>
      <c r="D3291" t="s">
        <v>130</v>
      </c>
      <c r="E3291">
        <v>68.571325424999998</v>
      </c>
      <c r="F3291">
        <v>43.95</v>
      </c>
      <c r="G3291">
        <v>-18.8983150350155</v>
      </c>
      <c r="H3291">
        <v>-19.6249839931581</v>
      </c>
      <c r="I3291">
        <v>-45.396959238170801</v>
      </c>
      <c r="J3291">
        <v>-6.0479139560849102</v>
      </c>
      <c r="K3291">
        <v>50.703466878547303</v>
      </c>
      <c r="L3291">
        <v>57.6170376832318</v>
      </c>
      <c r="M3291">
        <v>44.379439586892701</v>
      </c>
      <c r="N3291">
        <v>0.417023236231506</v>
      </c>
      <c r="O3291">
        <v>73.310580204778105</v>
      </c>
      <c r="P3291">
        <v>25.035561877667099</v>
      </c>
      <c r="Q3291">
        <v>8.6427882297949996E-2</v>
      </c>
    </row>
    <row r="3292" spans="1:17" hidden="1" x14ac:dyDescent="0.3">
      <c r="A3292" t="s">
        <v>6802</v>
      </c>
      <c r="B3292" t="s">
        <v>6803</v>
      </c>
      <c r="C3292" t="s">
        <v>10405</v>
      </c>
      <c r="D3292" t="s">
        <v>281</v>
      </c>
      <c r="E3292">
        <v>68.495000000000005</v>
      </c>
      <c r="F3292">
        <v>97.85</v>
      </c>
      <c r="G3292">
        <v>82.883434143640798</v>
      </c>
      <c r="H3292">
        <v>-24.414441927562098</v>
      </c>
      <c r="I3292">
        <v>37.732993781289998</v>
      </c>
      <c r="J3292">
        <v>-5.6646002002569302</v>
      </c>
      <c r="K3292">
        <v>112.926242248169</v>
      </c>
      <c r="L3292">
        <v>94.702985677873002</v>
      </c>
      <c r="M3292">
        <v>18.9430460377461</v>
      </c>
      <c r="N3292">
        <v>1.1637250036537199</v>
      </c>
      <c r="O3292">
        <v>45.120081757792498</v>
      </c>
      <c r="P3292">
        <v>132.42280285035599</v>
      </c>
      <c r="Q3292">
        <v>8.9452450638295003E-2</v>
      </c>
    </row>
    <row r="3293" spans="1:17" hidden="1" x14ac:dyDescent="0.3">
      <c r="A3293" t="s">
        <v>6804</v>
      </c>
      <c r="B3293" t="s">
        <v>6805</v>
      </c>
      <c r="C3293" t="s">
        <v>10405</v>
      </c>
      <c r="D3293" t="s">
        <v>54</v>
      </c>
      <c r="E3293">
        <v>68.477657027999996</v>
      </c>
      <c r="F3293">
        <v>52.5</v>
      </c>
      <c r="G3293">
        <v>-60.263553097306101</v>
      </c>
      <c r="H3293">
        <v>5.8565240635918796</v>
      </c>
      <c r="I3293">
        <v>-11.1706662727994</v>
      </c>
      <c r="J3293">
        <v>-5.9403345000351502</v>
      </c>
      <c r="K3293">
        <v>51.906651639649603</v>
      </c>
      <c r="L3293">
        <v>58.209510063899899</v>
      </c>
      <c r="M3293">
        <v>45.739113383852697</v>
      </c>
      <c r="N3293">
        <v>1.3782646439214901</v>
      </c>
      <c r="O3293">
        <v>63.923809523809503</v>
      </c>
      <c r="P3293">
        <v>18.004045853000601</v>
      </c>
      <c r="Q3293">
        <v>-0.109298402031435</v>
      </c>
    </row>
    <row r="3294" spans="1:17" hidden="1" x14ac:dyDescent="0.3">
      <c r="A3294" t="s">
        <v>6806</v>
      </c>
      <c r="B3294" t="s">
        <v>6807</v>
      </c>
      <c r="C3294" t="s">
        <v>10405</v>
      </c>
      <c r="D3294" t="s">
        <v>130</v>
      </c>
      <c r="E3294">
        <v>68.380387884000001</v>
      </c>
      <c r="F3294">
        <v>51.79</v>
      </c>
      <c r="G3294">
        <v>4.11796277290631</v>
      </c>
      <c r="H3294">
        <v>-2.1828883754617001</v>
      </c>
      <c r="I3294">
        <v>54.950189884636103</v>
      </c>
      <c r="J3294">
        <v>7.8867376585601496</v>
      </c>
      <c r="K3294">
        <v>46.293422584006599</v>
      </c>
      <c r="L3294">
        <v>37.553746858141203</v>
      </c>
      <c r="M3294">
        <v>57.152802842824997</v>
      </c>
      <c r="N3294">
        <v>0.18484848484848401</v>
      </c>
      <c r="O3294">
        <v>6.1981077428074904</v>
      </c>
      <c r="P3294">
        <v>114.89626556016501</v>
      </c>
    </row>
    <row r="3295" spans="1:17" hidden="1" x14ac:dyDescent="0.3">
      <c r="A3295" t="s">
        <v>6808</v>
      </c>
      <c r="B3295" t="s">
        <v>6809</v>
      </c>
      <c r="C3295" t="s">
        <v>10405</v>
      </c>
      <c r="D3295" t="s">
        <v>564</v>
      </c>
      <c r="E3295">
        <v>68.235479999999995</v>
      </c>
      <c r="F3295">
        <v>221.4</v>
      </c>
      <c r="G3295">
        <v>137.99322368296001</v>
      </c>
      <c r="H3295">
        <v>-5.0005348788978097</v>
      </c>
      <c r="I3295">
        <v>91.184781079604605</v>
      </c>
      <c r="J3295">
        <v>-10.189699713746499</v>
      </c>
      <c r="K3295">
        <v>219.49626564917</v>
      </c>
      <c r="L3295">
        <v>168.25711702601799</v>
      </c>
      <c r="M3295">
        <v>16.436453458583699</v>
      </c>
      <c r="N3295">
        <v>0.19022745795361901</v>
      </c>
      <c r="O3295">
        <v>17.479674796747901</v>
      </c>
      <c r="P3295">
        <v>184.210526315789</v>
      </c>
      <c r="Q3295">
        <v>0.16701119609359899</v>
      </c>
    </row>
    <row r="3296" spans="1:17" hidden="1" x14ac:dyDescent="0.3">
      <c r="A3296" t="s">
        <v>6810</v>
      </c>
      <c r="B3296" t="s">
        <v>6811</v>
      </c>
      <c r="C3296" t="s">
        <v>10405</v>
      </c>
      <c r="D3296" t="s">
        <v>471</v>
      </c>
      <c r="E3296">
        <v>68.233146719999993</v>
      </c>
      <c r="F3296">
        <v>25.68</v>
      </c>
      <c r="G3296">
        <v>-14.9112369387014</v>
      </c>
      <c r="H3296">
        <v>-23.363043928694498</v>
      </c>
      <c r="I3296">
        <v>4.3121059574785496</v>
      </c>
      <c r="J3296">
        <v>-2.4691114784524202</v>
      </c>
      <c r="K3296">
        <v>28.260454412438701</v>
      </c>
      <c r="L3296">
        <v>25.558959088226999</v>
      </c>
      <c r="M3296">
        <v>1.6100525436223001</v>
      </c>
      <c r="N3296">
        <v>0.128902101882684</v>
      </c>
      <c r="O3296">
        <v>51.012461059190002</v>
      </c>
      <c r="Q3296">
        <v>-4.4761674059610998E-2</v>
      </c>
    </row>
    <row r="3297" spans="1:17" hidden="1" x14ac:dyDescent="0.3">
      <c r="A3297" t="s">
        <v>6812</v>
      </c>
      <c r="B3297" t="s">
        <v>6813</v>
      </c>
      <c r="C3297" t="s">
        <v>10405</v>
      </c>
      <c r="D3297" t="s">
        <v>592</v>
      </c>
      <c r="E3297">
        <v>68.22972</v>
      </c>
      <c r="F3297">
        <v>122</v>
      </c>
      <c r="G3297">
        <v>143.34791094958101</v>
      </c>
      <c r="H3297">
        <v>-10.1452525553361</v>
      </c>
      <c r="I3297">
        <v>35.7759760481581</v>
      </c>
      <c r="J3297">
        <v>-7.5624240756530403</v>
      </c>
      <c r="K3297">
        <v>128.662434103561</v>
      </c>
      <c r="L3297">
        <v>102.552129083984</v>
      </c>
      <c r="M3297">
        <v>23.2139263562756</v>
      </c>
      <c r="N3297">
        <v>0.23604450706747601</v>
      </c>
      <c r="O3297">
        <v>34.385245901639301</v>
      </c>
      <c r="P3297">
        <v>189.37381404174499</v>
      </c>
      <c r="Q3297">
        <v>7.5704220066189001E-2</v>
      </c>
    </row>
    <row r="3298" spans="1:17" hidden="1" x14ac:dyDescent="0.3">
      <c r="A3298" t="s">
        <v>6814</v>
      </c>
      <c r="B3298" t="s">
        <v>6815</v>
      </c>
      <c r="C3298" t="s">
        <v>10405</v>
      </c>
      <c r="D3298" t="s">
        <v>687</v>
      </c>
      <c r="E3298">
        <v>68.173613549999999</v>
      </c>
      <c r="F3298">
        <v>56.7</v>
      </c>
      <c r="G3298">
        <v>-17.833942853227899</v>
      </c>
      <c r="H3298">
        <v>-13.587783861239499</v>
      </c>
      <c r="I3298">
        <v>-8.9165982731744808</v>
      </c>
      <c r="J3298">
        <v>-10.7110469623233</v>
      </c>
      <c r="K3298">
        <v>60.712719843023301</v>
      </c>
      <c r="L3298">
        <v>55.834217097447599</v>
      </c>
      <c r="M3298">
        <v>40.478057083008402</v>
      </c>
      <c r="N3298">
        <v>0.43741887686147202</v>
      </c>
      <c r="O3298">
        <v>36.507936507936499</v>
      </c>
      <c r="P3298">
        <v>57.063711911357302</v>
      </c>
      <c r="Q3298">
        <v>4.6675502061258999E-2</v>
      </c>
    </row>
    <row r="3299" spans="1:17" hidden="1" x14ac:dyDescent="0.3">
      <c r="A3299" t="s">
        <v>6816</v>
      </c>
      <c r="B3299" t="s">
        <v>6817</v>
      </c>
      <c r="C3299" t="s">
        <v>10405</v>
      </c>
      <c r="D3299" t="s">
        <v>74</v>
      </c>
      <c r="E3299">
        <v>68.164326360000004</v>
      </c>
      <c r="F3299">
        <v>67.989999999999995</v>
      </c>
      <c r="G3299">
        <v>-0.91668465647795805</v>
      </c>
      <c r="H3299">
        <v>3.9783131091400099</v>
      </c>
      <c r="I3299">
        <v>-27.029810115363802</v>
      </c>
      <c r="J3299">
        <v>-5.4589518267833297</v>
      </c>
      <c r="K3299">
        <v>67.096521164151895</v>
      </c>
      <c r="L3299">
        <v>66.659793036681407</v>
      </c>
      <c r="M3299">
        <v>56.181173327466297</v>
      </c>
      <c r="N3299">
        <v>0.89926592088952495</v>
      </c>
      <c r="O3299">
        <v>32.372407707015697</v>
      </c>
      <c r="P3299">
        <v>54.277286135693203</v>
      </c>
      <c r="Q3299">
        <v>2.2100345414631E-2</v>
      </c>
    </row>
    <row r="3300" spans="1:17" hidden="1" x14ac:dyDescent="0.3">
      <c r="A3300" t="s">
        <v>6818</v>
      </c>
      <c r="B3300" t="s">
        <v>6819</v>
      </c>
      <c r="C3300" t="s">
        <v>10405</v>
      </c>
      <c r="D3300" t="s">
        <v>564</v>
      </c>
      <c r="E3300">
        <v>68.092275999999998</v>
      </c>
      <c r="F3300">
        <v>226.1</v>
      </c>
      <c r="G3300">
        <v>33.956336259893398</v>
      </c>
      <c r="H3300">
        <v>0.24234434388866799</v>
      </c>
      <c r="I3300">
        <v>-23.474810115363798</v>
      </c>
      <c r="J3300">
        <v>-0.23410373337606999</v>
      </c>
      <c r="K3300">
        <v>228.23608769981701</v>
      </c>
      <c r="L3300">
        <v>224.001108133988</v>
      </c>
      <c r="M3300">
        <v>48.458175127545701</v>
      </c>
      <c r="N3300">
        <v>1.2501963223164401</v>
      </c>
      <c r="O3300">
        <v>20.278637770897799</v>
      </c>
      <c r="P3300">
        <v>101.246105919003</v>
      </c>
      <c r="Q3300">
        <v>0.123509478623216</v>
      </c>
    </row>
    <row r="3301" spans="1:17" hidden="1" x14ac:dyDescent="0.3">
      <c r="A3301" t="s">
        <v>6820</v>
      </c>
      <c r="B3301" t="s">
        <v>6821</v>
      </c>
      <c r="C3301" t="s">
        <v>10405</v>
      </c>
      <c r="D3301" t="s">
        <v>393</v>
      </c>
      <c r="E3301">
        <v>67.901008845000007</v>
      </c>
      <c r="F3301">
        <v>45.95</v>
      </c>
      <c r="G3301">
        <v>-52.6044113442046</v>
      </c>
      <c r="H3301">
        <v>28.186950757882801</v>
      </c>
      <c r="I3301">
        <v>18.263602113432899</v>
      </c>
      <c r="J3301">
        <v>-2.2493312586721901</v>
      </c>
      <c r="K3301">
        <v>39.204082683459703</v>
      </c>
      <c r="M3301">
        <v>66.663500565145995</v>
      </c>
      <c r="N3301">
        <v>1.32926619694105</v>
      </c>
      <c r="O3301">
        <v>33.623503808487399</v>
      </c>
      <c r="P3301">
        <v>52.65780730897</v>
      </c>
    </row>
    <row r="3302" spans="1:17" hidden="1" x14ac:dyDescent="0.3">
      <c r="A3302" t="s">
        <v>6822</v>
      </c>
      <c r="B3302" t="s">
        <v>6823</v>
      </c>
      <c r="C3302" t="s">
        <v>10405</v>
      </c>
      <c r="D3302" t="s">
        <v>130</v>
      </c>
      <c r="E3302">
        <v>67.844543759999993</v>
      </c>
      <c r="F3302">
        <v>226.8</v>
      </c>
      <c r="G3302">
        <v>83.622970534937494</v>
      </c>
      <c r="H3302">
        <v>20.228034097752399</v>
      </c>
      <c r="I3302">
        <v>55.182710209839399</v>
      </c>
      <c r="J3302">
        <v>-2.1013799224882801</v>
      </c>
      <c r="K3302">
        <v>202.4057186771</v>
      </c>
      <c r="L3302">
        <v>162.98773358859</v>
      </c>
      <c r="M3302">
        <v>54.244434010743802</v>
      </c>
      <c r="N3302">
        <v>0.24998358957046801</v>
      </c>
      <c r="O3302">
        <v>32.275132275132201</v>
      </c>
      <c r="P3302">
        <v>120.194174757281</v>
      </c>
      <c r="Q3302">
        <v>8.6508542198300994E-2</v>
      </c>
    </row>
    <row r="3303" spans="1:17" hidden="1" x14ac:dyDescent="0.3">
      <c r="A3303" t="s">
        <v>6824</v>
      </c>
      <c r="B3303" t="s">
        <v>6825</v>
      </c>
      <c r="C3303" t="s">
        <v>10405</v>
      </c>
      <c r="D3303" t="s">
        <v>468</v>
      </c>
      <c r="E3303">
        <v>67.801500000000004</v>
      </c>
      <c r="F3303">
        <v>142.5</v>
      </c>
      <c r="G3303">
        <v>-28.5728195263532</v>
      </c>
      <c r="H3303">
        <v>6.5704693438886599</v>
      </c>
      <c r="I3303">
        <v>-24.271147381833799</v>
      </c>
      <c r="J3303">
        <v>-5.5962358836189701</v>
      </c>
      <c r="K3303">
        <v>136.74942172355</v>
      </c>
      <c r="M3303">
        <v>59.610940607135298</v>
      </c>
      <c r="N3303">
        <v>1.15656779661016</v>
      </c>
      <c r="O3303">
        <v>38.947368421052602</v>
      </c>
      <c r="P3303">
        <v>25.054848617814802</v>
      </c>
    </row>
    <row r="3304" spans="1:17" hidden="1" x14ac:dyDescent="0.3">
      <c r="A3304" t="s">
        <v>6826</v>
      </c>
      <c r="B3304" t="s">
        <v>6827</v>
      </c>
      <c r="C3304" t="s">
        <v>10405</v>
      </c>
      <c r="D3304" t="s">
        <v>4755</v>
      </c>
      <c r="E3304">
        <v>67.778612572</v>
      </c>
      <c r="F3304">
        <v>92.32</v>
      </c>
      <c r="G3304">
        <v>-8.3185460602175603</v>
      </c>
      <c r="H3304">
        <v>-0.33180516618509898</v>
      </c>
      <c r="I3304">
        <v>-38.438508255564102</v>
      </c>
      <c r="J3304">
        <v>-3.29512569844406</v>
      </c>
      <c r="K3304">
        <v>95.912038876190294</v>
      </c>
      <c r="L3304">
        <v>94.149924515593099</v>
      </c>
      <c r="M3304">
        <v>37.452264604951999</v>
      </c>
      <c r="N3304">
        <v>0.58927913849756297</v>
      </c>
      <c r="O3304">
        <v>65.717071057192399</v>
      </c>
      <c r="P3304">
        <v>37.7910447761193</v>
      </c>
      <c r="Q3304">
        <v>5.9011657283920001E-2</v>
      </c>
    </row>
    <row r="3305" spans="1:17" hidden="1" x14ac:dyDescent="0.3">
      <c r="A3305" t="s">
        <v>6828</v>
      </c>
      <c r="B3305" t="s">
        <v>6829</v>
      </c>
      <c r="C3305" t="s">
        <v>10405</v>
      </c>
      <c r="D3305" t="s">
        <v>21</v>
      </c>
      <c r="E3305">
        <v>67.673060000000007</v>
      </c>
      <c r="F3305">
        <v>123.5</v>
      </c>
      <c r="G3305">
        <v>-72.278203442826893</v>
      </c>
      <c r="H3305">
        <v>-14.281465179920801</v>
      </c>
      <c r="I3305">
        <v>-25.173780152816999</v>
      </c>
      <c r="K3305">
        <v>143.92525716482001</v>
      </c>
      <c r="L3305">
        <v>151.65273264447799</v>
      </c>
      <c r="M3305">
        <v>21.675894284023599</v>
      </c>
      <c r="N3305">
        <v>0.29235880398670999</v>
      </c>
      <c r="O3305">
        <v>85.627530364372404</v>
      </c>
      <c r="P3305">
        <v>11.1111111111111</v>
      </c>
    </row>
    <row r="3306" spans="1:17" hidden="1" x14ac:dyDescent="0.3">
      <c r="A3306" t="s">
        <v>6830</v>
      </c>
      <c r="B3306" t="s">
        <v>6831</v>
      </c>
      <c r="C3306" t="s">
        <v>10405</v>
      </c>
      <c r="D3306" t="s">
        <v>130</v>
      </c>
      <c r="E3306">
        <v>67.573133692999903</v>
      </c>
      <c r="F3306">
        <v>58.37</v>
      </c>
      <c r="G3306">
        <v>7.1363649836838503</v>
      </c>
      <c r="H3306">
        <v>-10.2179731164287</v>
      </c>
      <c r="I3306">
        <v>22.9674589609413</v>
      </c>
      <c r="J3306">
        <v>-6.4200871275412696</v>
      </c>
      <c r="K3306">
        <v>62.242929844342598</v>
      </c>
      <c r="L3306">
        <v>51.889084958178202</v>
      </c>
      <c r="M3306">
        <v>22.2001203549897</v>
      </c>
      <c r="N3306">
        <v>1.0042472155563399E-2</v>
      </c>
      <c r="O3306">
        <v>73.616583861572707</v>
      </c>
      <c r="P3306">
        <v>70.672514619883003</v>
      </c>
      <c r="Q3306">
        <v>6.5719859422367993E-2</v>
      </c>
    </row>
    <row r="3307" spans="1:17" hidden="1" x14ac:dyDescent="0.3">
      <c r="A3307" t="s">
        <v>6832</v>
      </c>
      <c r="B3307" t="s">
        <v>6833</v>
      </c>
      <c r="C3307" t="s">
        <v>10405</v>
      </c>
      <c r="D3307" t="s">
        <v>443</v>
      </c>
      <c r="E3307">
        <v>67.376837285999997</v>
      </c>
      <c r="F3307">
        <v>0.99</v>
      </c>
      <c r="G3307">
        <v>-27.801763012144502</v>
      </c>
      <c r="H3307">
        <v>-29.218087310787499</v>
      </c>
      <c r="I3307">
        <v>-32.641126641974502</v>
      </c>
      <c r="J3307">
        <v>-13.4860606309947</v>
      </c>
      <c r="K3307">
        <v>1.3063289101729401</v>
      </c>
      <c r="L3307">
        <v>1.9650365938758501</v>
      </c>
      <c r="M3307">
        <v>17.622515330693702</v>
      </c>
      <c r="N3307">
        <v>2.53874790035862</v>
      </c>
      <c r="O3307">
        <v>980.07612355438403</v>
      </c>
      <c r="P3307">
        <v>14.806722689075601</v>
      </c>
      <c r="Q3307">
        <v>3.069288742575E-2</v>
      </c>
    </row>
    <row r="3308" spans="1:17" hidden="1" x14ac:dyDescent="0.3">
      <c r="A3308" t="s">
        <v>6834</v>
      </c>
      <c r="B3308" t="s">
        <v>6835</v>
      </c>
      <c r="C3308" t="s">
        <v>10405</v>
      </c>
      <c r="D3308" t="s">
        <v>592</v>
      </c>
      <c r="E3308">
        <v>67.319970764000004</v>
      </c>
      <c r="F3308">
        <v>38.380000000000003</v>
      </c>
      <c r="G3308">
        <v>-16.673466975101899</v>
      </c>
      <c r="H3308">
        <v>-4.2768864253420897</v>
      </c>
      <c r="I3308">
        <v>2.5926321702310302</v>
      </c>
      <c r="J3308">
        <v>-6.3901498775870698</v>
      </c>
      <c r="K3308">
        <v>35.741366069463801</v>
      </c>
      <c r="L3308">
        <v>36.183527384523302</v>
      </c>
      <c r="M3308">
        <v>71.915149417000293</v>
      </c>
      <c r="N3308">
        <v>1.1616697476095299</v>
      </c>
      <c r="O3308">
        <v>64.147993746743097</v>
      </c>
      <c r="P3308">
        <v>30.411145090044101</v>
      </c>
      <c r="Q3308">
        <v>6.2673544374013998E-2</v>
      </c>
    </row>
    <row r="3309" spans="1:17" hidden="1" x14ac:dyDescent="0.3">
      <c r="A3309" t="s">
        <v>6836</v>
      </c>
      <c r="B3309" t="s">
        <v>6837</v>
      </c>
      <c r="C3309" t="s">
        <v>10405</v>
      </c>
      <c r="D3309" t="s">
        <v>376</v>
      </c>
      <c r="E3309">
        <v>67.306058136000004</v>
      </c>
      <c r="F3309">
        <v>39.979999999999997</v>
      </c>
      <c r="G3309">
        <v>24.612802814185901</v>
      </c>
      <c r="H3309">
        <v>4.1878580332353597</v>
      </c>
      <c r="I3309">
        <v>-4.4253530804252499</v>
      </c>
      <c r="J3309">
        <v>-6.7786352879762299</v>
      </c>
      <c r="K3309">
        <v>37.309282530286801</v>
      </c>
      <c r="L3309">
        <v>34.059619782651197</v>
      </c>
      <c r="M3309">
        <v>48.738974825881101</v>
      </c>
      <c r="N3309">
        <v>2.8499601446068099</v>
      </c>
      <c r="O3309">
        <v>21.060530265132499</v>
      </c>
      <c r="P3309">
        <v>65.206611570247901</v>
      </c>
      <c r="Q3309">
        <v>8.3599793534989003E-2</v>
      </c>
    </row>
    <row r="3310" spans="1:17" hidden="1" x14ac:dyDescent="0.3">
      <c r="A3310" t="s">
        <v>6838</v>
      </c>
      <c r="B3310" t="s">
        <v>6839</v>
      </c>
      <c r="C3310" t="s">
        <v>10405</v>
      </c>
      <c r="D3310" t="s">
        <v>46</v>
      </c>
      <c r="E3310">
        <v>67.146752835000001</v>
      </c>
      <c r="F3310">
        <v>55</v>
      </c>
      <c r="G3310">
        <v>80.512170449871306</v>
      </c>
      <c r="H3310">
        <v>51.869861122412097</v>
      </c>
      <c r="I3310">
        <v>28.827245469789698</v>
      </c>
      <c r="J3310">
        <v>-7.4563888321419904</v>
      </c>
      <c r="K3310">
        <v>44.020847559270997</v>
      </c>
      <c r="L3310">
        <v>38.445861612707603</v>
      </c>
      <c r="M3310">
        <v>60.785137410974798</v>
      </c>
      <c r="N3310">
        <v>1.6854098071407799</v>
      </c>
      <c r="O3310">
        <v>14.927272727272699</v>
      </c>
      <c r="P3310">
        <v>132.06751054852299</v>
      </c>
      <c r="Q3310">
        <v>0.125491662926911</v>
      </c>
    </row>
    <row r="3311" spans="1:17" hidden="1" x14ac:dyDescent="0.3">
      <c r="A3311" t="s">
        <v>6840</v>
      </c>
      <c r="B3311" t="s">
        <v>6841</v>
      </c>
      <c r="C3311" t="s">
        <v>10405</v>
      </c>
      <c r="D3311" t="s">
        <v>74</v>
      </c>
      <c r="E3311">
        <v>66.953245632000005</v>
      </c>
      <c r="F3311">
        <v>21.07</v>
      </c>
      <c r="G3311">
        <v>-43.268557324806302</v>
      </c>
      <c r="H3311">
        <v>-14.540264351763501</v>
      </c>
      <c r="I3311">
        <v>-3.79125155680532</v>
      </c>
      <c r="J3311">
        <v>-5.4157906178350101</v>
      </c>
      <c r="K3311">
        <v>21.860024477933798</v>
      </c>
      <c r="L3311">
        <v>22.622125680385299</v>
      </c>
      <c r="M3311">
        <v>45.832581841946599</v>
      </c>
      <c r="N3311">
        <v>0.72629516696871299</v>
      </c>
      <c r="O3311">
        <v>54.722354057902201</v>
      </c>
      <c r="P3311">
        <v>19.715909090909001</v>
      </c>
      <c r="Q3311">
        <v>6.1842955068350997E-2</v>
      </c>
    </row>
    <row r="3312" spans="1:17" hidden="1" x14ac:dyDescent="0.3">
      <c r="A3312" t="s">
        <v>6842</v>
      </c>
      <c r="B3312" t="s">
        <v>6843</v>
      </c>
      <c r="C3312" t="s">
        <v>10405</v>
      </c>
      <c r="D3312" t="s">
        <v>4397</v>
      </c>
      <c r="E3312">
        <v>66.831095340000005</v>
      </c>
      <c r="F3312">
        <v>6.66</v>
      </c>
      <c r="G3312">
        <v>-31.262420002213201</v>
      </c>
      <c r="H3312">
        <v>-18.8221717851435</v>
      </c>
      <c r="I3312">
        <v>-42.172939367064501</v>
      </c>
      <c r="J3312">
        <v>-7.4619788108347196</v>
      </c>
      <c r="K3312">
        <v>7.924804987201</v>
      </c>
      <c r="L3312">
        <v>8.0118104829190298</v>
      </c>
      <c r="M3312">
        <v>4.7796411525922997E-2</v>
      </c>
      <c r="N3312">
        <v>2.1869969906921399E-2</v>
      </c>
      <c r="O3312">
        <v>95.195195195195197</v>
      </c>
      <c r="P3312">
        <v>23.791821561338299</v>
      </c>
      <c r="Q3312">
        <v>0.174329658061047</v>
      </c>
    </row>
    <row r="3313" spans="1:17" hidden="1" x14ac:dyDescent="0.3">
      <c r="A3313" t="s">
        <v>6844</v>
      </c>
      <c r="B3313" t="s">
        <v>6845</v>
      </c>
      <c r="C3313" t="s">
        <v>10405</v>
      </c>
      <c r="D3313" t="s">
        <v>6846</v>
      </c>
      <c r="E3313">
        <v>66.772266599999995</v>
      </c>
      <c r="F3313">
        <v>48.95</v>
      </c>
      <c r="G3313">
        <v>151.761203705865</v>
      </c>
      <c r="H3313">
        <v>15.6420518749634</v>
      </c>
      <c r="I3313">
        <v>99.872412106858306</v>
      </c>
      <c r="J3313">
        <v>-5.1100259443570302</v>
      </c>
      <c r="K3313">
        <v>41.039798451298502</v>
      </c>
      <c r="L3313">
        <v>29.712046234512599</v>
      </c>
      <c r="M3313">
        <v>50.151152018645497</v>
      </c>
      <c r="N3313">
        <v>0.36989865859691601</v>
      </c>
      <c r="O3313">
        <v>16.751787538304299</v>
      </c>
      <c r="P3313">
        <v>238.75432525951501</v>
      </c>
      <c r="Q3313">
        <v>6.1391370475328999E-2</v>
      </c>
    </row>
    <row r="3314" spans="1:17" hidden="1" x14ac:dyDescent="0.3">
      <c r="A3314" t="s">
        <v>6847</v>
      </c>
      <c r="B3314" t="s">
        <v>6848</v>
      </c>
      <c r="C3314" t="s">
        <v>10405</v>
      </c>
      <c r="D3314" t="s">
        <v>1380</v>
      </c>
      <c r="E3314">
        <v>66.679242959999996</v>
      </c>
      <c r="F3314">
        <v>63.8</v>
      </c>
      <c r="G3314">
        <v>-90.458532813886706</v>
      </c>
      <c r="H3314">
        <v>-65.689332674744804</v>
      </c>
      <c r="I3314">
        <v>-75.970165351279704</v>
      </c>
      <c r="J3314">
        <v>-9.6962501215202597</v>
      </c>
      <c r="M3314">
        <v>10.791058809368799</v>
      </c>
      <c r="O3314">
        <v>153.91849529780501</v>
      </c>
      <c r="P3314">
        <v>5.2805280528052698</v>
      </c>
    </row>
    <row r="3315" spans="1:17" hidden="1" x14ac:dyDescent="0.3">
      <c r="A3315" t="s">
        <v>6849</v>
      </c>
      <c r="B3315" t="s">
        <v>6850</v>
      </c>
      <c r="C3315" t="s">
        <v>10405</v>
      </c>
      <c r="D3315" t="s">
        <v>2127</v>
      </c>
      <c r="E3315">
        <v>66.630399999999995</v>
      </c>
      <c r="F3315">
        <v>143.6</v>
      </c>
      <c r="G3315">
        <v>-64.722004100594901</v>
      </c>
      <c r="H3315">
        <v>-20.287067420817198</v>
      </c>
      <c r="I3315">
        <v>-49.513193294412801</v>
      </c>
      <c r="J3315">
        <v>-5.1131792750625902</v>
      </c>
      <c r="K3315">
        <v>164.140044850348</v>
      </c>
      <c r="L3315">
        <v>172.98573072574399</v>
      </c>
      <c r="M3315">
        <v>34.7602405867217</v>
      </c>
      <c r="N3315">
        <v>0.59726527548083397</v>
      </c>
      <c r="O3315">
        <v>91.016713091922</v>
      </c>
      <c r="P3315">
        <v>15.573440643863099</v>
      </c>
      <c r="Q3315">
        <v>0.117855463910849</v>
      </c>
    </row>
    <row r="3316" spans="1:17" hidden="1" x14ac:dyDescent="0.3">
      <c r="A3316" t="s">
        <v>6851</v>
      </c>
      <c r="B3316" t="s">
        <v>6852</v>
      </c>
      <c r="C3316" t="s">
        <v>10405</v>
      </c>
      <c r="D3316" t="s">
        <v>6853</v>
      </c>
      <c r="E3316">
        <v>66.602202183000003</v>
      </c>
      <c r="F3316">
        <v>31.9</v>
      </c>
      <c r="G3316">
        <v>90.283161334162997</v>
      </c>
      <c r="H3316">
        <v>-0.99386590919374396</v>
      </c>
      <c r="I3316">
        <v>-18.676315391589799</v>
      </c>
      <c r="J3316">
        <v>7.99720976507089</v>
      </c>
      <c r="K3316">
        <v>30.073096840207299</v>
      </c>
      <c r="L3316">
        <v>26.207794388470099</v>
      </c>
      <c r="M3316">
        <v>72.943398737074403</v>
      </c>
      <c r="N3316">
        <v>0.71811801879723602</v>
      </c>
      <c r="O3316">
        <v>19.623824451410599</v>
      </c>
      <c r="P3316">
        <v>136.12139156180601</v>
      </c>
      <c r="Q3316">
        <v>8.1383391009042003E-2</v>
      </c>
    </row>
    <row r="3317" spans="1:17" hidden="1" x14ac:dyDescent="0.3">
      <c r="A3317" t="s">
        <v>6854</v>
      </c>
      <c r="B3317" t="s">
        <v>6855</v>
      </c>
      <c r="C3317" t="s">
        <v>10405</v>
      </c>
      <c r="D3317" t="s">
        <v>393</v>
      </c>
      <c r="E3317">
        <v>66.439662400000003</v>
      </c>
      <c r="F3317">
        <v>85.3</v>
      </c>
      <c r="G3317">
        <v>35.411986141740897</v>
      </c>
      <c r="H3317">
        <v>-10.479486642026799</v>
      </c>
      <c r="I3317">
        <v>-12.7372773069649</v>
      </c>
      <c r="J3317">
        <v>-4.3697297518666502</v>
      </c>
      <c r="K3317">
        <v>88.712963451072895</v>
      </c>
      <c r="L3317">
        <v>85.505240398152594</v>
      </c>
      <c r="M3317">
        <v>29.222287944234601</v>
      </c>
      <c r="N3317">
        <v>0.76505111218590405</v>
      </c>
      <c r="O3317">
        <v>36.3305978898007</v>
      </c>
      <c r="P3317">
        <v>75.118045575857096</v>
      </c>
      <c r="Q3317">
        <v>7.1836825565448001E-2</v>
      </c>
    </row>
    <row r="3318" spans="1:17" hidden="1" x14ac:dyDescent="0.3">
      <c r="A3318" t="s">
        <v>6856</v>
      </c>
      <c r="B3318" t="s">
        <v>6857</v>
      </c>
      <c r="C3318" t="s">
        <v>10405</v>
      </c>
      <c r="D3318" t="s">
        <v>468</v>
      </c>
      <c r="E3318">
        <v>65.957410457999998</v>
      </c>
      <c r="F3318">
        <v>99.39</v>
      </c>
      <c r="G3318">
        <v>-25.243054752078798</v>
      </c>
      <c r="H3318">
        <v>-0.95036771082195204</v>
      </c>
      <c r="I3318">
        <v>-7.3723776329369297</v>
      </c>
      <c r="J3318">
        <v>-1.9849695952392801</v>
      </c>
      <c r="K3318">
        <v>99.882113603346198</v>
      </c>
      <c r="L3318">
        <v>96.561825017283198</v>
      </c>
      <c r="M3318">
        <v>43.660943417376899</v>
      </c>
      <c r="N3318">
        <v>0.50800088479701899</v>
      </c>
      <c r="O3318">
        <v>20.686185732971101</v>
      </c>
      <c r="P3318">
        <v>21.652386780905701</v>
      </c>
      <c r="Q3318">
        <v>3.7001797578226997E-2</v>
      </c>
    </row>
    <row r="3319" spans="1:17" hidden="1" x14ac:dyDescent="0.3">
      <c r="A3319" t="s">
        <v>6858</v>
      </c>
      <c r="B3319" t="s">
        <v>6859</v>
      </c>
      <c r="C3319" t="s">
        <v>10405</v>
      </c>
      <c r="D3319" t="s">
        <v>46</v>
      </c>
      <c r="E3319">
        <v>65.928226420000001</v>
      </c>
      <c r="F3319">
        <v>0.7</v>
      </c>
      <c r="G3319">
        <v>-32.171510911304203</v>
      </c>
      <c r="K3319">
        <v>0.813046339516308</v>
      </c>
      <c r="L3319">
        <v>1.2524745064316301</v>
      </c>
      <c r="M3319">
        <v>70.989730741565694</v>
      </c>
      <c r="N3319">
        <v>1</v>
      </c>
      <c r="O3319">
        <v>7.1428571428571397</v>
      </c>
      <c r="P3319">
        <v>7.6923076923076801</v>
      </c>
      <c r="Q3319">
        <v>3.7666979515126001E-2</v>
      </c>
    </row>
    <row r="3320" spans="1:17" hidden="1" x14ac:dyDescent="0.3">
      <c r="A3320" t="s">
        <v>6860</v>
      </c>
      <c r="B3320" t="s">
        <v>6861</v>
      </c>
      <c r="C3320" t="s">
        <v>10405</v>
      </c>
      <c r="D3320" t="s">
        <v>46</v>
      </c>
      <c r="E3320">
        <v>65.763882600000002</v>
      </c>
      <c r="F3320">
        <v>39</v>
      </c>
      <c r="G3320">
        <v>-3.8820372270936701</v>
      </c>
      <c r="H3320">
        <v>-12.794607157266</v>
      </c>
      <c r="I3320">
        <v>-1.0912151975761399</v>
      </c>
      <c r="J3320">
        <v>0.98633149374814599</v>
      </c>
      <c r="K3320">
        <v>38.2524843869801</v>
      </c>
      <c r="L3320">
        <v>36.635241064687101</v>
      </c>
      <c r="M3320">
        <v>52.745803177034297</v>
      </c>
      <c r="N3320">
        <v>0.74027597404581702</v>
      </c>
      <c r="O3320">
        <v>29.743589743589698</v>
      </c>
      <c r="P3320">
        <v>44.4444444444444</v>
      </c>
      <c r="Q3320">
        <v>-8.2993424242213995E-2</v>
      </c>
    </row>
    <row r="3321" spans="1:17" hidden="1" x14ac:dyDescent="0.3">
      <c r="A3321" t="s">
        <v>6862</v>
      </c>
      <c r="B3321" t="s">
        <v>6863</v>
      </c>
      <c r="C3321" t="s">
        <v>10405</v>
      </c>
      <c r="D3321" t="s">
        <v>263</v>
      </c>
      <c r="E3321">
        <v>65.670278499999995</v>
      </c>
      <c r="F3321">
        <v>16.690000000000001</v>
      </c>
      <c r="G3321">
        <v>63.033167451268802</v>
      </c>
      <c r="H3321">
        <v>-4.52373752745636</v>
      </c>
      <c r="I3321">
        <v>-8.5268321341124995</v>
      </c>
      <c r="J3321">
        <v>15.3315758067709</v>
      </c>
      <c r="K3321">
        <v>15.6865123159549</v>
      </c>
      <c r="L3321">
        <v>14.1133937735353</v>
      </c>
      <c r="M3321">
        <v>52.095871334644002</v>
      </c>
      <c r="N3321">
        <v>1.4088296761822401</v>
      </c>
      <c r="O3321">
        <v>31.635710005991498</v>
      </c>
      <c r="P3321">
        <v>101.81378476420799</v>
      </c>
      <c r="Q3321">
        <v>7.5955205044387006E-2</v>
      </c>
    </row>
    <row r="3322" spans="1:17" hidden="1" x14ac:dyDescent="0.3">
      <c r="A3322" t="s">
        <v>6864</v>
      </c>
      <c r="B3322" t="s">
        <v>6865</v>
      </c>
      <c r="C3322" t="s">
        <v>10405</v>
      </c>
      <c r="D3322" t="s">
        <v>46</v>
      </c>
      <c r="E3322">
        <v>65.631010000000003</v>
      </c>
      <c r="F3322">
        <v>173</v>
      </c>
      <c r="G3322">
        <v>131.99095664099301</v>
      </c>
      <c r="H3322">
        <v>1.37731366904204</v>
      </c>
      <c r="I3322">
        <v>34.874175775288599</v>
      </c>
      <c r="J3322">
        <v>-3.6119686213095599</v>
      </c>
      <c r="K3322">
        <v>171.028763039925</v>
      </c>
      <c r="L3322">
        <v>147.182606671971</v>
      </c>
      <c r="M3322">
        <v>49.641062496824901</v>
      </c>
      <c r="N3322">
        <v>0.61454545454545395</v>
      </c>
      <c r="O3322">
        <v>22.1387283236994</v>
      </c>
      <c r="P3322">
        <v>176.534526854219</v>
      </c>
      <c r="Q3322">
        <v>0.15343293597173799</v>
      </c>
    </row>
    <row r="3323" spans="1:17" hidden="1" x14ac:dyDescent="0.3">
      <c r="A3323" t="s">
        <v>6866</v>
      </c>
      <c r="B3323" t="s">
        <v>6867</v>
      </c>
      <c r="C3323" t="s">
        <v>10405</v>
      </c>
      <c r="D3323" t="s">
        <v>407</v>
      </c>
      <c r="E3323">
        <v>65.542850000000001</v>
      </c>
      <c r="F3323">
        <v>53.5</v>
      </c>
      <c r="G3323">
        <v>-13.2826220224153</v>
      </c>
      <c r="H3323">
        <v>-14.079689554416399</v>
      </c>
      <c r="I3323">
        <v>-5.05156450132879</v>
      </c>
      <c r="J3323">
        <v>-3.6694808228660798</v>
      </c>
      <c r="K3323">
        <v>56.265053375021701</v>
      </c>
      <c r="L3323">
        <v>54.762661382714803</v>
      </c>
      <c r="M3323">
        <v>44.338165590441598</v>
      </c>
      <c r="N3323">
        <v>0.49166666666666597</v>
      </c>
      <c r="O3323">
        <v>36.261682242990602</v>
      </c>
      <c r="P3323">
        <v>43.817204301075201</v>
      </c>
    </row>
    <row r="3324" spans="1:17" hidden="1" x14ac:dyDescent="0.3">
      <c r="A3324" t="s">
        <v>6868</v>
      </c>
      <c r="B3324" t="s">
        <v>6869</v>
      </c>
      <c r="C3324" t="s">
        <v>10405</v>
      </c>
      <c r="D3324" t="s">
        <v>393</v>
      </c>
      <c r="E3324">
        <v>65.426199999999994</v>
      </c>
      <c r="F3324">
        <v>1911.05</v>
      </c>
      <c r="G3324">
        <v>95.258631422203607</v>
      </c>
      <c r="H3324">
        <v>0.13467078152275899</v>
      </c>
      <c r="I3324">
        <v>69.143525824936503</v>
      </c>
      <c r="J3324">
        <v>-9.29264089021712</v>
      </c>
      <c r="K3324">
        <v>1941.9882556129601</v>
      </c>
      <c r="L3324">
        <v>1416.3485807592001</v>
      </c>
      <c r="M3324">
        <v>30.145249735145399</v>
      </c>
      <c r="N3324">
        <v>0.56702484755794702</v>
      </c>
      <c r="O3324">
        <v>28.2514847858507</v>
      </c>
      <c r="P3324">
        <v>172.92916309625801</v>
      </c>
      <c r="Q3324">
        <v>0.12528810732811499</v>
      </c>
    </row>
    <row r="3325" spans="1:17" hidden="1" x14ac:dyDescent="0.3">
      <c r="A3325" t="s">
        <v>6870</v>
      </c>
      <c r="B3325" t="s">
        <v>6871</v>
      </c>
      <c r="C3325" t="s">
        <v>10405</v>
      </c>
      <c r="D3325" t="s">
        <v>393</v>
      </c>
      <c r="E3325">
        <v>65.265720000000002</v>
      </c>
      <c r="F3325">
        <v>74.98</v>
      </c>
      <c r="G3325">
        <v>16.303736613448201</v>
      </c>
      <c r="H3325">
        <v>-8.1282992582481892</v>
      </c>
      <c r="I3325">
        <v>-6.3377321032858598</v>
      </c>
      <c r="J3325">
        <v>-10.384262993603899</v>
      </c>
      <c r="K3325">
        <v>76.353245812140997</v>
      </c>
      <c r="L3325">
        <v>73.2403328256934</v>
      </c>
      <c r="M3325">
        <v>22.329524915375199</v>
      </c>
      <c r="N3325">
        <v>0.377777216938738</v>
      </c>
      <c r="O3325">
        <v>32.475326753800999</v>
      </c>
      <c r="P3325">
        <v>61.074113856068699</v>
      </c>
      <c r="Q3325">
        <v>0.118260883041926</v>
      </c>
    </row>
    <row r="3326" spans="1:17" hidden="1" x14ac:dyDescent="0.3">
      <c r="A3326" t="s">
        <v>6872</v>
      </c>
      <c r="B3326" t="s">
        <v>6873</v>
      </c>
      <c r="C3326" t="s">
        <v>10405</v>
      </c>
      <c r="D3326" t="s">
        <v>2693</v>
      </c>
      <c r="E3326">
        <v>65.249512999999993</v>
      </c>
      <c r="F3326">
        <v>39</v>
      </c>
      <c r="G3326">
        <v>-39.3585646952166</v>
      </c>
      <c r="H3326">
        <v>-11.8528937513494</v>
      </c>
      <c r="I3326">
        <v>-6.41352861274855</v>
      </c>
      <c r="J3326">
        <v>-0.77507968277870098</v>
      </c>
      <c r="K3326">
        <v>41.234132543258902</v>
      </c>
      <c r="L3326">
        <v>42.188428306908797</v>
      </c>
      <c r="M3326">
        <v>52.338654729872303</v>
      </c>
      <c r="N3326">
        <v>0.74964051249975205</v>
      </c>
      <c r="O3326">
        <v>34.102564102564003</v>
      </c>
      <c r="P3326">
        <v>21.306376360808699</v>
      </c>
      <c r="Q3326">
        <v>6.9852094464970996E-2</v>
      </c>
    </row>
    <row r="3327" spans="1:17" hidden="1" x14ac:dyDescent="0.3">
      <c r="A3327" t="s">
        <v>6874</v>
      </c>
      <c r="B3327" t="s">
        <v>6875</v>
      </c>
      <c r="C3327" t="s">
        <v>10405</v>
      </c>
      <c r="D3327" t="s">
        <v>5234</v>
      </c>
      <c r="E3327">
        <v>65.160980800000004</v>
      </c>
      <c r="F3327">
        <v>31.52</v>
      </c>
      <c r="G3327">
        <v>-45.0756280707405</v>
      </c>
      <c r="H3327">
        <v>-9.3953368155316195</v>
      </c>
      <c r="I3327">
        <v>-35.385493318148903</v>
      </c>
      <c r="J3327">
        <v>6.7969130981002097</v>
      </c>
      <c r="K3327">
        <v>36.201209929997802</v>
      </c>
      <c r="L3327">
        <v>38.992526110374499</v>
      </c>
      <c r="M3327">
        <v>44.157074797585203</v>
      </c>
      <c r="N3327">
        <v>0.43176191071651798</v>
      </c>
      <c r="O3327">
        <v>112.722081218274</v>
      </c>
      <c r="P3327">
        <v>11.338749558459901</v>
      </c>
      <c r="Q3327">
        <v>0.123863724816482</v>
      </c>
    </row>
    <row r="3328" spans="1:17" hidden="1" x14ac:dyDescent="0.3">
      <c r="A3328" t="s">
        <v>6876</v>
      </c>
      <c r="B3328" t="s">
        <v>6877</v>
      </c>
      <c r="C3328" t="s">
        <v>10405</v>
      </c>
      <c r="D3328" t="s">
        <v>190</v>
      </c>
      <c r="E3328">
        <v>65.155949620000001</v>
      </c>
      <c r="F3328">
        <v>44.89</v>
      </c>
      <c r="G3328">
        <v>81.692233729000705</v>
      </c>
      <c r="H3328">
        <v>-10.937663951424399</v>
      </c>
      <c r="I3328">
        <v>13.3442937959029</v>
      </c>
      <c r="J3328">
        <v>-4.6528952622361999</v>
      </c>
      <c r="K3328">
        <v>45.222078491896298</v>
      </c>
      <c r="L3328">
        <v>37.798293959853702</v>
      </c>
      <c r="M3328">
        <v>39.546365713293497</v>
      </c>
      <c r="N3328">
        <v>0.43484159677263601</v>
      </c>
      <c r="O3328">
        <v>22.076186233013999</v>
      </c>
      <c r="P3328">
        <v>139.15823122003101</v>
      </c>
      <c r="Q3328">
        <v>0.124431433042443</v>
      </c>
    </row>
    <row r="3329" spans="1:17" hidden="1" x14ac:dyDescent="0.3">
      <c r="A3329" t="s">
        <v>6878</v>
      </c>
      <c r="B3329" t="s">
        <v>6879</v>
      </c>
      <c r="C3329" t="s">
        <v>10405</v>
      </c>
      <c r="D3329" t="s">
        <v>164</v>
      </c>
      <c r="E3329">
        <v>64.939662799999994</v>
      </c>
      <c r="F3329">
        <v>92</v>
      </c>
      <c r="G3329">
        <v>-62.474541214334501</v>
      </c>
      <c r="H3329">
        <v>-16.2535671520228</v>
      </c>
      <c r="I3329">
        <v>-28.4926441757936</v>
      </c>
      <c r="J3329">
        <v>-1.92266339102072</v>
      </c>
      <c r="K3329">
        <v>102.686581505535</v>
      </c>
      <c r="L3329">
        <v>109.561256443288</v>
      </c>
      <c r="M3329">
        <v>17.843570355434299</v>
      </c>
      <c r="N3329">
        <v>1.8687499999999999</v>
      </c>
      <c r="O3329">
        <v>54.239130434782602</v>
      </c>
      <c r="P3329">
        <v>4.4860874503123096</v>
      </c>
    </row>
    <row r="3330" spans="1:17" hidden="1" x14ac:dyDescent="0.3">
      <c r="A3330" t="s">
        <v>6880</v>
      </c>
      <c r="B3330" t="s">
        <v>6881</v>
      </c>
      <c r="C3330" t="s">
        <v>10405</v>
      </c>
      <c r="D3330" t="s">
        <v>127</v>
      </c>
      <c r="E3330">
        <v>64.666336799999996</v>
      </c>
      <c r="F3330">
        <v>88</v>
      </c>
      <c r="G3330">
        <v>-39.295521465393897</v>
      </c>
      <c r="H3330">
        <v>-1.46710723137388</v>
      </c>
      <c r="I3330">
        <v>-8.08045320084568</v>
      </c>
      <c r="J3330">
        <v>2.5742016816282698</v>
      </c>
      <c r="K3330">
        <v>84.555316650483505</v>
      </c>
      <c r="L3330">
        <v>86.083764144241897</v>
      </c>
      <c r="M3330">
        <v>71.139950432734693</v>
      </c>
      <c r="N3330">
        <v>1.1396885801318799</v>
      </c>
      <c r="O3330">
        <v>25</v>
      </c>
      <c r="P3330">
        <v>22.2222222222222</v>
      </c>
      <c r="Q3330">
        <v>8.2875610224275004E-2</v>
      </c>
    </row>
    <row r="3331" spans="1:17" hidden="1" x14ac:dyDescent="0.3">
      <c r="A3331" t="s">
        <v>6882</v>
      </c>
      <c r="B3331" t="s">
        <v>6883</v>
      </c>
      <c r="C3331" t="s">
        <v>10405</v>
      </c>
      <c r="E3331">
        <v>64.47074843</v>
      </c>
      <c r="F3331">
        <v>83.9</v>
      </c>
      <c r="G3331">
        <v>-1.4454280194375799</v>
      </c>
      <c r="H3331">
        <v>52.754613124560599</v>
      </c>
      <c r="I3331">
        <v>66.550497306682601</v>
      </c>
      <c r="J3331">
        <v>-3.12387338321432</v>
      </c>
      <c r="K3331">
        <v>68.238023184949995</v>
      </c>
      <c r="L3331">
        <v>54.0941652264341</v>
      </c>
      <c r="M3331">
        <v>59.617211970396802</v>
      </c>
      <c r="N3331">
        <v>0.42456035296158601</v>
      </c>
      <c r="O3331">
        <v>11.787842669845</v>
      </c>
      <c r="P3331">
        <v>200.60910068075901</v>
      </c>
      <c r="Q3331">
        <v>0.210401484878044</v>
      </c>
    </row>
    <row r="3332" spans="1:17" hidden="1" x14ac:dyDescent="0.3">
      <c r="A3332" t="s">
        <v>6884</v>
      </c>
      <c r="B3332" t="s">
        <v>6885</v>
      </c>
      <c r="C3332" t="s">
        <v>10405</v>
      </c>
      <c r="D3332" t="s">
        <v>263</v>
      </c>
      <c r="E3332">
        <v>64.197786565000001</v>
      </c>
      <c r="F3332">
        <v>140</v>
      </c>
      <c r="G3332">
        <v>-14.5244520877747</v>
      </c>
      <c r="H3332">
        <v>-3.3523302123243401</v>
      </c>
      <c r="I3332">
        <v>1.36447559892183</v>
      </c>
      <c r="J3332">
        <v>-7.8847720510636599</v>
      </c>
      <c r="K3332">
        <v>135.885646228806</v>
      </c>
      <c r="L3332">
        <v>129.843512289541</v>
      </c>
      <c r="M3332">
        <v>54.814869358222303</v>
      </c>
      <c r="N3332">
        <v>0.70099012246875003</v>
      </c>
      <c r="O3332">
        <v>54.571428571428498</v>
      </c>
      <c r="P3332">
        <v>64.705882352941103</v>
      </c>
      <c r="Q3332">
        <v>2.9594217111040998E-2</v>
      </c>
    </row>
    <row r="3333" spans="1:17" hidden="1" x14ac:dyDescent="0.3">
      <c r="A3333" t="s">
        <v>6886</v>
      </c>
      <c r="B3333" t="s">
        <v>6777</v>
      </c>
      <c r="C3333" t="s">
        <v>10405</v>
      </c>
      <c r="D3333" t="s">
        <v>21</v>
      </c>
      <c r="E3333">
        <v>64.099682595000004</v>
      </c>
      <c r="F3333">
        <v>18.600000000000001</v>
      </c>
      <c r="G3333">
        <v>-24.736010207280898</v>
      </c>
      <c r="H3333">
        <v>-4.8107906189168599</v>
      </c>
      <c r="I3333">
        <v>-18.483143448697199</v>
      </c>
      <c r="J3333">
        <v>-5.00797158207937</v>
      </c>
      <c r="K3333">
        <v>19.131445450007</v>
      </c>
      <c r="L3333">
        <v>19.450217823071501</v>
      </c>
      <c r="M3333">
        <v>39.825688424040003</v>
      </c>
      <c r="N3333">
        <v>0.283687684591718</v>
      </c>
      <c r="O3333">
        <v>45.107526881720403</v>
      </c>
      <c r="P3333">
        <v>15.099009900990101</v>
      </c>
      <c r="Q3333">
        <v>-1.1032270444573999E-2</v>
      </c>
    </row>
    <row r="3334" spans="1:17" hidden="1" x14ac:dyDescent="0.3">
      <c r="A3334" t="s">
        <v>6887</v>
      </c>
      <c r="B3334" t="s">
        <v>6888</v>
      </c>
      <c r="C3334" t="s">
        <v>10405</v>
      </c>
      <c r="D3334" t="s">
        <v>1414</v>
      </c>
      <c r="E3334">
        <v>63.986623874999999</v>
      </c>
      <c r="F3334">
        <v>59.55</v>
      </c>
      <c r="G3334">
        <v>4.0985119719909697</v>
      </c>
      <c r="H3334">
        <v>54.205929778062298</v>
      </c>
      <c r="I3334">
        <v>68.701833077124306</v>
      </c>
      <c r="J3334">
        <v>12.525822665417801</v>
      </c>
      <c r="K3334">
        <v>40.902616630731899</v>
      </c>
      <c r="L3334">
        <v>38.578230340266302</v>
      </c>
      <c r="M3334">
        <v>96.356687209911698</v>
      </c>
      <c r="N3334">
        <v>2.4929709465791898</v>
      </c>
      <c r="O3334">
        <v>0</v>
      </c>
      <c r="P3334">
        <v>105.699481865284</v>
      </c>
    </row>
    <row r="3335" spans="1:17" hidden="1" x14ac:dyDescent="0.3">
      <c r="A3335" t="s">
        <v>6889</v>
      </c>
      <c r="B3335" t="s">
        <v>6890</v>
      </c>
      <c r="C3335" t="s">
        <v>10405</v>
      </c>
      <c r="D3335" t="s">
        <v>592</v>
      </c>
      <c r="E3335">
        <v>63.909366089999999</v>
      </c>
      <c r="F3335">
        <v>37.270000000000003</v>
      </c>
      <c r="G3335">
        <v>43.216724382813403</v>
      </c>
      <c r="H3335">
        <v>4.5090879928494099</v>
      </c>
      <c r="I3335">
        <v>24.297808932255101</v>
      </c>
      <c r="J3335">
        <v>1.8583416637746999</v>
      </c>
      <c r="K3335">
        <v>35.231075528955103</v>
      </c>
      <c r="L3335">
        <v>31.1904207324109</v>
      </c>
      <c r="M3335">
        <v>50.163673859739397</v>
      </c>
      <c r="N3335">
        <v>0.747607595569863</v>
      </c>
      <c r="O3335">
        <v>13.7107593238529</v>
      </c>
      <c r="P3335">
        <v>86.817042606516296</v>
      </c>
      <c r="Q3335">
        <v>3.8238405081150999E-2</v>
      </c>
    </row>
    <row r="3336" spans="1:17" hidden="1" x14ac:dyDescent="0.3">
      <c r="A3336" t="s">
        <v>6891</v>
      </c>
      <c r="B3336" t="s">
        <v>6892</v>
      </c>
      <c r="C3336" t="s">
        <v>10405</v>
      </c>
      <c r="D3336" t="s">
        <v>393</v>
      </c>
      <c r="E3336">
        <v>63.881999999999998</v>
      </c>
      <c r="F3336">
        <v>120</v>
      </c>
      <c r="G3336">
        <v>49.509034130330903</v>
      </c>
      <c r="H3336">
        <v>-25.154161032455399</v>
      </c>
      <c r="I3336">
        <v>29.016123054970201</v>
      </c>
      <c r="J3336">
        <v>-15.597090943065499</v>
      </c>
      <c r="K3336">
        <v>141.91841101657599</v>
      </c>
      <c r="L3336">
        <v>118.021439363491</v>
      </c>
      <c r="M3336">
        <v>16.698239219802598</v>
      </c>
      <c r="N3336">
        <v>0.68449197860962496</v>
      </c>
      <c r="O3336">
        <v>55.1666666666666</v>
      </c>
      <c r="P3336">
        <v>130.76923076923001</v>
      </c>
    </row>
    <row r="3337" spans="1:17" hidden="1" x14ac:dyDescent="0.3">
      <c r="A3337" t="s">
        <v>6893</v>
      </c>
      <c r="B3337" t="s">
        <v>6894</v>
      </c>
      <c r="C3337" t="s">
        <v>10405</v>
      </c>
      <c r="D3337" t="s">
        <v>266</v>
      </c>
      <c r="E3337">
        <v>63.789410549999999</v>
      </c>
      <c r="F3337">
        <v>2.95</v>
      </c>
      <c r="G3337">
        <v>136.01030727051301</v>
      </c>
      <c r="H3337">
        <v>-11.1068620053176</v>
      </c>
      <c r="I3337">
        <v>16.4077656422118</v>
      </c>
      <c r="J3337">
        <v>-2.4691114784524202</v>
      </c>
      <c r="K3337">
        <v>2.9329144689497699</v>
      </c>
      <c r="L3337">
        <v>2.6010641254013498</v>
      </c>
      <c r="M3337">
        <v>36.857226271141997</v>
      </c>
      <c r="N3337">
        <v>0.53177459373672797</v>
      </c>
      <c r="O3337">
        <v>106.77966101694901</v>
      </c>
      <c r="P3337">
        <v>184.565916398713</v>
      </c>
      <c r="Q3337">
        <v>4.3647747795187E-2</v>
      </c>
    </row>
    <row r="3338" spans="1:17" hidden="1" x14ac:dyDescent="0.3">
      <c r="A3338" t="s">
        <v>6895</v>
      </c>
      <c r="B3338" t="s">
        <v>6896</v>
      </c>
      <c r="C3338" t="s">
        <v>10405</v>
      </c>
      <c r="D3338" t="s">
        <v>1126</v>
      </c>
      <c r="E3338">
        <v>63.765520000000002</v>
      </c>
      <c r="F3338">
        <v>49.4</v>
      </c>
      <c r="G3338">
        <v>-90.377940691337997</v>
      </c>
      <c r="H3338">
        <v>-10.0057472591647</v>
      </c>
      <c r="I3338">
        <v>-41.683143448697201</v>
      </c>
      <c r="J3338">
        <v>-3.1691114784524199</v>
      </c>
      <c r="K3338">
        <v>55.420879003341099</v>
      </c>
      <c r="L3338">
        <v>75.945156843233804</v>
      </c>
      <c r="M3338">
        <v>31.338926886030301</v>
      </c>
      <c r="N3338">
        <v>0.94407894736842102</v>
      </c>
      <c r="O3338">
        <v>169.63562753036399</v>
      </c>
      <c r="P3338">
        <v>3.1315240083507199</v>
      </c>
    </row>
    <row r="3339" spans="1:17" hidden="1" x14ac:dyDescent="0.3">
      <c r="A3339" t="s">
        <v>6897</v>
      </c>
      <c r="B3339" t="s">
        <v>6898</v>
      </c>
      <c r="C3339" t="s">
        <v>10405</v>
      </c>
      <c r="D3339" t="s">
        <v>266</v>
      </c>
      <c r="E3339">
        <v>63.707358059999997</v>
      </c>
      <c r="F3339">
        <v>133.94999999999999</v>
      </c>
      <c r="G3339">
        <v>63.375934344170197</v>
      </c>
      <c r="H3339">
        <v>-7.1368914167457804</v>
      </c>
      <c r="I3339">
        <v>16.066232487398601</v>
      </c>
      <c r="J3339">
        <v>-8.4086738264899203</v>
      </c>
      <c r="K3339">
        <v>131.41610068739701</v>
      </c>
      <c r="L3339">
        <v>115.74747771852201</v>
      </c>
      <c r="M3339">
        <v>42.308450750731097</v>
      </c>
      <c r="N3339">
        <v>1.33484821991364</v>
      </c>
      <c r="O3339">
        <v>21.5378872713699</v>
      </c>
      <c r="P3339">
        <v>109.264177472269</v>
      </c>
      <c r="Q3339">
        <v>8.5003352921674005E-2</v>
      </c>
    </row>
    <row r="3340" spans="1:17" hidden="1" x14ac:dyDescent="0.3">
      <c r="A3340" t="s">
        <v>6899</v>
      </c>
      <c r="B3340" t="s">
        <v>6900</v>
      </c>
      <c r="C3340" t="s">
        <v>10405</v>
      </c>
      <c r="D3340" t="s">
        <v>376</v>
      </c>
      <c r="E3340">
        <v>63.645665999999999</v>
      </c>
      <c r="F3340">
        <v>130.19999999999999</v>
      </c>
      <c r="G3340">
        <v>36.110769042166098</v>
      </c>
      <c r="H3340">
        <v>-17.664092285175599</v>
      </c>
      <c r="I3340">
        <v>8.7246235415940401</v>
      </c>
      <c r="J3340">
        <v>-10.363848320557601</v>
      </c>
      <c r="K3340">
        <v>130.66917391033701</v>
      </c>
      <c r="L3340">
        <v>119.360368251699</v>
      </c>
      <c r="M3340">
        <v>38.940932679257401</v>
      </c>
      <c r="N3340">
        <v>0.54854155776267599</v>
      </c>
      <c r="O3340">
        <v>39.016897081413198</v>
      </c>
      <c r="P3340">
        <v>73.599999999999895</v>
      </c>
      <c r="Q3340">
        <v>5.3971013043391997E-2</v>
      </c>
    </row>
    <row r="3341" spans="1:17" hidden="1" x14ac:dyDescent="0.3">
      <c r="A3341" t="s">
        <v>6901</v>
      </c>
      <c r="B3341" t="s">
        <v>6902</v>
      </c>
      <c r="C3341" t="s">
        <v>10405</v>
      </c>
      <c r="D3341" t="s">
        <v>21</v>
      </c>
      <c r="E3341">
        <v>63.577452727999997</v>
      </c>
      <c r="F3341">
        <v>18.190000000000001</v>
      </c>
      <c r="G3341">
        <v>-30.877290043800802</v>
      </c>
      <c r="H3341">
        <v>-6.3978672963229597</v>
      </c>
      <c r="I3341">
        <v>-0.705651487282416</v>
      </c>
      <c r="J3341">
        <v>-5.19019991382656</v>
      </c>
      <c r="K3341">
        <v>18.479732955713601</v>
      </c>
      <c r="L3341">
        <v>17.839774943702501</v>
      </c>
      <c r="M3341">
        <v>33.3085329390344</v>
      </c>
      <c r="N3341">
        <v>0.770839064341303</v>
      </c>
      <c r="O3341">
        <v>22.869708631115898</v>
      </c>
      <c r="P3341">
        <v>37.857642838393502</v>
      </c>
      <c r="Q3341">
        <v>8.7872683596519993E-2</v>
      </c>
    </row>
    <row r="3342" spans="1:17" hidden="1" x14ac:dyDescent="0.3">
      <c r="A3342" t="s">
        <v>6903</v>
      </c>
      <c r="B3342" t="s">
        <v>6904</v>
      </c>
      <c r="C3342" t="s">
        <v>10405</v>
      </c>
      <c r="D3342" t="s">
        <v>74</v>
      </c>
      <c r="E3342">
        <v>63.447189535</v>
      </c>
      <c r="F3342">
        <v>2.23</v>
      </c>
      <c r="G3342">
        <v>-60.414085168729898</v>
      </c>
      <c r="H3342">
        <v>-35.666746565202203</v>
      </c>
      <c r="I3342">
        <v>-39.961963824032303</v>
      </c>
      <c r="J3342">
        <v>-6.26657983288281</v>
      </c>
      <c r="K3342">
        <v>2.8268163888653302</v>
      </c>
      <c r="L3342">
        <v>3.1595777362985902</v>
      </c>
      <c r="M3342">
        <v>29.335661676421399</v>
      </c>
      <c r="N3342">
        <v>0.71588121721989295</v>
      </c>
      <c r="O3342">
        <v>110.762331838565</v>
      </c>
      <c r="P3342">
        <v>1.8264840182648401</v>
      </c>
      <c r="Q3342">
        <v>-2.5668943062155E-2</v>
      </c>
    </row>
    <row r="3343" spans="1:17" hidden="1" x14ac:dyDescent="0.3">
      <c r="A3343" t="s">
        <v>6905</v>
      </c>
      <c r="B3343" t="s">
        <v>6906</v>
      </c>
      <c r="C3343" t="s">
        <v>10405</v>
      </c>
      <c r="E3343">
        <v>63.395200000000003</v>
      </c>
      <c r="F3343">
        <v>90.05</v>
      </c>
      <c r="G3343">
        <v>164.24060232108499</v>
      </c>
      <c r="H3343">
        <v>21.196190497734801</v>
      </c>
      <c r="I3343">
        <v>39.691900242319903</v>
      </c>
      <c r="J3343">
        <v>17.049136696729999</v>
      </c>
      <c r="K3343">
        <v>65.1545074280763</v>
      </c>
      <c r="L3343">
        <v>55.179048480471998</v>
      </c>
      <c r="M3343">
        <v>84.851348202941296</v>
      </c>
      <c r="N3343">
        <v>1.6606394537688101</v>
      </c>
      <c r="O3343">
        <v>0</v>
      </c>
      <c r="P3343">
        <v>212.78221604723799</v>
      </c>
      <c r="Q3343">
        <v>6.4041579385439001E-2</v>
      </c>
    </row>
    <row r="3344" spans="1:17" hidden="1" x14ac:dyDescent="0.3">
      <c r="A3344" t="s">
        <v>6907</v>
      </c>
      <c r="B3344" t="s">
        <v>6908</v>
      </c>
      <c r="C3344" t="s">
        <v>10405</v>
      </c>
      <c r="D3344" t="s">
        <v>46</v>
      </c>
      <c r="E3344">
        <v>63.354772599999997</v>
      </c>
      <c r="F3344">
        <v>33</v>
      </c>
      <c r="G3344">
        <v>18.927390187596799</v>
      </c>
      <c r="H3344">
        <v>-11.3310822295379</v>
      </c>
      <c r="I3344">
        <v>28.788228055963199</v>
      </c>
      <c r="J3344">
        <v>4.54787025817045</v>
      </c>
      <c r="K3344">
        <v>31.307690951935299</v>
      </c>
      <c r="L3344">
        <v>28.1486528869982</v>
      </c>
      <c r="M3344">
        <v>58.122848921659497</v>
      </c>
      <c r="N3344">
        <v>0.83410870202634901</v>
      </c>
      <c r="O3344">
        <v>39.363636363636303</v>
      </c>
      <c r="P3344">
        <v>64.588528678304201</v>
      </c>
      <c r="Q3344">
        <v>6.9089134948830996E-2</v>
      </c>
    </row>
    <row r="3345" spans="1:17" hidden="1" x14ac:dyDescent="0.3">
      <c r="A3345" t="s">
        <v>6909</v>
      </c>
      <c r="B3345" t="s">
        <v>6910</v>
      </c>
      <c r="C3345" t="s">
        <v>10405</v>
      </c>
      <c r="D3345" t="s">
        <v>831</v>
      </c>
      <c r="E3345">
        <v>63.327226250000002</v>
      </c>
      <c r="F3345">
        <v>113.77</v>
      </c>
      <c r="G3345">
        <v>15.9665099220291</v>
      </c>
      <c r="H3345">
        <v>11.6147032292617</v>
      </c>
      <c r="I3345">
        <v>20.723182585366001</v>
      </c>
      <c r="J3345">
        <v>-15.471782214812499</v>
      </c>
      <c r="K3345">
        <v>106.54608636307201</v>
      </c>
      <c r="L3345">
        <v>93.085138776153201</v>
      </c>
      <c r="M3345">
        <v>43.227650459662797</v>
      </c>
      <c r="N3345">
        <v>4.7107436372657903</v>
      </c>
      <c r="O3345">
        <v>28.8564647973982</v>
      </c>
      <c r="P3345">
        <v>55.849315068493098</v>
      </c>
      <c r="Q3345">
        <v>9.4472491939173994E-2</v>
      </c>
    </row>
    <row r="3346" spans="1:17" hidden="1" x14ac:dyDescent="0.3">
      <c r="A3346" t="s">
        <v>6911</v>
      </c>
      <c r="B3346" t="s">
        <v>6912</v>
      </c>
      <c r="C3346" t="s">
        <v>10405</v>
      </c>
      <c r="D3346" t="s">
        <v>555</v>
      </c>
      <c r="E3346">
        <v>63.287999999999997</v>
      </c>
      <c r="F3346">
        <v>90</v>
      </c>
      <c r="G3346">
        <v>67.828489088695704</v>
      </c>
      <c r="H3346">
        <v>22.002907724170299</v>
      </c>
      <c r="I3346">
        <v>8.1909824254286594</v>
      </c>
      <c r="J3346">
        <v>-2.4691114784524202</v>
      </c>
      <c r="K3346">
        <v>80.240153127513807</v>
      </c>
      <c r="L3346">
        <v>65.362619892487103</v>
      </c>
      <c r="M3346">
        <v>63.469151539679501</v>
      </c>
      <c r="N3346">
        <v>0.17028824833702799</v>
      </c>
      <c r="O3346">
        <v>10.9444444444444</v>
      </c>
      <c r="P3346">
        <v>151.74825174825099</v>
      </c>
    </row>
    <row r="3347" spans="1:17" hidden="1" x14ac:dyDescent="0.3">
      <c r="A3347" t="s">
        <v>6913</v>
      </c>
      <c r="B3347" t="s">
        <v>6914</v>
      </c>
      <c r="C3347" t="s">
        <v>10405</v>
      </c>
      <c r="D3347" t="s">
        <v>400</v>
      </c>
      <c r="E3347">
        <v>63.280970009999997</v>
      </c>
      <c r="F3347">
        <v>0.9</v>
      </c>
      <c r="G3347">
        <v>47.828489088695697</v>
      </c>
      <c r="H3347">
        <v>-18.908599052337699</v>
      </c>
      <c r="I3347">
        <v>29.8578401578601</v>
      </c>
      <c r="J3347">
        <v>-4.61964911286102</v>
      </c>
      <c r="K3347">
        <v>0.94231821031908403</v>
      </c>
      <c r="L3347">
        <v>0.82307765863349602</v>
      </c>
      <c r="M3347">
        <v>28.2999551747527</v>
      </c>
      <c r="N3347">
        <v>0.41822941560361798</v>
      </c>
      <c r="O3347">
        <v>24.4444444444444</v>
      </c>
      <c r="P3347">
        <v>119.512195121951</v>
      </c>
      <c r="Q3347">
        <v>0.13674361250379999</v>
      </c>
    </row>
    <row r="3348" spans="1:17" hidden="1" x14ac:dyDescent="0.3">
      <c r="A3348" t="s">
        <v>6915</v>
      </c>
      <c r="B3348" t="s">
        <v>6916</v>
      </c>
      <c r="C3348" t="s">
        <v>10405</v>
      </c>
      <c r="D3348" t="s">
        <v>592</v>
      </c>
      <c r="E3348">
        <v>63.27</v>
      </c>
      <c r="F3348">
        <v>222</v>
      </c>
      <c r="G3348">
        <v>-44.459144257807502</v>
      </c>
      <c r="H3348">
        <v>-7.0279259263815996</v>
      </c>
      <c r="I3348">
        <v>-24.012257372747801</v>
      </c>
      <c r="J3348">
        <v>-5.0553183750041404</v>
      </c>
      <c r="K3348">
        <v>233.43489171382899</v>
      </c>
      <c r="L3348">
        <v>239.10469737805499</v>
      </c>
      <c r="M3348">
        <v>29.728730451774599</v>
      </c>
      <c r="N3348">
        <v>1.4483137981832499</v>
      </c>
      <c r="O3348">
        <v>26.126126126126099</v>
      </c>
      <c r="P3348">
        <v>9.9009900990099098</v>
      </c>
      <c r="Q3348">
        <v>0.16952665440617201</v>
      </c>
    </row>
    <row r="3349" spans="1:17" hidden="1" x14ac:dyDescent="0.3">
      <c r="A3349" t="s">
        <v>6917</v>
      </c>
      <c r="B3349" t="s">
        <v>6918</v>
      </c>
      <c r="C3349" t="s">
        <v>10405</v>
      </c>
      <c r="D3349" t="s">
        <v>564</v>
      </c>
      <c r="E3349">
        <v>63.242108000000002</v>
      </c>
      <c r="F3349">
        <v>211.5</v>
      </c>
      <c r="G3349">
        <v>161.57848908869499</v>
      </c>
      <c r="H3349">
        <v>9.0559036659225605</v>
      </c>
      <c r="I3349">
        <v>21.782731922222599</v>
      </c>
      <c r="J3349">
        <v>3.5572043110212501</v>
      </c>
      <c r="K3349">
        <v>194.25068156091001</v>
      </c>
      <c r="L3349">
        <v>162.03677581767701</v>
      </c>
      <c r="M3349">
        <v>62.234888968466002</v>
      </c>
      <c r="N3349">
        <v>0.69109982599406605</v>
      </c>
      <c r="O3349">
        <v>25.933806146572099</v>
      </c>
      <c r="P3349">
        <v>211.029411764705</v>
      </c>
      <c r="Q3349">
        <v>0.10432491386269099</v>
      </c>
    </row>
    <row r="3350" spans="1:17" hidden="1" x14ac:dyDescent="0.3">
      <c r="A3350" t="s">
        <v>6919</v>
      </c>
      <c r="B3350" t="s">
        <v>6920</v>
      </c>
      <c r="C3350" t="s">
        <v>10405</v>
      </c>
      <c r="D3350" t="s">
        <v>1489</v>
      </c>
      <c r="E3350">
        <v>63.070516619999999</v>
      </c>
      <c r="F3350">
        <v>61.9</v>
      </c>
      <c r="G3350">
        <v>-54.553956052369998</v>
      </c>
      <c r="H3350">
        <v>-10.9343562034139</v>
      </c>
      <c r="I3350">
        <v>-35.533176627197498</v>
      </c>
      <c r="J3350">
        <v>-0.21962272589618201</v>
      </c>
      <c r="K3350">
        <v>65.328936208148704</v>
      </c>
      <c r="L3350">
        <v>72.295191779850001</v>
      </c>
      <c r="M3350">
        <v>56.593957731513399</v>
      </c>
      <c r="N3350">
        <v>2.1266644067825</v>
      </c>
      <c r="O3350">
        <v>127.221324717285</v>
      </c>
      <c r="P3350">
        <v>9.5187544232130108</v>
      </c>
      <c r="Q3350">
        <v>9.3810825297702002E-2</v>
      </c>
    </row>
    <row r="3351" spans="1:17" hidden="1" x14ac:dyDescent="0.3">
      <c r="A3351" t="s">
        <v>6921</v>
      </c>
      <c r="B3351" t="s">
        <v>6922</v>
      </c>
      <c r="C3351" t="s">
        <v>10405</v>
      </c>
      <c r="D3351" t="s">
        <v>54</v>
      </c>
      <c r="E3351">
        <v>62.973277799999998</v>
      </c>
      <c r="F3351">
        <v>50.05</v>
      </c>
      <c r="G3351">
        <v>-5.9101587417784902</v>
      </c>
      <c r="H3351">
        <v>-5.3710349928949199</v>
      </c>
      <c r="I3351">
        <v>-6.5103313651787804</v>
      </c>
      <c r="J3351">
        <v>-3.0634366318266402</v>
      </c>
      <c r="K3351">
        <v>50.688360408220802</v>
      </c>
      <c r="L3351">
        <v>49.013830623948301</v>
      </c>
      <c r="M3351">
        <v>40.004933104006099</v>
      </c>
      <c r="N3351">
        <v>0.80273505496834296</v>
      </c>
      <c r="O3351">
        <v>26.8531468531468</v>
      </c>
      <c r="P3351">
        <v>31.710526315789402</v>
      </c>
      <c r="Q3351">
        <v>4.975690555439E-3</v>
      </c>
    </row>
    <row r="3352" spans="1:17" hidden="1" x14ac:dyDescent="0.3">
      <c r="A3352" t="s">
        <v>6923</v>
      </c>
      <c r="B3352" t="s">
        <v>6924</v>
      </c>
      <c r="C3352" t="s">
        <v>10405</v>
      </c>
      <c r="D3352" t="s">
        <v>213</v>
      </c>
      <c r="E3352">
        <v>62.832864458000003</v>
      </c>
      <c r="F3352">
        <v>39.11</v>
      </c>
      <c r="G3352">
        <v>6.12410436450907</v>
      </c>
      <c r="H3352">
        <v>-9.5254118615672105</v>
      </c>
      <c r="I3352">
        <v>-15.648183886996099</v>
      </c>
      <c r="J3352">
        <v>-13.490925485341</v>
      </c>
      <c r="K3352">
        <v>41.207228359693701</v>
      </c>
      <c r="L3352">
        <v>40.300766237077198</v>
      </c>
      <c r="M3352">
        <v>34.642628765164602</v>
      </c>
      <c r="N3352">
        <v>1.02801937700653</v>
      </c>
      <c r="O3352">
        <v>65.226284837637394</v>
      </c>
      <c r="P3352">
        <v>48.707224334600703</v>
      </c>
      <c r="Q3352">
        <v>9.9481345542352995E-2</v>
      </c>
    </row>
    <row r="3353" spans="1:17" hidden="1" x14ac:dyDescent="0.3">
      <c r="A3353" t="s">
        <v>6925</v>
      </c>
      <c r="B3353" t="s">
        <v>6926</v>
      </c>
      <c r="C3353" t="s">
        <v>10405</v>
      </c>
      <c r="D3353" t="s">
        <v>2927</v>
      </c>
      <c r="E3353">
        <v>62.832000000000001</v>
      </c>
      <c r="F3353">
        <v>224.4</v>
      </c>
      <c r="G3353">
        <v>15.4600680360642</v>
      </c>
      <c r="H3353">
        <v>-11.3835476031041</v>
      </c>
      <c r="I3353">
        <v>84.479018713464896</v>
      </c>
      <c r="J3353">
        <v>4.04251642852432</v>
      </c>
      <c r="K3353">
        <v>224.506868697729</v>
      </c>
      <c r="L3353">
        <v>174.569665150655</v>
      </c>
      <c r="M3353">
        <v>51.309541804583802</v>
      </c>
      <c r="N3353">
        <v>0.34612413082667998</v>
      </c>
      <c r="O3353">
        <v>25</v>
      </c>
      <c r="P3353">
        <v>118.926829268292</v>
      </c>
    </row>
    <row r="3354" spans="1:17" hidden="1" x14ac:dyDescent="0.3">
      <c r="A3354" t="s">
        <v>6927</v>
      </c>
      <c r="B3354" t="s">
        <v>6928</v>
      </c>
      <c r="C3354" t="s">
        <v>10405</v>
      </c>
      <c r="D3354" t="s">
        <v>471</v>
      </c>
      <c r="E3354">
        <v>62.829773760000002</v>
      </c>
      <c r="F3354">
        <v>78.209999999999994</v>
      </c>
      <c r="G3354">
        <v>52.112183716405497</v>
      </c>
      <c r="H3354">
        <v>8.4580838282848596</v>
      </c>
      <c r="I3354">
        <v>17.138439037081</v>
      </c>
      <c r="J3354">
        <v>-12.7390329753875</v>
      </c>
      <c r="K3354">
        <v>73.325531851647398</v>
      </c>
      <c r="L3354">
        <v>61.868092483159501</v>
      </c>
      <c r="M3354">
        <v>41.281039651854201</v>
      </c>
      <c r="N3354">
        <v>2.9500115794313801</v>
      </c>
      <c r="O3354">
        <v>20.189234113284702</v>
      </c>
      <c r="P3354">
        <v>97.999999999999901</v>
      </c>
      <c r="Q3354">
        <v>0.123625405416358</v>
      </c>
    </row>
    <row r="3355" spans="1:17" hidden="1" x14ac:dyDescent="0.3">
      <c r="A3355" t="s">
        <v>6929</v>
      </c>
      <c r="B3355" t="s">
        <v>6930</v>
      </c>
      <c r="C3355" t="s">
        <v>10405</v>
      </c>
      <c r="D3355" t="s">
        <v>592</v>
      </c>
      <c r="E3355">
        <v>62.716025339999902</v>
      </c>
      <c r="F3355">
        <v>90</v>
      </c>
      <c r="G3355">
        <v>-29.840641098910801</v>
      </c>
      <c r="H3355">
        <v>-14.198215096670699</v>
      </c>
      <c r="I3355">
        <v>-3.9606263903196499</v>
      </c>
      <c r="J3355">
        <v>-8.0420281451190796</v>
      </c>
      <c r="K3355">
        <v>96.615798632022006</v>
      </c>
      <c r="L3355">
        <v>94.372222016411499</v>
      </c>
      <c r="M3355">
        <v>36.259597015638001</v>
      </c>
      <c r="N3355">
        <v>0.219863363471901</v>
      </c>
      <c r="O3355">
        <v>31.0555555555555</v>
      </c>
      <c r="P3355">
        <v>25.5230125523012</v>
      </c>
      <c r="Q3355">
        <v>-4.8994277224757E-2</v>
      </c>
    </row>
    <row r="3356" spans="1:17" hidden="1" x14ac:dyDescent="0.3">
      <c r="A3356" t="s">
        <v>6931</v>
      </c>
      <c r="B3356" t="s">
        <v>6932</v>
      </c>
      <c r="C3356" t="s">
        <v>10405</v>
      </c>
      <c r="E3356">
        <v>62.520536</v>
      </c>
      <c r="F3356">
        <v>45.89</v>
      </c>
      <c r="G3356">
        <v>-32.171510911304203</v>
      </c>
      <c r="H3356">
        <v>10.969111619504201</v>
      </c>
      <c r="I3356">
        <v>188.250189884636</v>
      </c>
      <c r="J3356">
        <v>13.2576557971631</v>
      </c>
      <c r="K3356">
        <v>26.368093135983202</v>
      </c>
      <c r="M3356">
        <v>100</v>
      </c>
      <c r="N3356">
        <v>1.1590909090909001</v>
      </c>
      <c r="O3356">
        <v>0</v>
      </c>
    </row>
    <row r="3357" spans="1:17" hidden="1" x14ac:dyDescent="0.3">
      <c r="A3357" t="s">
        <v>6933</v>
      </c>
      <c r="B3357" t="s">
        <v>6934</v>
      </c>
      <c r="C3357" t="s">
        <v>10405</v>
      </c>
      <c r="D3357" t="s">
        <v>468</v>
      </c>
      <c r="E3357">
        <v>62.387609699999999</v>
      </c>
      <c r="F3357">
        <v>13</v>
      </c>
      <c r="G3357">
        <v>72.231004811966201</v>
      </c>
      <c r="H3357">
        <v>2.26980799493874</v>
      </c>
      <c r="I3357">
        <v>63.123532490106598</v>
      </c>
      <c r="J3357">
        <v>-4.6109135463992299</v>
      </c>
      <c r="K3357">
        <v>11.724705533781499</v>
      </c>
      <c r="L3357">
        <v>9.4237946030616797</v>
      </c>
      <c r="M3357">
        <v>41.651541030713602</v>
      </c>
      <c r="N3357">
        <v>0.35659336930603602</v>
      </c>
      <c r="O3357">
        <v>9.0769230769230695</v>
      </c>
      <c r="P3357">
        <v>128.07017543859601</v>
      </c>
      <c r="Q3357">
        <v>9.2777066984789006E-2</v>
      </c>
    </row>
    <row r="3358" spans="1:17" hidden="1" x14ac:dyDescent="0.3">
      <c r="A3358" t="s">
        <v>6935</v>
      </c>
      <c r="B3358" t="s">
        <v>6936</v>
      </c>
      <c r="C3358" t="s">
        <v>10405</v>
      </c>
      <c r="D3358" t="s">
        <v>592</v>
      </c>
      <c r="E3358">
        <v>62.022405999999997</v>
      </c>
      <c r="F3358">
        <v>58.4</v>
      </c>
      <c r="G3358">
        <v>-80.075168360010693</v>
      </c>
      <c r="H3358">
        <v>-55.469520062890901</v>
      </c>
      <c r="I3358">
        <v>-65.586800897403705</v>
      </c>
      <c r="J3358">
        <v>-4.9670159210341502</v>
      </c>
      <c r="M3358">
        <v>26.292837354672201</v>
      </c>
      <c r="O3358">
        <v>102.39726027397199</v>
      </c>
      <c r="P3358">
        <v>10.0848256361922</v>
      </c>
    </row>
    <row r="3359" spans="1:17" hidden="1" x14ac:dyDescent="0.3">
      <c r="A3359" t="s">
        <v>6937</v>
      </c>
      <c r="B3359" t="s">
        <v>6938</v>
      </c>
      <c r="C3359" t="s">
        <v>10405</v>
      </c>
      <c r="D3359" t="s">
        <v>592</v>
      </c>
      <c r="E3359">
        <v>61.85017465</v>
      </c>
      <c r="F3359">
        <v>2.09</v>
      </c>
      <c r="G3359">
        <v>-3.9506520155986999</v>
      </c>
      <c r="H3359">
        <v>-5.7010518825264196</v>
      </c>
      <c r="I3359">
        <v>8.9835232179694504</v>
      </c>
      <c r="J3359">
        <v>2.5308885215475798</v>
      </c>
      <c r="K3359">
        <v>2.0505255975028001</v>
      </c>
      <c r="L3359">
        <v>1.97489945219505</v>
      </c>
      <c r="M3359">
        <v>66.941970050403697</v>
      </c>
      <c r="N3359">
        <v>1.0146980329214701</v>
      </c>
      <c r="O3359">
        <v>55.502392344497601</v>
      </c>
      <c r="P3359">
        <v>1108.0924855491301</v>
      </c>
      <c r="Q3359">
        <v>6.8551096491181004E-2</v>
      </c>
    </row>
    <row r="3360" spans="1:17" hidden="1" x14ac:dyDescent="0.3">
      <c r="A3360" t="s">
        <v>6939</v>
      </c>
      <c r="B3360" t="s">
        <v>6940</v>
      </c>
      <c r="C3360" t="s">
        <v>10405</v>
      </c>
      <c r="D3360" t="s">
        <v>144</v>
      </c>
      <c r="E3360">
        <v>61.635959999999997</v>
      </c>
      <c r="F3360">
        <v>56.34</v>
      </c>
      <c r="G3360">
        <v>228.28914167986599</v>
      </c>
      <c r="H3360">
        <v>114.262752507153</v>
      </c>
      <c r="I3360">
        <v>229.66580846252299</v>
      </c>
      <c r="J3360">
        <v>31.647359403827</v>
      </c>
      <c r="K3360">
        <v>33.2221276253943</v>
      </c>
      <c r="L3360">
        <v>24.7272564656196</v>
      </c>
      <c r="M3360">
        <v>93.240298102156004</v>
      </c>
      <c r="N3360">
        <v>3.6632927436961902</v>
      </c>
      <c r="O3360">
        <v>0</v>
      </c>
      <c r="P3360">
        <v>304.74137931034397</v>
      </c>
      <c r="Q3360">
        <v>0.14233646633604299</v>
      </c>
    </row>
    <row r="3361" spans="1:17" hidden="1" x14ac:dyDescent="0.3">
      <c r="A3361" t="s">
        <v>6941</v>
      </c>
      <c r="B3361" t="s">
        <v>6942</v>
      </c>
      <c r="C3361" t="s">
        <v>10405</v>
      </c>
      <c r="D3361" t="s">
        <v>21</v>
      </c>
      <c r="E3361">
        <v>61.630270000000003</v>
      </c>
      <c r="F3361">
        <v>11</v>
      </c>
      <c r="G3361">
        <v>6.0194438625651401</v>
      </c>
      <c r="H3361">
        <v>-14.5216914575759</v>
      </c>
      <c r="I3361">
        <v>-14.0073658803654</v>
      </c>
      <c r="J3361">
        <v>-9.1974546239528401</v>
      </c>
      <c r="K3361">
        <v>11.391341621104299</v>
      </c>
      <c r="L3361">
        <v>10.609766620989999</v>
      </c>
      <c r="M3361">
        <v>35.655202780688199</v>
      </c>
      <c r="N3361">
        <v>0.36113207658431601</v>
      </c>
      <c r="O3361">
        <v>37.272727272727202</v>
      </c>
      <c r="P3361">
        <v>61.764705882352899</v>
      </c>
      <c r="Q3361">
        <v>8.9433538164500004E-2</v>
      </c>
    </row>
    <row r="3362" spans="1:17" hidden="1" x14ac:dyDescent="0.3">
      <c r="A3362" t="s">
        <v>6943</v>
      </c>
      <c r="B3362" t="s">
        <v>6944</v>
      </c>
      <c r="C3362" t="s">
        <v>10405</v>
      </c>
      <c r="D3362" t="s">
        <v>5595</v>
      </c>
      <c r="E3362">
        <v>61.546373000000003</v>
      </c>
      <c r="F3362">
        <v>301</v>
      </c>
      <c r="G3362">
        <v>14.9807745934623</v>
      </c>
      <c r="H3362">
        <v>4.3668847199927301E-2</v>
      </c>
      <c r="I3362">
        <v>-79.110708003063806</v>
      </c>
      <c r="J3362">
        <v>-5.3534318221161099</v>
      </c>
      <c r="K3362">
        <v>312.37213272614798</v>
      </c>
      <c r="L3362">
        <v>390.37921830601198</v>
      </c>
      <c r="M3362">
        <v>45.113488694299797</v>
      </c>
      <c r="N3362">
        <v>0.61378770358394696</v>
      </c>
      <c r="O3362">
        <v>367.82392026577998</v>
      </c>
      <c r="P3362">
        <v>47.152285504766503</v>
      </c>
    </row>
    <row r="3363" spans="1:17" hidden="1" x14ac:dyDescent="0.3">
      <c r="A3363" t="s">
        <v>6945</v>
      </c>
      <c r="B3363" t="s">
        <v>6946</v>
      </c>
      <c r="C3363" t="s">
        <v>10405</v>
      </c>
      <c r="D3363" t="s">
        <v>564</v>
      </c>
      <c r="E3363">
        <v>61.473985800000001</v>
      </c>
      <c r="F3363">
        <v>48.95</v>
      </c>
      <c r="G3363">
        <v>87.236826157274905</v>
      </c>
      <c r="H3363">
        <v>1.83325343479775</v>
      </c>
      <c r="I3363">
        <v>43.336593393408002</v>
      </c>
      <c r="J3363">
        <v>1.86904202544078</v>
      </c>
      <c r="K3363">
        <v>43.239386166965801</v>
      </c>
      <c r="L3363">
        <v>36.189623225336</v>
      </c>
      <c r="M3363">
        <v>74.995410314193506</v>
      </c>
      <c r="N3363">
        <v>1.21576549658386</v>
      </c>
      <c r="O3363">
        <v>10.316649642492299</v>
      </c>
      <c r="P3363">
        <v>137.6213592233</v>
      </c>
      <c r="Q3363">
        <v>6.4179553109529996E-2</v>
      </c>
    </row>
    <row r="3364" spans="1:17" hidden="1" x14ac:dyDescent="0.3">
      <c r="A3364" t="s">
        <v>6947</v>
      </c>
      <c r="B3364" t="s">
        <v>6948</v>
      </c>
      <c r="C3364" t="s">
        <v>10405</v>
      </c>
      <c r="D3364" t="s">
        <v>393</v>
      </c>
      <c r="E3364">
        <v>61.296959999999999</v>
      </c>
      <c r="F3364">
        <v>5.36</v>
      </c>
      <c r="G3364">
        <v>-71.331556314255394</v>
      </c>
      <c r="H3364">
        <v>-5.3142419269832999</v>
      </c>
      <c r="I3364">
        <v>-12.9956434486972</v>
      </c>
      <c r="J3364">
        <v>-5.0145660239069603</v>
      </c>
      <c r="K3364">
        <v>5.4666140915366697</v>
      </c>
      <c r="L3364">
        <v>6.1431124554586596</v>
      </c>
      <c r="M3364">
        <v>46.234180480419099</v>
      </c>
      <c r="N3364">
        <v>1.8990770424152801</v>
      </c>
      <c r="O3364">
        <v>75</v>
      </c>
      <c r="P3364">
        <v>33.3333333333333</v>
      </c>
      <c r="Q3364">
        <v>6.2696162085284002E-2</v>
      </c>
    </row>
    <row r="3365" spans="1:17" hidden="1" x14ac:dyDescent="0.3">
      <c r="A3365" t="s">
        <v>6949</v>
      </c>
      <c r="B3365" t="s">
        <v>6950</v>
      </c>
      <c r="C3365" t="s">
        <v>10405</v>
      </c>
      <c r="D3365" t="s">
        <v>376</v>
      </c>
      <c r="E3365">
        <v>61.259616000000001</v>
      </c>
      <c r="F3365">
        <v>67.099999999999994</v>
      </c>
      <c r="G3365">
        <v>-11.899060651400999</v>
      </c>
      <c r="H3365">
        <v>-11.883612510669399</v>
      </c>
      <c r="I3365">
        <v>-15.598859255786801</v>
      </c>
      <c r="J3365">
        <v>-7.1405400498809799</v>
      </c>
      <c r="K3365">
        <v>68.663070636886403</v>
      </c>
      <c r="L3365">
        <v>66.398532190829599</v>
      </c>
      <c r="M3365">
        <v>38.188668168438298</v>
      </c>
      <c r="N3365">
        <v>0.77941168929196603</v>
      </c>
      <c r="O3365">
        <v>31.609538002980599</v>
      </c>
      <c r="P3365">
        <v>31.827111984282801</v>
      </c>
      <c r="Q3365">
        <v>4.3225213031709002E-2</v>
      </c>
    </row>
    <row r="3366" spans="1:17" hidden="1" x14ac:dyDescent="0.3">
      <c r="A3366" t="s">
        <v>6951</v>
      </c>
      <c r="B3366" t="s">
        <v>6952</v>
      </c>
      <c r="C3366" t="s">
        <v>10405</v>
      </c>
      <c r="D3366" t="s">
        <v>646</v>
      </c>
      <c r="E3366">
        <v>61.104471920000002</v>
      </c>
      <c r="F3366">
        <v>45.19</v>
      </c>
      <c r="G3366">
        <v>27.116469349534601</v>
      </c>
      <c r="H3366">
        <v>-19.426842801668901</v>
      </c>
      <c r="I3366">
        <v>9.1481784710333294</v>
      </c>
      <c r="J3366">
        <v>7.6284494971573302</v>
      </c>
      <c r="K3366">
        <v>44.982564307355503</v>
      </c>
      <c r="L3366">
        <v>41.3558163549448</v>
      </c>
      <c r="M3366">
        <v>62.488542770483399</v>
      </c>
      <c r="N3366">
        <v>1.95490020487828</v>
      </c>
      <c r="O3366">
        <v>33.967691967249401</v>
      </c>
      <c r="P3366">
        <v>75.836575875486304</v>
      </c>
      <c r="Q3366">
        <v>6.8116671657073996E-2</v>
      </c>
    </row>
    <row r="3367" spans="1:17" hidden="1" x14ac:dyDescent="0.3">
      <c r="A3367" t="s">
        <v>6953</v>
      </c>
      <c r="B3367" t="s">
        <v>6954</v>
      </c>
      <c r="C3367" t="s">
        <v>10405</v>
      </c>
      <c r="D3367" t="s">
        <v>190</v>
      </c>
      <c r="E3367">
        <v>61.063905685000002</v>
      </c>
      <c r="F3367">
        <v>117.35</v>
      </c>
      <c r="G3367">
        <v>-18.570349246250899</v>
      </c>
      <c r="H3367">
        <v>-4.7576556561113303</v>
      </c>
      <c r="I3367">
        <v>23.532259680063301</v>
      </c>
      <c r="J3367">
        <v>-2.4691114784524202</v>
      </c>
      <c r="K3367">
        <v>105.537550513678</v>
      </c>
      <c r="L3367">
        <v>72.174933844811093</v>
      </c>
      <c r="M3367">
        <v>1.8710847890978599</v>
      </c>
      <c r="N3367">
        <v>0.79999999999999905</v>
      </c>
      <c r="O3367">
        <v>20.323817639539801</v>
      </c>
      <c r="P3367">
        <v>41.215403128760499</v>
      </c>
    </row>
    <row r="3368" spans="1:17" hidden="1" x14ac:dyDescent="0.3">
      <c r="A3368" t="s">
        <v>6955</v>
      </c>
      <c r="B3368" t="s">
        <v>6956</v>
      </c>
      <c r="C3368" t="s">
        <v>10405</v>
      </c>
      <c r="D3368" t="s">
        <v>592</v>
      </c>
      <c r="E3368">
        <v>61.02075</v>
      </c>
      <c r="F3368">
        <v>41.84</v>
      </c>
      <c r="G3368">
        <v>10.141414258763801</v>
      </c>
      <c r="H3368">
        <v>2.65649626896671</v>
      </c>
      <c r="I3368">
        <v>-12.0799127571272</v>
      </c>
      <c r="J3368">
        <v>-3.9014342285121</v>
      </c>
      <c r="K3368">
        <v>41.111248456998098</v>
      </c>
      <c r="L3368">
        <v>39.695527532040202</v>
      </c>
      <c r="M3368">
        <v>50.404888106942899</v>
      </c>
      <c r="N3368">
        <v>0.41364052789008898</v>
      </c>
      <c r="O3368">
        <v>27.748565965583101</v>
      </c>
      <c r="P3368">
        <v>49.428571428571402</v>
      </c>
      <c r="Q3368">
        <v>3.0345382476620001E-2</v>
      </c>
    </row>
    <row r="3369" spans="1:17" hidden="1" x14ac:dyDescent="0.3">
      <c r="A3369" t="s">
        <v>6957</v>
      </c>
      <c r="B3369" t="s">
        <v>6958</v>
      </c>
      <c r="C3369" t="s">
        <v>10405</v>
      </c>
      <c r="D3369" t="s">
        <v>592</v>
      </c>
      <c r="E3369">
        <v>61.005000000000003</v>
      </c>
      <c r="F3369">
        <v>408</v>
      </c>
      <c r="G3369">
        <v>147.56794743631301</v>
      </c>
      <c r="H3369">
        <v>13.563075282767</v>
      </c>
      <c r="I3369">
        <v>34.555662521452</v>
      </c>
      <c r="J3369">
        <v>4.84621928308494</v>
      </c>
      <c r="K3369">
        <v>317.50387969546603</v>
      </c>
      <c r="L3369">
        <v>263.28513796582899</v>
      </c>
      <c r="M3369">
        <v>76.364908326393305</v>
      </c>
      <c r="N3369">
        <v>0.83430088164304606</v>
      </c>
      <c r="O3369">
        <v>0.98039215686274095</v>
      </c>
      <c r="P3369">
        <v>211.68831168831099</v>
      </c>
      <c r="Q3369">
        <v>0.129905659773252</v>
      </c>
    </row>
    <row r="3370" spans="1:17" hidden="1" x14ac:dyDescent="0.3">
      <c r="A3370" t="s">
        <v>6959</v>
      </c>
      <c r="B3370" t="s">
        <v>6960</v>
      </c>
      <c r="C3370" t="s">
        <v>10405</v>
      </c>
      <c r="D3370" t="s">
        <v>130</v>
      </c>
      <c r="E3370">
        <v>60.970979999999997</v>
      </c>
      <c r="F3370">
        <v>16.22</v>
      </c>
      <c r="G3370">
        <v>-3.95016703778643</v>
      </c>
      <c r="H3370">
        <v>0.31577558554420698</v>
      </c>
      <c r="I3370">
        <v>-4.4940297013141004</v>
      </c>
      <c r="J3370">
        <v>-4.09411147845241</v>
      </c>
      <c r="K3370">
        <v>14.968467278711801</v>
      </c>
      <c r="L3370">
        <v>15.8092382164975</v>
      </c>
      <c r="M3370">
        <v>69.316670874840398</v>
      </c>
      <c r="N3370">
        <v>2.2967227370623</v>
      </c>
      <c r="O3370">
        <v>59.062885326757097</v>
      </c>
      <c r="P3370">
        <v>30.2811244979919</v>
      </c>
      <c r="Q3370">
        <v>-2.2791992108953E-2</v>
      </c>
    </row>
    <row r="3371" spans="1:17" hidden="1" x14ac:dyDescent="0.3">
      <c r="A3371" t="s">
        <v>6961</v>
      </c>
      <c r="B3371" t="s">
        <v>6962</v>
      </c>
      <c r="C3371" t="s">
        <v>10405</v>
      </c>
      <c r="D3371" t="s">
        <v>400</v>
      </c>
      <c r="E3371">
        <v>60.92832825</v>
      </c>
      <c r="F3371">
        <v>60.1</v>
      </c>
      <c r="G3371">
        <v>-44.112902852696102</v>
      </c>
      <c r="H3371">
        <v>-7.0340784203389699</v>
      </c>
      <c r="I3371">
        <v>-30.5816941733348</v>
      </c>
      <c r="J3371">
        <v>-6.4627217020945897</v>
      </c>
      <c r="K3371">
        <v>62.042623986116702</v>
      </c>
      <c r="L3371">
        <v>66.507871093313</v>
      </c>
      <c r="M3371">
        <v>44.897795403067803</v>
      </c>
      <c r="N3371">
        <v>2.2882790598915901</v>
      </c>
      <c r="O3371">
        <v>38.718801996672198</v>
      </c>
      <c r="P3371">
        <v>7.1301247771835996</v>
      </c>
      <c r="Q3371">
        <v>-1.7345784892665E-2</v>
      </c>
    </row>
    <row r="3372" spans="1:17" hidden="1" x14ac:dyDescent="0.3">
      <c r="A3372" t="s">
        <v>6963</v>
      </c>
      <c r="B3372" t="s">
        <v>6964</v>
      </c>
      <c r="C3372" t="s">
        <v>10405</v>
      </c>
      <c r="D3372" t="s">
        <v>21</v>
      </c>
      <c r="E3372">
        <v>60.915444000000001</v>
      </c>
      <c r="F3372">
        <v>42.6</v>
      </c>
      <c r="G3372">
        <v>-76.118879332356798</v>
      </c>
      <c r="H3372">
        <v>-6.6960821099311696</v>
      </c>
      <c r="I3372">
        <v>-26.168642911640202</v>
      </c>
      <c r="J3372">
        <v>-5.94834829102256</v>
      </c>
      <c r="K3372">
        <v>43.625932815937297</v>
      </c>
      <c r="L3372">
        <v>49.732876928577497</v>
      </c>
      <c r="M3372">
        <v>40.686697287621598</v>
      </c>
      <c r="N3372">
        <v>0.85413929040735803</v>
      </c>
      <c r="O3372">
        <v>89.671361502347395</v>
      </c>
      <c r="P3372">
        <v>6.4999999999999902</v>
      </c>
    </row>
    <row r="3373" spans="1:17" hidden="1" x14ac:dyDescent="0.3">
      <c r="A3373" t="s">
        <v>6965</v>
      </c>
      <c r="B3373" t="s">
        <v>6966</v>
      </c>
      <c r="C3373" t="s">
        <v>10405</v>
      </c>
      <c r="D3373" t="s">
        <v>1489</v>
      </c>
      <c r="E3373">
        <v>60.7483</v>
      </c>
      <c r="F3373">
        <v>991</v>
      </c>
      <c r="G3373">
        <v>9.7547332705790595</v>
      </c>
      <c r="H3373">
        <v>-8.9116282853487192</v>
      </c>
      <c r="I3373">
        <v>157.59463432908001</v>
      </c>
      <c r="J3373">
        <v>-2.4691114784524202</v>
      </c>
      <c r="K3373">
        <v>898.60687869911897</v>
      </c>
      <c r="L3373">
        <v>664.79903662107404</v>
      </c>
      <c r="M3373">
        <v>36.719956294173898</v>
      </c>
      <c r="N3373">
        <v>7.2261072261072201E-2</v>
      </c>
      <c r="O3373">
        <v>16.019172552976801</v>
      </c>
      <c r="P3373">
        <v>175.277777777777</v>
      </c>
    </row>
    <row r="3374" spans="1:17" hidden="1" x14ac:dyDescent="0.3">
      <c r="A3374" t="s">
        <v>6967</v>
      </c>
      <c r="B3374" t="s">
        <v>6968</v>
      </c>
      <c r="C3374" t="s">
        <v>10405</v>
      </c>
      <c r="D3374" t="s">
        <v>1554</v>
      </c>
      <c r="E3374">
        <v>60.725000000000001</v>
      </c>
      <c r="F3374">
        <v>24.4</v>
      </c>
      <c r="G3374">
        <v>-1.96873609807048</v>
      </c>
      <c r="H3374">
        <v>14.4532414786937</v>
      </c>
      <c r="I3374">
        <v>9.4664136122720208</v>
      </c>
      <c r="J3374">
        <v>-9.1945800561812003</v>
      </c>
      <c r="K3374">
        <v>23.218717039678001</v>
      </c>
      <c r="L3374">
        <v>21.584657999446701</v>
      </c>
      <c r="M3374">
        <v>39.459738879073299</v>
      </c>
      <c r="N3374">
        <v>2.1933158927974401</v>
      </c>
      <c r="O3374">
        <v>24.139344262295001</v>
      </c>
      <c r="P3374">
        <v>42.191142191142099</v>
      </c>
      <c r="Q3374">
        <v>3.7041163939339997E-2</v>
      </c>
    </row>
    <row r="3375" spans="1:17" hidden="1" x14ac:dyDescent="0.3">
      <c r="A3375" t="s">
        <v>6969</v>
      </c>
      <c r="B3375" t="s">
        <v>6970</v>
      </c>
      <c r="C3375" t="s">
        <v>10405</v>
      </c>
      <c r="D3375" t="s">
        <v>276</v>
      </c>
      <c r="E3375">
        <v>60.680999999999997</v>
      </c>
      <c r="F3375">
        <v>26.85</v>
      </c>
      <c r="G3375">
        <v>-74.491596840412598</v>
      </c>
      <c r="H3375">
        <v>-8.3547779582695991</v>
      </c>
      <c r="I3375">
        <v>-38.596250959742797</v>
      </c>
      <c r="J3375">
        <v>-4.8370531906564196</v>
      </c>
      <c r="K3375">
        <v>27.3753488115984</v>
      </c>
      <c r="L3375">
        <v>33.678713247368997</v>
      </c>
      <c r="M3375">
        <v>46.633539571899099</v>
      </c>
      <c r="N3375">
        <v>0.82414099150500797</v>
      </c>
      <c r="O3375">
        <v>93.482309124767198</v>
      </c>
      <c r="P3375">
        <v>7.4</v>
      </c>
    </row>
    <row r="3376" spans="1:17" hidden="1" x14ac:dyDescent="0.3">
      <c r="A3376" t="s">
        <v>6971</v>
      </c>
      <c r="B3376" t="s">
        <v>6972</v>
      </c>
      <c r="C3376" t="s">
        <v>10405</v>
      </c>
      <c r="D3376" t="s">
        <v>6973</v>
      </c>
      <c r="E3376">
        <v>60.664928799999998</v>
      </c>
      <c r="F3376">
        <v>73.62</v>
      </c>
      <c r="G3376">
        <v>3.8595312172988998</v>
      </c>
      <c r="H3376">
        <v>11.153295399707901</v>
      </c>
      <c r="I3376">
        <v>8.0555414360167195</v>
      </c>
      <c r="J3376">
        <v>9.9277139183729801</v>
      </c>
      <c r="K3376">
        <v>63.098604676154402</v>
      </c>
      <c r="L3376">
        <v>63.177998576137597</v>
      </c>
      <c r="M3376">
        <v>66.273830648696801</v>
      </c>
      <c r="N3376">
        <v>2.3550385179759501</v>
      </c>
      <c r="O3376">
        <v>25.522955718554702</v>
      </c>
      <c r="P3376">
        <v>50.244897959183596</v>
      </c>
      <c r="Q3376">
        <v>-5.9024595816117999E-2</v>
      </c>
    </row>
    <row r="3377" spans="1:17" hidden="1" x14ac:dyDescent="0.3">
      <c r="A3377" t="s">
        <v>6974</v>
      </c>
      <c r="B3377" t="s">
        <v>6975</v>
      </c>
      <c r="C3377" t="s">
        <v>10405</v>
      </c>
      <c r="D3377" t="s">
        <v>555</v>
      </c>
      <c r="E3377">
        <v>60.627839999999999</v>
      </c>
      <c r="F3377">
        <v>0.91</v>
      </c>
      <c r="G3377">
        <v>-36.382037227093598</v>
      </c>
      <c r="H3377">
        <v>-9.9659889894446501</v>
      </c>
      <c r="I3377">
        <v>12.316856551302701</v>
      </c>
      <c r="J3377">
        <v>2.12858967097287</v>
      </c>
      <c r="K3377">
        <v>0.90550218100483704</v>
      </c>
      <c r="L3377">
        <v>0.91380340159252504</v>
      </c>
      <c r="M3377">
        <v>63.668626328651499</v>
      </c>
      <c r="N3377">
        <v>0.39079896335460601</v>
      </c>
      <c r="O3377">
        <v>30.769230769230699</v>
      </c>
      <c r="P3377">
        <v>102.222222222222</v>
      </c>
      <c r="Q3377">
        <v>-1.7524760907536002E-2</v>
      </c>
    </row>
    <row r="3378" spans="1:17" hidden="1" x14ac:dyDescent="0.3">
      <c r="A3378" t="s">
        <v>6976</v>
      </c>
      <c r="B3378" t="s">
        <v>6977</v>
      </c>
      <c r="C3378" t="s">
        <v>10405</v>
      </c>
      <c r="D3378" t="s">
        <v>327</v>
      </c>
      <c r="E3378">
        <v>60.597380000000001</v>
      </c>
      <c r="F3378">
        <v>113</v>
      </c>
      <c r="G3378">
        <v>-45.214989172173702</v>
      </c>
      <c r="H3378">
        <v>-3.0742505867665102</v>
      </c>
      <c r="I3378">
        <v>-21.594708074547501</v>
      </c>
      <c r="J3378">
        <v>-4.7037997256475501</v>
      </c>
      <c r="K3378">
        <v>105.348577273991</v>
      </c>
      <c r="L3378">
        <v>116.03629918847599</v>
      </c>
      <c r="M3378">
        <v>66.625532489582199</v>
      </c>
      <c r="N3378">
        <v>0.45866009707903599</v>
      </c>
      <c r="O3378">
        <v>84.955752212389299</v>
      </c>
      <c r="P3378">
        <v>30.1393527582632</v>
      </c>
      <c r="Q3378">
        <v>0.113330633047361</v>
      </c>
    </row>
    <row r="3379" spans="1:17" hidden="1" x14ac:dyDescent="0.3">
      <c r="A3379" t="s">
        <v>6978</v>
      </c>
      <c r="B3379" t="s">
        <v>6979</v>
      </c>
      <c r="C3379" t="s">
        <v>10405</v>
      </c>
      <c r="D3379" t="s">
        <v>130</v>
      </c>
      <c r="E3379">
        <v>60.594233192999901</v>
      </c>
      <c r="F3379">
        <v>10.53</v>
      </c>
      <c r="G3379">
        <v>39.048001283817698</v>
      </c>
      <c r="H3379">
        <v>10.3243115570034</v>
      </c>
      <c r="I3379">
        <v>59.291646467269103</v>
      </c>
      <c r="J3379">
        <v>-12.2377490105861</v>
      </c>
      <c r="K3379">
        <v>9.8021092066301705</v>
      </c>
      <c r="L3379">
        <v>7.6494572173089903</v>
      </c>
      <c r="M3379">
        <v>26.6901767722442</v>
      </c>
      <c r="N3379">
        <v>0.28412645975998801</v>
      </c>
      <c r="O3379">
        <v>34.6628679962013</v>
      </c>
      <c r="P3379">
        <v>98.679245283018801</v>
      </c>
      <c r="Q3379">
        <v>2.0357118636434999E-2</v>
      </c>
    </row>
    <row r="3380" spans="1:17" hidden="1" x14ac:dyDescent="0.3">
      <c r="A3380" t="s">
        <v>6980</v>
      </c>
      <c r="B3380" t="s">
        <v>6981</v>
      </c>
      <c r="C3380" t="s">
        <v>10405</v>
      </c>
      <c r="D3380" t="s">
        <v>1628</v>
      </c>
      <c r="E3380">
        <v>60.5</v>
      </c>
      <c r="F3380">
        <v>1.1000000000000001</v>
      </c>
      <c r="G3380">
        <v>67.828489088695704</v>
      </c>
      <c r="H3380">
        <v>-22.939473837929501</v>
      </c>
      <c r="I3380">
        <v>35.094634329080499</v>
      </c>
      <c r="J3380">
        <v>-6.04054004988099</v>
      </c>
      <c r="K3380">
        <v>1.16361287594995</v>
      </c>
      <c r="L3380">
        <v>0.98542480368490204</v>
      </c>
      <c r="M3380">
        <v>32.626619664975401</v>
      </c>
      <c r="N3380">
        <v>0.473425694252748</v>
      </c>
      <c r="O3380">
        <v>30.9090909090908</v>
      </c>
      <c r="P3380">
        <v>115.686274509803</v>
      </c>
      <c r="Q3380">
        <v>9.0713189397339994E-2</v>
      </c>
    </row>
    <row r="3381" spans="1:17" hidden="1" x14ac:dyDescent="0.3">
      <c r="A3381" t="s">
        <v>6982</v>
      </c>
      <c r="B3381" t="s">
        <v>6983</v>
      </c>
      <c r="C3381" t="s">
        <v>10405</v>
      </c>
      <c r="D3381" t="s">
        <v>21</v>
      </c>
      <c r="E3381">
        <v>60.485838879999903</v>
      </c>
      <c r="F3381">
        <v>55.6</v>
      </c>
      <c r="G3381">
        <v>-3.55712275493131</v>
      </c>
      <c r="H3381">
        <v>-9.6720392177551595</v>
      </c>
      <c r="I3381">
        <v>-32.472415479348498</v>
      </c>
      <c r="J3381">
        <v>-4.1511228098971698</v>
      </c>
      <c r="K3381">
        <v>56.5024971908867</v>
      </c>
      <c r="L3381">
        <v>56.052512279314797</v>
      </c>
      <c r="M3381">
        <v>45.831608557531702</v>
      </c>
      <c r="N3381">
        <v>0.51380608000411898</v>
      </c>
      <c r="O3381">
        <v>38.489208633093497</v>
      </c>
      <c r="P3381">
        <v>37.419673751853601</v>
      </c>
      <c r="Q3381">
        <v>5.6985940702927999E-2</v>
      </c>
    </row>
    <row r="3382" spans="1:17" hidden="1" x14ac:dyDescent="0.3">
      <c r="A3382" t="s">
        <v>6984</v>
      </c>
      <c r="B3382" t="s">
        <v>6985</v>
      </c>
      <c r="C3382" t="s">
        <v>10405</v>
      </c>
      <c r="D3382" t="s">
        <v>376</v>
      </c>
      <c r="E3382">
        <v>60.434373119999997</v>
      </c>
      <c r="F3382">
        <v>1.06</v>
      </c>
      <c r="G3382">
        <v>-53.652992392785599</v>
      </c>
      <c r="I3382">
        <v>-16.730762496316199</v>
      </c>
      <c r="K3382">
        <v>1.0740579266511801</v>
      </c>
      <c r="L3382">
        <v>1.7681056445472201</v>
      </c>
      <c r="M3382">
        <v>4.5782334131322697</v>
      </c>
      <c r="N3382">
        <v>1</v>
      </c>
      <c r="O3382">
        <v>36.792452830188601</v>
      </c>
      <c r="P3382">
        <v>41.3333333333333</v>
      </c>
      <c r="Q3382">
        <v>-4.9493861384649E-2</v>
      </c>
    </row>
    <row r="3383" spans="1:17" hidden="1" x14ac:dyDescent="0.3">
      <c r="A3383" t="s">
        <v>6986</v>
      </c>
      <c r="B3383" t="s">
        <v>6987</v>
      </c>
      <c r="C3383" t="s">
        <v>10405</v>
      </c>
      <c r="D3383" t="s">
        <v>46</v>
      </c>
      <c r="E3383">
        <v>60.144352478999998</v>
      </c>
      <c r="F3383">
        <v>56.5</v>
      </c>
      <c r="G3383">
        <v>48.669780364779598</v>
      </c>
      <c r="H3383">
        <v>2.0994872010315202</v>
      </c>
      <c r="I3383">
        <v>25.717871779729101</v>
      </c>
      <c r="J3383">
        <v>-13.983307062048601</v>
      </c>
      <c r="K3383">
        <v>55.495528001255003</v>
      </c>
      <c r="L3383">
        <v>48.579503464540899</v>
      </c>
      <c r="M3383">
        <v>46.059402074394598</v>
      </c>
      <c r="N3383">
        <v>1.30660632394015</v>
      </c>
      <c r="O3383">
        <v>46.4070796460176</v>
      </c>
      <c r="P3383">
        <v>89.960638442997507</v>
      </c>
      <c r="Q3383">
        <v>0.17290289309314999</v>
      </c>
    </row>
    <row r="3384" spans="1:17" hidden="1" x14ac:dyDescent="0.3">
      <c r="A3384" t="s">
        <v>6988</v>
      </c>
      <c r="B3384" t="s">
        <v>6989</v>
      </c>
      <c r="C3384" t="s">
        <v>10405</v>
      </c>
      <c r="D3384" t="s">
        <v>1628</v>
      </c>
      <c r="E3384">
        <v>60.134999999999998</v>
      </c>
      <c r="F3384">
        <v>40</v>
      </c>
      <c r="G3384">
        <v>-73.919083726838096</v>
      </c>
      <c r="H3384">
        <v>-11.1496013362799</v>
      </c>
      <c r="I3384">
        <v>-59.092254331954798</v>
      </c>
      <c r="J3384">
        <v>-8.3985232431583103</v>
      </c>
      <c r="K3384">
        <v>44.886310452076998</v>
      </c>
      <c r="L3384">
        <v>56.133346465629003</v>
      </c>
      <c r="M3384">
        <v>32.971404691719798</v>
      </c>
      <c r="N3384">
        <v>1.2535656703460201</v>
      </c>
      <c r="O3384">
        <v>138</v>
      </c>
      <c r="P3384">
        <v>2.0408163265306101</v>
      </c>
      <c r="Q3384">
        <v>-1.9696178114177999E-2</v>
      </c>
    </row>
    <row r="3385" spans="1:17" hidden="1" x14ac:dyDescent="0.3">
      <c r="A3385" t="s">
        <v>6990</v>
      </c>
      <c r="B3385" t="s">
        <v>6991</v>
      </c>
      <c r="C3385" t="s">
        <v>10405</v>
      </c>
      <c r="D3385" t="s">
        <v>6992</v>
      </c>
      <c r="E3385">
        <v>60.051552000000001</v>
      </c>
      <c r="F3385">
        <v>225.5</v>
      </c>
      <c r="G3385">
        <v>176.81725313363901</v>
      </c>
      <c r="H3385">
        <v>23.887330793753101</v>
      </c>
      <c r="I3385">
        <v>307.78855466451</v>
      </c>
      <c r="J3385">
        <v>-0.68952314226030698</v>
      </c>
      <c r="K3385">
        <v>208.24951702227801</v>
      </c>
      <c r="L3385">
        <v>136.45464616266801</v>
      </c>
      <c r="M3385">
        <v>36.744617207432199</v>
      </c>
      <c r="N3385">
        <v>0.43853630646083402</v>
      </c>
      <c r="O3385">
        <v>18.181818181818102</v>
      </c>
      <c r="P3385">
        <v>351</v>
      </c>
    </row>
    <row r="3386" spans="1:17" hidden="1" x14ac:dyDescent="0.3">
      <c r="A3386" t="s">
        <v>6993</v>
      </c>
      <c r="B3386" t="s">
        <v>6994</v>
      </c>
      <c r="C3386" t="s">
        <v>10405</v>
      </c>
      <c r="D3386" t="s">
        <v>564</v>
      </c>
      <c r="E3386">
        <v>60.0105316799999</v>
      </c>
      <c r="F3386">
        <v>50.99</v>
      </c>
      <c r="G3386">
        <v>-9.2744272766934603</v>
      </c>
      <c r="H3386">
        <v>0.21228422364819599</v>
      </c>
      <c r="I3386">
        <v>-10.4486534381819</v>
      </c>
      <c r="J3386">
        <v>-5.2891485842038</v>
      </c>
      <c r="K3386">
        <v>51.2529788161265</v>
      </c>
      <c r="L3386">
        <v>48.9678207602783</v>
      </c>
      <c r="M3386">
        <v>48.900561487040299</v>
      </c>
      <c r="N3386">
        <v>1.0645522165963901</v>
      </c>
      <c r="O3386">
        <v>62.3455579525397</v>
      </c>
      <c r="P3386">
        <v>45.644101685232798</v>
      </c>
      <c r="Q3386">
        <v>0.15941867260471701</v>
      </c>
    </row>
    <row r="3387" spans="1:17" hidden="1" x14ac:dyDescent="0.3">
      <c r="A3387" t="s">
        <v>6995</v>
      </c>
      <c r="B3387" t="s">
        <v>6996</v>
      </c>
      <c r="C3387" t="s">
        <v>10405</v>
      </c>
      <c r="D3387" t="s">
        <v>1230</v>
      </c>
      <c r="E3387">
        <v>59.787222194999998</v>
      </c>
      <c r="F3387">
        <v>95.95</v>
      </c>
      <c r="G3387">
        <v>-55.442202634614802</v>
      </c>
      <c r="H3387">
        <v>-16.886140057071199</v>
      </c>
      <c r="I3387">
        <v>-17.474266164101898</v>
      </c>
      <c r="J3387">
        <v>-4.7278383778363997</v>
      </c>
      <c r="K3387">
        <v>99.504342023574296</v>
      </c>
      <c r="L3387">
        <v>103.15417522292201</v>
      </c>
      <c r="M3387">
        <v>38.114648032176802</v>
      </c>
      <c r="N3387">
        <v>0.124439309878731</v>
      </c>
      <c r="O3387">
        <v>61.959353830119802</v>
      </c>
      <c r="P3387">
        <v>12.749706227967099</v>
      </c>
      <c r="Q3387">
        <v>7.1225994065418005E-2</v>
      </c>
    </row>
    <row r="3388" spans="1:17" hidden="1" x14ac:dyDescent="0.3">
      <c r="A3388" t="s">
        <v>6251</v>
      </c>
      <c r="B3388" t="s">
        <v>6997</v>
      </c>
      <c r="C3388" t="s">
        <v>10405</v>
      </c>
      <c r="D3388" t="s">
        <v>119</v>
      </c>
      <c r="E3388">
        <v>59.773912028999902</v>
      </c>
      <c r="F3388">
        <v>0.85</v>
      </c>
      <c r="G3388">
        <v>-47.171510911304203</v>
      </c>
      <c r="H3388">
        <v>-1.05395195240763</v>
      </c>
      <c r="I3388">
        <v>13.086087320533499</v>
      </c>
      <c r="J3388">
        <v>-7.0145660239069603</v>
      </c>
      <c r="K3388">
        <v>0.83234285662124896</v>
      </c>
      <c r="L3388">
        <v>0.94353953314209205</v>
      </c>
      <c r="M3388">
        <v>44.941790739355604</v>
      </c>
      <c r="N3388">
        <v>1.52249790326044</v>
      </c>
      <c r="O3388">
        <v>29.411764705882302</v>
      </c>
      <c r="P3388">
        <v>41.6666666666666</v>
      </c>
      <c r="Q3388">
        <v>-0.13985852020131301</v>
      </c>
    </row>
    <row r="3389" spans="1:17" hidden="1" x14ac:dyDescent="0.3">
      <c r="A3389" t="s">
        <v>6998</v>
      </c>
      <c r="B3389" t="s">
        <v>6999</v>
      </c>
      <c r="C3389" t="s">
        <v>10405</v>
      </c>
      <c r="D3389" t="s">
        <v>592</v>
      </c>
      <c r="E3389">
        <v>59.712449999999997</v>
      </c>
      <c r="F3389">
        <v>151.80000000000001</v>
      </c>
      <c r="G3389">
        <v>19.5981351594816</v>
      </c>
      <c r="H3389">
        <v>-7.5354334338891098</v>
      </c>
      <c r="I3389">
        <v>-5.0718674843055203</v>
      </c>
      <c r="J3389">
        <v>-9.3051671348347593</v>
      </c>
      <c r="K3389">
        <v>151.42314602274999</v>
      </c>
      <c r="L3389">
        <v>138.53803706430699</v>
      </c>
      <c r="M3389">
        <v>41.317065104812301</v>
      </c>
      <c r="N3389">
        <v>1.25357312041719</v>
      </c>
      <c r="O3389">
        <v>27.7667984189723</v>
      </c>
      <c r="P3389">
        <v>59.621451104100899</v>
      </c>
      <c r="Q3389">
        <v>4.4560276980528002E-2</v>
      </c>
    </row>
    <row r="3390" spans="1:17" hidden="1" x14ac:dyDescent="0.3">
      <c r="A3390" t="s">
        <v>7000</v>
      </c>
      <c r="B3390" t="s">
        <v>7001</v>
      </c>
      <c r="C3390" t="s">
        <v>10405</v>
      </c>
      <c r="D3390" t="s">
        <v>5124</v>
      </c>
      <c r="E3390">
        <v>59.7089584</v>
      </c>
      <c r="F3390">
        <v>60.7</v>
      </c>
      <c r="G3390">
        <v>42.354078507902202</v>
      </c>
      <c r="H3390">
        <v>-14.454443407537299</v>
      </c>
      <c r="I3390">
        <v>33.199282601514099</v>
      </c>
      <c r="J3390">
        <v>-6.9770479863889303</v>
      </c>
      <c r="K3390">
        <v>57.685541973761502</v>
      </c>
      <c r="L3390">
        <v>49.715019839305299</v>
      </c>
      <c r="M3390">
        <v>45.962267694269201</v>
      </c>
      <c r="N3390">
        <v>0.46277857354190499</v>
      </c>
      <c r="O3390">
        <v>14.744645799011501</v>
      </c>
      <c r="P3390">
        <v>98.625654450261706</v>
      </c>
      <c r="Q3390">
        <v>0.111806472358428</v>
      </c>
    </row>
    <row r="3391" spans="1:17" hidden="1" x14ac:dyDescent="0.3">
      <c r="A3391" t="s">
        <v>7002</v>
      </c>
      <c r="B3391" t="s">
        <v>7003</v>
      </c>
      <c r="C3391" t="s">
        <v>10405</v>
      </c>
      <c r="D3391" t="s">
        <v>130</v>
      </c>
      <c r="E3391">
        <v>59.704259439999902</v>
      </c>
      <c r="F3391">
        <v>35.18</v>
      </c>
      <c r="G3391">
        <v>43.640583041719204</v>
      </c>
      <c r="H3391">
        <v>12.505432481728301</v>
      </c>
      <c r="I3391">
        <v>-3.75827298237596</v>
      </c>
      <c r="J3391">
        <v>-8.3467710529205004</v>
      </c>
      <c r="K3391">
        <v>33.667163710703598</v>
      </c>
      <c r="L3391">
        <v>30.259859089604198</v>
      </c>
      <c r="M3391">
        <v>50.073956217240898</v>
      </c>
      <c r="N3391">
        <v>0.53958376524653595</v>
      </c>
      <c r="O3391">
        <v>36.156907333712297</v>
      </c>
      <c r="P3391">
        <v>94.472084024322797</v>
      </c>
      <c r="Q3391">
        <v>7.9886263828817999E-2</v>
      </c>
    </row>
    <row r="3392" spans="1:17" hidden="1" x14ac:dyDescent="0.3">
      <c r="A3392" t="s">
        <v>7004</v>
      </c>
      <c r="B3392" t="s">
        <v>7005</v>
      </c>
      <c r="C3392" t="s">
        <v>10405</v>
      </c>
      <c r="D3392" t="s">
        <v>592</v>
      </c>
      <c r="E3392">
        <v>59.638890000000004</v>
      </c>
      <c r="F3392">
        <v>34.700000000000003</v>
      </c>
      <c r="G3392">
        <v>-62.070500810294099</v>
      </c>
      <c r="H3392">
        <v>-14.885860784316399</v>
      </c>
      <c r="I3392">
        <v>-34.068685617371898</v>
      </c>
      <c r="J3392">
        <v>-6.1779026872436296</v>
      </c>
      <c r="K3392">
        <v>39.725189218156103</v>
      </c>
      <c r="M3392">
        <v>32.273525195138198</v>
      </c>
      <c r="N3392">
        <v>0.133161373528937</v>
      </c>
      <c r="O3392">
        <v>107.348703170028</v>
      </c>
      <c r="P3392">
        <v>1.7595307917888501</v>
      </c>
    </row>
    <row r="3393" spans="1:17" hidden="1" x14ac:dyDescent="0.3">
      <c r="A3393" t="s">
        <v>7006</v>
      </c>
      <c r="B3393" t="s">
        <v>7007</v>
      </c>
      <c r="C3393" t="s">
        <v>10405</v>
      </c>
      <c r="D3393" t="s">
        <v>1548</v>
      </c>
      <c r="E3393">
        <v>59.607064000000001</v>
      </c>
      <c r="F3393">
        <v>31.9</v>
      </c>
      <c r="G3393">
        <v>-70.048823472161004</v>
      </c>
      <c r="H3393">
        <v>-4.7576556561113303</v>
      </c>
      <c r="I3393">
        <v>-27.950372703268201</v>
      </c>
      <c r="J3393">
        <v>-9.8497192932136208</v>
      </c>
      <c r="K3393">
        <v>33.494278352673497</v>
      </c>
      <c r="L3393">
        <v>39.096992902283503</v>
      </c>
      <c r="M3393">
        <v>33.825019921633299</v>
      </c>
      <c r="N3393">
        <v>1.0173768606656799</v>
      </c>
      <c r="O3393">
        <v>73.040752351097197</v>
      </c>
      <c r="P3393">
        <v>5.9800664451827101</v>
      </c>
    </row>
    <row r="3394" spans="1:17" hidden="1" x14ac:dyDescent="0.3">
      <c r="A3394" t="s">
        <v>7008</v>
      </c>
      <c r="B3394" t="s">
        <v>7009</v>
      </c>
      <c r="C3394" t="s">
        <v>10405</v>
      </c>
      <c r="E3394">
        <v>59.603999999999999</v>
      </c>
      <c r="F3394">
        <v>49.67</v>
      </c>
      <c r="G3394">
        <v>46.240845410534803</v>
      </c>
      <c r="H3394">
        <v>18.125461227005498</v>
      </c>
      <c r="I3394">
        <v>3.2861697514976198</v>
      </c>
      <c r="J3394">
        <v>0.111114020246636</v>
      </c>
      <c r="K3394">
        <v>39.350898237524603</v>
      </c>
      <c r="L3394">
        <v>30.380525367093199</v>
      </c>
      <c r="M3394">
        <v>76.802233249714206</v>
      </c>
      <c r="N3394">
        <v>1.40989989513764</v>
      </c>
      <c r="O3394">
        <v>0</v>
      </c>
      <c r="P3394">
        <v>78.412356321839098</v>
      </c>
    </row>
    <row r="3395" spans="1:17" hidden="1" x14ac:dyDescent="0.3">
      <c r="A3395" t="s">
        <v>7010</v>
      </c>
      <c r="B3395" t="s">
        <v>7011</v>
      </c>
      <c r="C3395" t="s">
        <v>10405</v>
      </c>
      <c r="D3395" t="s">
        <v>294</v>
      </c>
      <c r="E3395">
        <v>59.582149000000001</v>
      </c>
      <c r="F3395">
        <v>119.15</v>
      </c>
      <c r="G3395">
        <v>31.2715617910277</v>
      </c>
      <c r="H3395">
        <v>-1.5974824959381599</v>
      </c>
      <c r="I3395">
        <v>86.340829154042495</v>
      </c>
      <c r="J3395">
        <v>-6.3804018010330603</v>
      </c>
      <c r="K3395">
        <v>110.26334409743301</v>
      </c>
      <c r="L3395">
        <v>102.209926614263</v>
      </c>
      <c r="M3395">
        <v>24.520531924404999</v>
      </c>
      <c r="N3395">
        <v>0.606169137177619</v>
      </c>
      <c r="O3395">
        <v>23.206042803189199</v>
      </c>
      <c r="P3395">
        <v>140.6098546042</v>
      </c>
      <c r="Q3395">
        <v>2.1696723941868001E-2</v>
      </c>
    </row>
    <row r="3396" spans="1:17" hidden="1" x14ac:dyDescent="0.3">
      <c r="A3396" t="s">
        <v>7012</v>
      </c>
      <c r="B3396" t="s">
        <v>7013</v>
      </c>
      <c r="C3396" t="s">
        <v>10405</v>
      </c>
      <c r="D3396" t="s">
        <v>564</v>
      </c>
      <c r="E3396">
        <v>59.575200000000002</v>
      </c>
      <c r="F3396">
        <v>2.06</v>
      </c>
      <c r="G3396">
        <v>42.777550721741001</v>
      </c>
      <c r="H3396">
        <v>-57.116146222148998</v>
      </c>
      <c r="I3396">
        <v>6.41324209347147</v>
      </c>
      <c r="J3396">
        <v>2.1941009567807401</v>
      </c>
      <c r="K3396">
        <v>2.0248595051375302</v>
      </c>
      <c r="L3396">
        <v>1.9333123320845</v>
      </c>
      <c r="M3396">
        <v>72.072107939252007</v>
      </c>
      <c r="N3396">
        <v>0.17385171087270199</v>
      </c>
      <c r="O3396">
        <v>100.485436893203</v>
      </c>
      <c r="P3396">
        <v>104.253158209201</v>
      </c>
      <c r="Q3396">
        <v>0.13613232666587</v>
      </c>
    </row>
    <row r="3397" spans="1:17" hidden="1" x14ac:dyDescent="0.3">
      <c r="A3397" t="s">
        <v>7014</v>
      </c>
      <c r="B3397" t="s">
        <v>7015</v>
      </c>
      <c r="C3397" t="s">
        <v>10405</v>
      </c>
      <c r="D3397" t="s">
        <v>1414</v>
      </c>
      <c r="E3397">
        <v>59.530940000000001</v>
      </c>
      <c r="F3397">
        <v>2.38</v>
      </c>
      <c r="G3397">
        <v>94.495155755362404</v>
      </c>
      <c r="H3397">
        <v>-21.7715445450002</v>
      </c>
      <c r="I3397">
        <v>26.559280793727002</v>
      </c>
      <c r="J3397">
        <v>-3.29898699712462</v>
      </c>
      <c r="K3397">
        <v>2.8008055983616602</v>
      </c>
      <c r="L3397">
        <v>2.61054294886863</v>
      </c>
      <c r="M3397">
        <v>38.037531672853198</v>
      </c>
      <c r="N3397">
        <v>0.20197883042522799</v>
      </c>
      <c r="O3397">
        <v>106.302521008403</v>
      </c>
      <c r="P3397">
        <v>138</v>
      </c>
      <c r="Q3397">
        <v>1.2838695734759001E-2</v>
      </c>
    </row>
    <row r="3398" spans="1:17" hidden="1" x14ac:dyDescent="0.3">
      <c r="A3398" t="s">
        <v>7016</v>
      </c>
      <c r="B3398" t="s">
        <v>7017</v>
      </c>
      <c r="C3398" t="s">
        <v>10405</v>
      </c>
      <c r="D3398" t="s">
        <v>83</v>
      </c>
      <c r="E3398">
        <v>59.511934832999998</v>
      </c>
      <c r="F3398">
        <v>6.91</v>
      </c>
      <c r="G3398">
        <v>11.7868224220291</v>
      </c>
      <c r="H3398">
        <v>-11.3525412550346</v>
      </c>
      <c r="I3398">
        <v>-5.32541987146144</v>
      </c>
      <c r="J3398">
        <v>-5.4061744155153502</v>
      </c>
      <c r="K3398">
        <v>7.5868522856966996</v>
      </c>
      <c r="L3398">
        <v>7.1778685570753602</v>
      </c>
      <c r="M3398">
        <v>33.9949104845481</v>
      </c>
      <c r="N3398">
        <v>0.22002371142198701</v>
      </c>
      <c r="O3398">
        <v>87.698986975397901</v>
      </c>
      <c r="P3398">
        <v>50.2173913043478</v>
      </c>
      <c r="Q3398">
        <v>7.7014376442578997E-2</v>
      </c>
    </row>
    <row r="3399" spans="1:17" hidden="1" x14ac:dyDescent="0.3">
      <c r="A3399" t="s">
        <v>7018</v>
      </c>
      <c r="B3399" t="s">
        <v>7019</v>
      </c>
      <c r="C3399" t="s">
        <v>10405</v>
      </c>
      <c r="D3399" t="s">
        <v>2730</v>
      </c>
      <c r="E3399">
        <v>59.426486361000002</v>
      </c>
      <c r="F3399">
        <v>3.43</v>
      </c>
      <c r="G3399">
        <v>-4.6622172310068004</v>
      </c>
      <c r="H3399">
        <v>-6.2457508942065596</v>
      </c>
      <c r="I3399">
        <v>-27.1818241874834</v>
      </c>
      <c r="J3399">
        <v>-10.779360785931599</v>
      </c>
      <c r="K3399">
        <v>3.3616701578230801</v>
      </c>
      <c r="L3399">
        <v>3.5519487280889401</v>
      </c>
      <c r="M3399">
        <v>54.579895693132499</v>
      </c>
      <c r="N3399">
        <v>0.61551302824442899</v>
      </c>
      <c r="O3399">
        <v>98.542274052478106</v>
      </c>
      <c r="P3399">
        <v>61.792452830188601</v>
      </c>
      <c r="Q3399">
        <v>3.8135184895977003E-2</v>
      </c>
    </row>
    <row r="3400" spans="1:17" hidden="1" x14ac:dyDescent="0.3">
      <c r="A3400" t="s">
        <v>7020</v>
      </c>
      <c r="B3400" t="s">
        <v>7021</v>
      </c>
      <c r="C3400" t="s">
        <v>10405</v>
      </c>
      <c r="D3400" t="s">
        <v>503</v>
      </c>
      <c r="E3400">
        <v>59.252139999999997</v>
      </c>
      <c r="F3400">
        <v>8</v>
      </c>
      <c r="G3400">
        <v>64.872824064065199</v>
      </c>
      <c r="H3400">
        <v>-16.428136205310398</v>
      </c>
      <c r="I3400">
        <v>-22.331534390294301</v>
      </c>
      <c r="J3400">
        <v>-4.4995683312442996</v>
      </c>
      <c r="K3400">
        <v>8.4942870159381005</v>
      </c>
      <c r="L3400">
        <v>8.0978752446106501</v>
      </c>
      <c r="M3400">
        <v>39.959876200754202</v>
      </c>
      <c r="N3400">
        <v>0.74068106405998901</v>
      </c>
      <c r="O3400">
        <v>55.75</v>
      </c>
      <c r="P3400">
        <v>108.333333333333</v>
      </c>
      <c r="Q3400">
        <v>6.7751943182930999E-2</v>
      </c>
    </row>
    <row r="3401" spans="1:17" hidden="1" x14ac:dyDescent="0.3">
      <c r="A3401" t="s">
        <v>7022</v>
      </c>
      <c r="B3401" t="s">
        <v>7023</v>
      </c>
      <c r="C3401" t="s">
        <v>10405</v>
      </c>
      <c r="D3401" t="s">
        <v>127</v>
      </c>
      <c r="E3401">
        <v>59.245346159999997</v>
      </c>
      <c r="F3401">
        <v>29.15</v>
      </c>
      <c r="G3401">
        <v>83.754415014621699</v>
      </c>
      <c r="H3401">
        <v>10.679668003703201</v>
      </c>
      <c r="I3401">
        <v>77.692191671946205</v>
      </c>
      <c r="J3401">
        <v>-6.4261872665141198</v>
      </c>
      <c r="K3401">
        <v>26.874234401451002</v>
      </c>
      <c r="L3401">
        <v>19.9948863849209</v>
      </c>
      <c r="M3401">
        <v>46.152151309660603</v>
      </c>
      <c r="N3401">
        <v>0.51278623812789803</v>
      </c>
      <c r="O3401">
        <v>16.6380789022298</v>
      </c>
      <c r="P3401">
        <v>218.579234972677</v>
      </c>
    </row>
    <row r="3402" spans="1:17" hidden="1" x14ac:dyDescent="0.3">
      <c r="A3402" t="s">
        <v>7024</v>
      </c>
      <c r="B3402" t="s">
        <v>7025</v>
      </c>
      <c r="C3402" t="s">
        <v>10405</v>
      </c>
      <c r="E3402">
        <v>59.208255999999999</v>
      </c>
      <c r="F3402">
        <v>167.9</v>
      </c>
      <c r="G3402">
        <v>26.374287011264201</v>
      </c>
      <c r="H3402">
        <v>-4.5167643583094703</v>
      </c>
      <c r="I3402">
        <v>-9.7782591299311292</v>
      </c>
      <c r="J3402">
        <v>4.7795998617537601</v>
      </c>
      <c r="K3402">
        <v>165.23926660297801</v>
      </c>
      <c r="L3402">
        <v>156.184723283995</v>
      </c>
      <c r="M3402">
        <v>60.126557206447799</v>
      </c>
      <c r="N3402">
        <v>1.0665701695957299</v>
      </c>
      <c r="O3402">
        <v>25.461584276354898</v>
      </c>
      <c r="P3402">
        <v>84.100877192982395</v>
      </c>
      <c r="Q3402">
        <v>0.116892456767172</v>
      </c>
    </row>
    <row r="3403" spans="1:17" hidden="1" x14ac:dyDescent="0.3">
      <c r="A3403" t="s">
        <v>7026</v>
      </c>
      <c r="B3403" t="s">
        <v>7027</v>
      </c>
      <c r="C3403" t="s">
        <v>10405</v>
      </c>
      <c r="D3403" t="s">
        <v>438</v>
      </c>
      <c r="E3403">
        <v>59.128512000000001</v>
      </c>
      <c r="F3403">
        <v>54.7</v>
      </c>
      <c r="G3403">
        <v>-68.640732746379697</v>
      </c>
      <c r="H3403">
        <v>-5.3832141905170499</v>
      </c>
      <c r="I3403">
        <v>-22.800229311663301</v>
      </c>
      <c r="J3403">
        <v>-1.92661599924807</v>
      </c>
      <c r="K3403">
        <v>56.701620571029899</v>
      </c>
      <c r="L3403">
        <v>59.978402087320198</v>
      </c>
      <c r="M3403">
        <v>38.739870320339897</v>
      </c>
      <c r="N3403">
        <v>0.45976008724100298</v>
      </c>
      <c r="O3403">
        <v>59.049360146252198</v>
      </c>
      <c r="P3403">
        <v>11.291963377416</v>
      </c>
    </row>
    <row r="3404" spans="1:17" hidden="1" x14ac:dyDescent="0.3">
      <c r="A3404" t="s">
        <v>7028</v>
      </c>
      <c r="B3404" t="s">
        <v>7029</v>
      </c>
      <c r="C3404" t="s">
        <v>10405</v>
      </c>
      <c r="D3404" t="s">
        <v>21</v>
      </c>
      <c r="E3404">
        <v>59.078421874999997</v>
      </c>
      <c r="F3404">
        <v>57.25</v>
      </c>
      <c r="G3404">
        <v>-96.3454783706283</v>
      </c>
      <c r="H3404">
        <v>2.1668047755433402</v>
      </c>
      <c r="I3404">
        <v>-37.444881360399997</v>
      </c>
      <c r="J3404">
        <v>1.2830700224201901</v>
      </c>
      <c r="K3404">
        <v>60.252593371903401</v>
      </c>
      <c r="L3404">
        <v>94.714792066586298</v>
      </c>
      <c r="M3404">
        <v>43.076949637605601</v>
      </c>
      <c r="N3404">
        <v>2.0263625902291</v>
      </c>
      <c r="O3404">
        <v>194.93449781659299</v>
      </c>
      <c r="P3404">
        <v>13.704071499503399</v>
      </c>
    </row>
    <row r="3405" spans="1:17" hidden="1" x14ac:dyDescent="0.3">
      <c r="A3405" t="s">
        <v>7030</v>
      </c>
      <c r="B3405" t="s">
        <v>7031</v>
      </c>
      <c r="C3405" t="s">
        <v>10405</v>
      </c>
      <c r="D3405" t="s">
        <v>21</v>
      </c>
      <c r="E3405">
        <v>59.057322379999903</v>
      </c>
      <c r="F3405">
        <v>3.56</v>
      </c>
      <c r="G3405">
        <v>65.606266866473504</v>
      </c>
      <c r="H3405">
        <v>-19.180732579188199</v>
      </c>
      <c r="I3405">
        <v>-37.683143448697201</v>
      </c>
      <c r="J3405">
        <v>-4.9348649031099496</v>
      </c>
      <c r="K3405">
        <v>4.1484750006614597</v>
      </c>
      <c r="L3405">
        <v>3.7017838076819798</v>
      </c>
      <c r="M3405">
        <v>9.6065370789213596</v>
      </c>
      <c r="N3405">
        <v>0.47292070485467602</v>
      </c>
      <c r="O3405">
        <v>102.247191011235</v>
      </c>
      <c r="P3405">
        <v>97.7777777777777</v>
      </c>
      <c r="Q3405">
        <v>-2.7820606987461E-2</v>
      </c>
    </row>
    <row r="3406" spans="1:17" hidden="1" x14ac:dyDescent="0.3">
      <c r="A3406" t="s">
        <v>7032</v>
      </c>
      <c r="B3406" t="s">
        <v>7033</v>
      </c>
      <c r="C3406" t="s">
        <v>10405</v>
      </c>
      <c r="D3406" t="s">
        <v>400</v>
      </c>
      <c r="E3406">
        <v>58.976815500000001</v>
      </c>
      <c r="F3406">
        <v>10.85</v>
      </c>
      <c r="G3406">
        <v>8.5548185309785296</v>
      </c>
      <c r="H3406">
        <v>-8.1548681996653407</v>
      </c>
      <c r="I3406">
        <v>3.4106065513027701</v>
      </c>
      <c r="J3406">
        <v>-6.8372789625090705E-2</v>
      </c>
      <c r="K3406">
        <v>10.655106782483299</v>
      </c>
      <c r="L3406">
        <v>9.9146671390814696</v>
      </c>
      <c r="M3406">
        <v>45.668556902542903</v>
      </c>
      <c r="N3406">
        <v>0.48239805655713502</v>
      </c>
      <c r="O3406">
        <v>30.414746543778801</v>
      </c>
      <c r="P3406">
        <v>46.6216216216216</v>
      </c>
      <c r="Q3406">
        <v>2.9212388542364999E-2</v>
      </c>
    </row>
    <row r="3407" spans="1:17" hidden="1" x14ac:dyDescent="0.3">
      <c r="A3407" t="s">
        <v>7034</v>
      </c>
      <c r="B3407" t="s">
        <v>7035</v>
      </c>
      <c r="C3407" t="s">
        <v>10405</v>
      </c>
      <c r="D3407" t="s">
        <v>187</v>
      </c>
      <c r="E3407">
        <v>58.970682959999998</v>
      </c>
      <c r="F3407">
        <v>61</v>
      </c>
      <c r="G3407">
        <v>-49.031262853514903</v>
      </c>
      <c r="H3407">
        <v>-3.1639005739841601</v>
      </c>
      <c r="I3407">
        <v>-13.7826154296203</v>
      </c>
      <c r="J3407">
        <v>-7.7458362699611403</v>
      </c>
      <c r="K3407">
        <v>61.8458077173539</v>
      </c>
      <c r="L3407">
        <v>62.420989278636597</v>
      </c>
      <c r="M3407">
        <v>39.189776000322603</v>
      </c>
      <c r="N3407">
        <v>0.657940318445836</v>
      </c>
      <c r="O3407">
        <v>39.344262295081897</v>
      </c>
      <c r="P3407">
        <v>10.607434270172201</v>
      </c>
      <c r="Q3407">
        <v>5.3087706771079999E-3</v>
      </c>
    </row>
    <row r="3408" spans="1:17" hidden="1" x14ac:dyDescent="0.3">
      <c r="A3408" t="s">
        <v>7036</v>
      </c>
      <c r="B3408" t="s">
        <v>7037</v>
      </c>
      <c r="C3408" t="s">
        <v>10405</v>
      </c>
      <c r="D3408" t="s">
        <v>5595</v>
      </c>
      <c r="E3408">
        <v>58.807231999999999</v>
      </c>
      <c r="F3408">
        <v>41.34</v>
      </c>
      <c r="G3408">
        <v>14.684616975019001</v>
      </c>
      <c r="H3408">
        <v>-2.9953193016299502</v>
      </c>
      <c r="I3408">
        <v>7.9703519920322803</v>
      </c>
      <c r="J3408">
        <v>-6.2310162403571701</v>
      </c>
      <c r="K3408">
        <v>39.448153168447597</v>
      </c>
      <c r="L3408">
        <v>35.307038132469103</v>
      </c>
      <c r="M3408">
        <v>43.3484272633914</v>
      </c>
      <c r="N3408">
        <v>1.3119925019268599</v>
      </c>
      <c r="O3408">
        <v>20.827285921625499</v>
      </c>
      <c r="P3408">
        <v>51.985294117647001</v>
      </c>
      <c r="Q3408">
        <v>7.8029285496641995E-2</v>
      </c>
    </row>
    <row r="3409" spans="1:17" hidden="1" x14ac:dyDescent="0.3">
      <c r="A3409" t="s">
        <v>7038</v>
      </c>
      <c r="B3409" t="s">
        <v>7039</v>
      </c>
      <c r="C3409" t="s">
        <v>10405</v>
      </c>
      <c r="D3409" t="s">
        <v>400</v>
      </c>
      <c r="E3409">
        <v>58.706280999999997</v>
      </c>
      <c r="F3409">
        <v>2.74</v>
      </c>
      <c r="G3409">
        <v>-2.3136910060909202</v>
      </c>
      <c r="H3409">
        <v>11.980541768781301</v>
      </c>
      <c r="I3409">
        <v>-4.4600029528294298</v>
      </c>
      <c r="J3409">
        <v>-1.7283707377116699</v>
      </c>
      <c r="K3409">
        <v>2.5265709407072499</v>
      </c>
      <c r="L3409">
        <v>2.4070404620244301</v>
      </c>
      <c r="M3409">
        <v>68.060901823281199</v>
      </c>
      <c r="N3409">
        <v>1.1305387311466299</v>
      </c>
      <c r="O3409">
        <v>29.562043795620401</v>
      </c>
      <c r="P3409">
        <v>45.744680851063798</v>
      </c>
      <c r="Q3409">
        <v>9.8740087551735994E-2</v>
      </c>
    </row>
    <row r="3410" spans="1:17" hidden="1" x14ac:dyDescent="0.3">
      <c r="A3410" t="s">
        <v>7040</v>
      </c>
      <c r="B3410" t="s">
        <v>7041</v>
      </c>
      <c r="C3410" t="s">
        <v>10405</v>
      </c>
      <c r="D3410" t="s">
        <v>503</v>
      </c>
      <c r="E3410">
        <v>58.690061759999999</v>
      </c>
      <c r="F3410">
        <v>39.119999999999997</v>
      </c>
      <c r="G3410">
        <v>-21.974327812712598</v>
      </c>
      <c r="H3410">
        <v>-3.04781109652584</v>
      </c>
      <c r="I3410">
        <v>-28.408839477907598</v>
      </c>
      <c r="J3410">
        <v>-6.7130139174768102</v>
      </c>
      <c r="K3410">
        <v>38.899607614671801</v>
      </c>
      <c r="L3410">
        <v>38.942439372870503</v>
      </c>
      <c r="M3410">
        <v>52.424617796924402</v>
      </c>
      <c r="N3410">
        <v>0.99702600183662604</v>
      </c>
      <c r="O3410">
        <v>43.149284253578699</v>
      </c>
      <c r="P3410">
        <v>32.610169491525397</v>
      </c>
      <c r="Q3410">
        <v>-6.6284470999500994E-2</v>
      </c>
    </row>
    <row r="3411" spans="1:17" hidden="1" x14ac:dyDescent="0.3">
      <c r="A3411" t="s">
        <v>7042</v>
      </c>
      <c r="B3411" t="s">
        <v>7043</v>
      </c>
      <c r="C3411" t="s">
        <v>10405</v>
      </c>
      <c r="D3411" t="s">
        <v>1126</v>
      </c>
      <c r="E3411">
        <v>58.600320000000004</v>
      </c>
      <c r="F3411">
        <v>40.14</v>
      </c>
      <c r="G3411">
        <v>-44.586959307551197</v>
      </c>
      <c r="H3411">
        <v>-16.7011952869473</v>
      </c>
      <c r="I3411">
        <v>-2.1723520817907298</v>
      </c>
      <c r="J3411">
        <v>-3.3490919233314198</v>
      </c>
      <c r="K3411">
        <v>42.090470342637602</v>
      </c>
      <c r="L3411">
        <v>40.8668404119258</v>
      </c>
      <c r="M3411">
        <v>26.563368500813599</v>
      </c>
      <c r="N3411">
        <v>0.26463433516335599</v>
      </c>
      <c r="O3411">
        <v>35.1519681116093</v>
      </c>
      <c r="P3411">
        <v>21.636363636363601</v>
      </c>
      <c r="Q3411">
        <v>0.152851440971843</v>
      </c>
    </row>
    <row r="3412" spans="1:17" hidden="1" x14ac:dyDescent="0.3">
      <c r="A3412" t="s">
        <v>7044</v>
      </c>
      <c r="B3412" t="s">
        <v>7045</v>
      </c>
      <c r="C3412" t="s">
        <v>10405</v>
      </c>
      <c r="E3412">
        <v>58.48</v>
      </c>
      <c r="F3412">
        <v>146.5</v>
      </c>
      <c r="G3412">
        <v>129.62262775917401</v>
      </c>
      <c r="H3412">
        <v>-12.639364019699601</v>
      </c>
      <c r="I3412">
        <v>34.429825090395298</v>
      </c>
      <c r="J3412">
        <v>3.3307368915248299</v>
      </c>
      <c r="K3412">
        <v>122.420341381196</v>
      </c>
      <c r="L3412">
        <v>94.5717748780054</v>
      </c>
      <c r="M3412">
        <v>58.168113078468899</v>
      </c>
      <c r="N3412">
        <v>0.68734204102167595</v>
      </c>
      <c r="O3412">
        <v>9.3924914675767894</v>
      </c>
      <c r="P3412">
        <v>173.21894815367401</v>
      </c>
      <c r="Q3412">
        <v>0.14534447415063001</v>
      </c>
    </row>
    <row r="3413" spans="1:17" hidden="1" x14ac:dyDescent="0.3">
      <c r="A3413" t="s">
        <v>7046</v>
      </c>
      <c r="B3413" t="s">
        <v>7047</v>
      </c>
      <c r="C3413" t="s">
        <v>10405</v>
      </c>
      <c r="D3413" t="s">
        <v>130</v>
      </c>
      <c r="E3413">
        <v>58.243425000000002</v>
      </c>
      <c r="F3413">
        <v>87.65</v>
      </c>
      <c r="G3413">
        <v>-12.6927197488831</v>
      </c>
      <c r="H3413">
        <v>1.5519716245500199</v>
      </c>
      <c r="I3413">
        <v>-10.870979564353901</v>
      </c>
      <c r="J3413">
        <v>0.64134879291996105</v>
      </c>
      <c r="M3413">
        <v>100</v>
      </c>
    </row>
    <row r="3414" spans="1:17" hidden="1" x14ac:dyDescent="0.3">
      <c r="A3414" t="s">
        <v>7048</v>
      </c>
      <c r="B3414" t="s">
        <v>7049</v>
      </c>
      <c r="C3414" t="s">
        <v>10405</v>
      </c>
      <c r="D3414" t="s">
        <v>1126</v>
      </c>
      <c r="E3414">
        <v>58.075370466999999</v>
      </c>
      <c r="F3414">
        <v>0.59</v>
      </c>
      <c r="G3414">
        <v>-11.763347645998</v>
      </c>
      <c r="H3414">
        <v>-17.801133916980799</v>
      </c>
      <c r="I3414">
        <v>0.31685655130278001</v>
      </c>
      <c r="J3414">
        <v>-7.2310162403571798</v>
      </c>
      <c r="K3414">
        <v>0.63269253084336796</v>
      </c>
      <c r="L3414">
        <v>0.59306924090062696</v>
      </c>
      <c r="M3414">
        <v>27.643525136769899</v>
      </c>
      <c r="N3414">
        <v>0.67804245284795694</v>
      </c>
      <c r="O3414">
        <v>28.8135593220339</v>
      </c>
      <c r="P3414">
        <v>20.408163265306101</v>
      </c>
      <c r="Q3414">
        <v>-7.367695828462E-3</v>
      </c>
    </row>
    <row r="3415" spans="1:17" hidden="1" x14ac:dyDescent="0.3">
      <c r="A3415" t="s">
        <v>7050</v>
      </c>
      <c r="B3415" t="s">
        <v>7051</v>
      </c>
      <c r="C3415" t="s">
        <v>10405</v>
      </c>
      <c r="D3415" t="s">
        <v>1551</v>
      </c>
      <c r="E3415">
        <v>58.04316</v>
      </c>
      <c r="F3415">
        <v>32.49</v>
      </c>
      <c r="G3415">
        <v>-4.7597462054218402</v>
      </c>
      <c r="H3415">
        <v>-6.19049147700684</v>
      </c>
      <c r="I3415">
        <v>3.0975256962842099</v>
      </c>
      <c r="J3415">
        <v>-1.056335065676</v>
      </c>
      <c r="K3415">
        <v>32.184528065723299</v>
      </c>
      <c r="L3415">
        <v>30.9443444183681</v>
      </c>
      <c r="M3415">
        <v>48.849560947247298</v>
      </c>
      <c r="N3415">
        <v>0.62515609106842596</v>
      </c>
      <c r="O3415">
        <v>43.305632502308399</v>
      </c>
      <c r="P3415">
        <v>46.2854570013507</v>
      </c>
      <c r="Q3415">
        <v>6.2019939789976997E-2</v>
      </c>
    </row>
    <row r="3416" spans="1:17" hidden="1" x14ac:dyDescent="0.3">
      <c r="A3416" t="s">
        <v>7052</v>
      </c>
      <c r="B3416" t="s">
        <v>7053</v>
      </c>
      <c r="C3416" t="s">
        <v>10405</v>
      </c>
      <c r="D3416" t="s">
        <v>2693</v>
      </c>
      <c r="E3416">
        <v>58.017196159999997</v>
      </c>
      <c r="F3416">
        <v>229.9</v>
      </c>
      <c r="G3416">
        <v>176.21212423289401</v>
      </c>
      <c r="H3416">
        <v>-4.7576556561113303</v>
      </c>
      <c r="I3416">
        <v>190.700491695501</v>
      </c>
      <c r="J3416">
        <v>-5.6691114784524199</v>
      </c>
      <c r="K3416">
        <v>253.29177246569699</v>
      </c>
      <c r="M3416">
        <v>5.4340809837974096</v>
      </c>
      <c r="N3416">
        <v>0.106346483704974</v>
      </c>
      <c r="O3416">
        <v>68.986515876468005</v>
      </c>
      <c r="P3416">
        <v>223.80281690140799</v>
      </c>
    </row>
    <row r="3417" spans="1:17" hidden="1" x14ac:dyDescent="0.3">
      <c r="A3417" t="s">
        <v>7054</v>
      </c>
      <c r="B3417" t="s">
        <v>7055</v>
      </c>
      <c r="C3417" t="s">
        <v>10405</v>
      </c>
      <c r="D3417" t="s">
        <v>592</v>
      </c>
      <c r="E3417">
        <v>57.759384099999998</v>
      </c>
      <c r="F3417">
        <v>67.3</v>
      </c>
      <c r="G3417">
        <v>2.2940235542302498</v>
      </c>
      <c r="H3417">
        <v>-7.61479851325418</v>
      </c>
      <c r="I3417">
        <v>11.739933474379701</v>
      </c>
      <c r="J3417">
        <v>-4.6414607807110899</v>
      </c>
      <c r="K3417">
        <v>68.401058792226806</v>
      </c>
      <c r="L3417">
        <v>63.754355073100797</v>
      </c>
      <c r="M3417">
        <v>47.725088676535897</v>
      </c>
      <c r="N3417">
        <v>1.9047654105629099</v>
      </c>
      <c r="O3417">
        <v>18.870728083209499</v>
      </c>
      <c r="P3417">
        <v>55.787037037037003</v>
      </c>
      <c r="Q3417">
        <v>8.4459499458009998E-2</v>
      </c>
    </row>
    <row r="3418" spans="1:17" hidden="1" x14ac:dyDescent="0.3">
      <c r="A3418" t="s">
        <v>7056</v>
      </c>
      <c r="B3418" t="s">
        <v>7057</v>
      </c>
      <c r="C3418" t="s">
        <v>10405</v>
      </c>
      <c r="D3418" t="s">
        <v>1186</v>
      </c>
      <c r="E3418">
        <v>57.659083199999998</v>
      </c>
      <c r="F3418">
        <v>20</v>
      </c>
      <c r="G3418">
        <v>-54.831990416331202</v>
      </c>
      <c r="H3418">
        <v>21.6187848048361</v>
      </c>
      <c r="I3418">
        <v>71.174269204749393</v>
      </c>
      <c r="J3418">
        <v>0.34338852154757499</v>
      </c>
      <c r="K3418">
        <v>16.666125747722401</v>
      </c>
      <c r="L3418">
        <v>17.203349842406599</v>
      </c>
      <c r="M3418">
        <v>84.909326865311598</v>
      </c>
      <c r="N3418">
        <v>2.2417400901686499</v>
      </c>
      <c r="O3418">
        <v>127.25</v>
      </c>
      <c r="P3418">
        <v>100.40080160320601</v>
      </c>
      <c r="Q3418">
        <v>0.27351516860193398</v>
      </c>
    </row>
    <row r="3419" spans="1:17" hidden="1" x14ac:dyDescent="0.3">
      <c r="A3419" t="s">
        <v>7058</v>
      </c>
      <c r="B3419" t="s">
        <v>7059</v>
      </c>
      <c r="C3419" t="s">
        <v>10405</v>
      </c>
      <c r="D3419" t="s">
        <v>130</v>
      </c>
      <c r="E3419">
        <v>57.581553624999998</v>
      </c>
      <c r="F3419">
        <v>17.45</v>
      </c>
      <c r="G3419">
        <v>42.328489088695697</v>
      </c>
      <c r="H3419">
        <v>-0.67840157685725599</v>
      </c>
      <c r="I3419">
        <v>11.1942568467237</v>
      </c>
      <c r="J3419">
        <v>-9.6898906992316398</v>
      </c>
      <c r="K3419">
        <v>17.155980026560702</v>
      </c>
      <c r="L3419">
        <v>15.1636905125682</v>
      </c>
      <c r="M3419">
        <v>32.331878759874101</v>
      </c>
      <c r="N3419">
        <v>0.85282109433247599</v>
      </c>
      <c r="O3419">
        <v>20.343839541547201</v>
      </c>
      <c r="P3419">
        <v>89.673913043478194</v>
      </c>
      <c r="Q3419">
        <v>7.1747665959886006E-2</v>
      </c>
    </row>
    <row r="3420" spans="1:17" hidden="1" x14ac:dyDescent="0.3">
      <c r="A3420" t="s">
        <v>7060</v>
      </c>
      <c r="B3420" t="s">
        <v>7061</v>
      </c>
      <c r="C3420" t="s">
        <v>10405</v>
      </c>
      <c r="D3420" t="s">
        <v>393</v>
      </c>
      <c r="E3420">
        <v>57.497280496000002</v>
      </c>
      <c r="F3420">
        <v>39.6</v>
      </c>
      <c r="G3420">
        <v>-32.206339306044299</v>
      </c>
      <c r="H3420">
        <v>-5.7677566662123301</v>
      </c>
      <c r="I3420">
        <v>-30.7731248515869</v>
      </c>
      <c r="J3420">
        <v>-0.65092966027059396</v>
      </c>
      <c r="K3420">
        <v>39.183949051363001</v>
      </c>
      <c r="L3420">
        <v>42.841296869620102</v>
      </c>
      <c r="M3420">
        <v>72.907404019908498</v>
      </c>
      <c r="N3420">
        <v>1.7532687287406299</v>
      </c>
      <c r="O3420">
        <v>50.266927833467697</v>
      </c>
      <c r="P3420">
        <v>27.626767035756501</v>
      </c>
      <c r="Q3420">
        <v>-3.5891073826310002E-2</v>
      </c>
    </row>
    <row r="3421" spans="1:17" hidden="1" x14ac:dyDescent="0.3">
      <c r="A3421" t="s">
        <v>7062</v>
      </c>
      <c r="B3421" t="s">
        <v>7063</v>
      </c>
      <c r="C3421" t="s">
        <v>10405</v>
      </c>
      <c r="D3421" t="s">
        <v>127</v>
      </c>
      <c r="E3421">
        <v>57.491918550000001</v>
      </c>
      <c r="F3421">
        <v>159.5</v>
      </c>
      <c r="G3421">
        <v>-16.633662305726499</v>
      </c>
      <c r="H3421">
        <v>13.8701438461993</v>
      </c>
      <c r="I3421">
        <v>23.217916621974101</v>
      </c>
      <c r="J3421">
        <v>15.030888521547499</v>
      </c>
      <c r="K3421">
        <v>137.55865792209701</v>
      </c>
      <c r="L3421">
        <v>130.460747649079</v>
      </c>
      <c r="M3421">
        <v>68.285611736314195</v>
      </c>
      <c r="N3421">
        <v>1.83356153514954</v>
      </c>
      <c r="O3421">
        <v>9.7178683385579792</v>
      </c>
      <c r="P3421">
        <v>54.854368932038803</v>
      </c>
      <c r="Q3421">
        <v>5.4081601023950002E-2</v>
      </c>
    </row>
    <row r="3422" spans="1:17" hidden="1" x14ac:dyDescent="0.3">
      <c r="A3422" t="s">
        <v>7064</v>
      </c>
      <c r="B3422" t="s">
        <v>7065</v>
      </c>
      <c r="C3422" t="s">
        <v>10405</v>
      </c>
      <c r="D3422" t="s">
        <v>1433</v>
      </c>
      <c r="E3422">
        <v>57.474165599999999</v>
      </c>
      <c r="F3422">
        <v>63.72</v>
      </c>
      <c r="G3422">
        <v>23.243123235037199</v>
      </c>
      <c r="H3422">
        <v>-11.0517733031701</v>
      </c>
      <c r="I3422">
        <v>-34.573713423915599</v>
      </c>
      <c r="J3422">
        <v>-0.74497354741793997</v>
      </c>
      <c r="K3422">
        <v>67.350056162545201</v>
      </c>
      <c r="L3422">
        <v>64.020095431858707</v>
      </c>
      <c r="M3422">
        <v>43.355894846710903</v>
      </c>
      <c r="N3422">
        <v>1.0291595197255501</v>
      </c>
      <c r="O3422">
        <v>310.38920276208398</v>
      </c>
      <c r="P3422">
        <v>97.072164948453604</v>
      </c>
      <c r="Q3422">
        <v>0.13853977245177099</v>
      </c>
    </row>
    <row r="3423" spans="1:17" hidden="1" x14ac:dyDescent="0.3">
      <c r="A3423" t="s">
        <v>7066</v>
      </c>
      <c r="B3423" t="s">
        <v>7067</v>
      </c>
      <c r="C3423" t="s">
        <v>10405</v>
      </c>
      <c r="D3423" t="s">
        <v>1460</v>
      </c>
      <c r="E3423">
        <v>57.418199999999999</v>
      </c>
      <c r="F3423">
        <v>30.87</v>
      </c>
      <c r="G3423">
        <v>23.7375799977866</v>
      </c>
      <c r="H3423">
        <v>-11.974150501472099</v>
      </c>
      <c r="I3423">
        <v>26.501816850228501</v>
      </c>
      <c r="J3423">
        <v>-2.0226829070238401</v>
      </c>
      <c r="K3423">
        <v>32.0527911961914</v>
      </c>
      <c r="L3423">
        <v>27.908699119103701</v>
      </c>
      <c r="M3423">
        <v>31.9397825939622</v>
      </c>
      <c r="N3423">
        <v>0.330597029635746</v>
      </c>
      <c r="O3423">
        <v>23.8419177194687</v>
      </c>
      <c r="P3423">
        <v>71.5</v>
      </c>
      <c r="Q3423">
        <v>3.0154282843394001E-2</v>
      </c>
    </row>
    <row r="3424" spans="1:17" hidden="1" x14ac:dyDescent="0.3">
      <c r="A3424" t="s">
        <v>7068</v>
      </c>
      <c r="B3424" t="s">
        <v>7069</v>
      </c>
      <c r="C3424" t="s">
        <v>10405</v>
      </c>
      <c r="D3424" t="s">
        <v>2479</v>
      </c>
      <c r="E3424">
        <v>57.3825</v>
      </c>
      <c r="F3424">
        <v>382.55</v>
      </c>
      <c r="G3424">
        <v>-16.247268487061699</v>
      </c>
      <c r="H3424">
        <v>35.376959728503998</v>
      </c>
      <c r="I3424">
        <v>50.101944270601003</v>
      </c>
      <c r="J3424">
        <v>18.5975108840662</v>
      </c>
      <c r="K3424">
        <v>284.82152415443699</v>
      </c>
      <c r="L3424">
        <v>272.01014204606201</v>
      </c>
      <c r="M3424">
        <v>93.734120045936507</v>
      </c>
      <c r="N3424">
        <v>0.65508417508417505</v>
      </c>
      <c r="O3424">
        <v>0</v>
      </c>
      <c r="P3424">
        <v>91.179410294852502</v>
      </c>
    </row>
    <row r="3425" spans="1:17" hidden="1" x14ac:dyDescent="0.3">
      <c r="A3425" t="s">
        <v>7070</v>
      </c>
      <c r="B3425" t="s">
        <v>7071</v>
      </c>
      <c r="C3425" t="s">
        <v>10405</v>
      </c>
      <c r="D3425" t="s">
        <v>276</v>
      </c>
      <c r="E3425">
        <v>57.159529999999997</v>
      </c>
      <c r="F3425">
        <v>170.6</v>
      </c>
      <c r="G3425">
        <v>-3.9008342195748802</v>
      </c>
      <c r="H3425">
        <v>-1.21387959893444</v>
      </c>
      <c r="I3425">
        <v>-4.8524556180093699</v>
      </c>
      <c r="J3425">
        <v>-10.969111478452399</v>
      </c>
      <c r="K3425">
        <v>175.49860509125401</v>
      </c>
      <c r="L3425">
        <v>164.26308227583701</v>
      </c>
      <c r="M3425">
        <v>32.217287122744402</v>
      </c>
      <c r="N3425">
        <v>0.93932241044154396</v>
      </c>
      <c r="O3425">
        <v>34.818288393903799</v>
      </c>
      <c r="P3425">
        <v>40.1807723911257</v>
      </c>
      <c r="Q3425">
        <v>9.2825420778008996E-2</v>
      </c>
    </row>
    <row r="3426" spans="1:17" hidden="1" x14ac:dyDescent="0.3">
      <c r="A3426" t="s">
        <v>7072</v>
      </c>
      <c r="B3426" t="s">
        <v>7073</v>
      </c>
      <c r="C3426" t="s">
        <v>10405</v>
      </c>
      <c r="D3426" t="s">
        <v>3009</v>
      </c>
      <c r="E3426">
        <v>57.104190000000003</v>
      </c>
      <c r="F3426">
        <v>101.79</v>
      </c>
      <c r="G3426">
        <v>-33.202138038187996</v>
      </c>
      <c r="H3426">
        <v>-5.5020725295604596</v>
      </c>
      <c r="I3426">
        <v>16.1806124692407</v>
      </c>
      <c r="J3426">
        <v>-2.4691114784524202</v>
      </c>
      <c r="K3426">
        <v>101.92498212250101</v>
      </c>
      <c r="L3426">
        <v>98.675917072137395</v>
      </c>
      <c r="M3426">
        <v>57.294059699252003</v>
      </c>
      <c r="N3426">
        <v>0.64116349044489995</v>
      </c>
      <c r="O3426">
        <v>57.166715787405401</v>
      </c>
      <c r="P3426">
        <v>40.905315614617898</v>
      </c>
    </row>
    <row r="3427" spans="1:17" hidden="1" x14ac:dyDescent="0.3">
      <c r="A3427" t="s">
        <v>7074</v>
      </c>
      <c r="B3427" t="s">
        <v>7075</v>
      </c>
      <c r="C3427" t="s">
        <v>10405</v>
      </c>
      <c r="D3427" t="s">
        <v>592</v>
      </c>
      <c r="E3427">
        <v>57.061057136999999</v>
      </c>
      <c r="F3427">
        <v>20.37</v>
      </c>
      <c r="G3427">
        <v>220.250634417415</v>
      </c>
      <c r="H3427">
        <v>-14.6508279738075</v>
      </c>
      <c r="I3427">
        <v>173.31685655130201</v>
      </c>
      <c r="J3427">
        <v>3.4260850280977801</v>
      </c>
      <c r="K3427">
        <v>17.166153185713799</v>
      </c>
      <c r="L3427">
        <v>9.6571691295323294</v>
      </c>
      <c r="M3427">
        <v>61.511862890435502</v>
      </c>
      <c r="N3427">
        <v>0.62984368904612598</v>
      </c>
      <c r="O3427">
        <v>18.802160039273399</v>
      </c>
      <c r="P3427">
        <v>252.42214532871901</v>
      </c>
    </row>
    <row r="3428" spans="1:17" hidden="1" x14ac:dyDescent="0.3">
      <c r="A3428" t="s">
        <v>7076</v>
      </c>
      <c r="B3428" t="s">
        <v>7077</v>
      </c>
      <c r="C3428" t="s">
        <v>10405</v>
      </c>
      <c r="D3428" t="s">
        <v>46</v>
      </c>
      <c r="E3428">
        <v>56.890500000000003</v>
      </c>
      <c r="F3428">
        <v>78.2</v>
      </c>
      <c r="G3428">
        <v>19.938973430263498</v>
      </c>
      <c r="H3428">
        <v>2.96283281064578</v>
      </c>
      <c r="I3428">
        <v>-35.427963055302797</v>
      </c>
      <c r="J3428">
        <v>-2.2418674436083199</v>
      </c>
      <c r="K3428">
        <v>77.621584192383494</v>
      </c>
      <c r="L3428">
        <v>77.067632709664906</v>
      </c>
      <c r="M3428">
        <v>45.512284662793498</v>
      </c>
      <c r="N3428">
        <v>0.68569952606109097</v>
      </c>
      <c r="O3428">
        <v>41.9437340153452</v>
      </c>
      <c r="P3428">
        <v>59.5918367346938</v>
      </c>
      <c r="Q3428">
        <v>6.6761966624676997E-2</v>
      </c>
    </row>
    <row r="3429" spans="1:17" hidden="1" x14ac:dyDescent="0.3">
      <c r="A3429" t="s">
        <v>7078</v>
      </c>
      <c r="B3429" t="s">
        <v>7079</v>
      </c>
      <c r="C3429" t="s">
        <v>10405</v>
      </c>
      <c r="D3429" t="s">
        <v>187</v>
      </c>
      <c r="E3429">
        <v>56.890294560000001</v>
      </c>
      <c r="F3429">
        <v>27.92</v>
      </c>
      <c r="G3429">
        <v>-54.182684095661699</v>
      </c>
      <c r="H3429">
        <v>-18.6747063473555</v>
      </c>
      <c r="I3429">
        <v>-18.394381002039999</v>
      </c>
      <c r="J3429">
        <v>-0.76312236774461994</v>
      </c>
      <c r="K3429">
        <v>30.6614212043743</v>
      </c>
      <c r="L3429">
        <v>30.600129051910599</v>
      </c>
      <c r="M3429">
        <v>40.3370760750499</v>
      </c>
      <c r="N3429">
        <v>0.59845912611667695</v>
      </c>
      <c r="O3429">
        <v>46.848137535816598</v>
      </c>
      <c r="P3429">
        <v>36.195121951219498</v>
      </c>
      <c r="Q3429">
        <v>-7.8910666534899999E-4</v>
      </c>
    </row>
    <row r="3430" spans="1:17" hidden="1" x14ac:dyDescent="0.3">
      <c r="A3430" t="s">
        <v>7080</v>
      </c>
      <c r="B3430" t="s">
        <v>7081</v>
      </c>
      <c r="C3430" t="s">
        <v>10405</v>
      </c>
      <c r="D3430" t="s">
        <v>263</v>
      </c>
      <c r="E3430">
        <v>56.768410415999902</v>
      </c>
      <c r="F3430">
        <v>102.99</v>
      </c>
      <c r="G3430">
        <v>75.805064209858898</v>
      </c>
      <c r="H3430">
        <v>14.779264053599499</v>
      </c>
      <c r="I3430">
        <v>4.5601799934392799</v>
      </c>
      <c r="J3430">
        <v>-6.1181365480903001</v>
      </c>
      <c r="K3430">
        <v>91.476785059891697</v>
      </c>
      <c r="L3430">
        <v>80.580784138902104</v>
      </c>
      <c r="M3430">
        <v>54.5816073929645</v>
      </c>
      <c r="N3430">
        <v>0.772675930795515</v>
      </c>
      <c r="O3430">
        <v>10.6903582872123</v>
      </c>
      <c r="P3430">
        <v>135.405714285714</v>
      </c>
      <c r="Q3430">
        <v>5.6236632629713998E-2</v>
      </c>
    </row>
    <row r="3431" spans="1:17" hidden="1" x14ac:dyDescent="0.3">
      <c r="A3431" t="s">
        <v>7082</v>
      </c>
      <c r="B3431" t="s">
        <v>7083</v>
      </c>
      <c r="C3431" t="s">
        <v>10405</v>
      </c>
      <c r="D3431" t="s">
        <v>2316</v>
      </c>
      <c r="E3431">
        <v>56.645342220000003</v>
      </c>
      <c r="F3431">
        <v>1.3</v>
      </c>
      <c r="G3431">
        <v>-53.858257899256003</v>
      </c>
      <c r="H3431">
        <v>-7.01329475385569</v>
      </c>
      <c r="I3431">
        <v>-19.938782546441502</v>
      </c>
      <c r="J3431">
        <v>-2.4691114784524202</v>
      </c>
      <c r="K3431">
        <v>1.3281128680643799</v>
      </c>
      <c r="L3431">
        <v>1.4886621934025701</v>
      </c>
      <c r="M3431">
        <v>42.371150011359099</v>
      </c>
      <c r="N3431">
        <v>0.48026238606374</v>
      </c>
      <c r="O3431">
        <v>64.615384615384599</v>
      </c>
      <c r="P3431">
        <v>13.043478260869501</v>
      </c>
      <c r="Q3431">
        <v>-0.12770659339931301</v>
      </c>
    </row>
    <row r="3432" spans="1:17" hidden="1" x14ac:dyDescent="0.3">
      <c r="A3432" t="s">
        <v>7084</v>
      </c>
      <c r="B3432" t="s">
        <v>7085</v>
      </c>
      <c r="C3432" t="s">
        <v>10405</v>
      </c>
      <c r="D3432" t="s">
        <v>564</v>
      </c>
      <c r="E3432">
        <v>56.618955327999998</v>
      </c>
      <c r="F3432">
        <v>17.68</v>
      </c>
      <c r="G3432">
        <v>-71.374453315800395</v>
      </c>
      <c r="H3432">
        <v>-10.9620352181551</v>
      </c>
      <c r="I3432">
        <v>-31.691617397273099</v>
      </c>
      <c r="J3432">
        <v>4.2964671565623904</v>
      </c>
      <c r="K3432">
        <v>18.1071222132461</v>
      </c>
      <c r="L3432">
        <v>19.9862638683692</v>
      </c>
      <c r="M3432">
        <v>51.209320194879098</v>
      </c>
      <c r="N3432">
        <v>1.2657512490826699</v>
      </c>
      <c r="O3432">
        <v>88.050660368040596</v>
      </c>
      <c r="P3432">
        <v>24.507042253521099</v>
      </c>
      <c r="Q3432">
        <v>0.182019097976233</v>
      </c>
    </row>
    <row r="3433" spans="1:17" hidden="1" x14ac:dyDescent="0.3">
      <c r="A3433" t="s">
        <v>7086</v>
      </c>
      <c r="B3433" t="s">
        <v>7087</v>
      </c>
      <c r="C3433" t="s">
        <v>10405</v>
      </c>
      <c r="D3433" t="s">
        <v>2127</v>
      </c>
      <c r="E3433">
        <v>56.615400000000001</v>
      </c>
      <c r="F3433">
        <v>159.75</v>
      </c>
      <c r="G3433">
        <v>267.20348908869499</v>
      </c>
      <c r="H3433">
        <v>3.0308058823502</v>
      </c>
      <c r="I3433">
        <v>126.657633547326</v>
      </c>
      <c r="J3433">
        <v>-7.46911147845241</v>
      </c>
      <c r="K3433">
        <v>142.44812002663801</v>
      </c>
      <c r="L3433">
        <v>92.896045953686993</v>
      </c>
      <c r="M3433">
        <v>24.271191325611301</v>
      </c>
      <c r="N3433">
        <v>0.19805194805194801</v>
      </c>
      <c r="O3433">
        <v>10.7981220657277</v>
      </c>
      <c r="P3433">
        <v>384.09090909090901</v>
      </c>
      <c r="Q3433">
        <v>0.121973642888975</v>
      </c>
    </row>
    <row r="3434" spans="1:17" hidden="1" x14ac:dyDescent="0.3">
      <c r="A3434" t="s">
        <v>7088</v>
      </c>
      <c r="B3434" t="s">
        <v>7089</v>
      </c>
      <c r="C3434" t="s">
        <v>10405</v>
      </c>
      <c r="D3434" t="s">
        <v>2307</v>
      </c>
      <c r="E3434">
        <v>56.569368509999997</v>
      </c>
      <c r="F3434">
        <v>79.47</v>
      </c>
      <c r="G3434">
        <v>159.140805804238</v>
      </c>
      <c r="H3434">
        <v>-4.42286297004385</v>
      </c>
      <c r="I3434">
        <v>77.239593858145994</v>
      </c>
      <c r="J3434">
        <v>3.9208393680795299</v>
      </c>
      <c r="K3434">
        <v>70.351800101619403</v>
      </c>
      <c r="L3434">
        <v>56.439891753649597</v>
      </c>
      <c r="M3434">
        <v>83.148600629857896</v>
      </c>
      <c r="N3434">
        <v>0.58456564249628395</v>
      </c>
      <c r="O3434">
        <v>3.8001761671070802</v>
      </c>
      <c r="P3434">
        <v>214.73267326732599</v>
      </c>
      <c r="Q3434">
        <v>0.13552766142141301</v>
      </c>
    </row>
    <row r="3435" spans="1:17" hidden="1" x14ac:dyDescent="0.3">
      <c r="A3435" t="s">
        <v>7090</v>
      </c>
      <c r="B3435" t="s">
        <v>7091</v>
      </c>
      <c r="C3435" t="s">
        <v>10405</v>
      </c>
      <c r="D3435" t="s">
        <v>276</v>
      </c>
      <c r="E3435">
        <v>56.485658999999998</v>
      </c>
      <c r="F3435">
        <v>41</v>
      </c>
      <c r="G3435">
        <v>-27.712912185189499</v>
      </c>
      <c r="H3435">
        <v>-8.2870674208172108</v>
      </c>
      <c r="I3435">
        <v>-21.325916656687799</v>
      </c>
      <c r="J3435">
        <v>14.008161248820199</v>
      </c>
      <c r="K3435">
        <v>43.166943291935397</v>
      </c>
      <c r="L3435">
        <v>42.4642640357117</v>
      </c>
      <c r="M3435">
        <v>35.997598813823103</v>
      </c>
      <c r="N3435">
        <v>0.38400000000000001</v>
      </c>
      <c r="O3435">
        <v>20.121951219512098</v>
      </c>
      <c r="P3435">
        <v>16.477272727272702</v>
      </c>
    </row>
    <row r="3436" spans="1:17" hidden="1" x14ac:dyDescent="0.3">
      <c r="A3436" t="s">
        <v>7092</v>
      </c>
      <c r="B3436" t="s">
        <v>7093</v>
      </c>
      <c r="C3436" t="s">
        <v>10405</v>
      </c>
      <c r="D3436" t="s">
        <v>46</v>
      </c>
      <c r="E3436">
        <v>56.299705000000003</v>
      </c>
      <c r="F3436">
        <v>28.45</v>
      </c>
      <c r="G3436">
        <v>-13.728546714801199</v>
      </c>
      <c r="H3436">
        <v>10.6240237332016</v>
      </c>
      <c r="I3436">
        <v>-12.8563195724997</v>
      </c>
      <c r="J3436">
        <v>5.0726885926966396</v>
      </c>
      <c r="K3436">
        <v>27.135232535729401</v>
      </c>
      <c r="L3436">
        <v>26.5661449740407</v>
      </c>
      <c r="M3436">
        <v>52.0754032751869</v>
      </c>
      <c r="N3436">
        <v>3.3525394492618799</v>
      </c>
      <c r="O3436">
        <v>21.722319859402401</v>
      </c>
      <c r="P3436">
        <v>29.318181818181799</v>
      </c>
    </row>
    <row r="3437" spans="1:17" hidden="1" x14ac:dyDescent="0.3">
      <c r="A3437" t="s">
        <v>7094</v>
      </c>
      <c r="B3437" t="s">
        <v>7095</v>
      </c>
      <c r="C3437" t="s">
        <v>10405</v>
      </c>
      <c r="D3437" t="s">
        <v>388</v>
      </c>
      <c r="E3437">
        <v>56.276688</v>
      </c>
      <c r="F3437">
        <v>156</v>
      </c>
      <c r="G3437">
        <v>-3.2458910765934599</v>
      </c>
      <c r="H3437">
        <v>-5.7100366084922802</v>
      </c>
      <c r="I3437">
        <v>-13.6137638623062</v>
      </c>
      <c r="J3437">
        <v>-4.9995707099425797</v>
      </c>
      <c r="K3437">
        <v>157.066943321335</v>
      </c>
      <c r="L3437">
        <v>154.89871954188899</v>
      </c>
      <c r="M3437">
        <v>43.7187781073754</v>
      </c>
      <c r="N3437">
        <v>0.84621505628823701</v>
      </c>
      <c r="O3437">
        <v>62.179487179487097</v>
      </c>
      <c r="P3437">
        <v>35.652173913043399</v>
      </c>
      <c r="Q3437">
        <v>6.2615259728885E-2</v>
      </c>
    </row>
    <row r="3438" spans="1:17" hidden="1" x14ac:dyDescent="0.3">
      <c r="A3438" t="s">
        <v>7096</v>
      </c>
      <c r="B3438" t="s">
        <v>7097</v>
      </c>
      <c r="C3438" t="s">
        <v>10405</v>
      </c>
      <c r="D3438" t="s">
        <v>745</v>
      </c>
      <c r="E3438">
        <v>56.227669900000002</v>
      </c>
      <c r="F3438">
        <v>111.85</v>
      </c>
      <c r="G3438">
        <v>-18.9973735036344</v>
      </c>
      <c r="H3438">
        <v>-12.3289019342908</v>
      </c>
      <c r="I3438">
        <v>11.998015971592601</v>
      </c>
      <c r="J3438">
        <v>-9.1271870798269905</v>
      </c>
      <c r="K3438">
        <v>112.382972131774</v>
      </c>
      <c r="L3438">
        <v>104.669421084614</v>
      </c>
      <c r="M3438">
        <v>42.163757534931001</v>
      </c>
      <c r="N3438">
        <v>0.38719050650053999</v>
      </c>
      <c r="O3438">
        <v>21.9490388913723</v>
      </c>
      <c r="P3438">
        <v>50.9446693657219</v>
      </c>
      <c r="Q3438">
        <v>2.3781794206469E-2</v>
      </c>
    </row>
    <row r="3439" spans="1:17" hidden="1" x14ac:dyDescent="0.3">
      <c r="A3439" t="s">
        <v>7098</v>
      </c>
      <c r="B3439" t="s">
        <v>7099</v>
      </c>
      <c r="C3439" t="s">
        <v>10405</v>
      </c>
      <c r="E3439">
        <v>56.196362723999997</v>
      </c>
      <c r="F3439">
        <v>70</v>
      </c>
      <c r="G3439">
        <v>34.733591616115902</v>
      </c>
      <c r="H3439">
        <v>-15.7836296820853</v>
      </c>
      <c r="I3439">
        <v>-24.349810115363798</v>
      </c>
      <c r="J3439">
        <v>-9.8755177495701201</v>
      </c>
      <c r="K3439">
        <v>72.068133256225295</v>
      </c>
      <c r="L3439">
        <v>68.546106488673701</v>
      </c>
      <c r="M3439">
        <v>43.424659606694398</v>
      </c>
      <c r="N3439">
        <v>0.62138440145289198</v>
      </c>
      <c r="O3439">
        <v>34.9</v>
      </c>
      <c r="P3439">
        <v>142.38227146814401</v>
      </c>
      <c r="Q3439">
        <v>0.14976878146876799</v>
      </c>
    </row>
    <row r="3440" spans="1:17" hidden="1" x14ac:dyDescent="0.3">
      <c r="A3440" t="s">
        <v>7100</v>
      </c>
      <c r="B3440" t="s">
        <v>7101</v>
      </c>
      <c r="C3440" t="s">
        <v>10405</v>
      </c>
      <c r="D3440" t="s">
        <v>119</v>
      </c>
      <c r="E3440">
        <v>56.13</v>
      </c>
      <c r="F3440">
        <v>19</v>
      </c>
      <c r="G3440">
        <v>-39.398073411304203</v>
      </c>
      <c r="H3440">
        <v>-17.5829344665202</v>
      </c>
      <c r="I3440">
        <v>-28.481265514424901</v>
      </c>
      <c r="J3440">
        <v>-8.2451034422896807</v>
      </c>
      <c r="K3440">
        <v>19.343015220331001</v>
      </c>
      <c r="L3440">
        <v>18.686528478971098</v>
      </c>
      <c r="M3440">
        <v>39.289269765222798</v>
      </c>
      <c r="N3440">
        <v>0.32989457795126398</v>
      </c>
      <c r="O3440">
        <v>46.2631578947368</v>
      </c>
      <c r="P3440">
        <v>30.136986301369799</v>
      </c>
      <c r="Q3440">
        <v>1.5858763369571E-2</v>
      </c>
    </row>
    <row r="3441" spans="1:17" hidden="1" x14ac:dyDescent="0.3">
      <c r="A3441" t="s">
        <v>7102</v>
      </c>
      <c r="B3441" t="s">
        <v>7103</v>
      </c>
      <c r="C3441" t="s">
        <v>10405</v>
      </c>
      <c r="D3441" t="s">
        <v>745</v>
      </c>
      <c r="E3441">
        <v>56.096648999999999</v>
      </c>
      <c r="F3441">
        <v>155.85</v>
      </c>
      <c r="G3441">
        <v>-90.049889289682596</v>
      </c>
      <c r="H3441">
        <v>-19.9972894740973</v>
      </c>
      <c r="I3441">
        <v>-14.7778941915166</v>
      </c>
      <c r="J3441">
        <v>-8.2740187196253601</v>
      </c>
      <c r="K3441">
        <v>173.62413744233501</v>
      </c>
      <c r="L3441">
        <v>192.37298982555501</v>
      </c>
      <c r="M3441">
        <v>28.434924107560501</v>
      </c>
      <c r="N3441">
        <v>0.38927170089700902</v>
      </c>
      <c r="O3441">
        <v>151.45973692653101</v>
      </c>
      <c r="P3441">
        <v>12.934782608695601</v>
      </c>
      <c r="Q3441">
        <v>0.178980090159957</v>
      </c>
    </row>
    <row r="3442" spans="1:17" hidden="1" x14ac:dyDescent="0.3">
      <c r="A3442" t="s">
        <v>7104</v>
      </c>
      <c r="B3442" t="s">
        <v>7105</v>
      </c>
      <c r="C3442" t="s">
        <v>10405</v>
      </c>
      <c r="D3442" t="s">
        <v>130</v>
      </c>
      <c r="E3442">
        <v>55.911043877999901</v>
      </c>
      <c r="F3442">
        <v>76.94</v>
      </c>
      <c r="G3442">
        <v>-59.311662426455698</v>
      </c>
      <c r="H3442">
        <v>-23.868428566210198</v>
      </c>
      <c r="I3442">
        <v>-34.951960652998203</v>
      </c>
      <c r="J3442">
        <v>-1.3685680001915399</v>
      </c>
      <c r="K3442">
        <v>83.633794941595696</v>
      </c>
      <c r="L3442">
        <v>97.880121069813001</v>
      </c>
      <c r="M3442">
        <v>45.207811533530503</v>
      </c>
      <c r="N3442">
        <v>1.3163319827670099</v>
      </c>
      <c r="O3442">
        <v>109.253964127891</v>
      </c>
      <c r="P3442">
        <v>5.1523848571819002</v>
      </c>
      <c r="Q3442">
        <v>-4.8631231894666997E-2</v>
      </c>
    </row>
    <row r="3443" spans="1:17" hidden="1" x14ac:dyDescent="0.3">
      <c r="A3443" t="s">
        <v>7106</v>
      </c>
      <c r="B3443" t="s">
        <v>7107</v>
      </c>
      <c r="C3443" t="s">
        <v>10405</v>
      </c>
      <c r="D3443" t="s">
        <v>2927</v>
      </c>
      <c r="E3443">
        <v>55.8135318</v>
      </c>
      <c r="F3443">
        <v>2.78</v>
      </c>
      <c r="G3443">
        <v>103.921907347719</v>
      </c>
      <c r="H3443">
        <v>-65.012252544371506</v>
      </c>
      <c r="I3443">
        <v>49.033498230463202</v>
      </c>
      <c r="J3443">
        <v>-6.8908801859354103</v>
      </c>
      <c r="K3443">
        <v>2.5719787995024901</v>
      </c>
      <c r="L3443">
        <v>1.8919583294164899</v>
      </c>
      <c r="M3443">
        <v>27.104774856176299</v>
      </c>
      <c r="N3443">
        <v>0.49223377810449598</v>
      </c>
      <c r="O3443">
        <v>38.489208633093497</v>
      </c>
      <c r="P3443">
        <v>158.60465116278999</v>
      </c>
      <c r="Q3443">
        <v>-6.8680930529450998E-2</v>
      </c>
    </row>
    <row r="3444" spans="1:17" hidden="1" x14ac:dyDescent="0.3">
      <c r="A3444" t="s">
        <v>7108</v>
      </c>
      <c r="B3444" t="s">
        <v>7109</v>
      </c>
      <c r="C3444" t="s">
        <v>10405</v>
      </c>
      <c r="D3444" t="s">
        <v>89</v>
      </c>
      <c r="E3444">
        <v>55.798775999999997</v>
      </c>
      <c r="F3444">
        <v>2.82</v>
      </c>
      <c r="G3444">
        <v>-60.779105848013003</v>
      </c>
      <c r="H3444">
        <v>-7.1467341544048502</v>
      </c>
      <c r="I3444">
        <v>-43.4726171329077</v>
      </c>
      <c r="J3444">
        <v>-3.5071737621894501</v>
      </c>
      <c r="K3444">
        <v>2.97322420597142</v>
      </c>
      <c r="L3444">
        <v>3.5206672303478301</v>
      </c>
      <c r="M3444">
        <v>36.764766107566601</v>
      </c>
      <c r="N3444">
        <v>0.48396934385623003</v>
      </c>
      <c r="O3444">
        <v>167.7304964539</v>
      </c>
      <c r="P3444">
        <v>4.4444444444444198</v>
      </c>
      <c r="Q3444">
        <v>-3.462067291901E-3</v>
      </c>
    </row>
    <row r="3445" spans="1:17" hidden="1" x14ac:dyDescent="0.3">
      <c r="A3445" t="s">
        <v>7110</v>
      </c>
      <c r="B3445" t="s">
        <v>7111</v>
      </c>
      <c r="C3445" t="s">
        <v>10405</v>
      </c>
      <c r="D3445" t="s">
        <v>564</v>
      </c>
      <c r="E3445">
        <v>55.760640000000002</v>
      </c>
      <c r="F3445">
        <v>99.84</v>
      </c>
      <c r="G3445">
        <v>103.912669746061</v>
      </c>
      <c r="H3445">
        <v>57.7319708999052</v>
      </c>
      <c r="I3445">
        <v>103.74067557991199</v>
      </c>
      <c r="J3445">
        <v>2.89033750992468</v>
      </c>
      <c r="K3445">
        <v>70.219340726535904</v>
      </c>
      <c r="L3445">
        <v>59.346572416183299</v>
      </c>
      <c r="M3445">
        <v>97.914909309990406</v>
      </c>
      <c r="N3445">
        <v>0.42336894739262498</v>
      </c>
      <c r="O3445">
        <v>0</v>
      </c>
      <c r="P3445">
        <v>146.032528339083</v>
      </c>
      <c r="Q3445">
        <v>8.4967894220443999E-2</v>
      </c>
    </row>
    <row r="3446" spans="1:17" hidden="1" x14ac:dyDescent="0.3">
      <c r="A3446" t="s">
        <v>7112</v>
      </c>
      <c r="B3446" t="s">
        <v>7113</v>
      </c>
      <c r="C3446" t="s">
        <v>10405</v>
      </c>
      <c r="D3446" t="s">
        <v>471</v>
      </c>
      <c r="E3446">
        <v>55.6816836799999</v>
      </c>
      <c r="F3446">
        <v>112.11</v>
      </c>
      <c r="G3446">
        <v>103.948960866286</v>
      </c>
      <c r="H3446">
        <v>21.6146193578629</v>
      </c>
      <c r="I3446">
        <v>53.922550719372502</v>
      </c>
      <c r="J3446">
        <v>2.6843768936406001</v>
      </c>
      <c r="K3446">
        <v>104.692125541146</v>
      </c>
      <c r="L3446">
        <v>87.006916537091001</v>
      </c>
      <c r="M3446">
        <v>56.227999123334797</v>
      </c>
      <c r="N3446">
        <v>1.7157626532075401</v>
      </c>
      <c r="O3446">
        <v>10.605655160110601</v>
      </c>
      <c r="P3446">
        <v>156.89734188817499</v>
      </c>
      <c r="Q3446">
        <v>0.101543913532537</v>
      </c>
    </row>
    <row r="3447" spans="1:17" hidden="1" x14ac:dyDescent="0.3">
      <c r="A3447" t="s">
        <v>7114</v>
      </c>
      <c r="B3447" t="s">
        <v>7115</v>
      </c>
      <c r="C3447" t="s">
        <v>10405</v>
      </c>
      <c r="D3447" t="s">
        <v>1489</v>
      </c>
      <c r="E3447">
        <v>55.638532400000003</v>
      </c>
      <c r="F3447">
        <v>191.5</v>
      </c>
      <c r="G3447">
        <v>-30.821947534749501</v>
      </c>
      <c r="H3447">
        <v>-7.3950724665624001</v>
      </c>
      <c r="I3447">
        <v>-24.9246062726255</v>
      </c>
      <c r="J3447">
        <v>-6.1276480638182704</v>
      </c>
      <c r="K3447">
        <v>208.889824217469</v>
      </c>
      <c r="L3447">
        <v>207.587650698402</v>
      </c>
      <c r="M3447">
        <v>40.054823760005398</v>
      </c>
      <c r="N3447">
        <v>2.0707050200736501</v>
      </c>
      <c r="O3447">
        <v>54.046997389033898</v>
      </c>
      <c r="P3447">
        <v>23.548387096774199</v>
      </c>
      <c r="Q3447">
        <v>7.5680347038918003E-2</v>
      </c>
    </row>
    <row r="3448" spans="1:17" hidden="1" x14ac:dyDescent="0.3">
      <c r="A3448" t="s">
        <v>7116</v>
      </c>
      <c r="B3448" t="s">
        <v>7117</v>
      </c>
      <c r="C3448" t="s">
        <v>10405</v>
      </c>
      <c r="D3448" t="s">
        <v>5570</v>
      </c>
      <c r="E3448">
        <v>55.616</v>
      </c>
      <c r="F3448">
        <v>173.8</v>
      </c>
      <c r="G3448">
        <v>-67.465628558362994</v>
      </c>
      <c r="H3448">
        <v>-13.6086287299583</v>
      </c>
      <c r="I3448">
        <v>-38.880150929993903</v>
      </c>
      <c r="J3448">
        <v>-6.9129348434608104</v>
      </c>
      <c r="K3448">
        <v>188.17132774288001</v>
      </c>
      <c r="L3448">
        <v>213.40278685665101</v>
      </c>
      <c r="M3448">
        <v>34.7576945760242</v>
      </c>
      <c r="N3448">
        <v>0.61206529166471302</v>
      </c>
      <c r="O3448">
        <v>78.365937859608707</v>
      </c>
      <c r="P3448">
        <v>4.3843843843843899</v>
      </c>
      <c r="Q3448">
        <v>8.0138572271085007E-2</v>
      </c>
    </row>
    <row r="3449" spans="1:17" hidden="1" x14ac:dyDescent="0.3">
      <c r="A3449" t="s">
        <v>7118</v>
      </c>
      <c r="B3449" t="s">
        <v>7119</v>
      </c>
      <c r="C3449" t="s">
        <v>10405</v>
      </c>
      <c r="D3449" t="s">
        <v>74</v>
      </c>
      <c r="E3449">
        <v>55.367150000000002</v>
      </c>
      <c r="F3449">
        <v>131</v>
      </c>
      <c r="G3449">
        <v>104.76102661808601</v>
      </c>
      <c r="H3449">
        <v>-17.698011428695899</v>
      </c>
      <c r="I3449">
        <v>-16.132755851797899</v>
      </c>
      <c r="J3449">
        <v>-9.3347831202434595</v>
      </c>
      <c r="K3449">
        <v>132.26171991049699</v>
      </c>
      <c r="L3449">
        <v>119.612215172216</v>
      </c>
      <c r="M3449">
        <v>52.259624757976901</v>
      </c>
      <c r="N3449">
        <v>1.4129192172574201</v>
      </c>
      <c r="O3449">
        <v>50.954198473282403</v>
      </c>
      <c r="P3449">
        <v>136.93253752939</v>
      </c>
      <c r="Q3449">
        <v>0.27416163983584102</v>
      </c>
    </row>
    <row r="3450" spans="1:17" hidden="1" x14ac:dyDescent="0.3">
      <c r="A3450" t="s">
        <v>7120</v>
      </c>
      <c r="B3450" t="s">
        <v>7121</v>
      </c>
      <c r="C3450" t="s">
        <v>10405</v>
      </c>
      <c r="D3450" t="s">
        <v>400</v>
      </c>
      <c r="E3450">
        <v>55.283203429999901</v>
      </c>
      <c r="F3450">
        <v>3.72</v>
      </c>
      <c r="G3450">
        <v>-67.811649319608705</v>
      </c>
      <c r="H3450">
        <v>-8.8392883091725594</v>
      </c>
      <c r="I3450">
        <v>-27.3918813127748</v>
      </c>
      <c r="J3450">
        <v>-0.84748985683080902</v>
      </c>
      <c r="K3450">
        <v>3.8392176438316099</v>
      </c>
      <c r="L3450">
        <v>4.6610632921603896</v>
      </c>
      <c r="M3450">
        <v>36.056851527397598</v>
      </c>
      <c r="N3450">
        <v>0.71165407749425502</v>
      </c>
      <c r="O3450">
        <v>69.086021505376294</v>
      </c>
      <c r="P3450">
        <v>17.7215189873417</v>
      </c>
      <c r="Q3450">
        <v>3.3558885405646999E-2</v>
      </c>
    </row>
    <row r="3451" spans="1:17" hidden="1" x14ac:dyDescent="0.3">
      <c r="A3451" t="s">
        <v>7122</v>
      </c>
      <c r="B3451" t="s">
        <v>7123</v>
      </c>
      <c r="C3451" t="s">
        <v>10405</v>
      </c>
      <c r="D3451" t="s">
        <v>127</v>
      </c>
      <c r="E3451">
        <v>55.247996000000001</v>
      </c>
      <c r="F3451">
        <v>40</v>
      </c>
      <c r="G3451">
        <v>-47.694214184799399</v>
      </c>
      <c r="H3451">
        <v>-9.5195604180160895</v>
      </c>
      <c r="I3451">
        <v>-33.205846722192398</v>
      </c>
      <c r="J3451">
        <v>-9.4458556644989304</v>
      </c>
      <c r="K3451">
        <v>41.528413986708401</v>
      </c>
      <c r="M3451">
        <v>37.965985746897502</v>
      </c>
      <c r="O3451">
        <v>21.875</v>
      </c>
      <c r="P3451">
        <v>6.9518716577540101</v>
      </c>
    </row>
    <row r="3452" spans="1:17" hidden="1" x14ac:dyDescent="0.3">
      <c r="A3452" t="s">
        <v>7124</v>
      </c>
      <c r="B3452" t="s">
        <v>7125</v>
      </c>
      <c r="C3452" t="s">
        <v>10405</v>
      </c>
      <c r="D3452" t="s">
        <v>74</v>
      </c>
      <c r="E3452">
        <v>55.216163999999999</v>
      </c>
      <c r="F3452">
        <v>20.03</v>
      </c>
      <c r="G3452">
        <v>-20.272069570522</v>
      </c>
      <c r="H3452">
        <v>-3.6576556561113298</v>
      </c>
      <c r="I3452">
        <v>-5.7837021079150697</v>
      </c>
      <c r="J3452">
        <v>-0.91210494907020601</v>
      </c>
      <c r="K3452">
        <v>19.844046069864302</v>
      </c>
      <c r="L3452">
        <v>20.4973822900423</v>
      </c>
      <c r="M3452">
        <v>66.913029405751701</v>
      </c>
      <c r="N3452">
        <v>0.74801081789863</v>
      </c>
      <c r="O3452">
        <v>78.232651023464797</v>
      </c>
      <c r="P3452">
        <v>17.823529411764699</v>
      </c>
      <c r="Q3452">
        <v>0.13190347644206399</v>
      </c>
    </row>
    <row r="3453" spans="1:17" hidden="1" x14ac:dyDescent="0.3">
      <c r="A3453" t="s">
        <v>7126</v>
      </c>
      <c r="B3453" t="s">
        <v>7127</v>
      </c>
      <c r="C3453" t="s">
        <v>10405</v>
      </c>
      <c r="D3453" t="s">
        <v>1433</v>
      </c>
      <c r="E3453">
        <v>55.101065579999997</v>
      </c>
      <c r="F3453">
        <v>14.01</v>
      </c>
      <c r="G3453">
        <v>65.1524327506676</v>
      </c>
      <c r="H3453">
        <v>42.107030812535498</v>
      </c>
      <c r="I3453">
        <v>85.066494756802001</v>
      </c>
      <c r="J3453">
        <v>18.4548015650258</v>
      </c>
      <c r="K3453">
        <v>9.6679472663466992</v>
      </c>
      <c r="L3453">
        <v>8.68510635130602</v>
      </c>
      <c r="M3453">
        <v>95.057948846666804</v>
      </c>
      <c r="N3453">
        <v>3.5720522067295599</v>
      </c>
      <c r="O3453">
        <v>0</v>
      </c>
      <c r="P3453">
        <v>145.78947368421001</v>
      </c>
      <c r="Q3453">
        <v>0.10915979435574399</v>
      </c>
    </row>
    <row r="3454" spans="1:17" hidden="1" x14ac:dyDescent="0.3">
      <c r="A3454" t="s">
        <v>7128</v>
      </c>
      <c r="B3454" t="s">
        <v>7129</v>
      </c>
      <c r="C3454" t="s">
        <v>10405</v>
      </c>
      <c r="D3454" t="s">
        <v>7130</v>
      </c>
      <c r="E3454">
        <v>55.074599999999997</v>
      </c>
      <c r="F3454">
        <v>253.8</v>
      </c>
      <c r="G3454">
        <v>-31.457225197018399</v>
      </c>
      <c r="H3454">
        <v>-5.5841019371030596</v>
      </c>
      <c r="I3454">
        <v>-16.968857734411401</v>
      </c>
      <c r="J3454">
        <v>-10.1614191707601</v>
      </c>
      <c r="K3454">
        <v>267.22300000000001</v>
      </c>
      <c r="M3454">
        <v>41.441859660016597</v>
      </c>
      <c r="O3454">
        <v>43.0260047281323</v>
      </c>
      <c r="P3454">
        <v>17.3641618497109</v>
      </c>
    </row>
    <row r="3455" spans="1:17" hidden="1" x14ac:dyDescent="0.3">
      <c r="A3455" t="s">
        <v>7131</v>
      </c>
      <c r="B3455" t="s">
        <v>7132</v>
      </c>
      <c r="C3455" t="s">
        <v>10405</v>
      </c>
      <c r="D3455" t="s">
        <v>754</v>
      </c>
      <c r="E3455">
        <v>54.986265107999998</v>
      </c>
      <c r="F3455">
        <v>445.68</v>
      </c>
      <c r="G3455">
        <v>-1.12770026737596</v>
      </c>
      <c r="H3455">
        <v>-2.0334272191487002</v>
      </c>
      <c r="I3455">
        <v>3.3959404709963499</v>
      </c>
      <c r="J3455">
        <v>-2.7699657288422102</v>
      </c>
      <c r="K3455">
        <v>434.31309158293601</v>
      </c>
      <c r="L3455">
        <v>391.687807625473</v>
      </c>
      <c r="M3455">
        <v>51.557362812998498</v>
      </c>
      <c r="N3455">
        <v>0.31804756879544199</v>
      </c>
      <c r="O3455">
        <v>4.5548375516065196</v>
      </c>
      <c r="P3455">
        <v>41.485714285714202</v>
      </c>
    </row>
    <row r="3456" spans="1:17" hidden="1" x14ac:dyDescent="0.3">
      <c r="A3456" t="s">
        <v>7133</v>
      </c>
      <c r="B3456" t="s">
        <v>7134</v>
      </c>
      <c r="C3456" t="s">
        <v>10405</v>
      </c>
      <c r="D3456" t="s">
        <v>542</v>
      </c>
      <c r="E3456">
        <v>54.913293691999897</v>
      </c>
      <c r="F3456">
        <v>6.17</v>
      </c>
      <c r="G3456">
        <v>-15.144661416271701</v>
      </c>
      <c r="H3456">
        <v>-4.9156335392076898</v>
      </c>
      <c r="I3456">
        <v>21.2862403266538</v>
      </c>
      <c r="J3456">
        <v>-1.3491114784524101</v>
      </c>
      <c r="K3456">
        <v>6.3457236956347298</v>
      </c>
      <c r="L3456">
        <v>6.99739427291561</v>
      </c>
      <c r="M3456">
        <v>49.660898581943499</v>
      </c>
      <c r="N3456">
        <v>1.09563048372743</v>
      </c>
      <c r="O3456">
        <v>44.408427876823303</v>
      </c>
      <c r="P3456">
        <v>49.899560027344897</v>
      </c>
      <c r="Q3456">
        <v>1.3363792718487E-2</v>
      </c>
    </row>
    <row r="3457" spans="1:17" hidden="1" x14ac:dyDescent="0.3">
      <c r="A3457" t="s">
        <v>7135</v>
      </c>
      <c r="B3457" t="s">
        <v>7136</v>
      </c>
      <c r="C3457" t="s">
        <v>10405</v>
      </c>
      <c r="D3457" t="s">
        <v>4124</v>
      </c>
      <c r="E3457">
        <v>54.855240000000002</v>
      </c>
      <c r="F3457">
        <v>17.399999999999999</v>
      </c>
      <c r="G3457">
        <v>-43.5316739270963</v>
      </c>
      <c r="H3457">
        <v>-3.4741083982350198</v>
      </c>
      <c r="I3457">
        <v>-0.353406429142268</v>
      </c>
      <c r="J3457">
        <v>-5.9710570037442396</v>
      </c>
      <c r="K3457">
        <v>16.676967863982199</v>
      </c>
      <c r="L3457">
        <v>15.8164319971922</v>
      </c>
      <c r="M3457">
        <v>46.679773959543901</v>
      </c>
      <c r="N3457">
        <v>0.374455856950837</v>
      </c>
      <c r="O3457">
        <v>18.103448275862</v>
      </c>
      <c r="P3457">
        <v>58.181818181818102</v>
      </c>
      <c r="Q3457">
        <v>0.11462692227728701</v>
      </c>
    </row>
    <row r="3458" spans="1:17" hidden="1" x14ac:dyDescent="0.3">
      <c r="A3458" t="s">
        <v>7137</v>
      </c>
      <c r="B3458" t="s">
        <v>7138</v>
      </c>
      <c r="C3458" t="s">
        <v>10405</v>
      </c>
      <c r="D3458" t="s">
        <v>998</v>
      </c>
      <c r="E3458">
        <v>54.821249999999999</v>
      </c>
      <c r="F3458">
        <v>48.51</v>
      </c>
      <c r="G3458">
        <v>-35.170911031280198</v>
      </c>
      <c r="H3458">
        <v>-20.857741937388301</v>
      </c>
      <c r="I3458">
        <v>-20.6825435686732</v>
      </c>
      <c r="J3458">
        <v>-7.8776717897364597</v>
      </c>
      <c r="K3458">
        <v>50.096597080398503</v>
      </c>
      <c r="L3458">
        <v>44.325104450996903</v>
      </c>
      <c r="M3458">
        <v>31.854207766602801</v>
      </c>
      <c r="N3458">
        <v>0.26237179851606901</v>
      </c>
      <c r="O3458">
        <v>72.314986600700905</v>
      </c>
      <c r="P3458">
        <v>11.8773062730627</v>
      </c>
      <c r="Q3458">
        <v>-7.6093344000391999E-2</v>
      </c>
    </row>
    <row r="3459" spans="1:17" hidden="1" x14ac:dyDescent="0.3">
      <c r="A3459" t="s">
        <v>7139</v>
      </c>
      <c r="B3459" t="s">
        <v>7140</v>
      </c>
      <c r="C3459" t="s">
        <v>10405</v>
      </c>
      <c r="D3459" t="s">
        <v>471</v>
      </c>
      <c r="E3459">
        <v>54.820718999999997</v>
      </c>
      <c r="F3459">
        <v>53.7</v>
      </c>
      <c r="G3459">
        <v>49.924114724504498</v>
      </c>
      <c r="H3459">
        <v>-19.328481552590301</v>
      </c>
      <c r="I3459">
        <v>11.0629606030889</v>
      </c>
      <c r="J3459">
        <v>-6.9155724584887199</v>
      </c>
      <c r="K3459">
        <v>55.940569771744599</v>
      </c>
      <c r="L3459">
        <v>48.977041803373197</v>
      </c>
      <c r="M3459">
        <v>44.749220156409699</v>
      </c>
      <c r="N3459">
        <v>0.22708354545433199</v>
      </c>
      <c r="O3459">
        <v>46.834264432029698</v>
      </c>
      <c r="P3459">
        <v>91.103202846974995</v>
      </c>
      <c r="Q3459">
        <v>5.4349046176837001E-2</v>
      </c>
    </row>
    <row r="3460" spans="1:17" hidden="1" x14ac:dyDescent="0.3">
      <c r="A3460" t="s">
        <v>7141</v>
      </c>
      <c r="B3460" t="s">
        <v>7142</v>
      </c>
      <c r="C3460" t="s">
        <v>10405</v>
      </c>
      <c r="D3460" t="s">
        <v>144</v>
      </c>
      <c r="E3460">
        <v>54.758875000000003</v>
      </c>
      <c r="F3460">
        <v>5.42</v>
      </c>
      <c r="G3460">
        <v>-69.729114597940097</v>
      </c>
      <c r="H3460">
        <v>-1.5621669343068201</v>
      </c>
      <c r="I3460">
        <v>-10.779790391498</v>
      </c>
      <c r="J3460">
        <v>-3.1924387840581998</v>
      </c>
      <c r="K3460">
        <v>5.3827781331813798</v>
      </c>
      <c r="L3460">
        <v>5.3671230720971499</v>
      </c>
      <c r="M3460">
        <v>50.820603488969397</v>
      </c>
      <c r="N3460">
        <v>0.82387218278142305</v>
      </c>
      <c r="O3460">
        <v>76.383763837638298</v>
      </c>
      <c r="P3460">
        <v>20.177383592017701</v>
      </c>
      <c r="Q3460">
        <v>7.9003900099005001E-2</v>
      </c>
    </row>
    <row r="3461" spans="1:17" hidden="1" x14ac:dyDescent="0.3">
      <c r="A3461" t="s">
        <v>7143</v>
      </c>
      <c r="B3461" t="s">
        <v>7144</v>
      </c>
      <c r="C3461" t="s">
        <v>10405</v>
      </c>
      <c r="D3461" t="s">
        <v>7145</v>
      </c>
      <c r="E3461">
        <v>54.645445353999897</v>
      </c>
      <c r="F3461">
        <v>22.87</v>
      </c>
      <c r="G3461">
        <v>215.396878146446</v>
      </c>
      <c r="H3461">
        <v>-13.195646236959</v>
      </c>
      <c r="I3461">
        <v>59.329240452231502</v>
      </c>
      <c r="J3461">
        <v>-9.1491114784524203</v>
      </c>
      <c r="K3461">
        <v>23.6388290625273</v>
      </c>
      <c r="L3461">
        <v>17.4178667792354</v>
      </c>
      <c r="M3461">
        <v>31.3628297090073</v>
      </c>
      <c r="N3461">
        <v>1.5718428518949401</v>
      </c>
      <c r="O3461">
        <v>21.687800612155598</v>
      </c>
      <c r="P3461">
        <v>247.56838905775001</v>
      </c>
      <c r="Q3461">
        <v>0.15798795440664701</v>
      </c>
    </row>
    <row r="3462" spans="1:17" hidden="1" x14ac:dyDescent="0.3">
      <c r="A3462" t="s">
        <v>7146</v>
      </c>
      <c r="B3462" t="s">
        <v>7147</v>
      </c>
      <c r="C3462" t="s">
        <v>10405</v>
      </c>
      <c r="D3462" t="s">
        <v>2927</v>
      </c>
      <c r="E3462">
        <v>54.54336</v>
      </c>
      <c r="F3462">
        <v>67.84</v>
      </c>
      <c r="G3462">
        <v>-22.362511235033502</v>
      </c>
      <c r="H3462">
        <v>28.130044878648</v>
      </c>
      <c r="I3462">
        <v>26.9342089281947</v>
      </c>
      <c r="J3462">
        <v>-11.9915873221717</v>
      </c>
      <c r="K3462">
        <v>54.375671541040198</v>
      </c>
      <c r="L3462">
        <v>54.959524734329598</v>
      </c>
      <c r="M3462">
        <v>63.483875954151998</v>
      </c>
      <c r="N3462">
        <v>3.7083859175769098</v>
      </c>
      <c r="O3462">
        <v>22.346698113207498</v>
      </c>
      <c r="P3462">
        <v>57.364880538158197</v>
      </c>
    </row>
    <row r="3463" spans="1:17" hidden="1" x14ac:dyDescent="0.3">
      <c r="A3463" t="s">
        <v>7148</v>
      </c>
      <c r="B3463" t="s">
        <v>7149</v>
      </c>
      <c r="C3463" t="s">
        <v>10405</v>
      </c>
      <c r="D3463" t="s">
        <v>46</v>
      </c>
      <c r="E3463">
        <v>54.344669250000003</v>
      </c>
      <c r="F3463">
        <v>90.25</v>
      </c>
      <c r="G3463">
        <v>167.16513917161399</v>
      </c>
      <c r="H3463">
        <v>-19.616146222148998</v>
      </c>
      <c r="I3463">
        <v>138.34522534562899</v>
      </c>
      <c r="J3463">
        <v>-2.4691114784524202</v>
      </c>
      <c r="K3463">
        <v>90.153284182275499</v>
      </c>
      <c r="L3463">
        <v>59.159042465837501</v>
      </c>
      <c r="M3463">
        <v>17.494048514372398</v>
      </c>
      <c r="N3463">
        <v>0.42034313725490102</v>
      </c>
      <c r="O3463">
        <v>27.645429362880801</v>
      </c>
      <c r="P3463">
        <v>246.44913627639099</v>
      </c>
      <c r="Q3463">
        <v>0.179734776448746</v>
      </c>
    </row>
    <row r="3464" spans="1:17" hidden="1" x14ac:dyDescent="0.3">
      <c r="A3464" t="s">
        <v>7150</v>
      </c>
      <c r="B3464" t="s">
        <v>7151</v>
      </c>
      <c r="C3464" t="s">
        <v>10405</v>
      </c>
      <c r="D3464" t="s">
        <v>5522</v>
      </c>
      <c r="E3464">
        <v>54.324403199999999</v>
      </c>
      <c r="F3464">
        <v>72</v>
      </c>
      <c r="G3464">
        <v>-70.102545394062801</v>
      </c>
      <c r="H3464">
        <v>-13.2709974604315</v>
      </c>
      <c r="I3464">
        <v>-42.683143448697201</v>
      </c>
      <c r="J3464">
        <v>-3.9064831416967598</v>
      </c>
      <c r="K3464">
        <v>76.726031801389396</v>
      </c>
      <c r="L3464">
        <v>95.252457730656801</v>
      </c>
      <c r="M3464">
        <v>42.943719571187003</v>
      </c>
      <c r="N3464">
        <v>4.2358186772355699E-2</v>
      </c>
      <c r="O3464">
        <v>122.222222222222</v>
      </c>
      <c r="P3464">
        <v>14.285714285714199</v>
      </c>
      <c r="Q3464">
        <v>-2.9216723325826002E-2</v>
      </c>
    </row>
    <row r="3465" spans="1:17" hidden="1" x14ac:dyDescent="0.3">
      <c r="A3465" t="s">
        <v>7152</v>
      </c>
      <c r="B3465" t="s">
        <v>7153</v>
      </c>
      <c r="C3465" t="s">
        <v>10405</v>
      </c>
      <c r="D3465" t="s">
        <v>54</v>
      </c>
      <c r="E3465">
        <v>54.307902815999903</v>
      </c>
      <c r="F3465">
        <v>46.98</v>
      </c>
      <c r="G3465">
        <v>-21.526197675317398</v>
      </c>
      <c r="H3465">
        <v>-18.792743375409501</v>
      </c>
      <c r="I3465">
        <v>-29.208567177510702</v>
      </c>
      <c r="J3465">
        <v>-0.38577814511908598</v>
      </c>
      <c r="K3465">
        <v>50.068533124315998</v>
      </c>
      <c r="L3465">
        <v>52.4662897535421</v>
      </c>
      <c r="M3465">
        <v>45.782888458890902</v>
      </c>
      <c r="N3465">
        <v>0.86085676913014997</v>
      </c>
      <c r="O3465">
        <v>72.200936568752596</v>
      </c>
      <c r="P3465">
        <v>25.279999999999902</v>
      </c>
    </row>
    <row r="3466" spans="1:17" hidden="1" x14ac:dyDescent="0.3">
      <c r="A3466" t="s">
        <v>7154</v>
      </c>
      <c r="B3466" t="s">
        <v>7155</v>
      </c>
      <c r="C3466" t="s">
        <v>10405</v>
      </c>
      <c r="D3466" t="s">
        <v>376</v>
      </c>
      <c r="E3466">
        <v>54.227711999999997</v>
      </c>
      <c r="F3466">
        <v>57.64</v>
      </c>
      <c r="G3466">
        <v>24.672026503661701</v>
      </c>
      <c r="H3466">
        <v>-16.998824961836</v>
      </c>
      <c r="I3466">
        <v>-30.017744209153399</v>
      </c>
      <c r="J3466">
        <v>-0.45141236340817098</v>
      </c>
      <c r="K3466">
        <v>60.948894666215303</v>
      </c>
      <c r="L3466">
        <v>60.0222496566969</v>
      </c>
      <c r="M3466">
        <v>48.220493541016303</v>
      </c>
      <c r="N3466">
        <v>0.429454313986459</v>
      </c>
      <c r="O3466">
        <v>40.093684941013102</v>
      </c>
      <c r="P3466">
        <v>73.353383458646604</v>
      </c>
      <c r="Q3466">
        <v>-3.8160509886926999E-2</v>
      </c>
    </row>
    <row r="3467" spans="1:17" hidden="1" x14ac:dyDescent="0.3">
      <c r="A3467" t="s">
        <v>7156</v>
      </c>
      <c r="B3467" t="s">
        <v>7157</v>
      </c>
      <c r="C3467" t="s">
        <v>10405</v>
      </c>
      <c r="D3467" t="s">
        <v>4397</v>
      </c>
      <c r="E3467">
        <v>54.129665799999998</v>
      </c>
      <c r="F3467">
        <v>61.9</v>
      </c>
      <c r="G3467">
        <v>-20.8605956083011</v>
      </c>
      <c r="H3467">
        <v>-3.2178925427441598</v>
      </c>
      <c r="I3467">
        <v>-8.5890299485209702</v>
      </c>
      <c r="J3467">
        <v>-4.2530721985833502</v>
      </c>
      <c r="K3467">
        <v>59.9536327375639</v>
      </c>
      <c r="L3467">
        <v>58.523114226663701</v>
      </c>
      <c r="M3467">
        <v>57.739355375510598</v>
      </c>
      <c r="N3467">
        <v>1.22649986389082</v>
      </c>
      <c r="O3467">
        <v>29.967689822293998</v>
      </c>
      <c r="P3467">
        <v>45.921735030645898</v>
      </c>
      <c r="Q3467">
        <v>4.5966234068811E-2</v>
      </c>
    </row>
    <row r="3468" spans="1:17" hidden="1" x14ac:dyDescent="0.3">
      <c r="A3468" t="s">
        <v>7158</v>
      </c>
      <c r="B3468" t="s">
        <v>7159</v>
      </c>
      <c r="C3468" t="s">
        <v>10405</v>
      </c>
      <c r="D3468" t="s">
        <v>74</v>
      </c>
      <c r="E3468">
        <v>53.998891055999898</v>
      </c>
      <c r="F3468">
        <v>59.94</v>
      </c>
      <c r="G3468">
        <v>29.828489088695701</v>
      </c>
      <c r="H3468">
        <v>-16.611758999576299</v>
      </c>
      <c r="I3468">
        <v>10.5856346381848</v>
      </c>
      <c r="J3468">
        <v>-11.844111478452399</v>
      </c>
      <c r="K3468">
        <v>56.427552054562199</v>
      </c>
      <c r="L3468">
        <v>48.391230600163702</v>
      </c>
      <c r="M3468">
        <v>50.047017860380898</v>
      </c>
      <c r="N3468">
        <v>9.2272392787500004E-2</v>
      </c>
      <c r="O3468">
        <v>15.699032365699001</v>
      </c>
      <c r="P3468">
        <v>87.3125</v>
      </c>
      <c r="Q3468">
        <v>3.9854914059285998E-2</v>
      </c>
    </row>
    <row r="3469" spans="1:17" hidden="1" x14ac:dyDescent="0.3">
      <c r="A3469" t="s">
        <v>7160</v>
      </c>
      <c r="B3469" t="s">
        <v>7161</v>
      </c>
      <c r="C3469" t="s">
        <v>10405</v>
      </c>
      <c r="D3469" t="s">
        <v>5124</v>
      </c>
      <c r="E3469">
        <v>53.944000000000003</v>
      </c>
      <c r="F3469">
        <v>61.3</v>
      </c>
      <c r="G3469">
        <v>650.71482369916805</v>
      </c>
      <c r="H3469">
        <v>49.463540135523203</v>
      </c>
      <c r="I3469">
        <v>526.90150429052403</v>
      </c>
      <c r="J3469">
        <v>5.74118740523501</v>
      </c>
      <c r="K3469">
        <v>40.930238003935798</v>
      </c>
      <c r="L3469">
        <v>20.205689572935398</v>
      </c>
      <c r="M3469">
        <v>100</v>
      </c>
      <c r="N3469">
        <v>2.4755069514119299</v>
      </c>
      <c r="O3469">
        <v>0</v>
      </c>
      <c r="P3469">
        <v>682.88633461047198</v>
      </c>
      <c r="Q3469">
        <v>0.252876327201908</v>
      </c>
    </row>
    <row r="3470" spans="1:17" hidden="1" x14ac:dyDescent="0.3">
      <c r="A3470" t="s">
        <v>7162</v>
      </c>
      <c r="B3470" t="s">
        <v>7163</v>
      </c>
      <c r="C3470" t="s">
        <v>10405</v>
      </c>
      <c r="D3470" t="s">
        <v>471</v>
      </c>
      <c r="E3470">
        <v>53.940415807999997</v>
      </c>
      <c r="F3470">
        <v>58.51</v>
      </c>
      <c r="G3470">
        <v>-15.7336999660305</v>
      </c>
      <c r="H3470">
        <v>-11.3872264033291</v>
      </c>
      <c r="I3470">
        <v>-1.82175731008335</v>
      </c>
      <c r="J3470">
        <v>-4.5041406694449204</v>
      </c>
      <c r="K3470">
        <v>60.1843540786425</v>
      </c>
      <c r="L3470">
        <v>59.380844515231203</v>
      </c>
      <c r="M3470">
        <v>36.318450657094502</v>
      </c>
      <c r="N3470">
        <v>0.35118784051215501</v>
      </c>
      <c r="O3470">
        <v>51.939839343701898</v>
      </c>
      <c r="P3470">
        <v>25.557939914163001</v>
      </c>
      <c r="Q3470">
        <v>-2.2634231517902E-2</v>
      </c>
    </row>
    <row r="3471" spans="1:17" hidden="1" x14ac:dyDescent="0.3">
      <c r="A3471" t="s">
        <v>7164</v>
      </c>
      <c r="B3471" t="s">
        <v>7165</v>
      </c>
      <c r="C3471" t="s">
        <v>10405</v>
      </c>
      <c r="D3471" t="s">
        <v>74</v>
      </c>
      <c r="E3471">
        <v>53.9213892</v>
      </c>
      <c r="F3471">
        <v>52.3</v>
      </c>
      <c r="G3471">
        <v>-54.158384419657402</v>
      </c>
      <c r="H3471">
        <v>-4.9263529382106803</v>
      </c>
      <c r="I3471">
        <v>-30.312612209138202</v>
      </c>
      <c r="J3471">
        <v>-2.4503321357294099</v>
      </c>
      <c r="K3471">
        <v>54.5144188259762</v>
      </c>
      <c r="L3471">
        <v>59.141565541064203</v>
      </c>
      <c r="M3471">
        <v>40.106986583603202</v>
      </c>
      <c r="N3471">
        <v>0.67147090044927005</v>
      </c>
      <c r="O3471">
        <v>57.533460803059199</v>
      </c>
      <c r="P3471">
        <v>6.7346938775510097</v>
      </c>
      <c r="Q3471">
        <v>1.0597207213677001E-2</v>
      </c>
    </row>
    <row r="3472" spans="1:17" hidden="1" x14ac:dyDescent="0.3">
      <c r="A3472" t="s">
        <v>7166</v>
      </c>
      <c r="B3472" t="s">
        <v>7167</v>
      </c>
      <c r="C3472" t="s">
        <v>10405</v>
      </c>
      <c r="D3472" t="s">
        <v>2927</v>
      </c>
      <c r="E3472">
        <v>53.873130000000003</v>
      </c>
      <c r="F3472">
        <v>112.47</v>
      </c>
      <c r="G3472">
        <v>-90.631344706318004</v>
      </c>
      <c r="H3472">
        <v>43.198145448860998</v>
      </c>
      <c r="I3472">
        <v>-76.142977243711002</v>
      </c>
      <c r="J3472">
        <v>21.412003359063402</v>
      </c>
      <c r="K3472">
        <v>87.264133714721794</v>
      </c>
      <c r="M3472">
        <v>86.978962436447105</v>
      </c>
      <c r="N3472">
        <v>1.11363636363636</v>
      </c>
      <c r="O3472">
        <v>166.070952253934</v>
      </c>
      <c r="P3472">
        <v>84.045164457535506</v>
      </c>
    </row>
    <row r="3473" spans="1:17" hidden="1" x14ac:dyDescent="0.3">
      <c r="A3473" t="s">
        <v>7168</v>
      </c>
      <c r="B3473" t="s">
        <v>7169</v>
      </c>
      <c r="C3473" t="s">
        <v>10405</v>
      </c>
      <c r="D3473" t="s">
        <v>130</v>
      </c>
      <c r="E3473">
        <v>53.825000000000003</v>
      </c>
      <c r="F3473">
        <v>21.53</v>
      </c>
      <c r="G3473">
        <v>-24.197589146008301</v>
      </c>
      <c r="H3473">
        <v>-7.5086872929751403</v>
      </c>
      <c r="I3473">
        <v>-19.282777817984201</v>
      </c>
      <c r="J3473">
        <v>-2.9383747351394098</v>
      </c>
      <c r="K3473">
        <v>21.5185028271964</v>
      </c>
      <c r="L3473">
        <v>22.246861291500199</v>
      </c>
      <c r="M3473">
        <v>47.372246000873503</v>
      </c>
      <c r="N3473">
        <v>0.99785297960589603</v>
      </c>
      <c r="O3473">
        <v>73.896888063167594</v>
      </c>
      <c r="P3473">
        <v>17.972602739726</v>
      </c>
      <c r="Q3473">
        <v>7.7906258757875005E-2</v>
      </c>
    </row>
    <row r="3474" spans="1:17" hidden="1" x14ac:dyDescent="0.3">
      <c r="A3474" t="s">
        <v>7170</v>
      </c>
      <c r="B3474" t="s">
        <v>7171</v>
      </c>
      <c r="C3474" t="s">
        <v>10405</v>
      </c>
      <c r="D3474" t="s">
        <v>1230</v>
      </c>
      <c r="E3474">
        <v>53.809469999999997</v>
      </c>
      <c r="F3474">
        <v>122.1</v>
      </c>
      <c r="G3474">
        <v>19.411356872680798</v>
      </c>
      <c r="H3474">
        <v>1.41625738736692</v>
      </c>
      <c r="I3474">
        <v>48.892572785954897</v>
      </c>
      <c r="J3474">
        <v>-9.9691114784524206</v>
      </c>
      <c r="K3474">
        <v>118.546722121314</v>
      </c>
      <c r="L3474">
        <v>99.057672776168502</v>
      </c>
      <c r="M3474">
        <v>38.918593501247997</v>
      </c>
      <c r="N3474">
        <v>0.47615044177598698</v>
      </c>
      <c r="O3474">
        <v>13.087633087633099</v>
      </c>
      <c r="P3474">
        <v>74.3787489288774</v>
      </c>
      <c r="Q3474">
        <v>6.5821606028585999E-2</v>
      </c>
    </row>
    <row r="3475" spans="1:17" hidden="1" x14ac:dyDescent="0.3">
      <c r="A3475" t="s">
        <v>7172</v>
      </c>
      <c r="B3475" t="s">
        <v>7173</v>
      </c>
      <c r="C3475" t="s">
        <v>10405</v>
      </c>
      <c r="D3475" t="s">
        <v>46</v>
      </c>
      <c r="E3475">
        <v>53.803899999999999</v>
      </c>
      <c r="F3475">
        <v>171.5</v>
      </c>
      <c r="G3475">
        <v>244.33781949484199</v>
      </c>
      <c r="H3475">
        <v>8.4480227856186101</v>
      </c>
      <c r="I3475">
        <v>67.422091305755004</v>
      </c>
      <c r="J3475">
        <v>-7.16616539729623</v>
      </c>
      <c r="K3475">
        <v>157.57915747677299</v>
      </c>
      <c r="L3475">
        <v>124.459959788479</v>
      </c>
      <c r="M3475">
        <v>56.400222880500102</v>
      </c>
      <c r="N3475">
        <v>0.98775660407041399</v>
      </c>
      <c r="O3475">
        <v>11.9241982507288</v>
      </c>
      <c r="P3475">
        <v>303.43448600329299</v>
      </c>
      <c r="Q3475">
        <v>0.13743989181019001</v>
      </c>
    </row>
    <row r="3476" spans="1:17" hidden="1" x14ac:dyDescent="0.3">
      <c r="A3476" t="s">
        <v>7174</v>
      </c>
      <c r="B3476" t="s">
        <v>7175</v>
      </c>
      <c r="C3476" t="s">
        <v>10405</v>
      </c>
      <c r="D3476" t="s">
        <v>1808</v>
      </c>
      <c r="E3476">
        <v>53.798965000000003</v>
      </c>
      <c r="F3476">
        <v>88.25</v>
      </c>
      <c r="G3476">
        <v>285.08617230382498</v>
      </c>
      <c r="H3476">
        <v>11.3113836802547</v>
      </c>
      <c r="I3476">
        <v>2.9758666688855002</v>
      </c>
      <c r="J3476">
        <v>-6.0266434406536398</v>
      </c>
      <c r="K3476">
        <v>81.154569139532597</v>
      </c>
      <c r="L3476">
        <v>69.595113730821495</v>
      </c>
      <c r="M3476">
        <v>67.564622116523694</v>
      </c>
      <c r="N3476">
        <v>1.1538788347068301</v>
      </c>
      <c r="O3476">
        <v>12.5212464589235</v>
      </c>
      <c r="P3476">
        <v>320.43830395426301</v>
      </c>
      <c r="Q3476">
        <v>0.14745424114605299</v>
      </c>
    </row>
    <row r="3477" spans="1:17" hidden="1" x14ac:dyDescent="0.3">
      <c r="A3477" t="s">
        <v>7176</v>
      </c>
      <c r="B3477" t="s">
        <v>7177</v>
      </c>
      <c r="C3477" t="s">
        <v>10405</v>
      </c>
      <c r="D3477" t="s">
        <v>754</v>
      </c>
      <c r="E3477">
        <v>53.792091599999999</v>
      </c>
      <c r="F3477">
        <v>957.08</v>
      </c>
      <c r="G3477">
        <v>-2.1069597120108701</v>
      </c>
      <c r="H3477">
        <v>0.25382853944811901</v>
      </c>
      <c r="I3477">
        <v>0.36266485698751399</v>
      </c>
      <c r="J3477">
        <v>0.29115523673385901</v>
      </c>
      <c r="K3477">
        <v>916.96613475756806</v>
      </c>
      <c r="L3477">
        <v>852.317245960778</v>
      </c>
      <c r="M3477">
        <v>58.819350865168801</v>
      </c>
      <c r="N3477">
        <v>0.77597872646991495</v>
      </c>
      <c r="O3477">
        <v>1.8723617670414101</v>
      </c>
      <c r="P3477">
        <v>35.929555460872002</v>
      </c>
      <c r="Q3477">
        <v>1.3226938830403E-2</v>
      </c>
    </row>
    <row r="3478" spans="1:17" hidden="1" x14ac:dyDescent="0.3">
      <c r="A3478" t="s">
        <v>7178</v>
      </c>
      <c r="B3478" t="s">
        <v>7179</v>
      </c>
      <c r="C3478" t="s">
        <v>10405</v>
      </c>
      <c r="D3478" t="s">
        <v>127</v>
      </c>
      <c r="E3478">
        <v>53.731999999999999</v>
      </c>
      <c r="F3478">
        <v>5.37</v>
      </c>
      <c r="G3478">
        <v>-104.289890973609</v>
      </c>
      <c r="H3478">
        <v>-12.7437667672224</v>
      </c>
      <c r="I3478">
        <v>-36.931263749449002</v>
      </c>
      <c r="J3478">
        <v>-5.3995144088553504</v>
      </c>
      <c r="K3478">
        <v>5.6979081377562704</v>
      </c>
      <c r="L3478">
        <v>8.1165833027452194</v>
      </c>
      <c r="M3478">
        <v>21.756057784634301</v>
      </c>
      <c r="N3478">
        <v>0.91322151814528796</v>
      </c>
      <c r="O3478">
        <v>308.752327746741</v>
      </c>
      <c r="P3478">
        <v>3.6679536679536699</v>
      </c>
      <c r="Q3478">
        <v>0.156068936696971</v>
      </c>
    </row>
    <row r="3479" spans="1:17" hidden="1" x14ac:dyDescent="0.3">
      <c r="A3479" t="s">
        <v>7180</v>
      </c>
      <c r="B3479" t="s">
        <v>7181</v>
      </c>
      <c r="C3479" t="s">
        <v>10405</v>
      </c>
      <c r="D3479" t="s">
        <v>46</v>
      </c>
      <c r="E3479">
        <v>53.599420000000002</v>
      </c>
      <c r="F3479">
        <v>48.86</v>
      </c>
      <c r="G3479">
        <v>43.583884772148998</v>
      </c>
      <c r="H3479">
        <v>3.1968897984341198</v>
      </c>
      <c r="I3479">
        <v>71.038370649410098</v>
      </c>
      <c r="J3479">
        <v>-11.122957632298499</v>
      </c>
      <c r="K3479">
        <v>51.658305431911401</v>
      </c>
      <c r="L3479">
        <v>42.453796135266899</v>
      </c>
      <c r="M3479">
        <v>34.979277441393698</v>
      </c>
      <c r="N3479">
        <v>0.28860028860028802</v>
      </c>
      <c r="O3479">
        <v>41.117478510028597</v>
      </c>
      <c r="P3479">
        <v>108.803418803418</v>
      </c>
      <c r="Q3479">
        <v>0.105978384562689</v>
      </c>
    </row>
    <row r="3480" spans="1:17" hidden="1" x14ac:dyDescent="0.3">
      <c r="A3480" t="s">
        <v>7182</v>
      </c>
      <c r="B3480" t="s">
        <v>7183</v>
      </c>
      <c r="C3480" t="s">
        <v>10405</v>
      </c>
      <c r="D3480" t="s">
        <v>263</v>
      </c>
      <c r="E3480">
        <v>53.569917199999999</v>
      </c>
      <c r="F3480">
        <v>62.9</v>
      </c>
      <c r="G3480">
        <v>-9.3918895956688306</v>
      </c>
      <c r="H3480">
        <v>-5.2973381957938699</v>
      </c>
      <c r="I3480">
        <v>-29.390049681150799</v>
      </c>
      <c r="J3480">
        <v>-6.0691114784524203</v>
      </c>
      <c r="K3480">
        <v>64.469164103681607</v>
      </c>
      <c r="L3480">
        <v>62.540500802959201</v>
      </c>
      <c r="M3480">
        <v>41.380708991768898</v>
      </c>
      <c r="N3480">
        <v>0.90199348713100003</v>
      </c>
      <c r="O3480">
        <v>20.826709062003101</v>
      </c>
      <c r="P3480">
        <v>39.715681919147002</v>
      </c>
      <c r="Q3480">
        <v>4.7644951062740998E-2</v>
      </c>
    </row>
    <row r="3481" spans="1:17" hidden="1" x14ac:dyDescent="0.3">
      <c r="A3481" t="s">
        <v>7184</v>
      </c>
      <c r="B3481" t="s">
        <v>7185</v>
      </c>
      <c r="C3481" t="s">
        <v>10405</v>
      </c>
      <c r="D3481" t="s">
        <v>1663</v>
      </c>
      <c r="E3481">
        <v>53.515022799999997</v>
      </c>
      <c r="F3481">
        <v>53.5</v>
      </c>
      <c r="G3481">
        <v>29.9497012099079</v>
      </c>
      <c r="H3481">
        <v>-10.924322322778</v>
      </c>
      <c r="I3481">
        <v>111.930590456882</v>
      </c>
      <c r="J3481">
        <v>-10.7005703211582</v>
      </c>
      <c r="K3481">
        <v>54.010683908133402</v>
      </c>
      <c r="L3481">
        <v>36.069382896315602</v>
      </c>
      <c r="M3481">
        <v>26.396729071335901</v>
      </c>
      <c r="N3481">
        <v>0.80751046872889298</v>
      </c>
      <c r="O3481">
        <v>31.121495327102799</v>
      </c>
      <c r="P3481">
        <v>198.05013927576601</v>
      </c>
      <c r="Q3481">
        <v>0.201980253675801</v>
      </c>
    </row>
    <row r="3482" spans="1:17" hidden="1" x14ac:dyDescent="0.3">
      <c r="A3482" t="s">
        <v>7186</v>
      </c>
      <c r="B3482" t="s">
        <v>7187</v>
      </c>
      <c r="C3482" t="s">
        <v>10405</v>
      </c>
      <c r="D3482" t="s">
        <v>7188</v>
      </c>
      <c r="E3482">
        <v>53.494552739999897</v>
      </c>
      <c r="F3482">
        <v>23.74</v>
      </c>
      <c r="G3482">
        <v>-12.0298105064459</v>
      </c>
      <c r="H3482">
        <v>-9.0578584958679098</v>
      </c>
      <c r="I3482">
        <v>24.048199834884802</v>
      </c>
      <c r="J3482">
        <v>-8.1091114784524194</v>
      </c>
      <c r="K3482">
        <v>25.224558449100599</v>
      </c>
      <c r="L3482">
        <v>25.117181966947399</v>
      </c>
      <c r="M3482">
        <v>37.413737551623399</v>
      </c>
      <c r="N3482">
        <v>0.30687974457823097</v>
      </c>
      <c r="O3482">
        <v>50.7160909856782</v>
      </c>
      <c r="P3482">
        <v>50.253164556961998</v>
      </c>
    </row>
    <row r="3483" spans="1:17" hidden="1" x14ac:dyDescent="0.3">
      <c r="A3483" t="s">
        <v>7189</v>
      </c>
      <c r="B3483" t="s">
        <v>7190</v>
      </c>
      <c r="C3483" t="s">
        <v>10405</v>
      </c>
      <c r="D3483" t="s">
        <v>83</v>
      </c>
      <c r="E3483">
        <v>53.416596024999997</v>
      </c>
      <c r="F3483">
        <v>17.03</v>
      </c>
      <c r="G3483">
        <v>-30.802463292256501</v>
      </c>
      <c r="H3483">
        <v>7.0365727002249301</v>
      </c>
      <c r="I3483">
        <v>-3.38784143527438</v>
      </c>
      <c r="J3483">
        <v>-15.1161703019818</v>
      </c>
      <c r="K3483">
        <v>16.658084888722001</v>
      </c>
      <c r="L3483">
        <v>16.6085019404638</v>
      </c>
      <c r="M3483">
        <v>40.181266702281299</v>
      </c>
      <c r="N3483">
        <v>3.60512941312167</v>
      </c>
      <c r="O3483">
        <v>31.532589547856698</v>
      </c>
    </row>
    <row r="3484" spans="1:17" hidden="1" x14ac:dyDescent="0.3">
      <c r="A3484" t="s">
        <v>7191</v>
      </c>
      <c r="B3484" t="s">
        <v>7192</v>
      </c>
      <c r="C3484" t="s">
        <v>10405</v>
      </c>
      <c r="D3484" t="s">
        <v>233</v>
      </c>
      <c r="E3484">
        <v>53.367959999999997</v>
      </c>
      <c r="F3484">
        <v>35.6</v>
      </c>
      <c r="G3484">
        <v>-0.56337782442805195</v>
      </c>
      <c r="H3484">
        <v>10.179967456167001</v>
      </c>
      <c r="I3484">
        <v>16.050891111783599</v>
      </c>
      <c r="J3484">
        <v>-0.48833664594441001</v>
      </c>
      <c r="K3484">
        <v>32.044799874366703</v>
      </c>
      <c r="L3484">
        <v>29.628761462237701</v>
      </c>
      <c r="M3484">
        <v>68.106622775514396</v>
      </c>
      <c r="N3484">
        <v>1.1519280291996601</v>
      </c>
      <c r="O3484">
        <v>4.6348314606741603</v>
      </c>
      <c r="P3484">
        <v>51.489361702127603</v>
      </c>
      <c r="Q3484">
        <v>2.0545539732743999E-2</v>
      </c>
    </row>
    <row r="3485" spans="1:17" hidden="1" x14ac:dyDescent="0.3">
      <c r="A3485" t="s">
        <v>7193</v>
      </c>
      <c r="B3485" t="s">
        <v>7194</v>
      </c>
      <c r="C3485" t="s">
        <v>10405</v>
      </c>
      <c r="D3485" t="s">
        <v>130</v>
      </c>
      <c r="E3485">
        <v>53.361758339999902</v>
      </c>
      <c r="F3485">
        <v>160.05000000000001</v>
      </c>
      <c r="G3485">
        <v>58.705054383865701</v>
      </c>
      <c r="H3485">
        <v>-5.7898353768156303</v>
      </c>
      <c r="I3485">
        <v>19.816856551302699</v>
      </c>
      <c r="J3485">
        <v>-1.16395299492228</v>
      </c>
      <c r="K3485">
        <v>156.23246928044</v>
      </c>
      <c r="L3485">
        <v>132.90468664872699</v>
      </c>
      <c r="M3485">
        <v>57.405842207597402</v>
      </c>
      <c r="N3485">
        <v>0.81391890196921601</v>
      </c>
      <c r="O3485">
        <v>12.464854732895899</v>
      </c>
      <c r="P3485">
        <v>102.59493670886</v>
      </c>
      <c r="Q3485">
        <v>9.5158014610872005E-2</v>
      </c>
    </row>
    <row r="3486" spans="1:17" hidden="1" x14ac:dyDescent="0.3">
      <c r="A3486" t="s">
        <v>7195</v>
      </c>
      <c r="B3486" t="s">
        <v>7196</v>
      </c>
      <c r="C3486" t="s">
        <v>10405</v>
      </c>
      <c r="D3486" t="s">
        <v>646</v>
      </c>
      <c r="E3486">
        <v>53.34</v>
      </c>
      <c r="F3486">
        <v>38</v>
      </c>
      <c r="G3486">
        <v>10.685631945838599</v>
      </c>
      <c r="H3486">
        <v>-13.1506450414482</v>
      </c>
      <c r="I3486">
        <v>4.89750171259311</v>
      </c>
      <c r="J3486">
        <v>-6.3541153634562999</v>
      </c>
      <c r="K3486">
        <v>39.6970302626804</v>
      </c>
      <c r="L3486">
        <v>34.717039973339197</v>
      </c>
      <c r="M3486">
        <v>39.346901522560799</v>
      </c>
      <c r="N3486">
        <v>0.15955562386359801</v>
      </c>
      <c r="O3486">
        <v>31.605263157894701</v>
      </c>
      <c r="P3486">
        <v>56.25</v>
      </c>
      <c r="Q3486">
        <v>0.128725225558355</v>
      </c>
    </row>
    <row r="3487" spans="1:17" hidden="1" x14ac:dyDescent="0.3">
      <c r="A3487" t="s">
        <v>7197</v>
      </c>
      <c r="B3487" t="s">
        <v>7198</v>
      </c>
      <c r="C3487" t="s">
        <v>10405</v>
      </c>
      <c r="D3487" t="s">
        <v>83</v>
      </c>
      <c r="E3487">
        <v>53.233269999999997</v>
      </c>
      <c r="F3487">
        <v>79</v>
      </c>
      <c r="G3487">
        <v>-15.772512826730701</v>
      </c>
      <c r="H3487">
        <v>-11.6612783492077</v>
      </c>
      <c r="I3487">
        <v>-34.173629706625299</v>
      </c>
      <c r="J3487">
        <v>-6.3279350078641796</v>
      </c>
      <c r="K3487">
        <v>88.820794215663895</v>
      </c>
      <c r="L3487">
        <v>88.933950779286704</v>
      </c>
      <c r="M3487">
        <v>27.867402176620299</v>
      </c>
      <c r="N3487">
        <v>0.62643903890306396</v>
      </c>
      <c r="O3487">
        <v>99.493670886075904</v>
      </c>
      <c r="P3487">
        <v>55.7263946382811</v>
      </c>
    </row>
    <row r="3488" spans="1:17" hidden="1" x14ac:dyDescent="0.3">
      <c r="A3488" t="s">
        <v>7199</v>
      </c>
      <c r="B3488" t="s">
        <v>7200</v>
      </c>
      <c r="C3488" t="s">
        <v>10405</v>
      </c>
      <c r="D3488" t="s">
        <v>564</v>
      </c>
      <c r="E3488">
        <v>53.197690000000001</v>
      </c>
      <c r="F3488">
        <v>45.5</v>
      </c>
      <c r="G3488">
        <v>-60.336967179065503</v>
      </c>
      <c r="H3488">
        <v>-6.2050240771639702</v>
      </c>
      <c r="I3488">
        <v>-52.356510282868001</v>
      </c>
      <c r="J3488">
        <v>-12.5891114784524</v>
      </c>
      <c r="K3488">
        <v>45.405216282579197</v>
      </c>
      <c r="L3488">
        <v>47.837979371533301</v>
      </c>
      <c r="M3488">
        <v>44.850968507116903</v>
      </c>
      <c r="N3488">
        <v>8.86152647638008E-2</v>
      </c>
      <c r="O3488">
        <v>58.9670329670329</v>
      </c>
      <c r="P3488">
        <v>52.7358173883853</v>
      </c>
      <c r="Q3488">
        <v>0.130805974894254</v>
      </c>
    </row>
    <row r="3489" spans="1:17" hidden="1" x14ac:dyDescent="0.3">
      <c r="A3489" t="s">
        <v>7201</v>
      </c>
      <c r="B3489" t="s">
        <v>7202</v>
      </c>
      <c r="C3489" t="s">
        <v>10405</v>
      </c>
      <c r="D3489" t="s">
        <v>1628</v>
      </c>
      <c r="E3489">
        <v>53.182499999999997</v>
      </c>
      <c r="F3489">
        <v>10.06</v>
      </c>
      <c r="G3489">
        <v>-51.433148150469499</v>
      </c>
      <c r="H3489">
        <v>-23.6591096141081</v>
      </c>
      <c r="I3489">
        <v>-50.7057799333842</v>
      </c>
      <c r="J3489">
        <v>-15.012665485421</v>
      </c>
      <c r="K3489">
        <v>12.1334431127173</v>
      </c>
      <c r="L3489">
        <v>14.042885273060699</v>
      </c>
      <c r="M3489">
        <v>35.007841008412598</v>
      </c>
      <c r="N3489">
        <v>1.0666122713036199</v>
      </c>
      <c r="O3489">
        <v>101.789264413518</v>
      </c>
      <c r="P3489">
        <v>3.7113402061855698</v>
      </c>
      <c r="Q3489">
        <v>-6.9247583009792002E-2</v>
      </c>
    </row>
    <row r="3490" spans="1:17" hidden="1" x14ac:dyDescent="0.3">
      <c r="A3490" t="s">
        <v>7203</v>
      </c>
      <c r="B3490" t="s">
        <v>7204</v>
      </c>
      <c r="C3490" t="s">
        <v>10405</v>
      </c>
      <c r="D3490" t="s">
        <v>114</v>
      </c>
      <c r="E3490">
        <v>53.097964040000001</v>
      </c>
      <c r="F3490">
        <v>2.2000000000000002</v>
      </c>
      <c r="G3490">
        <v>-5.5931859894901201</v>
      </c>
      <c r="H3490">
        <v>-1.87035303188851</v>
      </c>
      <c r="I3490">
        <v>-12.2495918825592</v>
      </c>
      <c r="J3490">
        <v>1.0670674632677399</v>
      </c>
      <c r="K3490">
        <v>2.80531640952095</v>
      </c>
      <c r="L3490">
        <v>2.8492677430408602</v>
      </c>
      <c r="M3490">
        <v>15.3874106226971</v>
      </c>
      <c r="N3490">
        <v>1</v>
      </c>
      <c r="Q3490">
        <v>-0.13535727796024799</v>
      </c>
    </row>
    <row r="3491" spans="1:17" hidden="1" x14ac:dyDescent="0.3">
      <c r="A3491" t="s">
        <v>7205</v>
      </c>
      <c r="B3491" t="s">
        <v>7206</v>
      </c>
      <c r="C3491" t="s">
        <v>10405</v>
      </c>
      <c r="D3491" t="s">
        <v>3550</v>
      </c>
      <c r="E3491">
        <v>52.989828080000002</v>
      </c>
      <c r="F3491">
        <v>61.22</v>
      </c>
      <c r="G3491">
        <v>-76.374937816152894</v>
      </c>
      <c r="H3491">
        <v>-21.520186469586999</v>
      </c>
      <c r="I3491">
        <v>-61.886570353545899</v>
      </c>
      <c r="J3491">
        <v>-9.6752183486814207</v>
      </c>
      <c r="K3491">
        <v>70.931383289996205</v>
      </c>
      <c r="M3491">
        <v>22.142288755658399</v>
      </c>
      <c r="N3491">
        <v>0.66107592113480196</v>
      </c>
      <c r="O3491">
        <v>97.582489382554698</v>
      </c>
      <c r="P3491">
        <v>6.2847222222222197</v>
      </c>
    </row>
    <row r="3492" spans="1:17" hidden="1" x14ac:dyDescent="0.3">
      <c r="A3492" t="s">
        <v>7207</v>
      </c>
      <c r="B3492" t="s">
        <v>7208</v>
      </c>
      <c r="C3492" t="s">
        <v>10405</v>
      </c>
      <c r="D3492" t="s">
        <v>400</v>
      </c>
      <c r="E3492">
        <v>52.888401999999999</v>
      </c>
      <c r="F3492">
        <v>40.6</v>
      </c>
      <c r="G3492">
        <v>12.828489088695701</v>
      </c>
      <c r="H3492">
        <v>-11.3433632693761</v>
      </c>
      <c r="I3492">
        <v>-7.3570564921754498</v>
      </c>
      <c r="J3492">
        <v>-5.80405589604546</v>
      </c>
      <c r="K3492">
        <v>40.145826443078199</v>
      </c>
      <c r="L3492">
        <v>38.968132806655298</v>
      </c>
      <c r="M3492">
        <v>44.617066989792399</v>
      </c>
      <c r="N3492">
        <v>0.38589061030051602</v>
      </c>
      <c r="O3492">
        <v>56.2807881773399</v>
      </c>
      <c r="P3492">
        <v>67.422680412371093</v>
      </c>
      <c r="Q3492">
        <v>-6.0977850025499998E-2</v>
      </c>
    </row>
    <row r="3493" spans="1:17" hidden="1" x14ac:dyDescent="0.3">
      <c r="A3493" t="s">
        <v>7209</v>
      </c>
      <c r="B3493" t="s">
        <v>7210</v>
      </c>
      <c r="C3493" t="s">
        <v>10405</v>
      </c>
      <c r="D3493" t="s">
        <v>564</v>
      </c>
      <c r="E3493">
        <v>52.878344499999997</v>
      </c>
      <c r="F3493">
        <v>183.65</v>
      </c>
      <c r="G3493">
        <v>11.3611190222635</v>
      </c>
      <c r="H3493">
        <v>10.9500163015606</v>
      </c>
      <c r="I3493">
        <v>4.7501898846361197</v>
      </c>
      <c r="J3493">
        <v>2.3227423700052001</v>
      </c>
      <c r="K3493">
        <v>158.742457642419</v>
      </c>
      <c r="L3493">
        <v>149.62315612482999</v>
      </c>
      <c r="M3493">
        <v>78.205532417736507</v>
      </c>
      <c r="N3493">
        <v>2.6465839900893502</v>
      </c>
      <c r="O3493">
        <v>14.130138851075399</v>
      </c>
      <c r="P3493">
        <v>58.046471600688399</v>
      </c>
      <c r="Q3493">
        <v>0.16503120905480001</v>
      </c>
    </row>
    <row r="3494" spans="1:17" hidden="1" x14ac:dyDescent="0.3">
      <c r="A3494" t="s">
        <v>7211</v>
      </c>
      <c r="B3494" t="s">
        <v>7212</v>
      </c>
      <c r="C3494" t="s">
        <v>10405</v>
      </c>
      <c r="D3494" t="s">
        <v>114</v>
      </c>
      <c r="E3494">
        <v>52.844137500000002</v>
      </c>
      <c r="F3494">
        <v>137.5</v>
      </c>
      <c r="G3494">
        <v>-33.711074105002702</v>
      </c>
      <c r="H3494">
        <v>-15.215171995980601</v>
      </c>
      <c r="I3494">
        <v>-19.2227066423957</v>
      </c>
      <c r="J3494">
        <v>-6.6649156742566102</v>
      </c>
      <c r="K3494">
        <v>154.597144587862</v>
      </c>
      <c r="M3494">
        <v>33.514336018566297</v>
      </c>
      <c r="N3494">
        <v>0.49074074074073998</v>
      </c>
      <c r="O3494">
        <v>55.490909090909099</v>
      </c>
      <c r="P3494">
        <v>9.6491228070175303</v>
      </c>
    </row>
    <row r="3495" spans="1:17" hidden="1" x14ac:dyDescent="0.3">
      <c r="A3495" t="s">
        <v>7213</v>
      </c>
      <c r="B3495" t="s">
        <v>7214</v>
      </c>
      <c r="C3495" t="s">
        <v>10405</v>
      </c>
      <c r="D3495" t="s">
        <v>400</v>
      </c>
      <c r="E3495">
        <v>52.812249999999999</v>
      </c>
      <c r="F3495">
        <v>13.99</v>
      </c>
      <c r="G3495">
        <v>-92.347998244068194</v>
      </c>
      <c r="H3495">
        <v>-3.2370184367051098</v>
      </c>
      <c r="I3495">
        <v>31.305141961313399</v>
      </c>
      <c r="J3495">
        <v>-2.2546725935346199</v>
      </c>
      <c r="K3495">
        <v>13.545837545501399</v>
      </c>
      <c r="L3495">
        <v>16.5107845909452</v>
      </c>
      <c r="M3495">
        <v>58.015613442021198</v>
      </c>
      <c r="N3495">
        <v>1.2008540242719801</v>
      </c>
      <c r="O3495">
        <v>163.61686919228001</v>
      </c>
      <c r="P3495">
        <v>68.554216867469805</v>
      </c>
      <c r="Q3495">
        <v>1.5134985969528E-2</v>
      </c>
    </row>
    <row r="3496" spans="1:17" hidden="1" x14ac:dyDescent="0.3">
      <c r="A3496" t="s">
        <v>7215</v>
      </c>
      <c r="B3496" t="s">
        <v>7216</v>
      </c>
      <c r="C3496" t="s">
        <v>10405</v>
      </c>
      <c r="D3496" t="s">
        <v>1628</v>
      </c>
      <c r="E3496">
        <v>52.809140800000002</v>
      </c>
      <c r="F3496">
        <v>21.71</v>
      </c>
      <c r="G3496">
        <v>22.515601852016701</v>
      </c>
      <c r="H3496">
        <v>-14.487385385841</v>
      </c>
      <c r="I3496">
        <v>47.663391204768097</v>
      </c>
      <c r="J3496">
        <v>-7.4581705594152199</v>
      </c>
      <c r="K3496">
        <v>22.974200112158499</v>
      </c>
      <c r="L3496">
        <v>18.211836495618599</v>
      </c>
      <c r="M3496">
        <v>0.32188183257845498</v>
      </c>
      <c r="N3496">
        <v>0.16761363636363599</v>
      </c>
      <c r="O3496">
        <v>23.813910640257902</v>
      </c>
      <c r="P3496">
        <v>138.31966017744099</v>
      </c>
      <c r="Q3496">
        <v>7.8714237869045994E-2</v>
      </c>
    </row>
    <row r="3497" spans="1:17" hidden="1" x14ac:dyDescent="0.3">
      <c r="A3497" t="s">
        <v>7217</v>
      </c>
      <c r="B3497" t="s">
        <v>7218</v>
      </c>
      <c r="C3497" t="s">
        <v>10405</v>
      </c>
      <c r="D3497" t="s">
        <v>611</v>
      </c>
      <c r="E3497">
        <v>52.808753500000002</v>
      </c>
      <c r="F3497">
        <v>13.63</v>
      </c>
      <c r="G3497">
        <v>287.21310447331098</v>
      </c>
      <c r="H3497">
        <v>25.2995962522856</v>
      </c>
      <c r="I3497">
        <v>154.916856551302</v>
      </c>
      <c r="J3497">
        <v>9.8969231464445198</v>
      </c>
      <c r="K3497">
        <v>10.9111156602184</v>
      </c>
      <c r="L3497">
        <v>7.5266022117902196</v>
      </c>
      <c r="M3497">
        <v>77.822684894840904</v>
      </c>
      <c r="N3497">
        <v>0.58270540667229198</v>
      </c>
      <c r="O3497">
        <v>2.7879677182685199</v>
      </c>
      <c r="P3497">
        <v>325.9375</v>
      </c>
      <c r="Q3497">
        <v>0.17543310725284</v>
      </c>
    </row>
    <row r="3498" spans="1:17" hidden="1" x14ac:dyDescent="0.3">
      <c r="A3498" t="s">
        <v>7219</v>
      </c>
      <c r="B3498" t="s">
        <v>7220</v>
      </c>
      <c r="C3498" t="s">
        <v>10405</v>
      </c>
      <c r="D3498" t="s">
        <v>400</v>
      </c>
      <c r="E3498">
        <v>52.776930045</v>
      </c>
      <c r="F3498">
        <v>173.9</v>
      </c>
      <c r="G3498">
        <v>-40.185263886707503</v>
      </c>
      <c r="H3498">
        <v>-4.7576556561113303</v>
      </c>
      <c r="I3498">
        <v>-23.683143448697201</v>
      </c>
      <c r="J3498">
        <v>-8.0246670340079707</v>
      </c>
      <c r="K3498">
        <v>179.346567167866</v>
      </c>
      <c r="L3498">
        <v>196.466225325344</v>
      </c>
      <c r="M3498">
        <v>53.054551539052902</v>
      </c>
      <c r="N3498">
        <v>0.230844879844501</v>
      </c>
      <c r="O3498">
        <v>57.216791259344397</v>
      </c>
      <c r="P3498">
        <v>16.0106737825216</v>
      </c>
      <c r="Q3498">
        <v>2.2823580077172001E-2</v>
      </c>
    </row>
    <row r="3499" spans="1:17" hidden="1" x14ac:dyDescent="0.3">
      <c r="A3499" t="s">
        <v>7221</v>
      </c>
      <c r="B3499" t="s">
        <v>7222</v>
      </c>
      <c r="C3499" t="s">
        <v>10405</v>
      </c>
      <c r="D3499" t="s">
        <v>54</v>
      </c>
      <c r="E3499">
        <v>52.66872</v>
      </c>
      <c r="F3499">
        <v>43.19</v>
      </c>
      <c r="G3499">
        <v>54.394363818717302</v>
      </c>
      <c r="H3499">
        <v>10.259231847136199</v>
      </c>
      <c r="I3499">
        <v>36.456756622680302</v>
      </c>
      <c r="J3499">
        <v>3.9491577523168102</v>
      </c>
      <c r="K3499">
        <v>39.5856787168049</v>
      </c>
      <c r="L3499">
        <v>35.839391238935598</v>
      </c>
      <c r="M3499">
        <v>58.898039215467797</v>
      </c>
      <c r="N3499">
        <v>2.5281735973145101</v>
      </c>
      <c r="O3499">
        <v>17.3651308173188</v>
      </c>
      <c r="P3499">
        <v>98.574712643678097</v>
      </c>
      <c r="Q3499">
        <v>6.7248959026562999E-2</v>
      </c>
    </row>
    <row r="3500" spans="1:17" hidden="1" x14ac:dyDescent="0.3">
      <c r="A3500" t="s">
        <v>7223</v>
      </c>
      <c r="B3500" t="s">
        <v>7224</v>
      </c>
      <c r="C3500" t="s">
        <v>10405</v>
      </c>
      <c r="D3500" t="s">
        <v>592</v>
      </c>
      <c r="E3500">
        <v>52.551234719999997</v>
      </c>
      <c r="F3500">
        <v>27.9</v>
      </c>
      <c r="G3500">
        <v>-62.246698881229001</v>
      </c>
      <c r="H3500">
        <v>-34.876703275158903</v>
      </c>
      <c r="I3500">
        <v>-47.758331418621999</v>
      </c>
      <c r="J3500">
        <v>-20.941333700674601</v>
      </c>
      <c r="O3500">
        <v>54.121863799283098</v>
      </c>
      <c r="P3500">
        <v>0</v>
      </c>
    </row>
    <row r="3501" spans="1:17" hidden="1" x14ac:dyDescent="0.3">
      <c r="A3501" t="s">
        <v>7225</v>
      </c>
      <c r="B3501" t="s">
        <v>7226</v>
      </c>
      <c r="C3501" t="s">
        <v>10405</v>
      </c>
      <c r="D3501" t="s">
        <v>4404</v>
      </c>
      <c r="E3501">
        <v>52.504152494000003</v>
      </c>
      <c r="F3501">
        <v>75.900000000000006</v>
      </c>
      <c r="G3501">
        <v>9.6976479672004707</v>
      </c>
      <c r="H3501">
        <v>-8.8728819935598793</v>
      </c>
      <c r="I3501">
        <v>62.816262020981704</v>
      </c>
      <c r="J3501">
        <v>-17.392550818852801</v>
      </c>
      <c r="K3501">
        <v>73.786124108250306</v>
      </c>
      <c r="L3501">
        <v>63.592974414262997</v>
      </c>
      <c r="M3501">
        <v>40.134501072811901</v>
      </c>
      <c r="N3501">
        <v>1.16884101452647</v>
      </c>
      <c r="O3501">
        <v>23.847167325428099</v>
      </c>
      <c r="P3501">
        <v>98.068893528183693</v>
      </c>
      <c r="Q3501">
        <v>0.112422374233628</v>
      </c>
    </row>
    <row r="3502" spans="1:17" hidden="1" x14ac:dyDescent="0.3">
      <c r="A3502" t="s">
        <v>7227</v>
      </c>
      <c r="B3502" t="s">
        <v>7228</v>
      </c>
      <c r="C3502" t="s">
        <v>10405</v>
      </c>
      <c r="D3502" t="s">
        <v>54</v>
      </c>
      <c r="E3502">
        <v>52.45</v>
      </c>
      <c r="F3502">
        <v>53.41</v>
      </c>
      <c r="G3502">
        <v>-64.546795793552803</v>
      </c>
      <c r="H3502">
        <v>6.3209396616144096</v>
      </c>
      <c r="I3502">
        <v>3.3456351599590102</v>
      </c>
      <c r="J3502">
        <v>-2.5818934333396402</v>
      </c>
      <c r="K3502">
        <v>49.057147235155</v>
      </c>
      <c r="L3502">
        <v>57.176150630142999</v>
      </c>
      <c r="M3502">
        <v>60.408812580365101</v>
      </c>
      <c r="N3502">
        <v>2.14578012168147</v>
      </c>
      <c r="O3502">
        <v>128.42164388691199</v>
      </c>
      <c r="P3502">
        <v>36.948717948717899</v>
      </c>
      <c r="Q3502">
        <v>3.9600393178427999E-2</v>
      </c>
    </row>
    <row r="3503" spans="1:17" hidden="1" x14ac:dyDescent="0.3">
      <c r="A3503" t="s">
        <v>7229</v>
      </c>
      <c r="B3503" t="s">
        <v>7230</v>
      </c>
      <c r="C3503" t="s">
        <v>10405</v>
      </c>
      <c r="D3503" t="s">
        <v>2127</v>
      </c>
      <c r="E3503">
        <v>52.338749999999997</v>
      </c>
      <c r="F3503">
        <v>205.25</v>
      </c>
      <c r="G3503">
        <v>168.78156826758101</v>
      </c>
      <c r="H3503">
        <v>1.1492070889867101</v>
      </c>
      <c r="I3503">
        <v>175.53114226558799</v>
      </c>
      <c r="J3503">
        <v>-7.7103395486278501</v>
      </c>
      <c r="K3503">
        <v>194.850456572225</v>
      </c>
      <c r="L3503">
        <v>128.86660056991701</v>
      </c>
      <c r="M3503">
        <v>27.595262965338801</v>
      </c>
      <c r="N3503">
        <v>0.47914438502673701</v>
      </c>
      <c r="O3503">
        <v>16.906211936662501</v>
      </c>
      <c r="P3503">
        <v>243.802345058626</v>
      </c>
      <c r="Q3503">
        <v>0.15146041524416301</v>
      </c>
    </row>
    <row r="3504" spans="1:17" hidden="1" x14ac:dyDescent="0.3">
      <c r="A3504" t="s">
        <v>7231</v>
      </c>
      <c r="B3504" t="s">
        <v>7232</v>
      </c>
      <c r="C3504" t="s">
        <v>10405</v>
      </c>
      <c r="D3504" t="s">
        <v>4449</v>
      </c>
      <c r="E3504">
        <v>52.2640125</v>
      </c>
      <c r="F3504">
        <v>399</v>
      </c>
      <c r="G3504">
        <v>282.97779717318201</v>
      </c>
      <c r="H3504">
        <v>10.6937332327775</v>
      </c>
      <c r="I3504">
        <v>234.94610975501399</v>
      </c>
      <c r="J3504">
        <v>-2.4691114784524202</v>
      </c>
      <c r="K3504">
        <v>346.81775102599698</v>
      </c>
      <c r="L3504">
        <v>218.476023610711</v>
      </c>
      <c r="M3504">
        <v>56.777589196439202</v>
      </c>
      <c r="N3504">
        <v>0.13278855975485099</v>
      </c>
      <c r="O3504">
        <v>9.0100250626566396</v>
      </c>
      <c r="P3504">
        <v>430.23255813953398</v>
      </c>
    </row>
    <row r="3505" spans="1:17" hidden="1" x14ac:dyDescent="0.3">
      <c r="A3505" t="s">
        <v>7233</v>
      </c>
      <c r="B3505" t="s">
        <v>7234</v>
      </c>
      <c r="C3505" t="s">
        <v>10405</v>
      </c>
      <c r="D3505" t="s">
        <v>130</v>
      </c>
      <c r="E3505">
        <v>52.24051</v>
      </c>
      <c r="F3505">
        <v>140.81</v>
      </c>
      <c r="G3505">
        <v>-15.219683668779201</v>
      </c>
      <c r="H3505">
        <v>26.0813687341325</v>
      </c>
      <c r="I3505">
        <v>-2.7831026490236002</v>
      </c>
      <c r="J3505">
        <v>15.0166528667074</v>
      </c>
      <c r="K3505">
        <v>104.50459373139699</v>
      </c>
      <c r="L3505">
        <v>82.6505973856721</v>
      </c>
      <c r="M3505">
        <v>91.763203951600303</v>
      </c>
      <c r="N3505">
        <v>1.8671185831333399</v>
      </c>
      <c r="O3505">
        <v>0</v>
      </c>
      <c r="P3505">
        <v>81.807617817947005</v>
      </c>
      <c r="Q3505">
        <v>0.121373290766564</v>
      </c>
    </row>
    <row r="3506" spans="1:17" hidden="1" x14ac:dyDescent="0.3">
      <c r="A3506" t="s">
        <v>7235</v>
      </c>
      <c r="B3506" t="s">
        <v>7236</v>
      </c>
      <c r="C3506" t="s">
        <v>10405</v>
      </c>
      <c r="D3506" t="s">
        <v>327</v>
      </c>
      <c r="E3506">
        <v>52.205156250000002</v>
      </c>
      <c r="F3506">
        <v>31.25</v>
      </c>
      <c r="G3506">
        <v>5.1911264513331501</v>
      </c>
      <c r="H3506">
        <v>7.0491421971981501</v>
      </c>
      <c r="I3506">
        <v>-47.850741214060299</v>
      </c>
      <c r="K3506">
        <v>29.501193056250301</v>
      </c>
      <c r="L3506">
        <v>31.229928201229601</v>
      </c>
      <c r="M3506">
        <v>69.738801648364699</v>
      </c>
      <c r="N3506">
        <v>2.6167023554603799</v>
      </c>
      <c r="O3506">
        <v>96.32</v>
      </c>
      <c r="P3506">
        <v>107.641196013289</v>
      </c>
      <c r="Q3506">
        <v>0.125203814430074</v>
      </c>
    </row>
    <row r="3507" spans="1:17" hidden="1" x14ac:dyDescent="0.3">
      <c r="A3507" t="s">
        <v>7237</v>
      </c>
      <c r="B3507" t="s">
        <v>7238</v>
      </c>
      <c r="C3507" t="s">
        <v>10405</v>
      </c>
      <c r="E3507">
        <v>52.172803999999999</v>
      </c>
      <c r="F3507">
        <v>83.5</v>
      </c>
      <c r="G3507">
        <v>38.410715850697798</v>
      </c>
      <c r="H3507">
        <v>20.585646144315799</v>
      </c>
      <c r="I3507">
        <v>-19.401599192576601</v>
      </c>
      <c r="J3507">
        <v>-1.5105272336447499</v>
      </c>
      <c r="K3507">
        <v>71.404083943682707</v>
      </c>
      <c r="L3507">
        <v>71.562874501216498</v>
      </c>
      <c r="M3507">
        <v>80.188224029422898</v>
      </c>
      <c r="N3507">
        <v>4.2391530203773797</v>
      </c>
      <c r="O3507">
        <v>40.119760479041901</v>
      </c>
      <c r="P3507">
        <v>131.301939058171</v>
      </c>
      <c r="Q3507">
        <v>0.14364207243788699</v>
      </c>
    </row>
    <row r="3508" spans="1:17" hidden="1" x14ac:dyDescent="0.3">
      <c r="A3508" t="s">
        <v>7239</v>
      </c>
      <c r="B3508" t="s">
        <v>7240</v>
      </c>
      <c r="C3508" t="s">
        <v>10405</v>
      </c>
      <c r="D3508" t="s">
        <v>452</v>
      </c>
      <c r="E3508">
        <v>52.146500000000003</v>
      </c>
      <c r="F3508">
        <v>110.95</v>
      </c>
      <c r="G3508">
        <v>-20.9434407358656</v>
      </c>
      <c r="H3508">
        <v>-21.099309322257898</v>
      </c>
      <c r="I3508">
        <v>-6.45507327325861</v>
      </c>
      <c r="J3508">
        <v>-6.0212697518337102</v>
      </c>
      <c r="K3508">
        <v>118.842485702863</v>
      </c>
      <c r="M3508">
        <v>48.359096072841503</v>
      </c>
      <c r="N3508">
        <v>0.90459363957597105</v>
      </c>
      <c r="O3508">
        <v>57.7287066246056</v>
      </c>
      <c r="P3508">
        <v>17.469560614081502</v>
      </c>
    </row>
    <row r="3509" spans="1:17" hidden="1" x14ac:dyDescent="0.3">
      <c r="A3509" t="s">
        <v>7241</v>
      </c>
      <c r="B3509" t="s">
        <v>7242</v>
      </c>
      <c r="C3509" t="s">
        <v>10405</v>
      </c>
      <c r="D3509" t="s">
        <v>130</v>
      </c>
      <c r="E3509">
        <v>52.145385599999997</v>
      </c>
      <c r="F3509">
        <v>6.72</v>
      </c>
      <c r="G3509">
        <v>29.756199932069201</v>
      </c>
      <c r="H3509">
        <v>-25.377441114990901</v>
      </c>
      <c r="I3509">
        <v>16.716856551302701</v>
      </c>
      <c r="J3509">
        <v>-9.4523517019161005</v>
      </c>
      <c r="K3509">
        <v>7.1461432643836398</v>
      </c>
      <c r="L3509">
        <v>6.2014695923919998</v>
      </c>
      <c r="M3509">
        <v>28.689323322178499</v>
      </c>
      <c r="N3509">
        <v>0.25633902450468499</v>
      </c>
      <c r="O3509">
        <v>31.398809523809501</v>
      </c>
      <c r="P3509">
        <v>68</v>
      </c>
      <c r="Q3509">
        <v>8.0248370287459E-2</v>
      </c>
    </row>
    <row r="3510" spans="1:17" hidden="1" x14ac:dyDescent="0.3">
      <c r="A3510" t="s">
        <v>7243</v>
      </c>
      <c r="B3510" t="s">
        <v>7244</v>
      </c>
      <c r="C3510" t="s">
        <v>10405</v>
      </c>
      <c r="D3510" t="s">
        <v>2316</v>
      </c>
      <c r="E3510">
        <v>52.118121510000002</v>
      </c>
      <c r="F3510">
        <v>51.1</v>
      </c>
      <c r="G3510">
        <v>-18.993216337660701</v>
      </c>
      <c r="H3510">
        <v>-13.686227084682701</v>
      </c>
      <c r="I3510">
        <v>-8.4951092606630105</v>
      </c>
      <c r="J3510">
        <v>-4.3921884015293404</v>
      </c>
      <c r="K3510">
        <v>52.461659455043502</v>
      </c>
      <c r="L3510">
        <v>50.302123509354203</v>
      </c>
      <c r="M3510">
        <v>39.585785820665599</v>
      </c>
      <c r="N3510">
        <v>0.24236505681818099</v>
      </c>
      <c r="O3510">
        <v>26.418786692759198</v>
      </c>
      <c r="P3510">
        <v>27.75</v>
      </c>
      <c r="Q3510">
        <v>1.103657839651E-2</v>
      </c>
    </row>
    <row r="3511" spans="1:17" hidden="1" x14ac:dyDescent="0.3">
      <c r="A3511" t="s">
        <v>7245</v>
      </c>
      <c r="B3511" t="s">
        <v>7246</v>
      </c>
      <c r="C3511" t="s">
        <v>10405</v>
      </c>
      <c r="D3511" t="s">
        <v>592</v>
      </c>
      <c r="E3511">
        <v>52.11</v>
      </c>
      <c r="F3511">
        <v>86.85</v>
      </c>
      <c r="G3511">
        <v>791.76465930146105</v>
      </c>
      <c r="H3511">
        <v>49.611452393199698</v>
      </c>
      <c r="I3511">
        <v>807.23698434682899</v>
      </c>
      <c r="J3511">
        <v>5.7403179280795502</v>
      </c>
      <c r="K3511">
        <v>58.3913482830201</v>
      </c>
      <c r="L3511">
        <v>30.6172031482403</v>
      </c>
      <c r="M3511">
        <v>99.999997333581106</v>
      </c>
      <c r="N3511">
        <v>1.03899436081977</v>
      </c>
      <c r="O3511">
        <v>0</v>
      </c>
      <c r="P3511">
        <v>864.99999999999898</v>
      </c>
    </row>
    <row r="3512" spans="1:17" hidden="1" x14ac:dyDescent="0.3">
      <c r="A3512" t="s">
        <v>7247</v>
      </c>
      <c r="B3512" t="s">
        <v>7248</v>
      </c>
      <c r="C3512" t="s">
        <v>10405</v>
      </c>
      <c r="D3512" t="s">
        <v>592</v>
      </c>
      <c r="E3512">
        <v>52.05028128</v>
      </c>
      <c r="F3512">
        <v>18.96</v>
      </c>
      <c r="G3512">
        <v>-22.576135188760801</v>
      </c>
      <c r="H3512">
        <v>-30.471941370397001</v>
      </c>
      <c r="I3512">
        <v>7.8797704585875596</v>
      </c>
      <c r="J3512">
        <v>-9.39035252857175</v>
      </c>
      <c r="K3512">
        <v>20.183262689952599</v>
      </c>
      <c r="L3512">
        <v>17.916607718613601</v>
      </c>
      <c r="M3512">
        <v>27.941898328654101</v>
      </c>
      <c r="N3512">
        <v>0.14912360251809401</v>
      </c>
      <c r="O3512">
        <v>44.092827004219401</v>
      </c>
      <c r="P3512">
        <v>43.094339622641499</v>
      </c>
      <c r="Q3512">
        <v>4.2433782492787002E-2</v>
      </c>
    </row>
    <row r="3513" spans="1:17" hidden="1" x14ac:dyDescent="0.3">
      <c r="A3513" t="s">
        <v>7249</v>
      </c>
      <c r="B3513" t="s">
        <v>7250</v>
      </c>
      <c r="C3513" t="s">
        <v>10405</v>
      </c>
      <c r="D3513" t="s">
        <v>998</v>
      </c>
      <c r="E3513">
        <v>51.836399999999998</v>
      </c>
      <c r="F3513">
        <v>1.21</v>
      </c>
      <c r="G3513">
        <v>-54.106994782271897</v>
      </c>
      <c r="H3513">
        <v>9.3932877401150705</v>
      </c>
      <c r="I3513">
        <v>-7.6831434486972201</v>
      </c>
      <c r="J3513">
        <v>7.5308885215475598</v>
      </c>
      <c r="K3513">
        <v>1.0849687634482199</v>
      </c>
      <c r="L3513">
        <v>1.3278679203988999</v>
      </c>
      <c r="M3513">
        <v>75.681144074996595</v>
      </c>
      <c r="N3513">
        <v>1.8144392720950899</v>
      </c>
      <c r="O3513">
        <v>57.0247933884297</v>
      </c>
      <c r="P3513">
        <v>27.368421052631501</v>
      </c>
      <c r="Q3513">
        <v>-2.7720102128037001E-2</v>
      </c>
    </row>
    <row r="3514" spans="1:17" hidden="1" x14ac:dyDescent="0.3">
      <c r="A3514" t="s">
        <v>7251</v>
      </c>
      <c r="B3514" t="s">
        <v>7252</v>
      </c>
      <c r="C3514" t="s">
        <v>10405</v>
      </c>
      <c r="D3514" t="s">
        <v>1414</v>
      </c>
      <c r="E3514">
        <v>51.688648800000003</v>
      </c>
      <c r="F3514">
        <v>99.45</v>
      </c>
      <c r="G3514">
        <v>-32.6219613617546</v>
      </c>
      <c r="H3514">
        <v>18.194628089742199</v>
      </c>
      <c r="I3514">
        <v>-5.9917687856244397</v>
      </c>
      <c r="J3514">
        <v>24.333520100494901</v>
      </c>
      <c r="K3514">
        <v>80.767966682431606</v>
      </c>
      <c r="L3514">
        <v>84.442465914117193</v>
      </c>
      <c r="M3514">
        <v>70.831748330844107</v>
      </c>
      <c r="N3514">
        <v>3.9156262019347299</v>
      </c>
      <c r="O3514">
        <v>20.7440925087983</v>
      </c>
      <c r="P3514">
        <v>53</v>
      </c>
      <c r="Q3514">
        <v>0.109388930787558</v>
      </c>
    </row>
    <row r="3515" spans="1:17" hidden="1" x14ac:dyDescent="0.3">
      <c r="A3515" t="s">
        <v>7253</v>
      </c>
      <c r="B3515" t="s">
        <v>7254</v>
      </c>
      <c r="C3515" t="s">
        <v>10405</v>
      </c>
      <c r="D3515" t="s">
        <v>573</v>
      </c>
      <c r="E3515">
        <v>51.685671344999903</v>
      </c>
      <c r="F3515">
        <v>36.19</v>
      </c>
      <c r="G3515">
        <v>6.6470544895396602</v>
      </c>
      <c r="H3515">
        <v>-1.9093759042782801</v>
      </c>
      <c r="I3515">
        <v>-0.56340234837358905</v>
      </c>
      <c r="J3515">
        <v>-5.73171094794845</v>
      </c>
      <c r="K3515">
        <v>35.307794939353201</v>
      </c>
      <c r="L3515">
        <v>33.590829958206101</v>
      </c>
      <c r="M3515">
        <v>48.231253188902997</v>
      </c>
      <c r="N3515">
        <v>0.53797160645600395</v>
      </c>
      <c r="O3515">
        <v>31.2517269964078</v>
      </c>
      <c r="P3515">
        <v>47.5938009787928</v>
      </c>
      <c r="Q3515">
        <v>-2.1956400188344001E-2</v>
      </c>
    </row>
    <row r="3516" spans="1:17" hidden="1" x14ac:dyDescent="0.3">
      <c r="A3516" t="s">
        <v>7255</v>
      </c>
      <c r="B3516" t="s">
        <v>7256</v>
      </c>
      <c r="C3516" t="s">
        <v>10405</v>
      </c>
      <c r="D3516" t="s">
        <v>276</v>
      </c>
      <c r="E3516">
        <v>51.616857600000003</v>
      </c>
      <c r="F3516">
        <v>25.26</v>
      </c>
      <c r="G3516">
        <v>-55.972415888679699</v>
      </c>
      <c r="H3516">
        <v>4.0781902400360703</v>
      </c>
      <c r="I3516">
        <v>-14.073627451978499</v>
      </c>
      <c r="J3516">
        <v>-1.8496767126761899</v>
      </c>
      <c r="K3516">
        <v>24.929580542639901</v>
      </c>
      <c r="L3516">
        <v>27.0529942738955</v>
      </c>
      <c r="M3516">
        <v>47.835444685986097</v>
      </c>
      <c r="N3516">
        <v>1.0603482613486901</v>
      </c>
      <c r="O3516">
        <v>40.459224069675301</v>
      </c>
      <c r="P3516">
        <v>19.4326241134751</v>
      </c>
      <c r="Q3516">
        <v>-7.9801136887703003E-2</v>
      </c>
    </row>
    <row r="3517" spans="1:17" hidden="1" x14ac:dyDescent="0.3">
      <c r="A3517" t="s">
        <v>7257</v>
      </c>
      <c r="B3517" t="s">
        <v>7258</v>
      </c>
      <c r="C3517" t="s">
        <v>10405</v>
      </c>
      <c r="D3517" t="s">
        <v>592</v>
      </c>
      <c r="E3517">
        <v>51.532275237999997</v>
      </c>
      <c r="F3517">
        <v>0.83</v>
      </c>
      <c r="G3517">
        <v>-61.8325278604567</v>
      </c>
      <c r="H3517">
        <v>-9.2520376785832408</v>
      </c>
      <c r="I3517">
        <v>-46.742972508526201</v>
      </c>
      <c r="J3517">
        <v>-3.6319021761268302</v>
      </c>
      <c r="K3517">
        <v>0.83924674475047001</v>
      </c>
      <c r="L3517">
        <v>1.02436166896379</v>
      </c>
      <c r="M3517">
        <v>49.1500153580239</v>
      </c>
      <c r="N3517">
        <v>0.80633963582406598</v>
      </c>
      <c r="O3517">
        <v>140.96385542168599</v>
      </c>
      <c r="P3517">
        <v>13.6986301369862</v>
      </c>
      <c r="Q3517">
        <v>6.2611064218568005E-2</v>
      </c>
    </row>
    <row r="3518" spans="1:17" hidden="1" x14ac:dyDescent="0.3">
      <c r="A3518" t="s">
        <v>7259</v>
      </c>
      <c r="B3518" t="s">
        <v>7260</v>
      </c>
      <c r="C3518" t="s">
        <v>10405</v>
      </c>
      <c r="D3518" t="s">
        <v>438</v>
      </c>
      <c r="E3518">
        <v>51.466619999999999</v>
      </c>
      <c r="F3518">
        <v>73.650000000000006</v>
      </c>
      <c r="G3518">
        <v>-53.464591328082101</v>
      </c>
      <c r="H3518">
        <v>13.925345875282201</v>
      </c>
      <c r="I3518">
        <v>-15.5333514930799</v>
      </c>
      <c r="J3518">
        <v>5.1697774104364598</v>
      </c>
      <c r="K3518">
        <v>71.218865125672394</v>
      </c>
      <c r="L3518">
        <v>69.6839507488518</v>
      </c>
      <c r="M3518">
        <v>42.385621918778497</v>
      </c>
      <c r="N3518">
        <v>0.788050476435745</v>
      </c>
      <c r="O3518">
        <v>36.490156143923898</v>
      </c>
      <c r="P3518">
        <v>39.6208530805687</v>
      </c>
      <c r="Q3518">
        <v>5.1737909315392003E-2</v>
      </c>
    </row>
    <row r="3519" spans="1:17" hidden="1" x14ac:dyDescent="0.3">
      <c r="A3519" t="s">
        <v>7261</v>
      </c>
      <c r="B3519" t="s">
        <v>7262</v>
      </c>
      <c r="C3519" t="s">
        <v>10405</v>
      </c>
      <c r="D3519" t="s">
        <v>21</v>
      </c>
      <c r="E3519">
        <v>51.429734000000003</v>
      </c>
      <c r="F3519">
        <v>1.49</v>
      </c>
      <c r="G3519">
        <v>-94.161306829671503</v>
      </c>
      <c r="H3519">
        <v>-11.719680972567</v>
      </c>
      <c r="I3519">
        <v>-65.947032337586094</v>
      </c>
      <c r="J3519">
        <v>-11.7283707377116</v>
      </c>
      <c r="K3519">
        <v>1.66670707348251</v>
      </c>
      <c r="L3519">
        <v>2.4458136590988202</v>
      </c>
      <c r="M3519">
        <v>39.4637641649568</v>
      </c>
      <c r="N3519">
        <v>1.25914399182363</v>
      </c>
      <c r="O3519">
        <v>255.704697986577</v>
      </c>
      <c r="P3519">
        <v>3.4722222222222299</v>
      </c>
      <c r="Q3519">
        <v>0.10751967408492499</v>
      </c>
    </row>
    <row r="3520" spans="1:17" hidden="1" x14ac:dyDescent="0.3">
      <c r="A3520" t="s">
        <v>7263</v>
      </c>
      <c r="B3520" t="s">
        <v>7264</v>
      </c>
      <c r="C3520" t="s">
        <v>10405</v>
      </c>
      <c r="D3520" t="s">
        <v>592</v>
      </c>
      <c r="E3520">
        <v>51.25</v>
      </c>
      <c r="F3520">
        <v>20.5</v>
      </c>
      <c r="G3520">
        <v>-32.171510911304203</v>
      </c>
      <c r="H3520">
        <v>-8.4684073211922097</v>
      </c>
      <c r="I3520">
        <v>-29.8887109005173</v>
      </c>
      <c r="J3520">
        <v>-6.2713928472737104</v>
      </c>
      <c r="K3520">
        <v>22.6368579731175</v>
      </c>
      <c r="L3520">
        <v>23.477494120488601</v>
      </c>
      <c r="M3520">
        <v>39.138729444993899</v>
      </c>
      <c r="N3520">
        <v>2.28099173553719</v>
      </c>
      <c r="O3520">
        <v>56.097560975609703</v>
      </c>
      <c r="P3520">
        <v>10.6911447084233</v>
      </c>
    </row>
    <row r="3521" spans="1:17" hidden="1" x14ac:dyDescent="0.3">
      <c r="A3521" t="s">
        <v>7265</v>
      </c>
      <c r="B3521" t="s">
        <v>7266</v>
      </c>
      <c r="C3521" t="s">
        <v>10405</v>
      </c>
      <c r="D3521" t="s">
        <v>998</v>
      </c>
      <c r="E3521">
        <v>51.212175999999999</v>
      </c>
      <c r="F3521">
        <v>89.72</v>
      </c>
      <c r="G3521">
        <v>20.595388458694</v>
      </c>
      <c r="H3521">
        <v>14.8859035104461</v>
      </c>
      <c r="I3521">
        <v>26.770245699587999</v>
      </c>
      <c r="J3521">
        <v>-4.3709058267923702</v>
      </c>
      <c r="K3521">
        <v>81.735983597882793</v>
      </c>
      <c r="L3521">
        <v>69.714812408309101</v>
      </c>
      <c r="M3521">
        <v>49.569074700466103</v>
      </c>
      <c r="N3521">
        <v>0.39337158578110898</v>
      </c>
      <c r="O3521">
        <v>13.687026304056999</v>
      </c>
      <c r="P3521">
        <v>67.700934579439206</v>
      </c>
      <c r="Q3521">
        <v>4.9728772330406998E-2</v>
      </c>
    </row>
    <row r="3522" spans="1:17" hidden="1" x14ac:dyDescent="0.3">
      <c r="A3522" t="s">
        <v>7267</v>
      </c>
      <c r="B3522" t="s">
        <v>7268</v>
      </c>
      <c r="C3522" t="s">
        <v>10405</v>
      </c>
      <c r="D3522" t="s">
        <v>3203</v>
      </c>
      <c r="E3522">
        <v>51.106181712000001</v>
      </c>
      <c r="F3522">
        <v>7.64</v>
      </c>
      <c r="G3522">
        <v>8.01197532722788</v>
      </c>
      <c r="H3522">
        <v>-8.5264998772168497</v>
      </c>
      <c r="I3522">
        <v>3.5866978211440501</v>
      </c>
      <c r="J3522">
        <v>-3.11761990906201</v>
      </c>
      <c r="K3522">
        <v>7.6001225122863296</v>
      </c>
      <c r="L3522">
        <v>7.0813760118021296</v>
      </c>
      <c r="M3522">
        <v>44.008589953383002</v>
      </c>
      <c r="N3522">
        <v>0.345443770223265</v>
      </c>
      <c r="O3522">
        <v>43.455497382198899</v>
      </c>
      <c r="P3522">
        <v>52.8</v>
      </c>
      <c r="Q3522">
        <v>4.4931964838412997E-2</v>
      </c>
    </row>
    <row r="3523" spans="1:17" hidden="1" x14ac:dyDescent="0.3">
      <c r="A3523" t="s">
        <v>7269</v>
      </c>
      <c r="B3523" t="s">
        <v>7270</v>
      </c>
      <c r="C3523" t="s">
        <v>10405</v>
      </c>
      <c r="D3523" t="s">
        <v>1489</v>
      </c>
      <c r="E3523">
        <v>50.967194999999997</v>
      </c>
      <c r="F3523">
        <v>111.55</v>
      </c>
      <c r="G3523">
        <v>-14.7504582797252</v>
      </c>
      <c r="H3523">
        <v>-4.7576556561113303</v>
      </c>
      <c r="I3523">
        <v>5.91796458454378</v>
      </c>
      <c r="J3523">
        <v>-2.4691114784524202</v>
      </c>
      <c r="K3523">
        <v>107.487095285753</v>
      </c>
      <c r="L3523">
        <v>99.761239484450499</v>
      </c>
      <c r="M3523">
        <v>99.999996782331607</v>
      </c>
      <c r="N3523">
        <v>0</v>
      </c>
      <c r="O3523">
        <v>0</v>
      </c>
      <c r="P3523">
        <v>23.601108033241001</v>
      </c>
    </row>
    <row r="3524" spans="1:17" hidden="1" x14ac:dyDescent="0.3">
      <c r="A3524" t="s">
        <v>7271</v>
      </c>
      <c r="B3524" t="s">
        <v>7272</v>
      </c>
      <c r="C3524" t="s">
        <v>10405</v>
      </c>
      <c r="D3524" t="s">
        <v>1628</v>
      </c>
      <c r="E3524">
        <v>50.958440000000003</v>
      </c>
      <c r="F3524">
        <v>27.8</v>
      </c>
      <c r="G3524">
        <v>-15.7561005260445</v>
      </c>
      <c r="H3524">
        <v>5.2140843519629403</v>
      </c>
      <c r="I3524">
        <v>-22.281633496741101</v>
      </c>
      <c r="J3524">
        <v>-11.638834719532699</v>
      </c>
      <c r="K3524">
        <v>26.725578630241799</v>
      </c>
      <c r="L3524">
        <v>27.012929553544101</v>
      </c>
      <c r="M3524">
        <v>47.768550147374697</v>
      </c>
      <c r="N3524">
        <v>0.91653191336657203</v>
      </c>
      <c r="O3524">
        <v>47.482014388489198</v>
      </c>
      <c r="P3524">
        <v>23.008849557522101</v>
      </c>
      <c r="Q3524">
        <v>-8.8899019071519998E-3</v>
      </c>
    </row>
    <row r="3525" spans="1:17" hidden="1" x14ac:dyDescent="0.3">
      <c r="A3525" t="s">
        <v>7273</v>
      </c>
      <c r="B3525" t="s">
        <v>7274</v>
      </c>
      <c r="C3525" t="s">
        <v>10405</v>
      </c>
      <c r="D3525" t="s">
        <v>592</v>
      </c>
      <c r="E3525">
        <v>50.884253262000001</v>
      </c>
      <c r="F3525">
        <v>47.48</v>
      </c>
      <c r="G3525">
        <v>-14.0914313291107</v>
      </c>
      <c r="H3525">
        <v>-6.5656357059866304</v>
      </c>
      <c r="I3525">
        <v>-29.117577322974402</v>
      </c>
      <c r="J3525">
        <v>-11.1647636523654</v>
      </c>
      <c r="K3525">
        <v>49.337700219403999</v>
      </c>
      <c r="L3525">
        <v>50.053331628958297</v>
      </c>
      <c r="M3525">
        <v>34.4887723938797</v>
      </c>
      <c r="N3525">
        <v>3.6149546875493299</v>
      </c>
      <c r="O3525">
        <v>48.862679022746399</v>
      </c>
      <c r="P3525">
        <v>24.947368421052602</v>
      </c>
      <c r="Q3525">
        <v>0.14003711917188899</v>
      </c>
    </row>
    <row r="3526" spans="1:17" hidden="1" x14ac:dyDescent="0.3">
      <c r="A3526" t="s">
        <v>7275</v>
      </c>
      <c r="B3526" t="s">
        <v>7276</v>
      </c>
      <c r="C3526" t="s">
        <v>10405</v>
      </c>
      <c r="D3526" t="s">
        <v>5124</v>
      </c>
      <c r="E3526">
        <v>50.858058980000003</v>
      </c>
      <c r="F3526">
        <v>106.99</v>
      </c>
      <c r="G3526">
        <v>118.097494936648</v>
      </c>
      <c r="H3526">
        <v>42.210035021854701</v>
      </c>
      <c r="I3526">
        <v>88.066856551302706</v>
      </c>
      <c r="J3526">
        <v>16.236770874488698</v>
      </c>
      <c r="K3526">
        <v>86.3695261782605</v>
      </c>
      <c r="L3526">
        <v>66.827547379104701</v>
      </c>
      <c r="M3526">
        <v>58.6602601339155</v>
      </c>
      <c r="N3526">
        <v>1.9415416452468399</v>
      </c>
      <c r="O3526">
        <v>10.0476680063557</v>
      </c>
      <c r="P3526">
        <v>160.951219512195</v>
      </c>
      <c r="Q3526">
        <v>0.11145554059306299</v>
      </c>
    </row>
    <row r="3527" spans="1:17" hidden="1" x14ac:dyDescent="0.3">
      <c r="A3527" t="s">
        <v>7277</v>
      </c>
      <c r="B3527" t="s">
        <v>7278</v>
      </c>
      <c r="C3527" t="s">
        <v>10405</v>
      </c>
      <c r="D3527" t="s">
        <v>130</v>
      </c>
      <c r="E3527">
        <v>50.809193915999998</v>
      </c>
      <c r="F3527">
        <v>40.619999999999997</v>
      </c>
      <c r="G3527">
        <v>3.2284890886957802</v>
      </c>
      <c r="H3527">
        <v>4.9964648518594803</v>
      </c>
      <c r="I3527">
        <v>-29.417172131878399</v>
      </c>
      <c r="J3527">
        <v>-7.4515676188033</v>
      </c>
      <c r="K3527">
        <v>40.5741524293298</v>
      </c>
      <c r="L3527">
        <v>40.065235148800397</v>
      </c>
      <c r="M3527">
        <v>39.648545466087</v>
      </c>
      <c r="N3527">
        <v>1.65435661259941</v>
      </c>
      <c r="O3527">
        <v>31.216149679960601</v>
      </c>
      <c r="P3527">
        <v>35.399999999999899</v>
      </c>
      <c r="Q3527">
        <v>6.3004838858150003E-3</v>
      </c>
    </row>
    <row r="3528" spans="1:17" hidden="1" x14ac:dyDescent="0.3">
      <c r="A3528" t="s">
        <v>7279</v>
      </c>
      <c r="B3528" t="s">
        <v>7280</v>
      </c>
      <c r="C3528" t="s">
        <v>10405</v>
      </c>
      <c r="D3528" t="s">
        <v>54</v>
      </c>
      <c r="E3528">
        <v>50.710330200000001</v>
      </c>
      <c r="F3528">
        <v>69</v>
      </c>
      <c r="G3528">
        <v>142.2914962486</v>
      </c>
      <c r="H3528">
        <v>31.388414077744599</v>
      </c>
      <c r="I3528">
        <v>25.977068918573199</v>
      </c>
      <c r="J3528">
        <v>-5.78046678980773</v>
      </c>
      <c r="K3528">
        <v>58.885061679978897</v>
      </c>
      <c r="L3528">
        <v>47.754037601880498</v>
      </c>
      <c r="M3528">
        <v>56.599818455123298</v>
      </c>
      <c r="N3528">
        <v>1.49324281986764</v>
      </c>
      <c r="O3528">
        <v>14.057971014492701</v>
      </c>
      <c r="P3528">
        <v>251.681957186544</v>
      </c>
      <c r="Q3528">
        <v>0.13678503188607899</v>
      </c>
    </row>
    <row r="3529" spans="1:17" hidden="1" x14ac:dyDescent="0.3">
      <c r="A3529" t="s">
        <v>7281</v>
      </c>
      <c r="B3529" t="s">
        <v>7282</v>
      </c>
      <c r="C3529" t="s">
        <v>10405</v>
      </c>
      <c r="D3529" t="s">
        <v>468</v>
      </c>
      <c r="E3529">
        <v>50.6828</v>
      </c>
      <c r="F3529">
        <v>115</v>
      </c>
      <c r="G3529">
        <v>15.8336370938437</v>
      </c>
      <c r="H3529">
        <v>-4.7576556561113303</v>
      </c>
      <c r="I3529">
        <v>-32.497958263511997</v>
      </c>
      <c r="K3529">
        <v>103.73144989199101</v>
      </c>
      <c r="L3529">
        <v>67.939947030370703</v>
      </c>
      <c r="M3529">
        <v>35.259131148800201</v>
      </c>
      <c r="N3529">
        <v>0.83333333333333304</v>
      </c>
      <c r="O3529">
        <v>20.5217391304347</v>
      </c>
      <c r="P3529">
        <v>48.005148005147902</v>
      </c>
    </row>
    <row r="3530" spans="1:17" hidden="1" x14ac:dyDescent="0.3">
      <c r="A3530" t="s">
        <v>7283</v>
      </c>
      <c r="B3530" t="s">
        <v>7284</v>
      </c>
      <c r="C3530" t="s">
        <v>10405</v>
      </c>
      <c r="D3530" t="s">
        <v>51</v>
      </c>
      <c r="E3530">
        <v>50.46</v>
      </c>
      <c r="F3530">
        <v>50.46</v>
      </c>
      <c r="G3530">
        <v>-13.8319236692779</v>
      </c>
      <c r="H3530">
        <v>-8.7023561169408197</v>
      </c>
      <c r="I3530">
        <v>-4.49337225085063</v>
      </c>
      <c r="J3530">
        <v>-2.2575730169139598</v>
      </c>
      <c r="K3530">
        <v>54.468852096877399</v>
      </c>
      <c r="L3530">
        <v>49.808576861410501</v>
      </c>
      <c r="M3530">
        <v>34.1602796611839</v>
      </c>
      <c r="N3530">
        <v>0.187818403939399</v>
      </c>
      <c r="O3530">
        <v>74.197384066587404</v>
      </c>
      <c r="P3530">
        <v>78.303886925794998</v>
      </c>
      <c r="Q3530">
        <v>2.9953012940255E-2</v>
      </c>
    </row>
    <row r="3531" spans="1:17" hidden="1" x14ac:dyDescent="0.3">
      <c r="A3531" t="s">
        <v>7285</v>
      </c>
      <c r="B3531" t="s">
        <v>7286</v>
      </c>
      <c r="C3531" t="s">
        <v>10405</v>
      </c>
      <c r="D3531" t="s">
        <v>2693</v>
      </c>
      <c r="E3531">
        <v>50.245199999999997</v>
      </c>
      <c r="F3531">
        <v>41</v>
      </c>
      <c r="G3531">
        <v>-66.042478653239698</v>
      </c>
      <c r="H3531">
        <v>-7.3704822594367503</v>
      </c>
      <c r="I3531">
        <v>-20.98503024115</v>
      </c>
      <c r="J3531">
        <v>-0.60575744118533903</v>
      </c>
      <c r="K3531">
        <v>42.2138586121565</v>
      </c>
      <c r="L3531">
        <v>46.612821862020802</v>
      </c>
      <c r="M3531">
        <v>52.368293948896302</v>
      </c>
      <c r="N3531">
        <v>0.48797653958944198</v>
      </c>
      <c r="O3531">
        <v>60.951219512195102</v>
      </c>
      <c r="P3531">
        <v>4.4585987261146398</v>
      </c>
    </row>
    <row r="3532" spans="1:17" hidden="1" x14ac:dyDescent="0.3">
      <c r="A3532" t="s">
        <v>7287</v>
      </c>
      <c r="B3532" t="s">
        <v>7288</v>
      </c>
      <c r="C3532" t="s">
        <v>10405</v>
      </c>
      <c r="E3532">
        <v>50.191200000000002</v>
      </c>
      <c r="F3532">
        <v>69</v>
      </c>
      <c r="G3532">
        <v>-55.666355129066702</v>
      </c>
      <c r="H3532">
        <v>-5.20646351024876</v>
      </c>
      <c r="I3532">
        <v>-23.201423607536</v>
      </c>
      <c r="J3532">
        <v>1.9132414627240499</v>
      </c>
      <c r="K3532">
        <v>69.605475328194601</v>
      </c>
      <c r="L3532">
        <v>75.093654958756304</v>
      </c>
      <c r="M3532">
        <v>52.906914471659199</v>
      </c>
      <c r="N3532">
        <v>0.76135231632147704</v>
      </c>
      <c r="O3532">
        <v>37.6666666666666</v>
      </c>
      <c r="P3532">
        <v>13.114754098360599</v>
      </c>
      <c r="Q3532">
        <v>-2.3226232333666001E-2</v>
      </c>
    </row>
    <row r="3533" spans="1:17" hidden="1" x14ac:dyDescent="0.3">
      <c r="A3533" t="s">
        <v>7289</v>
      </c>
      <c r="B3533" t="s">
        <v>7290</v>
      </c>
      <c r="C3533" t="s">
        <v>10405</v>
      </c>
      <c r="D3533" t="s">
        <v>646</v>
      </c>
      <c r="E3533">
        <v>50.183999999999997</v>
      </c>
      <c r="F3533">
        <v>0.82</v>
      </c>
      <c r="G3533">
        <v>-50.171510911304203</v>
      </c>
      <c r="H3533">
        <v>-21.7576556561113</v>
      </c>
      <c r="I3533">
        <v>-31.367353975013</v>
      </c>
      <c r="J3533">
        <v>-5.9574835714756702</v>
      </c>
      <c r="K3533">
        <v>0.882981114026267</v>
      </c>
      <c r="L3533">
        <v>0.98398542262238797</v>
      </c>
      <c r="M3533">
        <v>32.937183854532499</v>
      </c>
      <c r="N3533">
        <v>0.33194516692952097</v>
      </c>
      <c r="O3533">
        <v>107.31707317073101</v>
      </c>
      <c r="P3533">
        <v>17.1428571428571</v>
      </c>
      <c r="Q3533">
        <v>-1.4693801190967E-2</v>
      </c>
    </row>
    <row r="3534" spans="1:17" hidden="1" x14ac:dyDescent="0.3">
      <c r="A3534" t="s">
        <v>7291</v>
      </c>
      <c r="B3534" t="s">
        <v>7292</v>
      </c>
      <c r="C3534" t="s">
        <v>10405</v>
      </c>
      <c r="D3534" t="s">
        <v>1414</v>
      </c>
      <c r="E3534">
        <v>50.153440000000003</v>
      </c>
      <c r="F3534">
        <v>66.8</v>
      </c>
      <c r="G3534">
        <v>-51.005046755775602</v>
      </c>
      <c r="H3534">
        <v>-19.3356607712008</v>
      </c>
      <c r="I3534">
        <v>1.6025708370170599</v>
      </c>
      <c r="J3534">
        <v>-2.8419675560064799</v>
      </c>
      <c r="K3534">
        <v>72.837588195644202</v>
      </c>
      <c r="L3534">
        <v>71.049979858776993</v>
      </c>
      <c r="M3534">
        <v>36.368696953756498</v>
      </c>
      <c r="N3534">
        <v>0.85312500000000002</v>
      </c>
      <c r="O3534">
        <v>46.706586826347298</v>
      </c>
      <c r="P3534">
        <v>23.9332096474953</v>
      </c>
      <c r="Q3534">
        <v>4.8422261876041997E-2</v>
      </c>
    </row>
    <row r="3535" spans="1:17" hidden="1" x14ac:dyDescent="0.3">
      <c r="A3535" t="s">
        <v>7293</v>
      </c>
      <c r="B3535" t="s">
        <v>7294</v>
      </c>
      <c r="C3535" t="s">
        <v>10405</v>
      </c>
      <c r="D3535" t="s">
        <v>592</v>
      </c>
      <c r="E3535">
        <v>50.045118318</v>
      </c>
      <c r="F3535">
        <v>18.93</v>
      </c>
      <c r="G3535">
        <v>-12.2855071114308</v>
      </c>
      <c r="H3535">
        <v>30.340782904649</v>
      </c>
      <c r="I3535">
        <v>-5.0045720201257904</v>
      </c>
      <c r="J3535">
        <v>-2.9691114784524202</v>
      </c>
      <c r="K3535">
        <v>17.457699413119101</v>
      </c>
      <c r="L3535">
        <v>16.447376888155201</v>
      </c>
      <c r="M3535">
        <v>42.590352159294603</v>
      </c>
      <c r="N3535">
        <v>0.87559946596279004</v>
      </c>
      <c r="O3535">
        <v>23.032223983095601</v>
      </c>
      <c r="P3535">
        <v>62.489270386266</v>
      </c>
      <c r="Q3535">
        <v>2.3791767547781E-2</v>
      </c>
    </row>
    <row r="3536" spans="1:17" hidden="1" x14ac:dyDescent="0.3">
      <c r="A3536" t="s">
        <v>7295</v>
      </c>
      <c r="B3536" t="s">
        <v>7296</v>
      </c>
      <c r="C3536" t="s">
        <v>10405</v>
      </c>
      <c r="E3536">
        <v>50.006141894999999</v>
      </c>
      <c r="F3536">
        <v>63.93</v>
      </c>
      <c r="G3536">
        <v>224.97932707752199</v>
      </c>
      <c r="H3536">
        <v>21.486050285479799</v>
      </c>
      <c r="I3536">
        <v>218.79054076182899</v>
      </c>
      <c r="J3536">
        <v>5.7304397040091697</v>
      </c>
      <c r="K3536">
        <v>49.187230494387201</v>
      </c>
      <c r="L3536">
        <v>31.332601176670401</v>
      </c>
      <c r="M3536">
        <v>77.426265784713905</v>
      </c>
      <c r="N3536">
        <v>0.550430456322484</v>
      </c>
      <c r="O3536">
        <v>0</v>
      </c>
      <c r="P3536">
        <v>326.19999999999902</v>
      </c>
      <c r="Q3536">
        <v>2.5994103963278E-2</v>
      </c>
    </row>
    <row r="3537" spans="1:17" hidden="1" x14ac:dyDescent="0.3">
      <c r="A3537" t="s">
        <v>7297</v>
      </c>
      <c r="B3537" t="s">
        <v>7298</v>
      </c>
      <c r="C3537" t="s">
        <v>10405</v>
      </c>
      <c r="D3537" t="s">
        <v>266</v>
      </c>
      <c r="E3537">
        <v>50.002032</v>
      </c>
      <c r="F3537">
        <v>48</v>
      </c>
      <c r="G3537">
        <v>99.712547059710204</v>
      </c>
      <c r="H3537">
        <v>-14.4895325180775</v>
      </c>
      <c r="I3537">
        <v>-18.714071283748702</v>
      </c>
      <c r="J3537">
        <v>-12.200988340418601</v>
      </c>
      <c r="K3537">
        <v>53.140228508869299</v>
      </c>
      <c r="L3537">
        <v>38.814927867384696</v>
      </c>
      <c r="M3537">
        <v>3.4836157513135899</v>
      </c>
      <c r="N3537">
        <v>1</v>
      </c>
      <c r="O3537">
        <v>66.6666666666666</v>
      </c>
      <c r="P3537">
        <v>140</v>
      </c>
    </row>
    <row r="3538" spans="1:17" hidden="1" x14ac:dyDescent="0.3">
      <c r="A3538" t="s">
        <v>7299</v>
      </c>
      <c r="B3538" t="s">
        <v>7300</v>
      </c>
      <c r="C3538" t="s">
        <v>10405</v>
      </c>
      <c r="D3538" t="s">
        <v>400</v>
      </c>
      <c r="E3538">
        <v>49.905131869999998</v>
      </c>
      <c r="F3538">
        <v>78.95</v>
      </c>
      <c r="G3538">
        <v>-35.749918336804903</v>
      </c>
      <c r="H3538">
        <v>-4.8841578699000596</v>
      </c>
      <c r="I3538">
        <v>-45.818952660421203</v>
      </c>
      <c r="J3538">
        <v>1.4124674689159999</v>
      </c>
      <c r="K3538">
        <v>78.990872008848996</v>
      </c>
      <c r="L3538">
        <v>87.864390665443594</v>
      </c>
      <c r="M3538">
        <v>58.544137477874699</v>
      </c>
      <c r="N3538">
        <v>1.0337169546370299</v>
      </c>
      <c r="O3538">
        <v>103.92653578213999</v>
      </c>
      <c r="P3538">
        <v>21.8928516288405</v>
      </c>
      <c r="Q3538">
        <v>3.0061244608609001E-2</v>
      </c>
    </row>
    <row r="3539" spans="1:17" hidden="1" x14ac:dyDescent="0.3">
      <c r="A3539" t="s">
        <v>7301</v>
      </c>
      <c r="B3539" t="s">
        <v>7302</v>
      </c>
      <c r="C3539" t="s">
        <v>10405</v>
      </c>
      <c r="D3539" t="s">
        <v>592</v>
      </c>
      <c r="E3539">
        <v>49.882980000000003</v>
      </c>
      <c r="F3539">
        <v>3.33</v>
      </c>
      <c r="G3539">
        <v>-13.2429394827327</v>
      </c>
      <c r="H3539">
        <v>-10.094734307796699</v>
      </c>
      <c r="I3539">
        <v>-27.683143448697201</v>
      </c>
      <c r="J3539">
        <v>-2.1714924308333599</v>
      </c>
      <c r="K3539">
        <v>3.5514067313503599</v>
      </c>
      <c r="L3539">
        <v>3.6783545440909702</v>
      </c>
      <c r="M3539">
        <v>32.877181317621698</v>
      </c>
      <c r="N3539">
        <v>0.66912341708735901</v>
      </c>
      <c r="O3539">
        <v>129.729729729729</v>
      </c>
      <c r="P3539">
        <v>50.678733031674199</v>
      </c>
      <c r="Q3539">
        <v>8.5464906760520001E-2</v>
      </c>
    </row>
    <row r="3540" spans="1:17" hidden="1" x14ac:dyDescent="0.3">
      <c r="A3540" t="s">
        <v>7303</v>
      </c>
      <c r="B3540" t="s">
        <v>7304</v>
      </c>
      <c r="C3540" t="s">
        <v>10405</v>
      </c>
      <c r="D3540" t="s">
        <v>592</v>
      </c>
      <c r="E3540">
        <v>49.390756964999902</v>
      </c>
      <c r="F3540">
        <v>84.15</v>
      </c>
      <c r="G3540">
        <v>-68.421510911304196</v>
      </c>
      <c r="H3540">
        <v>4.7538173268642296</v>
      </c>
      <c r="I3540">
        <v>-3.7050857485752999</v>
      </c>
      <c r="J3540">
        <v>4.4826957504632299</v>
      </c>
      <c r="K3540">
        <v>79.699606920290094</v>
      </c>
      <c r="L3540">
        <v>81.093851946444502</v>
      </c>
      <c r="M3540">
        <v>53.439838965907597</v>
      </c>
      <c r="N3540">
        <v>0.791279088543689</v>
      </c>
      <c r="O3540">
        <v>63.992869875222802</v>
      </c>
      <c r="P3540">
        <v>37.163814180929101</v>
      </c>
      <c r="Q3540">
        <v>6.6214648873830995E-2</v>
      </c>
    </row>
    <row r="3541" spans="1:17" hidden="1" x14ac:dyDescent="0.3">
      <c r="A3541" t="s">
        <v>7305</v>
      </c>
      <c r="B3541" t="s">
        <v>7306</v>
      </c>
      <c r="C3541" t="s">
        <v>10405</v>
      </c>
      <c r="D3541" t="s">
        <v>7307</v>
      </c>
      <c r="E3541">
        <v>49.386452556000002</v>
      </c>
      <c r="F3541">
        <v>34.83</v>
      </c>
      <c r="G3541">
        <v>-21.880187288758201</v>
      </c>
      <c r="H3541">
        <v>-1.5538585632605499</v>
      </c>
      <c r="I3541">
        <v>-27.636607771344501</v>
      </c>
      <c r="J3541">
        <v>-0.35581532347737199</v>
      </c>
      <c r="K3541">
        <v>33.9922365609035</v>
      </c>
      <c r="L3541">
        <v>37.260473325761502</v>
      </c>
      <c r="M3541">
        <v>61.763097147232699</v>
      </c>
      <c r="N3541">
        <v>0.88915611704170505</v>
      </c>
      <c r="O3541">
        <v>60.723514211886297</v>
      </c>
      <c r="P3541">
        <v>18.067796610169399</v>
      </c>
      <c r="Q3541">
        <v>4.5919751260696001E-2</v>
      </c>
    </row>
    <row r="3542" spans="1:17" hidden="1" x14ac:dyDescent="0.3">
      <c r="A3542" t="s">
        <v>7308</v>
      </c>
      <c r="B3542" t="s">
        <v>7309</v>
      </c>
      <c r="C3542" t="s">
        <v>10405</v>
      </c>
      <c r="D3542" t="s">
        <v>263</v>
      </c>
      <c r="E3542">
        <v>49.250700000000002</v>
      </c>
      <c r="F3542">
        <v>221.85</v>
      </c>
      <c r="G3542">
        <v>89.678489088695699</v>
      </c>
      <c r="H3542">
        <v>9.5350511476086801</v>
      </c>
      <c r="I3542">
        <v>111.028196757488</v>
      </c>
      <c r="J3542">
        <v>-2.68278669212763</v>
      </c>
      <c r="K3542">
        <v>208.384094076721</v>
      </c>
      <c r="L3542">
        <v>158.87670413597499</v>
      </c>
      <c r="M3542">
        <v>36.476735438558798</v>
      </c>
      <c r="N3542">
        <v>0.309196617336152</v>
      </c>
      <c r="O3542">
        <v>24.7689880549921</v>
      </c>
      <c r="P3542">
        <v>162.23404255319099</v>
      </c>
    </row>
    <row r="3543" spans="1:17" hidden="1" x14ac:dyDescent="0.3">
      <c r="A3543" t="s">
        <v>7310</v>
      </c>
      <c r="B3543" t="s">
        <v>7311</v>
      </c>
      <c r="C3543" t="s">
        <v>10405</v>
      </c>
      <c r="D3543" t="s">
        <v>1414</v>
      </c>
      <c r="E3543">
        <v>49.25</v>
      </c>
      <c r="F3543">
        <v>98.5</v>
      </c>
      <c r="G3543">
        <v>-61.1549283590331</v>
      </c>
      <c r="H3543">
        <v>-30.2686321890409</v>
      </c>
      <c r="I3543">
        <v>-46.666560896426098</v>
      </c>
      <c r="J3543">
        <v>-5.9985232431582904</v>
      </c>
      <c r="M3543">
        <v>30.320764439683899</v>
      </c>
      <c r="O3543">
        <v>47.817258883248698</v>
      </c>
      <c r="P3543">
        <v>3.6842105263157698</v>
      </c>
    </row>
    <row r="3544" spans="1:17" hidden="1" x14ac:dyDescent="0.3">
      <c r="A3544" t="s">
        <v>7312</v>
      </c>
      <c r="B3544" t="s">
        <v>7313</v>
      </c>
      <c r="C3544" t="s">
        <v>10405</v>
      </c>
      <c r="D3544" t="s">
        <v>46</v>
      </c>
      <c r="E3544">
        <v>49.204958423999997</v>
      </c>
      <c r="F3544">
        <v>21.64</v>
      </c>
      <c r="G3544">
        <v>-26.3524400066587</v>
      </c>
      <c r="H3544">
        <v>7.8229895051789899</v>
      </c>
      <c r="I3544">
        <v>-1.3390574271918401</v>
      </c>
      <c r="J3544">
        <v>8.0322077827613096</v>
      </c>
      <c r="K3544">
        <v>19.739033162472701</v>
      </c>
      <c r="L3544">
        <v>20.580657202647501</v>
      </c>
      <c r="M3544">
        <v>77.975809770847604</v>
      </c>
      <c r="N3544">
        <v>0.78235281992266004</v>
      </c>
      <c r="O3544">
        <v>23.613678373382601</v>
      </c>
      <c r="P3544">
        <v>25.449275362318801</v>
      </c>
      <c r="Q3544">
        <v>-1.152901083134E-2</v>
      </c>
    </row>
    <row r="3545" spans="1:17" hidden="1" x14ac:dyDescent="0.3">
      <c r="A3545" t="s">
        <v>7314</v>
      </c>
      <c r="B3545" t="s">
        <v>7315</v>
      </c>
      <c r="C3545" t="s">
        <v>10405</v>
      </c>
      <c r="D3545" t="s">
        <v>393</v>
      </c>
      <c r="E3545">
        <v>49.179211725000002</v>
      </c>
      <c r="F3545">
        <v>15.42</v>
      </c>
      <c r="G3545">
        <v>-88.476413149898704</v>
      </c>
      <c r="H3545">
        <v>-13.3290842275398</v>
      </c>
      <c r="I3545">
        <v>-63.002292384867403</v>
      </c>
      <c r="J3545">
        <v>-15.9348951429115</v>
      </c>
      <c r="K3545">
        <v>18.611858407810999</v>
      </c>
      <c r="L3545">
        <v>25.789799159971501</v>
      </c>
      <c r="M3545">
        <v>23.492715949907002</v>
      </c>
      <c r="N3545">
        <v>0.48920121183439003</v>
      </c>
      <c r="O3545">
        <v>194.03372243839101</v>
      </c>
      <c r="P3545">
        <v>0.78431372549019296</v>
      </c>
      <c r="Q3545">
        <v>9.0173923127017996E-2</v>
      </c>
    </row>
    <row r="3546" spans="1:17" hidden="1" x14ac:dyDescent="0.3">
      <c r="A3546" t="s">
        <v>7316</v>
      </c>
      <c r="B3546" t="s">
        <v>7317</v>
      </c>
      <c r="C3546" t="s">
        <v>10405</v>
      </c>
      <c r="D3546" t="s">
        <v>6345</v>
      </c>
      <c r="E3546">
        <v>49.173848</v>
      </c>
      <c r="F3546">
        <v>85.49</v>
      </c>
      <c r="G3546">
        <v>17.810945229046599</v>
      </c>
      <c r="H3546">
        <v>5.4809001143593301</v>
      </c>
      <c r="I3546">
        <v>17.628664085332499</v>
      </c>
      <c r="J3546">
        <v>-2.4691114784524202</v>
      </c>
      <c r="K3546">
        <v>79.500157905894199</v>
      </c>
      <c r="L3546">
        <v>68.716262137967803</v>
      </c>
      <c r="M3546">
        <v>99.971136468428199</v>
      </c>
      <c r="N3546">
        <v>1.0909090909090899</v>
      </c>
      <c r="O3546">
        <v>0</v>
      </c>
      <c r="P3546">
        <v>49.982456140350799</v>
      </c>
    </row>
    <row r="3547" spans="1:17" hidden="1" x14ac:dyDescent="0.3">
      <c r="A3547" t="s">
        <v>7318</v>
      </c>
      <c r="B3547" t="s">
        <v>7319</v>
      </c>
      <c r="C3547" t="s">
        <v>10405</v>
      </c>
      <c r="D3547" t="s">
        <v>400</v>
      </c>
      <c r="E3547">
        <v>49.108962499999997</v>
      </c>
      <c r="F3547">
        <v>94.25</v>
      </c>
      <c r="G3547">
        <v>-21.2891579701277</v>
      </c>
      <c r="H3547">
        <v>22.199602067121798</v>
      </c>
      <c r="I3547">
        <v>27.316856551302699</v>
      </c>
      <c r="J3547">
        <v>22.530888521547499</v>
      </c>
      <c r="K3547">
        <v>73.141619061169607</v>
      </c>
      <c r="L3547">
        <v>67.598904988901694</v>
      </c>
      <c r="M3547">
        <v>87.072019454259404</v>
      </c>
      <c r="N3547">
        <v>0.90707583803866398</v>
      </c>
      <c r="O3547">
        <v>0.15915119363396599</v>
      </c>
      <c r="P3547">
        <v>79.866412213740404</v>
      </c>
    </row>
    <row r="3548" spans="1:17" hidden="1" x14ac:dyDescent="0.3">
      <c r="A3548" t="s">
        <v>7320</v>
      </c>
      <c r="B3548" t="s">
        <v>7321</v>
      </c>
      <c r="C3548" t="s">
        <v>10405</v>
      </c>
      <c r="D3548" t="s">
        <v>127</v>
      </c>
      <c r="E3548">
        <v>49.079735534999998</v>
      </c>
      <c r="F3548">
        <v>3.45</v>
      </c>
      <c r="K3548">
        <v>3.4677458506360201</v>
      </c>
      <c r="L3548">
        <v>4.1767796842679701</v>
      </c>
      <c r="M3548">
        <v>60.755946489344097</v>
      </c>
      <c r="N3548">
        <v>1</v>
      </c>
      <c r="Q3548">
        <v>-4.7233022382218999E-2</v>
      </c>
    </row>
    <row r="3549" spans="1:17" hidden="1" x14ac:dyDescent="0.3">
      <c r="A3549" t="s">
        <v>7322</v>
      </c>
      <c r="B3549" t="s">
        <v>7323</v>
      </c>
      <c r="C3549" t="s">
        <v>10405</v>
      </c>
      <c r="D3549" t="s">
        <v>393</v>
      </c>
      <c r="E3549">
        <v>49.006224324000002</v>
      </c>
      <c r="F3549">
        <v>6.22</v>
      </c>
      <c r="G3549">
        <v>-72.421270757605797</v>
      </c>
      <c r="H3549">
        <v>-0.409829569154813</v>
      </c>
      <c r="I3549">
        <v>2.3940766285228601</v>
      </c>
      <c r="J3549">
        <v>2.93629392695299</v>
      </c>
      <c r="K3549">
        <v>6.0025020639328801</v>
      </c>
      <c r="L3549">
        <v>6.6992509686997304</v>
      </c>
      <c r="M3549">
        <v>60.231302550374402</v>
      </c>
      <c r="N3549">
        <v>0.802355897257511</v>
      </c>
      <c r="O3549">
        <v>76.205787781350494</v>
      </c>
      <c r="P3549">
        <v>30.947368421052602</v>
      </c>
      <c r="Q3549">
        <v>-3.4500103367914002E-2</v>
      </c>
    </row>
    <row r="3550" spans="1:17" hidden="1" x14ac:dyDescent="0.3">
      <c r="A3550" t="s">
        <v>7324</v>
      </c>
      <c r="B3550" t="s">
        <v>7325</v>
      </c>
      <c r="C3550" t="s">
        <v>10405</v>
      </c>
      <c r="D3550" t="s">
        <v>187</v>
      </c>
      <c r="E3550">
        <v>48.924787967999997</v>
      </c>
      <c r="F3550">
        <v>17.28</v>
      </c>
      <c r="G3550">
        <v>-84.449887050492194</v>
      </c>
      <c r="H3550">
        <v>-4.8117389443752403</v>
      </c>
      <c r="I3550">
        <v>-34.6062203717741</v>
      </c>
      <c r="J3550">
        <v>10.835609551590499</v>
      </c>
      <c r="K3550">
        <v>16.2792969026648</v>
      </c>
      <c r="L3550">
        <v>21.835589481682099</v>
      </c>
      <c r="M3550">
        <v>56.655870512507001</v>
      </c>
      <c r="N3550">
        <v>1.4247248511584201</v>
      </c>
      <c r="O3550">
        <v>136.68981481481401</v>
      </c>
      <c r="P3550">
        <v>31.406844106463801</v>
      </c>
      <c r="Q3550">
        <v>-8.6142051493693E-2</v>
      </c>
    </row>
    <row r="3551" spans="1:17" hidden="1" x14ac:dyDescent="0.3">
      <c r="A3551" t="s">
        <v>7326</v>
      </c>
      <c r="B3551" t="s">
        <v>7327</v>
      </c>
      <c r="C3551" t="s">
        <v>10405</v>
      </c>
      <c r="D3551" t="s">
        <v>438</v>
      </c>
      <c r="E3551">
        <v>48.830599999999997</v>
      </c>
      <c r="F3551">
        <v>26.83</v>
      </c>
      <c r="G3551">
        <v>32.127325585940099</v>
      </c>
      <c r="H3551">
        <v>-20.887716223532401</v>
      </c>
      <c r="I3551">
        <v>-5.3297096128513104</v>
      </c>
      <c r="J3551">
        <v>-2.50710539942507</v>
      </c>
      <c r="K3551">
        <v>27.439775848854602</v>
      </c>
      <c r="L3551">
        <v>25.8314979023374</v>
      </c>
      <c r="M3551">
        <v>51.5074307559263</v>
      </c>
      <c r="N3551">
        <v>0.243949620976978</v>
      </c>
      <c r="O3551">
        <v>45.322400298173598</v>
      </c>
      <c r="P3551">
        <v>75.819134993446895</v>
      </c>
      <c r="Q3551">
        <v>9.7277562682260996E-2</v>
      </c>
    </row>
    <row r="3552" spans="1:17" hidden="1" x14ac:dyDescent="0.3">
      <c r="A3552" t="s">
        <v>7328</v>
      </c>
      <c r="B3552" t="s">
        <v>7329</v>
      </c>
      <c r="C3552" t="s">
        <v>10405</v>
      </c>
      <c r="D3552" t="s">
        <v>89</v>
      </c>
      <c r="E3552">
        <v>48.818800000000003</v>
      </c>
      <c r="F3552">
        <v>10.16</v>
      </c>
      <c r="G3552">
        <v>41.503702763909402</v>
      </c>
      <c r="H3552">
        <v>31.9655081856965</v>
      </c>
      <c r="I3552">
        <v>53.073159072311199</v>
      </c>
      <c r="J3552">
        <v>-14.946507500152199</v>
      </c>
      <c r="K3552">
        <v>8.2904662715361805</v>
      </c>
      <c r="L3552">
        <v>7.1353157233138296</v>
      </c>
      <c r="M3552">
        <v>55.168544466756302</v>
      </c>
      <c r="N3552">
        <v>1.7763125899033501</v>
      </c>
      <c r="O3552">
        <v>15.5511811023622</v>
      </c>
      <c r="P3552">
        <v>96.518375241779495</v>
      </c>
      <c r="Q3552">
        <v>0.15463044251746799</v>
      </c>
    </row>
    <row r="3553" spans="1:17" hidden="1" x14ac:dyDescent="0.3">
      <c r="A3553" t="s">
        <v>7330</v>
      </c>
      <c r="B3553" t="s">
        <v>7331</v>
      </c>
      <c r="C3553" t="s">
        <v>10405</v>
      </c>
      <c r="D3553" t="s">
        <v>468</v>
      </c>
      <c r="E3553">
        <v>48.790162160000001</v>
      </c>
      <c r="F3553">
        <v>18.52</v>
      </c>
      <c r="G3553">
        <v>9.7441979009563102</v>
      </c>
      <c r="H3553">
        <v>-7.9133721589566397</v>
      </c>
      <c r="I3553">
        <v>-17.5750353405891</v>
      </c>
      <c r="J3553">
        <v>-10.928769180163901</v>
      </c>
      <c r="K3553">
        <v>18.903664335353501</v>
      </c>
      <c r="L3553">
        <v>18.3696041280126</v>
      </c>
      <c r="M3553">
        <v>32.951636730588298</v>
      </c>
      <c r="N3553">
        <v>1.2031979537153701</v>
      </c>
      <c r="O3553">
        <v>47.678185745140397</v>
      </c>
      <c r="P3553">
        <v>44.687499999999901</v>
      </c>
      <c r="Q3553">
        <v>-0.100577305427389</v>
      </c>
    </row>
    <row r="3554" spans="1:17" hidden="1" x14ac:dyDescent="0.3">
      <c r="A3554" t="s">
        <v>7332</v>
      </c>
      <c r="B3554" t="s">
        <v>7333</v>
      </c>
      <c r="C3554" t="s">
        <v>10405</v>
      </c>
      <c r="D3554" t="s">
        <v>190</v>
      </c>
      <c r="E3554">
        <v>48.691480739999903</v>
      </c>
      <c r="F3554">
        <v>47.1</v>
      </c>
      <c r="G3554">
        <v>-60.098060260959898</v>
      </c>
      <c r="H3554">
        <v>-25.310332685472201</v>
      </c>
      <c r="I3554">
        <v>-45.609692798352903</v>
      </c>
      <c r="J3554">
        <v>-8.6872562287072501</v>
      </c>
      <c r="K3554">
        <v>52.9915948647063</v>
      </c>
      <c r="M3554">
        <v>32.3181366306138</v>
      </c>
      <c r="N3554">
        <v>0.39750676231918097</v>
      </c>
      <c r="O3554">
        <v>57.961783439490397</v>
      </c>
      <c r="P3554">
        <v>4.5504994450610496</v>
      </c>
    </row>
    <row r="3555" spans="1:17" hidden="1" x14ac:dyDescent="0.3">
      <c r="A3555" t="s">
        <v>7334</v>
      </c>
      <c r="B3555" t="s">
        <v>7335</v>
      </c>
      <c r="C3555" t="s">
        <v>10405</v>
      </c>
      <c r="D3555" t="s">
        <v>46</v>
      </c>
      <c r="E3555">
        <v>48.581960000000002</v>
      </c>
      <c r="F3555">
        <v>270.2</v>
      </c>
      <c r="G3555">
        <v>204.31665845357699</v>
      </c>
      <c r="H3555">
        <v>-19.142953501485199</v>
      </c>
      <c r="I3555">
        <v>214.01339472954899</v>
      </c>
      <c r="J3555">
        <v>-2.4691114784524202</v>
      </c>
      <c r="K3555">
        <v>257.34767204524701</v>
      </c>
      <c r="L3555">
        <v>170.678316482214</v>
      </c>
      <c r="M3555">
        <v>16.675067517821201</v>
      </c>
      <c r="N3555">
        <v>0</v>
      </c>
      <c r="O3555">
        <v>29.2746113989637</v>
      </c>
      <c r="P3555">
        <v>268.37082481254203</v>
      </c>
    </row>
    <row r="3556" spans="1:17" hidden="1" x14ac:dyDescent="0.3">
      <c r="A3556" t="s">
        <v>7336</v>
      </c>
      <c r="B3556" t="s">
        <v>7337</v>
      </c>
      <c r="C3556" t="s">
        <v>10405</v>
      </c>
      <c r="D3556" t="s">
        <v>266</v>
      </c>
      <c r="E3556">
        <v>48.448</v>
      </c>
      <c r="F3556">
        <v>757</v>
      </c>
      <c r="G3556">
        <v>-42.047098743913203</v>
      </c>
      <c r="H3556">
        <v>5.5056396373920498</v>
      </c>
      <c r="I3556">
        <v>-11.860818712554</v>
      </c>
      <c r="J3556">
        <v>-8.9472540735052508</v>
      </c>
      <c r="K3556">
        <v>751.71970056049804</v>
      </c>
      <c r="L3556">
        <v>754.58887673282595</v>
      </c>
      <c r="M3556">
        <v>44.822631371385</v>
      </c>
      <c r="N3556">
        <v>0.82840893997754095</v>
      </c>
      <c r="O3556">
        <v>34.742404227212603</v>
      </c>
      <c r="P3556">
        <v>26.1666666666666</v>
      </c>
      <c r="Q3556">
        <v>0.11685733307080701</v>
      </c>
    </row>
    <row r="3557" spans="1:17" hidden="1" x14ac:dyDescent="0.3">
      <c r="A3557" t="s">
        <v>7338</v>
      </c>
      <c r="B3557" t="s">
        <v>7339</v>
      </c>
      <c r="C3557" t="s">
        <v>10405</v>
      </c>
      <c r="D3557" t="s">
        <v>114</v>
      </c>
      <c r="E3557">
        <v>48.4176</v>
      </c>
      <c r="F3557">
        <v>7.72</v>
      </c>
      <c r="G3557">
        <v>-78.745905374971997</v>
      </c>
      <c r="H3557">
        <v>-18.884463220071201</v>
      </c>
      <c r="I3557">
        <v>-38.422363161222798</v>
      </c>
      <c r="J3557">
        <v>-5.8483355084899697</v>
      </c>
      <c r="K3557">
        <v>8.4331849450874596</v>
      </c>
      <c r="L3557">
        <v>9.4416101362306293</v>
      </c>
      <c r="M3557">
        <v>28.380005491795199</v>
      </c>
      <c r="N3557">
        <v>1.12409788143412</v>
      </c>
      <c r="O3557">
        <v>98.056994818652797</v>
      </c>
      <c r="P3557">
        <v>5.75342465753425</v>
      </c>
      <c r="Q3557">
        <v>-5.7517683337300002E-3</v>
      </c>
    </row>
    <row r="3558" spans="1:17" hidden="1" x14ac:dyDescent="0.3">
      <c r="A3558" t="s">
        <v>7340</v>
      </c>
      <c r="B3558" t="s">
        <v>7341</v>
      </c>
      <c r="C3558" t="s">
        <v>10405</v>
      </c>
      <c r="D3558" t="s">
        <v>46</v>
      </c>
      <c r="E3558">
        <v>48.343589360000003</v>
      </c>
      <c r="F3558">
        <v>71</v>
      </c>
      <c r="G3558">
        <v>-53.501150800500803</v>
      </c>
      <c r="H3558">
        <v>-3.48818075709227</v>
      </c>
      <c r="I3558">
        <v>-39.012783337893801</v>
      </c>
      <c r="J3558">
        <v>-1.4619172338480899</v>
      </c>
      <c r="K3558">
        <v>67.569307728436996</v>
      </c>
      <c r="M3558">
        <v>61.452165100852397</v>
      </c>
      <c r="N3558">
        <v>0.59340764943301905</v>
      </c>
      <c r="O3558">
        <v>33.802816901408399</v>
      </c>
      <c r="P3558">
        <v>45.491803278688501</v>
      </c>
    </row>
    <row r="3559" spans="1:17" hidden="1" x14ac:dyDescent="0.3">
      <c r="A3559" t="s">
        <v>7342</v>
      </c>
      <c r="B3559" t="s">
        <v>7343</v>
      </c>
      <c r="C3559" t="s">
        <v>10405</v>
      </c>
      <c r="D3559" t="s">
        <v>7344</v>
      </c>
      <c r="E3559">
        <v>48.307413314000001</v>
      </c>
      <c r="F3559">
        <v>58.8</v>
      </c>
      <c r="G3559">
        <v>315.65788741314299</v>
      </c>
      <c r="H3559">
        <v>-2.3841827067221502</v>
      </c>
      <c r="I3559">
        <v>1.95063071203523</v>
      </c>
      <c r="J3559">
        <v>3.0344856438497199</v>
      </c>
      <c r="K3559">
        <v>54.315918153268598</v>
      </c>
      <c r="L3559">
        <v>43.233443129804101</v>
      </c>
      <c r="M3559">
        <v>56.799296705761002</v>
      </c>
      <c r="N3559">
        <v>0.426985561306713</v>
      </c>
      <c r="O3559">
        <v>7.5850340136054397</v>
      </c>
      <c r="P3559">
        <v>462.14149139579303</v>
      </c>
      <c r="Q3559">
        <v>0.190081934882807</v>
      </c>
    </row>
    <row r="3560" spans="1:17" hidden="1" x14ac:dyDescent="0.3">
      <c r="A3560" t="s">
        <v>7345</v>
      </c>
      <c r="B3560" t="s">
        <v>7346</v>
      </c>
      <c r="C3560" t="s">
        <v>10405</v>
      </c>
      <c r="D3560" t="s">
        <v>127</v>
      </c>
      <c r="E3560">
        <v>48.259791</v>
      </c>
      <c r="F3560">
        <v>3.42</v>
      </c>
      <c r="G3560">
        <v>-73.205993669924894</v>
      </c>
      <c r="H3560">
        <v>-23.715001627675299</v>
      </c>
      <c r="I3560">
        <v>-26.483143448697199</v>
      </c>
      <c r="J3560">
        <v>-2.4691114784524202</v>
      </c>
      <c r="K3560">
        <v>4.1557993866423502</v>
      </c>
      <c r="L3560">
        <v>4.2668865810417804</v>
      </c>
      <c r="M3560">
        <v>2.5581065320189098</v>
      </c>
      <c r="N3560">
        <v>0.26617863437612099</v>
      </c>
      <c r="O3560">
        <v>69.590643274853804</v>
      </c>
      <c r="Q3560">
        <v>6.2127743234995002E-2</v>
      </c>
    </row>
    <row r="3561" spans="1:17" hidden="1" x14ac:dyDescent="0.3">
      <c r="A3561" t="s">
        <v>7347</v>
      </c>
      <c r="B3561" t="s">
        <v>7348</v>
      </c>
      <c r="C3561" t="s">
        <v>10405</v>
      </c>
      <c r="D3561" t="s">
        <v>2693</v>
      </c>
      <c r="E3561">
        <v>48.225000000000001</v>
      </c>
      <c r="F3561">
        <v>38.58</v>
      </c>
      <c r="G3561">
        <v>-9.6953204351137394</v>
      </c>
      <c r="H3561">
        <v>-4.3666233307724402</v>
      </c>
      <c r="I3561">
        <v>-22.5882457410314</v>
      </c>
      <c r="J3561">
        <v>-5.1970730849187099</v>
      </c>
      <c r="K3561">
        <v>40.3748838570421</v>
      </c>
      <c r="L3561">
        <v>41.920722429014603</v>
      </c>
      <c r="M3561">
        <v>41.836435390460302</v>
      </c>
      <c r="N3561">
        <v>0.81527541649837598</v>
      </c>
      <c r="O3561">
        <v>75.349922239502305</v>
      </c>
      <c r="P3561">
        <v>40.036297640653302</v>
      </c>
      <c r="Q3561">
        <v>9.8644685090184994E-2</v>
      </c>
    </row>
    <row r="3562" spans="1:17" hidden="1" x14ac:dyDescent="0.3">
      <c r="A3562" t="s">
        <v>7349</v>
      </c>
      <c r="B3562" t="s">
        <v>7350</v>
      </c>
      <c r="C3562" t="s">
        <v>10405</v>
      </c>
      <c r="D3562" t="s">
        <v>471</v>
      </c>
      <c r="E3562">
        <v>48.1310748</v>
      </c>
      <c r="F3562">
        <v>28.02</v>
      </c>
      <c r="G3562">
        <v>-49.394553747345498</v>
      </c>
      <c r="H3562">
        <v>-22.717425771053801</v>
      </c>
      <c r="I3562">
        <v>-18.672542741983399</v>
      </c>
      <c r="J3562">
        <v>-12.406019995802501</v>
      </c>
      <c r="K3562">
        <v>29.577887904170002</v>
      </c>
      <c r="L3562">
        <v>29.410599545203802</v>
      </c>
      <c r="M3562">
        <v>25.847634796843099</v>
      </c>
      <c r="N3562">
        <v>0.47136842364701798</v>
      </c>
      <c r="O3562">
        <v>54.175588865096302</v>
      </c>
      <c r="Q3562">
        <v>4.6682031426725001E-2</v>
      </c>
    </row>
    <row r="3563" spans="1:17" hidden="1" x14ac:dyDescent="0.3">
      <c r="A3563" t="s">
        <v>7351</v>
      </c>
      <c r="B3563" t="s">
        <v>7352</v>
      </c>
      <c r="C3563" t="s">
        <v>10405</v>
      </c>
      <c r="D3563" t="s">
        <v>1460</v>
      </c>
      <c r="E3563">
        <v>48.054336999999997</v>
      </c>
      <c r="F3563">
        <v>53.71</v>
      </c>
      <c r="G3563">
        <v>-28.183127561836599</v>
      </c>
      <c r="H3563">
        <v>-9.3874458416497397</v>
      </c>
      <c r="I3563">
        <v>17.097283151051801</v>
      </c>
      <c r="J3563">
        <v>-5.2616176643838397</v>
      </c>
      <c r="K3563">
        <v>53.332752225134101</v>
      </c>
      <c r="L3563">
        <v>50.105184611281203</v>
      </c>
      <c r="M3563">
        <v>35.726467256111</v>
      </c>
      <c r="N3563">
        <v>0.52206324631590795</v>
      </c>
      <c r="O3563">
        <v>70.824799851051907</v>
      </c>
      <c r="P3563">
        <v>45.162162162162097</v>
      </c>
      <c r="Q3563">
        <v>-1.3281990247361999E-2</v>
      </c>
    </row>
    <row r="3564" spans="1:17" hidden="1" x14ac:dyDescent="0.3">
      <c r="A3564" t="s">
        <v>7353</v>
      </c>
      <c r="B3564" t="s">
        <v>7354</v>
      </c>
      <c r="C3564" t="s">
        <v>10405</v>
      </c>
      <c r="D3564" t="s">
        <v>564</v>
      </c>
      <c r="E3564">
        <v>47.805424869999896</v>
      </c>
      <c r="F3564">
        <v>31.34</v>
      </c>
      <c r="G3564">
        <v>-6.81151091130421</v>
      </c>
      <c r="H3564">
        <v>-12.3564398506402</v>
      </c>
      <c r="I3564">
        <v>-17.395143448697201</v>
      </c>
      <c r="J3564">
        <v>-10.319975376603301</v>
      </c>
      <c r="K3564">
        <v>31.383122194927001</v>
      </c>
      <c r="L3564">
        <v>29.820151890755799</v>
      </c>
      <c r="M3564">
        <v>44.805555067032302</v>
      </c>
      <c r="N3564">
        <v>0.40772766529062798</v>
      </c>
      <c r="O3564">
        <v>17.3580089342693</v>
      </c>
      <c r="P3564">
        <v>40.223713646532403</v>
      </c>
      <c r="Q3564">
        <v>5.8450700962202E-2</v>
      </c>
    </row>
    <row r="3565" spans="1:17" hidden="1" x14ac:dyDescent="0.3">
      <c r="A3565" t="s">
        <v>7355</v>
      </c>
      <c r="B3565" t="s">
        <v>7356</v>
      </c>
      <c r="C3565" t="s">
        <v>10405</v>
      </c>
      <c r="D3565" t="s">
        <v>393</v>
      </c>
      <c r="E3565">
        <v>47.740774999999999</v>
      </c>
      <c r="F3565">
        <v>114.5</v>
      </c>
      <c r="G3565">
        <v>-63.423387224723598</v>
      </c>
      <c r="H3565">
        <v>-24.210753613882101</v>
      </c>
      <c r="I3565">
        <v>-21.464656053739201</v>
      </c>
      <c r="J3565">
        <v>-1.3391679756275601</v>
      </c>
      <c r="K3565">
        <v>131.76535054281899</v>
      </c>
      <c r="L3565">
        <v>139.87351759268</v>
      </c>
      <c r="M3565">
        <v>25.2464278447456</v>
      </c>
      <c r="N3565">
        <v>0.83478260869565202</v>
      </c>
      <c r="O3565">
        <v>71.048034934497807</v>
      </c>
      <c r="P3565">
        <v>5.4813450023030796</v>
      </c>
      <c r="Q3565">
        <v>7.4314987519098E-2</v>
      </c>
    </row>
    <row r="3566" spans="1:17" hidden="1" x14ac:dyDescent="0.3">
      <c r="A3566" t="s">
        <v>7357</v>
      </c>
      <c r="B3566" t="s">
        <v>7358</v>
      </c>
      <c r="C3566" t="s">
        <v>10405</v>
      </c>
      <c r="E3566">
        <v>47.739229999999999</v>
      </c>
      <c r="F3566">
        <v>98</v>
      </c>
      <c r="G3566">
        <v>7.2112226970018503</v>
      </c>
      <c r="H3566">
        <v>10.492495037077299</v>
      </c>
      <c r="I3566">
        <v>44.8375862362115</v>
      </c>
      <c r="J3566">
        <v>-2.8857781451190898</v>
      </c>
      <c r="K3566">
        <v>85.345659098745401</v>
      </c>
      <c r="L3566">
        <v>74.682299359667795</v>
      </c>
      <c r="M3566">
        <v>61.788885404349003</v>
      </c>
      <c r="N3566">
        <v>1.18684208717724</v>
      </c>
      <c r="O3566">
        <v>12.0918367346938</v>
      </c>
      <c r="P3566">
        <v>96</v>
      </c>
      <c r="Q3566">
        <v>0.138132326143627</v>
      </c>
    </row>
    <row r="3567" spans="1:17" hidden="1" x14ac:dyDescent="0.3">
      <c r="A3567" t="s">
        <v>7359</v>
      </c>
      <c r="B3567" t="s">
        <v>7360</v>
      </c>
      <c r="C3567" t="s">
        <v>10405</v>
      </c>
      <c r="D3567" t="s">
        <v>592</v>
      </c>
      <c r="E3567">
        <v>47.629430280000001</v>
      </c>
      <c r="F3567">
        <v>170</v>
      </c>
      <c r="G3567">
        <v>-35.028653768447001</v>
      </c>
      <c r="H3567">
        <v>-2.19519569454823</v>
      </c>
      <c r="I3567">
        <v>-7.3651681080093399</v>
      </c>
      <c r="J3567">
        <v>-3.6114393574274</v>
      </c>
      <c r="K3567">
        <v>159.51926847156099</v>
      </c>
      <c r="L3567">
        <v>163.561958237607</v>
      </c>
      <c r="M3567">
        <v>56.837376485793001</v>
      </c>
      <c r="N3567">
        <v>0.49470012717443901</v>
      </c>
      <c r="O3567">
        <v>22.176470588235201</v>
      </c>
      <c r="P3567">
        <v>24.087591240875899</v>
      </c>
      <c r="Q3567">
        <v>-6.2971894278250002E-3</v>
      </c>
    </row>
    <row r="3568" spans="1:17" hidden="1" x14ac:dyDescent="0.3">
      <c r="A3568" t="s">
        <v>7361</v>
      </c>
      <c r="B3568" t="s">
        <v>7362</v>
      </c>
      <c r="C3568" t="s">
        <v>10405</v>
      </c>
      <c r="D3568" t="s">
        <v>54</v>
      </c>
      <c r="E3568">
        <v>47.625</v>
      </c>
      <c r="F3568">
        <v>3.81</v>
      </c>
      <c r="G3568">
        <v>-51.107681124070098</v>
      </c>
      <c r="H3568">
        <v>-11.193299220467701</v>
      </c>
      <c r="I3568">
        <v>-18.978480236261898</v>
      </c>
      <c r="J3568">
        <v>-5.2968749745963803</v>
      </c>
      <c r="K3568">
        <v>3.93261104839147</v>
      </c>
      <c r="L3568">
        <v>4.0847389778781</v>
      </c>
      <c r="M3568">
        <v>41.705680830431497</v>
      </c>
      <c r="N3568">
        <v>0.61833437477903597</v>
      </c>
      <c r="O3568">
        <v>65.616797900262398</v>
      </c>
      <c r="P3568">
        <v>11.403508771929801</v>
      </c>
      <c r="Q3568">
        <v>9.4405334754520995E-2</v>
      </c>
    </row>
    <row r="3569" spans="1:17" hidden="1" x14ac:dyDescent="0.3">
      <c r="A3569" t="s">
        <v>7363</v>
      </c>
      <c r="B3569" t="s">
        <v>7364</v>
      </c>
      <c r="C3569" t="s">
        <v>10405</v>
      </c>
      <c r="D3569" t="s">
        <v>149</v>
      </c>
      <c r="E3569">
        <v>47.624260800000002</v>
      </c>
      <c r="F3569">
        <v>27.92</v>
      </c>
      <c r="G3569">
        <v>-19.363430103223301</v>
      </c>
      <c r="H3569">
        <v>-12.604066340585399</v>
      </c>
      <c r="I3569">
        <v>2.1451827315603</v>
      </c>
      <c r="J3569">
        <v>-3.8976829070238401</v>
      </c>
      <c r="K3569">
        <v>28.7846633105823</v>
      </c>
      <c r="L3569">
        <v>28.197277855967801</v>
      </c>
      <c r="M3569">
        <v>46.888528328913502</v>
      </c>
      <c r="N3569">
        <v>0.13978733598957399</v>
      </c>
      <c r="O3569">
        <v>44.878223495702002</v>
      </c>
      <c r="P3569">
        <v>26.049661399548501</v>
      </c>
      <c r="Q3569">
        <v>5.9544094758300005E-4</v>
      </c>
    </row>
    <row r="3570" spans="1:17" hidden="1" x14ac:dyDescent="0.3">
      <c r="A3570" t="s">
        <v>7365</v>
      </c>
      <c r="B3570" t="s">
        <v>7366</v>
      </c>
      <c r="C3570" t="s">
        <v>10405</v>
      </c>
      <c r="D3570" t="s">
        <v>2927</v>
      </c>
      <c r="E3570">
        <v>47.509295688000002</v>
      </c>
      <c r="F3570">
        <v>34.1</v>
      </c>
      <c r="G3570">
        <v>-65.045526659335707</v>
      </c>
      <c r="H3570">
        <v>-20.7095877956023</v>
      </c>
      <c r="I3570">
        <v>-46.567397880396904</v>
      </c>
      <c r="J3570">
        <v>-4.1233711972282698</v>
      </c>
      <c r="K3570">
        <v>39.924036456765201</v>
      </c>
      <c r="L3570">
        <v>48.088686923958598</v>
      </c>
      <c r="M3570">
        <v>29.874168825669599</v>
      </c>
      <c r="N3570">
        <v>0.62847299399866596</v>
      </c>
      <c r="O3570">
        <v>141.75953079178799</v>
      </c>
      <c r="P3570">
        <v>0</v>
      </c>
      <c r="Q3570">
        <v>5.6401043835082001E-2</v>
      </c>
    </row>
    <row r="3571" spans="1:17" hidden="1" x14ac:dyDescent="0.3">
      <c r="A3571" t="s">
        <v>7367</v>
      </c>
      <c r="B3571" t="s">
        <v>7368</v>
      </c>
      <c r="C3571" t="s">
        <v>10405</v>
      </c>
      <c r="D3571" t="s">
        <v>478</v>
      </c>
      <c r="E3571">
        <v>47.394620000000003</v>
      </c>
      <c r="F3571">
        <v>91</v>
      </c>
      <c r="G3571">
        <v>-60.714895285077198</v>
      </c>
      <c r="H3571">
        <v>-6.1957087534564703</v>
      </c>
      <c r="I3571">
        <v>-46.226527822470203</v>
      </c>
      <c r="J3571">
        <v>-2.97162404126649</v>
      </c>
      <c r="K3571">
        <v>86.333993970625997</v>
      </c>
      <c r="M3571">
        <v>62.647756713098801</v>
      </c>
      <c r="N3571">
        <v>0.32160194174757201</v>
      </c>
      <c r="O3571">
        <v>46.923076923076898</v>
      </c>
      <c r="P3571">
        <v>58.951965065502101</v>
      </c>
    </row>
    <row r="3572" spans="1:17" hidden="1" x14ac:dyDescent="0.3">
      <c r="A3572" t="s">
        <v>7369</v>
      </c>
      <c r="B3572" t="s">
        <v>7370</v>
      </c>
      <c r="C3572" t="s">
        <v>10405</v>
      </c>
      <c r="D3572" t="s">
        <v>1126</v>
      </c>
      <c r="E3572">
        <v>47.234000000000002</v>
      </c>
      <c r="F3572">
        <v>9.06</v>
      </c>
      <c r="G3572">
        <v>19.080575900048</v>
      </c>
      <c r="H3572">
        <v>-5.5531102015658798</v>
      </c>
      <c r="I3572">
        <v>-17.350917535075901</v>
      </c>
      <c r="J3572">
        <v>-8.5981437365169295</v>
      </c>
      <c r="K3572">
        <v>8.9529942031218201</v>
      </c>
      <c r="L3572">
        <v>8.1802151937863599</v>
      </c>
      <c r="M3572">
        <v>52.710689810497001</v>
      </c>
      <c r="N3572">
        <v>1.0184927243149899</v>
      </c>
      <c r="O3572">
        <v>19.757174392935902</v>
      </c>
      <c r="P3572">
        <v>64.130434782608702</v>
      </c>
      <c r="Q3572">
        <v>9.0176901186101999E-2</v>
      </c>
    </row>
    <row r="3573" spans="1:17" hidden="1" x14ac:dyDescent="0.3">
      <c r="A3573" t="s">
        <v>7371</v>
      </c>
      <c r="B3573" t="s">
        <v>7372</v>
      </c>
      <c r="C3573" t="s">
        <v>10405</v>
      </c>
      <c r="D3573" t="s">
        <v>740</v>
      </c>
      <c r="E3573">
        <v>47.197980000000001</v>
      </c>
      <c r="F3573">
        <v>52.6</v>
      </c>
      <c r="G3573">
        <v>130.82848908869499</v>
      </c>
      <c r="H3573">
        <v>27.2190885299351</v>
      </c>
      <c r="I3573">
        <v>117.663612703428</v>
      </c>
      <c r="J3573">
        <v>32.649936140595202</v>
      </c>
      <c r="K3573">
        <v>40.984893614338901</v>
      </c>
      <c r="L3573">
        <v>31.479184163768998</v>
      </c>
      <c r="M3573">
        <v>71.289969209558805</v>
      </c>
      <c r="N3573">
        <v>1.80379332897318</v>
      </c>
      <c r="O3573">
        <v>12.0722433460076</v>
      </c>
      <c r="P3573">
        <v>244.91803278688499</v>
      </c>
    </row>
    <row r="3574" spans="1:17" hidden="1" x14ac:dyDescent="0.3">
      <c r="A3574" t="s">
        <v>7373</v>
      </c>
      <c r="B3574" t="s">
        <v>7374</v>
      </c>
      <c r="C3574" t="s">
        <v>10405</v>
      </c>
      <c r="D3574" t="s">
        <v>89</v>
      </c>
      <c r="E3574">
        <v>46.915999999999997</v>
      </c>
      <c r="F3574">
        <v>1.48</v>
      </c>
      <c r="G3574">
        <v>23.617962772906299</v>
      </c>
      <c r="H3574">
        <v>59.686788788333097</v>
      </c>
      <c r="I3574">
        <v>67.316856551302706</v>
      </c>
      <c r="J3574">
        <v>19.844938108324399</v>
      </c>
      <c r="K3574">
        <v>1.06567409011654</v>
      </c>
      <c r="L3574">
        <v>1.0044722841637199</v>
      </c>
      <c r="M3574">
        <v>92.5853933584754</v>
      </c>
      <c r="N3574">
        <v>0.92431078043897097</v>
      </c>
      <c r="O3574">
        <v>0</v>
      </c>
      <c r="P3574">
        <v>111.428571428571</v>
      </c>
      <c r="Q3574">
        <v>3.1011752325332001E-2</v>
      </c>
    </row>
    <row r="3575" spans="1:17" hidden="1" x14ac:dyDescent="0.3">
      <c r="A3575" t="s">
        <v>7375</v>
      </c>
      <c r="B3575" t="s">
        <v>7376</v>
      </c>
      <c r="C3575" t="s">
        <v>10405</v>
      </c>
      <c r="D3575" t="s">
        <v>144</v>
      </c>
      <c r="E3575">
        <v>46.892800000000001</v>
      </c>
      <c r="F3575">
        <v>43.1</v>
      </c>
      <c r="G3575">
        <v>24.498790797165402</v>
      </c>
      <c r="H3575">
        <v>-13.359806193745699</v>
      </c>
      <c r="I3575">
        <v>-12.304170343562699</v>
      </c>
      <c r="J3575">
        <v>-8.6294117654914899</v>
      </c>
      <c r="K3575">
        <v>44.252970705367098</v>
      </c>
      <c r="L3575">
        <v>41.910563877825197</v>
      </c>
      <c r="M3575">
        <v>52.331382480899101</v>
      </c>
      <c r="N3575">
        <v>1.21518019309817</v>
      </c>
      <c r="O3575">
        <v>36.890951276102001</v>
      </c>
      <c r="P3575">
        <v>58.3976479235575</v>
      </c>
      <c r="Q3575">
        <v>7.7143432440489004E-2</v>
      </c>
    </row>
    <row r="3576" spans="1:17" hidden="1" x14ac:dyDescent="0.3">
      <c r="A3576" t="s">
        <v>7377</v>
      </c>
      <c r="B3576" t="s">
        <v>7378</v>
      </c>
      <c r="C3576" t="s">
        <v>10405</v>
      </c>
      <c r="D3576" t="s">
        <v>2479</v>
      </c>
      <c r="E3576">
        <v>46.858299799999998</v>
      </c>
      <c r="F3576">
        <v>44.74</v>
      </c>
      <c r="G3576">
        <v>74.766509440222094</v>
      </c>
      <c r="H3576">
        <v>-11.571651972870001</v>
      </c>
      <c r="I3576">
        <v>2.1347462138630302</v>
      </c>
      <c r="J3576">
        <v>-1.1339979938062199</v>
      </c>
      <c r="K3576">
        <v>46.009466639550602</v>
      </c>
      <c r="L3576">
        <v>40.8623989974948</v>
      </c>
      <c r="M3576">
        <v>33.811642486240302</v>
      </c>
      <c r="N3576">
        <v>0.41584583337193198</v>
      </c>
      <c r="O3576">
        <v>36.4550737594993</v>
      </c>
      <c r="P3576">
        <v>112.946216087577</v>
      </c>
      <c r="Q3576">
        <v>0.14094897929887601</v>
      </c>
    </row>
    <row r="3577" spans="1:17" hidden="1" x14ac:dyDescent="0.3">
      <c r="A3577" t="s">
        <v>7379</v>
      </c>
      <c r="B3577" t="s">
        <v>7380</v>
      </c>
      <c r="C3577" t="s">
        <v>10405</v>
      </c>
      <c r="D3577" t="s">
        <v>564</v>
      </c>
      <c r="E3577">
        <v>46.840200000000003</v>
      </c>
      <c r="F3577">
        <v>151</v>
      </c>
      <c r="G3577">
        <v>273.19761660547402</v>
      </c>
      <c r="H3577">
        <v>75.571182763571599</v>
      </c>
      <c r="I3577">
        <v>149.66813133883801</v>
      </c>
      <c r="J3577">
        <v>-1.7755843978711801</v>
      </c>
      <c r="K3577">
        <v>113.32185114059401</v>
      </c>
      <c r="L3577">
        <v>76.392913873327004</v>
      </c>
      <c r="M3577">
        <v>70.459540168482107</v>
      </c>
      <c r="N3577">
        <v>2.7848915971842301</v>
      </c>
      <c r="O3577">
        <v>10.596026490066199</v>
      </c>
      <c r="P3577">
        <v>397.20118538030903</v>
      </c>
    </row>
    <row r="3578" spans="1:17" hidden="1" x14ac:dyDescent="0.3">
      <c r="A3578" t="s">
        <v>7381</v>
      </c>
      <c r="B3578" t="s">
        <v>7382</v>
      </c>
      <c r="C3578" t="s">
        <v>10405</v>
      </c>
      <c r="D3578" t="s">
        <v>393</v>
      </c>
      <c r="E3578">
        <v>46.811343399999998</v>
      </c>
      <c r="F3578">
        <v>49.85</v>
      </c>
      <c r="G3578">
        <v>-17.573809761878898</v>
      </c>
      <c r="H3578">
        <v>-28.144752430304798</v>
      </c>
      <c r="I3578">
        <v>-27.375172434204401</v>
      </c>
      <c r="J3578">
        <v>-8.5955936918911497</v>
      </c>
      <c r="K3578">
        <v>56.731555909634103</v>
      </c>
      <c r="L3578">
        <v>53.654969395373897</v>
      </c>
      <c r="M3578">
        <v>37.874898226147202</v>
      </c>
      <c r="N3578">
        <v>0.67972885133252803</v>
      </c>
      <c r="O3578">
        <v>54.413239719157403</v>
      </c>
      <c r="P3578">
        <v>27.8205128205128</v>
      </c>
      <c r="Q3578">
        <v>7.9495166732537995E-2</v>
      </c>
    </row>
    <row r="3579" spans="1:17" hidden="1" x14ac:dyDescent="0.3">
      <c r="A3579" t="s">
        <v>7383</v>
      </c>
      <c r="B3579" t="s">
        <v>7384</v>
      </c>
      <c r="C3579" t="s">
        <v>10405</v>
      </c>
      <c r="D3579" t="s">
        <v>89</v>
      </c>
      <c r="E3579">
        <v>46.801725279999999</v>
      </c>
      <c r="F3579">
        <v>92.9</v>
      </c>
      <c r="G3579">
        <v>12.690488153096201</v>
      </c>
      <c r="H3579">
        <v>-27.541054730026602</v>
      </c>
      <c r="I3579">
        <v>21.326283455387699</v>
      </c>
      <c r="J3579">
        <v>-10.110137119478001</v>
      </c>
      <c r="K3579">
        <v>90.9679600399067</v>
      </c>
      <c r="L3579">
        <v>75.228467136400795</v>
      </c>
      <c r="M3579">
        <v>38.7653602068251</v>
      </c>
      <c r="N3579">
        <v>0.37554527026906098</v>
      </c>
      <c r="O3579">
        <v>45.3067814854682</v>
      </c>
      <c r="P3579">
        <v>90.720591254362503</v>
      </c>
      <c r="Q3579">
        <v>8.5792970598851007E-2</v>
      </c>
    </row>
    <row r="3580" spans="1:17" hidden="1" x14ac:dyDescent="0.3">
      <c r="A3580" t="s">
        <v>7385</v>
      </c>
      <c r="B3580" t="s">
        <v>7386</v>
      </c>
      <c r="C3580" t="s">
        <v>10405</v>
      </c>
      <c r="D3580" t="s">
        <v>21</v>
      </c>
      <c r="E3580">
        <v>46.607590680000001</v>
      </c>
      <c r="F3580">
        <v>60</v>
      </c>
      <c r="G3580">
        <v>24.078489088695701</v>
      </c>
      <c r="H3580">
        <v>24.872783880298002</v>
      </c>
      <c r="I3580">
        <v>-17.683143448697201</v>
      </c>
      <c r="J3580">
        <v>-10.8462366716518</v>
      </c>
      <c r="K3580">
        <v>53.055130694666403</v>
      </c>
      <c r="L3580">
        <v>51.646576598582499</v>
      </c>
      <c r="M3580">
        <v>58.297450541489503</v>
      </c>
      <c r="N3580">
        <v>2.4989639161573698</v>
      </c>
      <c r="O3580">
        <v>54.6666666666666</v>
      </c>
      <c r="P3580">
        <v>81.488203266787593</v>
      </c>
      <c r="Q3580">
        <v>0.13495398230653699</v>
      </c>
    </row>
    <row r="3581" spans="1:17" hidden="1" x14ac:dyDescent="0.3">
      <c r="A3581" t="s">
        <v>7387</v>
      </c>
      <c r="B3581" t="s">
        <v>7388</v>
      </c>
      <c r="C3581" t="s">
        <v>10405</v>
      </c>
      <c r="E3581">
        <v>46.578400000000002</v>
      </c>
      <c r="F3581">
        <v>44</v>
      </c>
      <c r="G3581">
        <v>4.6869649829415101</v>
      </c>
      <c r="H3581">
        <v>0.12882015830129601</v>
      </c>
      <c r="I3581">
        <v>1.2357754702217001</v>
      </c>
      <c r="J3581">
        <v>-7.3482520335106098</v>
      </c>
      <c r="K3581">
        <v>40.505933986149103</v>
      </c>
      <c r="L3581">
        <v>38.668732311336498</v>
      </c>
      <c r="M3581">
        <v>61.273775816230398</v>
      </c>
      <c r="N3581">
        <v>2.24281522929987</v>
      </c>
      <c r="O3581">
        <v>20.227272727272702</v>
      </c>
      <c r="P3581">
        <v>46.568954030646204</v>
      </c>
      <c r="Q3581">
        <v>1.7087827996073002E-2</v>
      </c>
    </row>
    <row r="3582" spans="1:17" hidden="1" x14ac:dyDescent="0.3">
      <c r="A3582" t="s">
        <v>7389</v>
      </c>
      <c r="B3582" t="s">
        <v>7390</v>
      </c>
      <c r="C3582" t="s">
        <v>10405</v>
      </c>
      <c r="D3582" t="s">
        <v>393</v>
      </c>
      <c r="E3582">
        <v>46.503248800000001</v>
      </c>
      <c r="F3582">
        <v>31</v>
      </c>
      <c r="G3582">
        <v>12.014535600323599</v>
      </c>
      <c r="H3582">
        <v>6.4787079802522998</v>
      </c>
      <c r="I3582">
        <v>58.955033189479401</v>
      </c>
      <c r="J3582">
        <v>-5.3580003673413099</v>
      </c>
      <c r="K3582">
        <v>29.5515100291877</v>
      </c>
      <c r="L3582">
        <v>25.0804161206174</v>
      </c>
      <c r="M3582">
        <v>47.378386451055</v>
      </c>
      <c r="N3582">
        <v>0.48696153292032801</v>
      </c>
      <c r="O3582">
        <v>13.709677419354801</v>
      </c>
      <c r="P3582">
        <v>106.666666666666</v>
      </c>
    </row>
    <row r="3583" spans="1:17" hidden="1" x14ac:dyDescent="0.3">
      <c r="A3583" t="s">
        <v>7391</v>
      </c>
      <c r="B3583" t="s">
        <v>7392</v>
      </c>
      <c r="C3583" t="s">
        <v>10405</v>
      </c>
      <c r="D3583" t="s">
        <v>46</v>
      </c>
      <c r="E3583">
        <v>46.314999999999998</v>
      </c>
      <c r="F3583">
        <v>59</v>
      </c>
      <c r="G3583">
        <v>-53.3998153171787</v>
      </c>
      <c r="H3583">
        <v>-9.9785391902478704</v>
      </c>
      <c r="I3583">
        <v>-21.981602491681802</v>
      </c>
      <c r="J3583">
        <v>4.6089284489522901</v>
      </c>
      <c r="K3583">
        <v>61.043164509390799</v>
      </c>
      <c r="L3583">
        <v>58.417497199074198</v>
      </c>
      <c r="M3583">
        <v>54.979583957367801</v>
      </c>
      <c r="N3583">
        <v>0.48871401946572701</v>
      </c>
      <c r="O3583">
        <v>46.610169491525397</v>
      </c>
      <c r="P3583">
        <v>51.282051282051199</v>
      </c>
      <c r="Q3583">
        <v>7.5285484087209004E-2</v>
      </c>
    </row>
    <row r="3584" spans="1:17" hidden="1" x14ac:dyDescent="0.3">
      <c r="A3584" t="s">
        <v>7393</v>
      </c>
      <c r="B3584" t="s">
        <v>7394</v>
      </c>
      <c r="C3584" t="s">
        <v>10405</v>
      </c>
      <c r="D3584" t="s">
        <v>592</v>
      </c>
      <c r="E3584">
        <v>46.181478599999998</v>
      </c>
      <c r="F3584">
        <v>45.98</v>
      </c>
      <c r="G3584">
        <v>-67.154542585512303</v>
      </c>
      <c r="H3584">
        <v>0.75451705863372798</v>
      </c>
      <c r="I3584">
        <v>-24.775485335947099</v>
      </c>
      <c r="J3584">
        <v>-10.386529798757</v>
      </c>
      <c r="K3584">
        <v>45.107354158160497</v>
      </c>
      <c r="L3584">
        <v>50.838008520012401</v>
      </c>
      <c r="M3584">
        <v>46.554486635411401</v>
      </c>
      <c r="N3584">
        <v>0.58888304031174399</v>
      </c>
      <c r="O3584">
        <v>58.547194432361898</v>
      </c>
      <c r="P3584">
        <v>27.192254495158998</v>
      </c>
      <c r="Q3584">
        <v>1.7703771354728001E-2</v>
      </c>
    </row>
    <row r="3585" spans="1:17" hidden="1" x14ac:dyDescent="0.3">
      <c r="A3585" t="s">
        <v>7395</v>
      </c>
      <c r="B3585" t="s">
        <v>7396</v>
      </c>
      <c r="C3585" t="s">
        <v>10405</v>
      </c>
      <c r="D3585" t="s">
        <v>130</v>
      </c>
      <c r="E3585">
        <v>46.17</v>
      </c>
      <c r="F3585">
        <v>15.39</v>
      </c>
      <c r="G3585">
        <v>136.88443314463899</v>
      </c>
      <c r="H3585">
        <v>96.615970717514998</v>
      </c>
      <c r="I3585">
        <v>103.12029987985299</v>
      </c>
      <c r="J3585">
        <v>31.4121670603603</v>
      </c>
      <c r="K3585">
        <v>8.3009787204631795</v>
      </c>
      <c r="L3585">
        <v>6.9367558026355001</v>
      </c>
      <c r="M3585">
        <v>97.954420841954999</v>
      </c>
      <c r="N3585">
        <v>5.4759785069807796</v>
      </c>
      <c r="O3585">
        <v>0</v>
      </c>
      <c r="P3585">
        <v>214.08163265306101</v>
      </c>
      <c r="Q3585">
        <v>7.9292571195890005E-2</v>
      </c>
    </row>
    <row r="3586" spans="1:17" hidden="1" x14ac:dyDescent="0.3">
      <c r="A3586" t="s">
        <v>7397</v>
      </c>
      <c r="B3586" t="s">
        <v>7398</v>
      </c>
      <c r="C3586" t="s">
        <v>10405</v>
      </c>
      <c r="D3586" t="s">
        <v>745</v>
      </c>
      <c r="E3586">
        <v>46.150995000000002</v>
      </c>
      <c r="F3586">
        <v>126.45</v>
      </c>
      <c r="G3586">
        <v>-3.8349636668101401</v>
      </c>
      <c r="H3586">
        <v>17.490809152580201</v>
      </c>
      <c r="I3586">
        <v>18.945705821967199</v>
      </c>
      <c r="J3586">
        <v>-5.1758783957456398</v>
      </c>
      <c r="K3586">
        <v>119.552122997387</v>
      </c>
      <c r="L3586">
        <v>109.205475442772</v>
      </c>
      <c r="M3586">
        <v>48.536415423148497</v>
      </c>
      <c r="N3586">
        <v>1.6088584710743801</v>
      </c>
      <c r="O3586">
        <v>26.5322261763542</v>
      </c>
      <c r="P3586">
        <v>50.517795500535598</v>
      </c>
      <c r="Q3586">
        <v>7.6559808155825998E-2</v>
      </c>
    </row>
    <row r="3587" spans="1:17" hidden="1" x14ac:dyDescent="0.3">
      <c r="A3587" t="s">
        <v>7399</v>
      </c>
      <c r="B3587" t="s">
        <v>7400</v>
      </c>
      <c r="C3587" t="s">
        <v>10405</v>
      </c>
      <c r="D3587" t="s">
        <v>1126</v>
      </c>
      <c r="E3587">
        <v>46.13552361</v>
      </c>
      <c r="F3587">
        <v>33.9</v>
      </c>
      <c r="G3587">
        <v>-82.208356895091896</v>
      </c>
      <c r="H3587">
        <v>-8.6382526710366907</v>
      </c>
      <c r="I3587">
        <v>-14.3294849121118</v>
      </c>
      <c r="J3587">
        <v>-4.4478024982393203</v>
      </c>
      <c r="K3587">
        <v>33.3830121350612</v>
      </c>
      <c r="L3587">
        <v>44.624113564372998</v>
      </c>
      <c r="M3587">
        <v>58.5626637672231</v>
      </c>
      <c r="N3587">
        <v>1.22881355932203</v>
      </c>
      <c r="O3587">
        <v>112.68436578171</v>
      </c>
      <c r="P3587">
        <v>16.494845360824701</v>
      </c>
    </row>
    <row r="3588" spans="1:17" hidden="1" x14ac:dyDescent="0.3">
      <c r="A3588" t="s">
        <v>7401</v>
      </c>
      <c r="B3588" t="s">
        <v>7402</v>
      </c>
      <c r="C3588" t="s">
        <v>10405</v>
      </c>
      <c r="D3588" t="s">
        <v>393</v>
      </c>
      <c r="E3588">
        <v>46.048720000000003</v>
      </c>
      <c r="F3588">
        <v>86.95</v>
      </c>
      <c r="G3588">
        <v>-56.890125629918899</v>
      </c>
      <c r="H3588">
        <v>-45.4020682440012</v>
      </c>
      <c r="I3588">
        <v>-32.895235111300799</v>
      </c>
      <c r="J3588">
        <v>-2.2385639280201399</v>
      </c>
      <c r="K3588">
        <v>101.250751097796</v>
      </c>
      <c r="L3588">
        <v>101.39868374414</v>
      </c>
      <c r="M3588">
        <v>16.764138528056598</v>
      </c>
      <c r="N3588">
        <v>1.01025449471065</v>
      </c>
      <c r="O3588">
        <v>76.894767107532999</v>
      </c>
      <c r="P3588">
        <v>6.0365853658536501</v>
      </c>
    </row>
    <row r="3589" spans="1:17" hidden="1" x14ac:dyDescent="0.3">
      <c r="A3589" t="s">
        <v>7403</v>
      </c>
      <c r="B3589" t="s">
        <v>7404</v>
      </c>
      <c r="C3589" t="s">
        <v>10405</v>
      </c>
      <c r="D3589" t="s">
        <v>263</v>
      </c>
      <c r="E3589">
        <v>46.023263999999998</v>
      </c>
      <c r="F3589">
        <v>107.4</v>
      </c>
      <c r="G3589">
        <v>0.667079070142925</v>
      </c>
      <c r="H3589">
        <v>10.7712429262223</v>
      </c>
      <c r="I3589">
        <v>-15.0062792039553</v>
      </c>
      <c r="J3589">
        <v>-6.1600205693615102</v>
      </c>
      <c r="K3589">
        <v>99.429207827945305</v>
      </c>
      <c r="L3589">
        <v>96.068013858955595</v>
      </c>
      <c r="M3589">
        <v>52.614874239542502</v>
      </c>
      <c r="N3589">
        <v>2.2769623024305301</v>
      </c>
      <c r="O3589">
        <v>33.054003724394697</v>
      </c>
      <c r="P3589">
        <v>41.315789473684198</v>
      </c>
      <c r="Q3589">
        <v>0.117686151843286</v>
      </c>
    </row>
    <row r="3590" spans="1:17" hidden="1" x14ac:dyDescent="0.3">
      <c r="A3590" t="s">
        <v>7405</v>
      </c>
      <c r="B3590" t="s">
        <v>7406</v>
      </c>
      <c r="C3590" t="s">
        <v>10405</v>
      </c>
      <c r="D3590" t="s">
        <v>1414</v>
      </c>
      <c r="E3590">
        <v>45.990771479999999</v>
      </c>
      <c r="F3590">
        <v>8.8699999999999992</v>
      </c>
      <c r="G3590">
        <v>-87.821510911304202</v>
      </c>
      <c r="H3590">
        <v>-11.3185022169578</v>
      </c>
      <c r="I3590">
        <v>-35.401139738121998</v>
      </c>
      <c r="J3590">
        <v>-4.3580003673413001</v>
      </c>
      <c r="K3590">
        <v>9.2975967479361099</v>
      </c>
      <c r="L3590">
        <v>12.745903810112299</v>
      </c>
      <c r="M3590">
        <v>44.045021353687197</v>
      </c>
      <c r="N3590">
        <v>1.01757638481438</v>
      </c>
      <c r="O3590">
        <v>134.49830890642599</v>
      </c>
      <c r="P3590">
        <v>5.84725536992838</v>
      </c>
      <c r="Q3590">
        <v>0.19459301127335499</v>
      </c>
    </row>
    <row r="3591" spans="1:17" hidden="1" x14ac:dyDescent="0.3">
      <c r="A3591" t="s">
        <v>7407</v>
      </c>
      <c r="B3591" t="s">
        <v>7408</v>
      </c>
      <c r="C3591" t="s">
        <v>10405</v>
      </c>
      <c r="D3591" t="s">
        <v>1414</v>
      </c>
      <c r="E3591">
        <v>45.99</v>
      </c>
      <c r="F3591">
        <v>45.99</v>
      </c>
      <c r="G3591">
        <v>-41.011946986626299</v>
      </c>
      <c r="H3591">
        <v>-9.1831698883988899</v>
      </c>
      <c r="I3591">
        <v>-28.138750925332701</v>
      </c>
      <c r="J3591">
        <v>-1.92266339102072</v>
      </c>
      <c r="K3591">
        <v>46.5060524495671</v>
      </c>
      <c r="L3591">
        <v>48.872310552294898</v>
      </c>
      <c r="M3591">
        <v>50.889073955869698</v>
      </c>
      <c r="N3591">
        <v>0.81408470916693298</v>
      </c>
      <c r="O3591">
        <v>53.4029136768862</v>
      </c>
      <c r="P3591">
        <v>8.9810426540284301</v>
      </c>
      <c r="Q3591">
        <v>-0.113222719723459</v>
      </c>
    </row>
    <row r="3592" spans="1:17" hidden="1" x14ac:dyDescent="0.3">
      <c r="A3592" t="s">
        <v>7409</v>
      </c>
      <c r="B3592" t="s">
        <v>7410</v>
      </c>
      <c r="C3592" t="s">
        <v>10405</v>
      </c>
      <c r="D3592" t="s">
        <v>263</v>
      </c>
      <c r="E3592">
        <v>45.908047500000002</v>
      </c>
      <c r="F3592">
        <v>103.5</v>
      </c>
      <c r="G3592">
        <v>78.494070200032994</v>
      </c>
      <c r="H3592">
        <v>20.072988511889601</v>
      </c>
      <c r="I3592">
        <v>13.5121918282707</v>
      </c>
      <c r="J3592">
        <v>-3.1063663804132098</v>
      </c>
      <c r="K3592">
        <v>91.317568733850493</v>
      </c>
      <c r="L3592">
        <v>79.293856933096507</v>
      </c>
      <c r="M3592">
        <v>62.991332059597198</v>
      </c>
      <c r="N3592">
        <v>0.32222661266750702</v>
      </c>
      <c r="O3592">
        <v>10.2222222222222</v>
      </c>
      <c r="P3592">
        <v>128.17460317460299</v>
      </c>
      <c r="Q3592">
        <v>3.4043125261631002E-2</v>
      </c>
    </row>
    <row r="3593" spans="1:17" hidden="1" x14ac:dyDescent="0.3">
      <c r="A3593" t="s">
        <v>7411</v>
      </c>
      <c r="B3593" t="s">
        <v>7412</v>
      </c>
      <c r="C3593" t="s">
        <v>10405</v>
      </c>
      <c r="D3593" t="s">
        <v>471</v>
      </c>
      <c r="E3593">
        <v>45.557251200000003</v>
      </c>
      <c r="F3593">
        <v>23.6</v>
      </c>
      <c r="G3593">
        <v>-55.548134287927503</v>
      </c>
      <c r="H3593">
        <v>-5.4056038202581904</v>
      </c>
      <c r="I3593">
        <v>-29.293630340082899</v>
      </c>
      <c r="J3593">
        <v>-7.0334268311495203</v>
      </c>
      <c r="K3593">
        <v>24.040895755186899</v>
      </c>
      <c r="L3593">
        <v>27.458651966976099</v>
      </c>
      <c r="M3593">
        <v>49.4320849622789</v>
      </c>
      <c r="N3593">
        <v>0.53508771929824495</v>
      </c>
      <c r="O3593">
        <v>82.203389830508399</v>
      </c>
      <c r="P3593">
        <v>3.9647577092511099</v>
      </c>
    </row>
    <row r="3594" spans="1:17" hidden="1" x14ac:dyDescent="0.3">
      <c r="A3594" t="s">
        <v>7413</v>
      </c>
      <c r="B3594" t="s">
        <v>7414</v>
      </c>
      <c r="C3594" t="s">
        <v>10405</v>
      </c>
      <c r="D3594" t="s">
        <v>687</v>
      </c>
      <c r="E3594">
        <v>45.315551999999997</v>
      </c>
      <c r="F3594">
        <v>9.92</v>
      </c>
      <c r="G3594">
        <v>-5.8020841597118498</v>
      </c>
      <c r="H3594">
        <v>-13.800208847600601</v>
      </c>
      <c r="I3594">
        <v>-24.972863074865401</v>
      </c>
      <c r="J3594">
        <v>-13.2517201741045</v>
      </c>
      <c r="K3594">
        <v>11.1386351234632</v>
      </c>
      <c r="L3594">
        <v>10.6145310687016</v>
      </c>
      <c r="M3594">
        <v>25.683923772817501</v>
      </c>
      <c r="N3594">
        <v>1.3246546102600001</v>
      </c>
      <c r="O3594">
        <v>72.379032258064498</v>
      </c>
      <c r="P3594">
        <v>51.450381679389302</v>
      </c>
      <c r="Q3594">
        <v>-2.7347652726499998E-4</v>
      </c>
    </row>
    <row r="3595" spans="1:17" hidden="1" x14ac:dyDescent="0.3">
      <c r="A3595" t="s">
        <v>7415</v>
      </c>
      <c r="B3595" t="s">
        <v>7416</v>
      </c>
      <c r="C3595" t="s">
        <v>10405</v>
      </c>
      <c r="D3595" t="s">
        <v>276</v>
      </c>
      <c r="E3595">
        <v>45.314</v>
      </c>
      <c r="F3595">
        <v>32.6</v>
      </c>
      <c r="G3595">
        <v>-37.404069050838999</v>
      </c>
      <c r="H3595">
        <v>-8.9666542047325208</v>
      </c>
      <c r="I3595">
        <v>-3.2971785364164998</v>
      </c>
      <c r="J3595">
        <v>-3.5185867408212399</v>
      </c>
      <c r="K3595">
        <v>33.609093395628101</v>
      </c>
      <c r="L3595">
        <v>34.283781248154597</v>
      </c>
      <c r="M3595">
        <v>34.450694016943999</v>
      </c>
      <c r="N3595">
        <v>0.51583646283568296</v>
      </c>
      <c r="O3595">
        <v>26.2269938650306</v>
      </c>
      <c r="P3595">
        <v>20.740740740740701</v>
      </c>
      <c r="Q3595">
        <v>-8.8497948985851005E-2</v>
      </c>
    </row>
    <row r="3596" spans="1:17" hidden="1" x14ac:dyDescent="0.3">
      <c r="A3596" t="s">
        <v>7417</v>
      </c>
      <c r="B3596" t="s">
        <v>7418</v>
      </c>
      <c r="C3596" t="s">
        <v>10405</v>
      </c>
      <c r="E3596">
        <v>45.200397600000002</v>
      </c>
      <c r="F3596">
        <v>27</v>
      </c>
      <c r="G3596">
        <v>-7.9193249932186101</v>
      </c>
      <c r="H3596">
        <v>16.475824520100101</v>
      </c>
      <c r="I3596">
        <v>5.0441292785755101</v>
      </c>
      <c r="J3596">
        <v>1.02844399352952</v>
      </c>
      <c r="K3596">
        <v>24.448819145611999</v>
      </c>
      <c r="L3596">
        <v>23.651280697317802</v>
      </c>
      <c r="M3596">
        <v>59.853106648571703</v>
      </c>
      <c r="N3596">
        <v>1.0443750637648499</v>
      </c>
      <c r="O3596">
        <v>18.518518518518501</v>
      </c>
      <c r="P3596">
        <v>55.619596541786699</v>
      </c>
      <c r="Q3596">
        <v>6.0086339165585999E-2</v>
      </c>
    </row>
    <row r="3597" spans="1:17" hidden="1" x14ac:dyDescent="0.3">
      <c r="A3597" t="s">
        <v>7419</v>
      </c>
      <c r="B3597" t="s">
        <v>7420</v>
      </c>
      <c r="C3597" t="s">
        <v>10405</v>
      </c>
      <c r="D3597" t="s">
        <v>294</v>
      </c>
      <c r="E3597">
        <v>45.143999999999998</v>
      </c>
      <c r="F3597">
        <v>114</v>
      </c>
      <c r="G3597">
        <v>31.2693493037495</v>
      </c>
      <c r="H3597">
        <v>1.48651955358112</v>
      </c>
      <c r="I3597">
        <v>9.0539327047213405</v>
      </c>
      <c r="J3597">
        <v>-2.4691114784524202</v>
      </c>
      <c r="K3597">
        <v>121.956657628218</v>
      </c>
      <c r="L3597">
        <v>113.26756770752</v>
      </c>
      <c r="M3597">
        <v>39.899366114026002</v>
      </c>
      <c r="N3597">
        <v>6.6174948438590106E-2</v>
      </c>
      <c r="O3597">
        <v>66.535087719298204</v>
      </c>
      <c r="P3597">
        <v>73.648134044173602</v>
      </c>
      <c r="Q3597">
        <v>0.11091625110898</v>
      </c>
    </row>
    <row r="3598" spans="1:17" hidden="1" x14ac:dyDescent="0.3">
      <c r="A3598" t="s">
        <v>7421</v>
      </c>
      <c r="B3598" t="s">
        <v>7422</v>
      </c>
      <c r="C3598" t="s">
        <v>10405</v>
      </c>
      <c r="D3598" t="s">
        <v>1003</v>
      </c>
      <c r="E3598">
        <v>45.072749999999999</v>
      </c>
      <c r="F3598">
        <v>94.89</v>
      </c>
      <c r="G3598">
        <v>36.671905458802499</v>
      </c>
      <c r="H3598">
        <v>-24.629116486404801</v>
      </c>
      <c r="I3598">
        <v>36.109401121805199</v>
      </c>
      <c r="J3598">
        <v>-10.135244384777399</v>
      </c>
      <c r="K3598">
        <v>97.287348845848598</v>
      </c>
      <c r="L3598">
        <v>79.017919089589199</v>
      </c>
      <c r="M3598">
        <v>27.6938876391885</v>
      </c>
      <c r="N3598">
        <v>0.15138080009066701</v>
      </c>
      <c r="O3598">
        <v>34.893034039413998</v>
      </c>
      <c r="P3598">
        <v>79.037735849056602</v>
      </c>
      <c r="Q3598">
        <v>7.4407885891069003E-2</v>
      </c>
    </row>
    <row r="3599" spans="1:17" hidden="1" x14ac:dyDescent="0.3">
      <c r="A3599" t="s">
        <v>7423</v>
      </c>
      <c r="B3599" t="s">
        <v>7424</v>
      </c>
      <c r="C3599" t="s">
        <v>10405</v>
      </c>
      <c r="D3599" t="s">
        <v>754</v>
      </c>
      <c r="E3599">
        <v>45.057158311999999</v>
      </c>
      <c r="F3599">
        <v>23.73</v>
      </c>
      <c r="G3599">
        <v>23.3330762446591</v>
      </c>
      <c r="H3599">
        <v>-2.1624999467687802</v>
      </c>
      <c r="I3599">
        <v>6.4277352123906502</v>
      </c>
      <c r="J3599">
        <v>-3.4294455076799699</v>
      </c>
      <c r="K3599">
        <v>22.7813339698174</v>
      </c>
      <c r="L3599">
        <v>20.073955358632599</v>
      </c>
      <c r="M3599">
        <v>37.579943371070499</v>
      </c>
      <c r="N3599">
        <v>0.97519973616146804</v>
      </c>
      <c r="O3599">
        <v>3.0341340075853198</v>
      </c>
      <c r="P3599">
        <v>64.221453287197207</v>
      </c>
    </row>
    <row r="3600" spans="1:17" hidden="1" x14ac:dyDescent="0.3">
      <c r="A3600" t="s">
        <v>7425</v>
      </c>
      <c r="B3600" t="s">
        <v>7426</v>
      </c>
      <c r="C3600" t="s">
        <v>10405</v>
      </c>
      <c r="D3600" t="s">
        <v>400</v>
      </c>
      <c r="E3600">
        <v>44.961504665</v>
      </c>
      <c r="F3600">
        <v>0.77</v>
      </c>
      <c r="G3600">
        <v>-37.109782516242397</v>
      </c>
      <c r="H3600">
        <v>-8.4613593598150292</v>
      </c>
      <c r="I3600">
        <v>-22.621415053635399</v>
      </c>
      <c r="J3600">
        <v>-3.7349342632625402</v>
      </c>
      <c r="K3600">
        <v>0.82184732033858898</v>
      </c>
      <c r="L3600">
        <v>0.84850003110280403</v>
      </c>
      <c r="M3600">
        <v>29.559325133976898</v>
      </c>
      <c r="N3600">
        <v>0.389051912858626</v>
      </c>
      <c r="O3600">
        <v>64.935064935064901</v>
      </c>
      <c r="P3600">
        <v>16.6666666666666</v>
      </c>
      <c r="Q3600">
        <v>9.5044105032625004E-2</v>
      </c>
    </row>
    <row r="3601" spans="1:17" hidden="1" x14ac:dyDescent="0.3">
      <c r="A3601" t="s">
        <v>7427</v>
      </c>
      <c r="B3601" t="s">
        <v>7428</v>
      </c>
      <c r="C3601" t="s">
        <v>10405</v>
      </c>
      <c r="D3601" t="s">
        <v>276</v>
      </c>
      <c r="E3601">
        <v>44.908358999999997</v>
      </c>
      <c r="F3601">
        <v>43.63</v>
      </c>
      <c r="G3601">
        <v>-0.755848260701803</v>
      </c>
      <c r="H3601">
        <v>36.605260350227802</v>
      </c>
      <c r="I3601">
        <v>8.0517268683056606</v>
      </c>
      <c r="J3601">
        <v>34.550857799581301</v>
      </c>
      <c r="K3601">
        <v>33.711593136872203</v>
      </c>
      <c r="L3601">
        <v>33.029778801934498</v>
      </c>
      <c r="M3601">
        <v>76.438351554520807</v>
      </c>
      <c r="N3601">
        <v>0.99715352176986405</v>
      </c>
      <c r="O3601">
        <v>14.8521659408663</v>
      </c>
      <c r="P3601">
        <v>74.52</v>
      </c>
      <c r="Q3601">
        <v>-2.6380229831668E-2</v>
      </c>
    </row>
    <row r="3602" spans="1:17" hidden="1" x14ac:dyDescent="0.3">
      <c r="A3602" t="s">
        <v>7429</v>
      </c>
      <c r="B3602" t="s">
        <v>7430</v>
      </c>
      <c r="C3602" t="s">
        <v>10405</v>
      </c>
      <c r="D3602" t="s">
        <v>51</v>
      </c>
      <c r="E3602">
        <v>44.901182400000003</v>
      </c>
      <c r="F3602">
        <v>64.58</v>
      </c>
      <c r="G3602">
        <v>-0.37559254395727398</v>
      </c>
      <c r="H3602">
        <v>-0.92922039002714296</v>
      </c>
      <c r="I3602">
        <v>-9.0723126380682206</v>
      </c>
      <c r="J3602">
        <v>-5.6394818488227898</v>
      </c>
      <c r="K3602">
        <v>64.220462883743096</v>
      </c>
      <c r="L3602">
        <v>59.7340789747795</v>
      </c>
      <c r="M3602">
        <v>46.188366342943901</v>
      </c>
      <c r="N3602">
        <v>0.77242561994416603</v>
      </c>
      <c r="O3602">
        <v>21.554660885723099</v>
      </c>
      <c r="P3602">
        <v>59.456790123456699</v>
      </c>
      <c r="Q3602">
        <v>6.9552923638646999E-2</v>
      </c>
    </row>
    <row r="3603" spans="1:17" hidden="1" x14ac:dyDescent="0.3">
      <c r="A3603" t="s">
        <v>7431</v>
      </c>
      <c r="B3603" t="s">
        <v>7432</v>
      </c>
      <c r="C3603" t="s">
        <v>10405</v>
      </c>
      <c r="D3603" t="s">
        <v>167</v>
      </c>
      <c r="E3603">
        <v>44.775521400000002</v>
      </c>
      <c r="F3603">
        <v>70.05</v>
      </c>
      <c r="G3603">
        <v>41.219578197606602</v>
      </c>
      <c r="H3603">
        <v>11.8399869052139</v>
      </c>
      <c r="I3603">
        <v>21.581270070189401</v>
      </c>
      <c r="J3603">
        <v>0.92071903002216404</v>
      </c>
      <c r="K3603">
        <v>66.012252180313894</v>
      </c>
      <c r="L3603">
        <v>58.936707256021798</v>
      </c>
      <c r="M3603">
        <v>50.023713907416301</v>
      </c>
      <c r="N3603">
        <v>2.00868359685819</v>
      </c>
      <c r="O3603">
        <v>17.487508922198401</v>
      </c>
      <c r="P3603">
        <v>78.244274809160302</v>
      </c>
      <c r="Q3603">
        <v>5.5302130370758998E-2</v>
      </c>
    </row>
    <row r="3604" spans="1:17" hidden="1" x14ac:dyDescent="0.3">
      <c r="A3604" t="s">
        <v>7433</v>
      </c>
      <c r="B3604" t="s">
        <v>7434</v>
      </c>
      <c r="C3604" t="s">
        <v>10405</v>
      </c>
      <c r="D3604" t="s">
        <v>1010</v>
      </c>
      <c r="E3604">
        <v>44.76408</v>
      </c>
      <c r="F3604">
        <v>8.59</v>
      </c>
      <c r="G3604">
        <v>50.984139408525103</v>
      </c>
      <c r="H3604">
        <v>-10.0039083327708</v>
      </c>
      <c r="I3604">
        <v>58.702893512288398</v>
      </c>
      <c r="J3604">
        <v>-4.1357781451190903</v>
      </c>
      <c r="K3604">
        <v>8.9233284654370006</v>
      </c>
      <c r="L3604">
        <v>7.1210935426238597</v>
      </c>
      <c r="M3604">
        <v>26.307927980175101</v>
      </c>
      <c r="N3604">
        <v>0.46022749045345401</v>
      </c>
      <c r="O3604">
        <v>37.601862630966203</v>
      </c>
      <c r="P3604">
        <v>114.75</v>
      </c>
      <c r="Q3604">
        <v>5.591613110916E-3</v>
      </c>
    </row>
    <row r="3605" spans="1:17" hidden="1" x14ac:dyDescent="0.3">
      <c r="A3605" t="s">
        <v>7435</v>
      </c>
      <c r="B3605" t="s">
        <v>7436</v>
      </c>
      <c r="C3605" t="s">
        <v>10405</v>
      </c>
      <c r="D3605" t="s">
        <v>407</v>
      </c>
      <c r="E3605">
        <v>44.731605000000002</v>
      </c>
      <c r="F3605">
        <v>18.3</v>
      </c>
      <c r="G3605">
        <v>-78.332146392327999</v>
      </c>
      <c r="H3605">
        <v>-29.5820116280082</v>
      </c>
      <c r="I3605">
        <v>-92.590588944377998</v>
      </c>
      <c r="J3605">
        <v>4.5308885215475803</v>
      </c>
      <c r="K3605">
        <v>23.8527228149614</v>
      </c>
      <c r="L3605">
        <v>38.393197950535097</v>
      </c>
      <c r="M3605">
        <v>30.6719869262385</v>
      </c>
      <c r="N3605">
        <v>0.79758048124821501</v>
      </c>
      <c r="O3605">
        <v>412.95081967213099</v>
      </c>
      <c r="P3605">
        <v>1.6666666666666601</v>
      </c>
      <c r="Q3605">
        <v>0.10666213188292401</v>
      </c>
    </row>
    <row r="3606" spans="1:17" hidden="1" x14ac:dyDescent="0.3">
      <c r="A3606" t="s">
        <v>7437</v>
      </c>
      <c r="B3606" t="s">
        <v>7438</v>
      </c>
      <c r="C3606" t="s">
        <v>10405</v>
      </c>
      <c r="D3606" t="s">
        <v>998</v>
      </c>
      <c r="E3606">
        <v>44.599331862</v>
      </c>
      <c r="F3606">
        <v>89</v>
      </c>
      <c r="G3606">
        <v>-11.033631504743701</v>
      </c>
      <c r="H3606">
        <v>2.9721225774484701</v>
      </c>
      <c r="I3606">
        <v>12.7006830968638</v>
      </c>
      <c r="J3606">
        <v>-5.4364362677377098</v>
      </c>
      <c r="K3606">
        <v>78.907164988422295</v>
      </c>
      <c r="L3606">
        <v>76.221497387057497</v>
      </c>
      <c r="M3606">
        <v>64.223400134844098</v>
      </c>
      <c r="N3606">
        <v>1.5689231973075699</v>
      </c>
      <c r="O3606">
        <v>3.3707865168539399</v>
      </c>
      <c r="P3606">
        <v>43.548387096774199</v>
      </c>
      <c r="Q3606">
        <v>2.1657074678569999E-3</v>
      </c>
    </row>
    <row r="3607" spans="1:17" hidden="1" x14ac:dyDescent="0.3">
      <c r="A3607" t="s">
        <v>7439</v>
      </c>
      <c r="B3607" t="s">
        <v>7440</v>
      </c>
      <c r="C3607" t="s">
        <v>10405</v>
      </c>
      <c r="D3607" t="s">
        <v>780</v>
      </c>
      <c r="E3607">
        <v>44.574896000000003</v>
      </c>
      <c r="F3607">
        <v>43.6</v>
      </c>
      <c r="G3607">
        <v>-99.524562202955195</v>
      </c>
      <c r="H3607">
        <v>-11.089874162242801</v>
      </c>
      <c r="I3607">
        <v>-25.622332637886299</v>
      </c>
      <c r="J3607">
        <v>-7.0135332007882498</v>
      </c>
      <c r="K3607">
        <v>47.406923524681197</v>
      </c>
      <c r="L3607">
        <v>67.742213694238302</v>
      </c>
      <c r="M3607">
        <v>45.328964896812302</v>
      </c>
      <c r="N3607">
        <v>0.42448429563594797</v>
      </c>
      <c r="O3607">
        <v>216.513761467889</v>
      </c>
      <c r="P3607">
        <v>6.3414634146341502</v>
      </c>
    </row>
    <row r="3608" spans="1:17" hidden="1" x14ac:dyDescent="0.3">
      <c r="A3608" t="s">
        <v>7441</v>
      </c>
      <c r="B3608" t="s">
        <v>7442</v>
      </c>
      <c r="C3608" t="s">
        <v>10405</v>
      </c>
      <c r="D3608" t="s">
        <v>281</v>
      </c>
      <c r="E3608">
        <v>44.5446144</v>
      </c>
      <c r="F3608">
        <v>15.21</v>
      </c>
      <c r="G3608">
        <v>21.464852725059401</v>
      </c>
      <c r="H3608">
        <v>-10.9304951622841</v>
      </c>
      <c r="I3608">
        <v>-14.2137556935951</v>
      </c>
      <c r="J3608">
        <v>-3.51077814511908</v>
      </c>
      <c r="K3608">
        <v>15.732804479278199</v>
      </c>
      <c r="L3608">
        <v>15.2196349671392</v>
      </c>
      <c r="M3608">
        <v>42.057171530352399</v>
      </c>
      <c r="N3608">
        <v>0.52028348419788195</v>
      </c>
      <c r="O3608">
        <v>33.464825772517997</v>
      </c>
      <c r="P3608">
        <v>58.4375</v>
      </c>
      <c r="Q3608">
        <v>5.0351756635028999E-2</v>
      </c>
    </row>
    <row r="3609" spans="1:17" hidden="1" x14ac:dyDescent="0.3">
      <c r="A3609" t="s">
        <v>7443</v>
      </c>
      <c r="B3609" t="s">
        <v>7444</v>
      </c>
      <c r="C3609" t="s">
        <v>10405</v>
      </c>
      <c r="E3609">
        <v>44.49</v>
      </c>
      <c r="F3609">
        <v>14.83</v>
      </c>
      <c r="G3609">
        <v>55.312686307406203</v>
      </c>
      <c r="H3609">
        <v>-8.26758943094576</v>
      </c>
      <c r="I3609">
        <v>1.0518445416951001</v>
      </c>
      <c r="J3609">
        <v>1.0845487916257599</v>
      </c>
      <c r="K3609">
        <v>13.836319514327201</v>
      </c>
      <c r="L3609">
        <v>13.010583846343801</v>
      </c>
      <c r="M3609">
        <v>68.432617219630401</v>
      </c>
      <c r="N3609">
        <v>0.96692423904053504</v>
      </c>
      <c r="O3609">
        <v>50.977747808496197</v>
      </c>
      <c r="P3609">
        <v>116.49635036496301</v>
      </c>
      <c r="Q3609">
        <v>5.3749895315787E-2</v>
      </c>
    </row>
    <row r="3610" spans="1:17" hidden="1" x14ac:dyDescent="0.3">
      <c r="A3610" t="s">
        <v>7445</v>
      </c>
      <c r="B3610" t="s">
        <v>7446</v>
      </c>
      <c r="C3610" t="s">
        <v>10405</v>
      </c>
      <c r="D3610" t="s">
        <v>400</v>
      </c>
      <c r="E3610">
        <v>44.46</v>
      </c>
      <c r="F3610">
        <v>4.9400000000000004</v>
      </c>
      <c r="G3610">
        <v>58.316920965302501</v>
      </c>
      <c r="H3610">
        <v>0.24234434388867299</v>
      </c>
      <c r="I3610">
        <v>28.182998283586201</v>
      </c>
      <c r="J3610">
        <v>-4.6050338085495097</v>
      </c>
      <c r="K3610">
        <v>4.9147203328335296</v>
      </c>
      <c r="L3610">
        <v>4.2973899408198601</v>
      </c>
      <c r="M3610">
        <v>43.187863985905203</v>
      </c>
      <c r="N3610">
        <v>0.98119424165014701</v>
      </c>
      <c r="O3610">
        <v>32.1187584345478</v>
      </c>
      <c r="P3610">
        <v>109.91501416430501</v>
      </c>
      <c r="Q3610">
        <v>7.7021600547745997E-2</v>
      </c>
    </row>
    <row r="3611" spans="1:17" hidden="1" x14ac:dyDescent="0.3">
      <c r="A3611" t="s">
        <v>7447</v>
      </c>
      <c r="B3611" t="s">
        <v>7448</v>
      </c>
      <c r="C3611" t="s">
        <v>10405</v>
      </c>
      <c r="D3611" t="s">
        <v>592</v>
      </c>
      <c r="E3611">
        <v>44.434691999999998</v>
      </c>
      <c r="F3611">
        <v>60.5</v>
      </c>
      <c r="G3611">
        <v>48.156357941154802</v>
      </c>
      <c r="H3611">
        <v>-4.7084430576861296</v>
      </c>
      <c r="I3611">
        <v>6.1146875314542104</v>
      </c>
      <c r="J3611">
        <v>-3.1368639214491498</v>
      </c>
      <c r="K3611">
        <v>60.328364570347397</v>
      </c>
      <c r="L3611">
        <v>52.122096275987403</v>
      </c>
      <c r="M3611">
        <v>38.889856881245798</v>
      </c>
      <c r="N3611">
        <v>0.27760632261330298</v>
      </c>
      <c r="O3611">
        <v>15.6859504132231</v>
      </c>
      <c r="P3611">
        <v>115.994287754373</v>
      </c>
      <c r="Q3611">
        <v>7.0303737877986994E-2</v>
      </c>
    </row>
    <row r="3612" spans="1:17" hidden="1" x14ac:dyDescent="0.3">
      <c r="A3612" t="s">
        <v>7449</v>
      </c>
      <c r="B3612" t="s">
        <v>7450</v>
      </c>
      <c r="C3612" t="s">
        <v>10405</v>
      </c>
      <c r="D3612" t="s">
        <v>4124</v>
      </c>
      <c r="E3612">
        <v>44.218419599999997</v>
      </c>
      <c r="F3612">
        <v>27.1</v>
      </c>
      <c r="G3612">
        <v>-25.5625415958046</v>
      </c>
      <c r="H3612">
        <v>-0.24550756509705501</v>
      </c>
      <c r="I3612">
        <v>7.3168565513027897</v>
      </c>
      <c r="J3612">
        <v>-7.1807851774678904</v>
      </c>
      <c r="K3612">
        <v>26.656522619055501</v>
      </c>
      <c r="L3612">
        <v>24.651327838502102</v>
      </c>
      <c r="M3612">
        <v>41.786341398492503</v>
      </c>
      <c r="N3612">
        <v>0.62862669245647895</v>
      </c>
      <c r="O3612">
        <v>27.601476014760099</v>
      </c>
      <c r="P3612">
        <v>50.5555555555555</v>
      </c>
    </row>
    <row r="3613" spans="1:17" hidden="1" x14ac:dyDescent="0.3">
      <c r="A3613" t="s">
        <v>7451</v>
      </c>
      <c r="B3613" t="s">
        <v>7452</v>
      </c>
      <c r="C3613" t="s">
        <v>10405</v>
      </c>
      <c r="D3613" t="s">
        <v>130</v>
      </c>
      <c r="E3613">
        <v>44.19</v>
      </c>
      <c r="F3613">
        <v>4.93</v>
      </c>
      <c r="G3613">
        <v>35.515563918627699</v>
      </c>
      <c r="H3613">
        <v>-10.366939988799899</v>
      </c>
      <c r="I3613">
        <v>-1.13468009172323</v>
      </c>
      <c r="J3613">
        <v>-5.8354481121157802</v>
      </c>
      <c r="K3613">
        <v>4.92414894424605</v>
      </c>
      <c r="L3613">
        <v>4.4915395791746198</v>
      </c>
      <c r="M3613">
        <v>44.119365113463402</v>
      </c>
      <c r="N3613">
        <v>0.56940514699505096</v>
      </c>
      <c r="O3613">
        <v>20.892494929005998</v>
      </c>
      <c r="P3613">
        <v>78.623188405797094</v>
      </c>
      <c r="Q3613">
        <v>7.0494256675809996E-2</v>
      </c>
    </row>
    <row r="3614" spans="1:17" hidden="1" x14ac:dyDescent="0.3">
      <c r="A3614" t="s">
        <v>7453</v>
      </c>
      <c r="B3614" t="s">
        <v>7454</v>
      </c>
      <c r="C3614" t="s">
        <v>10405</v>
      </c>
      <c r="D3614" t="s">
        <v>6973</v>
      </c>
      <c r="E3614">
        <v>44.1669865</v>
      </c>
      <c r="F3614">
        <v>144</v>
      </c>
      <c r="G3614">
        <v>52.443873704080403</v>
      </c>
      <c r="H3614">
        <v>-4.2082051066607802</v>
      </c>
      <c r="I3614">
        <v>-7.7594793265598003</v>
      </c>
      <c r="J3614">
        <v>7.5509286017079003</v>
      </c>
      <c r="K3614">
        <v>131.62450204970801</v>
      </c>
      <c r="L3614">
        <v>124.072774843503</v>
      </c>
      <c r="M3614">
        <v>68.537462721126403</v>
      </c>
      <c r="N3614">
        <v>0.93670212323583402</v>
      </c>
      <c r="O3614">
        <v>17.2916666666666</v>
      </c>
      <c r="P3614">
        <v>111.45374449339199</v>
      </c>
      <c r="Q3614">
        <v>9.6254268782272001E-2</v>
      </c>
    </row>
    <row r="3615" spans="1:17" hidden="1" x14ac:dyDescent="0.3">
      <c r="A3615" t="s">
        <v>7455</v>
      </c>
      <c r="B3615" t="s">
        <v>7456</v>
      </c>
      <c r="C3615" t="s">
        <v>10405</v>
      </c>
      <c r="D3615" t="s">
        <v>1126</v>
      </c>
      <c r="E3615">
        <v>43.925872127999902</v>
      </c>
      <c r="F3615">
        <v>120</v>
      </c>
      <c r="G3615">
        <v>45.500979464769202</v>
      </c>
      <c r="H3615">
        <v>35.260411191223803</v>
      </c>
      <c r="I3615">
        <v>72.793047027493202</v>
      </c>
      <c r="J3615">
        <v>-0.56247111027359598</v>
      </c>
      <c r="K3615">
        <v>99.705653281202203</v>
      </c>
      <c r="L3615">
        <v>82.391012354593101</v>
      </c>
      <c r="M3615">
        <v>50.579673050994799</v>
      </c>
      <c r="N3615">
        <v>1.9832339737836999</v>
      </c>
      <c r="O3615">
        <v>17.5</v>
      </c>
      <c r="P3615">
        <v>110.526315789473</v>
      </c>
      <c r="Q3615">
        <v>0.11999670503954001</v>
      </c>
    </row>
    <row r="3616" spans="1:17" hidden="1" x14ac:dyDescent="0.3">
      <c r="A3616" t="s">
        <v>7457</v>
      </c>
      <c r="B3616" t="s">
        <v>7458</v>
      </c>
      <c r="C3616" t="s">
        <v>10405</v>
      </c>
      <c r="D3616" t="s">
        <v>564</v>
      </c>
      <c r="E3616">
        <v>43.922316424000002</v>
      </c>
      <c r="F3616">
        <v>55.3</v>
      </c>
      <c r="G3616">
        <v>18.181942052262901</v>
      </c>
      <c r="H3616">
        <v>-13.0524342417028</v>
      </c>
      <c r="I3616">
        <v>-1.28659535355934</v>
      </c>
      <c r="J3616">
        <v>-4.2390229828771897</v>
      </c>
      <c r="K3616">
        <v>56.000767969417701</v>
      </c>
      <c r="L3616">
        <v>52.9241591769416</v>
      </c>
      <c r="M3616">
        <v>31.0611037749259</v>
      </c>
      <c r="N3616">
        <v>0.55513616251761899</v>
      </c>
      <c r="O3616">
        <v>19.349005424954701</v>
      </c>
      <c r="P3616">
        <v>53.653792720200002</v>
      </c>
      <c r="Q3616">
        <v>6.4699425831882998E-2</v>
      </c>
    </row>
    <row r="3617" spans="1:17" hidden="1" x14ac:dyDescent="0.3">
      <c r="A3617" t="s">
        <v>7459</v>
      </c>
      <c r="B3617" t="s">
        <v>7460</v>
      </c>
      <c r="C3617" t="s">
        <v>10405</v>
      </c>
      <c r="D3617" t="s">
        <v>54</v>
      </c>
      <c r="E3617">
        <v>43.916653296</v>
      </c>
      <c r="F3617">
        <v>21.96</v>
      </c>
      <c r="G3617">
        <v>-30.6927678429123</v>
      </c>
      <c r="H3617">
        <v>-6.1090070074626901</v>
      </c>
      <c r="I3617">
        <v>-10.821829580084</v>
      </c>
      <c r="J3617">
        <v>-7.0643897246581497</v>
      </c>
      <c r="K3617">
        <v>23.183308662356399</v>
      </c>
      <c r="L3617">
        <v>21.623525520114701</v>
      </c>
      <c r="M3617">
        <v>32.196446393466701</v>
      </c>
      <c r="N3617">
        <v>0.93608078563257702</v>
      </c>
      <c r="O3617">
        <v>37.067395264116499</v>
      </c>
      <c r="P3617">
        <v>61.470588235294102</v>
      </c>
      <c r="Q3617">
        <v>0.11856304109358599</v>
      </c>
    </row>
    <row r="3618" spans="1:17" hidden="1" x14ac:dyDescent="0.3">
      <c r="A3618" t="s">
        <v>7461</v>
      </c>
      <c r="B3618" t="s">
        <v>7462</v>
      </c>
      <c r="C3618" t="s">
        <v>10405</v>
      </c>
      <c r="D3618" t="s">
        <v>5799</v>
      </c>
      <c r="E3618">
        <v>43.911000000000001</v>
      </c>
      <c r="F3618">
        <v>43.05</v>
      </c>
      <c r="G3618">
        <v>6.6994568306312603</v>
      </c>
      <c r="H3618">
        <v>10.0434053518462</v>
      </c>
      <c r="I3618">
        <v>-15.1831434486972</v>
      </c>
      <c r="J3618">
        <v>0.57850756916662904</v>
      </c>
      <c r="K3618">
        <v>40.140759023116999</v>
      </c>
      <c r="L3618">
        <v>38.855261289797703</v>
      </c>
      <c r="M3618">
        <v>61.542992924300499</v>
      </c>
      <c r="N3618">
        <v>1.3258003766478299</v>
      </c>
      <c r="O3618">
        <v>25.2032520325203</v>
      </c>
      <c r="P3618">
        <v>53.804930332261499</v>
      </c>
      <c r="Q3618">
        <v>5.8018325149780003E-2</v>
      </c>
    </row>
    <row r="3619" spans="1:17" hidden="1" x14ac:dyDescent="0.3">
      <c r="A3619" t="s">
        <v>7463</v>
      </c>
      <c r="B3619" t="s">
        <v>7464</v>
      </c>
      <c r="C3619" t="s">
        <v>10405</v>
      </c>
      <c r="D3619" t="s">
        <v>2730</v>
      </c>
      <c r="E3619">
        <v>43.765833600000001</v>
      </c>
      <c r="F3619">
        <v>39.47</v>
      </c>
      <c r="G3619">
        <v>8.1912202409006198</v>
      </c>
      <c r="H3619">
        <v>0.97585712989136697</v>
      </c>
      <c r="I3619">
        <v>20.034930521993601</v>
      </c>
      <c r="J3619">
        <v>-11.0990254119253</v>
      </c>
      <c r="K3619">
        <v>37.936234601905298</v>
      </c>
      <c r="L3619">
        <v>34.301171012749201</v>
      </c>
      <c r="M3619">
        <v>46.960209393495603</v>
      </c>
      <c r="N3619">
        <v>0.85213369922452298</v>
      </c>
      <c r="O3619">
        <v>16.417532303014902</v>
      </c>
      <c r="P3619">
        <v>51.807692307692299</v>
      </c>
      <c r="Q3619">
        <v>1.6933505708374E-2</v>
      </c>
    </row>
    <row r="3620" spans="1:17" hidden="1" x14ac:dyDescent="0.3">
      <c r="A3620" t="s">
        <v>7465</v>
      </c>
      <c r="B3620" t="s">
        <v>7466</v>
      </c>
      <c r="C3620" t="s">
        <v>10405</v>
      </c>
      <c r="D3620" t="s">
        <v>564</v>
      </c>
      <c r="E3620">
        <v>43.735412250000003</v>
      </c>
      <c r="F3620">
        <v>0.93</v>
      </c>
      <c r="G3620">
        <v>-32.246865661212397</v>
      </c>
      <c r="H3620">
        <v>-16.0784103730924</v>
      </c>
      <c r="I3620">
        <v>-19.788406606591899</v>
      </c>
      <c r="J3620">
        <v>-6.5507441315136399</v>
      </c>
      <c r="K3620">
        <v>1.12570748793196</v>
      </c>
      <c r="L3620">
        <v>1.17048631342822</v>
      </c>
      <c r="M3620">
        <v>28.8616332504909</v>
      </c>
      <c r="N3620">
        <v>0.29300810527092802</v>
      </c>
      <c r="O3620">
        <v>110.75268817204299</v>
      </c>
      <c r="P3620">
        <v>17.732997868919899</v>
      </c>
      <c r="Q3620">
        <v>0.114021009325927</v>
      </c>
    </row>
    <row r="3621" spans="1:17" hidden="1" x14ac:dyDescent="0.3">
      <c r="A3621" t="s">
        <v>7467</v>
      </c>
      <c r="B3621" t="s">
        <v>3442</v>
      </c>
      <c r="C3621" t="s">
        <v>10405</v>
      </c>
      <c r="D3621" t="s">
        <v>7468</v>
      </c>
      <c r="E3621">
        <v>43.696199999999997</v>
      </c>
      <c r="F3621">
        <v>95</v>
      </c>
      <c r="G3621">
        <v>-7.1715109113042104</v>
      </c>
      <c r="H3621">
        <v>-9.9567375840626209</v>
      </c>
      <c r="I3621">
        <v>33.470396726322598</v>
      </c>
      <c r="J3621">
        <v>-2.4691114784524202</v>
      </c>
      <c r="K3621">
        <v>91.012271181858196</v>
      </c>
      <c r="L3621">
        <v>74.6166866585299</v>
      </c>
      <c r="M3621">
        <v>41.764724159387498</v>
      </c>
      <c r="N3621">
        <v>0</v>
      </c>
      <c r="O3621">
        <v>11.0315789473684</v>
      </c>
      <c r="P3621">
        <v>60.554334967044099</v>
      </c>
    </row>
    <row r="3622" spans="1:17" hidden="1" x14ac:dyDescent="0.3">
      <c r="A3622" t="s">
        <v>7469</v>
      </c>
      <c r="B3622" t="s">
        <v>7470</v>
      </c>
      <c r="C3622" t="s">
        <v>10405</v>
      </c>
      <c r="D3622" t="s">
        <v>263</v>
      </c>
      <c r="E3622">
        <v>43.616509999999998</v>
      </c>
      <c r="F3622">
        <v>23</v>
      </c>
      <c r="G3622">
        <v>-4.39373313352643</v>
      </c>
      <c r="H3622">
        <v>-11.877655656111299</v>
      </c>
      <c r="I3622">
        <v>-7.6352965587450496</v>
      </c>
      <c r="J3622">
        <v>-0.44802184752097302</v>
      </c>
      <c r="K3622">
        <v>23.736400357732101</v>
      </c>
      <c r="L3622">
        <v>23.3148687381778</v>
      </c>
      <c r="M3622">
        <v>32.841743779774198</v>
      </c>
      <c r="N3622">
        <v>0.67877512773819404</v>
      </c>
      <c r="O3622">
        <v>69.913043478260803</v>
      </c>
    </row>
    <row r="3623" spans="1:17" hidden="1" x14ac:dyDescent="0.3">
      <c r="A3623" t="s">
        <v>7471</v>
      </c>
      <c r="B3623" t="s">
        <v>7472</v>
      </c>
      <c r="C3623" t="s">
        <v>10405</v>
      </c>
      <c r="D3623" t="s">
        <v>7473</v>
      </c>
      <c r="E3623">
        <v>43.582021757999897</v>
      </c>
      <c r="F3623">
        <v>29.43</v>
      </c>
      <c r="G3623">
        <v>45.976188846565002</v>
      </c>
      <c r="H3623">
        <v>75.930792418567705</v>
      </c>
      <c r="I3623">
        <v>101.616409457413</v>
      </c>
      <c r="J3623">
        <v>10.974111964771</v>
      </c>
      <c r="K3623">
        <v>19.9634626029682</v>
      </c>
      <c r="L3623">
        <v>17.8234604387475</v>
      </c>
      <c r="M3623">
        <v>70.935080950231196</v>
      </c>
      <c r="N3623">
        <v>3.7220985906958699</v>
      </c>
      <c r="O3623">
        <v>9.9558273870200509</v>
      </c>
      <c r="P3623">
        <v>126.384615384615</v>
      </c>
      <c r="Q3623">
        <v>-3.0932781991791999E-2</v>
      </c>
    </row>
    <row r="3624" spans="1:17" hidden="1" x14ac:dyDescent="0.3">
      <c r="A3624" t="s">
        <v>7474</v>
      </c>
      <c r="B3624" t="s">
        <v>7475</v>
      </c>
      <c r="C3624" t="s">
        <v>10405</v>
      </c>
      <c r="D3624" t="s">
        <v>592</v>
      </c>
      <c r="E3624">
        <v>43.560264105000002</v>
      </c>
      <c r="F3624">
        <v>12.51</v>
      </c>
      <c r="G3624">
        <v>-73.439116545106998</v>
      </c>
      <c r="H3624">
        <v>-21.357655656111302</v>
      </c>
      <c r="I3624">
        <v>-48.183143448697201</v>
      </c>
      <c r="J3624">
        <v>-2.4691114784524202</v>
      </c>
      <c r="K3624">
        <v>14.851443184408099</v>
      </c>
      <c r="L3624">
        <v>19.3144230330001</v>
      </c>
      <c r="M3624">
        <v>12.5810648686912</v>
      </c>
      <c r="N3624">
        <v>0.25936176403371097</v>
      </c>
      <c r="O3624">
        <v>162.19024780175801</v>
      </c>
      <c r="P3624">
        <v>13.623978201634801</v>
      </c>
      <c r="Q3624">
        <v>-9.7281006474170002E-3</v>
      </c>
    </row>
    <row r="3625" spans="1:17" hidden="1" x14ac:dyDescent="0.3">
      <c r="A3625" t="s">
        <v>7476</v>
      </c>
      <c r="B3625" t="s">
        <v>7477</v>
      </c>
      <c r="C3625" t="s">
        <v>10405</v>
      </c>
      <c r="D3625" t="s">
        <v>5570</v>
      </c>
      <c r="E3625">
        <v>43.529646</v>
      </c>
      <c r="F3625">
        <v>162.6</v>
      </c>
      <c r="G3625">
        <v>-75.8500699691497</v>
      </c>
      <c r="H3625">
        <v>-8.2837487449688698</v>
      </c>
      <c r="I3625">
        <v>-50.2142637806474</v>
      </c>
      <c r="J3625">
        <v>-5.0332140425549801</v>
      </c>
      <c r="K3625">
        <v>175.42950322505499</v>
      </c>
      <c r="L3625">
        <v>193.07972575001801</v>
      </c>
      <c r="M3625">
        <v>19.637013579387101</v>
      </c>
      <c r="N3625">
        <v>0.59981255857544502</v>
      </c>
      <c r="O3625">
        <v>102.337023370233</v>
      </c>
      <c r="P3625">
        <v>30.759951749095201</v>
      </c>
      <c r="Q3625">
        <v>-1.9434284944928E-2</v>
      </c>
    </row>
    <row r="3626" spans="1:17" hidden="1" x14ac:dyDescent="0.3">
      <c r="A3626" t="s">
        <v>7478</v>
      </c>
      <c r="B3626" t="s">
        <v>7479</v>
      </c>
      <c r="C3626" t="s">
        <v>10405</v>
      </c>
      <c r="D3626" t="s">
        <v>592</v>
      </c>
      <c r="E3626">
        <v>43.091999999999999</v>
      </c>
      <c r="F3626">
        <v>26.41</v>
      </c>
      <c r="G3626">
        <v>-73.141560084303705</v>
      </c>
      <c r="H3626">
        <v>-1.2126614995083</v>
      </c>
      <c r="I3626">
        <v>-33.494428115576397</v>
      </c>
      <c r="J3626">
        <v>-4.3879306666443103</v>
      </c>
      <c r="K3626">
        <v>27.382356864770099</v>
      </c>
      <c r="L3626">
        <v>30.1165214505269</v>
      </c>
      <c r="M3626">
        <v>48.175453306944398</v>
      </c>
      <c r="N3626">
        <v>1.5115580614662301</v>
      </c>
      <c r="O3626">
        <v>194.73684210526301</v>
      </c>
      <c r="P3626">
        <v>8.59375</v>
      </c>
      <c r="Q3626">
        <v>0.20961631552696799</v>
      </c>
    </row>
    <row r="3627" spans="1:17" hidden="1" x14ac:dyDescent="0.3">
      <c r="A3627" t="s">
        <v>7480</v>
      </c>
      <c r="B3627" t="s">
        <v>7481</v>
      </c>
      <c r="C3627" t="s">
        <v>10405</v>
      </c>
      <c r="D3627" t="s">
        <v>230</v>
      </c>
      <c r="E3627">
        <v>43.090783799999997</v>
      </c>
      <c r="F3627">
        <v>113.69</v>
      </c>
      <c r="G3627">
        <v>27.393401369397498</v>
      </c>
      <c r="H3627">
        <v>50.234001740996497</v>
      </c>
      <c r="I3627">
        <v>60.990438195181397</v>
      </c>
      <c r="J3627">
        <v>8.9451813751207894</v>
      </c>
      <c r="K3627">
        <v>76.726320037814205</v>
      </c>
      <c r="L3627">
        <v>63.065724402736599</v>
      </c>
      <c r="M3627">
        <v>91.410298447695098</v>
      </c>
      <c r="N3627">
        <v>1.7372952647765401</v>
      </c>
      <c r="O3627">
        <v>0</v>
      </c>
      <c r="P3627">
        <v>158.09307604994299</v>
      </c>
      <c r="Q3627">
        <v>9.8432057675433005E-2</v>
      </c>
    </row>
    <row r="3628" spans="1:17" hidden="1" x14ac:dyDescent="0.3">
      <c r="A3628" t="s">
        <v>7482</v>
      </c>
      <c r="B3628" t="s">
        <v>7483</v>
      </c>
      <c r="C3628" t="s">
        <v>10405</v>
      </c>
      <c r="D3628" t="s">
        <v>471</v>
      </c>
      <c r="E3628">
        <v>43.039161</v>
      </c>
      <c r="F3628">
        <v>73</v>
      </c>
      <c r="G3628">
        <v>-26.405066402466101</v>
      </c>
      <c r="H3628">
        <v>-10.640782794832001</v>
      </c>
      <c r="I3628">
        <v>-23.111307718680301</v>
      </c>
      <c r="J3628">
        <v>-2.0337182200254502</v>
      </c>
      <c r="K3628">
        <v>74.697047759620602</v>
      </c>
      <c r="L3628">
        <v>77.150568364644897</v>
      </c>
      <c r="M3628">
        <v>41.0351769535323</v>
      </c>
      <c r="N3628">
        <v>0.386622310998254</v>
      </c>
      <c r="O3628">
        <v>56.027397260273901</v>
      </c>
      <c r="P3628">
        <v>24.255319148936099</v>
      </c>
      <c r="Q3628">
        <v>0.15242904407364199</v>
      </c>
    </row>
    <row r="3629" spans="1:17" hidden="1" x14ac:dyDescent="0.3">
      <c r="A3629" t="s">
        <v>7484</v>
      </c>
      <c r="B3629" t="s">
        <v>7485</v>
      </c>
      <c r="C3629" t="s">
        <v>10405</v>
      </c>
      <c r="D3629" t="s">
        <v>754</v>
      </c>
      <c r="E3629">
        <v>43.024297066000003</v>
      </c>
      <c r="F3629">
        <v>88.11</v>
      </c>
      <c r="G3629">
        <v>-9.3016182882390801</v>
      </c>
      <c r="H3629">
        <v>1.5156736635756101</v>
      </c>
      <c r="I3629">
        <v>3.2972217854096102</v>
      </c>
      <c r="J3629">
        <v>1.2685471957365799</v>
      </c>
      <c r="K3629">
        <v>83.465059796299201</v>
      </c>
      <c r="L3629">
        <v>79.840424267438706</v>
      </c>
      <c r="M3629">
        <v>57.290049328383198</v>
      </c>
      <c r="N3629">
        <v>1.1846067754624701</v>
      </c>
      <c r="O3629">
        <v>13.494495516967399</v>
      </c>
      <c r="P3629">
        <v>33.298033282904697</v>
      </c>
    </row>
    <row r="3630" spans="1:17" hidden="1" x14ac:dyDescent="0.3">
      <c r="A3630" t="s">
        <v>7486</v>
      </c>
      <c r="B3630" t="s">
        <v>7487</v>
      </c>
      <c r="C3630" t="s">
        <v>10405</v>
      </c>
      <c r="D3630" t="s">
        <v>2307</v>
      </c>
      <c r="E3630">
        <v>43.004586902</v>
      </c>
      <c r="F3630">
        <v>54.4</v>
      </c>
      <c r="G3630">
        <v>57.573867533062597</v>
      </c>
      <c r="H3630">
        <v>15.942914084340201</v>
      </c>
      <c r="I3630">
        <v>74.2716907079718</v>
      </c>
      <c r="J3630">
        <v>-10.8758368587566</v>
      </c>
      <c r="K3630">
        <v>48.805640811001602</v>
      </c>
      <c r="L3630">
        <v>38.354187669925999</v>
      </c>
      <c r="M3630">
        <v>42.072743352821398</v>
      </c>
      <c r="N3630">
        <v>0.73016716667376902</v>
      </c>
      <c r="O3630">
        <v>16.562499999999901</v>
      </c>
      <c r="P3630">
        <v>126.572261557684</v>
      </c>
      <c r="Q3630">
        <v>0.109712953278464</v>
      </c>
    </row>
    <row r="3631" spans="1:17" hidden="1" x14ac:dyDescent="0.3">
      <c r="A3631" t="s">
        <v>7488</v>
      </c>
      <c r="B3631" t="s">
        <v>7489</v>
      </c>
      <c r="C3631" t="s">
        <v>10405</v>
      </c>
      <c r="D3631" t="s">
        <v>400</v>
      </c>
      <c r="E3631">
        <v>42.9674841</v>
      </c>
      <c r="F3631">
        <v>61</v>
      </c>
      <c r="G3631">
        <v>18.445773039313</v>
      </c>
      <c r="H3631">
        <v>36.5212753865992</v>
      </c>
      <c r="I3631">
        <v>57.805924445433902</v>
      </c>
      <c r="J3631">
        <v>-9.93902865301094</v>
      </c>
      <c r="K3631">
        <v>51.212457096742803</v>
      </c>
      <c r="L3631">
        <v>40.077425555608698</v>
      </c>
      <c r="M3631">
        <v>44.737959704815601</v>
      </c>
      <c r="N3631">
        <v>0.65415982584481203</v>
      </c>
      <c r="O3631">
        <v>35.868852459016303</v>
      </c>
      <c r="P3631">
        <v>98.956294846705802</v>
      </c>
      <c r="Q3631">
        <v>0.103437842306003</v>
      </c>
    </row>
    <row r="3632" spans="1:17" hidden="1" x14ac:dyDescent="0.3">
      <c r="A3632" t="s">
        <v>7490</v>
      </c>
      <c r="B3632" t="s">
        <v>7491</v>
      </c>
      <c r="C3632" t="s">
        <v>10405</v>
      </c>
      <c r="D3632" t="s">
        <v>592</v>
      </c>
      <c r="E3632">
        <v>42.9345</v>
      </c>
      <c r="F3632">
        <v>87</v>
      </c>
      <c r="G3632">
        <v>52.9348720674191</v>
      </c>
      <c r="H3632">
        <v>-0.56603888964426496</v>
      </c>
      <c r="I3632">
        <v>67.423239530026194</v>
      </c>
      <c r="J3632">
        <v>-2.4691114784524202</v>
      </c>
      <c r="K3632">
        <v>76.864650096615605</v>
      </c>
      <c r="L3632">
        <v>65.677576075855995</v>
      </c>
      <c r="M3632">
        <v>24.9773071062952</v>
      </c>
      <c r="N3632">
        <v>0.22388059701492499</v>
      </c>
      <c r="O3632">
        <v>8.9655172413793007</v>
      </c>
      <c r="P3632">
        <v>85.897435897435898</v>
      </c>
    </row>
    <row r="3633" spans="1:17" hidden="1" x14ac:dyDescent="0.3">
      <c r="A3633" t="s">
        <v>7492</v>
      </c>
      <c r="B3633" t="s">
        <v>7493</v>
      </c>
      <c r="C3633" t="s">
        <v>10405</v>
      </c>
      <c r="D3633" t="s">
        <v>135</v>
      </c>
      <c r="E3633">
        <v>42.868900799999999</v>
      </c>
      <c r="F3633">
        <v>43.38</v>
      </c>
      <c r="G3633">
        <v>-44.090292637192498</v>
      </c>
      <c r="H3633">
        <v>6.3534554549997804</v>
      </c>
      <c r="I3633">
        <v>9.1218843209607794</v>
      </c>
      <c r="J3633">
        <v>8.8199197465275692</v>
      </c>
      <c r="K3633">
        <v>38.494943154819303</v>
      </c>
      <c r="L3633">
        <v>38.869538354923698</v>
      </c>
      <c r="M3633">
        <v>71.3423117898962</v>
      </c>
      <c r="N3633">
        <v>1.6235847326247701</v>
      </c>
      <c r="O3633">
        <v>29.852466574458202</v>
      </c>
      <c r="P3633">
        <v>59.368111682586303</v>
      </c>
      <c r="Q3633">
        <v>3.3914889210754001E-2</v>
      </c>
    </row>
    <row r="3634" spans="1:17" hidden="1" x14ac:dyDescent="0.3">
      <c r="A3634" t="s">
        <v>7494</v>
      </c>
      <c r="B3634" t="s">
        <v>7495</v>
      </c>
      <c r="C3634" t="s">
        <v>10405</v>
      </c>
      <c r="D3634" t="s">
        <v>89</v>
      </c>
      <c r="E3634">
        <v>42.7420233</v>
      </c>
      <c r="F3634">
        <v>9.24</v>
      </c>
      <c r="G3634">
        <v>-55.171510911304203</v>
      </c>
      <c r="H3634">
        <v>8.1528766202193594</v>
      </c>
      <c r="I3634">
        <v>-19.070550065559502</v>
      </c>
      <c r="J3634">
        <v>24.699255868486301</v>
      </c>
      <c r="K3634">
        <v>8.6416703723001103</v>
      </c>
      <c r="L3634">
        <v>9.5464515629264302</v>
      </c>
      <c r="M3634">
        <v>53.172370651908999</v>
      </c>
      <c r="N3634">
        <v>3.6697141059120701</v>
      </c>
      <c r="O3634">
        <v>55.303030303030297</v>
      </c>
      <c r="P3634">
        <v>32</v>
      </c>
      <c r="Q3634">
        <v>1.3864552985285E-2</v>
      </c>
    </row>
    <row r="3635" spans="1:17" hidden="1" x14ac:dyDescent="0.3">
      <c r="A3635" t="s">
        <v>7496</v>
      </c>
      <c r="B3635" t="s">
        <v>7497</v>
      </c>
      <c r="C3635" t="s">
        <v>10405</v>
      </c>
      <c r="D3635" t="s">
        <v>4124</v>
      </c>
      <c r="E3635">
        <v>42.716252500000003</v>
      </c>
      <c r="F3635">
        <v>142.25</v>
      </c>
      <c r="G3635">
        <v>-70.417658078658206</v>
      </c>
      <c r="H3635">
        <v>0.22620952854267801</v>
      </c>
      <c r="I3635">
        <v>-23.850689622839599</v>
      </c>
      <c r="J3635">
        <v>0.629480070843358</v>
      </c>
      <c r="K3635">
        <v>145.285328565382</v>
      </c>
      <c r="L3635">
        <v>159.26069431603801</v>
      </c>
      <c r="M3635">
        <v>47.787207751719102</v>
      </c>
      <c r="N3635">
        <v>1.6006378881489201</v>
      </c>
      <c r="O3635">
        <v>82.776801405975306</v>
      </c>
      <c r="P3635">
        <v>6.7141785446361402</v>
      </c>
      <c r="Q3635">
        <v>5.1769129091402001E-2</v>
      </c>
    </row>
    <row r="3636" spans="1:17" hidden="1" x14ac:dyDescent="0.3">
      <c r="A3636" t="s">
        <v>7498</v>
      </c>
      <c r="B3636" t="s">
        <v>7499</v>
      </c>
      <c r="C3636" t="s">
        <v>10405</v>
      </c>
      <c r="D3636" t="s">
        <v>111</v>
      </c>
      <c r="E3636">
        <v>42.699134119999997</v>
      </c>
      <c r="F3636">
        <v>2.12</v>
      </c>
      <c r="G3636">
        <v>-69.818569734833602</v>
      </c>
      <c r="H3636">
        <v>-12.0537929951671</v>
      </c>
      <c r="I3636">
        <v>-23.460921226474898</v>
      </c>
      <c r="J3636">
        <v>-10.5542178614311</v>
      </c>
      <c r="K3636">
        <v>2.2911188004144698</v>
      </c>
      <c r="L3636">
        <v>2.84191690650623</v>
      </c>
      <c r="M3636">
        <v>30.753408624123601</v>
      </c>
      <c r="N3636">
        <v>0.86263104982223304</v>
      </c>
      <c r="O3636">
        <v>72.169811320754704</v>
      </c>
      <c r="P3636">
        <v>17.7777777777777</v>
      </c>
      <c r="Q3636">
        <v>-0.18710497325999301</v>
      </c>
    </row>
    <row r="3637" spans="1:17" hidden="1" x14ac:dyDescent="0.3">
      <c r="A3637" t="s">
        <v>7500</v>
      </c>
      <c r="B3637" t="s">
        <v>7501</v>
      </c>
      <c r="C3637" t="s">
        <v>10405</v>
      </c>
      <c r="D3637" t="s">
        <v>510</v>
      </c>
      <c r="E3637">
        <v>42.690688125000001</v>
      </c>
      <c r="F3637">
        <v>17.25</v>
      </c>
      <c r="G3637">
        <v>-58.137176147355703</v>
      </c>
      <c r="H3637">
        <v>20.3294523578259</v>
      </c>
      <c r="I3637">
        <v>-2.6831434486972099</v>
      </c>
      <c r="J3637">
        <v>-14.478915400021</v>
      </c>
      <c r="K3637">
        <v>15.618257432759201</v>
      </c>
      <c r="L3637">
        <v>16.659959484634999</v>
      </c>
      <c r="M3637">
        <v>52.677275000750399</v>
      </c>
      <c r="N3637">
        <v>3.46516713527022</v>
      </c>
      <c r="O3637">
        <v>35.072463768115902</v>
      </c>
      <c r="P3637">
        <v>30.188679245283002</v>
      </c>
    </row>
    <row r="3638" spans="1:17" hidden="1" x14ac:dyDescent="0.3">
      <c r="A3638" t="s">
        <v>7502</v>
      </c>
      <c r="B3638" t="s">
        <v>7503</v>
      </c>
      <c r="C3638" t="s">
        <v>10405</v>
      </c>
      <c r="D3638" t="s">
        <v>149</v>
      </c>
      <c r="E3638">
        <v>42.565973999999997</v>
      </c>
      <c r="F3638">
        <v>41.98</v>
      </c>
      <c r="G3638">
        <v>-20.463155403055101</v>
      </c>
      <c r="H3638">
        <v>-0.80930700947612799</v>
      </c>
      <c r="I3638">
        <v>-13.047051723871601</v>
      </c>
      <c r="J3638">
        <v>0.86339901278431497</v>
      </c>
      <c r="K3638">
        <v>41.994144629530403</v>
      </c>
      <c r="L3638">
        <v>42.001111856789301</v>
      </c>
      <c r="M3638">
        <v>54.9102596157839</v>
      </c>
      <c r="N3638">
        <v>1.0593462535653999</v>
      </c>
      <c r="O3638">
        <v>57.575035731300602</v>
      </c>
      <c r="P3638">
        <v>59.619771863117798</v>
      </c>
      <c r="Q3638">
        <v>4.0422281503012997E-2</v>
      </c>
    </row>
    <row r="3639" spans="1:17" hidden="1" x14ac:dyDescent="0.3">
      <c r="A3639" t="s">
        <v>7504</v>
      </c>
      <c r="B3639" t="s">
        <v>7505</v>
      </c>
      <c r="C3639" t="s">
        <v>10405</v>
      </c>
      <c r="D3639" t="s">
        <v>564</v>
      </c>
      <c r="E3639">
        <v>42.512547613999999</v>
      </c>
      <c r="F3639">
        <v>68.02</v>
      </c>
      <c r="G3639">
        <v>226.01700936252399</v>
      </c>
      <c r="H3639">
        <v>37.135961365165201</v>
      </c>
      <c r="I3639">
        <v>150.217604877415</v>
      </c>
      <c r="J3639">
        <v>5.7411757193408501</v>
      </c>
      <c r="K3639">
        <v>47.502678014693501</v>
      </c>
      <c r="L3639">
        <v>34.042113009740703</v>
      </c>
      <c r="M3639">
        <v>94.875000235731903</v>
      </c>
      <c r="N3639">
        <v>1.33860213291163</v>
      </c>
      <c r="O3639">
        <v>0</v>
      </c>
      <c r="P3639">
        <v>306.08955223880503</v>
      </c>
      <c r="Q3639">
        <v>0.15716798061107401</v>
      </c>
    </row>
    <row r="3640" spans="1:17" hidden="1" x14ac:dyDescent="0.3">
      <c r="A3640" t="s">
        <v>7506</v>
      </c>
      <c r="B3640" t="s">
        <v>7507</v>
      </c>
      <c r="C3640" t="s">
        <v>10405</v>
      </c>
      <c r="D3640" t="s">
        <v>564</v>
      </c>
      <c r="E3640">
        <v>42.495802500000003</v>
      </c>
      <c r="F3640">
        <v>53.07</v>
      </c>
      <c r="G3640">
        <v>8.4485208851981604</v>
      </c>
      <c r="H3640">
        <v>10.9703663219106</v>
      </c>
      <c r="I3640">
        <v>16.2643578132916</v>
      </c>
      <c r="J3640">
        <v>13.258910499569501</v>
      </c>
      <c r="K3640">
        <v>43.702309723972903</v>
      </c>
      <c r="L3640">
        <v>41.020948724948497</v>
      </c>
      <c r="M3640">
        <v>100</v>
      </c>
      <c r="N3640">
        <v>2.2466860667244002</v>
      </c>
      <c r="O3640">
        <v>0</v>
      </c>
      <c r="P3640">
        <v>40.620031796502303</v>
      </c>
    </row>
    <row r="3641" spans="1:17" hidden="1" x14ac:dyDescent="0.3">
      <c r="A3641" t="s">
        <v>7508</v>
      </c>
      <c r="B3641" t="s">
        <v>7509</v>
      </c>
      <c r="C3641" t="s">
        <v>10405</v>
      </c>
      <c r="D3641" t="s">
        <v>393</v>
      </c>
      <c r="E3641">
        <v>42.458207999999999</v>
      </c>
      <c r="F3641">
        <v>124</v>
      </c>
      <c r="G3641">
        <v>4.1072010350635297</v>
      </c>
      <c r="H3641">
        <v>-1.5657011305319599</v>
      </c>
      <c r="I3641">
        <v>28.4054522157702</v>
      </c>
      <c r="J3641">
        <v>-6.0638827202824901</v>
      </c>
      <c r="K3641">
        <v>112.813613258708</v>
      </c>
      <c r="L3641">
        <v>101.835959193966</v>
      </c>
      <c r="M3641">
        <v>68.612708939030796</v>
      </c>
      <c r="N3641">
        <v>1.1924375025019001</v>
      </c>
      <c r="O3641">
        <v>8.0645161290322491</v>
      </c>
      <c r="P3641">
        <v>56.348505863068901</v>
      </c>
      <c r="Q3641">
        <v>5.0484134156775003E-2</v>
      </c>
    </row>
    <row r="3642" spans="1:17" hidden="1" x14ac:dyDescent="0.3">
      <c r="A3642" t="s">
        <v>7510</v>
      </c>
      <c r="B3642" t="s">
        <v>7511</v>
      </c>
      <c r="C3642" t="s">
        <v>10405</v>
      </c>
      <c r="D3642" t="s">
        <v>998</v>
      </c>
      <c r="E3642">
        <v>42.254143999999997</v>
      </c>
      <c r="F3642">
        <v>1.06</v>
      </c>
      <c r="G3642">
        <v>-11.7169654567587</v>
      </c>
      <c r="H3642">
        <v>-13.2322319272977</v>
      </c>
      <c r="I3642">
        <v>-25.509230405218901</v>
      </c>
      <c r="J3642">
        <v>-4.2872932966342399</v>
      </c>
      <c r="K3642">
        <v>1.14610148077842</v>
      </c>
      <c r="L3642">
        <v>1.1982102381787201</v>
      </c>
      <c r="M3642">
        <v>20.525508466312601</v>
      </c>
      <c r="N3642">
        <v>0.75754094813426098</v>
      </c>
      <c r="O3642">
        <v>78.301886792452805</v>
      </c>
      <c r="P3642">
        <v>51.428571428571402</v>
      </c>
      <c r="Q3642">
        <v>-0.16567230807669101</v>
      </c>
    </row>
    <row r="3643" spans="1:17" hidden="1" x14ac:dyDescent="0.3">
      <c r="A3643" t="s">
        <v>7512</v>
      </c>
      <c r="B3643" t="s">
        <v>7513</v>
      </c>
      <c r="C3643" t="s">
        <v>10405</v>
      </c>
      <c r="D3643" t="s">
        <v>266</v>
      </c>
      <c r="E3643">
        <v>42.242236800000001</v>
      </c>
      <c r="F3643">
        <v>93</v>
      </c>
      <c r="G3643">
        <v>29.483277894536201</v>
      </c>
      <c r="H3643">
        <v>-11.767459577679899</v>
      </c>
      <c r="I3643">
        <v>23.225947460393598</v>
      </c>
      <c r="J3643">
        <v>-4.6856063238132499</v>
      </c>
      <c r="K3643">
        <v>97.077986061795698</v>
      </c>
      <c r="L3643">
        <v>87.709946047193498</v>
      </c>
      <c r="M3643">
        <v>35.600690064174898</v>
      </c>
      <c r="N3643">
        <v>1.2935902063637099</v>
      </c>
      <c r="O3643">
        <v>31.935483870967701</v>
      </c>
      <c r="P3643">
        <v>73.669467787114797</v>
      </c>
      <c r="Q3643">
        <v>8.6005911770303006E-2</v>
      </c>
    </row>
    <row r="3644" spans="1:17" hidden="1" x14ac:dyDescent="0.3">
      <c r="A3644" t="s">
        <v>7514</v>
      </c>
      <c r="B3644" t="s">
        <v>7515</v>
      </c>
      <c r="C3644" t="s">
        <v>10405</v>
      </c>
      <c r="D3644" t="s">
        <v>7516</v>
      </c>
      <c r="E3644">
        <v>42.239553268000002</v>
      </c>
      <c r="F3644">
        <v>7.9</v>
      </c>
      <c r="G3644">
        <v>-19.314368054161299</v>
      </c>
      <c r="H3644">
        <v>-2.8146504747641701</v>
      </c>
      <c r="I3644">
        <v>-11.2141407532794</v>
      </c>
      <c r="J3644">
        <v>-6.7270190210315004</v>
      </c>
      <c r="K3644">
        <v>7.8621821999299</v>
      </c>
      <c r="L3644">
        <v>8.1498307779728094</v>
      </c>
      <c r="M3644">
        <v>38.913858885699597</v>
      </c>
      <c r="N3644">
        <v>1.2907220652753</v>
      </c>
      <c r="O3644">
        <v>31.5189873417721</v>
      </c>
      <c r="P3644">
        <v>26.805778491171701</v>
      </c>
      <c r="Q3644">
        <v>-4.0926466099303997E-2</v>
      </c>
    </row>
    <row r="3645" spans="1:17" hidden="1" x14ac:dyDescent="0.3">
      <c r="A3645" t="s">
        <v>7517</v>
      </c>
      <c r="B3645" t="s">
        <v>7518</v>
      </c>
      <c r="C3645" t="s">
        <v>10405</v>
      </c>
      <c r="D3645" t="s">
        <v>1414</v>
      </c>
      <c r="E3645">
        <v>42.179650000000002</v>
      </c>
      <c r="F3645">
        <v>76.900000000000006</v>
      </c>
      <c r="G3645">
        <v>12.922828711337299</v>
      </c>
      <c r="H3645">
        <v>-16.143197824786</v>
      </c>
      <c r="I3645">
        <v>29.493890044125699</v>
      </c>
      <c r="J3645">
        <v>-4.4155186241663298</v>
      </c>
      <c r="K3645">
        <v>76.675390614561607</v>
      </c>
      <c r="L3645">
        <v>67.486744533533695</v>
      </c>
      <c r="M3645">
        <v>48.930966791983998</v>
      </c>
      <c r="N3645">
        <v>0.10171929872565399</v>
      </c>
      <c r="O3645">
        <v>13.6540962288686</v>
      </c>
      <c r="P3645">
        <v>58.720330237358098</v>
      </c>
      <c r="Q3645">
        <v>6.0764520888298999E-2</v>
      </c>
    </row>
    <row r="3646" spans="1:17" hidden="1" x14ac:dyDescent="0.3">
      <c r="A3646" t="s">
        <v>7519</v>
      </c>
      <c r="B3646" t="s">
        <v>7520</v>
      </c>
      <c r="C3646" t="s">
        <v>10405</v>
      </c>
      <c r="D3646" t="s">
        <v>2307</v>
      </c>
      <c r="E3646">
        <v>41.994700573000003</v>
      </c>
      <c r="F3646">
        <v>19.95</v>
      </c>
      <c r="G3646">
        <v>116.581606295678</v>
      </c>
      <c r="H3646">
        <v>12.0276349725956</v>
      </c>
      <c r="I3646">
        <v>122.678302334435</v>
      </c>
      <c r="J3646">
        <v>1.1624674689159999</v>
      </c>
      <c r="K3646">
        <v>16.052828743215599</v>
      </c>
      <c r="L3646">
        <v>11.801756205479601</v>
      </c>
      <c r="M3646">
        <v>80.972656269482897</v>
      </c>
      <c r="N3646">
        <v>0.36086948659059198</v>
      </c>
      <c r="O3646">
        <v>0</v>
      </c>
      <c r="P3646">
        <v>191.240875912408</v>
      </c>
    </row>
    <row r="3647" spans="1:17" hidden="1" x14ac:dyDescent="0.3">
      <c r="A3647" t="s">
        <v>7521</v>
      </c>
      <c r="B3647" t="s">
        <v>7522</v>
      </c>
      <c r="C3647" t="s">
        <v>10405</v>
      </c>
      <c r="D3647" t="s">
        <v>860</v>
      </c>
      <c r="E3647">
        <v>41.827847400000003</v>
      </c>
      <c r="F3647">
        <v>19</v>
      </c>
      <c r="G3647">
        <v>17.434788301294201</v>
      </c>
      <c r="H3647">
        <v>-9.5648903062779205</v>
      </c>
      <c r="I3647">
        <v>-15.532605814288599</v>
      </c>
      <c r="J3647">
        <v>-2.9666239162633699</v>
      </c>
      <c r="K3647">
        <v>20.9055412472458</v>
      </c>
      <c r="L3647">
        <v>19.1563339766155</v>
      </c>
      <c r="M3647">
        <v>24.916067933518399</v>
      </c>
      <c r="N3647">
        <v>0.33536936638335801</v>
      </c>
      <c r="O3647">
        <v>39.105263157894697</v>
      </c>
      <c r="P3647">
        <v>77.404295051353799</v>
      </c>
      <c r="Q3647">
        <v>8.3880067203440004E-2</v>
      </c>
    </row>
    <row r="3648" spans="1:17" hidden="1" x14ac:dyDescent="0.3">
      <c r="A3648" t="s">
        <v>7523</v>
      </c>
      <c r="B3648" t="s">
        <v>7524</v>
      </c>
      <c r="C3648" t="s">
        <v>10405</v>
      </c>
      <c r="D3648" t="s">
        <v>400</v>
      </c>
      <c r="E3648">
        <v>41.710294249999997</v>
      </c>
      <c r="F3648">
        <v>81.95</v>
      </c>
      <c r="G3648">
        <v>18.582720140940001</v>
      </c>
      <c r="H3648">
        <v>-10.0997788659317</v>
      </c>
      <c r="I3648">
        <v>16.3754202679721</v>
      </c>
      <c r="J3648">
        <v>-3.5617480580248602</v>
      </c>
      <c r="K3648">
        <v>86.371475279444795</v>
      </c>
      <c r="L3648">
        <v>77.276853217255507</v>
      </c>
      <c r="M3648">
        <v>37.562204909833603</v>
      </c>
      <c r="N3648">
        <v>0.73196218482229503</v>
      </c>
      <c r="O3648">
        <v>83.587553386210999</v>
      </c>
      <c r="P3648">
        <v>123.29700272479499</v>
      </c>
      <c r="Q3648">
        <v>9.6692002641648997E-2</v>
      </c>
    </row>
    <row r="3649" spans="1:17" hidden="1" x14ac:dyDescent="0.3">
      <c r="A3649" t="s">
        <v>7525</v>
      </c>
      <c r="B3649" t="s">
        <v>7526</v>
      </c>
      <c r="C3649" t="s">
        <v>10405</v>
      </c>
      <c r="D3649" t="s">
        <v>21</v>
      </c>
      <c r="E3649">
        <v>41.69</v>
      </c>
      <c r="F3649">
        <v>43.1</v>
      </c>
      <c r="G3649">
        <v>72.481860408733795</v>
      </c>
      <c r="H3649">
        <v>-12.880130672058501</v>
      </c>
      <c r="I3649">
        <v>40.714504474860298</v>
      </c>
      <c r="J3649">
        <v>-0.79852324315830003</v>
      </c>
      <c r="K3649">
        <v>42.490942427887703</v>
      </c>
      <c r="L3649">
        <v>33.697165201592597</v>
      </c>
      <c r="M3649">
        <v>33.5588303958504</v>
      </c>
      <c r="N3649">
        <v>0.32969904243190501</v>
      </c>
      <c r="O3649">
        <v>37.238979118329397</v>
      </c>
      <c r="P3649">
        <v>128.64721485411101</v>
      </c>
      <c r="Q3649">
        <v>0.217149947185273</v>
      </c>
    </row>
    <row r="3650" spans="1:17" hidden="1" x14ac:dyDescent="0.3">
      <c r="A3650" t="s">
        <v>7527</v>
      </c>
      <c r="B3650" t="s">
        <v>7528</v>
      </c>
      <c r="C3650" t="s">
        <v>10405</v>
      </c>
      <c r="D3650" t="s">
        <v>1554</v>
      </c>
      <c r="E3650">
        <v>41.654600000000002</v>
      </c>
      <c r="F3650">
        <v>26</v>
      </c>
      <c r="G3650">
        <v>-13.6664972376487</v>
      </c>
      <c r="H3650">
        <v>-1.8477067768348701</v>
      </c>
      <c r="I3650">
        <v>4.6697977277733704</v>
      </c>
      <c r="J3650">
        <v>-6.9581625733429098</v>
      </c>
      <c r="K3650">
        <v>27.042220049450599</v>
      </c>
      <c r="L3650">
        <v>25.7897443206774</v>
      </c>
      <c r="M3650">
        <v>44.226163828106998</v>
      </c>
      <c r="N3650">
        <v>1.0938073503439401</v>
      </c>
      <c r="O3650">
        <v>41.538461538461497</v>
      </c>
      <c r="P3650">
        <v>35.4166666666666</v>
      </c>
      <c r="Q3650">
        <v>-1.3890050223193E-2</v>
      </c>
    </row>
    <row r="3651" spans="1:17" hidden="1" x14ac:dyDescent="0.3">
      <c r="A3651" t="s">
        <v>7529</v>
      </c>
      <c r="B3651" t="s">
        <v>7530</v>
      </c>
      <c r="C3651" t="s">
        <v>10405</v>
      </c>
      <c r="D3651" t="s">
        <v>754</v>
      </c>
      <c r="E3651">
        <v>41.638247819999997</v>
      </c>
      <c r="F3651">
        <v>166.4</v>
      </c>
      <c r="G3651">
        <v>8.7260335425484605</v>
      </c>
      <c r="H3651">
        <v>-2.9968114325393298</v>
      </c>
      <c r="I3651">
        <v>1.9344253817247401</v>
      </c>
      <c r="J3651">
        <v>-2.4751402962012499</v>
      </c>
      <c r="K3651">
        <v>160.52200743209801</v>
      </c>
      <c r="L3651">
        <v>145.76679307129601</v>
      </c>
      <c r="M3651">
        <v>54.966471854101101</v>
      </c>
      <c r="N3651">
        <v>0.85391525030917503</v>
      </c>
      <c r="O3651">
        <v>1.4423076923076801</v>
      </c>
      <c r="P3651">
        <v>48.3065953654189</v>
      </c>
      <c r="Q3651">
        <v>4.2502533627336997E-2</v>
      </c>
    </row>
    <row r="3652" spans="1:17" hidden="1" x14ac:dyDescent="0.3">
      <c r="A3652" t="s">
        <v>7531</v>
      </c>
      <c r="B3652" t="s">
        <v>7532</v>
      </c>
      <c r="C3652" t="s">
        <v>10405</v>
      </c>
      <c r="D3652" t="s">
        <v>471</v>
      </c>
      <c r="E3652">
        <v>41.538685649999998</v>
      </c>
      <c r="F3652">
        <v>38.5</v>
      </c>
      <c r="G3652">
        <v>-62.432944940593202</v>
      </c>
      <c r="H3652">
        <v>-3.3252232236788899</v>
      </c>
      <c r="I3652">
        <v>-5.56899085696746</v>
      </c>
      <c r="J3652">
        <v>-7.4564532506043104</v>
      </c>
      <c r="K3652">
        <v>40.791351486930303</v>
      </c>
      <c r="L3652">
        <v>42.887575302414703</v>
      </c>
      <c r="M3652">
        <v>35.020935881380197</v>
      </c>
      <c r="N3652">
        <v>0.959381044487427</v>
      </c>
      <c r="O3652">
        <v>102.559176423677</v>
      </c>
      <c r="P3652">
        <v>19.0844416950201</v>
      </c>
      <c r="Q3652">
        <v>0.15743533735309401</v>
      </c>
    </row>
    <row r="3653" spans="1:17" hidden="1" x14ac:dyDescent="0.3">
      <c r="A3653" t="s">
        <v>7533</v>
      </c>
      <c r="B3653" t="s">
        <v>7534</v>
      </c>
      <c r="C3653" t="s">
        <v>10405</v>
      </c>
      <c r="D3653" t="s">
        <v>780</v>
      </c>
      <c r="E3653">
        <v>41.498100000000001</v>
      </c>
      <c r="F3653">
        <v>147</v>
      </c>
      <c r="G3653">
        <v>-75.903568327572103</v>
      </c>
      <c r="H3653">
        <v>-12.1196188462953</v>
      </c>
      <c r="I3653">
        <v>-61.415200864965101</v>
      </c>
      <c r="J3653">
        <v>-5.04975663974274</v>
      </c>
      <c r="K3653">
        <v>152.749012640465</v>
      </c>
      <c r="M3653">
        <v>41.852815899833303</v>
      </c>
      <c r="N3653">
        <v>0.57717717717717698</v>
      </c>
      <c r="O3653">
        <v>96.428571428571402</v>
      </c>
      <c r="P3653">
        <v>17.599999999999898</v>
      </c>
    </row>
    <row r="3654" spans="1:17" hidden="1" x14ac:dyDescent="0.3">
      <c r="A3654" t="s">
        <v>7535</v>
      </c>
      <c r="B3654" t="s">
        <v>7536</v>
      </c>
      <c r="C3654" t="s">
        <v>10405</v>
      </c>
      <c r="E3654">
        <v>41.496553685999999</v>
      </c>
      <c r="F3654">
        <v>7.21</v>
      </c>
      <c r="G3654">
        <v>-32.263889664190998</v>
      </c>
      <c r="H3654">
        <v>-36.645902284242297</v>
      </c>
      <c r="I3654">
        <v>-49.824319919285401</v>
      </c>
      <c r="J3654">
        <v>-9.9298444627455993</v>
      </c>
      <c r="K3654">
        <v>8.8295925939625306</v>
      </c>
      <c r="L3654">
        <v>9.8847939883514204</v>
      </c>
      <c r="M3654">
        <v>22.205413747183599</v>
      </c>
      <c r="N3654">
        <v>0.56697291693196405</v>
      </c>
      <c r="O3654">
        <v>148.49745723532101</v>
      </c>
      <c r="P3654">
        <v>13.320235756384999</v>
      </c>
      <c r="Q3654">
        <v>8.9140696282725002E-2</v>
      </c>
    </row>
    <row r="3655" spans="1:17" hidden="1" x14ac:dyDescent="0.3">
      <c r="A3655" t="s">
        <v>7537</v>
      </c>
      <c r="B3655" t="s">
        <v>7538</v>
      </c>
      <c r="C3655" t="s">
        <v>10405</v>
      </c>
      <c r="D3655" t="s">
        <v>592</v>
      </c>
      <c r="E3655">
        <v>41.456955600000001</v>
      </c>
      <c r="F3655">
        <v>4</v>
      </c>
      <c r="G3655">
        <v>3.42170942767883</v>
      </c>
      <c r="H3655">
        <v>-2.97648517265077</v>
      </c>
      <c r="I3655">
        <v>30.465004699450901</v>
      </c>
      <c r="J3655">
        <v>15.1779473450769</v>
      </c>
      <c r="K3655">
        <v>3.6228319963512798</v>
      </c>
      <c r="L3655">
        <v>3.5572364822417799</v>
      </c>
      <c r="M3655">
        <v>74.2297721092053</v>
      </c>
      <c r="N3655">
        <v>1.03361057739049</v>
      </c>
      <c r="O3655">
        <v>32.499999999999901</v>
      </c>
      <c r="P3655">
        <v>110.526315789473</v>
      </c>
      <c r="Q3655">
        <v>-1.5384500369900001E-3</v>
      </c>
    </row>
    <row r="3656" spans="1:17" hidden="1" x14ac:dyDescent="0.3">
      <c r="A3656" t="s">
        <v>7539</v>
      </c>
      <c r="B3656" t="s">
        <v>7540</v>
      </c>
      <c r="C3656" t="s">
        <v>10405</v>
      </c>
      <c r="D3656" t="s">
        <v>592</v>
      </c>
      <c r="E3656">
        <v>41.4328</v>
      </c>
      <c r="F3656">
        <v>13.49</v>
      </c>
      <c r="G3656">
        <v>-10.530392786867701</v>
      </c>
      <c r="H3656">
        <v>-9.0263750402960703</v>
      </c>
      <c r="I3656">
        <v>-0.37879562261025101</v>
      </c>
      <c r="J3656">
        <v>-3.9809905281284501</v>
      </c>
      <c r="K3656">
        <v>13.887062930087801</v>
      </c>
      <c r="L3656">
        <v>13.339695271233399</v>
      </c>
      <c r="M3656">
        <v>42.4657318022672</v>
      </c>
      <c r="N3656">
        <v>0.289745834196521</v>
      </c>
      <c r="O3656">
        <v>37.657524091919903</v>
      </c>
      <c r="P3656">
        <v>27.867298578199001</v>
      </c>
      <c r="Q3656">
        <v>3.9952589636547998E-2</v>
      </c>
    </row>
    <row r="3657" spans="1:17" hidden="1" x14ac:dyDescent="0.3">
      <c r="A3657" t="s">
        <v>7541</v>
      </c>
      <c r="B3657" t="s">
        <v>7542</v>
      </c>
      <c r="C3657" t="s">
        <v>10405</v>
      </c>
      <c r="E3657">
        <v>41.384070000000001</v>
      </c>
      <c r="F3657">
        <v>4.0199999999999996</v>
      </c>
      <c r="G3657">
        <v>21.851477594442901</v>
      </c>
      <c r="H3657">
        <v>-0.51362382587260003</v>
      </c>
      <c r="I3657">
        <v>-20.346581705355799</v>
      </c>
      <c r="J3657">
        <v>-10.8607198700608</v>
      </c>
      <c r="K3657">
        <v>3.9169082406243101</v>
      </c>
      <c r="L3657">
        <v>3.8449359130169598</v>
      </c>
      <c r="M3657">
        <v>59.8618030888749</v>
      </c>
      <c r="N3657">
        <v>1.3459891234827699</v>
      </c>
      <c r="O3657">
        <v>75.373134328358205</v>
      </c>
      <c r="P3657">
        <v>66.115702479338793</v>
      </c>
      <c r="Q3657">
        <v>-1.6772345321875999E-2</v>
      </c>
    </row>
    <row r="3658" spans="1:17" hidden="1" x14ac:dyDescent="0.3">
      <c r="A3658" t="s">
        <v>7543</v>
      </c>
      <c r="B3658" t="s">
        <v>7544</v>
      </c>
      <c r="C3658" t="s">
        <v>10405</v>
      </c>
      <c r="D3658" t="s">
        <v>161</v>
      </c>
      <c r="E3658">
        <v>41.359523330999998</v>
      </c>
      <c r="F3658">
        <v>21.21</v>
      </c>
      <c r="G3658">
        <v>328.91544561043497</v>
      </c>
      <c r="H3658">
        <v>20.3750877067205</v>
      </c>
      <c r="I3658">
        <v>150.79786920953001</v>
      </c>
      <c r="J3658">
        <v>-12.7103302681265</v>
      </c>
      <c r="K3658">
        <v>17.883116388405899</v>
      </c>
      <c r="L3658">
        <v>12.2042796015724</v>
      </c>
      <c r="M3658">
        <v>45.154776499643297</v>
      </c>
      <c r="N3658">
        <v>0.99584219630297499</v>
      </c>
      <c r="O3658">
        <v>11.409712399811401</v>
      </c>
      <c r="P3658">
        <v>382.04545454545399</v>
      </c>
      <c r="Q3658">
        <v>0.127120704760184</v>
      </c>
    </row>
    <row r="3659" spans="1:17" hidden="1" x14ac:dyDescent="0.3">
      <c r="A3659" t="s">
        <v>7545</v>
      </c>
      <c r="B3659" t="s">
        <v>7546</v>
      </c>
      <c r="C3659" t="s">
        <v>10405</v>
      </c>
      <c r="D3659" t="s">
        <v>388</v>
      </c>
      <c r="E3659">
        <v>41.331048000000003</v>
      </c>
      <c r="F3659">
        <v>41.48</v>
      </c>
      <c r="G3659">
        <v>-76.200656775560006</v>
      </c>
      <c r="H3659">
        <v>-11.5996436213442</v>
      </c>
      <c r="I3659">
        <v>-24.364808240598201</v>
      </c>
      <c r="J3659">
        <v>-7.2310162403571896</v>
      </c>
      <c r="K3659">
        <v>43.869455608020502</v>
      </c>
      <c r="L3659">
        <v>50.599768480060597</v>
      </c>
      <c r="M3659">
        <v>34.181124477903801</v>
      </c>
      <c r="N3659">
        <v>1.0872702927124001</v>
      </c>
      <c r="O3659">
        <v>96.239151398264198</v>
      </c>
      <c r="P3659">
        <v>11.9568151147098</v>
      </c>
      <c r="Q3659">
        <v>-2.1586056708002999E-2</v>
      </c>
    </row>
    <row r="3660" spans="1:17" hidden="1" x14ac:dyDescent="0.3">
      <c r="A3660" t="s">
        <v>7547</v>
      </c>
      <c r="B3660" t="s">
        <v>7548</v>
      </c>
      <c r="C3660" t="s">
        <v>10405</v>
      </c>
      <c r="D3660" t="s">
        <v>3550</v>
      </c>
      <c r="E3660">
        <v>41.25</v>
      </c>
      <c r="F3660">
        <v>125</v>
      </c>
      <c r="G3660">
        <v>5.1911264513331501</v>
      </c>
      <c r="H3660">
        <v>-4.7576556561113303</v>
      </c>
      <c r="I3660">
        <v>-15.1484867347278</v>
      </c>
      <c r="J3660">
        <v>-2.4691114784524202</v>
      </c>
      <c r="K3660">
        <v>124.953470965935</v>
      </c>
      <c r="L3660">
        <v>118.41979392259999</v>
      </c>
      <c r="M3660">
        <v>99.999999993730199</v>
      </c>
      <c r="O3660">
        <v>0</v>
      </c>
      <c r="P3660">
        <v>37.362637362637301</v>
      </c>
    </row>
    <row r="3661" spans="1:17" hidden="1" x14ac:dyDescent="0.3">
      <c r="A3661" t="s">
        <v>7549</v>
      </c>
      <c r="B3661" t="s">
        <v>7550</v>
      </c>
      <c r="C3661" t="s">
        <v>10405</v>
      </c>
      <c r="D3661" t="s">
        <v>1557</v>
      </c>
      <c r="E3661">
        <v>41.071980000000003</v>
      </c>
      <c r="F3661">
        <v>41.23</v>
      </c>
      <c r="G3661">
        <v>56.265417790706699</v>
      </c>
      <c r="H3661">
        <v>-0.64700415662838495</v>
      </c>
      <c r="I3661">
        <v>-5.43157797088615</v>
      </c>
      <c r="J3661">
        <v>-8.2702810690956792</v>
      </c>
      <c r="K3661">
        <v>40.179043191083203</v>
      </c>
      <c r="L3661">
        <v>37.189185120384899</v>
      </c>
      <c r="M3661">
        <v>47.057458410294302</v>
      </c>
      <c r="N3661">
        <v>1.0448987940910299</v>
      </c>
      <c r="O3661">
        <v>40.625757943245198</v>
      </c>
      <c r="P3661">
        <v>110.895140664961</v>
      </c>
      <c r="Q3661">
        <v>5.5811818153902001E-2</v>
      </c>
    </row>
    <row r="3662" spans="1:17" hidden="1" x14ac:dyDescent="0.3">
      <c r="A3662" t="s">
        <v>7551</v>
      </c>
      <c r="B3662" t="s">
        <v>7552</v>
      </c>
      <c r="C3662" t="s">
        <v>10405</v>
      </c>
      <c r="D3662" t="s">
        <v>130</v>
      </c>
      <c r="E3662">
        <v>40.894584199999997</v>
      </c>
      <c r="F3662">
        <v>29.21</v>
      </c>
      <c r="G3662">
        <v>28.765128207153101</v>
      </c>
      <c r="H3662">
        <v>36.964198648524402</v>
      </c>
      <c r="I3662">
        <v>10.430891639022001</v>
      </c>
      <c r="J3662">
        <v>-3.9563636030982998</v>
      </c>
      <c r="K3662">
        <v>23.9321746615378</v>
      </c>
      <c r="L3662">
        <v>21.337830815787001</v>
      </c>
      <c r="M3662">
        <v>67.370683789499793</v>
      </c>
      <c r="N3662">
        <v>1.22294885902851</v>
      </c>
      <c r="O3662">
        <v>5.7856898322492301</v>
      </c>
      <c r="P3662">
        <v>111.666666666666</v>
      </c>
    </row>
    <row r="3663" spans="1:17" hidden="1" x14ac:dyDescent="0.3">
      <c r="A3663" t="s">
        <v>7553</v>
      </c>
      <c r="B3663" t="s">
        <v>7554</v>
      </c>
      <c r="C3663" t="s">
        <v>10405</v>
      </c>
      <c r="D3663" t="s">
        <v>592</v>
      </c>
      <c r="E3663">
        <v>40.830446299999998</v>
      </c>
      <c r="F3663">
        <v>28.84</v>
      </c>
      <c r="G3663">
        <v>64.018965279171894</v>
      </c>
      <c r="H3663">
        <v>4.9910115182984098</v>
      </c>
      <c r="I3663">
        <v>26.878260060074702</v>
      </c>
      <c r="J3663">
        <v>-1.3463044609085499</v>
      </c>
      <c r="K3663">
        <v>27.4497272765798</v>
      </c>
      <c r="L3663">
        <v>23.827007765830501</v>
      </c>
      <c r="M3663">
        <v>58.702706323265801</v>
      </c>
      <c r="N3663">
        <v>0.43910565263637702</v>
      </c>
      <c r="O3663">
        <v>27.427184466019401</v>
      </c>
      <c r="P3663">
        <v>100.975609756097</v>
      </c>
      <c r="Q3663">
        <v>7.4256671909411001E-2</v>
      </c>
    </row>
    <row r="3664" spans="1:17" hidden="1" x14ac:dyDescent="0.3">
      <c r="A3664" t="s">
        <v>7555</v>
      </c>
      <c r="B3664" t="s">
        <v>7556</v>
      </c>
      <c r="C3664" t="s">
        <v>10405</v>
      </c>
      <c r="D3664" t="s">
        <v>592</v>
      </c>
      <c r="E3664">
        <v>40.813673999999999</v>
      </c>
      <c r="F3664">
        <v>105.38</v>
      </c>
      <c r="G3664">
        <v>290.53205908468402</v>
      </c>
      <c r="H3664">
        <v>52.025348896240601</v>
      </c>
      <c r="I3664">
        <v>143.935525866099</v>
      </c>
      <c r="J3664">
        <v>5.83277531400039</v>
      </c>
      <c r="K3664">
        <v>73.600234472147505</v>
      </c>
      <c r="L3664">
        <v>50.964698915357701</v>
      </c>
      <c r="M3664">
        <v>99.042554625705293</v>
      </c>
      <c r="N3664">
        <v>0.80358388983307905</v>
      </c>
      <c r="O3664">
        <v>0</v>
      </c>
      <c r="P3664">
        <v>344.82904178978401</v>
      </c>
      <c r="Q3664">
        <v>0.19808461055266199</v>
      </c>
    </row>
    <row r="3665" spans="1:17" hidden="1" x14ac:dyDescent="0.3">
      <c r="A3665" t="s">
        <v>7557</v>
      </c>
      <c r="B3665" t="s">
        <v>7558</v>
      </c>
      <c r="C3665" t="s">
        <v>10405</v>
      </c>
      <c r="D3665" t="s">
        <v>263</v>
      </c>
      <c r="E3665">
        <v>40.665433499999999</v>
      </c>
      <c r="F3665">
        <v>15.7</v>
      </c>
      <c r="G3665">
        <v>-48.379376079843503</v>
      </c>
      <c r="H3665">
        <v>-10.446805216228601</v>
      </c>
      <c r="I3665">
        <v>-30.702534030414601</v>
      </c>
      <c r="J3665">
        <v>-5.4847930224813704</v>
      </c>
      <c r="K3665">
        <v>16.816842627639801</v>
      </c>
      <c r="L3665">
        <v>19.127453051370601</v>
      </c>
      <c r="M3665">
        <v>34.133692016580298</v>
      </c>
      <c r="N3665">
        <v>0.81990617279003997</v>
      </c>
      <c r="O3665">
        <v>138.417700301709</v>
      </c>
      <c r="P3665">
        <v>5.0167224080267498</v>
      </c>
      <c r="Q3665">
        <v>-4.1285388818937001E-2</v>
      </c>
    </row>
    <row r="3666" spans="1:17" hidden="1" x14ac:dyDescent="0.3">
      <c r="A3666" t="s">
        <v>7559</v>
      </c>
      <c r="B3666" t="s">
        <v>7560</v>
      </c>
      <c r="C3666" t="s">
        <v>10405</v>
      </c>
      <c r="D3666" t="s">
        <v>27</v>
      </c>
      <c r="E3666">
        <v>40.623162880000002</v>
      </c>
      <c r="F3666">
        <v>37.99</v>
      </c>
      <c r="G3666">
        <v>10.9170013297504</v>
      </c>
      <c r="H3666">
        <v>-14.5909889894446</v>
      </c>
      <c r="I3666">
        <v>-11.417409182962899</v>
      </c>
      <c r="J3666">
        <v>-2.5746245356932498</v>
      </c>
      <c r="K3666">
        <v>38.322575460150397</v>
      </c>
      <c r="L3666">
        <v>35.852107525813899</v>
      </c>
      <c r="M3666">
        <v>50.212853785423</v>
      </c>
      <c r="N3666">
        <v>0.23162685632103799</v>
      </c>
      <c r="O3666">
        <v>49.9078704922347</v>
      </c>
      <c r="P3666">
        <v>75.069124423963103</v>
      </c>
      <c r="Q3666">
        <v>4.6712770170245999E-2</v>
      </c>
    </row>
    <row r="3667" spans="1:17" hidden="1" x14ac:dyDescent="0.3">
      <c r="A3667" t="s">
        <v>7561</v>
      </c>
      <c r="B3667" t="s">
        <v>7562</v>
      </c>
      <c r="C3667" t="s">
        <v>10405</v>
      </c>
      <c r="D3667" t="s">
        <v>51</v>
      </c>
      <c r="E3667">
        <v>40.592821000000001</v>
      </c>
      <c r="F3667">
        <v>45.8</v>
      </c>
      <c r="G3667">
        <v>-22.628339421229999</v>
      </c>
      <c r="H3667">
        <v>1.76881279929114</v>
      </c>
      <c r="I3667">
        <v>-18.548944314498002</v>
      </c>
      <c r="J3667">
        <v>7.7058885215475801</v>
      </c>
      <c r="K3667">
        <v>41.271939451989802</v>
      </c>
      <c r="L3667">
        <v>42.6397452417946</v>
      </c>
      <c r="M3667">
        <v>78.557887893454193</v>
      </c>
      <c r="N3667">
        <v>1.18505835924299</v>
      </c>
      <c r="O3667">
        <v>29.9126637554585</v>
      </c>
      <c r="P3667">
        <v>27.2222222222222</v>
      </c>
      <c r="Q3667">
        <v>9.6312896473505993E-2</v>
      </c>
    </row>
    <row r="3668" spans="1:17" hidden="1" x14ac:dyDescent="0.3">
      <c r="A3668" t="s">
        <v>7563</v>
      </c>
      <c r="B3668" t="s">
        <v>7564</v>
      </c>
      <c r="C3668" t="s">
        <v>10405</v>
      </c>
      <c r="D3668" t="s">
        <v>5234</v>
      </c>
      <c r="E3668">
        <v>40.496651999999997</v>
      </c>
      <c r="F3668">
        <v>153</v>
      </c>
      <c r="G3668">
        <v>-5.4634363771427203</v>
      </c>
      <c r="H3668">
        <v>7.7423443438886599</v>
      </c>
      <c r="I3668">
        <v>-0.486667002891014</v>
      </c>
      <c r="J3668">
        <v>10.030888521547499</v>
      </c>
      <c r="K3668">
        <v>141.38308299627599</v>
      </c>
      <c r="M3668">
        <v>70.5579202712333</v>
      </c>
      <c r="N3668">
        <v>0.96151293961512896</v>
      </c>
      <c r="O3668">
        <v>11.2091503267973</v>
      </c>
      <c r="P3668">
        <v>37.589928057553898</v>
      </c>
    </row>
    <row r="3669" spans="1:17" hidden="1" x14ac:dyDescent="0.3">
      <c r="A3669" t="s">
        <v>7565</v>
      </c>
      <c r="B3669" t="s">
        <v>7566</v>
      </c>
      <c r="C3669" t="s">
        <v>10405</v>
      </c>
      <c r="D3669" t="s">
        <v>263</v>
      </c>
      <c r="E3669">
        <v>40.48793285</v>
      </c>
      <c r="F3669">
        <v>7.75</v>
      </c>
      <c r="G3669">
        <v>14.331324627448099</v>
      </c>
      <c r="H3669">
        <v>-6.5298075548455099</v>
      </c>
      <c r="I3669">
        <v>25.305786440601601</v>
      </c>
      <c r="J3669">
        <v>-6.6666423426499399</v>
      </c>
      <c r="K3669">
        <v>7.6039257277611396</v>
      </c>
      <c r="L3669">
        <v>6.3216041500980102</v>
      </c>
      <c r="M3669">
        <v>32.308189884692801</v>
      </c>
      <c r="N3669">
        <v>0.30552149818655799</v>
      </c>
      <c r="O3669">
        <v>25.677419354838701</v>
      </c>
      <c r="P3669">
        <v>86.746987951807199</v>
      </c>
      <c r="Q3669">
        <v>9.8763820989017995E-2</v>
      </c>
    </row>
    <row r="3670" spans="1:17" hidden="1" x14ac:dyDescent="0.3">
      <c r="A3670" t="s">
        <v>7567</v>
      </c>
      <c r="B3670" t="s">
        <v>7568</v>
      </c>
      <c r="C3670" t="s">
        <v>10405</v>
      </c>
      <c r="D3670" t="s">
        <v>1557</v>
      </c>
      <c r="E3670">
        <v>40.437151602</v>
      </c>
      <c r="F3670">
        <v>25.81</v>
      </c>
      <c r="G3670">
        <v>8.4824400423742503</v>
      </c>
      <c r="H3670">
        <v>-15.6234714546625</v>
      </c>
      <c r="I3670">
        <v>-10.8094374445564</v>
      </c>
      <c r="J3670">
        <v>-3.6923530686664798</v>
      </c>
      <c r="K3670">
        <v>26.9046371232137</v>
      </c>
      <c r="L3670">
        <v>25.739475671421602</v>
      </c>
      <c r="M3670">
        <v>43.831069747205397</v>
      </c>
      <c r="N3670">
        <v>0.87414411544318105</v>
      </c>
      <c r="O3670">
        <v>70.476559473072399</v>
      </c>
      <c r="P3670">
        <v>61.312499999999901</v>
      </c>
      <c r="Q3670">
        <v>8.3004204516787999E-2</v>
      </c>
    </row>
    <row r="3671" spans="1:17" hidden="1" x14ac:dyDescent="0.3">
      <c r="A3671" t="s">
        <v>7569</v>
      </c>
      <c r="B3671" t="s">
        <v>7570</v>
      </c>
      <c r="C3671" t="s">
        <v>10405</v>
      </c>
      <c r="E3671">
        <v>40.419173223999998</v>
      </c>
      <c r="F3671">
        <v>7.72</v>
      </c>
      <c r="G3671">
        <v>-8.8488272052339205</v>
      </c>
      <c r="H3671">
        <v>-7.6326556561113303</v>
      </c>
      <c r="I3671">
        <v>-19.3391944041112</v>
      </c>
      <c r="J3671">
        <v>-5.7069695108309899</v>
      </c>
      <c r="K3671">
        <v>7.9263272459543099</v>
      </c>
      <c r="L3671">
        <v>7.8782876505732</v>
      </c>
      <c r="M3671">
        <v>44.258569579868102</v>
      </c>
      <c r="N3671">
        <v>0.813233354931577</v>
      </c>
      <c r="O3671">
        <v>53.497409326424801</v>
      </c>
      <c r="P3671">
        <v>39.099099099099099</v>
      </c>
      <c r="Q3671">
        <v>8.3194571863594996E-2</v>
      </c>
    </row>
    <row r="3672" spans="1:17" hidden="1" x14ac:dyDescent="0.3">
      <c r="A3672" t="s">
        <v>7571</v>
      </c>
      <c r="B3672" t="s">
        <v>7572</v>
      </c>
      <c r="C3672" t="s">
        <v>10405</v>
      </c>
      <c r="D3672" t="s">
        <v>281</v>
      </c>
      <c r="E3672">
        <v>40.374899999999997</v>
      </c>
      <c r="F3672">
        <v>11.98</v>
      </c>
      <c r="G3672">
        <v>-60.133026245038401</v>
      </c>
      <c r="H3672">
        <v>-4.1723713751748797</v>
      </c>
      <c r="I3672">
        <v>-21.919754160128001</v>
      </c>
      <c r="J3672">
        <v>-0.433488068783207</v>
      </c>
      <c r="K3672">
        <v>11.777456462058501</v>
      </c>
      <c r="L3672">
        <v>13.022737411323901</v>
      </c>
      <c r="M3672">
        <v>47.788397796308601</v>
      </c>
      <c r="N3672">
        <v>0.46583050456687902</v>
      </c>
      <c r="O3672">
        <v>95.1585976627712</v>
      </c>
      <c r="P3672">
        <v>26.504751847940799</v>
      </c>
      <c r="Q3672">
        <v>-8.6608317846390004E-3</v>
      </c>
    </row>
    <row r="3673" spans="1:17" hidden="1" x14ac:dyDescent="0.3">
      <c r="A3673" t="s">
        <v>7573</v>
      </c>
      <c r="B3673" t="s">
        <v>7574</v>
      </c>
      <c r="C3673" t="s">
        <v>10405</v>
      </c>
      <c r="D3673" t="s">
        <v>127</v>
      </c>
      <c r="E3673">
        <v>40.281162125000002</v>
      </c>
      <c r="F3673">
        <v>4.25</v>
      </c>
      <c r="G3673">
        <v>11.896285698865199</v>
      </c>
      <c r="H3673">
        <v>4.2491057934350698E-3</v>
      </c>
      <c r="I3673">
        <v>-29.141476782030502</v>
      </c>
      <c r="J3673">
        <v>-9.4458556644989304</v>
      </c>
      <c r="K3673">
        <v>4.4333147856123798</v>
      </c>
      <c r="L3673">
        <v>4.2404699875198801</v>
      </c>
      <c r="M3673">
        <v>39.936536891948698</v>
      </c>
      <c r="N3673">
        <v>2.0696174572115398</v>
      </c>
      <c r="O3673">
        <v>77.647058823529406</v>
      </c>
      <c r="Q3673">
        <v>2.3782809905873E-2</v>
      </c>
    </row>
    <row r="3674" spans="1:17" hidden="1" x14ac:dyDescent="0.3">
      <c r="A3674" t="s">
        <v>7575</v>
      </c>
      <c r="B3674" t="s">
        <v>7576</v>
      </c>
      <c r="C3674" t="s">
        <v>10405</v>
      </c>
      <c r="D3674" t="s">
        <v>1489</v>
      </c>
      <c r="E3674">
        <v>40.197541439999902</v>
      </c>
      <c r="F3674">
        <v>98.4</v>
      </c>
      <c r="G3674">
        <v>72.402293662500298</v>
      </c>
      <c r="H3674">
        <v>-1.1787082876902699</v>
      </c>
      <c r="I3674">
        <v>31.860929499630998</v>
      </c>
      <c r="J3674">
        <v>-2.4691114784524202</v>
      </c>
      <c r="K3674">
        <v>92.889334556580195</v>
      </c>
      <c r="L3674">
        <v>74.188942983306305</v>
      </c>
      <c r="M3674">
        <v>57.527249102378498</v>
      </c>
      <c r="N3674">
        <v>2.1217561612534599E-2</v>
      </c>
      <c r="O3674">
        <v>18.495934959349501</v>
      </c>
      <c r="P3674">
        <v>176.40449438202199</v>
      </c>
      <c r="Q3674">
        <v>0.142626991946806</v>
      </c>
    </row>
    <row r="3675" spans="1:17" hidden="1" x14ac:dyDescent="0.3">
      <c r="A3675" t="s">
        <v>7577</v>
      </c>
      <c r="B3675" t="s">
        <v>7578</v>
      </c>
      <c r="C3675" t="s">
        <v>10405</v>
      </c>
      <c r="D3675" t="s">
        <v>400</v>
      </c>
      <c r="E3675">
        <v>40.107080000000003</v>
      </c>
      <c r="F3675">
        <v>68</v>
      </c>
      <c r="G3675">
        <v>56.717377977584597</v>
      </c>
      <c r="H3675">
        <v>55.088534043259401</v>
      </c>
      <c r="I3675">
        <v>83.500288503965507</v>
      </c>
      <c r="J3675">
        <v>-7.74462591016073</v>
      </c>
      <c r="K3675">
        <v>59.137723304869802</v>
      </c>
      <c r="L3675">
        <v>45.037634179024899</v>
      </c>
      <c r="M3675">
        <v>40.641761471994101</v>
      </c>
      <c r="N3675">
        <v>0.25982860209966602</v>
      </c>
      <c r="O3675">
        <v>21.617647058823501</v>
      </c>
      <c r="P3675">
        <v>135.701906412478</v>
      </c>
      <c r="Q3675">
        <v>0.10165447023353601</v>
      </c>
    </row>
    <row r="3676" spans="1:17" hidden="1" x14ac:dyDescent="0.3">
      <c r="A3676" t="s">
        <v>7579</v>
      </c>
      <c r="B3676" t="s">
        <v>7580</v>
      </c>
      <c r="C3676" t="s">
        <v>10405</v>
      </c>
      <c r="D3676" t="s">
        <v>1628</v>
      </c>
      <c r="E3676">
        <v>40.0488</v>
      </c>
      <c r="F3676">
        <v>30.9</v>
      </c>
      <c r="G3676">
        <v>-48.657997397790702</v>
      </c>
      <c r="H3676">
        <v>-4.3705588819177796</v>
      </c>
      <c r="I3676">
        <v>-21.120643448697201</v>
      </c>
      <c r="J3676">
        <v>0.237159148610286</v>
      </c>
      <c r="K3676">
        <v>31.077743370511499</v>
      </c>
      <c r="L3676">
        <v>34.180211124642597</v>
      </c>
      <c r="M3676">
        <v>42.975355276906903</v>
      </c>
      <c r="N3676">
        <v>1.16275756464177</v>
      </c>
      <c r="O3676">
        <v>60</v>
      </c>
      <c r="P3676">
        <v>5.2810902896081702</v>
      </c>
      <c r="Q3676">
        <v>0.144468949245557</v>
      </c>
    </row>
    <row r="3677" spans="1:17" hidden="1" x14ac:dyDescent="0.3">
      <c r="A3677" t="s">
        <v>7581</v>
      </c>
      <c r="B3677" t="s">
        <v>7582</v>
      </c>
      <c r="C3677" t="s">
        <v>10405</v>
      </c>
      <c r="D3677" t="s">
        <v>564</v>
      </c>
      <c r="E3677">
        <v>40.040594249000002</v>
      </c>
      <c r="F3677">
        <v>5.41</v>
      </c>
      <c r="G3677">
        <v>19.369105335194298</v>
      </c>
      <c r="H3677">
        <v>-17.742478590344</v>
      </c>
      <c r="I3677">
        <v>41.434503610126299</v>
      </c>
      <c r="J3677">
        <v>-11.783698473179999</v>
      </c>
      <c r="K3677">
        <v>5.7321665649775397</v>
      </c>
      <c r="L3677">
        <v>4.8865995396696702</v>
      </c>
      <c r="M3677">
        <v>42.539536573366</v>
      </c>
      <c r="N3677">
        <v>1.0187179358662299</v>
      </c>
      <c r="O3677">
        <v>36.044362292051702</v>
      </c>
      <c r="P3677">
        <v>99.630996309963095</v>
      </c>
      <c r="Q3677">
        <v>8.3619440288472999E-2</v>
      </c>
    </row>
    <row r="3678" spans="1:17" hidden="1" x14ac:dyDescent="0.3">
      <c r="A3678" t="s">
        <v>7583</v>
      </c>
      <c r="B3678" t="s">
        <v>7584</v>
      </c>
      <c r="C3678" t="s">
        <v>10405</v>
      </c>
      <c r="D3678" t="s">
        <v>592</v>
      </c>
      <c r="E3678">
        <v>39.977595433999902</v>
      </c>
      <c r="F3678">
        <v>7.6</v>
      </c>
      <c r="G3678">
        <v>-48.471070382669801</v>
      </c>
      <c r="H3678">
        <v>-12.430922982844001</v>
      </c>
      <c r="I3678">
        <v>8.5627037273825195</v>
      </c>
      <c r="J3678">
        <v>-5.5859945953355403</v>
      </c>
      <c r="K3678">
        <v>7.8487146676019401</v>
      </c>
      <c r="L3678">
        <v>8.1925329558856301</v>
      </c>
      <c r="M3678">
        <v>48.786790307104802</v>
      </c>
      <c r="N3678">
        <v>0.85304213072255097</v>
      </c>
      <c r="O3678">
        <v>66.447368421052602</v>
      </c>
      <c r="P3678">
        <v>44.761904761904702</v>
      </c>
      <c r="Q3678">
        <v>-6.4779021215632004E-2</v>
      </c>
    </row>
    <row r="3679" spans="1:17" hidden="1" x14ac:dyDescent="0.3">
      <c r="A3679" t="s">
        <v>7585</v>
      </c>
      <c r="B3679" t="s">
        <v>7586</v>
      </c>
      <c r="C3679" t="s">
        <v>10405</v>
      </c>
      <c r="D3679" t="s">
        <v>471</v>
      </c>
      <c r="E3679">
        <v>39.933720539999896</v>
      </c>
      <c r="F3679">
        <v>66.900000000000006</v>
      </c>
      <c r="G3679">
        <v>-55.1244073756598</v>
      </c>
      <c r="H3679">
        <v>-9.9300694492147699</v>
      </c>
      <c r="I3679">
        <v>15.7166571495081</v>
      </c>
      <c r="J3679">
        <v>-6.1187465149487696</v>
      </c>
      <c r="K3679">
        <v>67.762795999038005</v>
      </c>
      <c r="L3679">
        <v>64.458302388847699</v>
      </c>
      <c r="M3679">
        <v>45.440664277768299</v>
      </c>
      <c r="N3679">
        <v>0.895909941522121</v>
      </c>
      <c r="O3679">
        <v>46.427503736920698</v>
      </c>
      <c r="P3679">
        <v>51.186440677966097</v>
      </c>
      <c r="Q3679">
        <v>3.2218739677965999E-2</v>
      </c>
    </row>
    <row r="3680" spans="1:17" hidden="1" x14ac:dyDescent="0.3">
      <c r="A3680" t="s">
        <v>7587</v>
      </c>
      <c r="B3680" t="s">
        <v>7588</v>
      </c>
      <c r="C3680" t="s">
        <v>10405</v>
      </c>
      <c r="D3680" t="s">
        <v>138</v>
      </c>
      <c r="E3680">
        <v>39.882856239320702</v>
      </c>
      <c r="F3680">
        <v>31.7</v>
      </c>
      <c r="M3680">
        <v>8.5813433096764804</v>
      </c>
      <c r="N3680">
        <v>1</v>
      </c>
    </row>
    <row r="3681" spans="1:17" hidden="1" x14ac:dyDescent="0.3">
      <c r="A3681" t="s">
        <v>7589</v>
      </c>
      <c r="B3681" t="s">
        <v>7590</v>
      </c>
      <c r="C3681" t="s">
        <v>10405</v>
      </c>
      <c r="D3681" t="s">
        <v>1628</v>
      </c>
      <c r="E3681">
        <v>39.840000000000003</v>
      </c>
      <c r="F3681">
        <v>49.8</v>
      </c>
      <c r="G3681">
        <v>-8.3832931633549101</v>
      </c>
      <c r="H3681">
        <v>-5.7350096489599602</v>
      </c>
      <c r="I3681">
        <v>-15.403414551593</v>
      </c>
      <c r="J3681">
        <v>-3.5643495736905102</v>
      </c>
      <c r="K3681">
        <v>41.988479197967699</v>
      </c>
      <c r="L3681">
        <v>42.925767792333602</v>
      </c>
      <c r="M3681">
        <v>77.873816384694393</v>
      </c>
      <c r="N3681">
        <v>2.6947887821869001</v>
      </c>
      <c r="O3681">
        <v>17.871485943775099</v>
      </c>
      <c r="P3681">
        <v>38.3333333333333</v>
      </c>
      <c r="Q3681">
        <v>-7.1549372989890003E-3</v>
      </c>
    </row>
    <row r="3682" spans="1:17" hidden="1" x14ac:dyDescent="0.3">
      <c r="A3682" t="s">
        <v>7591</v>
      </c>
      <c r="B3682" t="s">
        <v>7592</v>
      </c>
      <c r="C3682" t="s">
        <v>10405</v>
      </c>
      <c r="D3682" t="s">
        <v>130</v>
      </c>
      <c r="E3682">
        <v>39.823741919999897</v>
      </c>
      <c r="F3682">
        <v>26.68</v>
      </c>
      <c r="G3682">
        <v>36.689248582366602</v>
      </c>
      <c r="H3682">
        <v>-16.205148560557799</v>
      </c>
      <c r="I3682">
        <v>44.013826248272402</v>
      </c>
      <c r="J3682">
        <v>5.1170954180992902</v>
      </c>
      <c r="K3682">
        <v>27.125246760008</v>
      </c>
      <c r="L3682">
        <v>21.6981718258161</v>
      </c>
      <c r="M3682">
        <v>43.9980201699899</v>
      </c>
      <c r="N3682">
        <v>0.40726354191439401</v>
      </c>
      <c r="O3682">
        <v>31.446776611694101</v>
      </c>
      <c r="P3682">
        <v>92.635379061371793</v>
      </c>
      <c r="Q3682">
        <v>0.12855726916598301</v>
      </c>
    </row>
    <row r="3683" spans="1:17" hidden="1" x14ac:dyDescent="0.3">
      <c r="A3683" t="s">
        <v>7593</v>
      </c>
      <c r="B3683" t="s">
        <v>7594</v>
      </c>
      <c r="C3683" t="s">
        <v>10405</v>
      </c>
      <c r="D3683" t="s">
        <v>54</v>
      </c>
      <c r="E3683">
        <v>39.52127144</v>
      </c>
      <c r="F3683">
        <v>57.89</v>
      </c>
      <c r="G3683">
        <v>89.629255372220598</v>
      </c>
      <c r="H3683">
        <v>21.460293061837302</v>
      </c>
      <c r="I3683">
        <v>75.283523217969403</v>
      </c>
      <c r="J3683">
        <v>-7.1949179300653201</v>
      </c>
      <c r="K3683">
        <v>53.447153284101603</v>
      </c>
      <c r="L3683">
        <v>43.015098257452699</v>
      </c>
      <c r="M3683">
        <v>44.873993205916797</v>
      </c>
      <c r="N3683">
        <v>0.86697960124767803</v>
      </c>
      <c r="O3683">
        <v>11.8500604594921</v>
      </c>
      <c r="P3683">
        <v>146.235644406635</v>
      </c>
      <c r="Q3683">
        <v>6.0819908132766998E-2</v>
      </c>
    </row>
    <row r="3684" spans="1:17" hidden="1" x14ac:dyDescent="0.3">
      <c r="A3684" t="s">
        <v>7595</v>
      </c>
      <c r="B3684" t="s">
        <v>7596</v>
      </c>
      <c r="C3684" t="s">
        <v>10405</v>
      </c>
      <c r="D3684" t="s">
        <v>592</v>
      </c>
      <c r="E3684">
        <v>39.483078560000003</v>
      </c>
      <c r="F3684">
        <v>237.25</v>
      </c>
      <c r="G3684">
        <v>-22.485889089760001</v>
      </c>
      <c r="H3684">
        <v>-23.210424385753001</v>
      </c>
      <c r="I3684">
        <v>-24.753257040549901</v>
      </c>
      <c r="J3684">
        <v>-14.317703027748101</v>
      </c>
      <c r="K3684">
        <v>294.13943911694997</v>
      </c>
      <c r="L3684">
        <v>286.91334943172001</v>
      </c>
      <c r="M3684">
        <v>14.393614906595101</v>
      </c>
      <c r="N3684">
        <v>2.59856446907009</v>
      </c>
      <c r="O3684">
        <v>73.234984193888295</v>
      </c>
      <c r="P3684">
        <v>12.547438330170699</v>
      </c>
      <c r="Q3684">
        <v>-6.1113246509545999E-2</v>
      </c>
    </row>
    <row r="3685" spans="1:17" hidden="1" x14ac:dyDescent="0.3">
      <c r="A3685" t="s">
        <v>7597</v>
      </c>
      <c r="B3685" t="s">
        <v>7598</v>
      </c>
      <c r="C3685" t="s">
        <v>10405</v>
      </c>
      <c r="D3685" t="s">
        <v>564</v>
      </c>
      <c r="E3685">
        <v>39.433301999999998</v>
      </c>
      <c r="F3685">
        <v>1.87</v>
      </c>
      <c r="G3685">
        <v>13.922239088695701</v>
      </c>
      <c r="H3685">
        <v>73.126959728504005</v>
      </c>
      <c r="I3685">
        <v>42.1459163803626</v>
      </c>
      <c r="J3685">
        <v>1.4634727912104999</v>
      </c>
      <c r="K3685">
        <v>1.46454769328568</v>
      </c>
      <c r="L3685">
        <v>1.3064363008055799</v>
      </c>
      <c r="M3685">
        <v>75.287372603589901</v>
      </c>
      <c r="N3685">
        <v>0.46630053176644798</v>
      </c>
      <c r="O3685">
        <v>36.363636363636303</v>
      </c>
      <c r="P3685">
        <v>96.842105263157904</v>
      </c>
      <c r="Q3685">
        <v>6.0432554489832001E-2</v>
      </c>
    </row>
    <row r="3686" spans="1:17" hidden="1" x14ac:dyDescent="0.3">
      <c r="A3686" t="s">
        <v>7599</v>
      </c>
      <c r="B3686" t="s">
        <v>7600</v>
      </c>
      <c r="C3686" t="s">
        <v>10405</v>
      </c>
      <c r="D3686" t="s">
        <v>144</v>
      </c>
      <c r="E3686">
        <v>39.377157839999903</v>
      </c>
      <c r="F3686">
        <v>35.94</v>
      </c>
      <c r="G3686">
        <v>4.4824814841330296</v>
      </c>
      <c r="H3686">
        <v>-8.2576556561113197</v>
      </c>
      <c r="I3686">
        <v>-9.5929178847874397</v>
      </c>
      <c r="J3686">
        <v>-5.9437100570257204</v>
      </c>
      <c r="K3686">
        <v>36.8621678497327</v>
      </c>
      <c r="L3686">
        <v>34.776801653945597</v>
      </c>
      <c r="M3686">
        <v>40.453112841320298</v>
      </c>
      <c r="N3686">
        <v>3.3922228628441999</v>
      </c>
      <c r="O3686">
        <v>37.451307735114</v>
      </c>
      <c r="P3686">
        <v>56.943231441047999</v>
      </c>
      <c r="Q3686">
        <v>6.3730073880569005E-2</v>
      </c>
    </row>
    <row r="3687" spans="1:17" hidden="1" x14ac:dyDescent="0.3">
      <c r="A3687" t="s">
        <v>7601</v>
      </c>
      <c r="B3687" t="s">
        <v>7602</v>
      </c>
      <c r="C3687" t="s">
        <v>10405</v>
      </c>
      <c r="E3687">
        <v>39.371428420000001</v>
      </c>
      <c r="F3687">
        <v>10.6</v>
      </c>
      <c r="G3687">
        <v>-83.051955767652601</v>
      </c>
      <c r="H3687">
        <v>12.0975479637981</v>
      </c>
      <c r="I3687">
        <v>-14.066330154464501</v>
      </c>
      <c r="J3687">
        <v>32.036096854880903</v>
      </c>
      <c r="K3687">
        <v>8.5965574940807699</v>
      </c>
      <c r="L3687">
        <v>10.848427043104801</v>
      </c>
      <c r="M3687">
        <v>88.124745819399095</v>
      </c>
      <c r="N3687">
        <v>3.1820981503577399</v>
      </c>
      <c r="O3687">
        <v>121.603773584905</v>
      </c>
      <c r="P3687">
        <v>53.623188405797002</v>
      </c>
      <c r="Q3687">
        <v>6.1391851681685997E-2</v>
      </c>
    </row>
    <row r="3688" spans="1:17" hidden="1" x14ac:dyDescent="0.3">
      <c r="A3688" t="s">
        <v>7603</v>
      </c>
      <c r="B3688" t="s">
        <v>7604</v>
      </c>
      <c r="C3688" t="s">
        <v>10405</v>
      </c>
      <c r="D3688" t="s">
        <v>92</v>
      </c>
      <c r="E3688">
        <v>39.279955999999999</v>
      </c>
      <c r="F3688">
        <v>29.99</v>
      </c>
      <c r="G3688">
        <v>359.46783335099002</v>
      </c>
      <c r="H3688">
        <v>-30.309220561190799</v>
      </c>
      <c r="I3688">
        <v>118.458588834767</v>
      </c>
      <c r="J3688">
        <v>-2.33108525346967</v>
      </c>
      <c r="K3688">
        <v>33.520646097274998</v>
      </c>
      <c r="L3688">
        <v>23.538672266051201</v>
      </c>
      <c r="M3688">
        <v>44.161557479064001</v>
      </c>
      <c r="N3688">
        <v>0.457272181927251</v>
      </c>
      <c r="O3688">
        <v>87.829276425475101</v>
      </c>
      <c r="P3688">
        <v>415.29209621993101</v>
      </c>
      <c r="Q3688">
        <v>7.1302466663759001E-2</v>
      </c>
    </row>
    <row r="3689" spans="1:17" hidden="1" x14ac:dyDescent="0.3">
      <c r="A3689" t="s">
        <v>7605</v>
      </c>
      <c r="B3689" t="s">
        <v>7606</v>
      </c>
      <c r="C3689" t="s">
        <v>10405</v>
      </c>
      <c r="D3689" t="s">
        <v>754</v>
      </c>
      <c r="E3689">
        <v>39.201162959999998</v>
      </c>
      <c r="F3689">
        <v>55.32</v>
      </c>
      <c r="G3689">
        <v>-10.7492106479152</v>
      </c>
      <c r="H3689">
        <v>1.4168409881839601</v>
      </c>
      <c r="I3689">
        <v>-0.974282689203537</v>
      </c>
      <c r="J3689">
        <v>0.92958133200509696</v>
      </c>
      <c r="K3689">
        <v>52.831482299272203</v>
      </c>
      <c r="L3689">
        <v>50.116049250734697</v>
      </c>
      <c r="M3689">
        <v>73.375507359077204</v>
      </c>
      <c r="N3689">
        <v>2.44130077444153</v>
      </c>
      <c r="O3689">
        <v>0.93998553868401802</v>
      </c>
      <c r="P3689">
        <v>34.9268292682926</v>
      </c>
      <c r="Q3689">
        <v>8.5918559496748995E-2</v>
      </c>
    </row>
    <row r="3690" spans="1:17" hidden="1" x14ac:dyDescent="0.3">
      <c r="A3690" t="s">
        <v>7607</v>
      </c>
      <c r="B3690" t="s">
        <v>7608</v>
      </c>
      <c r="C3690" t="s">
        <v>10405</v>
      </c>
      <c r="D3690" t="s">
        <v>7609</v>
      </c>
      <c r="E3690">
        <v>39.1951672</v>
      </c>
      <c r="F3690">
        <v>33.4</v>
      </c>
      <c r="G3690">
        <v>55.7857203773845</v>
      </c>
      <c r="H3690">
        <v>-14.365233463959701</v>
      </c>
      <c r="I3690">
        <v>113.77908801353399</v>
      </c>
      <c r="J3690">
        <v>-4.4931654532250898</v>
      </c>
      <c r="K3690">
        <v>35.824899611672699</v>
      </c>
      <c r="L3690">
        <v>30.369638999430101</v>
      </c>
      <c r="M3690">
        <v>24.913559651727201</v>
      </c>
      <c r="N3690">
        <v>0.33721296005033002</v>
      </c>
      <c r="O3690">
        <v>64.670658682634695</v>
      </c>
      <c r="P3690">
        <v>170.00808407437299</v>
      </c>
    </row>
    <row r="3691" spans="1:17" hidden="1" x14ac:dyDescent="0.3">
      <c r="A3691" t="s">
        <v>7610</v>
      </c>
      <c r="B3691" t="s">
        <v>7611</v>
      </c>
      <c r="C3691" t="s">
        <v>10405</v>
      </c>
      <c r="D3691" t="s">
        <v>1489</v>
      </c>
      <c r="E3691">
        <v>39.159287999999997</v>
      </c>
      <c r="F3691">
        <v>124.6</v>
      </c>
      <c r="G3691">
        <v>-63.2365178269335</v>
      </c>
      <c r="H3691">
        <v>-6.1426972073578598</v>
      </c>
      <c r="I3691">
        <v>-64.206748598911801</v>
      </c>
      <c r="J3691">
        <v>9.7831407737998202</v>
      </c>
      <c r="K3691">
        <v>123.892391080466</v>
      </c>
      <c r="M3691">
        <v>60.143604817006299</v>
      </c>
      <c r="N3691">
        <v>0.63523782718829103</v>
      </c>
      <c r="O3691">
        <v>131.30016051364299</v>
      </c>
      <c r="P3691">
        <v>42.808022922636098</v>
      </c>
    </row>
    <row r="3692" spans="1:17" hidden="1" x14ac:dyDescent="0.3">
      <c r="A3692" t="s">
        <v>7612</v>
      </c>
      <c r="B3692" t="s">
        <v>7613</v>
      </c>
      <c r="C3692" t="s">
        <v>10405</v>
      </c>
      <c r="D3692" t="s">
        <v>3334</v>
      </c>
      <c r="E3692">
        <v>39.1509164</v>
      </c>
      <c r="F3692">
        <v>78</v>
      </c>
      <c r="G3692">
        <v>72.284583453047006</v>
      </c>
      <c r="H3692">
        <v>15.936876084932001</v>
      </c>
      <c r="I3692">
        <v>-7.0448455763567797</v>
      </c>
      <c r="J3692">
        <v>-17.913849479332999</v>
      </c>
      <c r="K3692">
        <v>73.688697253933995</v>
      </c>
      <c r="L3692">
        <v>64.031686606319795</v>
      </c>
      <c r="M3692">
        <v>34.8855261994754</v>
      </c>
      <c r="N3692">
        <v>1.33155804088948</v>
      </c>
      <c r="O3692">
        <v>25.294871794871799</v>
      </c>
      <c r="P3692">
        <v>114.75770925110101</v>
      </c>
      <c r="Q3692">
        <v>9.5067063085774006E-2</v>
      </c>
    </row>
    <row r="3693" spans="1:17" hidden="1" x14ac:dyDescent="0.3">
      <c r="A3693" t="s">
        <v>7614</v>
      </c>
      <c r="B3693" t="s">
        <v>7615</v>
      </c>
      <c r="C3693" t="s">
        <v>10405</v>
      </c>
      <c r="D3693" t="s">
        <v>144</v>
      </c>
      <c r="E3693">
        <v>39.070201376999997</v>
      </c>
      <c r="F3693">
        <v>36.69</v>
      </c>
      <c r="G3693">
        <v>-38.765197265683</v>
      </c>
      <c r="H3693">
        <v>-24.372476673486201</v>
      </c>
      <c r="I3693">
        <v>9.6242819503312305</v>
      </c>
      <c r="J3693">
        <v>-5.9866994181509003</v>
      </c>
      <c r="K3693">
        <v>36.355453236611801</v>
      </c>
      <c r="L3693">
        <v>33.318109462448803</v>
      </c>
      <c r="M3693">
        <v>37.7928484567759</v>
      </c>
      <c r="N3693">
        <v>0.40559085914508097</v>
      </c>
      <c r="O3693">
        <v>44.399018806214201</v>
      </c>
      <c r="P3693">
        <v>51.548946716232898</v>
      </c>
    </row>
    <row r="3694" spans="1:17" hidden="1" x14ac:dyDescent="0.3">
      <c r="A3694" t="s">
        <v>7616</v>
      </c>
      <c r="B3694" t="s">
        <v>7617</v>
      </c>
      <c r="C3694" t="s">
        <v>10405</v>
      </c>
      <c r="D3694" t="s">
        <v>376</v>
      </c>
      <c r="E3694">
        <v>39.049661673000003</v>
      </c>
      <c r="F3694">
        <v>74.19</v>
      </c>
      <c r="G3694">
        <v>132.792774802981</v>
      </c>
      <c r="H3694">
        <v>72.679290492491205</v>
      </c>
      <c r="I3694">
        <v>53.222177905829398</v>
      </c>
      <c r="J3694">
        <v>-6.0378938938636297</v>
      </c>
      <c r="K3694">
        <v>56.384615561606701</v>
      </c>
      <c r="L3694">
        <v>43.871839893181502</v>
      </c>
      <c r="M3694">
        <v>52.385690308960697</v>
      </c>
      <c r="N3694">
        <v>3.0812340871648898</v>
      </c>
      <c r="O3694">
        <v>22.388462056880901</v>
      </c>
      <c r="P3694">
        <v>191.3982717989</v>
      </c>
      <c r="Q3694">
        <v>7.7942401160529001E-2</v>
      </c>
    </row>
    <row r="3695" spans="1:17" hidden="1" x14ac:dyDescent="0.3">
      <c r="A3695" t="s">
        <v>7618</v>
      </c>
      <c r="B3695" t="s">
        <v>7619</v>
      </c>
      <c r="C3695" t="s">
        <v>10405</v>
      </c>
      <c r="D3695" t="s">
        <v>4772</v>
      </c>
      <c r="E3695">
        <v>38.85</v>
      </c>
      <c r="F3695">
        <v>37</v>
      </c>
      <c r="G3695">
        <v>-48.555691702264603</v>
      </c>
      <c r="H3695">
        <v>20.453850266054399</v>
      </c>
      <c r="I3695">
        <v>-25.183143448697201</v>
      </c>
      <c r="J3695">
        <v>1.7562406342236301</v>
      </c>
      <c r="K3695">
        <v>35.463041517347399</v>
      </c>
      <c r="L3695">
        <v>38.838916369391598</v>
      </c>
      <c r="M3695">
        <v>47.508432494876999</v>
      </c>
      <c r="N3695">
        <v>0.64667761956918501</v>
      </c>
      <c r="O3695">
        <v>66.756756756756701</v>
      </c>
      <c r="P3695">
        <v>37.037037037037003</v>
      </c>
      <c r="Q3695">
        <v>-0.14136675090349399</v>
      </c>
    </row>
    <row r="3696" spans="1:17" hidden="1" x14ac:dyDescent="0.3">
      <c r="A3696" t="s">
        <v>7620</v>
      </c>
      <c r="B3696" t="s">
        <v>7621</v>
      </c>
      <c r="C3696" t="s">
        <v>10405</v>
      </c>
      <c r="D3696" t="s">
        <v>187</v>
      </c>
      <c r="E3696">
        <v>38.848771200000002</v>
      </c>
      <c r="F3696">
        <v>58</v>
      </c>
      <c r="G3696">
        <v>-76.159922306765296</v>
      </c>
      <c r="H3696">
        <v>-14.1326556561113</v>
      </c>
      <c r="I3696">
        <v>-53.238699004252702</v>
      </c>
      <c r="J3696">
        <v>-7.3871442653376604</v>
      </c>
      <c r="K3696">
        <v>64.058434245293199</v>
      </c>
      <c r="M3696">
        <v>41.989774040364701</v>
      </c>
      <c r="N3696">
        <v>1.962</v>
      </c>
      <c r="O3696">
        <v>150</v>
      </c>
      <c r="P3696">
        <v>9.4339622641509404</v>
      </c>
    </row>
    <row r="3697" spans="1:17" hidden="1" x14ac:dyDescent="0.3">
      <c r="A3697" t="s">
        <v>7622</v>
      </c>
      <c r="B3697" t="s">
        <v>7623</v>
      </c>
      <c r="C3697" t="s">
        <v>10405</v>
      </c>
      <c r="D3697" t="s">
        <v>51</v>
      </c>
      <c r="E3697">
        <v>38.67358746</v>
      </c>
      <c r="F3697">
        <v>59.8</v>
      </c>
      <c r="G3697">
        <v>48.711731677927403</v>
      </c>
      <c r="H3697">
        <v>31.730653696406598</v>
      </c>
      <c r="I3697">
        <v>19.472819854055</v>
      </c>
      <c r="J3697">
        <v>14.280888521547499</v>
      </c>
      <c r="K3697">
        <v>48.396999060118198</v>
      </c>
      <c r="L3697">
        <v>45.340631145311399</v>
      </c>
      <c r="M3697">
        <v>79.426564386777002</v>
      </c>
      <c r="N3697">
        <v>1.85331234814526</v>
      </c>
      <c r="O3697">
        <v>21.170568561872901</v>
      </c>
      <c r="P3697">
        <v>89.300411522633695</v>
      </c>
      <c r="Q3697">
        <v>5.5388775840967998E-2</v>
      </c>
    </row>
    <row r="3698" spans="1:17" hidden="1" x14ac:dyDescent="0.3">
      <c r="A3698" t="s">
        <v>7624</v>
      </c>
      <c r="B3698" t="s">
        <v>7625</v>
      </c>
      <c r="C3698" t="s">
        <v>10405</v>
      </c>
      <c r="D3698" t="s">
        <v>46</v>
      </c>
      <c r="E3698">
        <v>38.660129999999903</v>
      </c>
      <c r="F3698">
        <v>30.75</v>
      </c>
      <c r="K3698">
        <v>26.2695652130257</v>
      </c>
      <c r="L3698">
        <v>18.751713502708899</v>
      </c>
      <c r="M3698">
        <v>99.999990516182706</v>
      </c>
      <c r="N3698">
        <v>1</v>
      </c>
      <c r="Q3698">
        <v>6.2078155048784001E-2</v>
      </c>
    </row>
    <row r="3699" spans="1:17" hidden="1" x14ac:dyDescent="0.3">
      <c r="A3699" t="s">
        <v>7626</v>
      </c>
      <c r="B3699" t="s">
        <v>7627</v>
      </c>
      <c r="C3699" t="s">
        <v>10405</v>
      </c>
      <c r="E3699">
        <v>38.618734860000004</v>
      </c>
      <c r="F3699">
        <v>217.95</v>
      </c>
      <c r="G3699">
        <v>83.620568296616497</v>
      </c>
      <c r="H3699">
        <v>44.021200148505599</v>
      </c>
      <c r="I3699">
        <v>83.470525217661802</v>
      </c>
      <c r="J3699">
        <v>-10.1885553464748</v>
      </c>
      <c r="K3699">
        <v>193.007135713732</v>
      </c>
      <c r="L3699">
        <v>157.51171425096001</v>
      </c>
      <c r="M3699">
        <v>53.272286768078303</v>
      </c>
      <c r="N3699">
        <v>1.8131549156773299</v>
      </c>
      <c r="O3699">
        <v>19.958706125258001</v>
      </c>
      <c r="P3699">
        <v>179.065300896286</v>
      </c>
      <c r="Q3699">
        <v>0.12877885600777</v>
      </c>
    </row>
    <row r="3700" spans="1:17" hidden="1" x14ac:dyDescent="0.3">
      <c r="A3700" t="s">
        <v>7628</v>
      </c>
      <c r="B3700" t="s">
        <v>7629</v>
      </c>
      <c r="C3700" t="s">
        <v>10405</v>
      </c>
      <c r="D3700" t="s">
        <v>754</v>
      </c>
      <c r="E3700">
        <v>38.618346535999997</v>
      </c>
      <c r="F3700">
        <v>156.59</v>
      </c>
      <c r="G3700">
        <v>26.480971358199302</v>
      </c>
      <c r="H3700">
        <v>-1.9893310487814899</v>
      </c>
      <c r="I3700">
        <v>10.7114121433001</v>
      </c>
      <c r="J3700">
        <v>-0.49495731259749898</v>
      </c>
      <c r="K3700">
        <v>151.01006178645201</v>
      </c>
      <c r="L3700">
        <v>134.35947620369399</v>
      </c>
      <c r="M3700">
        <v>44.752496423100702</v>
      </c>
      <c r="N3700">
        <v>0.52471748749542002</v>
      </c>
      <c r="O3700">
        <v>2.8801328309598202</v>
      </c>
      <c r="P3700">
        <v>95.006226650062203</v>
      </c>
    </row>
    <row r="3701" spans="1:17" hidden="1" x14ac:dyDescent="0.3">
      <c r="A3701" t="s">
        <v>7630</v>
      </c>
      <c r="B3701" t="s">
        <v>7631</v>
      </c>
      <c r="C3701" t="s">
        <v>10405</v>
      </c>
      <c r="D3701" t="s">
        <v>400</v>
      </c>
      <c r="E3701">
        <v>38.612265999999998</v>
      </c>
      <c r="F3701">
        <v>125.6</v>
      </c>
      <c r="G3701">
        <v>-32.171510911304203</v>
      </c>
      <c r="H3701">
        <v>-1.4681819719008</v>
      </c>
      <c r="I3701">
        <v>111.513936843273</v>
      </c>
      <c r="J3701">
        <v>-4.4589671163767299</v>
      </c>
      <c r="K3701">
        <v>115.52105865666999</v>
      </c>
      <c r="M3701">
        <v>39.088694957426803</v>
      </c>
      <c r="N3701">
        <v>4.0268140656238897E-2</v>
      </c>
      <c r="O3701">
        <v>44.426751592356602</v>
      </c>
    </row>
    <row r="3702" spans="1:17" hidden="1" x14ac:dyDescent="0.3">
      <c r="A3702" t="s">
        <v>7632</v>
      </c>
      <c r="B3702" t="s">
        <v>7633</v>
      </c>
      <c r="C3702" t="s">
        <v>10405</v>
      </c>
      <c r="D3702" t="s">
        <v>21</v>
      </c>
      <c r="E3702">
        <v>38.504981999999998</v>
      </c>
      <c r="F3702">
        <v>122.85</v>
      </c>
      <c r="G3702">
        <v>-1.82668332509731</v>
      </c>
      <c r="H3702">
        <v>-12.474191089182099</v>
      </c>
      <c r="I3702">
        <v>0.66945770737214905</v>
      </c>
      <c r="J3702">
        <v>-9.4532384625793995</v>
      </c>
      <c r="K3702">
        <v>123.513638765865</v>
      </c>
      <c r="L3702">
        <v>116.247992553806</v>
      </c>
      <c r="M3702">
        <v>51.019038534810498</v>
      </c>
      <c r="N3702">
        <v>0.642047340313188</v>
      </c>
      <c r="O3702">
        <v>44.851444851444803</v>
      </c>
      <c r="P3702">
        <v>66.689280868385296</v>
      </c>
      <c r="Q3702">
        <v>-3.0795208216802001E-2</v>
      </c>
    </row>
    <row r="3703" spans="1:17" hidden="1" x14ac:dyDescent="0.3">
      <c r="A3703" t="s">
        <v>7634</v>
      </c>
      <c r="B3703" t="s">
        <v>7635</v>
      </c>
      <c r="C3703" t="s">
        <v>10405</v>
      </c>
      <c r="D3703" t="s">
        <v>754</v>
      </c>
      <c r="E3703">
        <v>38.500961535999998</v>
      </c>
      <c r="F3703">
        <v>22.65</v>
      </c>
      <c r="G3703">
        <v>17.432187899792201</v>
      </c>
      <c r="H3703">
        <v>-1.21220111065678</v>
      </c>
      <c r="I3703">
        <v>9.4926005153679203</v>
      </c>
      <c r="J3703">
        <v>-1.4939341734878699</v>
      </c>
      <c r="K3703">
        <v>21.8674966618707</v>
      </c>
      <c r="L3703">
        <v>19.566267526109002</v>
      </c>
      <c r="M3703">
        <v>45.204362990631097</v>
      </c>
      <c r="N3703">
        <v>0.80304972774761096</v>
      </c>
      <c r="O3703">
        <v>2.4282560706401801</v>
      </c>
      <c r="P3703">
        <v>59.170765987350599</v>
      </c>
    </row>
    <row r="3704" spans="1:17" hidden="1" x14ac:dyDescent="0.3">
      <c r="A3704" t="s">
        <v>7636</v>
      </c>
      <c r="B3704" t="s">
        <v>7637</v>
      </c>
      <c r="C3704" t="s">
        <v>10405</v>
      </c>
      <c r="D3704" t="s">
        <v>592</v>
      </c>
      <c r="E3704">
        <v>38.411251200000002</v>
      </c>
      <c r="F3704">
        <v>50.14</v>
      </c>
      <c r="G3704">
        <v>60.600499853786097</v>
      </c>
      <c r="H3704">
        <v>40.814758136992097</v>
      </c>
      <c r="I3704">
        <v>58.246681112706298</v>
      </c>
      <c r="J3704">
        <v>7.6979031353262899</v>
      </c>
      <c r="K3704">
        <v>39.467172097272197</v>
      </c>
      <c r="L3704">
        <v>32.483499305188701</v>
      </c>
      <c r="M3704">
        <v>69.664192406807601</v>
      </c>
      <c r="N3704">
        <v>1.4128361973291399</v>
      </c>
      <c r="O3704">
        <v>7.4990027921818898</v>
      </c>
      <c r="P3704">
        <v>133.20930232558101</v>
      </c>
      <c r="Q3704">
        <v>8.6937681427357E-2</v>
      </c>
    </row>
    <row r="3705" spans="1:17" hidden="1" x14ac:dyDescent="0.3">
      <c r="A3705" t="s">
        <v>7638</v>
      </c>
      <c r="B3705" t="s">
        <v>7639</v>
      </c>
      <c r="C3705" t="s">
        <v>10405</v>
      </c>
      <c r="E3705">
        <v>38.339100000000002</v>
      </c>
      <c r="F3705">
        <v>6</v>
      </c>
      <c r="G3705">
        <v>-62.8073490615932</v>
      </c>
      <c r="H3705">
        <v>8.2858226047582395</v>
      </c>
      <c r="I3705">
        <v>-56.081500738224896</v>
      </c>
      <c r="J3705">
        <v>-15.681907027826499</v>
      </c>
      <c r="K3705">
        <v>6.0586413922830999</v>
      </c>
      <c r="L3705">
        <v>5.6067200272598496</v>
      </c>
      <c r="M3705">
        <v>42.145163237087701</v>
      </c>
      <c r="N3705">
        <v>1.2202953254987501</v>
      </c>
      <c r="O3705">
        <v>62.3333333333333</v>
      </c>
      <c r="P3705">
        <v>14.285714285714199</v>
      </c>
    </row>
    <row r="3706" spans="1:17" hidden="1" x14ac:dyDescent="0.3">
      <c r="A3706" t="s">
        <v>7640</v>
      </c>
      <c r="B3706" t="s">
        <v>7641</v>
      </c>
      <c r="C3706" t="s">
        <v>10405</v>
      </c>
      <c r="D3706" t="s">
        <v>213</v>
      </c>
      <c r="E3706">
        <v>38.335999999999999</v>
      </c>
      <c r="F3706">
        <v>95.84</v>
      </c>
      <c r="G3706">
        <v>161.81621915004499</v>
      </c>
      <c r="H3706">
        <v>32.625385279561101</v>
      </c>
      <c r="I3706">
        <v>122.57757352297401</v>
      </c>
      <c r="J3706">
        <v>5.7538529347688101</v>
      </c>
      <c r="K3706">
        <v>76.194587671935906</v>
      </c>
      <c r="L3706">
        <v>58.697428648735297</v>
      </c>
      <c r="M3706">
        <v>95.066516139998697</v>
      </c>
      <c r="N3706">
        <v>1.3260031384689599</v>
      </c>
      <c r="O3706">
        <v>0</v>
      </c>
      <c r="P3706">
        <v>234.28671084757499</v>
      </c>
      <c r="Q3706">
        <v>7.3693067338391996E-2</v>
      </c>
    </row>
    <row r="3707" spans="1:17" hidden="1" x14ac:dyDescent="0.3">
      <c r="A3707" t="s">
        <v>7642</v>
      </c>
      <c r="B3707" t="s">
        <v>7643</v>
      </c>
      <c r="C3707" t="s">
        <v>10405</v>
      </c>
      <c r="D3707" t="s">
        <v>127</v>
      </c>
      <c r="E3707">
        <v>38.239004799999996</v>
      </c>
      <c r="F3707">
        <v>48.01</v>
      </c>
      <c r="G3707">
        <v>0.45279848096096398</v>
      </c>
      <c r="H3707">
        <v>-4.0558309117760496</v>
      </c>
      <c r="I3707">
        <v>-1.2670425757583199</v>
      </c>
      <c r="J3707">
        <v>1.93837292903198</v>
      </c>
      <c r="K3707">
        <v>46.735451853132602</v>
      </c>
      <c r="L3707">
        <v>43.337982224758399</v>
      </c>
      <c r="M3707">
        <v>52.7502795760238</v>
      </c>
      <c r="N3707">
        <v>0.80742922905281</v>
      </c>
      <c r="O3707">
        <v>27.890022911893301</v>
      </c>
      <c r="P3707">
        <v>77.814814814814795</v>
      </c>
      <c r="Q3707">
        <v>0.103028978212305</v>
      </c>
    </row>
    <row r="3708" spans="1:17" hidden="1" x14ac:dyDescent="0.3">
      <c r="A3708" t="s">
        <v>7644</v>
      </c>
      <c r="B3708" t="s">
        <v>7645</v>
      </c>
      <c r="C3708" t="s">
        <v>10405</v>
      </c>
      <c r="D3708" t="s">
        <v>393</v>
      </c>
      <c r="E3708">
        <v>38.220743200000001</v>
      </c>
      <c r="F3708">
        <v>62.62</v>
      </c>
      <c r="G3708">
        <v>398.50645519039</v>
      </c>
      <c r="H3708">
        <v>3.0371815296487399</v>
      </c>
      <c r="I3708">
        <v>359.96750491133298</v>
      </c>
      <c r="J3708">
        <v>-10.2091836806184</v>
      </c>
      <c r="K3708">
        <v>57.1715823750921</v>
      </c>
      <c r="L3708">
        <v>32.238376293897701</v>
      </c>
      <c r="M3708">
        <v>23.4106245197775</v>
      </c>
      <c r="N3708">
        <v>0.17896582119264301</v>
      </c>
      <c r="O3708">
        <v>22.3251357393803</v>
      </c>
      <c r="P3708">
        <v>631.54205607476604</v>
      </c>
      <c r="Q3708">
        <v>0.18126520828753301</v>
      </c>
    </row>
    <row r="3709" spans="1:17" hidden="1" x14ac:dyDescent="0.3">
      <c r="A3709" t="s">
        <v>7646</v>
      </c>
      <c r="B3709" t="s">
        <v>7647</v>
      </c>
      <c r="C3709" t="s">
        <v>10405</v>
      </c>
      <c r="D3709" t="s">
        <v>1628</v>
      </c>
      <c r="E3709">
        <v>38.201627999999999</v>
      </c>
      <c r="F3709">
        <v>61.15</v>
      </c>
      <c r="G3709">
        <v>206.04751563736801</v>
      </c>
      <c r="H3709">
        <v>10.0776103111259</v>
      </c>
      <c r="I3709">
        <v>150.518610937267</v>
      </c>
      <c r="J3709">
        <v>-6.21795442815929</v>
      </c>
      <c r="K3709">
        <v>53.202223771051699</v>
      </c>
      <c r="L3709">
        <v>36.661468585474601</v>
      </c>
      <c r="M3709">
        <v>45.743830473144598</v>
      </c>
      <c r="N3709">
        <v>0.29388177387087899</v>
      </c>
      <c r="O3709">
        <v>10.269828291087499</v>
      </c>
      <c r="P3709">
        <v>280.996884735202</v>
      </c>
      <c r="Q3709">
        <v>0.12589249198791699</v>
      </c>
    </row>
    <row r="3710" spans="1:17" hidden="1" x14ac:dyDescent="0.3">
      <c r="A3710" t="s">
        <v>7648</v>
      </c>
      <c r="B3710" t="s">
        <v>7649</v>
      </c>
      <c r="C3710" t="s">
        <v>10405</v>
      </c>
      <c r="E3710">
        <v>38.178848674999998</v>
      </c>
      <c r="F3710">
        <v>12.52</v>
      </c>
      <c r="G3710">
        <v>29.3768761854699</v>
      </c>
      <c r="H3710">
        <v>-7.0624883698659602</v>
      </c>
      <c r="I3710">
        <v>26.2249025283142</v>
      </c>
      <c r="J3710">
        <v>-6.8359237055266497</v>
      </c>
      <c r="K3710">
        <v>13.065850078357499</v>
      </c>
      <c r="L3710">
        <v>11.3961597410088</v>
      </c>
      <c r="M3710">
        <v>64.685278890049105</v>
      </c>
      <c r="N3710">
        <v>0.57050159781643495</v>
      </c>
      <c r="O3710">
        <v>26.118210862619801</v>
      </c>
    </row>
    <row r="3711" spans="1:17" hidden="1" x14ac:dyDescent="0.3">
      <c r="A3711" t="s">
        <v>7650</v>
      </c>
      <c r="B3711" t="s">
        <v>7651</v>
      </c>
      <c r="C3711" t="s">
        <v>10405</v>
      </c>
      <c r="D3711" t="s">
        <v>592</v>
      </c>
      <c r="E3711">
        <v>38.036543999999999</v>
      </c>
      <c r="F3711">
        <v>74.64</v>
      </c>
      <c r="G3711">
        <v>326.86907949459902</v>
      </c>
      <c r="H3711">
        <v>14.615385096239701</v>
      </c>
      <c r="I3711">
        <v>339.66979772777302</v>
      </c>
      <c r="J3711">
        <v>14.251195034957499</v>
      </c>
      <c r="K3711">
        <v>59.220271444154797</v>
      </c>
      <c r="L3711">
        <v>37.554247495308701</v>
      </c>
      <c r="M3711">
        <v>71.977861977973006</v>
      </c>
      <c r="N3711">
        <v>1.10008482894003</v>
      </c>
      <c r="O3711">
        <v>2.0364415862807999</v>
      </c>
      <c r="P3711">
        <v>409.14051841746198</v>
      </c>
    </row>
    <row r="3712" spans="1:17" hidden="1" x14ac:dyDescent="0.3">
      <c r="A3712" t="s">
        <v>7652</v>
      </c>
      <c r="B3712" t="s">
        <v>7653</v>
      </c>
      <c r="C3712" t="s">
        <v>10405</v>
      </c>
      <c r="D3712" t="s">
        <v>1628</v>
      </c>
      <c r="E3712">
        <v>37.929471999999997</v>
      </c>
      <c r="F3712">
        <v>20.99</v>
      </c>
      <c r="G3712">
        <v>-97.285048737357897</v>
      </c>
      <c r="H3712">
        <v>1.2570565896697099</v>
      </c>
      <c r="I3712">
        <v>-6.3210702631242901</v>
      </c>
      <c r="J3712">
        <v>-9.5252571537179698</v>
      </c>
      <c r="K3712">
        <v>22.830381606407599</v>
      </c>
      <c r="L3712">
        <v>24.4743735095518</v>
      </c>
      <c r="M3712">
        <v>34.928765894862998</v>
      </c>
      <c r="N3712">
        <v>2.5313199762755598</v>
      </c>
      <c r="O3712">
        <v>208.56398762016499</v>
      </c>
      <c r="P3712">
        <v>22.151478200092001</v>
      </c>
      <c r="Q3712">
        <v>5.4528303493194999E-2</v>
      </c>
    </row>
    <row r="3713" spans="1:17" hidden="1" x14ac:dyDescent="0.3">
      <c r="A3713" t="s">
        <v>7654</v>
      </c>
      <c r="B3713" t="s">
        <v>7655</v>
      </c>
      <c r="C3713" t="s">
        <v>10405</v>
      </c>
      <c r="D3713" t="s">
        <v>7130</v>
      </c>
      <c r="E3713">
        <v>37.735072000000002</v>
      </c>
      <c r="F3713">
        <v>168.4</v>
      </c>
      <c r="G3713">
        <v>-6.3590342583344599</v>
      </c>
      <c r="H3713">
        <v>-10.679443365608501</v>
      </c>
      <c r="I3713">
        <v>13.879356551302701</v>
      </c>
      <c r="J3713">
        <v>7.56029067770569</v>
      </c>
      <c r="K3713">
        <v>160.646782846587</v>
      </c>
      <c r="L3713">
        <v>135.053480555129</v>
      </c>
      <c r="M3713">
        <v>57.694111234018699</v>
      </c>
      <c r="N3713">
        <v>0.56935817805383004</v>
      </c>
      <c r="O3713">
        <v>23.129453681710199</v>
      </c>
      <c r="P3713">
        <v>63.257392147358203</v>
      </c>
    </row>
    <row r="3714" spans="1:17" hidden="1" x14ac:dyDescent="0.3">
      <c r="A3714" t="s">
        <v>7656</v>
      </c>
      <c r="B3714" t="s">
        <v>7657</v>
      </c>
      <c r="C3714" t="s">
        <v>10405</v>
      </c>
      <c r="D3714" t="s">
        <v>1557</v>
      </c>
      <c r="E3714">
        <v>37.695823171999997</v>
      </c>
      <c r="F3714">
        <v>7.51</v>
      </c>
      <c r="G3714">
        <v>12.251566011772701</v>
      </c>
      <c r="H3714">
        <v>-5.9990349664561498</v>
      </c>
      <c r="I3714">
        <v>-8.8425637385522897</v>
      </c>
      <c r="J3714">
        <v>2.3625137045636802</v>
      </c>
      <c r="K3714">
        <v>6.7337619401146904</v>
      </c>
      <c r="L3714">
        <v>6.1808525690751503</v>
      </c>
      <c r="M3714">
        <v>66.063501879779295</v>
      </c>
      <c r="N3714">
        <v>1.3634733485950701</v>
      </c>
      <c r="O3714">
        <v>12.3834886817576</v>
      </c>
      <c r="P3714">
        <v>61.505376344085903</v>
      </c>
      <c r="Q3714">
        <v>8.1015199498882001E-2</v>
      </c>
    </row>
    <row r="3715" spans="1:17" hidden="1" x14ac:dyDescent="0.3">
      <c r="A3715" t="s">
        <v>7658</v>
      </c>
      <c r="B3715" t="s">
        <v>7659</v>
      </c>
      <c r="C3715" t="s">
        <v>10405</v>
      </c>
      <c r="D3715" t="s">
        <v>3550</v>
      </c>
      <c r="E3715">
        <v>37.507276173999998</v>
      </c>
      <c r="F3715">
        <v>25.99</v>
      </c>
      <c r="G3715">
        <v>-16.660399800193101</v>
      </c>
      <c r="H3715">
        <v>5.3228187191533802</v>
      </c>
      <c r="I3715">
        <v>-45.2472460127997</v>
      </c>
      <c r="J3715">
        <v>12.530888521547499</v>
      </c>
      <c r="K3715">
        <v>25.241353552887599</v>
      </c>
      <c r="L3715">
        <v>26.6514866905306</v>
      </c>
      <c r="M3715">
        <v>64.856011014050694</v>
      </c>
      <c r="N3715">
        <v>0.63016528925619797</v>
      </c>
      <c r="O3715">
        <v>38.514813389765301</v>
      </c>
      <c r="P3715">
        <v>42.021857923497201</v>
      </c>
      <c r="Q3715">
        <v>3.2140854159059999E-3</v>
      </c>
    </row>
    <row r="3716" spans="1:17" hidden="1" x14ac:dyDescent="0.3">
      <c r="A3716" t="s">
        <v>7660</v>
      </c>
      <c r="B3716" t="s">
        <v>7661</v>
      </c>
      <c r="C3716" t="s">
        <v>10405</v>
      </c>
      <c r="D3716" t="s">
        <v>1554</v>
      </c>
      <c r="E3716">
        <v>37.5</v>
      </c>
      <c r="F3716">
        <v>3.75</v>
      </c>
      <c r="G3716">
        <v>91.042774802981498</v>
      </c>
      <c r="H3716">
        <v>76.050425151969407</v>
      </c>
      <c r="I3716">
        <v>95.385038369484604</v>
      </c>
      <c r="J3716">
        <v>-3.0246670340079702</v>
      </c>
      <c r="K3716">
        <v>2.4931863953872901</v>
      </c>
      <c r="L3716">
        <v>2.0146536544510898</v>
      </c>
      <c r="M3716">
        <v>82.995341256771098</v>
      </c>
      <c r="N3716">
        <v>1.7778276840854901</v>
      </c>
      <c r="O3716">
        <v>0</v>
      </c>
      <c r="P3716">
        <v>160.416666666666</v>
      </c>
      <c r="Q3716">
        <v>0.186716023265214</v>
      </c>
    </row>
    <row r="3717" spans="1:17" hidden="1" x14ac:dyDescent="0.3">
      <c r="A3717" t="s">
        <v>7662</v>
      </c>
      <c r="B3717" t="s">
        <v>7663</v>
      </c>
      <c r="C3717" t="s">
        <v>10405</v>
      </c>
      <c r="D3717" t="s">
        <v>127</v>
      </c>
      <c r="E3717">
        <v>37.473034983999902</v>
      </c>
      <c r="F3717">
        <v>67.56</v>
      </c>
      <c r="G3717">
        <v>-44.431251171044401</v>
      </c>
      <c r="H3717">
        <v>-6.6574829445396597</v>
      </c>
      <c r="I3717">
        <v>-18.896771172048499</v>
      </c>
      <c r="J3717">
        <v>-5.0976829070238496</v>
      </c>
      <c r="K3717">
        <v>70.961210097257705</v>
      </c>
      <c r="L3717">
        <v>77.898186771436997</v>
      </c>
      <c r="M3717">
        <v>45.268516715994103</v>
      </c>
      <c r="N3717">
        <v>0.33380843277758498</v>
      </c>
      <c r="O3717">
        <v>38.454706927175799</v>
      </c>
      <c r="P3717">
        <v>6.3937007874015697</v>
      </c>
      <c r="Q3717">
        <v>5.6064682047142003E-2</v>
      </c>
    </row>
    <row r="3718" spans="1:17" hidden="1" x14ac:dyDescent="0.3">
      <c r="A3718" t="s">
        <v>7664</v>
      </c>
      <c r="B3718" t="s">
        <v>7665</v>
      </c>
      <c r="C3718" t="s">
        <v>10405</v>
      </c>
      <c r="D3718" t="s">
        <v>393</v>
      </c>
      <c r="E3718">
        <v>37.407040438000003</v>
      </c>
      <c r="F3718">
        <v>76.5</v>
      </c>
      <c r="G3718">
        <v>-37.434668806041003</v>
      </c>
      <c r="H3718">
        <v>18.918556149999699</v>
      </c>
      <c r="I3718">
        <v>-22.946301343434001</v>
      </c>
      <c r="J3718">
        <v>18.7254331210145</v>
      </c>
      <c r="K3718">
        <v>65.484913152656105</v>
      </c>
      <c r="M3718">
        <v>72.213118935161404</v>
      </c>
      <c r="N3718">
        <v>2.83287830380482</v>
      </c>
      <c r="O3718">
        <v>16.339869281045701</v>
      </c>
      <c r="P3718">
        <v>53.429602888086599</v>
      </c>
    </row>
    <row r="3719" spans="1:17" hidden="1" x14ac:dyDescent="0.3">
      <c r="A3719" t="s">
        <v>7666</v>
      </c>
      <c r="B3719" t="s">
        <v>7667</v>
      </c>
      <c r="C3719" t="s">
        <v>10405</v>
      </c>
      <c r="D3719" t="s">
        <v>400</v>
      </c>
      <c r="E3719">
        <v>37.4</v>
      </c>
      <c r="F3719">
        <v>3.8</v>
      </c>
      <c r="G3719">
        <v>21.054295540308601</v>
      </c>
      <c r="H3719">
        <v>14.3212917123097</v>
      </c>
      <c r="I3719">
        <v>32.514485009800801</v>
      </c>
      <c r="J3719">
        <v>3.3788417379218498</v>
      </c>
      <c r="K3719">
        <v>3.0969526401684102</v>
      </c>
      <c r="L3719">
        <v>2.9042396734370999</v>
      </c>
      <c r="M3719">
        <v>80.705241077258705</v>
      </c>
      <c r="N3719">
        <v>1.5691914008146199</v>
      </c>
      <c r="O3719">
        <v>49.736842105263101</v>
      </c>
      <c r="P3719">
        <v>89.999999999999901</v>
      </c>
      <c r="Q3719">
        <v>9.5333898716151E-2</v>
      </c>
    </row>
    <row r="3720" spans="1:17" hidden="1" x14ac:dyDescent="0.3">
      <c r="A3720" t="s">
        <v>7668</v>
      </c>
      <c r="B3720" t="s">
        <v>7669</v>
      </c>
      <c r="C3720" t="s">
        <v>10405</v>
      </c>
      <c r="D3720" t="s">
        <v>646</v>
      </c>
      <c r="E3720">
        <v>37.381558249999998</v>
      </c>
      <c r="F3720">
        <v>163.85</v>
      </c>
      <c r="G3720">
        <v>45.636410955217698</v>
      </c>
      <c r="H3720">
        <v>-8.2785791770348496</v>
      </c>
      <c r="I3720">
        <v>37.257754896456397</v>
      </c>
      <c r="J3720">
        <v>-6.4058930876478097</v>
      </c>
      <c r="K3720">
        <v>172.29111779958501</v>
      </c>
      <c r="L3720">
        <v>141.13761049328099</v>
      </c>
      <c r="M3720">
        <v>14.4288299757131</v>
      </c>
      <c r="N3720">
        <v>2.09608817544258E-3</v>
      </c>
      <c r="O3720">
        <v>61.275556911809502</v>
      </c>
      <c r="P3720">
        <v>91.6374269005847</v>
      </c>
      <c r="Q3720">
        <v>0.151892714481489</v>
      </c>
    </row>
    <row r="3721" spans="1:17" hidden="1" x14ac:dyDescent="0.3">
      <c r="A3721" t="s">
        <v>7670</v>
      </c>
      <c r="B3721" t="s">
        <v>7671</v>
      </c>
      <c r="C3721" t="s">
        <v>10405</v>
      </c>
      <c r="D3721" t="s">
        <v>754</v>
      </c>
      <c r="E3721">
        <v>37.354653050000003</v>
      </c>
      <c r="F3721">
        <v>281.76</v>
      </c>
      <c r="G3721">
        <v>1.2123179089949601</v>
      </c>
      <c r="H3721">
        <v>0.45877053700741299</v>
      </c>
      <c r="I3721">
        <v>1.1477789080148499</v>
      </c>
      <c r="J3721">
        <v>0.71269021221985096</v>
      </c>
      <c r="K3721">
        <v>269.596807239844</v>
      </c>
      <c r="L3721">
        <v>249.200366918849</v>
      </c>
      <c r="M3721">
        <v>62.782489239617902</v>
      </c>
      <c r="N3721">
        <v>0.57976598914196698</v>
      </c>
      <c r="O3721">
        <v>2.0017035775127701</v>
      </c>
      <c r="P3721">
        <v>42.374936836786198</v>
      </c>
      <c r="Q3721">
        <v>1.5022786694405E-2</v>
      </c>
    </row>
    <row r="3722" spans="1:17" hidden="1" x14ac:dyDescent="0.3">
      <c r="A3722" t="s">
        <v>7672</v>
      </c>
      <c r="B3722" t="s">
        <v>7673</v>
      </c>
      <c r="C3722" t="s">
        <v>10405</v>
      </c>
      <c r="D3722" t="s">
        <v>21</v>
      </c>
      <c r="E3722">
        <v>37.230192000000002</v>
      </c>
      <c r="F3722">
        <v>145.35</v>
      </c>
      <c r="G3722">
        <v>37.768860888064403</v>
      </c>
      <c r="H3722">
        <v>-6.1284575752340098</v>
      </c>
      <c r="I3722">
        <v>22.5484050317658</v>
      </c>
      <c r="J3722">
        <v>-7.0130584104590499</v>
      </c>
      <c r="K3722">
        <v>151.24559941182301</v>
      </c>
      <c r="L3722">
        <v>139.361522874835</v>
      </c>
      <c r="M3722">
        <v>46.568004779507703</v>
      </c>
      <c r="N3722">
        <v>0.58630459712885596</v>
      </c>
      <c r="O3722">
        <v>67.836257309941502</v>
      </c>
      <c r="P3722">
        <v>97.701305767138194</v>
      </c>
      <c r="Q3722">
        <v>0.124351651957437</v>
      </c>
    </row>
    <row r="3723" spans="1:17" hidden="1" x14ac:dyDescent="0.3">
      <c r="A3723" t="s">
        <v>7674</v>
      </c>
      <c r="B3723" t="s">
        <v>7675</v>
      </c>
      <c r="C3723" t="s">
        <v>10405</v>
      </c>
      <c r="D3723" t="s">
        <v>263</v>
      </c>
      <c r="E3723">
        <v>37.120695400000002</v>
      </c>
      <c r="F3723">
        <v>18.91</v>
      </c>
      <c r="G3723">
        <v>0.43718474086970299</v>
      </c>
      <c r="H3723">
        <v>-9.44359782959088</v>
      </c>
      <c r="I3723">
        <v>-1.4569602895085101</v>
      </c>
      <c r="J3723">
        <v>-5.3146399337369603</v>
      </c>
      <c r="K3723">
        <v>19.415906216917399</v>
      </c>
      <c r="L3723">
        <v>17.994723646325401</v>
      </c>
      <c r="M3723">
        <v>42.542171895993803</v>
      </c>
      <c r="N3723">
        <v>0.49557246093968699</v>
      </c>
      <c r="O3723">
        <v>25.542041248016901</v>
      </c>
      <c r="P3723">
        <v>57.5833333333333</v>
      </c>
      <c r="Q3723">
        <v>6.0042403939578E-2</v>
      </c>
    </row>
    <row r="3724" spans="1:17" hidden="1" x14ac:dyDescent="0.3">
      <c r="A3724" t="s">
        <v>7676</v>
      </c>
      <c r="B3724" t="s">
        <v>7677</v>
      </c>
      <c r="C3724" t="s">
        <v>10405</v>
      </c>
      <c r="D3724" t="s">
        <v>646</v>
      </c>
      <c r="E3724">
        <v>37.106575100000001</v>
      </c>
      <c r="F3724">
        <v>283.75</v>
      </c>
      <c r="G3724">
        <v>16.7395360579951</v>
      </c>
      <c r="H3724">
        <v>13.4625046138169</v>
      </c>
      <c r="I3724">
        <v>33.287859477612898</v>
      </c>
      <c r="J3724">
        <v>7.9504276194400401</v>
      </c>
      <c r="K3724">
        <v>236.57727178062601</v>
      </c>
      <c r="L3724">
        <v>209.75792325125499</v>
      </c>
      <c r="M3724">
        <v>64.864041737663996</v>
      </c>
      <c r="N3724">
        <v>2.5991201631133301</v>
      </c>
      <c r="O3724">
        <v>10.660792951541801</v>
      </c>
      <c r="P3724">
        <v>74.293611793611703</v>
      </c>
      <c r="Q3724">
        <v>8.3358227202784005E-2</v>
      </c>
    </row>
    <row r="3725" spans="1:17" hidden="1" x14ac:dyDescent="0.3">
      <c r="A3725" t="s">
        <v>7678</v>
      </c>
      <c r="B3725" t="s">
        <v>7679</v>
      </c>
      <c r="C3725" t="s">
        <v>10405</v>
      </c>
      <c r="D3725" t="s">
        <v>5234</v>
      </c>
      <c r="E3725">
        <v>37.096577000000003</v>
      </c>
      <c r="F3725">
        <v>34.75</v>
      </c>
      <c r="G3725">
        <v>70.216374936104003</v>
      </c>
      <c r="H3725">
        <v>-3.3711248128742199</v>
      </c>
      <c r="I3725">
        <v>59.251683435213103</v>
      </c>
      <c r="J3725">
        <v>-9.8372603926199496</v>
      </c>
      <c r="K3725">
        <v>35.370825005150799</v>
      </c>
      <c r="L3725">
        <v>27.973632631410101</v>
      </c>
      <c r="M3725">
        <v>30.050552640949299</v>
      </c>
      <c r="N3725">
        <v>0.30033441368339098</v>
      </c>
      <c r="O3725">
        <v>21.7266187050359</v>
      </c>
      <c r="P3725">
        <v>121.337579617834</v>
      </c>
      <c r="Q3725">
        <v>9.7054731327428007E-2</v>
      </c>
    </row>
    <row r="3726" spans="1:17" hidden="1" x14ac:dyDescent="0.3">
      <c r="A3726" t="s">
        <v>7680</v>
      </c>
      <c r="B3726" t="s">
        <v>7681</v>
      </c>
      <c r="C3726" t="s">
        <v>10405</v>
      </c>
      <c r="D3726" t="s">
        <v>89</v>
      </c>
      <c r="E3726">
        <v>37.068531815999997</v>
      </c>
      <c r="F3726">
        <v>36.93</v>
      </c>
      <c r="G3726">
        <v>94.531988167885402</v>
      </c>
      <c r="H3726">
        <v>100.61303903157101</v>
      </c>
      <c r="I3726">
        <v>93.466084681663006</v>
      </c>
      <c r="J3726">
        <v>15.268505656755</v>
      </c>
      <c r="K3726">
        <v>21.466613924547001</v>
      </c>
      <c r="L3726">
        <v>19.475038649769299</v>
      </c>
      <c r="M3726">
        <v>88.041614547285803</v>
      </c>
      <c r="N3726">
        <v>4.4574416649558604</v>
      </c>
      <c r="O3726">
        <v>0</v>
      </c>
      <c r="P3726">
        <v>143.76237623762299</v>
      </c>
      <c r="Q3726">
        <v>-5.8018888612481001E-2</v>
      </c>
    </row>
    <row r="3727" spans="1:17" hidden="1" x14ac:dyDescent="0.3">
      <c r="A3727" t="s">
        <v>7682</v>
      </c>
      <c r="B3727" t="s">
        <v>7683</v>
      </c>
      <c r="C3727" t="s">
        <v>10405</v>
      </c>
      <c r="D3727" t="s">
        <v>276</v>
      </c>
      <c r="E3727">
        <v>37.051847680000002</v>
      </c>
      <c r="F3727">
        <v>36.51</v>
      </c>
      <c r="G3727">
        <v>5.9147220690286</v>
      </c>
      <c r="H3727">
        <v>-8.2597006458863707</v>
      </c>
      <c r="I3727">
        <v>-3.3034442005769198</v>
      </c>
      <c r="J3727">
        <v>-5.5250950429105501</v>
      </c>
      <c r="K3727">
        <v>37.349609973217099</v>
      </c>
      <c r="L3727">
        <v>36.161193820721003</v>
      </c>
      <c r="M3727">
        <v>42.903697046756697</v>
      </c>
      <c r="N3727">
        <v>0.40979725436091902</v>
      </c>
      <c r="O3727">
        <v>76.663927691043497</v>
      </c>
      <c r="P3727">
        <v>62.1945801865837</v>
      </c>
      <c r="Q3727">
        <v>-1.9719456347067999E-2</v>
      </c>
    </row>
    <row r="3728" spans="1:17" hidden="1" x14ac:dyDescent="0.3">
      <c r="A3728" t="s">
        <v>7684</v>
      </c>
      <c r="B3728" t="s">
        <v>7685</v>
      </c>
      <c r="C3728" t="s">
        <v>10405</v>
      </c>
      <c r="D3728" t="s">
        <v>54</v>
      </c>
      <c r="E3728">
        <v>37</v>
      </c>
      <c r="F3728">
        <v>37</v>
      </c>
      <c r="G3728">
        <v>-22.833449445583099</v>
      </c>
      <c r="H3728">
        <v>-5.4645615832456302</v>
      </c>
      <c r="I3728">
        <v>-10.343427753890101</v>
      </c>
      <c r="J3728">
        <v>-7.6119686213095497</v>
      </c>
      <c r="K3728">
        <v>37.067412003123899</v>
      </c>
      <c r="L3728">
        <v>37.467916725723803</v>
      </c>
      <c r="M3728">
        <v>50.4831543717332</v>
      </c>
      <c r="N3728">
        <v>0.59086533111939799</v>
      </c>
      <c r="O3728">
        <v>66.216216216216196</v>
      </c>
      <c r="P3728">
        <v>23.087159015302699</v>
      </c>
      <c r="Q3728">
        <v>7.9503116975300006E-3</v>
      </c>
    </row>
    <row r="3729" spans="1:17" hidden="1" x14ac:dyDescent="0.3">
      <c r="A3729" t="s">
        <v>7686</v>
      </c>
      <c r="B3729" t="s">
        <v>7687</v>
      </c>
      <c r="C3729" t="s">
        <v>10405</v>
      </c>
      <c r="D3729" t="s">
        <v>592</v>
      </c>
      <c r="E3729">
        <v>36.96587925</v>
      </c>
      <c r="F3729">
        <v>36</v>
      </c>
      <c r="G3729">
        <v>5.3380383629509396</v>
      </c>
      <c r="H3729">
        <v>-3.31240829646707</v>
      </c>
      <c r="I3729">
        <v>-17.683143448697201</v>
      </c>
      <c r="J3729">
        <v>-8.0318540399013099</v>
      </c>
      <c r="K3729">
        <v>37.595099676042899</v>
      </c>
      <c r="L3729">
        <v>35.590868959692102</v>
      </c>
      <c r="M3729">
        <v>36.7689275680764</v>
      </c>
      <c r="N3729">
        <v>0.79689254368528395</v>
      </c>
      <c r="O3729">
        <v>24.9722222222222</v>
      </c>
      <c r="P3729">
        <v>51.898734177215204</v>
      </c>
      <c r="Q3729">
        <v>-4.1979587730500999E-2</v>
      </c>
    </row>
    <row r="3730" spans="1:17" hidden="1" x14ac:dyDescent="0.3">
      <c r="A3730" t="s">
        <v>7688</v>
      </c>
      <c r="B3730" t="s">
        <v>7689</v>
      </c>
      <c r="C3730" t="s">
        <v>10405</v>
      </c>
      <c r="D3730" t="s">
        <v>2307</v>
      </c>
      <c r="E3730">
        <v>36.914369520000001</v>
      </c>
      <c r="F3730">
        <v>49.8</v>
      </c>
      <c r="G3730">
        <v>44.675079997786597</v>
      </c>
      <c r="H3730">
        <v>4.6771771005207201</v>
      </c>
      <c r="I3730">
        <v>-2.4053656709194402</v>
      </c>
      <c r="J3730">
        <v>-8.4354147490173403</v>
      </c>
      <c r="K3730">
        <v>46.728748971615303</v>
      </c>
      <c r="L3730">
        <v>43.638217066777699</v>
      </c>
      <c r="M3730">
        <v>56.598632502906398</v>
      </c>
      <c r="N3730">
        <v>1.0762712408381601</v>
      </c>
      <c r="O3730">
        <v>35.120481927710799</v>
      </c>
      <c r="P3730">
        <v>121.23500666370499</v>
      </c>
      <c r="Q3730">
        <v>0.11107767554118</v>
      </c>
    </row>
    <row r="3731" spans="1:17" hidden="1" x14ac:dyDescent="0.3">
      <c r="A3731" t="s">
        <v>7690</v>
      </c>
      <c r="B3731" t="s">
        <v>7691</v>
      </c>
      <c r="C3731" t="s">
        <v>10405</v>
      </c>
      <c r="D3731" t="s">
        <v>213</v>
      </c>
      <c r="E3731">
        <v>36.8723995</v>
      </c>
      <c r="F3731">
        <v>51.13</v>
      </c>
      <c r="G3731">
        <v>549.56182242202897</v>
      </c>
      <c r="H3731">
        <v>49.441052433707199</v>
      </c>
      <c r="I3731">
        <v>360.16732384102198</v>
      </c>
      <c r="J3731">
        <v>5.7329174444916804</v>
      </c>
      <c r="K3731">
        <v>34.674432728999598</v>
      </c>
      <c r="L3731">
        <v>19.550456237312599</v>
      </c>
      <c r="M3731">
        <v>99.999985059647997</v>
      </c>
      <c r="N3731">
        <v>0.33016854396739198</v>
      </c>
      <c r="O3731">
        <v>0</v>
      </c>
      <c r="P3731">
        <v>756.44891122278</v>
      </c>
      <c r="Q3731">
        <v>0.189204325263612</v>
      </c>
    </row>
    <row r="3732" spans="1:17" hidden="1" x14ac:dyDescent="0.3">
      <c r="A3732" t="s">
        <v>7692</v>
      </c>
      <c r="B3732" t="s">
        <v>7693</v>
      </c>
      <c r="C3732" t="s">
        <v>10405</v>
      </c>
      <c r="D3732" t="s">
        <v>51</v>
      </c>
      <c r="E3732">
        <v>36.852800000000002</v>
      </c>
      <c r="F3732">
        <v>29.72</v>
      </c>
      <c r="G3732">
        <v>25.077166337373001</v>
      </c>
      <c r="H3732">
        <v>1.4048093298830699</v>
      </c>
      <c r="I3732">
        <v>27.646929900936001</v>
      </c>
      <c r="J3732">
        <v>-10.170785755469099</v>
      </c>
      <c r="K3732">
        <v>28.264594607703199</v>
      </c>
      <c r="L3732">
        <v>23.8233583844649</v>
      </c>
      <c r="M3732">
        <v>36.363328582012997</v>
      </c>
      <c r="N3732">
        <v>0.43371464772718799</v>
      </c>
      <c r="O3732">
        <v>34.488559892328396</v>
      </c>
      <c r="P3732">
        <v>66.033519553072594</v>
      </c>
      <c r="Q3732">
        <v>0.10021494845000301</v>
      </c>
    </row>
    <row r="3733" spans="1:17" hidden="1" x14ac:dyDescent="0.3">
      <c r="A3733" t="s">
        <v>7694</v>
      </c>
      <c r="B3733" t="s">
        <v>7695</v>
      </c>
      <c r="C3733" t="s">
        <v>10405</v>
      </c>
      <c r="D3733" t="s">
        <v>2127</v>
      </c>
      <c r="E3733">
        <v>36.848048380000002</v>
      </c>
      <c r="F3733">
        <v>65.5</v>
      </c>
      <c r="G3733">
        <v>-17.259230209549798</v>
      </c>
      <c r="H3733">
        <v>3.1583912782796699</v>
      </c>
      <c r="I3733">
        <v>25.1428487013245</v>
      </c>
      <c r="J3733">
        <v>-11.4586585167799</v>
      </c>
      <c r="K3733">
        <v>63.144808386021303</v>
      </c>
      <c r="L3733">
        <v>60.114690568277801</v>
      </c>
      <c r="M3733">
        <v>53.050685109385</v>
      </c>
      <c r="N3733">
        <v>0.98908325776331096</v>
      </c>
      <c r="O3733">
        <v>20.3053435114503</v>
      </c>
      <c r="P3733">
        <v>53.216374269005797</v>
      </c>
      <c r="Q3733">
        <v>1.8894145880937002E-2</v>
      </c>
    </row>
    <row r="3734" spans="1:17" hidden="1" x14ac:dyDescent="0.3">
      <c r="A3734" t="s">
        <v>7696</v>
      </c>
      <c r="B3734" t="s">
        <v>7697</v>
      </c>
      <c r="C3734" t="s">
        <v>10405</v>
      </c>
      <c r="D3734" t="s">
        <v>114</v>
      </c>
      <c r="E3734">
        <v>36.805</v>
      </c>
      <c r="F3734">
        <v>0.5</v>
      </c>
      <c r="G3734">
        <v>10.685631945838599</v>
      </c>
      <c r="H3734">
        <v>-12.1650630635187</v>
      </c>
      <c r="I3734">
        <v>25.173999408445599</v>
      </c>
      <c r="J3734">
        <v>-6.3152653246062602</v>
      </c>
      <c r="K3734">
        <v>0.49393629881621998</v>
      </c>
      <c r="L3734">
        <v>0.527766832859485</v>
      </c>
      <c r="M3734">
        <v>34.302791536667399</v>
      </c>
      <c r="N3734">
        <v>0.78018912987111699</v>
      </c>
      <c r="O3734">
        <v>19.999999999999901</v>
      </c>
      <c r="P3734">
        <v>66.6666666666666</v>
      </c>
      <c r="Q3734">
        <v>1.9893043613947E-2</v>
      </c>
    </row>
    <row r="3735" spans="1:17" hidden="1" x14ac:dyDescent="0.3">
      <c r="A3735" t="s">
        <v>7698</v>
      </c>
      <c r="B3735" t="s">
        <v>7699</v>
      </c>
      <c r="C3735" t="s">
        <v>10405</v>
      </c>
      <c r="D3735" t="s">
        <v>754</v>
      </c>
      <c r="E3735">
        <v>36.765885388999997</v>
      </c>
      <c r="F3735">
        <v>274.11</v>
      </c>
      <c r="G3735">
        <v>33.996044859791802</v>
      </c>
      <c r="H3735">
        <v>-0.74508799135001602</v>
      </c>
      <c r="I3735">
        <v>10.375721302529101</v>
      </c>
      <c r="J3735">
        <v>1.54739366994247</v>
      </c>
      <c r="K3735">
        <v>261.70818693970699</v>
      </c>
      <c r="L3735">
        <v>231.74087467582001</v>
      </c>
      <c r="M3735">
        <v>30.790198502182001</v>
      </c>
      <c r="N3735">
        <v>0.93623683079082298</v>
      </c>
      <c r="O3735">
        <v>1.0543212578891501</v>
      </c>
      <c r="P3735">
        <v>71.5331664580726</v>
      </c>
    </row>
    <row r="3736" spans="1:17" hidden="1" x14ac:dyDescent="0.3">
      <c r="A3736" t="s">
        <v>7700</v>
      </c>
      <c r="B3736" t="s">
        <v>7701</v>
      </c>
      <c r="C3736" t="s">
        <v>10405</v>
      </c>
      <c r="D3736" t="s">
        <v>564</v>
      </c>
      <c r="E3736">
        <v>36.709544999999999</v>
      </c>
      <c r="F3736">
        <v>120.3</v>
      </c>
      <c r="G3736">
        <v>41.546900641042299</v>
      </c>
      <c r="H3736">
        <v>78.575677677222004</v>
      </c>
      <c r="I3736">
        <v>46.998581397298601</v>
      </c>
      <c r="J3736">
        <v>29.9280800962717</v>
      </c>
      <c r="K3736">
        <v>88.948086380334502</v>
      </c>
      <c r="L3736">
        <v>77.565194362434198</v>
      </c>
      <c r="M3736">
        <v>79.155642353061893</v>
      </c>
      <c r="N3736">
        <v>2.00457161741621</v>
      </c>
      <c r="O3736">
        <v>10.116375727348199</v>
      </c>
      <c r="Q3736">
        <v>0.114940424242798</v>
      </c>
    </row>
    <row r="3737" spans="1:17" hidden="1" x14ac:dyDescent="0.3">
      <c r="A3737" t="s">
        <v>7702</v>
      </c>
      <c r="B3737" t="s">
        <v>7703</v>
      </c>
      <c r="C3737" t="s">
        <v>10405</v>
      </c>
      <c r="D3737" t="s">
        <v>400</v>
      </c>
      <c r="E3737">
        <v>36.583750000000002</v>
      </c>
      <c r="F3737">
        <v>196</v>
      </c>
      <c r="G3737">
        <v>74.144278562379995</v>
      </c>
      <c r="H3737">
        <v>-18.0909889894446</v>
      </c>
      <c r="I3737">
        <v>39.746575426804696</v>
      </c>
      <c r="J3737">
        <v>-20.816218916468902</v>
      </c>
      <c r="K3737">
        <v>210.10899867743399</v>
      </c>
      <c r="L3737">
        <v>165.45735930414</v>
      </c>
      <c r="M3737">
        <v>31.3004002223831</v>
      </c>
      <c r="N3737">
        <v>0.92549490459389505</v>
      </c>
      <c r="O3737">
        <v>27.5510204081632</v>
      </c>
      <c r="P3737">
        <v>147.78761061946901</v>
      </c>
      <c r="Q3737">
        <v>0.114561221426695</v>
      </c>
    </row>
    <row r="3738" spans="1:17" hidden="1" x14ac:dyDescent="0.3">
      <c r="A3738" t="s">
        <v>7704</v>
      </c>
      <c r="B3738" t="s">
        <v>7705</v>
      </c>
      <c r="C3738" t="s">
        <v>10405</v>
      </c>
      <c r="D3738" t="s">
        <v>92</v>
      </c>
      <c r="E3738">
        <v>36.450062500000001</v>
      </c>
      <c r="F3738">
        <v>643</v>
      </c>
      <c r="G3738">
        <v>-27.720568741063701</v>
      </c>
      <c r="H3738">
        <v>-13.6424508948813</v>
      </c>
      <c r="I3738">
        <v>-65.828304739019799</v>
      </c>
      <c r="J3738">
        <v>-2.3133482385770301</v>
      </c>
      <c r="K3738">
        <v>872.77981629216299</v>
      </c>
      <c r="M3738">
        <v>15.1215280586862</v>
      </c>
      <c r="N3738">
        <v>1.19047619047619</v>
      </c>
      <c r="O3738">
        <v>112.28615863141501</v>
      </c>
      <c r="P3738">
        <v>7.1666666666666696</v>
      </c>
    </row>
    <row r="3739" spans="1:17" hidden="1" x14ac:dyDescent="0.3">
      <c r="A3739" t="s">
        <v>7706</v>
      </c>
      <c r="B3739" t="s">
        <v>7707</v>
      </c>
      <c r="C3739" t="s">
        <v>10405</v>
      </c>
      <c r="D3739" t="s">
        <v>1489</v>
      </c>
      <c r="E3739">
        <v>36.354754999999997</v>
      </c>
      <c r="F3739">
        <v>61.9</v>
      </c>
      <c r="G3739">
        <v>-3.1863056602102402</v>
      </c>
      <c r="H3739">
        <v>-13.8681910619835</v>
      </c>
      <c r="I3739">
        <v>6.1168565513027797</v>
      </c>
      <c r="J3739">
        <v>-7.5067054634148196</v>
      </c>
      <c r="K3739">
        <v>64.960937965294093</v>
      </c>
      <c r="L3739">
        <v>59.415502995844001</v>
      </c>
      <c r="M3739">
        <v>25.907949527173301</v>
      </c>
      <c r="N3739">
        <v>0.249484444048337</v>
      </c>
      <c r="O3739">
        <v>37.8998384491114</v>
      </c>
      <c r="P3739">
        <v>45.647058823529399</v>
      </c>
      <c r="Q3739">
        <v>4.5031525173097997E-2</v>
      </c>
    </row>
    <row r="3740" spans="1:17" hidden="1" x14ac:dyDescent="0.3">
      <c r="A3740" t="s">
        <v>7708</v>
      </c>
      <c r="B3740" t="s">
        <v>7709</v>
      </c>
      <c r="C3740" t="s">
        <v>10405</v>
      </c>
      <c r="D3740" t="s">
        <v>1433</v>
      </c>
      <c r="E3740">
        <v>36.350369999999998</v>
      </c>
      <c r="F3740">
        <v>81</v>
      </c>
      <c r="G3740">
        <v>-8.4129165644745694</v>
      </c>
      <c r="H3740">
        <v>-9.5195604180160895</v>
      </c>
      <c r="I3740">
        <v>-31.126186834035899</v>
      </c>
      <c r="J3740">
        <v>-8.2406073559553707</v>
      </c>
      <c r="K3740">
        <v>83.180746189104198</v>
      </c>
      <c r="L3740">
        <v>73.387213685730302</v>
      </c>
      <c r="M3740">
        <v>44.879593783124598</v>
      </c>
      <c r="N3740">
        <v>0.48026405150634299</v>
      </c>
      <c r="O3740">
        <v>24.5308641975308</v>
      </c>
      <c r="P3740">
        <v>37.079031985107399</v>
      </c>
      <c r="Q3740">
        <v>0.17141766536615799</v>
      </c>
    </row>
    <row r="3741" spans="1:17" hidden="1" x14ac:dyDescent="0.3">
      <c r="A3741" t="s">
        <v>7710</v>
      </c>
      <c r="B3741" t="s">
        <v>7711</v>
      </c>
      <c r="C3741" t="s">
        <v>10405</v>
      </c>
      <c r="D3741" t="s">
        <v>144</v>
      </c>
      <c r="E3741">
        <v>36.337499999999999</v>
      </c>
      <c r="F3741">
        <v>2.5499999999999998</v>
      </c>
      <c r="G3741">
        <v>63.946244378484202</v>
      </c>
      <c r="H3741">
        <v>-4.7576556561113303</v>
      </c>
      <c r="I3741">
        <v>-13.601510795636001</v>
      </c>
      <c r="J3741">
        <v>1.1894251069134201</v>
      </c>
      <c r="K3741">
        <v>2.57555681649051</v>
      </c>
      <c r="L3741">
        <v>2.37162669007341</v>
      </c>
      <c r="M3741">
        <v>47.607905715546302</v>
      </c>
      <c r="N3741">
        <v>0.23342769543524999</v>
      </c>
      <c r="O3741">
        <v>34.509803921568597</v>
      </c>
      <c r="P3741">
        <v>114.503794848206</v>
      </c>
      <c r="Q3741">
        <v>7.5868946178459004E-2</v>
      </c>
    </row>
    <row r="3742" spans="1:17" hidden="1" x14ac:dyDescent="0.3">
      <c r="A3742" t="s">
        <v>7712</v>
      </c>
      <c r="B3742" t="s">
        <v>7713</v>
      </c>
      <c r="C3742" t="s">
        <v>10405</v>
      </c>
      <c r="D3742" t="s">
        <v>7714</v>
      </c>
      <c r="E3742">
        <v>36.275339099999997</v>
      </c>
      <c r="F3742">
        <v>87.01</v>
      </c>
      <c r="G3742">
        <v>16.7672087052654</v>
      </c>
      <c r="H3742">
        <v>-13.232412834038501</v>
      </c>
      <c r="I3742">
        <v>22.678205155916402</v>
      </c>
      <c r="J3742">
        <v>-8.0827603502190595</v>
      </c>
      <c r="K3742">
        <v>90.132426353575298</v>
      </c>
      <c r="L3742">
        <v>81.473455685339204</v>
      </c>
      <c r="M3742">
        <v>39.903907132455601</v>
      </c>
      <c r="N3742">
        <v>0.56543407245484301</v>
      </c>
      <c r="O3742">
        <v>50.396506148718501</v>
      </c>
      <c r="P3742">
        <v>67.326923076923094</v>
      </c>
      <c r="Q3742">
        <v>7.5404469059118004E-2</v>
      </c>
    </row>
    <row r="3743" spans="1:17" hidden="1" x14ac:dyDescent="0.3">
      <c r="A3743" t="s">
        <v>7715</v>
      </c>
      <c r="B3743" t="s">
        <v>7716</v>
      </c>
      <c r="C3743" t="s">
        <v>10405</v>
      </c>
      <c r="D3743" t="s">
        <v>7344</v>
      </c>
      <c r="E3743">
        <v>36.212960000000002</v>
      </c>
      <c r="F3743">
        <v>934.5</v>
      </c>
      <c r="G3743">
        <v>77.852087245792006</v>
      </c>
      <c r="H3743">
        <v>26.1246972850651</v>
      </c>
      <c r="I3743">
        <v>26.5520780360998</v>
      </c>
      <c r="J3743">
        <v>12.1994448573074</v>
      </c>
      <c r="K3743">
        <v>740.44225314088703</v>
      </c>
      <c r="L3743">
        <v>641.96978969492204</v>
      </c>
      <c r="M3743">
        <v>80.2377511784577</v>
      </c>
      <c r="N3743">
        <v>1.7824771477288699</v>
      </c>
      <c r="O3743">
        <v>1.8780096308186101</v>
      </c>
      <c r="P3743">
        <v>130.172413793103</v>
      </c>
      <c r="Q3743">
        <v>3.5509360405959998E-2</v>
      </c>
    </row>
    <row r="3744" spans="1:17" hidden="1" x14ac:dyDescent="0.3">
      <c r="A3744" t="s">
        <v>7717</v>
      </c>
      <c r="B3744" t="s">
        <v>7718</v>
      </c>
      <c r="C3744" t="s">
        <v>10405</v>
      </c>
      <c r="D3744" t="s">
        <v>1126</v>
      </c>
      <c r="E3744">
        <v>36.108159999999998</v>
      </c>
      <c r="F3744">
        <v>14.72</v>
      </c>
      <c r="G3744">
        <v>34.529253107724102</v>
      </c>
      <c r="H3744">
        <v>-0.76036568321160303</v>
      </c>
      <c r="I3744">
        <v>64.045251613031198</v>
      </c>
      <c r="J3744">
        <v>-4.6984108415097401</v>
      </c>
      <c r="K3744">
        <v>14.5385523912955</v>
      </c>
      <c r="L3744">
        <v>11.5990877097589</v>
      </c>
      <c r="M3744">
        <v>40.284183297854703</v>
      </c>
      <c r="N3744">
        <v>0.47876350309937299</v>
      </c>
      <c r="O3744">
        <v>18.885869565217298</v>
      </c>
      <c r="P3744">
        <v>138.72859004361601</v>
      </c>
      <c r="Q3744">
        <v>7.5236074881159007E-2</v>
      </c>
    </row>
    <row r="3745" spans="1:17" hidden="1" x14ac:dyDescent="0.3">
      <c r="A3745" t="s">
        <v>7719</v>
      </c>
      <c r="B3745" t="s">
        <v>7720</v>
      </c>
      <c r="C3745" t="s">
        <v>10405</v>
      </c>
      <c r="D3745" t="s">
        <v>1489</v>
      </c>
      <c r="E3745">
        <v>36.011414330000001</v>
      </c>
      <c r="F3745">
        <v>0.85</v>
      </c>
      <c r="G3745">
        <v>-48.013095069720002</v>
      </c>
      <c r="H3745">
        <v>-8.2059315181803001</v>
      </c>
      <c r="I3745">
        <v>-26.285293986331599</v>
      </c>
      <c r="J3745">
        <v>-4.7946928738012504</v>
      </c>
      <c r="K3745">
        <v>0.86671422645980101</v>
      </c>
      <c r="L3745">
        <v>0.90973864074757405</v>
      </c>
      <c r="M3745">
        <v>41.533629447781401</v>
      </c>
      <c r="N3745">
        <v>0.62661936463886703</v>
      </c>
      <c r="O3745">
        <v>58.823529411764703</v>
      </c>
      <c r="P3745">
        <v>6.25</v>
      </c>
      <c r="Q3745">
        <v>4.0774993287126998E-2</v>
      </c>
    </row>
    <row r="3746" spans="1:17" hidden="1" x14ac:dyDescent="0.3">
      <c r="A3746" t="s">
        <v>7721</v>
      </c>
      <c r="B3746" t="s">
        <v>7722</v>
      </c>
      <c r="C3746" t="s">
        <v>10405</v>
      </c>
      <c r="D3746" t="s">
        <v>2316</v>
      </c>
      <c r="E3746">
        <v>35.975389999999997</v>
      </c>
      <c r="F3746">
        <v>718</v>
      </c>
      <c r="G3746">
        <v>373.28431450228197</v>
      </c>
      <c r="H3746">
        <v>-6.4861726590744997</v>
      </c>
      <c r="I3746">
        <v>6.9479969783119797</v>
      </c>
      <c r="J3746">
        <v>3.4709554518791901</v>
      </c>
      <c r="K3746">
        <v>790.25059491904506</v>
      </c>
      <c r="L3746">
        <v>674.46674241189601</v>
      </c>
      <c r="M3746">
        <v>48.886248508494504</v>
      </c>
      <c r="N3746">
        <v>0.72707819130180995</v>
      </c>
      <c r="O3746">
        <v>67.130919220055702</v>
      </c>
      <c r="P3746">
        <v>415.80459770114902</v>
      </c>
      <c r="Q3746">
        <v>0.386142607638428</v>
      </c>
    </row>
    <row r="3747" spans="1:17" hidden="1" x14ac:dyDescent="0.3">
      <c r="A3747" t="s">
        <v>7723</v>
      </c>
      <c r="B3747" t="s">
        <v>7724</v>
      </c>
      <c r="C3747" t="s">
        <v>10405</v>
      </c>
      <c r="D3747" t="s">
        <v>1717</v>
      </c>
      <c r="E3747">
        <v>35.940969869999897</v>
      </c>
      <c r="F3747">
        <v>23.91</v>
      </c>
      <c r="G3747">
        <v>36.090276562305903</v>
      </c>
      <c r="H3747">
        <v>12.0778484442263</v>
      </c>
      <c r="I3747">
        <v>4.4312590027839001</v>
      </c>
      <c r="J3747">
        <v>-8.0809587114999601</v>
      </c>
      <c r="K3747">
        <v>23.778798672368701</v>
      </c>
      <c r="L3747">
        <v>21.133040888769798</v>
      </c>
      <c r="M3747">
        <v>35.670278928350399</v>
      </c>
      <c r="N3747">
        <v>0.50948317571353696</v>
      </c>
      <c r="O3747">
        <v>49.058971141781598</v>
      </c>
      <c r="P3747">
        <v>73.260869565217305</v>
      </c>
      <c r="Q3747">
        <v>7.7033630835613001E-2</v>
      </c>
    </row>
    <row r="3748" spans="1:17" hidden="1" x14ac:dyDescent="0.3">
      <c r="A3748" t="s">
        <v>7725</v>
      </c>
      <c r="B3748" t="s">
        <v>7726</v>
      </c>
      <c r="C3748" t="s">
        <v>10405</v>
      </c>
      <c r="D3748" t="s">
        <v>780</v>
      </c>
      <c r="E3748">
        <v>35.907703439999999</v>
      </c>
      <c r="F3748">
        <v>15.49</v>
      </c>
      <c r="G3748">
        <v>-75.700493776779894</v>
      </c>
      <c r="H3748">
        <v>72.847134763050306</v>
      </c>
      <c r="I3748">
        <v>2.3943759311477399</v>
      </c>
      <c r="J3748">
        <v>40.815912676136897</v>
      </c>
      <c r="K3748">
        <v>10.5424790556955</v>
      </c>
      <c r="L3748">
        <v>14.5817540009092</v>
      </c>
      <c r="M3748">
        <v>80.402356395854099</v>
      </c>
      <c r="N3748">
        <v>2.0391339956557299</v>
      </c>
      <c r="O3748">
        <v>193.09231762427299</v>
      </c>
      <c r="P3748">
        <v>107.36278447121801</v>
      </c>
      <c r="Q3748">
        <v>-2.7651083005726999E-2</v>
      </c>
    </row>
    <row r="3749" spans="1:17" hidden="1" x14ac:dyDescent="0.3">
      <c r="A3749" t="s">
        <v>7727</v>
      </c>
      <c r="B3749" t="s">
        <v>7728</v>
      </c>
      <c r="C3749" t="s">
        <v>10405</v>
      </c>
      <c r="D3749" t="s">
        <v>7468</v>
      </c>
      <c r="E3749">
        <v>35.609247099999997</v>
      </c>
      <c r="F3749">
        <v>623</v>
      </c>
      <c r="G3749">
        <v>-60.031631337427399</v>
      </c>
      <c r="H3749">
        <v>-8.8521184593675493</v>
      </c>
      <c r="I3749">
        <v>-41.335104233010902</v>
      </c>
      <c r="J3749">
        <v>3.9810584982876098</v>
      </c>
      <c r="K3749">
        <v>596.78917293865504</v>
      </c>
      <c r="L3749">
        <v>675.38638888008302</v>
      </c>
      <c r="M3749">
        <v>72.3795882497447</v>
      </c>
      <c r="N3749">
        <v>0.19135872914431701</v>
      </c>
      <c r="O3749">
        <v>102.897271268057</v>
      </c>
      <c r="P3749">
        <v>23.122529644268699</v>
      </c>
      <c r="Q3749">
        <v>9.1420032470342999E-2</v>
      </c>
    </row>
    <row r="3750" spans="1:17" hidden="1" x14ac:dyDescent="0.3">
      <c r="A3750" t="s">
        <v>7729</v>
      </c>
      <c r="B3750" t="s">
        <v>7730</v>
      </c>
      <c r="C3750" t="s">
        <v>10405</v>
      </c>
      <c r="E3750">
        <v>35.425504400000001</v>
      </c>
      <c r="F3750">
        <v>68</v>
      </c>
      <c r="G3750">
        <v>51.612272872479501</v>
      </c>
      <c r="H3750">
        <v>-11.3735010141293</v>
      </c>
      <c r="I3750">
        <v>-2.4289061605616098</v>
      </c>
      <c r="J3750">
        <v>2.1838252110975298</v>
      </c>
      <c r="K3750">
        <v>68.961888138272798</v>
      </c>
      <c r="L3750">
        <v>65.356041780017506</v>
      </c>
      <c r="M3750">
        <v>60.3421393950903</v>
      </c>
      <c r="N3750">
        <v>0.23892788312177399</v>
      </c>
      <c r="O3750">
        <v>79.294117647058798</v>
      </c>
      <c r="P3750">
        <v>98.772288804443093</v>
      </c>
      <c r="Q3750">
        <v>4.8975962015763999E-2</v>
      </c>
    </row>
    <row r="3751" spans="1:17" hidden="1" x14ac:dyDescent="0.3">
      <c r="A3751" t="s">
        <v>7731</v>
      </c>
      <c r="B3751" t="s">
        <v>7732</v>
      </c>
      <c r="C3751" t="s">
        <v>10405</v>
      </c>
      <c r="D3751" t="s">
        <v>1489</v>
      </c>
      <c r="E3751">
        <v>35.383800000000001</v>
      </c>
      <c r="F3751">
        <v>34.69</v>
      </c>
      <c r="G3751">
        <v>-30.291922071362901</v>
      </c>
      <c r="H3751">
        <v>-1.46285796825005</v>
      </c>
      <c r="I3751">
        <v>-12.561931327485</v>
      </c>
      <c r="J3751">
        <v>-11.039078221864999</v>
      </c>
      <c r="K3751">
        <v>34.499534091494098</v>
      </c>
      <c r="L3751">
        <v>35.626792702979699</v>
      </c>
      <c r="M3751">
        <v>45.607392284286597</v>
      </c>
      <c r="N3751">
        <v>1.4283018967129999</v>
      </c>
      <c r="O3751">
        <v>59.988469299509902</v>
      </c>
      <c r="P3751">
        <v>17.195945945945901</v>
      </c>
      <c r="Q3751">
        <v>6.3555889394735998E-2</v>
      </c>
    </row>
    <row r="3752" spans="1:17" hidden="1" x14ac:dyDescent="0.3">
      <c r="A3752" t="s">
        <v>7733</v>
      </c>
      <c r="B3752" t="s">
        <v>7734</v>
      </c>
      <c r="C3752" t="s">
        <v>10405</v>
      </c>
      <c r="D3752" t="s">
        <v>1363</v>
      </c>
      <c r="E3752">
        <v>35.335546641000001</v>
      </c>
      <c r="F3752">
        <v>1000</v>
      </c>
      <c r="G3752">
        <v>-32.170510901304098</v>
      </c>
      <c r="H3752">
        <v>-4.75665565611133</v>
      </c>
      <c r="I3752">
        <v>-17.6821434386971</v>
      </c>
      <c r="J3752">
        <v>-2.4671114584522198</v>
      </c>
      <c r="K3752">
        <v>999.99407408401305</v>
      </c>
      <c r="L3752">
        <v>999.99324666212601</v>
      </c>
      <c r="M3752">
        <v>45.349584451913898</v>
      </c>
      <c r="N3752">
        <v>0.86086994595736499</v>
      </c>
      <c r="O3752">
        <v>4.4999999999999902</v>
      </c>
      <c r="P3752">
        <v>0.88272383354350803</v>
      </c>
      <c r="Q3752">
        <v>-0.10191173764686701</v>
      </c>
    </row>
    <row r="3753" spans="1:17" hidden="1" x14ac:dyDescent="0.3">
      <c r="A3753" t="s">
        <v>7735</v>
      </c>
      <c r="B3753" t="s">
        <v>7736</v>
      </c>
      <c r="C3753" t="s">
        <v>10405</v>
      </c>
      <c r="D3753" t="s">
        <v>130</v>
      </c>
      <c r="E3753">
        <v>35.300699999999999</v>
      </c>
      <c r="F3753">
        <v>30.5</v>
      </c>
      <c r="G3753">
        <v>-40.442187603033503</v>
      </c>
      <c r="I3753">
        <v>-21.7711937631626</v>
      </c>
      <c r="M3753">
        <v>0</v>
      </c>
      <c r="N3753">
        <v>1</v>
      </c>
      <c r="O3753">
        <v>9.01639344262294</v>
      </c>
      <c r="P3753">
        <v>0</v>
      </c>
    </row>
    <row r="3754" spans="1:17" hidden="1" x14ac:dyDescent="0.3">
      <c r="A3754" t="s">
        <v>7737</v>
      </c>
      <c r="B3754" t="s">
        <v>7738</v>
      </c>
      <c r="C3754" t="s">
        <v>10405</v>
      </c>
      <c r="D3754" t="s">
        <v>127</v>
      </c>
      <c r="E3754">
        <v>35.294094999999999</v>
      </c>
      <c r="F3754">
        <v>65.400000000000006</v>
      </c>
      <c r="G3754">
        <v>65.113556961998995</v>
      </c>
      <c r="H3754">
        <v>-14.388298610967601</v>
      </c>
      <c r="I3754">
        <v>32.904008289732403</v>
      </c>
      <c r="J3754">
        <v>-8.3665473758883095</v>
      </c>
      <c r="K3754">
        <v>71.617840968206707</v>
      </c>
      <c r="L3754">
        <v>61.990205310615501</v>
      </c>
      <c r="M3754">
        <v>28.181896448206999</v>
      </c>
      <c r="N3754">
        <v>0.78629374039908495</v>
      </c>
      <c r="O3754">
        <v>43.715596330275197</v>
      </c>
      <c r="P3754">
        <v>132.57467994310099</v>
      </c>
      <c r="Q3754">
        <v>3.2952540462455999E-2</v>
      </c>
    </row>
    <row r="3755" spans="1:17" hidden="1" x14ac:dyDescent="0.3">
      <c r="A3755" t="s">
        <v>7739</v>
      </c>
      <c r="B3755" t="s">
        <v>7740</v>
      </c>
      <c r="C3755" t="s">
        <v>10405</v>
      </c>
      <c r="D3755" t="s">
        <v>144</v>
      </c>
      <c r="E3755">
        <v>35.115000000000002</v>
      </c>
      <c r="F3755">
        <v>23.41</v>
      </c>
      <c r="G3755">
        <v>76.473765381030901</v>
      </c>
      <c r="H3755">
        <v>-2.50816690355509</v>
      </c>
      <c r="I3755">
        <v>17.244810441792598</v>
      </c>
      <c r="J3755">
        <v>-7.5924511368964396</v>
      </c>
      <c r="K3755">
        <v>22.534219405044901</v>
      </c>
      <c r="L3755">
        <v>18.740878336671301</v>
      </c>
      <c r="M3755">
        <v>34.905020974109398</v>
      </c>
      <c r="N3755">
        <v>1.3764090320425499</v>
      </c>
      <c r="O3755">
        <v>28.1503630926954</v>
      </c>
      <c r="P3755">
        <v>120.43314500941599</v>
      </c>
      <c r="Q3755">
        <v>0.105787342360637</v>
      </c>
    </row>
    <row r="3756" spans="1:17" hidden="1" x14ac:dyDescent="0.3">
      <c r="A3756" t="s">
        <v>7741</v>
      </c>
      <c r="B3756" t="s">
        <v>7742</v>
      </c>
      <c r="C3756" t="s">
        <v>10405</v>
      </c>
      <c r="E3756">
        <v>35.006999999999998</v>
      </c>
      <c r="F3756">
        <v>50</v>
      </c>
      <c r="G3756">
        <v>208.66011826388299</v>
      </c>
      <c r="H3756">
        <v>-0.487546420758802</v>
      </c>
      <c r="I3756">
        <v>-50.703907011992598</v>
      </c>
      <c r="J3756">
        <v>-0.62624047942234595</v>
      </c>
      <c r="K3756">
        <v>52.651736891325399</v>
      </c>
      <c r="L3756">
        <v>51.255574207453002</v>
      </c>
      <c r="M3756">
        <v>41.4142314936189</v>
      </c>
      <c r="N3756">
        <v>1.1934319803559099</v>
      </c>
      <c r="O3756">
        <v>78.959999999999994</v>
      </c>
      <c r="P3756">
        <v>240.831629175187</v>
      </c>
    </row>
    <row r="3757" spans="1:17" hidden="1" x14ac:dyDescent="0.3">
      <c r="A3757" t="s">
        <v>7743</v>
      </c>
      <c r="B3757" t="s">
        <v>7744</v>
      </c>
      <c r="C3757" t="s">
        <v>10405</v>
      </c>
      <c r="D3757" t="s">
        <v>74</v>
      </c>
      <c r="E3757">
        <v>34.979819999999997</v>
      </c>
      <c r="F3757">
        <v>35.200000000000003</v>
      </c>
      <c r="G3757">
        <v>80.517310840961599</v>
      </c>
      <c r="H3757">
        <v>-14.2359614412353</v>
      </c>
      <c r="I3757">
        <v>36.770564317867098</v>
      </c>
      <c r="J3757">
        <v>-5.8860307399569702</v>
      </c>
      <c r="K3757">
        <v>32.646739500829803</v>
      </c>
      <c r="L3757">
        <v>26.4697921765943</v>
      </c>
      <c r="M3757">
        <v>47.699553029696098</v>
      </c>
      <c r="N3757">
        <v>0.458459317911178</v>
      </c>
      <c r="O3757">
        <v>16.448863636363601</v>
      </c>
      <c r="P3757">
        <v>117.149907464528</v>
      </c>
      <c r="Q3757">
        <v>0.106354521684784</v>
      </c>
    </row>
    <row r="3758" spans="1:17" hidden="1" x14ac:dyDescent="0.3">
      <c r="A3758" t="s">
        <v>7745</v>
      </c>
      <c r="B3758" t="s">
        <v>7746</v>
      </c>
      <c r="C3758" t="s">
        <v>10405</v>
      </c>
      <c r="D3758" t="s">
        <v>7714</v>
      </c>
      <c r="E3758">
        <v>34.971040000000002</v>
      </c>
      <c r="F3758">
        <v>221</v>
      </c>
      <c r="G3758">
        <v>-21.6715109113042</v>
      </c>
      <c r="H3758">
        <v>11.588751293085799</v>
      </c>
      <c r="I3758">
        <v>2.7856491378386301</v>
      </c>
      <c r="J3758">
        <v>-6.7981158074567496</v>
      </c>
      <c r="K3758">
        <v>195.23419182381701</v>
      </c>
      <c r="L3758">
        <v>185.159228030463</v>
      </c>
      <c r="M3758">
        <v>59.9708554332313</v>
      </c>
      <c r="N3758">
        <v>0.25145067698259099</v>
      </c>
      <c r="O3758">
        <v>8.8235294117646905</v>
      </c>
      <c r="P3758">
        <v>49.983033593484897</v>
      </c>
      <c r="Q3758">
        <v>7.4950258214487003E-2</v>
      </c>
    </row>
    <row r="3759" spans="1:17" hidden="1" x14ac:dyDescent="0.3">
      <c r="A3759" t="s">
        <v>7747</v>
      </c>
      <c r="B3759" t="s">
        <v>7748</v>
      </c>
      <c r="C3759" t="s">
        <v>10405</v>
      </c>
      <c r="E3759">
        <v>34.938825000000001</v>
      </c>
      <c r="F3759">
        <v>61.35</v>
      </c>
      <c r="G3759">
        <v>-21.928923310226001</v>
      </c>
      <c r="H3759">
        <v>5.4876273627565899</v>
      </c>
      <c r="I3759">
        <v>-7.4405558476190397</v>
      </c>
      <c r="J3759">
        <v>7.7761715404154996</v>
      </c>
      <c r="M3759">
        <v>100</v>
      </c>
      <c r="O3759">
        <v>0</v>
      </c>
      <c r="P3759">
        <v>15.754716981132001</v>
      </c>
    </row>
    <row r="3760" spans="1:17" hidden="1" x14ac:dyDescent="0.3">
      <c r="A3760" t="s">
        <v>7749</v>
      </c>
      <c r="B3760" t="s">
        <v>7750</v>
      </c>
      <c r="C3760" t="s">
        <v>10405</v>
      </c>
      <c r="D3760" t="s">
        <v>74</v>
      </c>
      <c r="E3760">
        <v>34.895019499999997</v>
      </c>
      <c r="F3760">
        <v>0.61</v>
      </c>
      <c r="G3760">
        <v>-36.9015421473595</v>
      </c>
      <c r="H3760">
        <v>-6.3969999184064097</v>
      </c>
      <c r="I3760">
        <v>-67.683143448697194</v>
      </c>
      <c r="J3760">
        <v>-0.77419622421513001</v>
      </c>
      <c r="K3760">
        <v>0.67067805786564305</v>
      </c>
      <c r="L3760">
        <v>0.86886831985229296</v>
      </c>
      <c r="M3760">
        <v>57.661227485341101</v>
      </c>
      <c r="N3760">
        <v>0.14617062194678099</v>
      </c>
      <c r="O3760">
        <v>196.72131147540901</v>
      </c>
      <c r="P3760">
        <v>7.0175438596491198</v>
      </c>
      <c r="Q3760">
        <v>9.7938201950332995E-2</v>
      </c>
    </row>
    <row r="3761" spans="1:17" hidden="1" x14ac:dyDescent="0.3">
      <c r="A3761" t="s">
        <v>7751</v>
      </c>
      <c r="B3761" t="s">
        <v>7752</v>
      </c>
      <c r="C3761" t="s">
        <v>10405</v>
      </c>
      <c r="D3761" t="s">
        <v>611</v>
      </c>
      <c r="E3761">
        <v>34.892369639999998</v>
      </c>
      <c r="F3761">
        <v>3.49</v>
      </c>
      <c r="G3761">
        <v>-54.615955355748603</v>
      </c>
      <c r="H3761">
        <v>-9.8927907912464708</v>
      </c>
      <c r="I3761">
        <v>-34.981721647749303</v>
      </c>
      <c r="J3761">
        <v>-7.0886766958437297</v>
      </c>
      <c r="K3761">
        <v>3.7025570762852098</v>
      </c>
      <c r="L3761">
        <v>4.2661454195527</v>
      </c>
      <c r="M3761">
        <v>12.3745334034724</v>
      </c>
      <c r="N3761">
        <v>0.80109668616466101</v>
      </c>
      <c r="O3761">
        <v>134.95702005730601</v>
      </c>
      <c r="P3761">
        <v>1.7492711370262299</v>
      </c>
      <c r="Q3761">
        <v>0.110871624967778</v>
      </c>
    </row>
    <row r="3762" spans="1:17" hidden="1" x14ac:dyDescent="0.3">
      <c r="A3762" t="s">
        <v>7753</v>
      </c>
      <c r="B3762" t="s">
        <v>7754</v>
      </c>
      <c r="C3762" t="s">
        <v>10405</v>
      </c>
      <c r="D3762" t="s">
        <v>1551</v>
      </c>
      <c r="E3762">
        <v>34.872599999999998</v>
      </c>
      <c r="F3762">
        <v>83.03</v>
      </c>
      <c r="G3762">
        <v>-5.0782918695163497</v>
      </c>
      <c r="H3762">
        <v>-2.06262019511842</v>
      </c>
      <c r="I3762">
        <v>18.4093004129648</v>
      </c>
      <c r="J3762">
        <v>-2.1457858433484902</v>
      </c>
      <c r="K3762">
        <v>89.7029799287034</v>
      </c>
      <c r="L3762">
        <v>85.154693484364103</v>
      </c>
      <c r="M3762">
        <v>37.331621260603598</v>
      </c>
      <c r="N3762">
        <v>0.61714708056171397</v>
      </c>
      <c r="O3762">
        <v>46.934842827893497</v>
      </c>
      <c r="P3762">
        <v>44.6515679442508</v>
      </c>
      <c r="Q3762">
        <v>0.124591168700512</v>
      </c>
    </row>
    <row r="3763" spans="1:17" hidden="1" x14ac:dyDescent="0.3">
      <c r="A3763" t="s">
        <v>7755</v>
      </c>
      <c r="B3763" t="s">
        <v>7756</v>
      </c>
      <c r="C3763" t="s">
        <v>10405</v>
      </c>
      <c r="D3763" t="s">
        <v>400</v>
      </c>
      <c r="E3763">
        <v>34.870759999999997</v>
      </c>
      <c r="F3763">
        <v>58</v>
      </c>
      <c r="G3763">
        <v>114.636999726993</v>
      </c>
      <c r="H3763">
        <v>-7.86742200339659</v>
      </c>
      <c r="I3763">
        <v>116.093559493664</v>
      </c>
      <c r="J3763">
        <v>-3.7704813414661098</v>
      </c>
      <c r="K3763">
        <v>54.923391614791299</v>
      </c>
      <c r="L3763">
        <v>42.5757945346258</v>
      </c>
      <c r="M3763">
        <v>53.8756132059398</v>
      </c>
      <c r="N3763">
        <v>0.31509678892231002</v>
      </c>
      <c r="O3763">
        <v>17.241379310344801</v>
      </c>
      <c r="P3763">
        <v>174.75130270014199</v>
      </c>
      <c r="Q3763">
        <v>9.2668038413252996E-2</v>
      </c>
    </row>
    <row r="3764" spans="1:17" hidden="1" x14ac:dyDescent="0.3">
      <c r="A3764" t="s">
        <v>7757</v>
      </c>
      <c r="B3764" t="s">
        <v>7758</v>
      </c>
      <c r="C3764" t="s">
        <v>10405</v>
      </c>
      <c r="D3764" t="s">
        <v>1433</v>
      </c>
      <c r="E3764">
        <v>34.766159999999999</v>
      </c>
      <c r="F3764">
        <v>50.65</v>
      </c>
      <c r="G3764">
        <v>-66.494643691387196</v>
      </c>
      <c r="H3764">
        <v>-11.494265264062699</v>
      </c>
      <c r="I3764">
        <v>-22.2970794185653</v>
      </c>
      <c r="J3764">
        <v>-7.6524947119853399</v>
      </c>
      <c r="K3764">
        <v>54.452937981067599</v>
      </c>
      <c r="M3764">
        <v>33.4832644489695</v>
      </c>
      <c r="N3764">
        <v>0.55831903945111405</v>
      </c>
      <c r="O3764">
        <v>75.794669299111504</v>
      </c>
      <c r="P3764">
        <v>17.109826589595301</v>
      </c>
    </row>
    <row r="3765" spans="1:17" hidden="1" x14ac:dyDescent="0.3">
      <c r="A3765" t="s">
        <v>7759</v>
      </c>
      <c r="B3765" t="s">
        <v>7760</v>
      </c>
      <c r="C3765" t="s">
        <v>10405</v>
      </c>
      <c r="D3765" t="s">
        <v>1230</v>
      </c>
      <c r="E3765">
        <v>34.744</v>
      </c>
      <c r="F3765">
        <v>86</v>
      </c>
      <c r="G3765">
        <v>26.0621597418696</v>
      </c>
      <c r="H3765">
        <v>-14.1464860038458</v>
      </c>
      <c r="I3765">
        <v>36.135493646634501</v>
      </c>
      <c r="J3765">
        <v>-6.9246670340079799</v>
      </c>
      <c r="K3765">
        <v>84.157652948435995</v>
      </c>
      <c r="L3765">
        <v>70.020744044153105</v>
      </c>
      <c r="M3765">
        <v>47.089561716109998</v>
      </c>
      <c r="N3765">
        <v>0.253286241010719</v>
      </c>
      <c r="O3765">
        <v>46.511627906976699</v>
      </c>
      <c r="P3765">
        <v>77.283034425891501</v>
      </c>
      <c r="Q3765">
        <v>8.0922010582917994E-2</v>
      </c>
    </row>
    <row r="3766" spans="1:17" hidden="1" x14ac:dyDescent="0.3">
      <c r="A3766" t="s">
        <v>7761</v>
      </c>
      <c r="B3766" t="s">
        <v>7762</v>
      </c>
      <c r="C3766" t="s">
        <v>10405</v>
      </c>
      <c r="D3766" t="s">
        <v>1628</v>
      </c>
      <c r="E3766">
        <v>34.742977500000002</v>
      </c>
      <c r="F3766">
        <v>52.5</v>
      </c>
      <c r="G3766">
        <v>-88.311861788497197</v>
      </c>
      <c r="H3766">
        <v>-14.3215553025164</v>
      </c>
      <c r="I3766">
        <v>-73.823494325890195</v>
      </c>
      <c r="J3766">
        <v>-0.35884531875660303</v>
      </c>
      <c r="K3766">
        <v>55.5863645440553</v>
      </c>
      <c r="M3766">
        <v>39.100061512869601</v>
      </c>
      <c r="N3766">
        <v>0.26899592944369</v>
      </c>
      <c r="O3766">
        <v>128</v>
      </c>
      <c r="P3766">
        <v>14.854517611026001</v>
      </c>
    </row>
    <row r="3767" spans="1:17" hidden="1" x14ac:dyDescent="0.3">
      <c r="A3767" t="s">
        <v>7763</v>
      </c>
      <c r="B3767" t="s">
        <v>7764</v>
      </c>
      <c r="C3767" t="s">
        <v>10405</v>
      </c>
      <c r="D3767" t="s">
        <v>400</v>
      </c>
      <c r="E3767">
        <v>34.723260000000003</v>
      </c>
      <c r="F3767">
        <v>0.95</v>
      </c>
      <c r="G3767">
        <v>16.265989088695701</v>
      </c>
      <c r="H3767">
        <v>-4.7576556561113303</v>
      </c>
      <c r="I3767">
        <v>-16.619313661463099</v>
      </c>
      <c r="J3767">
        <v>-7.4196065279573702</v>
      </c>
      <c r="K3767">
        <v>0.96175850628947102</v>
      </c>
      <c r="L3767">
        <v>0.96200883848929297</v>
      </c>
      <c r="M3767">
        <v>38.501743898178198</v>
      </c>
      <c r="N3767">
        <v>1.1403227279502901</v>
      </c>
      <c r="O3767">
        <v>38.947368421052602</v>
      </c>
      <c r="P3767">
        <v>61.016949152542303</v>
      </c>
      <c r="Q3767">
        <v>5.0903176675586997E-2</v>
      </c>
    </row>
    <row r="3768" spans="1:17" hidden="1" x14ac:dyDescent="0.3">
      <c r="A3768" t="s">
        <v>7765</v>
      </c>
      <c r="B3768" t="s">
        <v>7766</v>
      </c>
      <c r="C3768" t="s">
        <v>10405</v>
      </c>
      <c r="D3768" t="s">
        <v>7767</v>
      </c>
      <c r="E3768">
        <v>34.719360000000002</v>
      </c>
      <c r="F3768">
        <v>256.8</v>
      </c>
      <c r="G3768">
        <v>58.191721112417</v>
      </c>
      <c r="H3768">
        <v>32.405805882350201</v>
      </c>
      <c r="I3768">
        <v>72.680088575024001</v>
      </c>
      <c r="J3768">
        <v>-18.297404737045099</v>
      </c>
      <c r="K3768">
        <v>229.69888866283401</v>
      </c>
      <c r="M3768">
        <v>44.4918681030302</v>
      </c>
      <c r="N3768">
        <v>1.5910085538094201</v>
      </c>
      <c r="O3768">
        <v>45.2492211838006</v>
      </c>
      <c r="P3768">
        <v>110.837438423645</v>
      </c>
    </row>
    <row r="3769" spans="1:17" hidden="1" x14ac:dyDescent="0.3">
      <c r="A3769" t="s">
        <v>7768</v>
      </c>
      <c r="B3769" t="s">
        <v>7769</v>
      </c>
      <c r="C3769" t="s">
        <v>10405</v>
      </c>
      <c r="D3769" t="s">
        <v>89</v>
      </c>
      <c r="E3769">
        <v>34.675080000000001</v>
      </c>
      <c r="F3769">
        <v>32.700000000000003</v>
      </c>
      <c r="G3769">
        <v>-96.991306500330495</v>
      </c>
      <c r="H3769">
        <v>-0.92432232277800197</v>
      </c>
      <c r="I3769">
        <v>-78.638367329294198</v>
      </c>
      <c r="J3769">
        <v>1.53756631787478</v>
      </c>
      <c r="K3769">
        <v>30.5267900170413</v>
      </c>
      <c r="L3769">
        <v>50.764030607001402</v>
      </c>
      <c r="M3769">
        <v>79.067473552497603</v>
      </c>
      <c r="N3769">
        <v>1.7968978888410101</v>
      </c>
      <c r="O3769">
        <v>202.75229357798099</v>
      </c>
      <c r="P3769">
        <v>35.966735966735897</v>
      </c>
      <c r="Q3769">
        <v>8.4306103279551001E-2</v>
      </c>
    </row>
    <row r="3770" spans="1:17" hidden="1" x14ac:dyDescent="0.3">
      <c r="A3770" t="s">
        <v>7770</v>
      </c>
      <c r="B3770" t="s">
        <v>7771</v>
      </c>
      <c r="C3770" t="s">
        <v>10405</v>
      </c>
      <c r="D3770" t="s">
        <v>393</v>
      </c>
      <c r="E3770">
        <v>34.638938948000003</v>
      </c>
      <c r="F3770">
        <v>85.99</v>
      </c>
      <c r="G3770">
        <v>-29.802463292256501</v>
      </c>
      <c r="H3770">
        <v>-5.00407668403904</v>
      </c>
      <c r="I3770">
        <v>-19.632972411068899</v>
      </c>
      <c r="J3770">
        <v>-4.7564678002914897</v>
      </c>
      <c r="K3770">
        <v>87.033781680848804</v>
      </c>
      <c r="L3770">
        <v>89.809925154111994</v>
      </c>
      <c r="M3770">
        <v>48.388315804313898</v>
      </c>
      <c r="N3770">
        <v>1.0625730144546199</v>
      </c>
      <c r="O3770">
        <v>33.736480986161197</v>
      </c>
      <c r="P3770">
        <v>10.2435897435897</v>
      </c>
      <c r="Q3770">
        <v>-1.5626447892163001E-2</v>
      </c>
    </row>
    <row r="3771" spans="1:17" hidden="1" x14ac:dyDescent="0.3">
      <c r="A3771" t="s">
        <v>7772</v>
      </c>
      <c r="B3771" t="s">
        <v>7773</v>
      </c>
      <c r="C3771" t="s">
        <v>10405</v>
      </c>
      <c r="D3771" t="s">
        <v>83</v>
      </c>
      <c r="E3771">
        <v>34.599982500000003</v>
      </c>
      <c r="F3771">
        <v>193.35</v>
      </c>
      <c r="G3771">
        <v>69.234739088695704</v>
      </c>
      <c r="H3771">
        <v>-15.092719365408101</v>
      </c>
      <c r="I3771">
        <v>9.1037417972044192</v>
      </c>
      <c r="J3771">
        <v>-6.0224109708381999</v>
      </c>
      <c r="K3771">
        <v>215.92981781110399</v>
      </c>
      <c r="L3771">
        <v>168.31925469455501</v>
      </c>
      <c r="M3771">
        <v>52.813717643588198</v>
      </c>
      <c r="N3771">
        <v>0.41208721152620098</v>
      </c>
      <c r="O3771">
        <v>96.534781484354795</v>
      </c>
      <c r="P3771">
        <v>116.39619473978701</v>
      </c>
    </row>
    <row r="3772" spans="1:17" hidden="1" x14ac:dyDescent="0.3">
      <c r="A3772" t="s">
        <v>7774</v>
      </c>
      <c r="B3772" t="s">
        <v>7775</v>
      </c>
      <c r="C3772" t="s">
        <v>10405</v>
      </c>
      <c r="D3772" t="s">
        <v>564</v>
      </c>
      <c r="E3772">
        <v>34.597324800000003</v>
      </c>
      <c r="F3772">
        <v>125.28</v>
      </c>
      <c r="G3772">
        <v>152.555761815968</v>
      </c>
      <c r="H3772">
        <v>33.472186790598499</v>
      </c>
      <c r="I3772">
        <v>203.547625782072</v>
      </c>
      <c r="J3772">
        <v>19.062768741551601</v>
      </c>
      <c r="K3772">
        <v>75.421939515253001</v>
      </c>
      <c r="L3772">
        <v>54.172738847785098</v>
      </c>
      <c r="M3772">
        <v>92.521737326930904</v>
      </c>
      <c r="N3772">
        <v>0.54484645788993602</v>
      </c>
      <c r="O3772">
        <v>0</v>
      </c>
      <c r="P3772">
        <v>243.23287671232799</v>
      </c>
    </row>
    <row r="3773" spans="1:17" hidden="1" x14ac:dyDescent="0.3">
      <c r="A3773" t="s">
        <v>7776</v>
      </c>
      <c r="B3773" t="s">
        <v>7777</v>
      </c>
      <c r="C3773" t="s">
        <v>10405</v>
      </c>
      <c r="D3773" t="s">
        <v>21</v>
      </c>
      <c r="E3773">
        <v>34.531174804000003</v>
      </c>
      <c r="F3773">
        <v>22.34</v>
      </c>
      <c r="G3773">
        <v>19.801278204342001</v>
      </c>
      <c r="H3773">
        <v>-6.4461318063857096</v>
      </c>
      <c r="I3773">
        <v>27.8543158346904</v>
      </c>
      <c r="J3773">
        <v>-10.231487716076099</v>
      </c>
      <c r="K3773">
        <v>21.419635644970398</v>
      </c>
      <c r="L3773">
        <v>18.362244266359699</v>
      </c>
      <c r="M3773">
        <v>37.705672526947303</v>
      </c>
      <c r="N3773">
        <v>0.88926263219484603</v>
      </c>
      <c r="O3773">
        <v>25.425246195165599</v>
      </c>
      <c r="P3773">
        <v>86.1666666666666</v>
      </c>
      <c r="Q3773">
        <v>-1.676983400667E-3</v>
      </c>
    </row>
    <row r="3774" spans="1:17" hidden="1" x14ac:dyDescent="0.3">
      <c r="A3774" t="s">
        <v>7778</v>
      </c>
      <c r="B3774" t="s">
        <v>7779</v>
      </c>
      <c r="C3774" t="s">
        <v>10405</v>
      </c>
      <c r="D3774" t="s">
        <v>433</v>
      </c>
      <c r="E3774">
        <v>34.523654274000002</v>
      </c>
      <c r="F3774">
        <v>12.06</v>
      </c>
      <c r="G3774">
        <v>81.279816522324097</v>
      </c>
      <c r="H3774">
        <v>-9.7688748034561304</v>
      </c>
      <c r="I3774">
        <v>-25.9721168327276</v>
      </c>
      <c r="J3774">
        <v>-7.9047034367547298</v>
      </c>
      <c r="K3774">
        <v>14.7949403627438</v>
      </c>
      <c r="L3774">
        <v>14.233873925405099</v>
      </c>
      <c r="M3774">
        <v>23.7269814758072</v>
      </c>
      <c r="N3774">
        <v>1.0343290497047599</v>
      </c>
      <c r="O3774">
        <v>140.049751243781</v>
      </c>
      <c r="P3774">
        <v>125.420560747663</v>
      </c>
      <c r="Q3774">
        <v>6.3776475136649996E-2</v>
      </c>
    </row>
    <row r="3775" spans="1:17" hidden="1" x14ac:dyDescent="0.3">
      <c r="A3775" t="s">
        <v>7780</v>
      </c>
      <c r="B3775" t="s">
        <v>7781</v>
      </c>
      <c r="C3775" t="s">
        <v>10405</v>
      </c>
      <c r="D3775" t="s">
        <v>74</v>
      </c>
      <c r="E3775">
        <v>34.480641612999896</v>
      </c>
      <c r="F3775">
        <v>54.97</v>
      </c>
      <c r="G3775">
        <v>-30.015777776199201</v>
      </c>
      <c r="H3775">
        <v>-7.7515663462331101</v>
      </c>
      <c r="I3775">
        <v>-16.075010361821001</v>
      </c>
      <c r="J3775">
        <v>-3.5898011336248299</v>
      </c>
      <c r="K3775">
        <v>52.499578079269099</v>
      </c>
      <c r="L3775">
        <v>53.097599840274803</v>
      </c>
      <c r="M3775">
        <v>49.536106832852496</v>
      </c>
      <c r="N3775">
        <v>0.69048316229956597</v>
      </c>
      <c r="O3775">
        <v>136.037838821175</v>
      </c>
      <c r="P3775">
        <v>44.657894736842003</v>
      </c>
      <c r="Q3775">
        <v>7.7113576964968997E-2</v>
      </c>
    </row>
    <row r="3776" spans="1:17" hidden="1" x14ac:dyDescent="0.3">
      <c r="A3776" t="s">
        <v>7782</v>
      </c>
      <c r="B3776" t="s">
        <v>7783</v>
      </c>
      <c r="C3776" t="s">
        <v>10405</v>
      </c>
      <c r="D3776" t="s">
        <v>1304</v>
      </c>
      <c r="E3776">
        <v>34.363502699999998</v>
      </c>
      <c r="F3776">
        <v>30.3</v>
      </c>
      <c r="G3776">
        <v>-76.318976349092196</v>
      </c>
      <c r="H3776">
        <v>-11.209268559337101</v>
      </c>
      <c r="I3776">
        <v>-26.6921524577062</v>
      </c>
      <c r="J3776">
        <v>-10.8419392825598</v>
      </c>
      <c r="K3776">
        <v>32.358639283270698</v>
      </c>
      <c r="M3776">
        <v>37.018900353048203</v>
      </c>
      <c r="N3776">
        <v>0.83929762169370903</v>
      </c>
      <c r="O3776">
        <v>94.059405940594004</v>
      </c>
      <c r="P3776">
        <v>4.4827586206896504</v>
      </c>
    </row>
    <row r="3777" spans="1:17" hidden="1" x14ac:dyDescent="0.3">
      <c r="A3777" t="s">
        <v>7784</v>
      </c>
      <c r="B3777" t="s">
        <v>7785</v>
      </c>
      <c r="C3777" t="s">
        <v>10405</v>
      </c>
      <c r="D3777" t="s">
        <v>592</v>
      </c>
      <c r="E3777">
        <v>34.337648016000003</v>
      </c>
      <c r="F3777">
        <v>87.06</v>
      </c>
      <c r="G3777">
        <v>-2.44419754518887</v>
      </c>
      <c r="H3777">
        <v>-1.71569761415329</v>
      </c>
      <c r="I3777">
        <v>-1.57218052525096</v>
      </c>
      <c r="J3777">
        <v>-9.4059535837155792</v>
      </c>
      <c r="K3777">
        <v>86.886467217059504</v>
      </c>
      <c r="L3777">
        <v>81.221959842255302</v>
      </c>
      <c r="M3777">
        <v>38.948364074161297</v>
      </c>
      <c r="N3777">
        <v>0.65383493292389105</v>
      </c>
      <c r="O3777">
        <v>34.378589478520503</v>
      </c>
      <c r="P3777">
        <v>37.123956528587101</v>
      </c>
      <c r="Q3777">
        <v>1.7385368239185E-2</v>
      </c>
    </row>
    <row r="3778" spans="1:17" hidden="1" x14ac:dyDescent="0.3">
      <c r="A3778" t="s">
        <v>7786</v>
      </c>
      <c r="B3778" t="s">
        <v>7787</v>
      </c>
      <c r="C3778" t="s">
        <v>10405</v>
      </c>
      <c r="D3778" t="s">
        <v>225</v>
      </c>
      <c r="E3778">
        <v>34.251085439999997</v>
      </c>
      <c r="F3778">
        <v>85.1</v>
      </c>
      <c r="G3778">
        <v>-27.4330493728426</v>
      </c>
      <c r="H3778">
        <v>-11.225590976758101</v>
      </c>
      <c r="I3778">
        <v>-6.2665422441934098</v>
      </c>
      <c r="J3778">
        <v>-4.7334792945443702</v>
      </c>
      <c r="K3778">
        <v>84.597414176029204</v>
      </c>
      <c r="L3778">
        <v>82.710532615009797</v>
      </c>
      <c r="M3778">
        <v>53.9357557128398</v>
      </c>
      <c r="N3778">
        <v>1.63362122302694</v>
      </c>
      <c r="O3778">
        <v>27.085781433607501</v>
      </c>
      <c r="P3778">
        <v>17.2176308539944</v>
      </c>
      <c r="Q3778">
        <v>-7.4320962391190001E-2</v>
      </c>
    </row>
    <row r="3779" spans="1:17" hidden="1" x14ac:dyDescent="0.3">
      <c r="A3779" t="s">
        <v>7788</v>
      </c>
      <c r="B3779" t="s">
        <v>7789</v>
      </c>
      <c r="C3779" t="s">
        <v>10405</v>
      </c>
      <c r="E3779">
        <v>34.21875</v>
      </c>
      <c r="F3779">
        <v>7.5</v>
      </c>
      <c r="G3779">
        <v>33.391402995980499</v>
      </c>
      <c r="H3779">
        <v>20.799805750406598</v>
      </c>
      <c r="I3779">
        <v>-28.7151719184481</v>
      </c>
      <c r="J3779">
        <v>2.8546295287418202</v>
      </c>
      <c r="K3779">
        <v>6.0613603649569701</v>
      </c>
      <c r="L3779">
        <v>5.3482546274094496</v>
      </c>
      <c r="M3779">
        <v>85.033345182363405</v>
      </c>
      <c r="N3779">
        <v>1.90484070137908</v>
      </c>
      <c r="O3779">
        <v>16.799999999999901</v>
      </c>
      <c r="P3779">
        <v>92.307692307692307</v>
      </c>
    </row>
    <row r="3780" spans="1:17" hidden="1" x14ac:dyDescent="0.3">
      <c r="A3780" t="s">
        <v>7790</v>
      </c>
      <c r="B3780" t="s">
        <v>7791</v>
      </c>
      <c r="C3780" t="s">
        <v>10405</v>
      </c>
      <c r="D3780" t="s">
        <v>592</v>
      </c>
      <c r="E3780">
        <v>34.139713514</v>
      </c>
      <c r="F3780">
        <v>15.46</v>
      </c>
      <c r="G3780">
        <v>-1.7073758902071501</v>
      </c>
      <c r="H3780">
        <v>9.5059102353615295</v>
      </c>
      <c r="I3780">
        <v>-1.87790000300431</v>
      </c>
      <c r="J3780">
        <v>-12.4263503300101</v>
      </c>
      <c r="K3780">
        <v>13.6636164372803</v>
      </c>
      <c r="L3780">
        <v>13.493195976676301</v>
      </c>
      <c r="M3780">
        <v>59.985441820068303</v>
      </c>
      <c r="N3780">
        <v>2.3063223285448302</v>
      </c>
      <c r="O3780">
        <v>45.536869340232798</v>
      </c>
      <c r="P3780">
        <v>41.187214611872101</v>
      </c>
      <c r="Q3780">
        <v>1.5129248957806001E-2</v>
      </c>
    </row>
    <row r="3781" spans="1:17" hidden="1" x14ac:dyDescent="0.3">
      <c r="A3781" t="s">
        <v>7792</v>
      </c>
      <c r="B3781" t="s">
        <v>7793</v>
      </c>
      <c r="C3781" t="s">
        <v>10405</v>
      </c>
      <c r="D3781" t="s">
        <v>54</v>
      </c>
      <c r="E3781">
        <v>34.040607699999903</v>
      </c>
      <c r="F3781">
        <v>5.5</v>
      </c>
      <c r="G3781">
        <v>-5.5931859894901201</v>
      </c>
      <c r="H3781">
        <v>-1.87035303188851</v>
      </c>
      <c r="I3781">
        <v>-12.2495918825592</v>
      </c>
      <c r="J3781">
        <v>1.0670674632677399</v>
      </c>
      <c r="K3781">
        <v>3.84060084798248</v>
      </c>
      <c r="L3781">
        <v>2.670549716824</v>
      </c>
      <c r="M3781">
        <v>38.443217552922597</v>
      </c>
      <c r="N3781">
        <v>1</v>
      </c>
      <c r="Q3781">
        <v>2.0202940921462999E-2</v>
      </c>
    </row>
    <row r="3782" spans="1:17" hidden="1" x14ac:dyDescent="0.3">
      <c r="A3782" t="s">
        <v>7794</v>
      </c>
      <c r="B3782" t="s">
        <v>7795</v>
      </c>
      <c r="C3782" t="s">
        <v>10405</v>
      </c>
      <c r="D3782" t="s">
        <v>213</v>
      </c>
      <c r="E3782">
        <v>33.972000000000001</v>
      </c>
      <c r="F3782">
        <v>76</v>
      </c>
      <c r="G3782">
        <v>-39.545063623065303</v>
      </c>
      <c r="H3782">
        <v>-13.2870674208172</v>
      </c>
      <c r="I3782">
        <v>-25.056696160458301</v>
      </c>
      <c r="J3782">
        <v>-10.998523243158299</v>
      </c>
      <c r="M3782">
        <v>30.380710020735702</v>
      </c>
      <c r="O3782">
        <v>17.434210526315699</v>
      </c>
      <c r="P3782">
        <v>8.0312722103766898</v>
      </c>
    </row>
    <row r="3783" spans="1:17" hidden="1" x14ac:dyDescent="0.3">
      <c r="A3783" t="s">
        <v>7796</v>
      </c>
      <c r="B3783" t="s">
        <v>7797</v>
      </c>
      <c r="C3783" t="s">
        <v>10405</v>
      </c>
      <c r="D3783" t="s">
        <v>510</v>
      </c>
      <c r="E3783">
        <v>33.966000000000001</v>
      </c>
      <c r="F3783">
        <v>111</v>
      </c>
      <c r="G3783">
        <v>41.265989088695697</v>
      </c>
      <c r="H3783">
        <v>-3.8485647470204198</v>
      </c>
      <c r="I3783">
        <v>-33.7829166913276</v>
      </c>
      <c r="J3783">
        <v>-2.4691114784524202</v>
      </c>
      <c r="K3783">
        <v>112.800282277166</v>
      </c>
      <c r="L3783">
        <v>111.670593318153</v>
      </c>
      <c r="M3783">
        <v>72.915082355995196</v>
      </c>
      <c r="N3783">
        <v>0</v>
      </c>
      <c r="O3783">
        <v>25.135135135135101</v>
      </c>
      <c r="P3783">
        <v>73.4375</v>
      </c>
    </row>
    <row r="3784" spans="1:17" hidden="1" x14ac:dyDescent="0.3">
      <c r="A3784" t="s">
        <v>7798</v>
      </c>
      <c r="B3784" t="s">
        <v>7799</v>
      </c>
      <c r="C3784" t="s">
        <v>10405</v>
      </c>
      <c r="D3784" t="s">
        <v>1414</v>
      </c>
      <c r="E3784">
        <v>33.896656755000002</v>
      </c>
      <c r="F3784">
        <v>19.649999999999999</v>
      </c>
      <c r="G3784">
        <v>-56.884154589465098</v>
      </c>
      <c r="H3784">
        <v>-19.4698091742349</v>
      </c>
      <c r="I3784">
        <v>-27.751793334280698</v>
      </c>
      <c r="J3784">
        <v>-7.90646372431529</v>
      </c>
      <c r="K3784">
        <v>21.852412856482701</v>
      </c>
      <c r="L3784">
        <v>21.151985290618001</v>
      </c>
      <c r="M3784">
        <v>37.135721968084098</v>
      </c>
      <c r="N3784">
        <v>0.46313867306383999</v>
      </c>
      <c r="O3784">
        <v>55.725190839694598</v>
      </c>
      <c r="P3784">
        <v>45.5555555555555</v>
      </c>
    </row>
    <row r="3785" spans="1:17" hidden="1" x14ac:dyDescent="0.3">
      <c r="A3785" t="s">
        <v>7800</v>
      </c>
      <c r="B3785" t="s">
        <v>7801</v>
      </c>
      <c r="C3785" t="s">
        <v>10405</v>
      </c>
      <c r="D3785" t="s">
        <v>225</v>
      </c>
      <c r="E3785">
        <v>33.846256080000003</v>
      </c>
      <c r="F3785">
        <v>6.12</v>
      </c>
      <c r="G3785">
        <v>275.82848908869499</v>
      </c>
      <c r="H3785">
        <v>17.074703018352601</v>
      </c>
      <c r="I3785">
        <v>100.88828512273101</v>
      </c>
      <c r="J3785">
        <v>5.4756208186114801</v>
      </c>
      <c r="K3785">
        <v>5.4128592375686502</v>
      </c>
      <c r="L3785">
        <v>3.9365546716602702</v>
      </c>
      <c r="M3785">
        <v>69.845717320444294</v>
      </c>
      <c r="N3785">
        <v>1.20284205176728</v>
      </c>
      <c r="O3785">
        <v>4.2483660130718999</v>
      </c>
      <c r="P3785">
        <v>482.85714285714198</v>
      </c>
      <c r="Q3785">
        <v>0.22266650648706601</v>
      </c>
    </row>
    <row r="3786" spans="1:17" hidden="1" x14ac:dyDescent="0.3">
      <c r="A3786" t="s">
        <v>7802</v>
      </c>
      <c r="B3786" t="s">
        <v>7803</v>
      </c>
      <c r="C3786" t="s">
        <v>10405</v>
      </c>
      <c r="D3786" t="s">
        <v>564</v>
      </c>
      <c r="E3786">
        <v>33.806471999999999</v>
      </c>
      <c r="F3786">
        <v>1.02</v>
      </c>
      <c r="G3786">
        <v>-63.252591992385199</v>
      </c>
      <c r="H3786">
        <v>22.623296724841001</v>
      </c>
      <c r="I3786">
        <v>2.3168565513027901</v>
      </c>
      <c r="J3786">
        <v>8.9892218548809204</v>
      </c>
      <c r="K3786">
        <v>0.90752607550924702</v>
      </c>
      <c r="L3786">
        <v>1.0811117388282701</v>
      </c>
      <c r="M3786">
        <v>55.244683355105003</v>
      </c>
      <c r="N3786">
        <v>1.60603738596264</v>
      </c>
      <c r="O3786">
        <v>190.196078431372</v>
      </c>
      <c r="P3786">
        <v>56.923076923076898</v>
      </c>
      <c r="Q3786">
        <v>7.7185505503696003E-2</v>
      </c>
    </row>
    <row r="3787" spans="1:17" hidden="1" x14ac:dyDescent="0.3">
      <c r="A3787" t="s">
        <v>7804</v>
      </c>
      <c r="B3787" t="s">
        <v>7805</v>
      </c>
      <c r="C3787" t="s">
        <v>10405</v>
      </c>
      <c r="D3787" t="s">
        <v>46</v>
      </c>
      <c r="E3787">
        <v>33.790917899999997</v>
      </c>
      <c r="F3787">
        <v>1.41</v>
      </c>
      <c r="G3787">
        <v>33.710842029872197</v>
      </c>
      <c r="H3787">
        <v>35.808382079737697</v>
      </c>
      <c r="I3787">
        <v>4.9255522034767001</v>
      </c>
      <c r="J3787">
        <v>10.4096764003354</v>
      </c>
      <c r="K3787">
        <v>1.26144873175093</v>
      </c>
      <c r="L3787">
        <v>1.08908309744483</v>
      </c>
      <c r="M3787">
        <v>72.4712783508283</v>
      </c>
      <c r="N3787">
        <v>0.82879170823887904</v>
      </c>
      <c r="O3787">
        <v>17.021276595744599</v>
      </c>
      <c r="P3787">
        <v>87.999999999999901</v>
      </c>
      <c r="Q3787">
        <v>8.7010323014348995E-2</v>
      </c>
    </row>
    <row r="3788" spans="1:17" hidden="1" x14ac:dyDescent="0.3">
      <c r="A3788" t="s">
        <v>7806</v>
      </c>
      <c r="B3788" t="s">
        <v>7807</v>
      </c>
      <c r="C3788" t="s">
        <v>10405</v>
      </c>
      <c r="D3788" t="s">
        <v>452</v>
      </c>
      <c r="E3788">
        <v>33.777875999999999</v>
      </c>
      <c r="F3788">
        <v>2.2000000000000002</v>
      </c>
      <c r="G3788">
        <v>-9.9492886890819801</v>
      </c>
      <c r="H3788">
        <v>-11.3966598054889</v>
      </c>
      <c r="I3788">
        <v>-17.683143448697201</v>
      </c>
      <c r="J3788">
        <v>-7.53240261769293</v>
      </c>
      <c r="K3788">
        <v>2.3640482873226998</v>
      </c>
      <c r="L3788">
        <v>2.3892370398629001</v>
      </c>
      <c r="M3788">
        <v>30.249194912084199</v>
      </c>
      <c r="N3788">
        <v>0.94906982092644698</v>
      </c>
      <c r="O3788">
        <v>65.909090909090807</v>
      </c>
      <c r="P3788">
        <v>33.3333333333333</v>
      </c>
      <c r="Q3788">
        <v>5.3108091496580002E-2</v>
      </c>
    </row>
    <row r="3789" spans="1:17" hidden="1" x14ac:dyDescent="0.3">
      <c r="A3789" t="s">
        <v>7808</v>
      </c>
      <c r="B3789" t="s">
        <v>7809</v>
      </c>
      <c r="C3789" t="s">
        <v>10405</v>
      </c>
      <c r="D3789" t="s">
        <v>998</v>
      </c>
      <c r="E3789">
        <v>33.732534000000001</v>
      </c>
      <c r="F3789">
        <v>1.65</v>
      </c>
      <c r="G3789">
        <v>-8.1113605353643692</v>
      </c>
      <c r="H3789">
        <v>-9.9902137956462198</v>
      </c>
      <c r="I3789">
        <v>8.2710550245852197</v>
      </c>
      <c r="J3789">
        <v>-3.6812326905736299</v>
      </c>
      <c r="K3789">
        <v>1.62145816245656</v>
      </c>
      <c r="L3789">
        <v>1.6017384955816401</v>
      </c>
      <c r="M3789">
        <v>57.219377420248001</v>
      </c>
      <c r="N3789">
        <v>1.01453577116565</v>
      </c>
      <c r="O3789">
        <v>19.999999999999901</v>
      </c>
      <c r="P3789">
        <v>49.999999999999901</v>
      </c>
      <c r="Q3789">
        <v>-7.6683540947089998E-2</v>
      </c>
    </row>
    <row r="3790" spans="1:17" hidden="1" x14ac:dyDescent="0.3">
      <c r="A3790" t="s">
        <v>7810</v>
      </c>
      <c r="B3790" t="s">
        <v>7811</v>
      </c>
      <c r="C3790" t="s">
        <v>10405</v>
      </c>
      <c r="D3790" t="s">
        <v>592</v>
      </c>
      <c r="E3790">
        <v>33.713574999999999</v>
      </c>
      <c r="F3790">
        <v>176.05</v>
      </c>
      <c r="G3790">
        <v>14.5368224220291</v>
      </c>
      <c r="H3790">
        <v>-11.114038634834699</v>
      </c>
      <c r="I3790">
        <v>17.531910314743602</v>
      </c>
      <c r="J3790">
        <v>-10.320459293160599</v>
      </c>
      <c r="K3790">
        <v>177.11490803028701</v>
      </c>
      <c r="L3790">
        <v>148.921546615854</v>
      </c>
      <c r="M3790">
        <v>12.1743944034537</v>
      </c>
      <c r="N3790">
        <v>0.188486939197166</v>
      </c>
      <c r="O3790">
        <v>17.6370349332575</v>
      </c>
      <c r="P3790">
        <v>99.943214082907403</v>
      </c>
      <c r="Q3790">
        <v>0.174162154181082</v>
      </c>
    </row>
    <row r="3791" spans="1:17" hidden="1" x14ac:dyDescent="0.3">
      <c r="A3791" t="s">
        <v>7812</v>
      </c>
      <c r="B3791" t="s">
        <v>7813</v>
      </c>
      <c r="C3791" t="s">
        <v>10405</v>
      </c>
      <c r="D3791" t="s">
        <v>21</v>
      </c>
      <c r="E3791">
        <v>33.667499999999997</v>
      </c>
      <c r="F3791">
        <v>45.45</v>
      </c>
      <c r="G3791">
        <v>8.7150358958873699</v>
      </c>
      <c r="H3791">
        <v>2.50910477520606</v>
      </c>
      <c r="I3791">
        <v>6.7010930045047603</v>
      </c>
      <c r="J3791">
        <v>-14.469111478452399</v>
      </c>
      <c r="K3791">
        <v>44.978568776335699</v>
      </c>
      <c r="L3791">
        <v>40.7085176740976</v>
      </c>
      <c r="M3791">
        <v>38.272993242415197</v>
      </c>
      <c r="N3791">
        <v>1.06050575629331</v>
      </c>
      <c r="O3791">
        <v>15.9515951595159</v>
      </c>
      <c r="P3791">
        <v>48.772504091652998</v>
      </c>
      <c r="Q3791">
        <v>5.0807978501168E-2</v>
      </c>
    </row>
    <row r="3792" spans="1:17" hidden="1" x14ac:dyDescent="0.3">
      <c r="A3792" t="s">
        <v>7814</v>
      </c>
      <c r="B3792" t="s">
        <v>7815</v>
      </c>
      <c r="C3792" t="s">
        <v>10405</v>
      </c>
      <c r="D3792" t="s">
        <v>555</v>
      </c>
      <c r="E3792">
        <v>33.434199999999997</v>
      </c>
      <c r="F3792">
        <v>4.45</v>
      </c>
      <c r="K3792">
        <v>4.2784012200506201</v>
      </c>
      <c r="L3792">
        <v>4.6367428745490402</v>
      </c>
      <c r="M3792">
        <v>37.211772227299498</v>
      </c>
      <c r="N3792">
        <v>1</v>
      </c>
      <c r="Q3792">
        <v>4.2811073451381999E-2</v>
      </c>
    </row>
    <row r="3793" spans="1:17" hidden="1" x14ac:dyDescent="0.3">
      <c r="A3793" t="s">
        <v>7816</v>
      </c>
      <c r="B3793" t="s">
        <v>7817</v>
      </c>
      <c r="C3793" t="s">
        <v>10405</v>
      </c>
      <c r="D3793" t="s">
        <v>127</v>
      </c>
      <c r="E3793">
        <v>33.41400952</v>
      </c>
      <c r="F3793">
        <v>3.8</v>
      </c>
      <c r="G3793">
        <v>-26.6159553557486</v>
      </c>
      <c r="H3793">
        <v>-14.5376067563558</v>
      </c>
      <c r="I3793">
        <v>-7.5382159124653301</v>
      </c>
      <c r="J3793">
        <v>-10.219111478452399</v>
      </c>
      <c r="K3793">
        <v>3.7082957112767101</v>
      </c>
      <c r="L3793">
        <v>3.76753554101332</v>
      </c>
      <c r="M3793">
        <v>55.736522952888301</v>
      </c>
      <c r="N3793">
        <v>0.58438694971146699</v>
      </c>
      <c r="O3793">
        <v>68.421052631578902</v>
      </c>
      <c r="P3793">
        <v>35.714285714285701</v>
      </c>
      <c r="Q3793">
        <v>9.8019634274234005E-2</v>
      </c>
    </row>
    <row r="3794" spans="1:17" hidden="1" x14ac:dyDescent="0.3">
      <c r="A3794" t="s">
        <v>7818</v>
      </c>
      <c r="B3794" t="s">
        <v>7819</v>
      </c>
      <c r="C3794" t="s">
        <v>10405</v>
      </c>
      <c r="D3794" t="s">
        <v>564</v>
      </c>
      <c r="E3794">
        <v>33.378749139999996</v>
      </c>
      <c r="F3794">
        <v>16</v>
      </c>
      <c r="G3794">
        <v>262.12072161780401</v>
      </c>
      <c r="H3794">
        <v>-6.0529924436760902</v>
      </c>
      <c r="I3794">
        <v>224.412979586397</v>
      </c>
      <c r="J3794">
        <v>1.2749320886</v>
      </c>
      <c r="K3794">
        <v>13.3427191072961</v>
      </c>
      <c r="L3794">
        <v>9.9210106417705699</v>
      </c>
      <c r="M3794">
        <v>85.496488364183094</v>
      </c>
      <c r="N3794">
        <v>1.31891541632571</v>
      </c>
      <c r="O3794">
        <v>0.249999999999994</v>
      </c>
      <c r="P3794">
        <v>344.72495994562303</v>
      </c>
      <c r="Q3794">
        <v>1.5468692418456E-2</v>
      </c>
    </row>
    <row r="3795" spans="1:17" hidden="1" x14ac:dyDescent="0.3">
      <c r="A3795" t="s">
        <v>7820</v>
      </c>
      <c r="B3795" t="s">
        <v>7821</v>
      </c>
      <c r="C3795" t="s">
        <v>10405</v>
      </c>
      <c r="D3795" t="s">
        <v>564</v>
      </c>
      <c r="E3795">
        <v>33.328097</v>
      </c>
      <c r="F3795">
        <v>64.900000000000006</v>
      </c>
      <c r="G3795">
        <v>-54.937189835497897</v>
      </c>
      <c r="H3795">
        <v>-6.5433699418255999</v>
      </c>
      <c r="I3795">
        <v>-17.203192991970099</v>
      </c>
      <c r="J3795">
        <v>-1.06286147845241</v>
      </c>
      <c r="K3795">
        <v>64.681708677189306</v>
      </c>
      <c r="L3795">
        <v>66.984342162972993</v>
      </c>
      <c r="M3795">
        <v>59.673373256423403</v>
      </c>
      <c r="N3795">
        <v>0.101867193918043</v>
      </c>
      <c r="O3795">
        <v>34.052388289676401</v>
      </c>
      <c r="P3795">
        <v>18.973418881759802</v>
      </c>
      <c r="Q3795">
        <v>0.17201881171417199</v>
      </c>
    </row>
    <row r="3796" spans="1:17" hidden="1" x14ac:dyDescent="0.3">
      <c r="A3796" t="s">
        <v>7822</v>
      </c>
      <c r="B3796" t="s">
        <v>7823</v>
      </c>
      <c r="C3796" t="s">
        <v>10405</v>
      </c>
      <c r="D3796" t="s">
        <v>51</v>
      </c>
      <c r="E3796">
        <v>33.219971999999999</v>
      </c>
      <c r="F3796">
        <v>61.8</v>
      </c>
      <c r="G3796">
        <v>96.802183049421899</v>
      </c>
      <c r="H3796">
        <v>57.831136766935202</v>
      </c>
      <c r="I3796">
        <v>120.00916424361</v>
      </c>
      <c r="J3796">
        <v>-2.4691114784524202</v>
      </c>
      <c r="K3796">
        <v>48.834755185415801</v>
      </c>
      <c r="L3796">
        <v>34.760659695562303</v>
      </c>
      <c r="M3796">
        <v>96.322928893111694</v>
      </c>
      <c r="N3796">
        <v>0</v>
      </c>
      <c r="O3796">
        <v>0</v>
      </c>
      <c r="P3796">
        <v>197.11538461538399</v>
      </c>
    </row>
    <row r="3797" spans="1:17" hidden="1" x14ac:dyDescent="0.3">
      <c r="A3797" t="s">
        <v>7824</v>
      </c>
      <c r="B3797" t="s">
        <v>7825</v>
      </c>
      <c r="C3797" t="s">
        <v>10405</v>
      </c>
      <c r="D3797" t="s">
        <v>564</v>
      </c>
      <c r="E3797">
        <v>33.201976639999998</v>
      </c>
      <c r="F3797">
        <v>83.05</v>
      </c>
      <c r="G3797">
        <v>91.682936528048799</v>
      </c>
      <c r="H3797">
        <v>1.45484434388866</v>
      </c>
      <c r="I3797">
        <v>47.393382092944599</v>
      </c>
      <c r="J3797">
        <v>10.073934879163399</v>
      </c>
      <c r="K3797">
        <v>75.555098311127793</v>
      </c>
      <c r="L3797">
        <v>63.530751629713102</v>
      </c>
      <c r="M3797">
        <v>69.790755770204697</v>
      </c>
      <c r="N3797">
        <v>0.66911922139555302</v>
      </c>
      <c r="O3797">
        <v>8.00722456351596</v>
      </c>
      <c r="P3797">
        <v>151.666666666666</v>
      </c>
      <c r="Q3797">
        <v>9.2497966541416995E-2</v>
      </c>
    </row>
    <row r="3798" spans="1:17" hidden="1" x14ac:dyDescent="0.3">
      <c r="A3798" t="s">
        <v>7826</v>
      </c>
      <c r="B3798" t="s">
        <v>7827</v>
      </c>
      <c r="C3798" t="s">
        <v>10405</v>
      </c>
      <c r="D3798" t="s">
        <v>468</v>
      </c>
      <c r="E3798">
        <v>33.116625480000003</v>
      </c>
      <c r="F3798">
        <v>119.8</v>
      </c>
      <c r="G3798">
        <v>-40.721129231914901</v>
      </c>
      <c r="H3798">
        <v>-3.68192415869308</v>
      </c>
      <c r="I3798">
        <v>-13.554503726837099</v>
      </c>
      <c r="J3798">
        <v>-6.2380586312586397</v>
      </c>
      <c r="K3798">
        <v>119.10508388380001</v>
      </c>
      <c r="L3798">
        <v>125.655544137189</v>
      </c>
      <c r="M3798">
        <v>51.602101074567003</v>
      </c>
      <c r="N3798">
        <v>0.47154194459321203</v>
      </c>
      <c r="O3798">
        <v>66.944908180300501</v>
      </c>
      <c r="P3798">
        <v>16.0290556900726</v>
      </c>
      <c r="Q3798">
        <v>6.8145634488624998E-2</v>
      </c>
    </row>
    <row r="3799" spans="1:17" hidden="1" x14ac:dyDescent="0.3">
      <c r="A3799" t="s">
        <v>7828</v>
      </c>
      <c r="B3799" t="s">
        <v>7829</v>
      </c>
      <c r="C3799" t="s">
        <v>10405</v>
      </c>
      <c r="D3799" t="s">
        <v>127</v>
      </c>
      <c r="E3799">
        <v>33.098473394999999</v>
      </c>
      <c r="F3799">
        <v>24.01</v>
      </c>
      <c r="G3799">
        <v>14.499228245690199</v>
      </c>
      <c r="H3799">
        <v>20.581239025849001</v>
      </c>
      <c r="I3799">
        <v>2.0077837696477601</v>
      </c>
      <c r="J3799">
        <v>-20.421329908486499</v>
      </c>
      <c r="K3799">
        <v>21.337538113962999</v>
      </c>
      <c r="L3799">
        <v>20.978516089101099</v>
      </c>
      <c r="M3799">
        <v>50.868345817917998</v>
      </c>
      <c r="N3799">
        <v>4.82053676967909</v>
      </c>
      <c r="O3799">
        <v>55.643481882548897</v>
      </c>
      <c r="P3799">
        <v>64.452054794520507</v>
      </c>
      <c r="Q3799">
        <v>0.134607263603989</v>
      </c>
    </row>
    <row r="3800" spans="1:17" hidden="1" x14ac:dyDescent="0.3">
      <c r="A3800" t="s">
        <v>7830</v>
      </c>
      <c r="B3800" t="s">
        <v>7831</v>
      </c>
      <c r="C3800" t="s">
        <v>10405</v>
      </c>
      <c r="D3800" t="s">
        <v>400</v>
      </c>
      <c r="E3800">
        <v>33.058568000000001</v>
      </c>
      <c r="F3800">
        <v>0.83</v>
      </c>
      <c r="G3800">
        <v>-28.4215109113042</v>
      </c>
      <c r="H3800">
        <v>-13.548864447320099</v>
      </c>
      <c r="I3800">
        <v>-17.683143448697201</v>
      </c>
      <c r="J3800">
        <v>-10.246889256230199</v>
      </c>
      <c r="K3800">
        <v>0.90121279850451796</v>
      </c>
      <c r="L3800">
        <v>0.924494988166357</v>
      </c>
      <c r="M3800">
        <v>29.316243000997599</v>
      </c>
      <c r="N3800">
        <v>0.59806634695428196</v>
      </c>
      <c r="O3800">
        <v>48.192771084337302</v>
      </c>
      <c r="P3800">
        <v>10.6666666666666</v>
      </c>
      <c r="Q3800">
        <v>9.2785729666828007E-2</v>
      </c>
    </row>
    <row r="3801" spans="1:17" hidden="1" x14ac:dyDescent="0.3">
      <c r="A3801" t="s">
        <v>7832</v>
      </c>
      <c r="B3801" t="s">
        <v>7833</v>
      </c>
      <c r="C3801" t="s">
        <v>10405</v>
      </c>
      <c r="D3801" t="s">
        <v>592</v>
      </c>
      <c r="E3801">
        <v>33.008926500000001</v>
      </c>
      <c r="F3801">
        <v>53.02</v>
      </c>
      <c r="G3801">
        <v>-43.249079045476101</v>
      </c>
      <c r="H3801">
        <v>-10.466352081507001</v>
      </c>
      <c r="I3801">
        <v>1.14249527833104</v>
      </c>
      <c r="J3801">
        <v>-8.9594113020855701</v>
      </c>
      <c r="K3801">
        <v>51.495327234585702</v>
      </c>
      <c r="L3801">
        <v>46.536226223617298</v>
      </c>
      <c r="M3801">
        <v>44.185129185247398</v>
      </c>
      <c r="N3801">
        <v>0.20298609938345599</v>
      </c>
      <c r="O3801">
        <v>22.218030931723799</v>
      </c>
      <c r="P3801">
        <v>71.447049312853594</v>
      </c>
      <c r="Q3801">
        <v>9.5875357436613004E-2</v>
      </c>
    </row>
    <row r="3802" spans="1:17" hidden="1" x14ac:dyDescent="0.3">
      <c r="A3802" t="s">
        <v>7834</v>
      </c>
      <c r="B3802" t="s">
        <v>7835</v>
      </c>
      <c r="C3802" t="s">
        <v>10405</v>
      </c>
      <c r="D3802" t="s">
        <v>213</v>
      </c>
      <c r="E3802">
        <v>32.974926449999998</v>
      </c>
      <c r="F3802">
        <v>47.55</v>
      </c>
      <c r="G3802">
        <v>-81.559483237009303</v>
      </c>
      <c r="H3802">
        <v>-23.3230564999931</v>
      </c>
      <c r="I3802">
        <v>-49.7545720201257</v>
      </c>
      <c r="J3802">
        <v>-7.0190620224682396</v>
      </c>
      <c r="K3802">
        <v>56.284716059182301</v>
      </c>
      <c r="L3802">
        <v>61.174109866653197</v>
      </c>
      <c r="M3802">
        <v>21.260139567166799</v>
      </c>
      <c r="N3802">
        <v>0.60173754000914503</v>
      </c>
      <c r="O3802">
        <v>148.159831756046</v>
      </c>
      <c r="P3802">
        <v>0.105263157894741</v>
      </c>
    </row>
    <row r="3803" spans="1:17" hidden="1" x14ac:dyDescent="0.3">
      <c r="A3803" t="s">
        <v>7836</v>
      </c>
      <c r="B3803" t="s">
        <v>7837</v>
      </c>
      <c r="C3803" t="s">
        <v>10405</v>
      </c>
      <c r="D3803" t="s">
        <v>438</v>
      </c>
      <c r="E3803">
        <v>32.960340000000002</v>
      </c>
      <c r="F3803">
        <v>25.9</v>
      </c>
      <c r="G3803">
        <v>-48.623123814529997</v>
      </c>
      <c r="H3803">
        <v>-7.3892346034797596</v>
      </c>
      <c r="I3803">
        <v>-41.506672860461897</v>
      </c>
      <c r="J3803">
        <v>5.4475551882142401</v>
      </c>
      <c r="K3803">
        <v>27.121282467872799</v>
      </c>
      <c r="M3803">
        <v>56.383610433448901</v>
      </c>
      <c r="N3803">
        <v>0.58991596638655397</v>
      </c>
      <c r="O3803">
        <v>98.648648648648603</v>
      </c>
      <c r="P3803">
        <v>11.158798283261699</v>
      </c>
    </row>
    <row r="3804" spans="1:17" hidden="1" x14ac:dyDescent="0.3">
      <c r="A3804" t="s">
        <v>7838</v>
      </c>
      <c r="B3804" t="s">
        <v>7839</v>
      </c>
      <c r="C3804" t="s">
        <v>10405</v>
      </c>
      <c r="D3804" t="s">
        <v>592</v>
      </c>
      <c r="E3804">
        <v>32.945452262000003</v>
      </c>
      <c r="F3804">
        <v>37.99</v>
      </c>
      <c r="G3804">
        <v>73.848011865268404</v>
      </c>
      <c r="H3804">
        <v>26.061236630670798</v>
      </c>
      <c r="I3804">
        <v>6.1031061440039904</v>
      </c>
      <c r="J3804">
        <v>-12.368479603891201</v>
      </c>
      <c r="K3804">
        <v>33.040163569524999</v>
      </c>
      <c r="L3804">
        <v>30.354027772929101</v>
      </c>
      <c r="M3804">
        <v>49.848358907768699</v>
      </c>
      <c r="N3804">
        <v>2.1095087816054301</v>
      </c>
      <c r="O3804">
        <v>18.452224269544601</v>
      </c>
      <c r="P3804">
        <v>164.738675958188</v>
      </c>
      <c r="Q3804">
        <v>0.13436531466909199</v>
      </c>
    </row>
    <row r="3805" spans="1:17" hidden="1" x14ac:dyDescent="0.3">
      <c r="A3805" t="s">
        <v>7840</v>
      </c>
      <c r="B3805" t="s">
        <v>7841</v>
      </c>
      <c r="C3805" t="s">
        <v>10405</v>
      </c>
      <c r="D3805" t="s">
        <v>376</v>
      </c>
      <c r="E3805">
        <v>32.944948218</v>
      </c>
      <c r="F3805">
        <v>62.23</v>
      </c>
      <c r="G3805">
        <v>26.9844993188748</v>
      </c>
      <c r="H3805">
        <v>-9.5815641984542801E-2</v>
      </c>
      <c r="I3805">
        <v>26.334445072478399</v>
      </c>
      <c r="J3805">
        <v>10.4261266167856</v>
      </c>
      <c r="K3805">
        <v>56.983591464716099</v>
      </c>
      <c r="L3805">
        <v>49.6272322134608</v>
      </c>
      <c r="M3805">
        <v>51.751604195933197</v>
      </c>
      <c r="N3805">
        <v>2.2909090909090901</v>
      </c>
      <c r="O3805">
        <v>18.9940543146392</v>
      </c>
      <c r="P3805">
        <v>125.471014492753</v>
      </c>
    </row>
    <row r="3806" spans="1:17" hidden="1" x14ac:dyDescent="0.3">
      <c r="A3806" t="s">
        <v>7842</v>
      </c>
      <c r="B3806" t="s">
        <v>7843</v>
      </c>
      <c r="C3806" t="s">
        <v>10405</v>
      </c>
      <c r="D3806" t="s">
        <v>74</v>
      </c>
      <c r="E3806">
        <v>32.902764400000002</v>
      </c>
      <c r="F3806">
        <v>16.059999999999999</v>
      </c>
      <c r="G3806">
        <v>-20.020672922477399</v>
      </c>
      <c r="H3806">
        <v>34.667931811251499</v>
      </c>
      <c r="I3806">
        <v>15.4843524053657</v>
      </c>
      <c r="J3806">
        <v>-2.96600588839032</v>
      </c>
      <c r="K3806">
        <v>13.465848494455599</v>
      </c>
      <c r="L3806">
        <v>14.8733754802289</v>
      </c>
      <c r="M3806">
        <v>61.785263289401797</v>
      </c>
      <c r="N3806">
        <v>3.1340864575521801</v>
      </c>
      <c r="O3806">
        <v>17.683686176836801</v>
      </c>
      <c r="P3806">
        <v>56.682926829268197</v>
      </c>
      <c r="Q3806">
        <v>0.100577234377331</v>
      </c>
    </row>
    <row r="3807" spans="1:17" hidden="1" x14ac:dyDescent="0.3">
      <c r="A3807" t="s">
        <v>7844</v>
      </c>
      <c r="B3807" t="s">
        <v>7845</v>
      </c>
      <c r="C3807" t="s">
        <v>10405</v>
      </c>
      <c r="D3807" t="s">
        <v>263</v>
      </c>
      <c r="E3807">
        <v>32.880000000000003</v>
      </c>
      <c r="F3807">
        <v>80</v>
      </c>
      <c r="G3807">
        <v>1.2062816862282999</v>
      </c>
      <c r="H3807">
        <v>15.7380840805269</v>
      </c>
      <c r="I3807">
        <v>23.6845893662877</v>
      </c>
      <c r="J3807">
        <v>-6.1471300543038101</v>
      </c>
      <c r="K3807">
        <v>71.808164786132295</v>
      </c>
      <c r="L3807">
        <v>64.703210662306006</v>
      </c>
      <c r="M3807">
        <v>52.141939692118598</v>
      </c>
      <c r="N3807">
        <v>0.95231998486452196</v>
      </c>
      <c r="O3807">
        <v>20.387499999999999</v>
      </c>
      <c r="P3807">
        <v>64.439876670092502</v>
      </c>
      <c r="Q3807">
        <v>5.3087034065810002E-2</v>
      </c>
    </row>
    <row r="3808" spans="1:17" hidden="1" x14ac:dyDescent="0.3">
      <c r="A3808" t="s">
        <v>7846</v>
      </c>
      <c r="B3808" t="s">
        <v>7847</v>
      </c>
      <c r="C3808" t="s">
        <v>10405</v>
      </c>
      <c r="D3808" t="s">
        <v>468</v>
      </c>
      <c r="E3808">
        <v>32.863697783999903</v>
      </c>
      <c r="F3808">
        <v>4.88</v>
      </c>
      <c r="G3808">
        <v>-68.794887534680797</v>
      </c>
      <c r="H3808">
        <v>-8.4327040120107402</v>
      </c>
      <c r="I3808">
        <v>-50.372798621111002</v>
      </c>
      <c r="J3808">
        <v>-4.8220526549229898</v>
      </c>
      <c r="K3808">
        <v>5.39462744838593</v>
      </c>
      <c r="L3808">
        <v>7.8262678184780201</v>
      </c>
      <c r="M3808">
        <v>40.564247090779197</v>
      </c>
      <c r="N3808">
        <v>0.35692447900153002</v>
      </c>
      <c r="O3808">
        <v>125.409836065573</v>
      </c>
      <c r="P3808">
        <v>4.7210300429184304</v>
      </c>
      <c r="Q3808">
        <v>-0.233760231745688</v>
      </c>
    </row>
    <row r="3809" spans="1:17" hidden="1" x14ac:dyDescent="0.3">
      <c r="A3809" t="s">
        <v>7848</v>
      </c>
      <c r="B3809" t="s">
        <v>7849</v>
      </c>
      <c r="C3809" t="s">
        <v>10405</v>
      </c>
      <c r="D3809" t="s">
        <v>54</v>
      </c>
      <c r="E3809">
        <v>32.831075837999997</v>
      </c>
      <c r="F3809">
        <v>20.2</v>
      </c>
      <c r="G3809">
        <v>3.30803301894393</v>
      </c>
      <c r="H3809">
        <v>-13.1762603072741</v>
      </c>
      <c r="I3809">
        <v>-4.9599291629829398</v>
      </c>
      <c r="J3809">
        <v>-11.2272208389714</v>
      </c>
      <c r="K3809">
        <v>20.644262209176301</v>
      </c>
      <c r="L3809">
        <v>19.185478239266999</v>
      </c>
      <c r="M3809">
        <v>44.1099916841425</v>
      </c>
      <c r="N3809">
        <v>0.79680597570020295</v>
      </c>
      <c r="O3809">
        <v>23.712871287128699</v>
      </c>
      <c r="P3809">
        <v>65.573770491803202</v>
      </c>
      <c r="Q3809">
        <v>4.8617379314998002E-2</v>
      </c>
    </row>
    <row r="3810" spans="1:17" hidden="1" x14ac:dyDescent="0.3">
      <c r="A3810" t="s">
        <v>7850</v>
      </c>
      <c r="B3810" t="s">
        <v>7851</v>
      </c>
      <c r="C3810" t="s">
        <v>10405</v>
      </c>
      <c r="E3810">
        <v>32.79</v>
      </c>
      <c r="F3810">
        <v>54.65</v>
      </c>
      <c r="G3810">
        <v>179.402035268855</v>
      </c>
      <c r="H3810">
        <v>6.2296054903854703</v>
      </c>
      <c r="I3810">
        <v>78.124810689604402</v>
      </c>
      <c r="J3810">
        <v>-10.197061172312999</v>
      </c>
      <c r="K3810">
        <v>56.547493140240398</v>
      </c>
      <c r="L3810">
        <v>46.464261449509003</v>
      </c>
      <c r="M3810">
        <v>35.422186866410897</v>
      </c>
      <c r="N3810">
        <v>0.61782028869650196</v>
      </c>
      <c r="O3810">
        <v>34.400731930466598</v>
      </c>
      <c r="P3810">
        <v>211.57354618015901</v>
      </c>
      <c r="Q3810">
        <v>0.10554145677447201</v>
      </c>
    </row>
    <row r="3811" spans="1:17" hidden="1" x14ac:dyDescent="0.3">
      <c r="A3811" t="s">
        <v>7852</v>
      </c>
      <c r="B3811" t="s">
        <v>7853</v>
      </c>
      <c r="C3811" t="s">
        <v>10405</v>
      </c>
      <c r="D3811" t="s">
        <v>225</v>
      </c>
      <c r="E3811">
        <v>32.787164699999998</v>
      </c>
      <c r="F3811">
        <v>25.99</v>
      </c>
      <c r="G3811">
        <v>30.265989088695701</v>
      </c>
      <c r="H3811">
        <v>-14.651648588973501</v>
      </c>
      <c r="I3811">
        <v>38.8831216115437</v>
      </c>
      <c r="J3811">
        <v>-5.9472924235546697E-2</v>
      </c>
      <c r="K3811">
        <v>25.501322143922302</v>
      </c>
      <c r="L3811">
        <v>22.5641492166002</v>
      </c>
      <c r="M3811">
        <v>65.707443343688993</v>
      </c>
      <c r="N3811">
        <v>0.50882170695319495</v>
      </c>
      <c r="O3811">
        <v>21.2389380530973</v>
      </c>
      <c r="P3811">
        <v>84.326241134751697</v>
      </c>
      <c r="Q3811">
        <v>0.100410376201035</v>
      </c>
    </row>
    <row r="3812" spans="1:17" hidden="1" x14ac:dyDescent="0.3">
      <c r="A3812" t="s">
        <v>7854</v>
      </c>
      <c r="B3812" t="s">
        <v>7855</v>
      </c>
      <c r="C3812" t="s">
        <v>10405</v>
      </c>
      <c r="D3812" t="s">
        <v>21</v>
      </c>
      <c r="E3812">
        <v>32.682000000000002</v>
      </c>
      <c r="F3812">
        <v>78</v>
      </c>
      <c r="G3812">
        <v>9.3892876367901597</v>
      </c>
      <c r="H3812">
        <v>4.4860418228802503</v>
      </c>
      <c r="I3812">
        <v>-15.7223591349717</v>
      </c>
      <c r="J3812">
        <v>7.7315101660799304</v>
      </c>
      <c r="K3812">
        <v>72.246539546858898</v>
      </c>
      <c r="L3812">
        <v>70.158803685830804</v>
      </c>
      <c r="M3812">
        <v>91.3348611032592</v>
      </c>
      <c r="N3812">
        <v>1.08391608391608</v>
      </c>
      <c r="O3812">
        <v>0</v>
      </c>
      <c r="P3812">
        <v>41.560798548094297</v>
      </c>
    </row>
    <row r="3813" spans="1:17" hidden="1" x14ac:dyDescent="0.3">
      <c r="A3813" t="s">
        <v>7856</v>
      </c>
      <c r="B3813" t="s">
        <v>7857</v>
      </c>
      <c r="C3813" t="s">
        <v>10405</v>
      </c>
      <c r="E3813">
        <v>32.615242000000002</v>
      </c>
      <c r="F3813">
        <v>12.65</v>
      </c>
      <c r="G3813">
        <v>-0.12558189251506399</v>
      </c>
      <c r="H3813">
        <v>-0.37386740135533902</v>
      </c>
      <c r="I3813">
        <v>11.266907519702301</v>
      </c>
      <c r="J3813">
        <v>-5.9121107133414803</v>
      </c>
      <c r="K3813">
        <v>12.294120271691501</v>
      </c>
      <c r="L3813">
        <v>11.411689302375001</v>
      </c>
      <c r="M3813">
        <v>47.386273535359699</v>
      </c>
      <c r="N3813">
        <v>1.00901172808103</v>
      </c>
      <c r="O3813">
        <v>17.391304347826001</v>
      </c>
      <c r="P3813">
        <v>51.860744297719002</v>
      </c>
      <c r="Q3813">
        <v>-3.9498467580164003E-2</v>
      </c>
    </row>
    <row r="3814" spans="1:17" hidden="1" x14ac:dyDescent="0.3">
      <c r="A3814" t="s">
        <v>7858</v>
      </c>
      <c r="B3814" t="s">
        <v>7859</v>
      </c>
      <c r="C3814" t="s">
        <v>10405</v>
      </c>
      <c r="D3814" t="s">
        <v>127</v>
      </c>
      <c r="E3814">
        <v>32.574959999999997</v>
      </c>
      <c r="F3814">
        <v>59.4</v>
      </c>
      <c r="G3814">
        <v>-41.067216432776597</v>
      </c>
      <c r="H3814">
        <v>-3.90875922147635</v>
      </c>
      <c r="I3814">
        <v>-8.6923177606238102</v>
      </c>
      <c r="J3814">
        <v>-9.9457469924711095</v>
      </c>
      <c r="K3814">
        <v>61.101806149003998</v>
      </c>
      <c r="L3814">
        <v>61.8798020303079</v>
      </c>
      <c r="M3814">
        <v>37.020701428242504</v>
      </c>
      <c r="N3814">
        <v>1.7456896551724099</v>
      </c>
      <c r="O3814">
        <v>101.936026936026</v>
      </c>
      <c r="P3814">
        <v>25.052631578947299</v>
      </c>
    </row>
    <row r="3815" spans="1:17" hidden="1" x14ac:dyDescent="0.3">
      <c r="A3815" t="s">
        <v>7860</v>
      </c>
      <c r="B3815" t="s">
        <v>7861</v>
      </c>
      <c r="C3815" t="s">
        <v>10405</v>
      </c>
      <c r="D3815" t="s">
        <v>2127</v>
      </c>
      <c r="E3815">
        <v>32.523628500000001</v>
      </c>
      <c r="F3815">
        <v>173.8</v>
      </c>
      <c r="G3815">
        <v>-58.992563542883097</v>
      </c>
      <c r="H3815">
        <v>-7.39970111065678</v>
      </c>
      <c r="I3815">
        <v>8.71685655130279</v>
      </c>
      <c r="J3815">
        <v>-2.8470184551965998</v>
      </c>
      <c r="K3815">
        <v>172.834560938826</v>
      </c>
      <c r="L3815">
        <v>171.13709961417601</v>
      </c>
      <c r="M3815">
        <v>46.150047344390799</v>
      </c>
      <c r="N3815">
        <v>0.27356902356902302</v>
      </c>
      <c r="O3815">
        <v>46.720368239355501</v>
      </c>
      <c r="P3815">
        <v>42.459016393442603</v>
      </c>
    </row>
    <row r="3816" spans="1:17" hidden="1" x14ac:dyDescent="0.3">
      <c r="A3816" t="s">
        <v>7862</v>
      </c>
      <c r="B3816" t="s">
        <v>7863</v>
      </c>
      <c r="C3816" t="s">
        <v>10405</v>
      </c>
      <c r="D3816" t="s">
        <v>130</v>
      </c>
      <c r="E3816">
        <v>32.498487400000002</v>
      </c>
      <c r="F3816">
        <v>92.09</v>
      </c>
      <c r="G3816">
        <v>11.719114088695701</v>
      </c>
      <c r="H3816">
        <v>-5.3469856809252203</v>
      </c>
      <c r="I3816">
        <v>7.6946645839780698</v>
      </c>
      <c r="J3816">
        <v>-14.980485454794501</v>
      </c>
      <c r="K3816">
        <v>95.072609962208205</v>
      </c>
      <c r="L3816">
        <v>77.828349457885494</v>
      </c>
      <c r="M3816">
        <v>52.959254647300099</v>
      </c>
      <c r="N3816">
        <v>0.51359374803646596</v>
      </c>
      <c r="O3816">
        <v>38.940167227712003</v>
      </c>
      <c r="P3816">
        <v>123.032211189149</v>
      </c>
      <c r="Q3816">
        <v>4.2932791523028001E-2</v>
      </c>
    </row>
    <row r="3817" spans="1:17" hidden="1" x14ac:dyDescent="0.3">
      <c r="A3817" t="s">
        <v>7864</v>
      </c>
      <c r="B3817" t="s">
        <v>7865</v>
      </c>
      <c r="C3817" t="s">
        <v>10405</v>
      </c>
      <c r="D3817" t="s">
        <v>400</v>
      </c>
      <c r="E3817">
        <v>32.416042472000001</v>
      </c>
      <c r="F3817">
        <v>12.76</v>
      </c>
      <c r="G3817">
        <v>-42.627651262181402</v>
      </c>
      <c r="H3817">
        <v>-10.6485647470204</v>
      </c>
      <c r="I3817">
        <v>-29.378645178801001</v>
      </c>
      <c r="J3817">
        <v>-9.8420534970637306</v>
      </c>
      <c r="K3817">
        <v>13.4437136500328</v>
      </c>
      <c r="L3817">
        <v>14.218824022994401</v>
      </c>
      <c r="M3817">
        <v>35.086864623875201</v>
      </c>
      <c r="N3817">
        <v>0.59395605800110796</v>
      </c>
      <c r="O3817">
        <v>90.438871473354197</v>
      </c>
      <c r="P3817">
        <v>6.6889632107023296</v>
      </c>
      <c r="Q3817">
        <v>-3.8971339135883E-2</v>
      </c>
    </row>
    <row r="3818" spans="1:17" hidden="1" x14ac:dyDescent="0.3">
      <c r="A3818" t="s">
        <v>7866</v>
      </c>
      <c r="B3818" t="s">
        <v>7867</v>
      </c>
      <c r="C3818" t="s">
        <v>10405</v>
      </c>
      <c r="D3818" t="s">
        <v>51</v>
      </c>
      <c r="E3818">
        <v>32.414809392000002</v>
      </c>
      <c r="F3818">
        <v>13.92</v>
      </c>
      <c r="G3818">
        <v>-102.55448963470801</v>
      </c>
      <c r="H3818">
        <v>-16.504082007882602</v>
      </c>
      <c r="I3818">
        <v>-69.282587120463504</v>
      </c>
      <c r="J3818">
        <v>1.86593628054831</v>
      </c>
      <c r="K3818">
        <v>16.0196537591757</v>
      </c>
      <c r="L3818">
        <v>23.880678500670498</v>
      </c>
      <c r="M3818">
        <v>40.0729437320012</v>
      </c>
      <c r="N3818">
        <v>0.27333603357274999</v>
      </c>
      <c r="O3818">
        <v>258.97988505747099</v>
      </c>
      <c r="P3818">
        <v>14.0983606557377</v>
      </c>
      <c r="Q3818">
        <v>-6.2793060817131E-2</v>
      </c>
    </row>
    <row r="3819" spans="1:17" hidden="1" x14ac:dyDescent="0.3">
      <c r="A3819" t="s">
        <v>7868</v>
      </c>
      <c r="B3819" t="s">
        <v>7869</v>
      </c>
      <c r="C3819" t="s">
        <v>10405</v>
      </c>
      <c r="D3819" t="s">
        <v>1808</v>
      </c>
      <c r="E3819">
        <v>32.410604999999997</v>
      </c>
      <c r="F3819">
        <v>32.700000000000003</v>
      </c>
      <c r="G3819">
        <v>-6.8841545894651199</v>
      </c>
      <c r="H3819">
        <v>-18.222841242673201</v>
      </c>
      <c r="I3819">
        <v>7.7965188690311198</v>
      </c>
      <c r="J3819">
        <v>-10.9504868366186</v>
      </c>
      <c r="K3819">
        <v>33.249427959699297</v>
      </c>
      <c r="L3819">
        <v>29.871486078300201</v>
      </c>
      <c r="M3819">
        <v>46.244318914253498</v>
      </c>
      <c r="N3819">
        <v>0.77980871844434696</v>
      </c>
      <c r="O3819">
        <v>22.262996941895899</v>
      </c>
      <c r="P3819">
        <v>60.687960687960697</v>
      </c>
      <c r="Q3819">
        <v>0.10383105851872799</v>
      </c>
    </row>
    <row r="3820" spans="1:17" hidden="1" x14ac:dyDescent="0.3">
      <c r="A3820" t="s">
        <v>7870</v>
      </c>
      <c r="B3820" t="s">
        <v>7871</v>
      </c>
      <c r="C3820" t="s">
        <v>10405</v>
      </c>
      <c r="D3820" t="s">
        <v>266</v>
      </c>
      <c r="E3820">
        <v>32.353701999999998</v>
      </c>
      <c r="F3820">
        <v>107.72</v>
      </c>
      <c r="G3820">
        <v>350.01291164912499</v>
      </c>
      <c r="H3820">
        <v>-8.1465179920858305E-2</v>
      </c>
      <c r="I3820">
        <v>2.51324128685288</v>
      </c>
      <c r="J3820">
        <v>15.5487130678806</v>
      </c>
      <c r="K3820">
        <v>100.56592133638</v>
      </c>
      <c r="L3820">
        <v>90.926292682757094</v>
      </c>
      <c r="M3820">
        <v>71.598795289136604</v>
      </c>
      <c r="N3820">
        <v>1.6433476343559099</v>
      </c>
      <c r="O3820">
        <v>16.9699220200519</v>
      </c>
      <c r="P3820">
        <v>382.18442256042903</v>
      </c>
    </row>
    <row r="3821" spans="1:17" hidden="1" x14ac:dyDescent="0.3">
      <c r="A3821" t="s">
        <v>7872</v>
      </c>
      <c r="B3821" t="s">
        <v>7873</v>
      </c>
      <c r="C3821" t="s">
        <v>10405</v>
      </c>
      <c r="D3821" t="s">
        <v>130</v>
      </c>
      <c r="E3821">
        <v>32.289239469999998</v>
      </c>
      <c r="F3821">
        <v>103.1</v>
      </c>
      <c r="G3821">
        <v>183.31196522088601</v>
      </c>
      <c r="H3821">
        <v>-26.895302341807401</v>
      </c>
      <c r="I3821">
        <v>29.371484992324</v>
      </c>
      <c r="J3821">
        <v>5.5616916018555997</v>
      </c>
      <c r="K3821">
        <v>95.023700466122705</v>
      </c>
      <c r="L3821">
        <v>70.129939652067193</v>
      </c>
      <c r="M3821">
        <v>63.676298948475598</v>
      </c>
      <c r="N3821">
        <v>1.92160401980632</v>
      </c>
      <c r="O3821">
        <v>29.951503394762302</v>
      </c>
      <c r="P3821">
        <v>239.144736842105</v>
      </c>
      <c r="Q3821">
        <v>0.17098044356184</v>
      </c>
    </row>
    <row r="3822" spans="1:17" hidden="1" x14ac:dyDescent="0.3">
      <c r="A3822" t="s">
        <v>7874</v>
      </c>
      <c r="B3822" t="s">
        <v>7875</v>
      </c>
      <c r="C3822" t="s">
        <v>10405</v>
      </c>
      <c r="D3822" t="s">
        <v>130</v>
      </c>
      <c r="E3822">
        <v>32.245549500000003</v>
      </c>
      <c r="F3822">
        <v>24.94</v>
      </c>
      <c r="G3822">
        <v>39.828489088695797</v>
      </c>
      <c r="H3822">
        <v>11.0156980958029</v>
      </c>
      <c r="I3822">
        <v>44.054859145336501</v>
      </c>
      <c r="J3822">
        <v>10.9308885215475</v>
      </c>
      <c r="K3822">
        <v>20.532305738740298</v>
      </c>
      <c r="L3822">
        <v>19.407774534201302</v>
      </c>
      <c r="M3822">
        <v>80.634920494525701</v>
      </c>
      <c r="N3822">
        <v>0.43454913241083398</v>
      </c>
      <c r="O3822">
        <v>26.1026463512429</v>
      </c>
      <c r="P3822">
        <v>91.846153846153797</v>
      </c>
      <c r="Q3822">
        <v>5.3866051288522003E-2</v>
      </c>
    </row>
    <row r="3823" spans="1:17" hidden="1" x14ac:dyDescent="0.3">
      <c r="A3823" t="s">
        <v>7876</v>
      </c>
      <c r="B3823" t="s">
        <v>7877</v>
      </c>
      <c r="C3823" t="s">
        <v>10405</v>
      </c>
      <c r="D3823" t="s">
        <v>119</v>
      </c>
      <c r="E3823">
        <v>32.24</v>
      </c>
      <c r="F3823">
        <v>322.39999999999998</v>
      </c>
      <c r="G3823">
        <v>-22.511646965725902</v>
      </c>
      <c r="H3823">
        <v>-4.7576556561113303</v>
      </c>
      <c r="I3823">
        <v>-18.207672914911299</v>
      </c>
      <c r="J3823">
        <v>-2.4691114784524202</v>
      </c>
      <c r="K3823">
        <v>322.15117696035702</v>
      </c>
      <c r="L3823">
        <v>314.02358153500001</v>
      </c>
      <c r="M3823">
        <v>52.309979785624598</v>
      </c>
      <c r="N3823">
        <v>0</v>
      </c>
      <c r="O3823">
        <v>0.52729528535981895</v>
      </c>
      <c r="P3823">
        <v>9.6598639455782198</v>
      </c>
    </row>
    <row r="3824" spans="1:17" hidden="1" x14ac:dyDescent="0.3">
      <c r="A3824" t="s">
        <v>7878</v>
      </c>
      <c r="B3824" t="s">
        <v>7879</v>
      </c>
      <c r="C3824" t="s">
        <v>10405</v>
      </c>
      <c r="D3824" t="s">
        <v>263</v>
      </c>
      <c r="E3824">
        <v>32.207216238999997</v>
      </c>
      <c r="F3824">
        <v>43.5</v>
      </c>
      <c r="G3824">
        <v>-23.611490946242998</v>
      </c>
      <c r="H3824">
        <v>-3.1221416374197299</v>
      </c>
      <c r="I3824">
        <v>-36.176679142907403</v>
      </c>
      <c r="J3824">
        <v>-7.88333196116605</v>
      </c>
      <c r="K3824">
        <v>44.918081859049501</v>
      </c>
      <c r="L3824">
        <v>47.5282084342182</v>
      </c>
      <c r="M3824">
        <v>42.775669050657797</v>
      </c>
      <c r="N3824">
        <v>0.73590987577254197</v>
      </c>
      <c r="O3824">
        <v>53.954022988505699</v>
      </c>
      <c r="P3824">
        <v>21.985417835109299</v>
      </c>
      <c r="Q3824">
        <v>3.1421795504835003E-2</v>
      </c>
    </row>
    <row r="3825" spans="1:17" hidden="1" x14ac:dyDescent="0.3">
      <c r="A3825" t="s">
        <v>7880</v>
      </c>
      <c r="B3825" t="s">
        <v>7881</v>
      </c>
      <c r="C3825" t="s">
        <v>10405</v>
      </c>
      <c r="D3825" t="s">
        <v>592</v>
      </c>
      <c r="E3825">
        <v>32.171787999999999</v>
      </c>
      <c r="F3825">
        <v>26.15</v>
      </c>
      <c r="G3825">
        <v>6.5552795396241503</v>
      </c>
      <c r="H3825">
        <v>10.663925820516001</v>
      </c>
      <c r="I3825">
        <v>12.871025298182399</v>
      </c>
      <c r="J3825">
        <v>-1.04876598900903</v>
      </c>
      <c r="K3825">
        <v>24.9388017552684</v>
      </c>
      <c r="L3825">
        <v>24.242910739844501</v>
      </c>
      <c r="M3825">
        <v>51.209377794440897</v>
      </c>
      <c r="N3825">
        <v>0.63400350777301695</v>
      </c>
      <c r="O3825">
        <v>63.135755258126103</v>
      </c>
      <c r="P3825">
        <v>58.388855239248898</v>
      </c>
      <c r="Q3825">
        <v>-6.023105602586E-2</v>
      </c>
    </row>
    <row r="3826" spans="1:17" hidden="1" x14ac:dyDescent="0.3">
      <c r="A3826" t="s">
        <v>7882</v>
      </c>
      <c r="B3826" t="s">
        <v>7883</v>
      </c>
      <c r="C3826" t="s">
        <v>10405</v>
      </c>
      <c r="D3826" t="s">
        <v>1414</v>
      </c>
      <c r="E3826">
        <v>32.086987200000003</v>
      </c>
      <c r="F3826">
        <v>2.0699999999999998</v>
      </c>
      <c r="G3826">
        <v>111.35790085340101</v>
      </c>
      <c r="H3826">
        <v>1.9433752717237101</v>
      </c>
      <c r="I3826">
        <v>20.316856551302699</v>
      </c>
      <c r="J3826">
        <v>-13.244973547417899</v>
      </c>
      <c r="K3826">
        <v>1.94019016208408</v>
      </c>
      <c r="L3826">
        <v>1.5709772841653</v>
      </c>
      <c r="M3826">
        <v>36.375950380835903</v>
      </c>
      <c r="N3826">
        <v>0.58003858861808599</v>
      </c>
      <c r="O3826">
        <v>19.8067632850241</v>
      </c>
      <c r="P3826">
        <v>218.461538461538</v>
      </c>
      <c r="Q3826">
        <v>7.9657694298765999E-2</v>
      </c>
    </row>
    <row r="3827" spans="1:17" hidden="1" x14ac:dyDescent="0.3">
      <c r="A3827" t="s">
        <v>7884</v>
      </c>
      <c r="B3827" t="s">
        <v>7885</v>
      </c>
      <c r="C3827" t="s">
        <v>10405</v>
      </c>
      <c r="E3827">
        <v>32.046232500000002</v>
      </c>
      <c r="F3827">
        <v>51</v>
      </c>
      <c r="G3827">
        <v>206.92423376954599</v>
      </c>
      <c r="H3827">
        <v>18.654757475927902</v>
      </c>
      <c r="I3827">
        <v>59.215920026849098</v>
      </c>
      <c r="J3827">
        <v>-9.8598685365354903</v>
      </c>
      <c r="K3827">
        <v>47.683048778892598</v>
      </c>
      <c r="L3827">
        <v>38.933423784526298</v>
      </c>
      <c r="M3827">
        <v>43.937265041329603</v>
      </c>
      <c r="N3827">
        <v>0.29069684624369602</v>
      </c>
      <c r="O3827">
        <v>15.117647058823501</v>
      </c>
      <c r="P3827">
        <v>239.095744680851</v>
      </c>
      <c r="Q3827">
        <v>9.8689224153436006E-2</v>
      </c>
    </row>
    <row r="3828" spans="1:17" hidden="1" x14ac:dyDescent="0.3">
      <c r="A3828" t="s">
        <v>7886</v>
      </c>
      <c r="B3828" t="s">
        <v>7887</v>
      </c>
      <c r="C3828" t="s">
        <v>10405</v>
      </c>
      <c r="D3828" t="s">
        <v>393</v>
      </c>
      <c r="E3828">
        <v>32.023589530000002</v>
      </c>
      <c r="F3828">
        <v>24.85</v>
      </c>
      <c r="G3828">
        <v>-26.0986971237779</v>
      </c>
      <c r="H3828">
        <v>7.58056694958323</v>
      </c>
      <c r="I3828">
        <v>-35.642866129449899</v>
      </c>
      <c r="J3828">
        <v>-5.98893363480662</v>
      </c>
      <c r="K3828">
        <v>26.607930116346701</v>
      </c>
      <c r="L3828">
        <v>26.462043831914301</v>
      </c>
      <c r="M3828">
        <v>37.0661911711044</v>
      </c>
      <c r="N3828">
        <v>1.30418496699096</v>
      </c>
      <c r="O3828">
        <v>70.824949698189101</v>
      </c>
      <c r="P3828">
        <v>28.689798032107699</v>
      </c>
      <c r="Q3828">
        <v>0.11518224963877199</v>
      </c>
    </row>
    <row r="3829" spans="1:17" hidden="1" x14ac:dyDescent="0.3">
      <c r="A3829" t="s">
        <v>7888</v>
      </c>
      <c r="B3829" t="s">
        <v>7889</v>
      </c>
      <c r="C3829" t="s">
        <v>10405</v>
      </c>
      <c r="D3829" t="s">
        <v>46</v>
      </c>
      <c r="E3829">
        <v>31.996942869999899</v>
      </c>
      <c r="F3829">
        <v>923.95</v>
      </c>
      <c r="G3829">
        <v>14.4872192474259</v>
      </c>
      <c r="H3829">
        <v>-7.3892346034797498</v>
      </c>
      <c r="I3829">
        <v>37.2380503809473</v>
      </c>
      <c r="J3829">
        <v>-0.82075983010077103</v>
      </c>
      <c r="K3829">
        <v>919.77052435940197</v>
      </c>
      <c r="L3829">
        <v>822.73389409630204</v>
      </c>
      <c r="M3829">
        <v>51.428073576297898</v>
      </c>
      <c r="N3829">
        <v>0.44050739838295899</v>
      </c>
      <c r="O3829">
        <v>32.328589209372801</v>
      </c>
      <c r="P3829">
        <v>62.068058235397203</v>
      </c>
      <c r="Q3829">
        <v>9.6994319883749E-2</v>
      </c>
    </row>
    <row r="3830" spans="1:17" hidden="1" x14ac:dyDescent="0.3">
      <c r="A3830" t="s">
        <v>7890</v>
      </c>
      <c r="B3830" t="s">
        <v>7891</v>
      </c>
      <c r="C3830" t="s">
        <v>10405</v>
      </c>
      <c r="D3830" t="s">
        <v>5799</v>
      </c>
      <c r="E3830">
        <v>31.992000000000001</v>
      </c>
      <c r="F3830">
        <v>59.52</v>
      </c>
      <c r="G3830">
        <v>-39.069680784603101</v>
      </c>
      <c r="H3830">
        <v>-11.497772311976499</v>
      </c>
      <c r="I3830">
        <v>-25.717754079105099</v>
      </c>
      <c r="J3830">
        <v>-6.9021182856913201</v>
      </c>
      <c r="K3830">
        <v>59.947431342286599</v>
      </c>
      <c r="L3830">
        <v>62.0229798856627</v>
      </c>
      <c r="M3830">
        <v>56.7185587107302</v>
      </c>
      <c r="N3830">
        <v>0.81275905013043803</v>
      </c>
      <c r="O3830">
        <v>59.391801075268802</v>
      </c>
      <c r="P3830">
        <v>9.6132596685083005</v>
      </c>
      <c r="Q3830">
        <v>8.009250825158E-2</v>
      </c>
    </row>
    <row r="3831" spans="1:17" hidden="1" x14ac:dyDescent="0.3">
      <c r="A3831" t="s">
        <v>7892</v>
      </c>
      <c r="B3831" t="s">
        <v>7893</v>
      </c>
      <c r="C3831" t="s">
        <v>10405</v>
      </c>
      <c r="D3831" t="s">
        <v>592</v>
      </c>
      <c r="E3831">
        <v>31.9827189999999</v>
      </c>
      <c r="F3831">
        <v>7.6</v>
      </c>
      <c r="G3831">
        <v>-5.5931859894901201</v>
      </c>
      <c r="H3831">
        <v>-1.87035303188851</v>
      </c>
      <c r="I3831">
        <v>-12.2495918825592</v>
      </c>
      <c r="J3831">
        <v>1.0670674632677399</v>
      </c>
      <c r="K3831">
        <v>10.0372087729983</v>
      </c>
      <c r="L3831">
        <v>10.066633630706701</v>
      </c>
      <c r="M3831">
        <v>25.7607462659657</v>
      </c>
      <c r="N3831">
        <v>1</v>
      </c>
      <c r="Q3831">
        <v>-9.4079221239847993E-2</v>
      </c>
    </row>
    <row r="3832" spans="1:17" hidden="1" x14ac:dyDescent="0.3">
      <c r="A3832" t="s">
        <v>7894</v>
      </c>
      <c r="B3832" t="s">
        <v>7895</v>
      </c>
      <c r="C3832" t="s">
        <v>10405</v>
      </c>
      <c r="D3832" t="s">
        <v>592</v>
      </c>
      <c r="E3832">
        <v>31.96657622</v>
      </c>
      <c r="F3832">
        <v>14.9</v>
      </c>
      <c r="G3832">
        <v>-94.828152515314201</v>
      </c>
      <c r="H3832">
        <v>1.67091577246009</v>
      </c>
      <c r="I3832">
        <v>-47.730091805504699</v>
      </c>
      <c r="J3832">
        <v>-4.4427956889787197</v>
      </c>
      <c r="K3832">
        <v>15.766276243506001</v>
      </c>
      <c r="M3832">
        <v>38.3189973736498</v>
      </c>
      <c r="N3832">
        <v>0.585365853658536</v>
      </c>
      <c r="O3832">
        <v>181.87919463087201</v>
      </c>
      <c r="P3832">
        <v>10.780669144981401</v>
      </c>
    </row>
    <row r="3833" spans="1:17" hidden="1" x14ac:dyDescent="0.3">
      <c r="A3833" t="s">
        <v>7896</v>
      </c>
      <c r="B3833" t="s">
        <v>7897</v>
      </c>
      <c r="C3833" t="s">
        <v>10405</v>
      </c>
      <c r="D3833" t="s">
        <v>754</v>
      </c>
      <c r="E3833">
        <v>31.948726656000002</v>
      </c>
      <c r="F3833">
        <v>341.98</v>
      </c>
      <c r="G3833">
        <v>9.6700486075676295</v>
      </c>
      <c r="H3833">
        <v>0.92743576015864204</v>
      </c>
      <c r="I3833">
        <v>2.33089410175024</v>
      </c>
      <c r="J3833">
        <v>1.6968080720825101</v>
      </c>
      <c r="K3833">
        <v>327.66904432232002</v>
      </c>
      <c r="L3833">
        <v>298.39721945993398</v>
      </c>
      <c r="M3833">
        <v>50.554369654686603</v>
      </c>
      <c r="N3833">
        <v>0.36761529138142301</v>
      </c>
      <c r="O3833">
        <v>2.7194572782033899</v>
      </c>
      <c r="P3833">
        <v>49.761331289686801</v>
      </c>
    </row>
    <row r="3834" spans="1:17" hidden="1" x14ac:dyDescent="0.3">
      <c r="A3834" t="s">
        <v>7898</v>
      </c>
      <c r="B3834" t="s">
        <v>7899</v>
      </c>
      <c r="C3834" t="s">
        <v>10405</v>
      </c>
      <c r="D3834" t="s">
        <v>564</v>
      </c>
      <c r="E3834">
        <v>31.905000000000001</v>
      </c>
      <c r="F3834">
        <v>63.81</v>
      </c>
      <c r="G3834">
        <v>154.10035988277301</v>
      </c>
      <c r="H3834">
        <v>7.0319341912309596</v>
      </c>
      <c r="I3834">
        <v>82.914152998960702</v>
      </c>
      <c r="J3834">
        <v>13.2802695918199</v>
      </c>
      <c r="K3834">
        <v>51.055407847057701</v>
      </c>
      <c r="L3834">
        <v>40.985016302742103</v>
      </c>
      <c r="M3834">
        <v>88.915140567867397</v>
      </c>
      <c r="N3834">
        <v>1.35769828194097</v>
      </c>
      <c r="O3834">
        <v>3.4634069895000699</v>
      </c>
      <c r="P3834">
        <v>227.06304459251601</v>
      </c>
      <c r="Q3834">
        <v>8.4220197470637997E-2</v>
      </c>
    </row>
    <row r="3835" spans="1:17" hidden="1" x14ac:dyDescent="0.3">
      <c r="A3835" t="s">
        <v>7900</v>
      </c>
      <c r="B3835" t="s">
        <v>7901</v>
      </c>
      <c r="C3835" t="s">
        <v>10405</v>
      </c>
      <c r="D3835" t="s">
        <v>592</v>
      </c>
      <c r="E3835">
        <v>31.874303999999999</v>
      </c>
      <c r="F3835">
        <v>54.88</v>
      </c>
      <c r="G3835">
        <v>254.03538564041901</v>
      </c>
      <c r="H3835">
        <v>117.55278499494</v>
      </c>
      <c r="I3835">
        <v>137.45400206501699</v>
      </c>
      <c r="J3835">
        <v>19.032298805774001</v>
      </c>
      <c r="K3835">
        <v>31.976360857246899</v>
      </c>
      <c r="L3835">
        <v>22.969177835134101</v>
      </c>
      <c r="M3835">
        <v>90.339754757044005</v>
      </c>
      <c r="N3835">
        <v>2.4657076467575298</v>
      </c>
      <c r="O3835">
        <v>2.0408163265306101</v>
      </c>
      <c r="P3835">
        <v>423.16491897044801</v>
      </c>
    </row>
    <row r="3836" spans="1:17" hidden="1" x14ac:dyDescent="0.3">
      <c r="A3836" t="s">
        <v>7902</v>
      </c>
      <c r="B3836" t="s">
        <v>7903</v>
      </c>
      <c r="C3836" t="s">
        <v>10405</v>
      </c>
      <c r="D3836" t="s">
        <v>592</v>
      </c>
      <c r="E3836">
        <v>31.853132500000001</v>
      </c>
      <c r="F3836">
        <v>160.5</v>
      </c>
      <c r="G3836">
        <v>-17.323568156384699</v>
      </c>
      <c r="H3836">
        <v>-0.92840267431598</v>
      </c>
      <c r="I3836">
        <v>-29.033599123925001</v>
      </c>
      <c r="J3836">
        <v>-12.1112857477777</v>
      </c>
      <c r="K3836">
        <v>167.92305926167199</v>
      </c>
      <c r="L3836">
        <v>164.34089777394399</v>
      </c>
      <c r="M3836">
        <v>37.792268247464598</v>
      </c>
      <c r="N3836">
        <v>4.4181974126223897</v>
      </c>
      <c r="O3836">
        <v>40.716510903426702</v>
      </c>
      <c r="P3836">
        <v>24.951342934994098</v>
      </c>
      <c r="Q3836">
        <v>-7.5114391992179997E-3</v>
      </c>
    </row>
    <row r="3837" spans="1:17" hidden="1" x14ac:dyDescent="0.3">
      <c r="A3837" t="s">
        <v>7904</v>
      </c>
      <c r="B3837" t="s">
        <v>7905</v>
      </c>
      <c r="C3837" t="s">
        <v>10405</v>
      </c>
      <c r="D3837" t="s">
        <v>2534</v>
      </c>
      <c r="E3837">
        <v>31.824000000000002</v>
      </c>
      <c r="F3837">
        <v>78</v>
      </c>
      <c r="G3837">
        <v>-39.972929351020497</v>
      </c>
      <c r="H3837">
        <v>-14.0494337698454</v>
      </c>
      <c r="I3837">
        <v>24.006229848305502</v>
      </c>
      <c r="J3837">
        <v>9.7611043488857092</v>
      </c>
      <c r="K3837">
        <v>71.711962369482407</v>
      </c>
      <c r="L3837">
        <v>71.167353181195296</v>
      </c>
      <c r="M3837">
        <v>73.419385806615395</v>
      </c>
      <c r="N3837">
        <v>0.70785001348799503</v>
      </c>
      <c r="O3837">
        <v>26.923076923076898</v>
      </c>
      <c r="P3837">
        <v>53.6945812807881</v>
      </c>
    </row>
    <row r="3838" spans="1:17" hidden="1" x14ac:dyDescent="0.3">
      <c r="A3838" t="s">
        <v>7906</v>
      </c>
      <c r="B3838" t="s">
        <v>7907</v>
      </c>
      <c r="C3838" t="s">
        <v>10405</v>
      </c>
      <c r="D3838" t="s">
        <v>2534</v>
      </c>
      <c r="E3838">
        <v>31.816248430000002</v>
      </c>
      <c r="F3838">
        <v>21.95</v>
      </c>
      <c r="G3838">
        <v>285.92372718393301</v>
      </c>
      <c r="H3838">
        <v>-16.0153876148742</v>
      </c>
      <c r="I3838">
        <v>85.181921246312001</v>
      </c>
      <c r="J3838">
        <v>-6.3976829070238397</v>
      </c>
      <c r="K3838">
        <v>23.069422942160699</v>
      </c>
      <c r="L3838">
        <v>15.4299085095835</v>
      </c>
      <c r="M3838">
        <v>34.543251447061202</v>
      </c>
      <c r="N3838">
        <v>0.590589046865724</v>
      </c>
      <c r="O3838">
        <v>32.255125284738</v>
      </c>
      <c r="P3838">
        <v>339.87975951903798</v>
      </c>
      <c r="Q3838">
        <v>0.165736928749047</v>
      </c>
    </row>
    <row r="3839" spans="1:17" hidden="1" x14ac:dyDescent="0.3">
      <c r="A3839" t="s">
        <v>7908</v>
      </c>
      <c r="B3839" t="s">
        <v>7909</v>
      </c>
      <c r="C3839" t="s">
        <v>10405</v>
      </c>
      <c r="D3839" t="s">
        <v>592</v>
      </c>
      <c r="E3839">
        <v>31.769909999999999</v>
      </c>
      <c r="F3839">
        <v>62.25</v>
      </c>
      <c r="G3839">
        <v>-77.709568654086297</v>
      </c>
      <c r="H3839">
        <v>-15.8687667672224</v>
      </c>
      <c r="I3839">
        <v>-63.221201191479302</v>
      </c>
      <c r="J3839">
        <v>-4.0075730169139501</v>
      </c>
      <c r="K3839">
        <v>73.838161610476803</v>
      </c>
      <c r="M3839">
        <v>24.268289272644399</v>
      </c>
      <c r="N3839">
        <v>0.63460307298335406</v>
      </c>
      <c r="O3839">
        <v>102.42570281124399</v>
      </c>
      <c r="P3839">
        <v>0</v>
      </c>
    </row>
    <row r="3840" spans="1:17" hidden="1" x14ac:dyDescent="0.3">
      <c r="A3840" t="s">
        <v>7910</v>
      </c>
      <c r="B3840" t="s">
        <v>7911</v>
      </c>
      <c r="C3840" t="s">
        <v>10405</v>
      </c>
      <c r="D3840" t="s">
        <v>754</v>
      </c>
      <c r="E3840">
        <v>31.730069843999999</v>
      </c>
      <c r="F3840">
        <v>248.42</v>
      </c>
      <c r="G3840">
        <v>9.5640970079061294</v>
      </c>
      <c r="H3840">
        <v>2.90856440752958</v>
      </c>
      <c r="I3840">
        <v>8.3671914406877903</v>
      </c>
      <c r="J3840">
        <v>0.20607318914589801</v>
      </c>
      <c r="K3840">
        <v>239.38956632673001</v>
      </c>
      <c r="L3840">
        <v>214.500539236441</v>
      </c>
      <c r="M3840">
        <v>48.807085432446698</v>
      </c>
      <c r="N3840">
        <v>0.29458679132259702</v>
      </c>
      <c r="O3840">
        <v>3.5142098059737399</v>
      </c>
      <c r="P3840">
        <v>47.596696571801999</v>
      </c>
      <c r="Q3840">
        <v>5.0860317588420001E-3</v>
      </c>
    </row>
    <row r="3841" spans="1:17" hidden="1" x14ac:dyDescent="0.3">
      <c r="A3841" t="s">
        <v>7912</v>
      </c>
      <c r="B3841" t="s">
        <v>7913</v>
      </c>
      <c r="C3841" t="s">
        <v>10405</v>
      </c>
      <c r="D3841" t="s">
        <v>6992</v>
      </c>
      <c r="E3841">
        <v>31.62</v>
      </c>
      <c r="F3841">
        <v>31</v>
      </c>
      <c r="G3841">
        <v>-65.576451835042107</v>
      </c>
      <c r="H3841">
        <v>-7.8523727552047902</v>
      </c>
      <c r="I3841">
        <v>-20.321334403470999</v>
      </c>
      <c r="J3841">
        <v>-5.5941114784524197</v>
      </c>
      <c r="K3841">
        <v>32.680947434680803</v>
      </c>
      <c r="L3841">
        <v>37.962549819970903</v>
      </c>
      <c r="M3841">
        <v>42.366759321573298</v>
      </c>
      <c r="N3841">
        <v>1.62455726092089</v>
      </c>
      <c r="O3841">
        <v>86.774193548387004</v>
      </c>
      <c r="P3841">
        <v>6.8965517241379199</v>
      </c>
    </row>
    <row r="3842" spans="1:17" hidden="1" x14ac:dyDescent="0.3">
      <c r="A3842" t="s">
        <v>7914</v>
      </c>
      <c r="B3842" t="s">
        <v>7915</v>
      </c>
      <c r="C3842" t="s">
        <v>10405</v>
      </c>
      <c r="D3842" t="s">
        <v>592</v>
      </c>
      <c r="E3842">
        <v>31.611657672</v>
      </c>
      <c r="F3842">
        <v>1.08</v>
      </c>
      <c r="G3842">
        <v>-24.1715109113042</v>
      </c>
      <c r="H3842">
        <v>-3.8402244634507801</v>
      </c>
      <c r="I3842">
        <v>-19.501325266879</v>
      </c>
      <c r="J3842">
        <v>-0.61725962660056599</v>
      </c>
      <c r="K3842">
        <v>1.0992190821760901</v>
      </c>
      <c r="L3842">
        <v>1.1130766801427601</v>
      </c>
      <c r="M3842">
        <v>45.316641049933999</v>
      </c>
      <c r="N3842">
        <v>1.32698112358914</v>
      </c>
      <c r="O3842">
        <v>94.4444444444444</v>
      </c>
      <c r="P3842">
        <v>27.058823529411701</v>
      </c>
      <c r="Q3842">
        <v>4.1241834036674002E-2</v>
      </c>
    </row>
    <row r="3843" spans="1:17" hidden="1" x14ac:dyDescent="0.3">
      <c r="A3843" t="s">
        <v>7916</v>
      </c>
      <c r="B3843" t="s">
        <v>7917</v>
      </c>
      <c r="C3843" t="s">
        <v>10405</v>
      </c>
      <c r="D3843" t="s">
        <v>754</v>
      </c>
      <c r="E3843">
        <v>31.504857428999902</v>
      </c>
      <c r="F3843">
        <v>267.05</v>
      </c>
      <c r="G3843">
        <v>1.0603789310426299</v>
      </c>
      <c r="H3843">
        <v>-0.34749514496905498</v>
      </c>
      <c r="I3843">
        <v>1.42394365714106</v>
      </c>
      <c r="J3843">
        <v>0.20894683348965401</v>
      </c>
      <c r="K3843">
        <v>255.21895903485901</v>
      </c>
      <c r="L3843">
        <v>235.82546354635599</v>
      </c>
      <c r="M3843">
        <v>51.891311594454301</v>
      </c>
      <c r="N3843">
        <v>1.0510182310254099</v>
      </c>
      <c r="O3843">
        <v>3.96554952256131</v>
      </c>
      <c r="P3843">
        <v>40.220530322919402</v>
      </c>
      <c r="Q3843">
        <v>1.5187022887975E-2</v>
      </c>
    </row>
    <row r="3844" spans="1:17" hidden="1" x14ac:dyDescent="0.3">
      <c r="A3844" t="s">
        <v>7918</v>
      </c>
      <c r="B3844" t="s">
        <v>7919</v>
      </c>
      <c r="C3844" t="s">
        <v>10405</v>
      </c>
      <c r="E3844">
        <v>31.3536</v>
      </c>
      <c r="F3844">
        <v>16.329999999999998</v>
      </c>
      <c r="G3844">
        <v>128.505354380765</v>
      </c>
      <c r="H3844">
        <v>-27.806154501376898</v>
      </c>
      <c r="I3844">
        <v>-81.989154377658906</v>
      </c>
      <c r="J3844">
        <v>-10.118778884217299</v>
      </c>
      <c r="K3844">
        <v>20.860284175913101</v>
      </c>
      <c r="L3844">
        <v>24.4449032977912</v>
      </c>
      <c r="M3844">
        <v>8.4972950411728903</v>
      </c>
      <c r="N3844">
        <v>0.64809114533503498</v>
      </c>
      <c r="O3844">
        <v>345.49908144519202</v>
      </c>
      <c r="P3844">
        <v>174.98390371947801</v>
      </c>
    </row>
    <row r="3845" spans="1:17" hidden="1" x14ac:dyDescent="0.3">
      <c r="A3845" t="s">
        <v>7920</v>
      </c>
      <c r="B3845" t="s">
        <v>7921</v>
      </c>
      <c r="C3845" t="s">
        <v>10405</v>
      </c>
      <c r="D3845" t="s">
        <v>2927</v>
      </c>
      <c r="E3845">
        <v>31.280711719999999</v>
      </c>
      <c r="F3845">
        <v>24.74</v>
      </c>
      <c r="G3845">
        <v>-69.1557187564392</v>
      </c>
      <c r="H3845">
        <v>-5.32035662074155</v>
      </c>
      <c r="I3845">
        <v>-29.921525853805399</v>
      </c>
      <c r="J3845">
        <v>-3.46951163851644</v>
      </c>
      <c r="K3845">
        <v>25.6792897682971</v>
      </c>
      <c r="L3845">
        <v>32.192895580977002</v>
      </c>
      <c r="M3845">
        <v>44.481412423405303</v>
      </c>
      <c r="N3845">
        <v>1.1703239289446099</v>
      </c>
      <c r="O3845">
        <v>176.879547291835</v>
      </c>
      <c r="P3845">
        <v>14.537037037037001</v>
      </c>
      <c r="Q3845">
        <v>2.6852180511624999E-2</v>
      </c>
    </row>
    <row r="3846" spans="1:17" hidden="1" x14ac:dyDescent="0.3">
      <c r="A3846" t="s">
        <v>7922</v>
      </c>
      <c r="B3846" t="s">
        <v>7923</v>
      </c>
      <c r="C3846" t="s">
        <v>10405</v>
      </c>
      <c r="D3846" t="s">
        <v>2307</v>
      </c>
      <c r="E3846">
        <v>31.268160000000002</v>
      </c>
      <c r="F3846">
        <v>44</v>
      </c>
      <c r="G3846">
        <v>9.3530950713268606</v>
      </c>
      <c r="H3846">
        <v>-2.6275329425202099</v>
      </c>
      <c r="I3846">
        <v>-26.321017202850001</v>
      </c>
      <c r="J3846">
        <v>1.29470879912932</v>
      </c>
      <c r="K3846">
        <v>44.134124257691397</v>
      </c>
      <c r="L3846">
        <v>43.945490418590097</v>
      </c>
      <c r="M3846">
        <v>48.497448139921403</v>
      </c>
      <c r="N3846">
        <v>0.41260677780053701</v>
      </c>
      <c r="O3846">
        <v>57.568181818181799</v>
      </c>
      <c r="P3846">
        <v>46.617794068643697</v>
      </c>
      <c r="Q3846">
        <v>7.0446826903602003E-2</v>
      </c>
    </row>
    <row r="3847" spans="1:17" hidden="1" x14ac:dyDescent="0.3">
      <c r="A3847" t="s">
        <v>7924</v>
      </c>
      <c r="B3847" t="s">
        <v>7925</v>
      </c>
      <c r="C3847" t="s">
        <v>10405</v>
      </c>
      <c r="D3847" t="s">
        <v>646</v>
      </c>
      <c r="E3847">
        <v>31.26</v>
      </c>
      <c r="F3847">
        <v>5.23</v>
      </c>
      <c r="G3847">
        <v>-67.683224844719703</v>
      </c>
      <c r="H3847">
        <v>8.9591585031807099</v>
      </c>
      <c r="I3847">
        <v>-13.913302178855901</v>
      </c>
      <c r="J3847">
        <v>8.5460073120443294</v>
      </c>
      <c r="K3847">
        <v>4.7342099492518699</v>
      </c>
      <c r="L3847">
        <v>5.8611537869759598</v>
      </c>
      <c r="M3847">
        <v>68.381237059073499</v>
      </c>
      <c r="N3847">
        <v>2.6313083647461202</v>
      </c>
      <c r="O3847">
        <v>128.10707456978901</v>
      </c>
      <c r="P3847">
        <v>30.423940149625899</v>
      </c>
      <c r="Q3847">
        <v>2.1406968683675E-2</v>
      </c>
    </row>
    <row r="3848" spans="1:17" hidden="1" x14ac:dyDescent="0.3">
      <c r="A3848" t="s">
        <v>7926</v>
      </c>
      <c r="B3848" t="s">
        <v>7927</v>
      </c>
      <c r="C3848" t="s">
        <v>10405</v>
      </c>
      <c r="D3848" t="s">
        <v>1363</v>
      </c>
      <c r="E3848">
        <v>31.257184429999999</v>
      </c>
      <c r="F3848">
        <v>58.05</v>
      </c>
      <c r="G3848">
        <v>-22.808285591032899</v>
      </c>
      <c r="H3848">
        <v>-3.26537732885122</v>
      </c>
      <c r="I3848">
        <v>-12.271848732880899</v>
      </c>
      <c r="J3848">
        <v>-1.2052610629399401</v>
      </c>
      <c r="K3848">
        <v>57.403526291370703</v>
      </c>
      <c r="L3848">
        <v>55.852338069412497</v>
      </c>
      <c r="M3848">
        <v>56.093149880285502</v>
      </c>
      <c r="N3848">
        <v>0.88647563310215605</v>
      </c>
      <c r="O3848">
        <v>5.0818260120585697</v>
      </c>
      <c r="P3848">
        <v>12.7184466019417</v>
      </c>
    </row>
    <row r="3849" spans="1:17" hidden="1" x14ac:dyDescent="0.3">
      <c r="A3849" t="s">
        <v>7928</v>
      </c>
      <c r="B3849" t="s">
        <v>7929</v>
      </c>
      <c r="C3849" t="s">
        <v>10405</v>
      </c>
      <c r="D3849" t="s">
        <v>400</v>
      </c>
      <c r="E3849">
        <v>31.254999999999999</v>
      </c>
      <c r="F3849">
        <v>446.5</v>
      </c>
      <c r="G3849">
        <v>60.659411135769801</v>
      </c>
      <c r="H3849">
        <v>13.839366801622701</v>
      </c>
      <c r="I3849">
        <v>-10.2868716507417</v>
      </c>
      <c r="J3849">
        <v>-0.62729132677311294</v>
      </c>
      <c r="K3849">
        <v>423.63424206711301</v>
      </c>
      <c r="L3849">
        <v>390.05779559969898</v>
      </c>
      <c r="M3849">
        <v>48.060955510760799</v>
      </c>
      <c r="N3849">
        <v>0.37419841569219098</v>
      </c>
      <c r="O3849">
        <v>19.1489361702127</v>
      </c>
      <c r="P3849">
        <v>122.24987555998</v>
      </c>
      <c r="Q3849">
        <v>0.12904039858000199</v>
      </c>
    </row>
    <row r="3850" spans="1:17" hidden="1" x14ac:dyDescent="0.3">
      <c r="A3850" t="s">
        <v>7930</v>
      </c>
      <c r="B3850" t="s">
        <v>7931</v>
      </c>
      <c r="C3850" t="s">
        <v>10405</v>
      </c>
      <c r="D3850" t="s">
        <v>195</v>
      </c>
      <c r="E3850">
        <v>31.231776</v>
      </c>
      <c r="F3850">
        <v>49.48</v>
      </c>
      <c r="G3850">
        <v>-13.6565408514239</v>
      </c>
      <c r="H3850">
        <v>-11.5603767445467</v>
      </c>
      <c r="I3850">
        <v>-47.845458198167897</v>
      </c>
      <c r="J3850">
        <v>6.5577188989918804</v>
      </c>
      <c r="K3850">
        <v>50.2905407494831</v>
      </c>
      <c r="L3850">
        <v>57.553356846321201</v>
      </c>
      <c r="M3850">
        <v>70.964745810302006</v>
      </c>
      <c r="N3850">
        <v>0.62479338842975196</v>
      </c>
      <c r="O3850">
        <v>105.41632983023401</v>
      </c>
      <c r="P3850">
        <v>33.729729729729698</v>
      </c>
      <c r="Q3850">
        <v>-5.4826756313615999E-2</v>
      </c>
    </row>
    <row r="3851" spans="1:17" hidden="1" x14ac:dyDescent="0.3">
      <c r="A3851" t="s">
        <v>7932</v>
      </c>
      <c r="B3851" t="s">
        <v>7933</v>
      </c>
      <c r="C3851" t="s">
        <v>10405</v>
      </c>
      <c r="D3851" t="s">
        <v>400</v>
      </c>
      <c r="E3851">
        <v>31.210241719999999</v>
      </c>
      <c r="F3851">
        <v>9.0500000000000007</v>
      </c>
      <c r="G3851">
        <v>-40.012651440835697</v>
      </c>
      <c r="H3851">
        <v>-1.75097414163472</v>
      </c>
      <c r="I3851">
        <v>-17.015735217328999</v>
      </c>
      <c r="J3851">
        <v>-4.58551359485452</v>
      </c>
      <c r="K3851">
        <v>8.99542929720009</v>
      </c>
      <c r="L3851">
        <v>9.1284391054943494</v>
      </c>
      <c r="M3851">
        <v>53.3797100905458</v>
      </c>
      <c r="N3851">
        <v>0.94756354923558594</v>
      </c>
      <c r="O3851">
        <v>20.883977900552399</v>
      </c>
      <c r="P3851">
        <v>7.7380952380952301</v>
      </c>
      <c r="Q3851">
        <v>0.116626650934743</v>
      </c>
    </row>
    <row r="3852" spans="1:17" hidden="1" x14ac:dyDescent="0.3">
      <c r="A3852" t="s">
        <v>7934</v>
      </c>
      <c r="B3852" t="s">
        <v>7935</v>
      </c>
      <c r="C3852" t="s">
        <v>10405</v>
      </c>
      <c r="D3852" t="s">
        <v>80</v>
      </c>
      <c r="E3852">
        <v>31.072474199999998</v>
      </c>
      <c r="F3852">
        <v>47.77</v>
      </c>
      <c r="G3852">
        <v>-7.1845930672434903</v>
      </c>
      <c r="H3852">
        <v>-0.75765565611133101</v>
      </c>
      <c r="I3852">
        <v>7.3037743953634999</v>
      </c>
      <c r="J3852">
        <v>6.1486970677399801</v>
      </c>
      <c r="K3852">
        <v>43.598538608377503</v>
      </c>
      <c r="M3852">
        <v>80.326101978376002</v>
      </c>
      <c r="O3852">
        <v>18.6937408415323</v>
      </c>
      <c r="P3852">
        <v>36.485714285714302</v>
      </c>
    </row>
    <row r="3853" spans="1:17" hidden="1" x14ac:dyDescent="0.3">
      <c r="A3853" t="s">
        <v>7936</v>
      </c>
      <c r="B3853" t="s">
        <v>7937</v>
      </c>
      <c r="C3853" t="s">
        <v>10405</v>
      </c>
      <c r="D3853" t="s">
        <v>393</v>
      </c>
      <c r="E3853">
        <v>31.017093899999999</v>
      </c>
      <c r="F3853">
        <v>51.61</v>
      </c>
      <c r="G3853">
        <v>0.502010939595535</v>
      </c>
      <c r="H3853">
        <v>-11.0667465652022</v>
      </c>
      <c r="I3853">
        <v>-23.072694319457899</v>
      </c>
      <c r="J3853">
        <v>-5.4257969775108004</v>
      </c>
      <c r="K3853">
        <v>54.957312754445297</v>
      </c>
      <c r="L3853">
        <v>54.370730302199398</v>
      </c>
      <c r="M3853">
        <v>33.801213068382303</v>
      </c>
      <c r="N3853">
        <v>0.39149013312652597</v>
      </c>
      <c r="O3853">
        <v>82.910288703739596</v>
      </c>
      <c r="Q3853">
        <v>3.6832564916409002E-2</v>
      </c>
    </row>
    <row r="3854" spans="1:17" hidden="1" x14ac:dyDescent="0.3">
      <c r="A3854" t="s">
        <v>7938</v>
      </c>
      <c r="B3854" t="s">
        <v>7939</v>
      </c>
      <c r="C3854" t="s">
        <v>10405</v>
      </c>
      <c r="D3854" t="s">
        <v>1186</v>
      </c>
      <c r="E3854">
        <v>31.009638636999998</v>
      </c>
      <c r="F3854">
        <v>4</v>
      </c>
      <c r="G3854">
        <v>-15.212446583818799</v>
      </c>
      <c r="H3854">
        <v>-11.345890950228901</v>
      </c>
      <c r="I3854">
        <v>-46.508766224497897</v>
      </c>
      <c r="J3854">
        <v>-14.2468892562301</v>
      </c>
      <c r="K3854">
        <v>4.2648973602179101</v>
      </c>
      <c r="L3854">
        <v>4.6505142141349003</v>
      </c>
      <c r="M3854">
        <v>43.0466624956495</v>
      </c>
      <c r="N3854">
        <v>1.4013129856315101</v>
      </c>
      <c r="O3854">
        <v>83.5</v>
      </c>
      <c r="P3854">
        <v>29.0322580645161</v>
      </c>
      <c r="Q3854">
        <v>7.3071498453303005E-2</v>
      </c>
    </row>
    <row r="3855" spans="1:17" hidden="1" x14ac:dyDescent="0.3">
      <c r="A3855" t="s">
        <v>7940</v>
      </c>
      <c r="B3855" t="s">
        <v>7941</v>
      </c>
      <c r="C3855" t="s">
        <v>10405</v>
      </c>
      <c r="D3855" t="s">
        <v>592</v>
      </c>
      <c r="E3855">
        <v>30.9538057</v>
      </c>
      <c r="F3855">
        <v>61.29</v>
      </c>
      <c r="G3855">
        <v>42.892756440880802</v>
      </c>
      <c r="H3855">
        <v>-44.5099776375354</v>
      </c>
      <c r="I3855">
        <v>16.4893609295865</v>
      </c>
      <c r="J3855">
        <v>-12.4182091184339</v>
      </c>
      <c r="K3855">
        <v>80.569389807847799</v>
      </c>
      <c r="L3855">
        <v>66.946887365327896</v>
      </c>
      <c r="M3855">
        <v>32.776275340059101</v>
      </c>
      <c r="N3855">
        <v>1.6790055544298701</v>
      </c>
      <c r="O3855">
        <v>112.10637950726</v>
      </c>
      <c r="P3855">
        <v>85.727272727272705</v>
      </c>
      <c r="Q3855">
        <v>4.3578774247207998E-2</v>
      </c>
    </row>
    <row r="3856" spans="1:17" hidden="1" x14ac:dyDescent="0.3">
      <c r="A3856" t="s">
        <v>7942</v>
      </c>
      <c r="B3856" t="s">
        <v>7943</v>
      </c>
      <c r="C3856" t="s">
        <v>10405</v>
      </c>
      <c r="D3856" t="s">
        <v>89</v>
      </c>
      <c r="E3856">
        <v>30.921249007999901</v>
      </c>
      <c r="F3856">
        <v>20.56</v>
      </c>
      <c r="G3856">
        <v>37.745844460596601</v>
      </c>
      <c r="H3856">
        <v>-1.24180551201911</v>
      </c>
      <c r="I3856">
        <v>16.432968749606701</v>
      </c>
      <c r="J3856">
        <v>-7.6433459029508297</v>
      </c>
      <c r="K3856">
        <v>17.5781579456213</v>
      </c>
      <c r="L3856">
        <v>16.966543984018099</v>
      </c>
      <c r="M3856">
        <v>79.136194748523806</v>
      </c>
      <c r="N3856">
        <v>2.4190992239809601</v>
      </c>
      <c r="O3856">
        <v>22.811284046692599</v>
      </c>
      <c r="P3856">
        <v>77.854671280276705</v>
      </c>
      <c r="Q3856">
        <v>3.762770534195E-2</v>
      </c>
    </row>
    <row r="3857" spans="1:17" hidden="1" x14ac:dyDescent="0.3">
      <c r="A3857" t="s">
        <v>7944</v>
      </c>
      <c r="B3857" t="s">
        <v>7945</v>
      </c>
      <c r="C3857" t="s">
        <v>10405</v>
      </c>
      <c r="D3857" t="s">
        <v>21</v>
      </c>
      <c r="E3857">
        <v>30.8904</v>
      </c>
      <c r="F3857">
        <v>105.5</v>
      </c>
      <c r="G3857">
        <v>-49.1006447695719</v>
      </c>
      <c r="H3857">
        <v>-19.6890519434398</v>
      </c>
      <c r="I3857">
        <v>-38.449196772016698</v>
      </c>
      <c r="J3857">
        <v>-2.2789974100113501</v>
      </c>
      <c r="K3857">
        <v>125.08992819792699</v>
      </c>
      <c r="L3857">
        <v>143.353177227613</v>
      </c>
      <c r="M3857">
        <v>39.820576528416602</v>
      </c>
      <c r="N3857">
        <v>1.49292230261088</v>
      </c>
      <c r="O3857">
        <v>94.312796208530798</v>
      </c>
      <c r="P3857">
        <v>8.5390946502057403</v>
      </c>
    </row>
    <row r="3858" spans="1:17" hidden="1" x14ac:dyDescent="0.3">
      <c r="A3858" t="s">
        <v>7946</v>
      </c>
      <c r="B3858" t="s">
        <v>7947</v>
      </c>
      <c r="C3858" t="s">
        <v>10405</v>
      </c>
      <c r="E3858">
        <v>30.80783675</v>
      </c>
      <c r="F3858">
        <v>9.99</v>
      </c>
      <c r="G3858">
        <v>3.7468564356345699</v>
      </c>
      <c r="H3858">
        <v>-22.6806037298131</v>
      </c>
      <c r="I3858">
        <v>-22.811348576902301</v>
      </c>
      <c r="J3858">
        <v>-9.9289792782635509</v>
      </c>
      <c r="K3858">
        <v>11.002960152509299</v>
      </c>
      <c r="L3858">
        <v>9.9631599943264693</v>
      </c>
      <c r="M3858">
        <v>23.664596103864799</v>
      </c>
      <c r="N3858">
        <v>0.81075756653948305</v>
      </c>
      <c r="O3858">
        <v>36.036036036036002</v>
      </c>
      <c r="P3858">
        <v>62.175324675324603</v>
      </c>
    </row>
    <row r="3859" spans="1:17" hidden="1" x14ac:dyDescent="0.3">
      <c r="A3859" t="s">
        <v>7948</v>
      </c>
      <c r="B3859" t="s">
        <v>7949</v>
      </c>
      <c r="C3859" t="s">
        <v>10405</v>
      </c>
      <c r="E3859">
        <v>30.703530000000001</v>
      </c>
      <c r="F3859">
        <v>93.5</v>
      </c>
      <c r="G3859">
        <v>263.67946283975402</v>
      </c>
      <c r="H3859">
        <v>-8.6076858919508705</v>
      </c>
      <c r="I3859">
        <v>278.16783030236098</v>
      </c>
      <c r="J3859">
        <v>-10.1167397456353</v>
      </c>
      <c r="K3859">
        <v>83.056280207057995</v>
      </c>
      <c r="M3859">
        <v>16.252825579304901</v>
      </c>
      <c r="O3859">
        <v>29.1978609625668</v>
      </c>
      <c r="P3859">
        <v>315.55555555555497</v>
      </c>
    </row>
    <row r="3860" spans="1:17" hidden="1" x14ac:dyDescent="0.3">
      <c r="A3860" t="s">
        <v>7950</v>
      </c>
      <c r="B3860" t="s">
        <v>7951</v>
      </c>
      <c r="C3860" t="s">
        <v>10405</v>
      </c>
      <c r="D3860" t="s">
        <v>4772</v>
      </c>
      <c r="E3860">
        <v>30.638439000000002</v>
      </c>
      <c r="F3860">
        <v>45</v>
      </c>
      <c r="G3860">
        <v>-55.7708317941565</v>
      </c>
      <c r="H3860">
        <v>-13.1789178500193</v>
      </c>
      <c r="I3860">
        <v>-32.7774830713387</v>
      </c>
      <c r="J3860">
        <v>-0.47354606825286599</v>
      </c>
      <c r="K3860">
        <v>48.506224914855302</v>
      </c>
      <c r="L3860">
        <v>57.469617724888501</v>
      </c>
      <c r="M3860">
        <v>35.977955146845098</v>
      </c>
      <c r="N3860">
        <v>0.37137330754351999</v>
      </c>
      <c r="O3860">
        <v>99.5555555555555</v>
      </c>
      <c r="P3860">
        <v>3.4482758620689702</v>
      </c>
    </row>
    <row r="3861" spans="1:17" hidden="1" x14ac:dyDescent="0.3">
      <c r="A3861" t="s">
        <v>7952</v>
      </c>
      <c r="B3861" t="s">
        <v>7953</v>
      </c>
      <c r="C3861" t="s">
        <v>10405</v>
      </c>
      <c r="D3861" t="s">
        <v>54</v>
      </c>
      <c r="E3861">
        <v>30.631229999999999</v>
      </c>
      <c r="F3861">
        <v>5.75</v>
      </c>
      <c r="G3861">
        <v>8.0723915277201908</v>
      </c>
      <c r="H3861">
        <v>-0.76491518424199001</v>
      </c>
      <c r="I3861">
        <v>12.9986747331209</v>
      </c>
      <c r="J3861">
        <v>-8.38044152771349</v>
      </c>
      <c r="K3861">
        <v>5.6394341652108597</v>
      </c>
      <c r="L3861">
        <v>5.0362291846769898</v>
      </c>
      <c r="M3861">
        <v>39.3707976624029</v>
      </c>
      <c r="N3861">
        <v>0.70352390120779396</v>
      </c>
      <c r="O3861">
        <v>19.130434782608599</v>
      </c>
      <c r="P3861">
        <v>59.279778393351798</v>
      </c>
      <c r="Q3861">
        <v>-2.0568499870907E-2</v>
      </c>
    </row>
    <row r="3862" spans="1:17" hidden="1" x14ac:dyDescent="0.3">
      <c r="A3862" t="s">
        <v>7954</v>
      </c>
      <c r="B3862" t="s">
        <v>7955</v>
      </c>
      <c r="C3862" t="s">
        <v>10405</v>
      </c>
      <c r="D3862" t="s">
        <v>400</v>
      </c>
      <c r="E3862">
        <v>30.6182425199998</v>
      </c>
      <c r="F3862">
        <v>244.45</v>
      </c>
      <c r="G3862">
        <v>-32.171510911304203</v>
      </c>
      <c r="H3862">
        <v>-4.7576556561113303</v>
      </c>
      <c r="I3862">
        <v>-17.683143448697201</v>
      </c>
      <c r="J3862">
        <v>-2.4691114784524202</v>
      </c>
      <c r="K3862">
        <v>244.45</v>
      </c>
      <c r="L3862">
        <v>244.44999999999899</v>
      </c>
      <c r="M3862">
        <v>50</v>
      </c>
      <c r="O3862">
        <v>0</v>
      </c>
      <c r="P3862">
        <v>0</v>
      </c>
    </row>
    <row r="3863" spans="1:17" hidden="1" x14ac:dyDescent="0.3">
      <c r="A3863" t="s">
        <v>7956</v>
      </c>
      <c r="B3863" t="s">
        <v>7957</v>
      </c>
      <c r="C3863" t="s">
        <v>10405</v>
      </c>
      <c r="D3863" t="s">
        <v>1126</v>
      </c>
      <c r="E3863">
        <v>30.579135999999998</v>
      </c>
      <c r="F3863">
        <v>27.86</v>
      </c>
      <c r="G3863">
        <v>-69.353021621563499</v>
      </c>
      <c r="H3863">
        <v>15.2423443438886</v>
      </c>
      <c r="I3863">
        <v>-13.064292528682101</v>
      </c>
      <c r="J3863">
        <v>-10.501111478452399</v>
      </c>
      <c r="K3863">
        <v>27.836559286532999</v>
      </c>
      <c r="L3863">
        <v>30.6505384754477</v>
      </c>
      <c r="M3863">
        <v>40.153681895418202</v>
      </c>
      <c r="N3863">
        <v>1.2656480738064799</v>
      </c>
      <c r="O3863">
        <v>75.879396984924597</v>
      </c>
      <c r="P3863">
        <v>26.521344232515801</v>
      </c>
      <c r="Q3863">
        <v>1.8819080506030001E-2</v>
      </c>
    </row>
    <row r="3864" spans="1:17" hidden="1" x14ac:dyDescent="0.3">
      <c r="A3864" t="s">
        <v>7958</v>
      </c>
      <c r="B3864" t="s">
        <v>7959</v>
      </c>
      <c r="C3864" t="s">
        <v>10405</v>
      </c>
      <c r="D3864" t="s">
        <v>4295</v>
      </c>
      <c r="E3864">
        <v>30.564</v>
      </c>
      <c r="F3864">
        <v>56.6</v>
      </c>
      <c r="G3864">
        <v>-72.904495204497906</v>
      </c>
      <c r="H3864">
        <v>-10.737722101294001</v>
      </c>
      <c r="I3864">
        <v>-39.452321057543003</v>
      </c>
      <c r="J3864">
        <v>-3.5699327260498199</v>
      </c>
      <c r="K3864">
        <v>60.848466768252401</v>
      </c>
      <c r="L3864">
        <v>71.679443259290906</v>
      </c>
      <c r="M3864">
        <v>37.389188198268201</v>
      </c>
      <c r="N3864">
        <v>0.51619196254389299</v>
      </c>
      <c r="O3864">
        <v>74.911660777385094</v>
      </c>
      <c r="P3864">
        <v>0.51500621559226101</v>
      </c>
    </row>
    <row r="3865" spans="1:17" hidden="1" x14ac:dyDescent="0.3">
      <c r="A3865" t="s">
        <v>7960</v>
      </c>
      <c r="B3865" t="s">
        <v>7961</v>
      </c>
      <c r="C3865" t="s">
        <v>10405</v>
      </c>
      <c r="D3865" t="s">
        <v>213</v>
      </c>
      <c r="E3865">
        <v>30.497207807999999</v>
      </c>
      <c r="F3865">
        <v>109.84</v>
      </c>
      <c r="G3865">
        <v>172.68555264684099</v>
      </c>
      <c r="H3865">
        <v>104.881622901002</v>
      </c>
      <c r="I3865">
        <v>-12.763857939097401</v>
      </c>
      <c r="J3865">
        <v>19.057375510395101</v>
      </c>
      <c r="K3865">
        <v>66.917859038137493</v>
      </c>
      <c r="L3865">
        <v>58.401046285321399</v>
      </c>
      <c r="M3865">
        <v>99.753534237905399</v>
      </c>
      <c r="N3865">
        <v>2.6082001628036502</v>
      </c>
      <c r="O3865">
        <v>1.2563729060451401</v>
      </c>
      <c r="P3865">
        <v>239.22174181593499</v>
      </c>
      <c r="Q3865">
        <v>0.14880822224475801</v>
      </c>
    </row>
    <row r="3866" spans="1:17" hidden="1" x14ac:dyDescent="0.3">
      <c r="A3866" t="s">
        <v>7962</v>
      </c>
      <c r="B3866" t="s">
        <v>7963</v>
      </c>
      <c r="C3866" t="s">
        <v>10405</v>
      </c>
      <c r="D3866" t="s">
        <v>276</v>
      </c>
      <c r="E3866">
        <v>30.480662519999999</v>
      </c>
      <c r="F3866">
        <v>40.81</v>
      </c>
      <c r="G3866">
        <v>11.931596433328499</v>
      </c>
      <c r="H3866">
        <v>4.5204261786554198</v>
      </c>
      <c r="I3866">
        <v>7.3091995834620596</v>
      </c>
      <c r="J3866">
        <v>-4.5018217588262397</v>
      </c>
      <c r="K3866">
        <v>38.389723167517801</v>
      </c>
      <c r="L3866">
        <v>35.886087930506598</v>
      </c>
      <c r="M3866">
        <v>52.812285162937599</v>
      </c>
      <c r="N3866">
        <v>2.5276068600143899</v>
      </c>
      <c r="O3866">
        <v>33.913256554765901</v>
      </c>
      <c r="P3866">
        <v>77.434782608695599</v>
      </c>
      <c r="Q3866">
        <v>2.5707434233314001E-2</v>
      </c>
    </row>
    <row r="3867" spans="1:17" hidden="1" x14ac:dyDescent="0.3">
      <c r="A3867" t="s">
        <v>7964</v>
      </c>
      <c r="B3867" t="s">
        <v>7965</v>
      </c>
      <c r="C3867" t="s">
        <v>10405</v>
      </c>
      <c r="D3867" t="s">
        <v>592</v>
      </c>
      <c r="E3867">
        <v>30.407304119999999</v>
      </c>
      <c r="F3867">
        <v>38.79</v>
      </c>
      <c r="G3867">
        <v>-46.200766230453098</v>
      </c>
      <c r="H3867">
        <v>-19.7773320881183</v>
      </c>
      <c r="I3867">
        <v>-6.44138835836167</v>
      </c>
      <c r="J3867">
        <v>-2.8024448117857599</v>
      </c>
      <c r="K3867">
        <v>40.968649235006602</v>
      </c>
      <c r="L3867">
        <v>40.875265602624197</v>
      </c>
      <c r="M3867">
        <v>34.306188386500999</v>
      </c>
      <c r="N3867">
        <v>0.57398772064143999</v>
      </c>
      <c r="O3867">
        <v>54.627481309615803</v>
      </c>
      <c r="P3867">
        <v>21.218749999999901</v>
      </c>
      <c r="Q3867">
        <v>-3.0708528199914001E-2</v>
      </c>
    </row>
    <row r="3868" spans="1:17" hidden="1" x14ac:dyDescent="0.3">
      <c r="A3868" t="s">
        <v>7966</v>
      </c>
      <c r="B3868" t="s">
        <v>7967</v>
      </c>
      <c r="C3868" t="s">
        <v>10405</v>
      </c>
      <c r="D3868" t="s">
        <v>400</v>
      </c>
      <c r="E3868">
        <v>30.389801518999999</v>
      </c>
      <c r="F3868">
        <v>18.13</v>
      </c>
      <c r="G3868">
        <v>336.303941285078</v>
      </c>
      <c r="H3868">
        <v>1.0775846184882001</v>
      </c>
      <c r="I3868">
        <v>-64.170746754482295</v>
      </c>
      <c r="J3868">
        <v>-8.6081272065092396</v>
      </c>
      <c r="K3868">
        <v>21.123871096496401</v>
      </c>
      <c r="L3868">
        <v>20.119727918024999</v>
      </c>
      <c r="M3868">
        <v>16.864586631910999</v>
      </c>
      <c r="N3868">
        <v>6.2545000966831493E-2</v>
      </c>
      <c r="O3868">
        <v>123.827909542195</v>
      </c>
      <c r="P3868">
        <v>413.59773371104802</v>
      </c>
    </row>
    <row r="3869" spans="1:17" hidden="1" x14ac:dyDescent="0.3">
      <c r="A3869" t="s">
        <v>7968</v>
      </c>
      <c r="B3869" t="s">
        <v>7969</v>
      </c>
      <c r="C3869" t="s">
        <v>10405</v>
      </c>
      <c r="D3869" t="s">
        <v>2316</v>
      </c>
      <c r="E3869">
        <v>30.305047500000001</v>
      </c>
      <c r="F3869">
        <v>1.9</v>
      </c>
      <c r="G3869">
        <v>195.41469598524699</v>
      </c>
      <c r="H3869">
        <v>110.718534820079</v>
      </c>
      <c r="I3869">
        <v>174.62454885899501</v>
      </c>
      <c r="J3869">
        <v>17.3984381904217</v>
      </c>
      <c r="K3869">
        <v>1.0756466983963899</v>
      </c>
      <c r="L3869">
        <v>0.810507548553141</v>
      </c>
      <c r="M3869">
        <v>97.969489461387596</v>
      </c>
      <c r="N3869">
        <v>1.2704208812711999</v>
      </c>
      <c r="O3869">
        <v>0</v>
      </c>
      <c r="P3869">
        <v>295.83333333333297</v>
      </c>
      <c r="Q3869">
        <v>0.14109613224244399</v>
      </c>
    </row>
    <row r="3870" spans="1:17" hidden="1" x14ac:dyDescent="0.3">
      <c r="A3870" t="s">
        <v>7970</v>
      </c>
      <c r="B3870" t="s">
        <v>7971</v>
      </c>
      <c r="C3870" t="s">
        <v>10405</v>
      </c>
      <c r="D3870" t="s">
        <v>400</v>
      </c>
      <c r="E3870">
        <v>30.293538600000002</v>
      </c>
      <c r="F3870">
        <v>49.53</v>
      </c>
      <c r="G3870">
        <v>47.350054873400303</v>
      </c>
      <c r="H3870">
        <v>7.4297022338386602</v>
      </c>
      <c r="I3870">
        <v>26.383174177829801</v>
      </c>
      <c r="J3870">
        <v>20.880888521547501</v>
      </c>
      <c r="K3870">
        <v>42.077403299647997</v>
      </c>
      <c r="L3870">
        <v>38.1340862385468</v>
      </c>
      <c r="M3870">
        <v>74.733809425903402</v>
      </c>
      <c r="N3870">
        <v>2.7955351400709798</v>
      </c>
      <c r="O3870">
        <v>14.375126186149799</v>
      </c>
      <c r="P3870">
        <v>94.235294117647001</v>
      </c>
      <c r="Q3870">
        <v>3.4848171810547002E-2</v>
      </c>
    </row>
    <row r="3871" spans="1:17" hidden="1" x14ac:dyDescent="0.3">
      <c r="A3871" t="s">
        <v>7972</v>
      </c>
      <c r="B3871" t="s">
        <v>7973</v>
      </c>
      <c r="C3871" t="s">
        <v>10405</v>
      </c>
      <c r="D3871" t="s">
        <v>190</v>
      </c>
      <c r="E3871">
        <v>30.248000000000001</v>
      </c>
      <c r="F3871">
        <v>0.45</v>
      </c>
      <c r="G3871">
        <v>-5.5931859894901201</v>
      </c>
      <c r="H3871">
        <v>-1.87035303188851</v>
      </c>
      <c r="I3871">
        <v>-12.2495918825592</v>
      </c>
      <c r="J3871">
        <v>1.0670674632677399</v>
      </c>
      <c r="K3871">
        <v>0.59267168328142406</v>
      </c>
      <c r="L3871">
        <v>0.50771284078795198</v>
      </c>
      <c r="M3871">
        <v>92.112121951265095</v>
      </c>
      <c r="N3871">
        <v>1</v>
      </c>
      <c r="Q3871">
        <v>4.6288916988924997E-2</v>
      </c>
    </row>
    <row r="3872" spans="1:17" hidden="1" x14ac:dyDescent="0.3">
      <c r="A3872" t="s">
        <v>7974</v>
      </c>
      <c r="B3872" t="s">
        <v>7975</v>
      </c>
      <c r="C3872" t="s">
        <v>10405</v>
      </c>
      <c r="D3872" t="s">
        <v>400</v>
      </c>
      <c r="E3872">
        <v>30.24</v>
      </c>
      <c r="F3872">
        <v>56</v>
      </c>
      <c r="G3872">
        <v>79.548715931795897</v>
      </c>
      <c r="H3872">
        <v>-3.2207881030116901</v>
      </c>
      <c r="I3872">
        <v>22.316856551302699</v>
      </c>
      <c r="J3872">
        <v>1.08847922249861</v>
      </c>
      <c r="K3872">
        <v>58.044567071701998</v>
      </c>
      <c r="L3872">
        <v>49.871432505303197</v>
      </c>
      <c r="M3872">
        <v>39.641263847256603</v>
      </c>
      <c r="N3872">
        <v>0.53707145835785597</v>
      </c>
      <c r="O3872">
        <v>51.821428571428498</v>
      </c>
      <c r="P3872">
        <v>127.642276422764</v>
      </c>
      <c r="Q3872">
        <v>0.20625161382441501</v>
      </c>
    </row>
    <row r="3873" spans="1:17" hidden="1" x14ac:dyDescent="0.3">
      <c r="A3873" t="s">
        <v>7976</v>
      </c>
      <c r="B3873" t="s">
        <v>7977</v>
      </c>
      <c r="C3873" t="s">
        <v>10405</v>
      </c>
      <c r="D3873" t="s">
        <v>89</v>
      </c>
      <c r="E3873">
        <v>30.213370439999998</v>
      </c>
      <c r="F3873">
        <v>52.2</v>
      </c>
      <c r="G3873">
        <v>97.279038539245207</v>
      </c>
      <c r="H3873">
        <v>71.5424929322987</v>
      </c>
      <c r="I3873">
        <v>68.612359763294194</v>
      </c>
      <c r="J3873">
        <v>22.425625363652799</v>
      </c>
      <c r="K3873">
        <v>31.000935484557701</v>
      </c>
      <c r="L3873">
        <v>28.2716376922926</v>
      </c>
      <c r="M3873">
        <v>88.647058573344296</v>
      </c>
      <c r="N3873">
        <v>4.3319291613788504</v>
      </c>
      <c r="O3873">
        <v>0</v>
      </c>
      <c r="P3873">
        <v>137.05722070844601</v>
      </c>
      <c r="Q3873">
        <v>0.161173641464297</v>
      </c>
    </row>
    <row r="3874" spans="1:17" hidden="1" x14ac:dyDescent="0.3">
      <c r="A3874" t="s">
        <v>7978</v>
      </c>
      <c r="B3874" t="s">
        <v>7979</v>
      </c>
      <c r="C3874" t="s">
        <v>10405</v>
      </c>
      <c r="D3874" t="s">
        <v>592</v>
      </c>
      <c r="E3874">
        <v>30.165085439999999</v>
      </c>
      <c r="F3874">
        <v>28.8</v>
      </c>
      <c r="G3874">
        <v>-63.271989380203699</v>
      </c>
      <c r="H3874">
        <v>-30.271169169624802</v>
      </c>
      <c r="I3874">
        <v>-43.302978159440997</v>
      </c>
      <c r="J3874">
        <v>-1.5167305260714701</v>
      </c>
      <c r="K3874">
        <v>33.103118594027997</v>
      </c>
      <c r="L3874">
        <v>35.999974151618702</v>
      </c>
      <c r="M3874">
        <v>50.953955841645701</v>
      </c>
      <c r="N3874">
        <v>2.7438142052358301</v>
      </c>
      <c r="O3874">
        <v>92.0138888888888</v>
      </c>
      <c r="P3874">
        <v>16.599190283400802</v>
      </c>
    </row>
    <row r="3875" spans="1:17" hidden="1" x14ac:dyDescent="0.3">
      <c r="A3875" t="s">
        <v>7980</v>
      </c>
      <c r="B3875" t="s">
        <v>7981</v>
      </c>
      <c r="C3875" t="s">
        <v>10405</v>
      </c>
      <c r="D3875" t="s">
        <v>471</v>
      </c>
      <c r="E3875">
        <v>30.112375499999999</v>
      </c>
      <c r="F3875">
        <v>99</v>
      </c>
      <c r="G3875">
        <v>26.456914020597701</v>
      </c>
      <c r="H3875">
        <v>4.7431671634169099</v>
      </c>
      <c r="I3875">
        <v>26.316856551302699</v>
      </c>
      <c r="J3875">
        <v>0.73634814309654895</v>
      </c>
      <c r="K3875">
        <v>88.103664802130893</v>
      </c>
      <c r="L3875">
        <v>76.233792259356207</v>
      </c>
      <c r="M3875">
        <v>52.510728686166502</v>
      </c>
      <c r="N3875">
        <v>1.90538571039813</v>
      </c>
      <c r="O3875">
        <v>11.1111111111111</v>
      </c>
      <c r="P3875">
        <v>70.4838987428965</v>
      </c>
      <c r="Q3875">
        <v>-1.0111005780848E-2</v>
      </c>
    </row>
    <row r="3876" spans="1:17" hidden="1" x14ac:dyDescent="0.3">
      <c r="A3876" t="s">
        <v>7982</v>
      </c>
      <c r="B3876" t="s">
        <v>7983</v>
      </c>
      <c r="C3876" t="s">
        <v>10405</v>
      </c>
      <c r="D3876" t="s">
        <v>564</v>
      </c>
      <c r="E3876">
        <v>30.045000000000002</v>
      </c>
      <c r="F3876">
        <v>60.05</v>
      </c>
      <c r="G3876">
        <v>88.762999758305696</v>
      </c>
      <c r="H3876">
        <v>-2.7529386749792502</v>
      </c>
      <c r="I3876">
        <v>4.1221303849741799</v>
      </c>
      <c r="J3876">
        <v>-1.5524448117857499</v>
      </c>
      <c r="K3876">
        <v>57.3239979022703</v>
      </c>
      <c r="L3876">
        <v>50.160693693718102</v>
      </c>
      <c r="M3876">
        <v>51.439966234455802</v>
      </c>
      <c r="N3876">
        <v>0.55518076865272203</v>
      </c>
      <c r="O3876">
        <v>17.568692756036601</v>
      </c>
      <c r="P3876">
        <v>130.87274125336401</v>
      </c>
      <c r="Q3876">
        <v>0.106453036297121</v>
      </c>
    </row>
    <row r="3877" spans="1:17" hidden="1" x14ac:dyDescent="0.3">
      <c r="A3877" t="s">
        <v>7984</v>
      </c>
      <c r="B3877" t="s">
        <v>7985</v>
      </c>
      <c r="C3877" t="s">
        <v>10405</v>
      </c>
      <c r="D3877" t="s">
        <v>5799</v>
      </c>
      <c r="E3877">
        <v>30.017139</v>
      </c>
      <c r="F3877">
        <v>34.74</v>
      </c>
      <c r="G3877">
        <v>16.607932343513699</v>
      </c>
      <c r="H3877">
        <v>-0.178188430729704</v>
      </c>
      <c r="I3877">
        <v>-14.443916108429701</v>
      </c>
      <c r="J3877">
        <v>1.45712290584264</v>
      </c>
      <c r="K3877">
        <v>34.422651051760504</v>
      </c>
      <c r="L3877">
        <v>32.863923452497502</v>
      </c>
      <c r="M3877">
        <v>52.803466209040899</v>
      </c>
      <c r="N3877">
        <v>0.58251835545992503</v>
      </c>
      <c r="O3877">
        <v>23.575129533678702</v>
      </c>
      <c r="P3877">
        <v>60.313797877249598</v>
      </c>
      <c r="Q3877">
        <v>-1.495307289586E-2</v>
      </c>
    </row>
    <row r="3878" spans="1:17" hidden="1" x14ac:dyDescent="0.3">
      <c r="A3878" t="s">
        <v>7986</v>
      </c>
      <c r="B3878" t="s">
        <v>7987</v>
      </c>
      <c r="C3878" t="s">
        <v>10405</v>
      </c>
      <c r="E3878">
        <v>29.931119330000001</v>
      </c>
      <c r="F3878">
        <v>51.5</v>
      </c>
      <c r="G3878">
        <v>-69.089688275341402</v>
      </c>
      <c r="H3878">
        <v>-6.9556678885272296</v>
      </c>
      <c r="I3878">
        <v>0.219786954233189</v>
      </c>
      <c r="J3878">
        <v>-8.8159097500029399E-2</v>
      </c>
      <c r="K3878">
        <v>53.504266763186301</v>
      </c>
      <c r="L3878">
        <v>60.7448622654804</v>
      </c>
      <c r="M3878">
        <v>32.564775663893997</v>
      </c>
      <c r="N3878">
        <v>0.14491146463980401</v>
      </c>
      <c r="O3878">
        <v>74.757281553398002</v>
      </c>
      <c r="P3878">
        <v>21.835817364561098</v>
      </c>
      <c r="Q3878">
        <v>7.0683636547311995E-2</v>
      </c>
    </row>
    <row r="3879" spans="1:17" hidden="1" x14ac:dyDescent="0.3">
      <c r="A3879" t="s">
        <v>7988</v>
      </c>
      <c r="B3879" t="s">
        <v>7989</v>
      </c>
      <c r="C3879" t="s">
        <v>10405</v>
      </c>
      <c r="E3879">
        <v>29.926760000000002</v>
      </c>
      <c r="F3879">
        <v>200</v>
      </c>
      <c r="G3879">
        <v>-4.9450478069784998</v>
      </c>
      <c r="H3879">
        <v>16.8228914563506</v>
      </c>
      <c r="I3879">
        <v>32.129590633699699</v>
      </c>
      <c r="J3879">
        <v>-13.1833971927381</v>
      </c>
      <c r="K3879">
        <v>193.705387614778</v>
      </c>
      <c r="L3879">
        <v>166.93246479487999</v>
      </c>
      <c r="M3879">
        <v>26.007327818032898</v>
      </c>
      <c r="N3879">
        <v>0.69907839364081503</v>
      </c>
      <c r="O3879">
        <v>35</v>
      </c>
      <c r="P3879">
        <v>53.374233128834298</v>
      </c>
      <c r="Q3879">
        <v>0.112291916480923</v>
      </c>
    </row>
    <row r="3880" spans="1:17" hidden="1" x14ac:dyDescent="0.3">
      <c r="A3880" t="s">
        <v>7990</v>
      </c>
      <c r="B3880" t="s">
        <v>7991</v>
      </c>
      <c r="C3880" t="s">
        <v>10405</v>
      </c>
      <c r="D3880" t="s">
        <v>592</v>
      </c>
      <c r="E3880">
        <v>29.878617599999998</v>
      </c>
      <c r="F3880">
        <v>32</v>
      </c>
      <c r="G3880">
        <v>9.8613341841241002</v>
      </c>
      <c r="H3880">
        <v>-3.3634858208768499</v>
      </c>
      <c r="I3880">
        <v>-8.5798362546978808</v>
      </c>
      <c r="J3880">
        <v>-5.2046737884828103</v>
      </c>
      <c r="K3880">
        <v>32.532393743873499</v>
      </c>
      <c r="L3880">
        <v>31.8647129836475</v>
      </c>
      <c r="M3880">
        <v>46.987579971009701</v>
      </c>
      <c r="N3880">
        <v>0.57868050956038997</v>
      </c>
      <c r="O3880">
        <v>26.687499999999901</v>
      </c>
      <c r="P3880">
        <v>42.0328450954283</v>
      </c>
      <c r="Q3880">
        <v>4.8110437430588002E-2</v>
      </c>
    </row>
    <row r="3881" spans="1:17" hidden="1" x14ac:dyDescent="0.3">
      <c r="A3881" t="s">
        <v>7992</v>
      </c>
      <c r="B3881" t="s">
        <v>7993</v>
      </c>
      <c r="C3881" t="s">
        <v>10405</v>
      </c>
      <c r="D3881" t="s">
        <v>281</v>
      </c>
      <c r="E3881">
        <v>29.8582</v>
      </c>
      <c r="F3881">
        <v>18.07</v>
      </c>
      <c r="G3881">
        <v>-41.184602552794601</v>
      </c>
      <c r="H3881">
        <v>-5.6406578636168501</v>
      </c>
      <c r="I3881">
        <v>-2.0721389701303501</v>
      </c>
      <c r="J3881">
        <v>-1.45673802513408</v>
      </c>
      <c r="K3881">
        <v>17.856426316185701</v>
      </c>
      <c r="L3881">
        <v>19.905497446817702</v>
      </c>
      <c r="M3881">
        <v>40.254424021479998</v>
      </c>
      <c r="N3881">
        <v>0.37605849322387003</v>
      </c>
      <c r="O3881">
        <v>71.555063641394497</v>
      </c>
      <c r="P3881">
        <v>24.620689655172399</v>
      </c>
      <c r="Q3881">
        <v>-2.9563608862008001E-2</v>
      </c>
    </row>
    <row r="3882" spans="1:17" hidden="1" x14ac:dyDescent="0.3">
      <c r="A3882" t="s">
        <v>7994</v>
      </c>
      <c r="B3882" t="s">
        <v>7995</v>
      </c>
      <c r="C3882" t="s">
        <v>10405</v>
      </c>
      <c r="D3882" t="s">
        <v>998</v>
      </c>
      <c r="E3882">
        <v>29.7332</v>
      </c>
      <c r="F3882">
        <v>28.7</v>
      </c>
      <c r="G3882">
        <v>-24.600296518500599</v>
      </c>
      <c r="H3882">
        <v>-5.3826556561113197</v>
      </c>
      <c r="I3882">
        <v>-10.7531881580861</v>
      </c>
      <c r="J3882">
        <v>-2.4691114784524202</v>
      </c>
      <c r="K3882">
        <v>29.706246762837399</v>
      </c>
      <c r="L3882">
        <v>27.327864589738802</v>
      </c>
      <c r="M3882">
        <v>9.7608603322683205</v>
      </c>
      <c r="N3882">
        <v>0</v>
      </c>
      <c r="O3882">
        <v>32.369337979093999</v>
      </c>
      <c r="P3882">
        <v>48.6276540652511</v>
      </c>
    </row>
    <row r="3883" spans="1:17" hidden="1" x14ac:dyDescent="0.3">
      <c r="A3883" t="s">
        <v>7996</v>
      </c>
      <c r="B3883" t="s">
        <v>7997</v>
      </c>
      <c r="C3883" t="s">
        <v>10405</v>
      </c>
      <c r="D3883" t="s">
        <v>149</v>
      </c>
      <c r="E3883">
        <v>29.727679599999998</v>
      </c>
      <c r="F3883">
        <v>74</v>
      </c>
      <c r="G3883">
        <v>77.282211137945694</v>
      </c>
      <c r="H3883">
        <v>-17.8169059584087</v>
      </c>
      <c r="I3883">
        <v>3.62833196113885</v>
      </c>
      <c r="J3883">
        <v>-3.2282557158575198</v>
      </c>
      <c r="K3883">
        <v>77.126701824352907</v>
      </c>
      <c r="L3883">
        <v>67.843853981953202</v>
      </c>
      <c r="M3883">
        <v>59.250922314120601</v>
      </c>
      <c r="N3883">
        <v>0.19026461472311301</v>
      </c>
      <c r="O3883">
        <v>84.675675675675606</v>
      </c>
      <c r="P3883">
        <v>130.96129837702799</v>
      </c>
      <c r="Q3883">
        <v>9.6822567420166997E-2</v>
      </c>
    </row>
    <row r="3884" spans="1:17" hidden="1" x14ac:dyDescent="0.3">
      <c r="A3884" t="s">
        <v>7998</v>
      </c>
      <c r="B3884" t="s">
        <v>7999</v>
      </c>
      <c r="C3884" t="s">
        <v>10405</v>
      </c>
      <c r="D3884" t="s">
        <v>592</v>
      </c>
      <c r="E3884">
        <v>29.648809199999999</v>
      </c>
      <c r="F3884">
        <v>41.52</v>
      </c>
      <c r="G3884">
        <v>42.541360375824503</v>
      </c>
      <c r="H3884">
        <v>-32.671239873973398</v>
      </c>
      <c r="I3884">
        <v>47.773959223595298</v>
      </c>
      <c r="J3884">
        <v>-12.234112619223501</v>
      </c>
      <c r="K3884">
        <v>47.830466401963001</v>
      </c>
      <c r="L3884">
        <v>37.403159627050002</v>
      </c>
      <c r="M3884">
        <v>33.7104853899869</v>
      </c>
      <c r="N3884">
        <v>0.36732457346821501</v>
      </c>
      <c r="O3884">
        <v>42.015187577921303</v>
      </c>
      <c r="P3884">
        <v>106.084671532846</v>
      </c>
      <c r="Q3884">
        <v>5.3417989981938002E-2</v>
      </c>
    </row>
    <row r="3885" spans="1:17" hidden="1" x14ac:dyDescent="0.3">
      <c r="A3885" t="s">
        <v>8000</v>
      </c>
      <c r="B3885" t="s">
        <v>8001</v>
      </c>
      <c r="C3885" t="s">
        <v>10405</v>
      </c>
      <c r="D3885" t="s">
        <v>266</v>
      </c>
      <c r="E3885">
        <v>29.634322900000001</v>
      </c>
      <c r="F3885">
        <v>66.650000000000006</v>
      </c>
      <c r="G3885">
        <v>-55.2084624124589</v>
      </c>
      <c r="H3885">
        <v>-33.242504140959802</v>
      </c>
      <c r="I3885">
        <v>-40.720094949851898</v>
      </c>
      <c r="J3885">
        <v>-3.8555922896866997E-2</v>
      </c>
      <c r="O3885">
        <v>29.932483120780098</v>
      </c>
      <c r="P3885">
        <v>15.7118055555555</v>
      </c>
    </row>
    <row r="3886" spans="1:17" hidden="1" x14ac:dyDescent="0.3">
      <c r="A3886" t="s">
        <v>8002</v>
      </c>
      <c r="B3886" t="s">
        <v>8003</v>
      </c>
      <c r="C3886" t="s">
        <v>10405</v>
      </c>
      <c r="D3886" t="s">
        <v>754</v>
      </c>
      <c r="E3886">
        <v>29.575091889999999</v>
      </c>
      <c r="F3886">
        <v>43.9</v>
      </c>
      <c r="G3886">
        <v>-0.93085321324742398</v>
      </c>
      <c r="H3886">
        <v>-2.3135698825351199</v>
      </c>
      <c r="I3886">
        <v>2.98755473711915</v>
      </c>
      <c r="J3886">
        <v>-3.4938385891674999</v>
      </c>
      <c r="K3886">
        <v>42.787025621422302</v>
      </c>
      <c r="L3886">
        <v>38.611081057407098</v>
      </c>
      <c r="M3886">
        <v>56.725246441840902</v>
      </c>
      <c r="N3886">
        <v>0.29395453462240201</v>
      </c>
      <c r="O3886">
        <v>11.617312072892901</v>
      </c>
      <c r="P3886">
        <v>64.851671047690502</v>
      </c>
    </row>
    <row r="3887" spans="1:17" hidden="1" x14ac:dyDescent="0.3">
      <c r="A3887" t="s">
        <v>8004</v>
      </c>
      <c r="B3887" t="s">
        <v>8005</v>
      </c>
      <c r="C3887" t="s">
        <v>10405</v>
      </c>
      <c r="D3887" t="s">
        <v>144</v>
      </c>
      <c r="E3887">
        <v>29.422732499999999</v>
      </c>
      <c r="F3887">
        <v>16.03</v>
      </c>
      <c r="G3887">
        <v>-38.098740958252499</v>
      </c>
      <c r="H3887">
        <v>-10.0830994430935</v>
      </c>
      <c r="I3887">
        <v>-20.472712884719002</v>
      </c>
      <c r="J3887">
        <v>0.22665232129083901</v>
      </c>
      <c r="K3887">
        <v>16.687315241682299</v>
      </c>
      <c r="L3887">
        <v>17.689556190778099</v>
      </c>
      <c r="M3887">
        <v>47.4696907500389</v>
      </c>
      <c r="N3887">
        <v>0.40070607180461199</v>
      </c>
      <c r="O3887">
        <v>123.5807860262</v>
      </c>
      <c r="P3887">
        <v>6.3702720637027301</v>
      </c>
      <c r="Q3887">
        <v>9.1249074483149995E-3</v>
      </c>
    </row>
    <row r="3888" spans="1:17" hidden="1" x14ac:dyDescent="0.3">
      <c r="A3888" t="s">
        <v>8006</v>
      </c>
      <c r="B3888" t="s">
        <v>8007</v>
      </c>
      <c r="C3888" t="s">
        <v>10405</v>
      </c>
      <c r="D3888" t="s">
        <v>149</v>
      </c>
      <c r="E3888">
        <v>29.41047</v>
      </c>
      <c r="F3888">
        <v>103.05</v>
      </c>
      <c r="G3888">
        <v>-35.863099696350901</v>
      </c>
      <c r="H3888">
        <v>-2.79687134238584</v>
      </c>
      <c r="I3888">
        <v>-13.486985713611199</v>
      </c>
      <c r="J3888">
        <v>-5.2728497962094298</v>
      </c>
      <c r="K3888">
        <v>108.494370152115</v>
      </c>
      <c r="L3888">
        <v>109.63778068149</v>
      </c>
      <c r="M3888">
        <v>38.111407148734003</v>
      </c>
      <c r="N3888">
        <v>2.3515625</v>
      </c>
      <c r="O3888">
        <v>61.766132945172203</v>
      </c>
      <c r="P3888">
        <v>26.441717791411001</v>
      </c>
    </row>
    <row r="3889" spans="1:17" hidden="1" x14ac:dyDescent="0.3">
      <c r="A3889" t="s">
        <v>8008</v>
      </c>
      <c r="B3889" t="s">
        <v>8009</v>
      </c>
      <c r="C3889" t="s">
        <v>10405</v>
      </c>
      <c r="D3889" t="s">
        <v>510</v>
      </c>
      <c r="E3889">
        <v>29.318999999999999</v>
      </c>
      <c r="F3889">
        <v>5.8</v>
      </c>
      <c r="G3889">
        <v>-35.504844244637503</v>
      </c>
      <c r="H3889">
        <v>-16.208037335500599</v>
      </c>
      <c r="I3889">
        <v>-1.6831434486972101</v>
      </c>
      <c r="J3889">
        <v>-2.4691114784524202</v>
      </c>
      <c r="K3889">
        <v>5.9516762641947896</v>
      </c>
      <c r="L3889">
        <v>5.9191420412167703</v>
      </c>
      <c r="M3889">
        <v>42.900544697337097</v>
      </c>
      <c r="N3889">
        <v>0.63214285714285701</v>
      </c>
      <c r="O3889">
        <v>51.724137931034498</v>
      </c>
      <c r="P3889">
        <v>20.8333333333333</v>
      </c>
      <c r="Q3889">
        <v>-3.7338999326905001E-2</v>
      </c>
    </row>
    <row r="3890" spans="1:17" hidden="1" x14ac:dyDescent="0.3">
      <c r="A3890" t="s">
        <v>8010</v>
      </c>
      <c r="B3890" t="s">
        <v>8011</v>
      </c>
      <c r="C3890" t="s">
        <v>10405</v>
      </c>
      <c r="D3890" t="s">
        <v>998</v>
      </c>
      <c r="E3890">
        <v>29.306544800000001</v>
      </c>
      <c r="F3890">
        <v>31.66</v>
      </c>
      <c r="G3890">
        <v>335.47989233832601</v>
      </c>
      <c r="H3890">
        <v>-14.791477527588199</v>
      </c>
      <c r="I3890">
        <v>205.04876276944699</v>
      </c>
      <c r="J3890">
        <v>-0.16141917076010401</v>
      </c>
      <c r="K3890">
        <v>30.048667971867399</v>
      </c>
      <c r="L3890">
        <v>20.0160724630591</v>
      </c>
      <c r="M3890">
        <v>31.915385023625301</v>
      </c>
      <c r="N3890">
        <v>0.56364291313931503</v>
      </c>
      <c r="O3890">
        <v>21.225521162349899</v>
      </c>
      <c r="P3890">
        <v>368.34319526627201</v>
      </c>
      <c r="Q3890">
        <v>0.22486275575242801</v>
      </c>
    </row>
    <row r="3891" spans="1:17" hidden="1" x14ac:dyDescent="0.3">
      <c r="A3891" t="s">
        <v>8012</v>
      </c>
      <c r="B3891" t="s">
        <v>8013</v>
      </c>
      <c r="C3891" t="s">
        <v>10405</v>
      </c>
      <c r="D3891" t="s">
        <v>754</v>
      </c>
      <c r="E3891">
        <v>29.289530723999999</v>
      </c>
      <c r="F3891">
        <v>19.010000000000002</v>
      </c>
      <c r="G3891">
        <v>24.186442699486999</v>
      </c>
      <c r="H3891">
        <v>-0.419260862185099</v>
      </c>
      <c r="I3891">
        <v>10.7628024972487</v>
      </c>
      <c r="J3891">
        <v>-1.1526291193160301</v>
      </c>
      <c r="K3891">
        <v>18.299691444230501</v>
      </c>
      <c r="L3891">
        <v>16.192541918384599</v>
      </c>
      <c r="M3891">
        <v>37.603805705755697</v>
      </c>
      <c r="N3891">
        <v>1.1157189572581401</v>
      </c>
      <c r="O3891">
        <v>5.2077853761178297</v>
      </c>
      <c r="P3891">
        <v>65.953731994762094</v>
      </c>
      <c r="Q3891">
        <v>3.3034621500889999E-3</v>
      </c>
    </row>
    <row r="3892" spans="1:17" hidden="1" x14ac:dyDescent="0.3">
      <c r="A3892" t="s">
        <v>8014</v>
      </c>
      <c r="B3892" t="s">
        <v>8015</v>
      </c>
      <c r="C3892" t="s">
        <v>10405</v>
      </c>
      <c r="D3892" t="s">
        <v>4251</v>
      </c>
      <c r="E3892">
        <v>29.232877500000001</v>
      </c>
      <c r="F3892">
        <v>173.85</v>
      </c>
      <c r="G3892">
        <v>-53.825409063625003</v>
      </c>
      <c r="H3892">
        <v>-12.678708287690201</v>
      </c>
      <c r="I3892">
        <v>1.63737817106943</v>
      </c>
      <c r="J3892">
        <v>-0.75399519938265902</v>
      </c>
      <c r="K3892">
        <v>174.71412628160499</v>
      </c>
      <c r="L3892">
        <v>175.48303876486099</v>
      </c>
      <c r="M3892">
        <v>51.308703398490103</v>
      </c>
      <c r="N3892">
        <v>1.48235294117647</v>
      </c>
      <c r="O3892">
        <v>29.9971239574345</v>
      </c>
      <c r="P3892">
        <v>42.5</v>
      </c>
      <c r="Q3892">
        <v>-1.3769587083416E-2</v>
      </c>
    </row>
    <row r="3893" spans="1:17" hidden="1" x14ac:dyDescent="0.3">
      <c r="A3893" t="s">
        <v>8016</v>
      </c>
      <c r="B3893" t="s">
        <v>8017</v>
      </c>
      <c r="C3893" t="s">
        <v>10405</v>
      </c>
      <c r="D3893" t="s">
        <v>54</v>
      </c>
      <c r="E3893">
        <v>29.203927289999999</v>
      </c>
      <c r="F3893">
        <v>44.86</v>
      </c>
      <c r="G3893">
        <v>-9.0988085793426308</v>
      </c>
      <c r="H3893">
        <v>4.5821976446221599</v>
      </c>
      <c r="I3893">
        <v>-10.516397151516101</v>
      </c>
      <c r="J3893">
        <v>-7.3201753082396497</v>
      </c>
      <c r="K3893">
        <v>41.948965229100097</v>
      </c>
      <c r="L3893">
        <v>42.611169830892699</v>
      </c>
      <c r="M3893">
        <v>56.788385346472602</v>
      </c>
      <c r="N3893">
        <v>1.28452307955111</v>
      </c>
      <c r="O3893">
        <v>56.041016495764602</v>
      </c>
      <c r="P3893">
        <v>43.322683706070201</v>
      </c>
      <c r="Q3893">
        <v>2.5004784959008E-2</v>
      </c>
    </row>
    <row r="3894" spans="1:17" hidden="1" x14ac:dyDescent="0.3">
      <c r="A3894" t="s">
        <v>8018</v>
      </c>
      <c r="B3894" t="s">
        <v>8019</v>
      </c>
      <c r="C3894" t="s">
        <v>10405</v>
      </c>
      <c r="D3894" t="s">
        <v>592</v>
      </c>
      <c r="E3894">
        <v>29.202085576999998</v>
      </c>
      <c r="F3894">
        <v>4.13</v>
      </c>
      <c r="G3894">
        <v>-83.867417344052697</v>
      </c>
      <c r="H3894">
        <v>-11.135787774562299</v>
      </c>
      <c r="I3894">
        <v>17.726692616876502</v>
      </c>
      <c r="J3894">
        <v>-5.7632291255112298</v>
      </c>
      <c r="K3894">
        <v>4.0964081056590302</v>
      </c>
      <c r="L3894">
        <v>4.11233320645698</v>
      </c>
      <c r="M3894">
        <v>42.504521312643902</v>
      </c>
      <c r="N3894">
        <v>1.1473097778992001</v>
      </c>
      <c r="O3894">
        <v>117.91767554479399</v>
      </c>
      <c r="P3894">
        <v>39.999999999999901</v>
      </c>
    </row>
    <row r="3895" spans="1:17" hidden="1" x14ac:dyDescent="0.3">
      <c r="A3895" t="s">
        <v>8020</v>
      </c>
      <c r="B3895" t="s">
        <v>8021</v>
      </c>
      <c r="C3895" t="s">
        <v>10405</v>
      </c>
      <c r="D3895" t="s">
        <v>7609</v>
      </c>
      <c r="E3895">
        <v>29.138439999999999</v>
      </c>
      <c r="F3895">
        <v>15.17</v>
      </c>
      <c r="G3895">
        <v>-82.741729223457995</v>
      </c>
      <c r="H3895">
        <v>-10.720388575365901</v>
      </c>
      <c r="I3895">
        <v>-42.4351275756813</v>
      </c>
      <c r="J3895">
        <v>-3.8371896543481698</v>
      </c>
      <c r="K3895">
        <v>16.3860198056889</v>
      </c>
      <c r="L3895">
        <v>19.796993006193301</v>
      </c>
      <c r="M3895">
        <v>39.126405913462698</v>
      </c>
      <c r="N3895">
        <v>1.0885648169223501</v>
      </c>
      <c r="O3895">
        <v>128.740936058009</v>
      </c>
      <c r="P3895">
        <v>7.8947368421052602</v>
      </c>
      <c r="Q3895">
        <v>3.6522317758505E-2</v>
      </c>
    </row>
    <row r="3896" spans="1:17" hidden="1" x14ac:dyDescent="0.3">
      <c r="A3896" t="s">
        <v>8022</v>
      </c>
      <c r="B3896" t="s">
        <v>8023</v>
      </c>
      <c r="C3896" t="s">
        <v>10405</v>
      </c>
      <c r="D3896" t="s">
        <v>393</v>
      </c>
      <c r="E3896">
        <v>29.12</v>
      </c>
      <c r="F3896">
        <v>14.57</v>
      </c>
      <c r="G3896">
        <v>-22.5402091806796</v>
      </c>
      <c r="H3896">
        <v>-3.86110393197339</v>
      </c>
      <c r="I3896">
        <v>-13.8342482241783</v>
      </c>
      <c r="J3896">
        <v>-9.5802225895635207</v>
      </c>
      <c r="K3896">
        <v>15.150983415064401</v>
      </c>
      <c r="L3896">
        <v>14.8939560838782</v>
      </c>
      <c r="M3896">
        <v>36.139798896651101</v>
      </c>
      <c r="N3896">
        <v>1.18052889496438</v>
      </c>
      <c r="O3896">
        <v>44.1317776252573</v>
      </c>
      <c r="P3896">
        <v>31.2612612612612</v>
      </c>
      <c r="Q3896">
        <v>1.4242310554503E-2</v>
      </c>
    </row>
    <row r="3897" spans="1:17" hidden="1" x14ac:dyDescent="0.3">
      <c r="A3897" t="s">
        <v>8024</v>
      </c>
      <c r="B3897" t="s">
        <v>8025</v>
      </c>
      <c r="C3897" t="s">
        <v>10405</v>
      </c>
      <c r="D3897" t="s">
        <v>400</v>
      </c>
      <c r="E3897">
        <v>29.045000000000002</v>
      </c>
      <c r="F3897">
        <v>18.5</v>
      </c>
      <c r="G3897">
        <v>135.94443111768101</v>
      </c>
      <c r="H3897">
        <v>-14.6039572891564</v>
      </c>
      <c r="I3897">
        <v>87.416634821812707</v>
      </c>
      <c r="J3897">
        <v>-10.142500558629401</v>
      </c>
      <c r="K3897">
        <v>20.657284741063599</v>
      </c>
      <c r="L3897">
        <v>15.2287407258465</v>
      </c>
      <c r="M3897">
        <v>17.665279505671801</v>
      </c>
      <c r="N3897">
        <v>0.32086462351178002</v>
      </c>
      <c r="O3897">
        <v>67.189189189189193</v>
      </c>
      <c r="P3897">
        <v>246.44194756554299</v>
      </c>
      <c r="Q3897">
        <v>0.10133767346200399</v>
      </c>
    </row>
    <row r="3898" spans="1:17" hidden="1" x14ac:dyDescent="0.3">
      <c r="A3898" t="s">
        <v>8026</v>
      </c>
      <c r="B3898" t="s">
        <v>8027</v>
      </c>
      <c r="C3898" t="s">
        <v>10405</v>
      </c>
      <c r="D3898" t="s">
        <v>74</v>
      </c>
      <c r="E3898">
        <v>28.906789799999999</v>
      </c>
      <c r="F3898">
        <v>31.11</v>
      </c>
      <c r="G3898">
        <v>-5.1919190745695101</v>
      </c>
      <c r="H3898">
        <v>35.3883297453485</v>
      </c>
      <c r="I3898">
        <v>2.7115933934080498</v>
      </c>
      <c r="J3898">
        <v>41.590913531968603</v>
      </c>
      <c r="K3898">
        <v>25.019331617730199</v>
      </c>
      <c r="L3898">
        <v>26.443379950383498</v>
      </c>
      <c r="M3898">
        <v>68.3582866890129</v>
      </c>
      <c r="N3898">
        <v>4.5531791294458204</v>
      </c>
      <c r="O3898">
        <v>22.179363548698099</v>
      </c>
      <c r="P3898">
        <v>41.152450090744097</v>
      </c>
      <c r="Q3898">
        <v>-4.9465083577584001E-2</v>
      </c>
    </row>
    <row r="3899" spans="1:17" hidden="1" x14ac:dyDescent="0.3">
      <c r="A3899" t="s">
        <v>8028</v>
      </c>
      <c r="B3899" t="s">
        <v>8029</v>
      </c>
      <c r="C3899" t="s">
        <v>10405</v>
      </c>
      <c r="E3899">
        <v>28.864139359999999</v>
      </c>
      <c r="F3899">
        <v>395.9</v>
      </c>
      <c r="G3899">
        <v>592.92006418026995</v>
      </c>
      <c r="H3899">
        <v>-17.810851901082199</v>
      </c>
      <c r="I3899">
        <v>53.295047006927902</v>
      </c>
      <c r="J3899">
        <v>-13.1669994490676</v>
      </c>
      <c r="K3899">
        <v>419.08750473010599</v>
      </c>
      <c r="L3899">
        <v>292.026415345788</v>
      </c>
      <c r="M3899">
        <v>28.327732100835899</v>
      </c>
      <c r="N3899">
        <v>1.08727944405693</v>
      </c>
      <c r="O3899">
        <v>30.045466026774399</v>
      </c>
      <c r="P3899">
        <v>625.09157509157501</v>
      </c>
    </row>
    <row r="3900" spans="1:17" hidden="1" x14ac:dyDescent="0.3">
      <c r="A3900" t="s">
        <v>8030</v>
      </c>
      <c r="B3900" t="s">
        <v>8031</v>
      </c>
      <c r="C3900" t="s">
        <v>10405</v>
      </c>
      <c r="D3900" t="s">
        <v>998</v>
      </c>
      <c r="E3900">
        <v>28.826730000000001</v>
      </c>
      <c r="F3900">
        <v>14.11</v>
      </c>
      <c r="G3900">
        <v>-25.600513932452198</v>
      </c>
      <c r="H3900">
        <v>7.8706000660670403</v>
      </c>
      <c r="I3900">
        <v>37.8846625049962</v>
      </c>
      <c r="J3900">
        <v>-2.32876060125944</v>
      </c>
      <c r="K3900">
        <v>12.380595931227299</v>
      </c>
      <c r="L3900">
        <v>12.2193220740402</v>
      </c>
      <c r="M3900">
        <v>52.528949473498301</v>
      </c>
      <c r="N3900">
        <v>1.53343975177498</v>
      </c>
      <c r="O3900">
        <v>24.734231041814301</v>
      </c>
      <c r="P3900">
        <v>71.863580998781899</v>
      </c>
      <c r="Q3900">
        <v>-4.2421258462697002E-2</v>
      </c>
    </row>
    <row r="3901" spans="1:17" hidden="1" x14ac:dyDescent="0.3">
      <c r="A3901" t="s">
        <v>8032</v>
      </c>
      <c r="B3901" t="s">
        <v>8033</v>
      </c>
      <c r="C3901" t="s">
        <v>10405</v>
      </c>
      <c r="D3901" t="s">
        <v>3550</v>
      </c>
      <c r="E3901">
        <v>28.7547</v>
      </c>
      <c r="F3901">
        <v>77</v>
      </c>
      <c r="G3901">
        <v>29.967886856646899</v>
      </c>
      <c r="H3901">
        <v>-11.082441980897601</v>
      </c>
      <c r="I3901">
        <v>10.735802515278699</v>
      </c>
      <c r="J3901">
        <v>-6.0872019307137197</v>
      </c>
      <c r="K3901">
        <v>74.793071375666699</v>
      </c>
      <c r="L3901">
        <v>67.382261200522294</v>
      </c>
      <c r="M3901">
        <v>30.688253971204102</v>
      </c>
      <c r="N3901">
        <v>1.0620369826660301</v>
      </c>
      <c r="O3901">
        <v>19.480519480519401</v>
      </c>
      <c r="P3901">
        <v>71.1111111111111</v>
      </c>
      <c r="Q3901">
        <v>4.7861538048775E-2</v>
      </c>
    </row>
    <row r="3902" spans="1:17" hidden="1" x14ac:dyDescent="0.3">
      <c r="A3902" t="s">
        <v>8034</v>
      </c>
      <c r="B3902" t="s">
        <v>8035</v>
      </c>
      <c r="C3902" t="s">
        <v>10405</v>
      </c>
      <c r="D3902" t="s">
        <v>592</v>
      </c>
      <c r="E3902">
        <v>28.716999999999999</v>
      </c>
      <c r="F3902">
        <v>45.75</v>
      </c>
      <c r="G3902">
        <v>47.3810793555717</v>
      </c>
      <c r="H3902">
        <v>4.3886858073033004</v>
      </c>
      <c r="I3902">
        <v>60.958012349819001</v>
      </c>
      <c r="J3902">
        <v>2.5675633381735001</v>
      </c>
      <c r="K3902">
        <v>37.368536203271603</v>
      </c>
      <c r="L3902">
        <v>31.181666361747101</v>
      </c>
      <c r="M3902">
        <v>69.402941151972399</v>
      </c>
      <c r="N3902">
        <v>3.7463516235560599</v>
      </c>
      <c r="O3902">
        <v>10.9071038251366</v>
      </c>
      <c r="P3902">
        <v>105.064993276557</v>
      </c>
      <c r="Q3902">
        <v>0.12726058475865801</v>
      </c>
    </row>
    <row r="3903" spans="1:17" hidden="1" x14ac:dyDescent="0.3">
      <c r="A3903" t="s">
        <v>8036</v>
      </c>
      <c r="B3903" t="s">
        <v>8037</v>
      </c>
      <c r="C3903" t="s">
        <v>10405</v>
      </c>
      <c r="D3903" t="s">
        <v>8038</v>
      </c>
      <c r="E3903">
        <v>28.6405119</v>
      </c>
      <c r="F3903">
        <v>77</v>
      </c>
      <c r="G3903">
        <v>42.431663691870298</v>
      </c>
      <c r="H3903">
        <v>-16.515620359297198</v>
      </c>
      <c r="I3903">
        <v>56.9200311544773</v>
      </c>
      <c r="J3903">
        <v>-8.5666724540621697</v>
      </c>
      <c r="K3903">
        <v>78.891524702138994</v>
      </c>
      <c r="M3903">
        <v>8.1380405054839002</v>
      </c>
      <c r="N3903">
        <v>7.9158936301793395E-2</v>
      </c>
      <c r="O3903">
        <v>16.883116883116799</v>
      </c>
      <c r="P3903">
        <v>139.13043478260801</v>
      </c>
    </row>
    <row r="3904" spans="1:17" hidden="1" x14ac:dyDescent="0.3">
      <c r="A3904" t="s">
        <v>8039</v>
      </c>
      <c r="B3904" t="s">
        <v>8040</v>
      </c>
      <c r="C3904" t="s">
        <v>10405</v>
      </c>
      <c r="D3904" t="s">
        <v>40</v>
      </c>
      <c r="E3904">
        <v>28.603999999999999</v>
      </c>
      <c r="F3904">
        <v>715.1</v>
      </c>
      <c r="G3904">
        <v>52.991617001694202</v>
      </c>
      <c r="H3904">
        <v>-1.3598656008626999</v>
      </c>
      <c r="I3904">
        <v>36.400028281533302</v>
      </c>
      <c r="J3904">
        <v>-8.5418843768213009</v>
      </c>
      <c r="K3904">
        <v>737.78924403245105</v>
      </c>
      <c r="L3904">
        <v>593.65709867171904</v>
      </c>
      <c r="M3904">
        <v>23.314646152784999</v>
      </c>
      <c r="N3904">
        <v>0.35978207320253802</v>
      </c>
      <c r="O3904">
        <v>22.311564816109598</v>
      </c>
      <c r="P3904">
        <v>93.505614937085596</v>
      </c>
    </row>
    <row r="3905" spans="1:17" hidden="1" x14ac:dyDescent="0.3">
      <c r="A3905" t="s">
        <v>8041</v>
      </c>
      <c r="B3905" t="s">
        <v>8042</v>
      </c>
      <c r="C3905" t="s">
        <v>10405</v>
      </c>
      <c r="D3905" t="s">
        <v>263</v>
      </c>
      <c r="E3905">
        <v>28.598935000000001</v>
      </c>
      <c r="F3905">
        <v>30.5</v>
      </c>
      <c r="G3905">
        <v>-12.0927707538238</v>
      </c>
      <c r="H3905">
        <v>-1.36782514763675</v>
      </c>
      <c r="I3905">
        <v>2.3955967087831098</v>
      </c>
      <c r="J3905">
        <v>1.16663435912828</v>
      </c>
      <c r="K3905">
        <v>28.458254489867699</v>
      </c>
      <c r="L3905">
        <v>26.946523016340599</v>
      </c>
      <c r="M3905">
        <v>93.489100300754203</v>
      </c>
      <c r="N3905">
        <v>0.26406926406926401</v>
      </c>
      <c r="O3905">
        <v>4.98360655737706</v>
      </c>
      <c r="P3905">
        <v>40.877598152424902</v>
      </c>
    </row>
    <row r="3906" spans="1:17" hidden="1" x14ac:dyDescent="0.3">
      <c r="A3906" t="s">
        <v>8043</v>
      </c>
      <c r="B3906" t="s">
        <v>8044</v>
      </c>
      <c r="C3906" t="s">
        <v>10405</v>
      </c>
      <c r="D3906" t="s">
        <v>233</v>
      </c>
      <c r="E3906">
        <v>28.552499999999998</v>
      </c>
      <c r="F3906">
        <v>24.3</v>
      </c>
      <c r="G3906">
        <v>38.955249652075999</v>
      </c>
      <c r="H3906">
        <v>41.716123729060399</v>
      </c>
      <c r="I3906">
        <v>56.510404938399503</v>
      </c>
      <c r="J3906">
        <v>-5.6949179300653103</v>
      </c>
      <c r="K3906">
        <v>17.7178129321521</v>
      </c>
      <c r="L3906">
        <v>13.791302940041501</v>
      </c>
      <c r="M3906">
        <v>67.3961691407046</v>
      </c>
      <c r="N3906">
        <v>0.91234419732266103</v>
      </c>
      <c r="O3906">
        <v>8.4773662551440303</v>
      </c>
      <c r="Q3906">
        <v>0.10347731110391301</v>
      </c>
    </row>
    <row r="3907" spans="1:17" hidden="1" x14ac:dyDescent="0.3">
      <c r="A3907" t="s">
        <v>8045</v>
      </c>
      <c r="B3907" t="s">
        <v>8046</v>
      </c>
      <c r="C3907" t="s">
        <v>10405</v>
      </c>
      <c r="D3907" t="s">
        <v>324</v>
      </c>
      <c r="E3907">
        <v>28.548376983999901</v>
      </c>
      <c r="F3907">
        <v>49.51</v>
      </c>
      <c r="G3907">
        <v>435.60371844649302</v>
      </c>
      <c r="H3907">
        <v>16.713851917824702</v>
      </c>
      <c r="I3907">
        <v>349.83338157490999</v>
      </c>
      <c r="J3907">
        <v>-10.211989491600599</v>
      </c>
      <c r="K3907">
        <v>41.439631330858496</v>
      </c>
      <c r="L3907">
        <v>23.435550752803</v>
      </c>
      <c r="M3907">
        <v>35.162479764197897</v>
      </c>
      <c r="N3907">
        <v>0.67047212158976199</v>
      </c>
      <c r="O3907">
        <v>15.1484548576045</v>
      </c>
      <c r="P3907">
        <v>515.03105590062103</v>
      </c>
      <c r="Q3907">
        <v>0.14227076520125301</v>
      </c>
    </row>
    <row r="3908" spans="1:17" hidden="1" x14ac:dyDescent="0.3">
      <c r="A3908" t="s">
        <v>8047</v>
      </c>
      <c r="B3908" t="s">
        <v>8048</v>
      </c>
      <c r="C3908" t="s">
        <v>10405</v>
      </c>
      <c r="D3908" t="s">
        <v>294</v>
      </c>
      <c r="E3908">
        <v>28.50553523</v>
      </c>
      <c r="F3908">
        <v>79.39</v>
      </c>
      <c r="G3908">
        <v>115.92223908869499</v>
      </c>
      <c r="H3908">
        <v>22.246023755182801</v>
      </c>
      <c r="I3908">
        <v>41.734527234033699</v>
      </c>
      <c r="J3908">
        <v>-2.4691114784524202</v>
      </c>
      <c r="K3908">
        <v>69.088180397461102</v>
      </c>
      <c r="L3908">
        <v>55.234261916007597</v>
      </c>
      <c r="M3908">
        <v>93.323800628913901</v>
      </c>
      <c r="N3908">
        <v>0</v>
      </c>
      <c r="O3908">
        <v>0</v>
      </c>
      <c r="P3908">
        <v>219.476861167001</v>
      </c>
    </row>
    <row r="3909" spans="1:17" hidden="1" x14ac:dyDescent="0.3">
      <c r="A3909" t="s">
        <v>8049</v>
      </c>
      <c r="B3909" t="s">
        <v>8050</v>
      </c>
      <c r="C3909" t="s">
        <v>10405</v>
      </c>
      <c r="D3909" t="s">
        <v>281</v>
      </c>
      <c r="E3909">
        <v>28.498391999999999</v>
      </c>
      <c r="F3909">
        <v>17.510000000000002</v>
      </c>
      <c r="G3909">
        <v>19.299077323989899</v>
      </c>
      <c r="H3909">
        <v>-4.7576556561113303</v>
      </c>
      <c r="I3909">
        <v>-11.561931327485</v>
      </c>
      <c r="J3909">
        <v>-2.4691114784524202</v>
      </c>
      <c r="K3909">
        <v>17.9167564973819</v>
      </c>
      <c r="L3909">
        <v>17.040705282692201</v>
      </c>
      <c r="M3909">
        <v>40.682405415743702</v>
      </c>
      <c r="N3909">
        <v>0.68777862324758599</v>
      </c>
      <c r="O3909">
        <v>19.017704169046201</v>
      </c>
      <c r="P3909">
        <v>66.761904761904702</v>
      </c>
      <c r="Q3909">
        <v>9.3120573195789993E-2</v>
      </c>
    </row>
    <row r="3910" spans="1:17" hidden="1" x14ac:dyDescent="0.3">
      <c r="A3910" t="s">
        <v>8051</v>
      </c>
      <c r="B3910" t="s">
        <v>8052</v>
      </c>
      <c r="C3910" t="s">
        <v>10405</v>
      </c>
      <c r="D3910" t="s">
        <v>2316</v>
      </c>
      <c r="E3910">
        <v>28.404902549999999</v>
      </c>
      <c r="F3910">
        <v>90.17</v>
      </c>
      <c r="G3910">
        <v>-22.874541214334499</v>
      </c>
      <c r="H3910">
        <v>27.172923364008401</v>
      </c>
      <c r="I3910">
        <v>-54.846906514899302</v>
      </c>
      <c r="J3910">
        <v>19.064561413454701</v>
      </c>
      <c r="K3910">
        <v>85.318696057681393</v>
      </c>
      <c r="L3910">
        <v>102.443169184529</v>
      </c>
      <c r="M3910">
        <v>78.960197772755393</v>
      </c>
      <c r="N3910">
        <v>1.3099498926270501</v>
      </c>
      <c r="O3910">
        <v>121.248752356659</v>
      </c>
      <c r="P3910">
        <v>53.063995925988799</v>
      </c>
    </row>
    <row r="3911" spans="1:17" hidden="1" x14ac:dyDescent="0.3">
      <c r="A3911" t="s">
        <v>8053</v>
      </c>
      <c r="B3911" t="s">
        <v>8054</v>
      </c>
      <c r="C3911" t="s">
        <v>10405</v>
      </c>
      <c r="D3911" t="s">
        <v>1363</v>
      </c>
      <c r="E3911">
        <v>28.388294607999999</v>
      </c>
      <c r="F3911">
        <v>239.97</v>
      </c>
      <c r="G3911">
        <v>-22.606174412354299</v>
      </c>
      <c r="H3911">
        <v>-3.64111398593352</v>
      </c>
      <c r="I3911">
        <v>-12.155438963209001</v>
      </c>
      <c r="J3911">
        <v>-2.12206347711439</v>
      </c>
      <c r="K3911">
        <v>236.75625116715801</v>
      </c>
      <c r="L3911">
        <v>230.192804975765</v>
      </c>
      <c r="M3911">
        <v>54.0220772595234</v>
      </c>
      <c r="N3911">
        <v>2.0477508746247501</v>
      </c>
      <c r="O3911">
        <v>11.263907988498501</v>
      </c>
      <c r="P3911">
        <v>12.2404115996258</v>
      </c>
      <c r="Q3911">
        <v>-6.2435120747125997E-2</v>
      </c>
    </row>
    <row r="3912" spans="1:17" hidden="1" x14ac:dyDescent="0.3">
      <c r="A3912" t="s">
        <v>8055</v>
      </c>
      <c r="B3912" t="s">
        <v>8056</v>
      </c>
      <c r="C3912" t="s">
        <v>10405</v>
      </c>
      <c r="D3912" t="s">
        <v>592</v>
      </c>
      <c r="E3912">
        <v>28.370999999999999</v>
      </c>
      <c r="F3912">
        <v>67.55</v>
      </c>
      <c r="G3912">
        <v>-10.393973503696399</v>
      </c>
      <c r="H3912">
        <v>-5.7832966817523603</v>
      </c>
      <c r="I3912">
        <v>18.4789206512826</v>
      </c>
      <c r="J3912">
        <v>-10.5017867677648</v>
      </c>
      <c r="K3912">
        <v>72.836115242875593</v>
      </c>
      <c r="L3912">
        <v>65.394115560796607</v>
      </c>
      <c r="M3912">
        <v>25.669783615519702</v>
      </c>
      <c r="N3912">
        <v>1.2422613229064801</v>
      </c>
      <c r="O3912">
        <v>38.726868985936299</v>
      </c>
      <c r="P3912">
        <v>67.659468850831402</v>
      </c>
      <c r="Q3912">
        <v>0.13268205878932801</v>
      </c>
    </row>
    <row r="3913" spans="1:17" hidden="1" x14ac:dyDescent="0.3">
      <c r="A3913" t="s">
        <v>8057</v>
      </c>
      <c r="B3913" t="s">
        <v>8058</v>
      </c>
      <c r="C3913" t="s">
        <v>10405</v>
      </c>
      <c r="D3913" t="s">
        <v>294</v>
      </c>
      <c r="E3913">
        <v>28.346142664999999</v>
      </c>
      <c r="F3913">
        <v>13.31</v>
      </c>
      <c r="G3913">
        <v>16.876641384328401</v>
      </c>
      <c r="H3913">
        <v>2.4921473383725101</v>
      </c>
      <c r="I3913">
        <v>29.388679755722599</v>
      </c>
      <c r="J3913">
        <v>-18.612056641730302</v>
      </c>
      <c r="K3913">
        <v>12.213526058520699</v>
      </c>
      <c r="L3913">
        <v>10.823152708517</v>
      </c>
      <c r="M3913">
        <v>55.364930733050301</v>
      </c>
      <c r="N3913">
        <v>2.1767041034094898</v>
      </c>
      <c r="O3913">
        <v>21.938392186325999</v>
      </c>
      <c r="P3913">
        <v>77.466666666666598</v>
      </c>
    </row>
    <row r="3914" spans="1:17" hidden="1" x14ac:dyDescent="0.3">
      <c r="A3914" t="s">
        <v>8059</v>
      </c>
      <c r="B3914" t="s">
        <v>8060</v>
      </c>
      <c r="C3914" t="s">
        <v>10405</v>
      </c>
      <c r="D3914" t="s">
        <v>1489</v>
      </c>
      <c r="E3914">
        <v>28.289915808</v>
      </c>
      <c r="F3914">
        <v>2.31</v>
      </c>
      <c r="G3914">
        <v>-41.583275617186501</v>
      </c>
      <c r="H3914">
        <v>-13.5699161925097</v>
      </c>
      <c r="I3914">
        <v>-51.683143448697201</v>
      </c>
      <c r="J3914">
        <v>-5.3262543355952801</v>
      </c>
      <c r="K3914">
        <v>2.9966873054050498</v>
      </c>
      <c r="L3914">
        <v>3.1461500528450799</v>
      </c>
      <c r="M3914">
        <v>40.312927788694701</v>
      </c>
      <c r="N3914">
        <v>1.03972852303824</v>
      </c>
      <c r="O3914">
        <v>99.134199134199093</v>
      </c>
      <c r="P3914">
        <v>28.3333333333333</v>
      </c>
      <c r="Q3914">
        <v>6.7426184718219996E-3</v>
      </c>
    </row>
    <row r="3915" spans="1:17" hidden="1" x14ac:dyDescent="0.3">
      <c r="A3915" t="s">
        <v>8061</v>
      </c>
      <c r="B3915" t="s">
        <v>8062</v>
      </c>
      <c r="C3915" t="s">
        <v>10405</v>
      </c>
      <c r="D3915" t="s">
        <v>4397</v>
      </c>
      <c r="E3915">
        <v>28.224631500000001</v>
      </c>
      <c r="F3915">
        <v>11.3</v>
      </c>
      <c r="G3915">
        <v>-24.552463292256501</v>
      </c>
      <c r="H3915">
        <v>-21.4122537734176</v>
      </c>
      <c r="I3915">
        <v>-23.516476782030502</v>
      </c>
      <c r="J3915">
        <v>-3.24497354741793</v>
      </c>
      <c r="K3915">
        <v>12.942030731496599</v>
      </c>
      <c r="L3915">
        <v>12.9232966535009</v>
      </c>
      <c r="M3915">
        <v>25.0523294874356</v>
      </c>
      <c r="N3915">
        <v>0.73032336790726005</v>
      </c>
      <c r="O3915">
        <v>88.318584070796405</v>
      </c>
      <c r="P3915">
        <v>10.243902439024399</v>
      </c>
      <c r="Q3915">
        <v>-1.4933400412205E-2</v>
      </c>
    </row>
    <row r="3916" spans="1:17" hidden="1" x14ac:dyDescent="0.3">
      <c r="A3916" t="s">
        <v>8063</v>
      </c>
      <c r="B3916" t="s">
        <v>8064</v>
      </c>
      <c r="C3916" t="s">
        <v>10405</v>
      </c>
      <c r="D3916" t="s">
        <v>740</v>
      </c>
      <c r="E3916">
        <v>28.179375</v>
      </c>
      <c r="F3916">
        <v>66.5</v>
      </c>
      <c r="G3916">
        <v>-44.556227643847002</v>
      </c>
      <c r="H3916">
        <v>-12.906826926829501</v>
      </c>
      <c r="I3916">
        <v>-39.447849331050101</v>
      </c>
      <c r="J3916">
        <v>-2.4691114784524202</v>
      </c>
      <c r="K3916">
        <v>72.973890128853199</v>
      </c>
      <c r="M3916">
        <v>15.073289640473501</v>
      </c>
      <c r="N3916">
        <v>0.202898550724637</v>
      </c>
      <c r="O3916">
        <v>38.4962406015037</v>
      </c>
      <c r="P3916">
        <v>9.375</v>
      </c>
    </row>
    <row r="3917" spans="1:17" hidden="1" x14ac:dyDescent="0.3">
      <c r="A3917" t="s">
        <v>8065</v>
      </c>
      <c r="B3917" t="s">
        <v>8066</v>
      </c>
      <c r="C3917" t="s">
        <v>10405</v>
      </c>
      <c r="D3917" t="s">
        <v>263</v>
      </c>
      <c r="E3917">
        <v>28.153398719999998</v>
      </c>
      <c r="F3917">
        <v>9.5</v>
      </c>
      <c r="G3917">
        <v>-12.6746555653922</v>
      </c>
      <c r="H3917">
        <v>-9.7171698261518191</v>
      </c>
      <c r="I3917">
        <v>-15.861064134656401</v>
      </c>
      <c r="J3917">
        <v>-6.9452050695002203</v>
      </c>
      <c r="K3917">
        <v>9.5680494498154207</v>
      </c>
      <c r="L3917">
        <v>9.4894836833648899</v>
      </c>
      <c r="M3917">
        <v>48.454133256206802</v>
      </c>
      <c r="N3917">
        <v>1.0138323074282001</v>
      </c>
      <c r="O3917">
        <v>44.736842105263101</v>
      </c>
      <c r="P3917">
        <v>35.520684736091297</v>
      </c>
      <c r="Q3917">
        <v>4.0613848166642999E-2</v>
      </c>
    </row>
    <row r="3918" spans="1:17" hidden="1" x14ac:dyDescent="0.3">
      <c r="A3918" t="s">
        <v>8067</v>
      </c>
      <c r="B3918" t="s">
        <v>8068</v>
      </c>
      <c r="C3918" t="s">
        <v>10405</v>
      </c>
      <c r="D3918" t="s">
        <v>51</v>
      </c>
      <c r="E3918">
        <v>28.14</v>
      </c>
      <c r="F3918">
        <v>2.8</v>
      </c>
      <c r="G3918">
        <v>-1.3303894159771199</v>
      </c>
      <c r="H3918">
        <v>18.386449147382098</v>
      </c>
      <c r="I3918">
        <v>11.9464861809324</v>
      </c>
      <c r="J3918">
        <v>-1.7548257641667</v>
      </c>
      <c r="K3918">
        <v>2.5900539317067302</v>
      </c>
      <c r="L3918">
        <v>2.7607553485652101</v>
      </c>
      <c r="M3918">
        <v>46.763399564305701</v>
      </c>
      <c r="N3918">
        <v>3.43087171608185</v>
      </c>
      <c r="O3918">
        <v>45.714285714285701</v>
      </c>
      <c r="P3918">
        <v>47.368421052631497</v>
      </c>
      <c r="Q3918">
        <v>7.7948212965534003E-2</v>
      </c>
    </row>
    <row r="3919" spans="1:17" hidden="1" x14ac:dyDescent="0.3">
      <c r="A3919" t="s">
        <v>8069</v>
      </c>
      <c r="B3919" t="s">
        <v>8070</v>
      </c>
      <c r="C3919" t="s">
        <v>10405</v>
      </c>
      <c r="D3919" t="s">
        <v>400</v>
      </c>
      <c r="E3919">
        <v>28.137054800000001</v>
      </c>
      <c r="F3919">
        <v>14.39</v>
      </c>
      <c r="G3919">
        <v>-15.274679067274899</v>
      </c>
      <c r="H3919">
        <v>-8.2839364279010805</v>
      </c>
      <c r="I3919">
        <v>-33.036084625167703</v>
      </c>
      <c r="J3919">
        <v>-2.4691114784524202</v>
      </c>
      <c r="K3919">
        <v>15.3247499260775</v>
      </c>
      <c r="L3919">
        <v>15.6679770464448</v>
      </c>
      <c r="M3919">
        <v>45.691761442232803</v>
      </c>
      <c r="N3919">
        <v>0.40610648512138098</v>
      </c>
      <c r="O3919">
        <v>58.721334259902697</v>
      </c>
      <c r="P3919">
        <v>66.743916570104204</v>
      </c>
      <c r="Q3919">
        <v>0.100401576816449</v>
      </c>
    </row>
    <row r="3920" spans="1:17" hidden="1" x14ac:dyDescent="0.3">
      <c r="A3920" t="s">
        <v>8071</v>
      </c>
      <c r="B3920" t="s">
        <v>8072</v>
      </c>
      <c r="C3920" t="s">
        <v>10405</v>
      </c>
      <c r="D3920" t="s">
        <v>564</v>
      </c>
      <c r="E3920">
        <v>28.090710000000001</v>
      </c>
      <c r="F3920">
        <v>10.72</v>
      </c>
      <c r="G3920">
        <v>82.228489088695795</v>
      </c>
      <c r="H3920">
        <v>-2.0440878169153298</v>
      </c>
      <c r="I3920">
        <v>5.9616085697572299</v>
      </c>
      <c r="J3920">
        <v>3.76789475855383</v>
      </c>
      <c r="K3920">
        <v>9.6985295348574905</v>
      </c>
      <c r="L3920">
        <v>8.8170336527545601</v>
      </c>
      <c r="M3920">
        <v>73.372366806997107</v>
      </c>
      <c r="N3920">
        <v>0.78586709405496902</v>
      </c>
      <c r="O3920">
        <v>24.906716417910399</v>
      </c>
      <c r="P3920">
        <v>122.406639004149</v>
      </c>
      <c r="Q3920">
        <v>9.2880915166974998E-2</v>
      </c>
    </row>
    <row r="3921" spans="1:17" hidden="1" x14ac:dyDescent="0.3">
      <c r="A3921" t="s">
        <v>8073</v>
      </c>
      <c r="B3921" t="s">
        <v>8074</v>
      </c>
      <c r="C3921" t="s">
        <v>10405</v>
      </c>
      <c r="D3921" t="s">
        <v>4397</v>
      </c>
      <c r="E3921">
        <v>28.03</v>
      </c>
      <c r="F3921">
        <v>140</v>
      </c>
      <c r="G3921">
        <v>-55.981034720827999</v>
      </c>
      <c r="H3921">
        <v>-4.1870422466962003</v>
      </c>
      <c r="I3921">
        <v>-16.233868086378301</v>
      </c>
      <c r="J3921">
        <v>-8.4064030061375394</v>
      </c>
      <c r="K3921">
        <v>138.986571133865</v>
      </c>
      <c r="M3921">
        <v>49.217754241931999</v>
      </c>
      <c r="N3921">
        <v>2.3631950573698099</v>
      </c>
      <c r="O3921">
        <v>37</v>
      </c>
      <c r="P3921">
        <v>17.845117845117802</v>
      </c>
    </row>
    <row r="3922" spans="1:17" hidden="1" x14ac:dyDescent="0.3">
      <c r="A3922" t="s">
        <v>8075</v>
      </c>
      <c r="B3922" t="s">
        <v>8076</v>
      </c>
      <c r="C3922" t="s">
        <v>10405</v>
      </c>
      <c r="D3922" t="s">
        <v>1489</v>
      </c>
      <c r="E3922">
        <v>28.024484951999899</v>
      </c>
      <c r="F3922">
        <v>3.88</v>
      </c>
      <c r="G3922">
        <v>-57.556126295919597</v>
      </c>
      <c r="H3922">
        <v>-5.0147250648516897</v>
      </c>
      <c r="I3922">
        <v>3.5668565513027701</v>
      </c>
      <c r="J3922">
        <v>-2.4691114784524202</v>
      </c>
      <c r="K3922">
        <v>3.6182648313583599</v>
      </c>
      <c r="L3922">
        <v>3.7164188112563301</v>
      </c>
      <c r="M3922">
        <v>17.0595097076108</v>
      </c>
      <c r="N3922">
        <v>0.221827064168822</v>
      </c>
      <c r="O3922">
        <v>37.886597938144298</v>
      </c>
      <c r="P3922">
        <v>38.571428571428498</v>
      </c>
      <c r="Q3922">
        <v>-6.0034587634722997E-2</v>
      </c>
    </row>
    <row r="3923" spans="1:17" hidden="1" x14ac:dyDescent="0.3">
      <c r="A3923" t="s">
        <v>8077</v>
      </c>
      <c r="B3923" t="s">
        <v>8078</v>
      </c>
      <c r="C3923" t="s">
        <v>10405</v>
      </c>
      <c r="D3923" t="s">
        <v>51</v>
      </c>
      <c r="E3923">
        <v>27.998999999999999</v>
      </c>
      <c r="F3923">
        <v>65.88</v>
      </c>
      <c r="G3923">
        <v>67.464852725059401</v>
      </c>
      <c r="H3923">
        <v>-11.9589876944074</v>
      </c>
      <c r="I3923">
        <v>23.8117019121275</v>
      </c>
      <c r="J3923">
        <v>-1.4571797460856999</v>
      </c>
      <c r="K3923">
        <v>68.629229551832495</v>
      </c>
      <c r="L3923">
        <v>58.3916109476381</v>
      </c>
      <c r="M3923">
        <v>43.052593027459899</v>
      </c>
      <c r="N3923">
        <v>0.153298134119147</v>
      </c>
      <c r="O3923">
        <v>51.183970856102</v>
      </c>
      <c r="P3923">
        <v>127.172413793103</v>
      </c>
      <c r="Q3923">
        <v>0.126771989652434</v>
      </c>
    </row>
    <row r="3924" spans="1:17" hidden="1" x14ac:dyDescent="0.3">
      <c r="A3924" t="s">
        <v>8079</v>
      </c>
      <c r="B3924" t="s">
        <v>8080</v>
      </c>
      <c r="C3924" t="s">
        <v>10405</v>
      </c>
      <c r="D3924" t="s">
        <v>1126</v>
      </c>
      <c r="E3924">
        <v>27.896235999999998</v>
      </c>
      <c r="F3924">
        <v>16.72</v>
      </c>
      <c r="G3924">
        <v>-52.929804750166703</v>
      </c>
      <c r="H3924">
        <v>-24.664197712185999</v>
      </c>
      <c r="I3924">
        <v>-26.5659772361631</v>
      </c>
      <c r="J3924">
        <v>-12.211080936061601</v>
      </c>
      <c r="K3924">
        <v>18.967628667003702</v>
      </c>
      <c r="L3924">
        <v>23.0469985808577</v>
      </c>
      <c r="M3924">
        <v>17.395384574732802</v>
      </c>
      <c r="N3924">
        <v>0.108240164250838</v>
      </c>
      <c r="O3924">
        <v>152.69138755980799</v>
      </c>
      <c r="P3924">
        <v>12.5168236877523</v>
      </c>
      <c r="Q3924">
        <v>1.798888342708E-3</v>
      </c>
    </row>
    <row r="3925" spans="1:17" hidden="1" x14ac:dyDescent="0.3">
      <c r="A3925" t="s">
        <v>8081</v>
      </c>
      <c r="B3925" t="s">
        <v>8082</v>
      </c>
      <c r="C3925" t="s">
        <v>10405</v>
      </c>
      <c r="D3925" t="s">
        <v>46</v>
      </c>
      <c r="E3925">
        <v>27.870457394999999</v>
      </c>
      <c r="F3925">
        <v>1.67</v>
      </c>
      <c r="G3925">
        <v>-37.285147274940499</v>
      </c>
      <c r="H3925">
        <v>9.2283583299026493</v>
      </c>
      <c r="I3925">
        <v>-24.905365670919402</v>
      </c>
      <c r="J3925">
        <v>-24.850063859404798</v>
      </c>
      <c r="K3925">
        <v>1.5802412645067201</v>
      </c>
      <c r="L3925">
        <v>1.7734961705401999</v>
      </c>
      <c r="M3925">
        <v>44.301103255067702</v>
      </c>
      <c r="N3925">
        <v>1.82708412263288</v>
      </c>
      <c r="O3925">
        <v>115.56886227544901</v>
      </c>
      <c r="P3925">
        <v>29.457364341085199</v>
      </c>
      <c r="Q3925">
        <v>5.4657190677792997E-2</v>
      </c>
    </row>
    <row r="3926" spans="1:17" hidden="1" x14ac:dyDescent="0.3">
      <c r="A3926" t="s">
        <v>8083</v>
      </c>
      <c r="B3926" t="s">
        <v>8084</v>
      </c>
      <c r="C3926" t="s">
        <v>10405</v>
      </c>
      <c r="D3926" t="s">
        <v>1955</v>
      </c>
      <c r="E3926">
        <v>27.826875600000001</v>
      </c>
      <c r="F3926">
        <v>28.23</v>
      </c>
      <c r="G3926">
        <v>166.55864781885401</v>
      </c>
      <c r="H3926">
        <v>47.757744754566197</v>
      </c>
      <c r="I3926">
        <v>108.33767320462501</v>
      </c>
      <c r="J3926">
        <v>-11.889843185769401</v>
      </c>
      <c r="K3926">
        <v>24.5269354477504</v>
      </c>
      <c r="L3926">
        <v>17.9002772311451</v>
      </c>
      <c r="M3926">
        <v>47.085991672476503</v>
      </c>
      <c r="N3926">
        <v>1.6802875702464899</v>
      </c>
      <c r="O3926">
        <v>18.313850513637899</v>
      </c>
      <c r="P3926">
        <v>213.666666666666</v>
      </c>
      <c r="Q3926">
        <v>7.8649595950673001E-2</v>
      </c>
    </row>
    <row r="3927" spans="1:17" hidden="1" x14ac:dyDescent="0.3">
      <c r="A3927" t="s">
        <v>8085</v>
      </c>
      <c r="B3927" t="s">
        <v>8086</v>
      </c>
      <c r="C3927" t="s">
        <v>10405</v>
      </c>
      <c r="D3927" t="s">
        <v>754</v>
      </c>
      <c r="E3927">
        <v>27.800666394</v>
      </c>
      <c r="F3927">
        <v>44.75</v>
      </c>
      <c r="G3927">
        <v>-0.97831243578383398</v>
      </c>
      <c r="H3927">
        <v>-2.0855542068359498</v>
      </c>
      <c r="I3927">
        <v>3.32821404183822</v>
      </c>
      <c r="J3927">
        <v>-3.7966414022826598</v>
      </c>
      <c r="K3927">
        <v>43.563531181105901</v>
      </c>
      <c r="L3927">
        <v>39.278289516750696</v>
      </c>
      <c r="M3927">
        <v>53.1716620480071</v>
      </c>
      <c r="N3927">
        <v>1.42722830314656</v>
      </c>
      <c r="O3927">
        <v>4.4022346368715004</v>
      </c>
      <c r="P3927">
        <v>44.354838709677402</v>
      </c>
    </row>
    <row r="3928" spans="1:17" hidden="1" x14ac:dyDescent="0.3">
      <c r="A3928" t="s">
        <v>8087</v>
      </c>
      <c r="B3928" t="s">
        <v>8088</v>
      </c>
      <c r="C3928" t="s">
        <v>10405</v>
      </c>
      <c r="D3928" t="s">
        <v>130</v>
      </c>
      <c r="E3928">
        <v>27.7999154459999</v>
      </c>
      <c r="F3928">
        <v>53.94</v>
      </c>
      <c r="G3928">
        <v>2.8472625555293098</v>
      </c>
      <c r="H3928">
        <v>-9.81240018165877</v>
      </c>
      <c r="I3928">
        <v>0.86630710075333095</v>
      </c>
      <c r="J3928">
        <v>-4.4657210094375399</v>
      </c>
      <c r="K3928">
        <v>54.950762295402001</v>
      </c>
      <c r="L3928">
        <v>52.616833594431299</v>
      </c>
      <c r="M3928">
        <v>49.0674260659571</v>
      </c>
      <c r="N3928">
        <v>0.109921954008598</v>
      </c>
      <c r="O3928">
        <v>42.380422691879801</v>
      </c>
      <c r="P3928">
        <v>45.3908355795148</v>
      </c>
      <c r="Q3928">
        <v>1.2341447539932E-2</v>
      </c>
    </row>
    <row r="3929" spans="1:17" hidden="1" x14ac:dyDescent="0.3">
      <c r="A3929" t="s">
        <v>8089</v>
      </c>
      <c r="B3929" t="s">
        <v>8090</v>
      </c>
      <c r="C3929" t="s">
        <v>10405</v>
      </c>
      <c r="D3929" t="s">
        <v>2307</v>
      </c>
      <c r="E3929">
        <v>27.761939999999999</v>
      </c>
      <c r="F3929">
        <v>4.05</v>
      </c>
      <c r="G3929">
        <v>-30.9215109113042</v>
      </c>
      <c r="H3929">
        <v>-29.850592459085298</v>
      </c>
      <c r="I3929">
        <v>-9.9703774912503995</v>
      </c>
      <c r="J3929">
        <v>-6.5167305260714601</v>
      </c>
      <c r="K3929">
        <v>4.3223676427815096</v>
      </c>
      <c r="L3929">
        <v>4.6369972637955001</v>
      </c>
      <c r="M3929">
        <v>40.644734046623498</v>
      </c>
      <c r="N3929">
        <v>1.1125936231292599</v>
      </c>
      <c r="O3929">
        <v>83.950617283950606</v>
      </c>
      <c r="P3929">
        <v>23.475609756097501</v>
      </c>
      <c r="Q3929">
        <v>1.104939311195E-3</v>
      </c>
    </row>
    <row r="3930" spans="1:17" hidden="1" x14ac:dyDescent="0.3">
      <c r="A3930" t="s">
        <v>8091</v>
      </c>
      <c r="B3930" t="s">
        <v>8092</v>
      </c>
      <c r="C3930" t="s">
        <v>10405</v>
      </c>
      <c r="D3930" t="s">
        <v>592</v>
      </c>
      <c r="E3930">
        <v>27.682030247</v>
      </c>
      <c r="F3930">
        <v>14.23</v>
      </c>
      <c r="G3930">
        <v>90.172239088695704</v>
      </c>
      <c r="H3930">
        <v>8.1835208144768998</v>
      </c>
      <c r="I3930">
        <v>25.188342495077801</v>
      </c>
      <c r="J3930">
        <v>-9.3255151007033898</v>
      </c>
      <c r="K3930">
        <v>15.152846620089701</v>
      </c>
      <c r="L3930">
        <v>13.354689594649701</v>
      </c>
      <c r="M3930">
        <v>32.382492205045601</v>
      </c>
      <c r="N3930">
        <v>0.13591229124556301</v>
      </c>
      <c r="O3930">
        <v>64.089950808151798</v>
      </c>
      <c r="P3930">
        <v>137.166666666666</v>
      </c>
      <c r="Q3930">
        <v>7.7435428541544005E-2</v>
      </c>
    </row>
    <row r="3931" spans="1:17" hidden="1" x14ac:dyDescent="0.3">
      <c r="A3931" t="s">
        <v>8093</v>
      </c>
      <c r="B3931" t="s">
        <v>8094</v>
      </c>
      <c r="C3931" t="s">
        <v>10405</v>
      </c>
      <c r="D3931" t="s">
        <v>573</v>
      </c>
      <c r="E3931">
        <v>27.65</v>
      </c>
      <c r="F3931">
        <v>39.5</v>
      </c>
      <c r="G3931">
        <v>-79.406349276252101</v>
      </c>
      <c r="H3931">
        <v>-16.589206458250299</v>
      </c>
      <c r="I3931">
        <v>-20.1763550014002</v>
      </c>
      <c r="J3931">
        <v>-1.5509783491486699</v>
      </c>
      <c r="K3931">
        <v>40.1170638811302</v>
      </c>
      <c r="L3931">
        <v>44.168043977240799</v>
      </c>
      <c r="M3931">
        <v>53.812170365308098</v>
      </c>
      <c r="N3931">
        <v>0.70196386344186201</v>
      </c>
      <c r="O3931">
        <v>98.987341772151893</v>
      </c>
      <c r="P3931">
        <v>17.875261116084701</v>
      </c>
      <c r="Q3931">
        <v>-1.828525833149E-3</v>
      </c>
    </row>
    <row r="3932" spans="1:17" hidden="1" x14ac:dyDescent="0.3">
      <c r="A3932" t="s">
        <v>8095</v>
      </c>
      <c r="B3932" t="s">
        <v>8096</v>
      </c>
      <c r="C3932" t="s">
        <v>10405</v>
      </c>
      <c r="D3932" t="s">
        <v>2730</v>
      </c>
      <c r="E3932">
        <v>27.627606929999999</v>
      </c>
      <c r="F3932">
        <v>67.900000000000006</v>
      </c>
      <c r="G3932">
        <v>-63.585652325445601</v>
      </c>
      <c r="H3932">
        <v>10.327090106600499</v>
      </c>
      <c r="I3932">
        <v>-20.683143448697201</v>
      </c>
      <c r="J3932">
        <v>-4.0633143770031301</v>
      </c>
      <c r="K3932">
        <v>66.232748400492099</v>
      </c>
      <c r="L3932">
        <v>69.607230075234995</v>
      </c>
      <c r="M3932">
        <v>53.361344745203901</v>
      </c>
      <c r="N3932">
        <v>0.32727272727272699</v>
      </c>
      <c r="O3932">
        <v>45.802650957290098</v>
      </c>
      <c r="P3932">
        <v>15.084745762711799</v>
      </c>
    </row>
    <row r="3933" spans="1:17" hidden="1" x14ac:dyDescent="0.3">
      <c r="A3933" t="s">
        <v>8097</v>
      </c>
      <c r="B3933" t="s">
        <v>8098</v>
      </c>
      <c r="C3933" t="s">
        <v>10405</v>
      </c>
      <c r="D3933" t="s">
        <v>2316</v>
      </c>
      <c r="E3933">
        <v>27.552394239999899</v>
      </c>
      <c r="F3933">
        <v>27.44</v>
      </c>
      <c r="G3933">
        <v>56.419554380792</v>
      </c>
      <c r="H3933">
        <v>11.256119634461101</v>
      </c>
      <c r="I3933">
        <v>34.592106273833302</v>
      </c>
      <c r="J3933">
        <v>-7.9077079696804899</v>
      </c>
      <c r="K3933">
        <v>23.507136966760001</v>
      </c>
      <c r="L3933">
        <v>20.285687159574401</v>
      </c>
      <c r="M3933">
        <v>59.724825440593797</v>
      </c>
      <c r="N3933">
        <v>2.8004581096193899</v>
      </c>
      <c r="O3933">
        <v>12.6093294460641</v>
      </c>
      <c r="P3933">
        <v>107.87878787878699</v>
      </c>
      <c r="Q3933">
        <v>3.0143617719494999E-2</v>
      </c>
    </row>
    <row r="3934" spans="1:17" hidden="1" x14ac:dyDescent="0.3">
      <c r="A3934" t="s">
        <v>8099</v>
      </c>
      <c r="B3934" t="s">
        <v>8100</v>
      </c>
      <c r="C3934" t="s">
        <v>10405</v>
      </c>
      <c r="D3934" t="s">
        <v>400</v>
      </c>
      <c r="E3934">
        <v>27.414028800000001</v>
      </c>
      <c r="F3934">
        <v>17.37</v>
      </c>
      <c r="G3934">
        <v>58.707609967816602</v>
      </c>
      <c r="H3934">
        <v>41.208730898510503</v>
      </c>
      <c r="I3934">
        <v>18.766188837241501</v>
      </c>
      <c r="J3934">
        <v>-2.7561378848818099</v>
      </c>
      <c r="K3934">
        <v>14.0497261269978</v>
      </c>
      <c r="L3934">
        <v>13.158933790820299</v>
      </c>
      <c r="M3934">
        <v>79.966938596466207</v>
      </c>
      <c r="N3934">
        <v>3.7499999999999898</v>
      </c>
      <c r="O3934">
        <v>0.34542314335059798</v>
      </c>
      <c r="P3934">
        <v>139.25619834710699</v>
      </c>
    </row>
    <row r="3935" spans="1:17" hidden="1" x14ac:dyDescent="0.3">
      <c r="A3935" t="s">
        <v>8101</v>
      </c>
      <c r="B3935" t="s">
        <v>8102</v>
      </c>
      <c r="C3935" t="s">
        <v>10405</v>
      </c>
      <c r="D3935" t="s">
        <v>8103</v>
      </c>
      <c r="E3935">
        <v>27.340509999999998</v>
      </c>
      <c r="F3935">
        <v>22.22</v>
      </c>
      <c r="G3935">
        <v>85.245318834292604</v>
      </c>
      <c r="H3935">
        <v>-30.415781314236899</v>
      </c>
      <c r="I3935">
        <v>74.033853962864399</v>
      </c>
      <c r="J3935">
        <v>11.6472678318924</v>
      </c>
      <c r="K3935">
        <v>24.559112386007399</v>
      </c>
      <c r="L3935">
        <v>18.6031993981547</v>
      </c>
      <c r="M3935">
        <v>48.5269819272213</v>
      </c>
      <c r="N3935">
        <v>0.80659536541889398</v>
      </c>
      <c r="O3935">
        <v>64.221422142214195</v>
      </c>
      <c r="P3935">
        <v>252.698412698412</v>
      </c>
      <c r="Q3935">
        <v>9.5166994741614996E-2</v>
      </c>
    </row>
    <row r="3936" spans="1:17" hidden="1" x14ac:dyDescent="0.3">
      <c r="A3936" t="s">
        <v>8104</v>
      </c>
      <c r="B3936" t="s">
        <v>8105</v>
      </c>
      <c r="C3936" t="s">
        <v>10405</v>
      </c>
      <c r="D3936" t="s">
        <v>564</v>
      </c>
      <c r="E3936">
        <v>27.283379024999999</v>
      </c>
      <c r="F3936">
        <v>25.71</v>
      </c>
      <c r="G3936">
        <v>106.325706157341</v>
      </c>
      <c r="H3936">
        <v>-8.4051818388487796</v>
      </c>
      <c r="I3936">
        <v>-28.163644841454801</v>
      </c>
      <c r="J3936">
        <v>0.94174123472587001</v>
      </c>
      <c r="K3936">
        <v>28.165165145089201</v>
      </c>
      <c r="L3936">
        <v>26.366707610320599</v>
      </c>
      <c r="M3936">
        <v>38.040440876216998</v>
      </c>
      <c r="N3936">
        <v>1.1599914380201399</v>
      </c>
      <c r="O3936">
        <v>67.250097238428594</v>
      </c>
      <c r="P3936">
        <v>181.59912376779801</v>
      </c>
      <c r="Q3936">
        <v>0.20002698098886401</v>
      </c>
    </row>
    <row r="3937" spans="1:17" hidden="1" x14ac:dyDescent="0.3">
      <c r="A3937" t="s">
        <v>8106</v>
      </c>
      <c r="B3937" t="s">
        <v>8107</v>
      </c>
      <c r="C3937" t="s">
        <v>10405</v>
      </c>
      <c r="D3937" t="s">
        <v>7468</v>
      </c>
      <c r="E3937">
        <v>27.224981280000002</v>
      </c>
      <c r="F3937">
        <v>75.599999999999994</v>
      </c>
      <c r="G3937">
        <v>-77.388902215651996</v>
      </c>
      <c r="H3937">
        <v>-14.012246941671201</v>
      </c>
      <c r="I3937">
        <v>-68.2228882965873</v>
      </c>
      <c r="J3937">
        <v>-2.4691114784524202</v>
      </c>
      <c r="K3937">
        <v>93.979366509718403</v>
      </c>
      <c r="L3937">
        <v>116.17957421475001</v>
      </c>
      <c r="M3937">
        <v>18.418552665168399</v>
      </c>
      <c r="N3937">
        <v>0.495867768595041</v>
      </c>
      <c r="O3937">
        <v>110.31746031746</v>
      </c>
      <c r="P3937">
        <v>0</v>
      </c>
    </row>
    <row r="3938" spans="1:17" hidden="1" x14ac:dyDescent="0.3">
      <c r="A3938" t="s">
        <v>8108</v>
      </c>
      <c r="B3938" t="s">
        <v>8109</v>
      </c>
      <c r="C3938" t="s">
        <v>10405</v>
      </c>
      <c r="D3938" t="s">
        <v>400</v>
      </c>
      <c r="E3938">
        <v>27.132000000000001</v>
      </c>
      <c r="F3938">
        <v>0.34</v>
      </c>
      <c r="G3938">
        <v>-51.219129958923197</v>
      </c>
      <c r="H3938">
        <v>-10.3132112116668</v>
      </c>
      <c r="I3938">
        <v>-25.7912515568053</v>
      </c>
      <c r="J3938">
        <v>-2.4691114784524202</v>
      </c>
      <c r="K3938">
        <v>0.35461089956353098</v>
      </c>
      <c r="L3938">
        <v>0.37422294887899299</v>
      </c>
      <c r="M3938">
        <v>22.894605578919698</v>
      </c>
      <c r="N3938">
        <v>0.616273437351608</v>
      </c>
      <c r="O3938">
        <v>67.647058823529306</v>
      </c>
      <c r="P3938">
        <v>9.6774193548387206</v>
      </c>
      <c r="Q3938">
        <v>-0.19410107248743799</v>
      </c>
    </row>
    <row r="3939" spans="1:17" hidden="1" x14ac:dyDescent="0.3">
      <c r="A3939" t="s">
        <v>8110</v>
      </c>
      <c r="B3939" t="s">
        <v>8111</v>
      </c>
      <c r="C3939" t="s">
        <v>10405</v>
      </c>
      <c r="D3939" t="s">
        <v>190</v>
      </c>
      <c r="E3939">
        <v>27.003614200000001</v>
      </c>
      <c r="F3939">
        <v>15.25</v>
      </c>
      <c r="G3939">
        <v>-41.934824520771599</v>
      </c>
      <c r="H3939">
        <v>-12.890185776593199</v>
      </c>
      <c r="I3939">
        <v>-30.936840832087402</v>
      </c>
      <c r="J3939">
        <v>-7.4535351544648796</v>
      </c>
      <c r="K3939">
        <v>16.168629501382998</v>
      </c>
      <c r="L3939">
        <v>16.11423113339</v>
      </c>
      <c r="M3939">
        <v>32.083613329057698</v>
      </c>
      <c r="N3939">
        <v>0.70184604667363204</v>
      </c>
      <c r="O3939">
        <v>75.4098360655737</v>
      </c>
      <c r="P3939">
        <v>17.307692307692299</v>
      </c>
      <c r="Q3939">
        <v>4.1494021021577003E-2</v>
      </c>
    </row>
    <row r="3940" spans="1:17" hidden="1" x14ac:dyDescent="0.3">
      <c r="A3940" t="s">
        <v>8112</v>
      </c>
      <c r="B3940" t="s">
        <v>8113</v>
      </c>
      <c r="C3940" t="s">
        <v>10405</v>
      </c>
      <c r="D3940" t="s">
        <v>51</v>
      </c>
      <c r="E3940">
        <v>26.995099679999999</v>
      </c>
      <c r="F3940">
        <v>45.6</v>
      </c>
      <c r="G3940">
        <v>-32.171510911304203</v>
      </c>
      <c r="H3940">
        <v>-4.7576556561113303</v>
      </c>
      <c r="I3940">
        <v>-17.683143448697201</v>
      </c>
      <c r="J3940">
        <v>-2.4691114784524202</v>
      </c>
      <c r="K3940">
        <v>45.600000018629402</v>
      </c>
      <c r="L3940">
        <v>45.601342976473397</v>
      </c>
      <c r="M3940">
        <v>0</v>
      </c>
      <c r="O3940">
        <v>5.26315789473683</v>
      </c>
      <c r="P3940">
        <v>0</v>
      </c>
    </row>
    <row r="3941" spans="1:17" hidden="1" x14ac:dyDescent="0.3">
      <c r="A3941" t="s">
        <v>8114</v>
      </c>
      <c r="B3941" t="s">
        <v>8115</v>
      </c>
      <c r="C3941" t="s">
        <v>10405</v>
      </c>
      <c r="D3941" t="s">
        <v>754</v>
      </c>
      <c r="E3941">
        <v>26.973934176</v>
      </c>
      <c r="F3941">
        <v>148.63999999999999</v>
      </c>
      <c r="G3941">
        <v>22.694086088070598</v>
      </c>
      <c r="H3941">
        <v>-0.45612840376441599</v>
      </c>
      <c r="I3941">
        <v>5.6388510754876204</v>
      </c>
      <c r="J3941">
        <v>-2.7637806453423099</v>
      </c>
      <c r="K3941">
        <v>142.60729200108</v>
      </c>
      <c r="L3941">
        <v>126.093152341139</v>
      </c>
      <c r="M3941">
        <v>49.068310851650402</v>
      </c>
      <c r="N3941">
        <v>0.34743977191015102</v>
      </c>
      <c r="O3941">
        <v>5.13320775026913</v>
      </c>
      <c r="P3941">
        <v>73.442240373395506</v>
      </c>
    </row>
    <row r="3942" spans="1:17" hidden="1" x14ac:dyDescent="0.3">
      <c r="A3942" t="s">
        <v>8116</v>
      </c>
      <c r="B3942" t="s">
        <v>8117</v>
      </c>
      <c r="C3942" t="s">
        <v>10405</v>
      </c>
      <c r="D3942" t="s">
        <v>754</v>
      </c>
      <c r="E3942">
        <v>26.947385721</v>
      </c>
      <c r="F3942">
        <v>43.2</v>
      </c>
      <c r="G3942">
        <v>-1.21082943072092</v>
      </c>
      <c r="H3942">
        <v>-2.1611644280411499</v>
      </c>
      <c r="I3942">
        <v>3.4609956427217599</v>
      </c>
      <c r="J3942">
        <v>-3.1709453023147698</v>
      </c>
      <c r="K3942">
        <v>42.099909760278997</v>
      </c>
      <c r="L3942">
        <v>37.947620876589497</v>
      </c>
      <c r="N3942">
        <v>0.49420232954867799</v>
      </c>
      <c r="O3942">
        <v>9.7222222222222108</v>
      </c>
      <c r="P3942">
        <v>41.315014720313997</v>
      </c>
    </row>
    <row r="3943" spans="1:17" hidden="1" x14ac:dyDescent="0.3">
      <c r="A3943" t="s">
        <v>8118</v>
      </c>
      <c r="B3943" t="s">
        <v>8119</v>
      </c>
      <c r="C3943" t="s">
        <v>10405</v>
      </c>
      <c r="D3943" t="s">
        <v>281</v>
      </c>
      <c r="E3943">
        <v>26.861973419999899</v>
      </c>
      <c r="F3943">
        <v>37.21</v>
      </c>
      <c r="G3943">
        <v>-22.7303344407159</v>
      </c>
      <c r="H3943">
        <v>-4.7576556561113303</v>
      </c>
      <c r="I3943">
        <v>-17.9244303119679</v>
      </c>
      <c r="J3943">
        <v>-2.4691114784524202</v>
      </c>
      <c r="K3943">
        <v>37.918015880129197</v>
      </c>
      <c r="L3943">
        <v>36.920558325445398</v>
      </c>
      <c r="M3943">
        <v>2.18205780612E-4</v>
      </c>
      <c r="N3943">
        <v>0</v>
      </c>
      <c r="O3943">
        <v>5.2405267401235998</v>
      </c>
      <c r="P3943">
        <v>15.201238390092801</v>
      </c>
    </row>
    <row r="3944" spans="1:17" hidden="1" x14ac:dyDescent="0.3">
      <c r="A3944" t="s">
        <v>8120</v>
      </c>
      <c r="B3944" t="s">
        <v>8121</v>
      </c>
      <c r="C3944" t="s">
        <v>10405</v>
      </c>
      <c r="D3944" t="s">
        <v>51</v>
      </c>
      <c r="E3944">
        <v>26.8279</v>
      </c>
      <c r="F3944">
        <v>2.34</v>
      </c>
      <c r="G3944">
        <v>-26.2891579701277</v>
      </c>
      <c r="H3944">
        <v>10.776324926412901</v>
      </c>
      <c r="I3944">
        <v>-6.2545720201257904</v>
      </c>
      <c r="J3944">
        <v>13.0648691040718</v>
      </c>
      <c r="K3944">
        <v>2.1071758670873502</v>
      </c>
      <c r="L3944">
        <v>2.10552457867007</v>
      </c>
      <c r="M3944">
        <v>70.489852463400894</v>
      </c>
      <c r="N3944">
        <v>1.25256361647088</v>
      </c>
      <c r="O3944">
        <v>36.7521367521367</v>
      </c>
      <c r="P3944">
        <v>45.341614906832199</v>
      </c>
      <c r="Q3944">
        <v>2.4241593913886E-2</v>
      </c>
    </row>
    <row r="3945" spans="1:17" hidden="1" x14ac:dyDescent="0.3">
      <c r="A3945" t="s">
        <v>8122</v>
      </c>
      <c r="B3945" t="s">
        <v>8123</v>
      </c>
      <c r="C3945" t="s">
        <v>10405</v>
      </c>
      <c r="D3945" t="s">
        <v>74</v>
      </c>
      <c r="E3945">
        <v>26.774999999999999</v>
      </c>
      <c r="F3945">
        <v>1.07</v>
      </c>
      <c r="G3945">
        <v>-27.269550126990399</v>
      </c>
      <c r="H3945">
        <v>-11.0076556561113</v>
      </c>
      <c r="I3945">
        <v>-22.992877961971502</v>
      </c>
      <c r="J3945">
        <v>-2.4691114784524202</v>
      </c>
      <c r="K3945">
        <v>1.12077767723969</v>
      </c>
      <c r="L3945">
        <v>1.1334370508325899</v>
      </c>
      <c r="M3945">
        <v>41.7909785118215</v>
      </c>
      <c r="N3945">
        <v>0.32459554523842898</v>
      </c>
      <c r="O3945">
        <v>96.261682242990602</v>
      </c>
      <c r="P3945">
        <v>13.829787234042501</v>
      </c>
      <c r="Q3945">
        <v>6.1657402325491002E-2</v>
      </c>
    </row>
    <row r="3946" spans="1:17" hidden="1" x14ac:dyDescent="0.3">
      <c r="A3946" t="s">
        <v>8124</v>
      </c>
      <c r="B3946" t="s">
        <v>8125</v>
      </c>
      <c r="C3946" t="s">
        <v>10405</v>
      </c>
      <c r="D3946" t="s">
        <v>21</v>
      </c>
      <c r="E3946">
        <v>26.740046795000001</v>
      </c>
      <c r="F3946">
        <v>370</v>
      </c>
      <c r="G3946">
        <v>6.3793222660033901</v>
      </c>
      <c r="H3946">
        <v>-7.1992834079458801</v>
      </c>
      <c r="I3946">
        <v>-4.7405305060842702</v>
      </c>
      <c r="J3946">
        <v>-6.7623051957299003</v>
      </c>
      <c r="K3946">
        <v>368.21071198452898</v>
      </c>
      <c r="L3946">
        <v>338.18407419248598</v>
      </c>
      <c r="M3946">
        <v>74.284915173060398</v>
      </c>
      <c r="N3946">
        <v>0.426294395787508</v>
      </c>
      <c r="O3946">
        <v>16.2162162162162</v>
      </c>
      <c r="P3946">
        <v>76.148536062842098</v>
      </c>
      <c r="Q3946">
        <v>2.0518194718030999E-2</v>
      </c>
    </row>
    <row r="3947" spans="1:17" hidden="1" x14ac:dyDescent="0.3">
      <c r="A3947" t="s">
        <v>8126</v>
      </c>
      <c r="B3947" t="s">
        <v>8127</v>
      </c>
      <c r="C3947" t="s">
        <v>10405</v>
      </c>
      <c r="D3947" t="s">
        <v>400</v>
      </c>
      <c r="E3947">
        <v>26.734500000000001</v>
      </c>
      <c r="F3947">
        <v>58.5</v>
      </c>
      <c r="G3947">
        <v>61.408899412984297</v>
      </c>
      <c r="H3947">
        <v>0.86418093101809601</v>
      </c>
      <c r="I3947">
        <v>24.6526229746604</v>
      </c>
      <c r="J3947">
        <v>-2.3320077937908898</v>
      </c>
      <c r="K3947">
        <v>55.782773093839602</v>
      </c>
      <c r="L3947">
        <v>47.537029870743602</v>
      </c>
      <c r="M3947">
        <v>43.856422607824904</v>
      </c>
      <c r="N3947">
        <v>0.67511611422260098</v>
      </c>
      <c r="O3947">
        <v>11.128205128205099</v>
      </c>
      <c r="P3947">
        <v>114.67889908256799</v>
      </c>
      <c r="Q3947">
        <v>7.2798586481233996E-2</v>
      </c>
    </row>
    <row r="3948" spans="1:17" hidden="1" x14ac:dyDescent="0.3">
      <c r="A3948" t="s">
        <v>8128</v>
      </c>
      <c r="B3948" t="s">
        <v>8129</v>
      </c>
      <c r="C3948" t="s">
        <v>10405</v>
      </c>
      <c r="D3948" t="s">
        <v>438</v>
      </c>
      <c r="E3948">
        <v>26.668119999999998</v>
      </c>
      <c r="F3948">
        <v>74</v>
      </c>
      <c r="G3948">
        <v>-76.5324131669433</v>
      </c>
      <c r="H3948">
        <v>-14.568746454405</v>
      </c>
      <c r="I3948">
        <v>-6.8217202277234197</v>
      </c>
      <c r="J3948">
        <v>-8.6795043808605392</v>
      </c>
      <c r="K3948">
        <v>81.279024265823296</v>
      </c>
      <c r="L3948">
        <v>77.840898009950195</v>
      </c>
      <c r="M3948">
        <v>33.660441421807697</v>
      </c>
      <c r="N3948">
        <v>0.277998017839445</v>
      </c>
      <c r="O3948">
        <v>89.189189189189193</v>
      </c>
      <c r="P3948">
        <v>36.783733826247598</v>
      </c>
    </row>
    <row r="3949" spans="1:17" hidden="1" x14ac:dyDescent="0.3">
      <c r="A3949" t="s">
        <v>8130</v>
      </c>
      <c r="B3949" t="s">
        <v>8131</v>
      </c>
      <c r="C3949" t="s">
        <v>10405</v>
      </c>
      <c r="D3949" t="s">
        <v>294</v>
      </c>
      <c r="E3949">
        <v>26.5794</v>
      </c>
      <c r="F3949">
        <v>31</v>
      </c>
      <c r="G3949">
        <v>-73.955548469989594</v>
      </c>
      <c r="H3949">
        <v>-1.0787258902250301</v>
      </c>
      <c r="I3949">
        <v>-0.70201137322551299</v>
      </c>
      <c r="J3949">
        <v>2.61563428425944</v>
      </c>
      <c r="K3949">
        <v>29.801652291551999</v>
      </c>
      <c r="L3949">
        <v>35.337983694187102</v>
      </c>
      <c r="M3949">
        <v>58.406174113212799</v>
      </c>
      <c r="N3949">
        <v>1.39053254437869</v>
      </c>
      <c r="O3949">
        <v>88.870967741935402</v>
      </c>
      <c r="P3949">
        <v>26.530612244897899</v>
      </c>
    </row>
    <row r="3950" spans="1:17" hidden="1" x14ac:dyDescent="0.3">
      <c r="A3950" t="s">
        <v>8132</v>
      </c>
      <c r="B3950" t="s">
        <v>8133</v>
      </c>
      <c r="C3950" t="s">
        <v>10405</v>
      </c>
      <c r="D3950" t="s">
        <v>592</v>
      </c>
      <c r="E3950">
        <v>26.512699680000001</v>
      </c>
      <c r="F3950">
        <v>4.32</v>
      </c>
      <c r="G3950">
        <v>-37.0173258892777</v>
      </c>
      <c r="H3950">
        <v>16.250747705233199</v>
      </c>
      <c r="I3950">
        <v>0.34964343654869201</v>
      </c>
      <c r="J3950">
        <v>2.3852574535864099</v>
      </c>
      <c r="K3950">
        <v>3.72491661628804</v>
      </c>
      <c r="L3950">
        <v>4.0380983781139896</v>
      </c>
      <c r="M3950">
        <v>99.983377032169301</v>
      </c>
      <c r="N3950">
        <v>1.6042780748663099</v>
      </c>
      <c r="O3950">
        <v>70.1388888888888</v>
      </c>
      <c r="P3950">
        <v>32.515337423312801</v>
      </c>
    </row>
    <row r="3951" spans="1:17" hidden="1" x14ac:dyDescent="0.3">
      <c r="A3951" t="s">
        <v>8134</v>
      </c>
      <c r="B3951" t="s">
        <v>8135</v>
      </c>
      <c r="C3951" t="s">
        <v>10405</v>
      </c>
      <c r="D3951" t="s">
        <v>400</v>
      </c>
      <c r="E3951">
        <v>26.5</v>
      </c>
      <c r="F3951">
        <v>26.5</v>
      </c>
      <c r="G3951">
        <v>0.39477223026658198</v>
      </c>
      <c r="H3951">
        <v>-12.927147181535</v>
      </c>
      <c r="I3951">
        <v>-22.803086162624801</v>
      </c>
      <c r="J3951">
        <v>-2.13577814511908</v>
      </c>
      <c r="K3951">
        <v>28.972156419292599</v>
      </c>
      <c r="L3951">
        <v>28.875166513421199</v>
      </c>
      <c r="M3951">
        <v>36.007461821823298</v>
      </c>
      <c r="N3951">
        <v>2.0243486159329902</v>
      </c>
      <c r="O3951">
        <v>56.641509433962199</v>
      </c>
      <c r="P3951">
        <v>41.711229946524</v>
      </c>
      <c r="Q3951">
        <v>3.4320640774200002E-2</v>
      </c>
    </row>
    <row r="3952" spans="1:17" hidden="1" x14ac:dyDescent="0.3">
      <c r="A3952" t="s">
        <v>8136</v>
      </c>
      <c r="B3952" t="s">
        <v>8137</v>
      </c>
      <c r="C3952" t="s">
        <v>10405</v>
      </c>
      <c r="D3952" t="s">
        <v>74</v>
      </c>
      <c r="E3952">
        <v>26.46</v>
      </c>
      <c r="F3952">
        <v>26.46</v>
      </c>
      <c r="G3952">
        <v>-27.046361924414999</v>
      </c>
      <c r="H3952">
        <v>-1.19601182049489</v>
      </c>
      <c r="I3952">
        <v>-16.921528825696399</v>
      </c>
      <c r="J3952">
        <v>-4.3237108849806098</v>
      </c>
      <c r="K3952">
        <v>25.8342484709448</v>
      </c>
      <c r="L3952">
        <v>25.7647543722134</v>
      </c>
      <c r="M3952">
        <v>49.687895380018801</v>
      </c>
      <c r="N3952">
        <v>0.341158283403107</v>
      </c>
      <c r="O3952">
        <v>73.053665910808704</v>
      </c>
      <c r="P3952">
        <v>26.542324246771798</v>
      </c>
    </row>
    <row r="3953" spans="1:17" hidden="1" x14ac:dyDescent="0.3">
      <c r="A3953" t="s">
        <v>8138</v>
      </c>
      <c r="B3953" t="s">
        <v>8139</v>
      </c>
      <c r="C3953" t="s">
        <v>10405</v>
      </c>
      <c r="D3953" t="s">
        <v>263</v>
      </c>
      <c r="E3953">
        <v>26.46</v>
      </c>
      <c r="F3953">
        <v>63</v>
      </c>
      <c r="G3953">
        <v>5.9863838255378798</v>
      </c>
      <c r="H3953">
        <v>-6.0133288785016399</v>
      </c>
      <c r="I3953">
        <v>-34.217324688760797</v>
      </c>
      <c r="J3953">
        <v>4.1812153189331802</v>
      </c>
      <c r="K3953">
        <v>67.192493392494498</v>
      </c>
      <c r="L3953">
        <v>65.997897385029901</v>
      </c>
      <c r="M3953">
        <v>45.386631323211297</v>
      </c>
      <c r="N3953">
        <v>0.38760093774420401</v>
      </c>
      <c r="O3953">
        <v>50.793650793650698</v>
      </c>
      <c r="P3953">
        <v>81.6608996539792</v>
      </c>
      <c r="Q3953">
        <v>6.8723409172812999E-2</v>
      </c>
    </row>
    <row r="3954" spans="1:17" hidden="1" x14ac:dyDescent="0.3">
      <c r="A3954" t="s">
        <v>8140</v>
      </c>
      <c r="B3954" t="s">
        <v>8141</v>
      </c>
      <c r="C3954" t="s">
        <v>10405</v>
      </c>
      <c r="D3954" t="s">
        <v>592</v>
      </c>
      <c r="E3954">
        <v>26.345619299999999</v>
      </c>
      <c r="F3954">
        <v>73.989999999999995</v>
      </c>
      <c r="G3954">
        <v>-31.995502246262198</v>
      </c>
      <c r="H3954">
        <v>-10.873630786170899</v>
      </c>
      <c r="I3954">
        <v>-24.9638452030831</v>
      </c>
      <c r="J3954">
        <v>-2.4691114784524202</v>
      </c>
      <c r="K3954">
        <v>76.429808310587603</v>
      </c>
      <c r="L3954">
        <v>59.623845243622903</v>
      </c>
      <c r="M3954">
        <v>0.86605531204850195</v>
      </c>
      <c r="N3954">
        <v>0.27667984189723299</v>
      </c>
      <c r="O3954">
        <v>17.299635085822398</v>
      </c>
      <c r="P3954">
        <v>0.17600866504197099</v>
      </c>
    </row>
    <row r="3955" spans="1:17" hidden="1" x14ac:dyDescent="0.3">
      <c r="A3955" t="s">
        <v>8142</v>
      </c>
      <c r="B3955" t="s">
        <v>8143</v>
      </c>
      <c r="C3955" t="s">
        <v>10405</v>
      </c>
      <c r="E3955">
        <v>26.233415999999998</v>
      </c>
      <c r="F3955">
        <v>33.549999999999997</v>
      </c>
      <c r="G3955">
        <v>5.8943327100949503</v>
      </c>
      <c r="H3955">
        <v>5.3506475929861397</v>
      </c>
      <c r="I3955">
        <v>20.382700172701899</v>
      </c>
      <c r="J3955">
        <v>-17.746889256230101</v>
      </c>
      <c r="M3955">
        <v>43.431998261856201</v>
      </c>
      <c r="O3955">
        <v>35.916542473919499</v>
      </c>
      <c r="P3955">
        <v>56.410256410256402</v>
      </c>
    </row>
    <row r="3956" spans="1:17" hidden="1" x14ac:dyDescent="0.3">
      <c r="A3956" t="s">
        <v>8144</v>
      </c>
      <c r="B3956" t="s">
        <v>8145</v>
      </c>
      <c r="C3956" t="s">
        <v>10405</v>
      </c>
      <c r="D3956" t="s">
        <v>46</v>
      </c>
      <c r="E3956">
        <v>26.177589718</v>
      </c>
      <c r="F3956">
        <v>19.399999999999999</v>
      </c>
      <c r="G3956">
        <v>103.83822144879301</v>
      </c>
      <c r="H3956">
        <v>9.9201486398313694</v>
      </c>
      <c r="I3956">
        <v>55.685936086602098</v>
      </c>
      <c r="J3956">
        <v>-9.5739930637593407</v>
      </c>
      <c r="K3956">
        <v>17.392558023636401</v>
      </c>
      <c r="L3956">
        <v>13.699427589406101</v>
      </c>
      <c r="M3956">
        <v>46.040562590003098</v>
      </c>
      <c r="N3956">
        <v>0.22881165686980801</v>
      </c>
      <c r="O3956">
        <v>36.494845360824698</v>
      </c>
      <c r="P3956">
        <v>153.59477124182999</v>
      </c>
      <c r="Q3956">
        <v>6.0932951634749002E-2</v>
      </c>
    </row>
    <row r="3957" spans="1:17" hidden="1" x14ac:dyDescent="0.3">
      <c r="A3957" t="s">
        <v>8146</v>
      </c>
      <c r="B3957" t="s">
        <v>8147</v>
      </c>
      <c r="C3957" t="s">
        <v>10405</v>
      </c>
      <c r="E3957">
        <v>26.129553119999901</v>
      </c>
      <c r="F3957">
        <v>2.42</v>
      </c>
      <c r="G3957">
        <v>-28.752707492500701</v>
      </c>
      <c r="H3957">
        <v>-3.51284237810304</v>
      </c>
      <c r="I3957">
        <v>-22.0309695356537</v>
      </c>
      <c r="J3957">
        <v>1.8043927950518499</v>
      </c>
      <c r="K3957">
        <v>2.4045474412085999</v>
      </c>
      <c r="L3957">
        <v>2.3945586597665698</v>
      </c>
      <c r="M3957">
        <v>51.872173745279802</v>
      </c>
      <c r="N3957">
        <v>0.71122162245409604</v>
      </c>
      <c r="O3957">
        <v>27.6859504132231</v>
      </c>
      <c r="P3957">
        <v>23.469387755102002</v>
      </c>
      <c r="Q3957">
        <v>2.7757166438782E-2</v>
      </c>
    </row>
    <row r="3958" spans="1:17" hidden="1" x14ac:dyDescent="0.3">
      <c r="A3958" t="s">
        <v>8148</v>
      </c>
      <c r="B3958" t="s">
        <v>8149</v>
      </c>
      <c r="C3958" t="s">
        <v>10405</v>
      </c>
      <c r="D3958" t="s">
        <v>592</v>
      </c>
      <c r="E3958">
        <v>26.019890100000001</v>
      </c>
      <c r="F3958">
        <v>59.31</v>
      </c>
      <c r="G3958">
        <v>282.29389789372698</v>
      </c>
      <c r="H3958">
        <v>50.391757364166097</v>
      </c>
      <c r="I3958">
        <v>160.76756077665399</v>
      </c>
      <c r="J3958">
        <v>5.7370664151091599</v>
      </c>
      <c r="K3958">
        <v>43.007527230726701</v>
      </c>
      <c r="L3958">
        <v>29.634294897832302</v>
      </c>
      <c r="M3958">
        <v>99.397230769864194</v>
      </c>
      <c r="N3958">
        <v>0.86582694414019701</v>
      </c>
      <c r="O3958">
        <v>0</v>
      </c>
      <c r="P3958">
        <v>336.10294117646998</v>
      </c>
    </row>
    <row r="3959" spans="1:17" hidden="1" x14ac:dyDescent="0.3">
      <c r="A3959" t="s">
        <v>8150</v>
      </c>
      <c r="B3959" t="s">
        <v>8151</v>
      </c>
      <c r="C3959" t="s">
        <v>10405</v>
      </c>
      <c r="E3959">
        <v>26.001560000000001</v>
      </c>
      <c r="F3959">
        <v>52</v>
      </c>
      <c r="G3959">
        <v>38.320292367384297</v>
      </c>
      <c r="H3959">
        <v>-14.117948492088299</v>
      </c>
      <c r="I3959">
        <v>17.980827331370602</v>
      </c>
      <c r="J3959">
        <v>-5.3454656062073598</v>
      </c>
      <c r="K3959">
        <v>53.135925387162096</v>
      </c>
      <c r="L3959">
        <v>45.313670415002797</v>
      </c>
      <c r="M3959">
        <v>49.223763415396299</v>
      </c>
      <c r="N3959">
        <v>9.2409893022022696E-2</v>
      </c>
      <c r="O3959">
        <v>56.134615384615302</v>
      </c>
      <c r="P3959">
        <v>85.317177476835298</v>
      </c>
      <c r="Q3959">
        <v>9.6708354752417999E-2</v>
      </c>
    </row>
    <row r="3960" spans="1:17" hidden="1" x14ac:dyDescent="0.3">
      <c r="A3960" t="s">
        <v>8152</v>
      </c>
      <c r="B3960" t="s">
        <v>8153</v>
      </c>
      <c r="C3960" t="s">
        <v>10405</v>
      </c>
      <c r="D3960" t="s">
        <v>281</v>
      </c>
      <c r="E3960">
        <v>26.001456900000001</v>
      </c>
      <c r="F3960">
        <v>23.5</v>
      </c>
      <c r="G3960">
        <v>71.291692551899203</v>
      </c>
      <c r="H3960">
        <v>1.8645665661108799</v>
      </c>
      <c r="I3960">
        <v>-27.713771320060101</v>
      </c>
      <c r="J3960">
        <v>-8.3906801059033995</v>
      </c>
      <c r="K3960">
        <v>23.162800980749601</v>
      </c>
      <c r="L3960">
        <v>21.286998587180602</v>
      </c>
      <c r="M3960">
        <v>43.387096859645801</v>
      </c>
      <c r="N3960">
        <v>0.42627578855169102</v>
      </c>
      <c r="O3960">
        <v>37.999999999999901</v>
      </c>
      <c r="P3960">
        <v>129.26829268292599</v>
      </c>
      <c r="Q3960">
        <v>4.4592785183631002E-2</v>
      </c>
    </row>
    <row r="3961" spans="1:17" hidden="1" x14ac:dyDescent="0.3">
      <c r="A3961" t="s">
        <v>8154</v>
      </c>
      <c r="B3961" t="s">
        <v>8155</v>
      </c>
      <c r="C3961" t="s">
        <v>10405</v>
      </c>
      <c r="E3961">
        <v>25.940469313999898</v>
      </c>
      <c r="F3961">
        <v>12.62</v>
      </c>
      <c r="G3961">
        <v>50.727039813333398</v>
      </c>
      <c r="H3961">
        <v>-23.043369941825599</v>
      </c>
      <c r="I3961">
        <v>24.114609360291499</v>
      </c>
      <c r="J3961">
        <v>-10.078587429636899</v>
      </c>
      <c r="K3961">
        <v>13.921753553126999</v>
      </c>
      <c r="L3961">
        <v>10.897815969760201</v>
      </c>
      <c r="M3961">
        <v>10.742045428972199</v>
      </c>
      <c r="N3961">
        <v>0.67053145400159198</v>
      </c>
      <c r="O3961">
        <v>41.6006339144215</v>
      </c>
      <c r="P3961">
        <v>113.175675675675</v>
      </c>
      <c r="Q3961">
        <v>0.11742303815829599</v>
      </c>
    </row>
    <row r="3962" spans="1:17" hidden="1" x14ac:dyDescent="0.3">
      <c r="A3962" t="s">
        <v>8156</v>
      </c>
      <c r="B3962" t="s">
        <v>8157</v>
      </c>
      <c r="C3962" t="s">
        <v>10405</v>
      </c>
      <c r="D3962" t="s">
        <v>376</v>
      </c>
      <c r="E3962">
        <v>25.903722500000001</v>
      </c>
      <c r="F3962">
        <v>59.3</v>
      </c>
      <c r="G3962">
        <v>-76.802696718960604</v>
      </c>
      <c r="H3962">
        <v>-45.496571912268898</v>
      </c>
      <c r="I3962">
        <v>-62.314329256353602</v>
      </c>
      <c r="J3962">
        <v>-6.5360971243854404</v>
      </c>
      <c r="M3962">
        <v>13.490166246848499</v>
      </c>
      <c r="O3962">
        <v>89.629005059021907</v>
      </c>
      <c r="P3962">
        <v>2.06540447504302</v>
      </c>
    </row>
    <row r="3963" spans="1:17" hidden="1" x14ac:dyDescent="0.3">
      <c r="A3963" t="s">
        <v>8158</v>
      </c>
      <c r="B3963" t="s">
        <v>8159</v>
      </c>
      <c r="C3963" t="s">
        <v>10405</v>
      </c>
      <c r="D3963" t="s">
        <v>54</v>
      </c>
      <c r="E3963">
        <v>25.807500000000001</v>
      </c>
      <c r="F3963">
        <v>18.5</v>
      </c>
      <c r="G3963">
        <v>-51.385484710430802</v>
      </c>
      <c r="H3963">
        <v>-4.7576556561113303</v>
      </c>
      <c r="I3963">
        <v>-21.828221168904399</v>
      </c>
      <c r="J3963">
        <v>8.0281260906083407</v>
      </c>
      <c r="K3963">
        <v>18.833643015558401</v>
      </c>
      <c r="L3963">
        <v>21.013863152362902</v>
      </c>
      <c r="M3963">
        <v>50.976355649796297</v>
      </c>
      <c r="N3963">
        <v>0.85161290322580596</v>
      </c>
      <c r="O3963">
        <v>64.594594594594597</v>
      </c>
      <c r="P3963">
        <v>20.129870129870099</v>
      </c>
    </row>
    <row r="3964" spans="1:17" hidden="1" x14ac:dyDescent="0.3">
      <c r="A3964" t="s">
        <v>8160</v>
      </c>
      <c r="B3964" t="s">
        <v>8161</v>
      </c>
      <c r="C3964" t="s">
        <v>10405</v>
      </c>
      <c r="E3964">
        <v>25.805499999999999</v>
      </c>
      <c r="F3964">
        <v>50.5</v>
      </c>
      <c r="G3964">
        <v>244.132512933703</v>
      </c>
      <c r="H3964">
        <v>41.9386406401849</v>
      </c>
      <c r="I3964">
        <v>258.62088039630999</v>
      </c>
      <c r="J3964">
        <v>-0.47075960370994102</v>
      </c>
      <c r="K3964">
        <v>34.590370455774099</v>
      </c>
      <c r="M3964">
        <v>100</v>
      </c>
      <c r="N3964">
        <v>3.3452929715344699</v>
      </c>
      <c r="O3964">
        <v>0</v>
      </c>
      <c r="P3964">
        <v>276.30402384500701</v>
      </c>
    </row>
    <row r="3965" spans="1:17" hidden="1" x14ac:dyDescent="0.3">
      <c r="A3965" t="s">
        <v>8162</v>
      </c>
      <c r="B3965" t="s">
        <v>8163</v>
      </c>
      <c r="C3965" t="s">
        <v>10405</v>
      </c>
      <c r="D3965" t="s">
        <v>564</v>
      </c>
      <c r="E3965">
        <v>25.798159999999999</v>
      </c>
      <c r="F3965">
        <v>19.309999999999999</v>
      </c>
      <c r="G3965">
        <v>-2.1378408776341802</v>
      </c>
      <c r="H3965">
        <v>-2.0448896986645302</v>
      </c>
      <c r="I3965">
        <v>-40.443143448697199</v>
      </c>
      <c r="J3965">
        <v>-9.8107621502374496</v>
      </c>
      <c r="K3965">
        <v>18.420360570134001</v>
      </c>
      <c r="L3965">
        <v>17.767823425383501</v>
      </c>
      <c r="M3965">
        <v>47.688477848868303</v>
      </c>
      <c r="N3965">
        <v>1.72770167127104</v>
      </c>
      <c r="O3965">
        <v>72.190574831693397</v>
      </c>
      <c r="P3965">
        <v>48.538461538461497</v>
      </c>
      <c r="Q3965">
        <v>2.9652722313333001E-2</v>
      </c>
    </row>
    <row r="3966" spans="1:17" hidden="1" x14ac:dyDescent="0.3">
      <c r="A3966" t="s">
        <v>8164</v>
      </c>
      <c r="B3966" t="s">
        <v>8165</v>
      </c>
      <c r="C3966" t="s">
        <v>10405</v>
      </c>
      <c r="D3966" t="s">
        <v>592</v>
      </c>
      <c r="E3966">
        <v>25.752600000000001</v>
      </c>
      <c r="F3966">
        <v>47.99</v>
      </c>
      <c r="G3966">
        <v>-5.5488196184282099</v>
      </c>
      <c r="H3966">
        <v>-9.8750548132455798</v>
      </c>
      <c r="I3966">
        <v>37.123308164206001</v>
      </c>
      <c r="J3966">
        <v>-1.8733667976013499</v>
      </c>
      <c r="K3966">
        <v>46.244653745680203</v>
      </c>
      <c r="L3966">
        <v>41.696933653416799</v>
      </c>
      <c r="M3966">
        <v>53.9285687766995</v>
      </c>
      <c r="N3966">
        <v>1.5245884756155901</v>
      </c>
      <c r="O3966">
        <v>11.043967493227701</v>
      </c>
      <c r="P3966">
        <v>96.922445629872797</v>
      </c>
      <c r="Q3966">
        <v>3.672865116242E-3</v>
      </c>
    </row>
    <row r="3967" spans="1:17" hidden="1" x14ac:dyDescent="0.3">
      <c r="A3967" t="s">
        <v>8166</v>
      </c>
      <c r="B3967" t="s">
        <v>8167</v>
      </c>
      <c r="C3967" t="s">
        <v>10405</v>
      </c>
      <c r="D3967" t="s">
        <v>51</v>
      </c>
      <c r="E3967">
        <v>25.713999999999999</v>
      </c>
      <c r="F3967">
        <v>3.45</v>
      </c>
      <c r="G3967">
        <v>187.27293353313999</v>
      </c>
      <c r="H3967">
        <v>-8.2664275859358902</v>
      </c>
      <c r="I3967">
        <v>174.68973790723501</v>
      </c>
      <c r="J3967">
        <v>-3.6667162688715802</v>
      </c>
      <c r="K3967">
        <v>2.9803995926624598</v>
      </c>
      <c r="L3967">
        <v>2.0173024504615098</v>
      </c>
      <c r="M3967">
        <v>54.362923736834603</v>
      </c>
      <c r="N3967">
        <v>1.5297536727960901</v>
      </c>
      <c r="O3967">
        <v>37.971014492753604</v>
      </c>
      <c r="P3967">
        <v>331.25</v>
      </c>
      <c r="Q3967">
        <v>7.9435593929848003E-2</v>
      </c>
    </row>
    <row r="3968" spans="1:17" hidden="1" x14ac:dyDescent="0.3">
      <c r="A3968" t="s">
        <v>8168</v>
      </c>
      <c r="B3968" t="s">
        <v>8169</v>
      </c>
      <c r="C3968" t="s">
        <v>10405</v>
      </c>
      <c r="D3968" t="s">
        <v>46</v>
      </c>
      <c r="E3968">
        <v>25.659038469999999</v>
      </c>
      <c r="F3968">
        <v>47.9</v>
      </c>
      <c r="G3968">
        <v>-77.863120888628401</v>
      </c>
      <c r="H3968">
        <v>-23.587172195551499</v>
      </c>
      <c r="I3968">
        <v>-63.3747534260214</v>
      </c>
      <c r="J3968">
        <v>-12.1008395237782</v>
      </c>
      <c r="K3968">
        <v>60.633789992018102</v>
      </c>
      <c r="M3968">
        <v>8.0964936384667503</v>
      </c>
      <c r="O3968">
        <v>91.753653444676402</v>
      </c>
      <c r="P3968">
        <v>2.5695931477516001</v>
      </c>
    </row>
    <row r="3969" spans="1:17" hidden="1" x14ac:dyDescent="0.3">
      <c r="A3969" t="s">
        <v>8170</v>
      </c>
      <c r="B3969" t="s">
        <v>8171</v>
      </c>
      <c r="C3969" t="s">
        <v>10405</v>
      </c>
      <c r="D3969" t="s">
        <v>3328</v>
      </c>
      <c r="E3969">
        <v>25.623758039999998</v>
      </c>
      <c r="F3969">
        <v>48.05</v>
      </c>
      <c r="G3969">
        <v>-84.901466641751796</v>
      </c>
      <c r="H3969">
        <v>-5.78795868641435</v>
      </c>
      <c r="I3969">
        <v>4.7060567550725203</v>
      </c>
      <c r="J3969">
        <v>-2.0591914128652</v>
      </c>
      <c r="K3969">
        <v>48.210997068457601</v>
      </c>
      <c r="L3969">
        <v>51.639193211454199</v>
      </c>
      <c r="M3969">
        <v>42.864502884728097</v>
      </c>
      <c r="N3969">
        <v>1.6322501028383301</v>
      </c>
      <c r="O3969">
        <v>122.684703433922</v>
      </c>
      <c r="P3969">
        <v>50.156249999999901</v>
      </c>
    </row>
    <row r="3970" spans="1:17" hidden="1" x14ac:dyDescent="0.3">
      <c r="A3970" t="s">
        <v>8172</v>
      </c>
      <c r="B3970" t="s">
        <v>8173</v>
      </c>
      <c r="C3970" t="s">
        <v>10405</v>
      </c>
      <c r="D3970" t="s">
        <v>1186</v>
      </c>
      <c r="E3970">
        <v>25.534011735</v>
      </c>
      <c r="F3970">
        <v>32.29</v>
      </c>
      <c r="G3970">
        <v>3.6719892990449599</v>
      </c>
      <c r="H3970">
        <v>16.4879099725839</v>
      </c>
      <c r="I3970">
        <v>12.7288113170539</v>
      </c>
      <c r="J3970">
        <v>-1.3846553496321701</v>
      </c>
      <c r="K3970">
        <v>28.4295511736896</v>
      </c>
      <c r="L3970">
        <v>25.9968005571926</v>
      </c>
      <c r="M3970">
        <v>62.867209549248102</v>
      </c>
      <c r="N3970">
        <v>0.265397031974407</v>
      </c>
      <c r="O3970">
        <v>9.8482502322700505</v>
      </c>
      <c r="P3970">
        <v>60.646766169154198</v>
      </c>
      <c r="Q3970">
        <v>-1.7304668400587999E-2</v>
      </c>
    </row>
    <row r="3971" spans="1:17" hidden="1" x14ac:dyDescent="0.3">
      <c r="A3971" t="s">
        <v>8174</v>
      </c>
      <c r="B3971" t="s">
        <v>8175</v>
      </c>
      <c r="C3971" t="s">
        <v>10405</v>
      </c>
      <c r="D3971" t="s">
        <v>564</v>
      </c>
      <c r="E3971">
        <v>25.5283868</v>
      </c>
      <c r="F3971">
        <v>84.97</v>
      </c>
      <c r="G3971">
        <v>76.395008479957397</v>
      </c>
      <c r="H3971">
        <v>8.7930592977841595</v>
      </c>
      <c r="I3971">
        <v>81.543116809216002</v>
      </c>
      <c r="J3971">
        <v>-2.4691114784524202</v>
      </c>
      <c r="K3971">
        <v>80.532561612806305</v>
      </c>
      <c r="L3971">
        <v>62.437496379555498</v>
      </c>
      <c r="M3971">
        <v>69.874291965703605</v>
      </c>
      <c r="N3971">
        <v>0.137044805812645</v>
      </c>
      <c r="O3971">
        <v>34.270919147934499</v>
      </c>
      <c r="P3971">
        <v>130.583446404341</v>
      </c>
    </row>
    <row r="3972" spans="1:17" hidden="1" x14ac:dyDescent="0.3">
      <c r="A3972" t="s">
        <v>8176</v>
      </c>
      <c r="B3972" t="s">
        <v>8177</v>
      </c>
      <c r="C3972" t="s">
        <v>10405</v>
      </c>
      <c r="D3972" t="s">
        <v>144</v>
      </c>
      <c r="E3972">
        <v>25.525512899999999</v>
      </c>
      <c r="F3972">
        <v>72.209999999999994</v>
      </c>
      <c r="G3972">
        <v>37.574610386297998</v>
      </c>
      <c r="H3972">
        <v>6.7074304709492303</v>
      </c>
      <c r="I3972">
        <v>37.407062736869698</v>
      </c>
      <c r="J3972">
        <v>11.0780583328683</v>
      </c>
      <c r="K3972">
        <v>53.155268092881997</v>
      </c>
      <c r="L3972">
        <v>50.4516848996874</v>
      </c>
      <c r="M3972">
        <v>85.330905005489498</v>
      </c>
      <c r="N3972">
        <v>1.66788415443672</v>
      </c>
      <c r="O3972">
        <v>0</v>
      </c>
      <c r="P3972">
        <v>107.5</v>
      </c>
      <c r="Q3972">
        <v>8.0271314778572994E-2</v>
      </c>
    </row>
    <row r="3973" spans="1:17" hidden="1" x14ac:dyDescent="0.3">
      <c r="A3973" t="s">
        <v>8178</v>
      </c>
      <c r="B3973" t="s">
        <v>8179</v>
      </c>
      <c r="C3973" t="s">
        <v>10405</v>
      </c>
      <c r="D3973" t="s">
        <v>400</v>
      </c>
      <c r="E3973">
        <v>25.515000000000001</v>
      </c>
      <c r="F3973">
        <v>72.900000000000006</v>
      </c>
      <c r="G3973">
        <v>75.995250939067006</v>
      </c>
      <c r="H3973">
        <v>-20.3302648650841</v>
      </c>
      <c r="I3973">
        <v>-22.076586071647998</v>
      </c>
      <c r="J3973">
        <v>-10.518487844660401</v>
      </c>
      <c r="K3973">
        <v>83.491644635289205</v>
      </c>
      <c r="L3973">
        <v>75.242468797424806</v>
      </c>
      <c r="M3973">
        <v>48.871237261695498</v>
      </c>
      <c r="N3973">
        <v>2.37485650632222</v>
      </c>
      <c r="O3973">
        <v>108.491083676268</v>
      </c>
      <c r="P3973">
        <v>108.166761850371</v>
      </c>
      <c r="Q3973">
        <v>0.187577157431601</v>
      </c>
    </row>
    <row r="3974" spans="1:17" hidden="1" x14ac:dyDescent="0.3">
      <c r="A3974" t="s">
        <v>8180</v>
      </c>
      <c r="B3974" t="s">
        <v>8181</v>
      </c>
      <c r="C3974" t="s">
        <v>10405</v>
      </c>
      <c r="D3974" t="s">
        <v>400</v>
      </c>
      <c r="E3974">
        <v>25.496639999999999</v>
      </c>
      <c r="F3974">
        <v>39</v>
      </c>
      <c r="G3974">
        <v>68.859416923747304</v>
      </c>
      <c r="H3974">
        <v>8.2858226047582306</v>
      </c>
      <c r="I3974">
        <v>40.211593393408002</v>
      </c>
      <c r="J3974">
        <v>-1.8499164320127801</v>
      </c>
      <c r="K3974">
        <v>34.424009879026499</v>
      </c>
      <c r="L3974">
        <v>23.898013587544298</v>
      </c>
      <c r="M3974">
        <v>76.063570101898506</v>
      </c>
      <c r="N3974">
        <v>0.58447094097992003</v>
      </c>
      <c r="O3974">
        <v>0.307692307692297</v>
      </c>
      <c r="P3974">
        <v>208.54430379746799</v>
      </c>
      <c r="Q3974">
        <v>0.19876665450314099</v>
      </c>
    </row>
    <row r="3975" spans="1:17" hidden="1" x14ac:dyDescent="0.3">
      <c r="A3975" t="s">
        <v>8182</v>
      </c>
      <c r="B3975" t="s">
        <v>8183</v>
      </c>
      <c r="C3975" t="s">
        <v>10405</v>
      </c>
      <c r="D3975" t="s">
        <v>187</v>
      </c>
      <c r="E3975">
        <v>25.48875</v>
      </c>
      <c r="F3975">
        <v>52.5</v>
      </c>
      <c r="G3975">
        <v>-8.2338338574798406</v>
      </c>
      <c r="H3975">
        <v>7.4957192140859599</v>
      </c>
      <c r="I3975">
        <v>17.661017417505398</v>
      </c>
      <c r="J3975">
        <v>3.5112806784103099</v>
      </c>
      <c r="K3975">
        <v>49.515810584234202</v>
      </c>
      <c r="L3975">
        <v>44.644863406163303</v>
      </c>
      <c r="M3975">
        <v>53.012035570791802</v>
      </c>
      <c r="N3975">
        <v>1.0857002925435499</v>
      </c>
      <c r="O3975">
        <v>25.714285714285701</v>
      </c>
      <c r="P3975">
        <v>54.867256637168097</v>
      </c>
      <c r="Q3975">
        <v>5.3844006101339E-2</v>
      </c>
    </row>
    <row r="3976" spans="1:17" hidden="1" x14ac:dyDescent="0.3">
      <c r="A3976" t="s">
        <v>8184</v>
      </c>
      <c r="B3976" t="s">
        <v>8185</v>
      </c>
      <c r="C3976" t="s">
        <v>10405</v>
      </c>
      <c r="D3976" t="s">
        <v>130</v>
      </c>
      <c r="E3976">
        <v>25.43047923</v>
      </c>
      <c r="F3976">
        <v>21.5</v>
      </c>
      <c r="G3976">
        <v>-10.496355280291199</v>
      </c>
      <c r="H3976">
        <v>14.806346579774599</v>
      </c>
      <c r="I3976">
        <v>-0.58074693453598702</v>
      </c>
      <c r="J3976">
        <v>-13.9709732906162</v>
      </c>
      <c r="K3976">
        <v>19.2216835739796</v>
      </c>
      <c r="L3976">
        <v>18.620237684740498</v>
      </c>
      <c r="M3976">
        <v>54.950803212485503</v>
      </c>
      <c r="N3976">
        <v>3.1490464138090699</v>
      </c>
      <c r="O3976">
        <v>37.209302325581397</v>
      </c>
      <c r="P3976">
        <v>38.709677419354797</v>
      </c>
      <c r="Q3976">
        <v>8.7414702202843003E-2</v>
      </c>
    </row>
    <row r="3977" spans="1:17" hidden="1" x14ac:dyDescent="0.3">
      <c r="A3977" t="s">
        <v>8186</v>
      </c>
      <c r="B3977" t="s">
        <v>8187</v>
      </c>
      <c r="C3977" t="s">
        <v>10405</v>
      </c>
      <c r="D3977" t="s">
        <v>74</v>
      </c>
      <c r="E3977">
        <v>25.36784355</v>
      </c>
      <c r="F3977">
        <v>50.74</v>
      </c>
      <c r="G3977">
        <v>53.213947619934302</v>
      </c>
      <c r="H3977">
        <v>-1.4648997191725901</v>
      </c>
      <c r="I3977">
        <v>-17.207895923944701</v>
      </c>
      <c r="J3977">
        <v>-6.0458625961871402</v>
      </c>
      <c r="K3977">
        <v>50.504115973560602</v>
      </c>
      <c r="L3977">
        <v>45.883849158895103</v>
      </c>
      <c r="M3977">
        <v>47.184093043714903</v>
      </c>
      <c r="N3977">
        <v>0.92380256283777196</v>
      </c>
      <c r="O3977">
        <v>34.016554986204099</v>
      </c>
      <c r="P3977">
        <v>93.664122137404604</v>
      </c>
      <c r="Q3977">
        <v>6.3302033131361998E-2</v>
      </c>
    </row>
    <row r="3978" spans="1:17" hidden="1" x14ac:dyDescent="0.3">
      <c r="A3978" t="s">
        <v>8188</v>
      </c>
      <c r="B3978" t="s">
        <v>8189</v>
      </c>
      <c r="C3978" t="s">
        <v>10405</v>
      </c>
      <c r="D3978" t="s">
        <v>592</v>
      </c>
      <c r="E3978">
        <v>25.364707200000002</v>
      </c>
      <c r="F3978">
        <v>9.5</v>
      </c>
      <c r="G3978">
        <v>-15.176437019678501</v>
      </c>
      <c r="H3978">
        <v>-7.2626656761514097</v>
      </c>
      <c r="I3978">
        <v>-1.5462241332937801</v>
      </c>
      <c r="J3978">
        <v>-7.0769546157073098</v>
      </c>
      <c r="K3978">
        <v>9.9421695069028697</v>
      </c>
      <c r="L3978">
        <v>9.5826779935651292</v>
      </c>
      <c r="M3978">
        <v>36.970070655791602</v>
      </c>
      <c r="N3978">
        <v>1.2035569658854199</v>
      </c>
      <c r="O3978">
        <v>47.368421052631497</v>
      </c>
      <c r="P3978">
        <v>29.9589603283173</v>
      </c>
      <c r="Q3978">
        <v>2.2976517243344999E-2</v>
      </c>
    </row>
    <row r="3979" spans="1:17" hidden="1" x14ac:dyDescent="0.3">
      <c r="A3979" t="s">
        <v>8190</v>
      </c>
      <c r="B3979" t="s">
        <v>8191</v>
      </c>
      <c r="C3979" t="s">
        <v>10405</v>
      </c>
      <c r="D3979" t="s">
        <v>471</v>
      </c>
      <c r="E3979">
        <v>25.3506</v>
      </c>
      <c r="F3979">
        <v>55.01</v>
      </c>
      <c r="G3979">
        <v>-47.670742862148998</v>
      </c>
      <c r="H3979">
        <v>-3.9222654909319101</v>
      </c>
      <c r="I3979">
        <v>-10.346558082843501</v>
      </c>
      <c r="J3979">
        <v>-2.2615643086411001</v>
      </c>
      <c r="K3979">
        <v>53.159607924140097</v>
      </c>
      <c r="L3979">
        <v>55.168781750418297</v>
      </c>
      <c r="M3979">
        <v>59.939245357807501</v>
      </c>
      <c r="N3979">
        <v>1.1706633646220199</v>
      </c>
      <c r="O3979">
        <v>29.794582803126701</v>
      </c>
      <c r="P3979">
        <v>24.513354459031198</v>
      </c>
      <c r="Q3979">
        <v>-8.3074686298000005E-3</v>
      </c>
    </row>
    <row r="3980" spans="1:17" hidden="1" x14ac:dyDescent="0.3">
      <c r="A3980" t="s">
        <v>8192</v>
      </c>
      <c r="B3980" t="s">
        <v>8193</v>
      </c>
      <c r="C3980" t="s">
        <v>10405</v>
      </c>
      <c r="D3980" t="s">
        <v>54</v>
      </c>
      <c r="E3980">
        <v>25.318079999999998</v>
      </c>
      <c r="F3980">
        <v>59</v>
      </c>
      <c r="G3980">
        <v>-58.236673818572299</v>
      </c>
      <c r="H3980">
        <v>-7.0012453997010704</v>
      </c>
      <c r="I3980">
        <v>-25.351375060590701</v>
      </c>
      <c r="J3980">
        <v>2.7033023146510202</v>
      </c>
      <c r="K3980">
        <v>63.4151150579223</v>
      </c>
      <c r="M3980">
        <v>44.286086772262998</v>
      </c>
      <c r="N3980">
        <v>0.74206349206349198</v>
      </c>
      <c r="O3980">
        <v>42.372881355932201</v>
      </c>
      <c r="P3980">
        <v>4.2402826855123701</v>
      </c>
    </row>
    <row r="3981" spans="1:17" hidden="1" x14ac:dyDescent="0.3">
      <c r="A3981" t="s">
        <v>8194</v>
      </c>
      <c r="B3981" t="s">
        <v>8195</v>
      </c>
      <c r="C3981" t="s">
        <v>10405</v>
      </c>
      <c r="D3981" t="s">
        <v>187</v>
      </c>
      <c r="E3981">
        <v>25.282709100000002</v>
      </c>
      <c r="F3981">
        <v>52.3</v>
      </c>
      <c r="G3981">
        <v>31.265989088695701</v>
      </c>
      <c r="H3981">
        <v>1.43523774490389</v>
      </c>
      <c r="I3981">
        <v>5.4336173799280196</v>
      </c>
      <c r="J3981">
        <v>-2.4691114784524202</v>
      </c>
      <c r="K3981">
        <v>49.9675210108974</v>
      </c>
      <c r="L3981">
        <v>43.387931813421197</v>
      </c>
      <c r="M3981">
        <v>64.915401731875406</v>
      </c>
      <c r="N3981">
        <v>0.32620320855614898</v>
      </c>
      <c r="O3981">
        <v>8.6998087954110996</v>
      </c>
      <c r="P3981">
        <v>104.29687499999901</v>
      </c>
    </row>
    <row r="3982" spans="1:17" hidden="1" x14ac:dyDescent="0.3">
      <c r="A3982" t="s">
        <v>8196</v>
      </c>
      <c r="B3982" t="s">
        <v>8197</v>
      </c>
      <c r="C3982" t="s">
        <v>10405</v>
      </c>
      <c r="D3982" t="s">
        <v>6992</v>
      </c>
      <c r="E3982">
        <v>25.22044</v>
      </c>
      <c r="F3982">
        <v>0.7</v>
      </c>
      <c r="G3982">
        <v>-40.066247753409399</v>
      </c>
      <c r="H3982">
        <v>-13.6184151497822</v>
      </c>
      <c r="I3982">
        <v>-25.577880290802401</v>
      </c>
      <c r="J3982">
        <v>-3.83897449215105</v>
      </c>
      <c r="K3982">
        <v>0.74907688569655595</v>
      </c>
      <c r="L3982">
        <v>0.75062492656164204</v>
      </c>
      <c r="M3982">
        <v>24.208762484660799</v>
      </c>
      <c r="N3982">
        <v>0.75312005865975795</v>
      </c>
      <c r="O3982">
        <v>58.571428571428498</v>
      </c>
      <c r="P3982">
        <v>32.075471698113198</v>
      </c>
      <c r="Q3982">
        <v>6.4718375880888995E-2</v>
      </c>
    </row>
    <row r="3983" spans="1:17" hidden="1" x14ac:dyDescent="0.3">
      <c r="A3983" t="s">
        <v>8198</v>
      </c>
      <c r="B3983" t="s">
        <v>8199</v>
      </c>
      <c r="C3983" t="s">
        <v>10405</v>
      </c>
      <c r="D3983" t="s">
        <v>998</v>
      </c>
      <c r="E3983">
        <v>25.219075</v>
      </c>
      <c r="F3983">
        <v>0.5</v>
      </c>
      <c r="G3983">
        <v>-54.046510911304203</v>
      </c>
      <c r="H3983">
        <v>-4.7576556561113303</v>
      </c>
      <c r="I3983">
        <v>-25.090550856104599</v>
      </c>
      <c r="J3983">
        <v>-2.4691114784524202</v>
      </c>
      <c r="K3983">
        <v>0.51226222891687101</v>
      </c>
      <c r="L3983">
        <v>0.56879939181447403</v>
      </c>
      <c r="M3983">
        <v>33.530074511744203</v>
      </c>
      <c r="N3983">
        <v>0.81682925118650096</v>
      </c>
      <c r="O3983">
        <v>56</v>
      </c>
      <c r="P3983">
        <v>16.279069767441801</v>
      </c>
      <c r="Q3983">
        <v>-9.9616289000989997E-2</v>
      </c>
    </row>
    <row r="3984" spans="1:17" hidden="1" x14ac:dyDescent="0.3">
      <c r="A3984" t="s">
        <v>8200</v>
      </c>
      <c r="B3984" t="s">
        <v>8201</v>
      </c>
      <c r="C3984" t="s">
        <v>10405</v>
      </c>
      <c r="D3984" t="s">
        <v>433</v>
      </c>
      <c r="E3984">
        <v>25.197900000000001</v>
      </c>
      <c r="F3984">
        <v>21.3</v>
      </c>
      <c r="G3984">
        <v>165.730586990793</v>
      </c>
      <c r="H3984">
        <v>-0.81500332636222905</v>
      </c>
      <c r="I3984">
        <v>40.6811688189607</v>
      </c>
      <c r="J3984">
        <v>-15.307239430363101</v>
      </c>
      <c r="K3984">
        <v>20.2436574252451</v>
      </c>
      <c r="L3984">
        <v>16.198863843382998</v>
      </c>
      <c r="M3984">
        <v>52.932473048503702</v>
      </c>
      <c r="N3984">
        <v>0.51656594968139502</v>
      </c>
      <c r="O3984">
        <v>21.9718309859154</v>
      </c>
      <c r="P3984">
        <v>213.23529411764699</v>
      </c>
      <c r="Q3984">
        <v>0.14461005419440401</v>
      </c>
    </row>
    <row r="3985" spans="1:17" hidden="1" x14ac:dyDescent="0.3">
      <c r="A3985" t="s">
        <v>8202</v>
      </c>
      <c r="B3985" t="s">
        <v>8203</v>
      </c>
      <c r="C3985" t="s">
        <v>10405</v>
      </c>
      <c r="D3985" t="s">
        <v>2805</v>
      </c>
      <c r="E3985">
        <v>25.175770830000001</v>
      </c>
      <c r="F3985">
        <v>19.989999999999998</v>
      </c>
      <c r="G3985">
        <v>-24.350583187463801</v>
      </c>
      <c r="H3985">
        <v>-7.6787851595193004</v>
      </c>
      <c r="I3985">
        <v>-30.542777276072901</v>
      </c>
      <c r="J3985">
        <v>-5.10583022845241</v>
      </c>
      <c r="K3985">
        <v>20.6527447209149</v>
      </c>
      <c r="L3985">
        <v>21.788917192479101</v>
      </c>
      <c r="M3985">
        <v>46.6044930720876</v>
      </c>
      <c r="N3985">
        <v>0.77219536938662103</v>
      </c>
      <c r="O3985">
        <v>92.596298149074499</v>
      </c>
      <c r="P3985">
        <v>27.243793761934999</v>
      </c>
      <c r="Q3985">
        <v>0.105729181747861</v>
      </c>
    </row>
    <row r="3986" spans="1:17" hidden="1" x14ac:dyDescent="0.3">
      <c r="A3986" t="s">
        <v>8204</v>
      </c>
      <c r="B3986" t="s">
        <v>8205</v>
      </c>
      <c r="C3986" t="s">
        <v>10405</v>
      </c>
      <c r="D3986" t="s">
        <v>1663</v>
      </c>
      <c r="E3986">
        <v>25.155943400000002</v>
      </c>
      <c r="F3986">
        <v>57.05</v>
      </c>
      <c r="G3986">
        <v>60.499883887750102</v>
      </c>
      <c r="H3986">
        <v>10.1848730795208</v>
      </c>
      <c r="I3986">
        <v>2.1697977277733602</v>
      </c>
      <c r="J3986">
        <v>-1.54396429594611</v>
      </c>
      <c r="K3986">
        <v>57.823594217535899</v>
      </c>
      <c r="L3986">
        <v>50.367810563043903</v>
      </c>
      <c r="M3986">
        <v>35.712947876514903</v>
      </c>
      <c r="N3986">
        <v>0.22017610891471001</v>
      </c>
      <c r="O3986">
        <v>59.386503067484597</v>
      </c>
      <c r="P3986">
        <v>92.671394799054298</v>
      </c>
    </row>
    <row r="3987" spans="1:17" hidden="1" x14ac:dyDescent="0.3">
      <c r="A3987" t="s">
        <v>8206</v>
      </c>
      <c r="B3987" t="s">
        <v>8207</v>
      </c>
      <c r="C3987" t="s">
        <v>10405</v>
      </c>
      <c r="D3987" t="s">
        <v>130</v>
      </c>
      <c r="E3987">
        <v>25.0976</v>
      </c>
      <c r="F3987">
        <v>202.4</v>
      </c>
      <c r="G3987">
        <v>359.926714228496</v>
      </c>
      <c r="H3987">
        <v>-35.578426175374297</v>
      </c>
      <c r="I3987">
        <v>48.969800149491299</v>
      </c>
      <c r="J3987">
        <v>-8.0475294025493493</v>
      </c>
      <c r="K3987">
        <v>213.32086174887101</v>
      </c>
      <c r="L3987">
        <v>147.05932052239999</v>
      </c>
      <c r="M3987">
        <v>9.4592800371096502</v>
      </c>
      <c r="N3987">
        <v>0.43236123909443802</v>
      </c>
      <c r="O3987">
        <v>53.4584980237154</v>
      </c>
      <c r="P3987">
        <v>392.09822513979998</v>
      </c>
    </row>
    <row r="3988" spans="1:17" hidden="1" x14ac:dyDescent="0.3">
      <c r="A3988" t="s">
        <v>8208</v>
      </c>
      <c r="B3988" t="s">
        <v>8209</v>
      </c>
      <c r="C3988" t="s">
        <v>10405</v>
      </c>
      <c r="D3988" t="s">
        <v>89</v>
      </c>
      <c r="E3988">
        <v>25.061399999999999</v>
      </c>
      <c r="F3988">
        <v>8.5</v>
      </c>
      <c r="G3988">
        <v>20.981642241848899</v>
      </c>
      <c r="H3988">
        <v>-14.3986812971369</v>
      </c>
      <c r="I3988">
        <v>26.384653161472201</v>
      </c>
      <c r="J3988">
        <v>-7.7379286827534903</v>
      </c>
      <c r="K3988">
        <v>8.2050355533615509</v>
      </c>
      <c r="L3988">
        <v>6.8219507432583502</v>
      </c>
      <c r="M3988">
        <v>36.158970385448903</v>
      </c>
      <c r="N3988">
        <v>0.41483391779838003</v>
      </c>
      <c r="O3988">
        <v>41.764705882352899</v>
      </c>
      <c r="P3988">
        <v>80.851063829787194</v>
      </c>
      <c r="Q3988">
        <v>6.2623781204034001E-2</v>
      </c>
    </row>
    <row r="3989" spans="1:17" hidden="1" x14ac:dyDescent="0.3">
      <c r="A3989" t="s">
        <v>8210</v>
      </c>
      <c r="B3989" t="s">
        <v>8211</v>
      </c>
      <c r="C3989" t="s">
        <v>10405</v>
      </c>
      <c r="D3989" t="s">
        <v>114</v>
      </c>
      <c r="E3989">
        <v>25.06</v>
      </c>
      <c r="F3989">
        <v>7.16</v>
      </c>
      <c r="G3989">
        <v>-37.211298709712601</v>
      </c>
      <c r="H3989">
        <v>-1.1008342777709601</v>
      </c>
      <c r="I3989">
        <v>-43.1774202437024</v>
      </c>
      <c r="J3989">
        <v>-6.5055698117857403</v>
      </c>
      <c r="K3989">
        <v>7.3094020393860903</v>
      </c>
      <c r="L3989">
        <v>8.0932487313342492</v>
      </c>
      <c r="M3989">
        <v>43.848501461164503</v>
      </c>
      <c r="N3989">
        <v>2.2867079691890702</v>
      </c>
      <c r="O3989">
        <v>73.743016759776495</v>
      </c>
      <c r="P3989">
        <v>16.9934640522875</v>
      </c>
      <c r="Q3989">
        <v>8.7151931892989996E-3</v>
      </c>
    </row>
    <row r="3990" spans="1:17" hidden="1" x14ac:dyDescent="0.3">
      <c r="A3990" t="s">
        <v>8212</v>
      </c>
      <c r="B3990" t="s">
        <v>8213</v>
      </c>
      <c r="C3990" t="s">
        <v>10405</v>
      </c>
      <c r="D3990" t="s">
        <v>111</v>
      </c>
      <c r="E3990">
        <v>24.953663200000001</v>
      </c>
      <c r="F3990">
        <v>18.95</v>
      </c>
      <c r="G3990">
        <v>-66.258467433043293</v>
      </c>
      <c r="H3990">
        <v>-14.3053943495786</v>
      </c>
      <c r="I3990">
        <v>-23.404536483523</v>
      </c>
      <c r="J3990">
        <v>-5.4340710471855704</v>
      </c>
      <c r="K3990">
        <v>19.573335272114999</v>
      </c>
      <c r="L3990">
        <v>23.116818908816001</v>
      </c>
      <c r="M3990">
        <v>58.543749040830797</v>
      </c>
      <c r="N3990">
        <v>1.1122867631181099</v>
      </c>
      <c r="O3990">
        <v>86.807387862796801</v>
      </c>
      <c r="P3990">
        <v>18.068535825545101</v>
      </c>
    </row>
    <row r="3991" spans="1:17" hidden="1" x14ac:dyDescent="0.3">
      <c r="A3991" t="s">
        <v>8214</v>
      </c>
      <c r="B3991" t="s">
        <v>8215</v>
      </c>
      <c r="C3991" t="s">
        <v>10405</v>
      </c>
      <c r="D3991" t="s">
        <v>754</v>
      </c>
      <c r="E3991">
        <v>24.859794348000001</v>
      </c>
      <c r="F3991">
        <v>807.95</v>
      </c>
      <c r="G3991">
        <v>38.210184575832002</v>
      </c>
      <c r="H3991">
        <v>-1.64760780922137</v>
      </c>
      <c r="I3991">
        <v>10.6239869308486</v>
      </c>
      <c r="J3991">
        <v>-0.133684342774024</v>
      </c>
      <c r="K3991">
        <v>781.06847845022003</v>
      </c>
      <c r="L3991">
        <v>690.01417851924202</v>
      </c>
      <c r="M3991">
        <v>42.579740679890797</v>
      </c>
      <c r="N3991">
        <v>0.92808897656957601</v>
      </c>
      <c r="O3991">
        <v>1.5038059285846701</v>
      </c>
      <c r="P3991">
        <v>81.296981936497204</v>
      </c>
      <c r="Q3991">
        <v>-2.2826330923839998E-3</v>
      </c>
    </row>
    <row r="3992" spans="1:17" hidden="1" x14ac:dyDescent="0.3">
      <c r="A3992" t="s">
        <v>8216</v>
      </c>
      <c r="B3992" t="s">
        <v>8217</v>
      </c>
      <c r="C3992" t="s">
        <v>10405</v>
      </c>
      <c r="D3992" t="s">
        <v>564</v>
      </c>
      <c r="E3992">
        <v>24.826179499999999</v>
      </c>
      <c r="F3992">
        <v>111.95</v>
      </c>
      <c r="G3992">
        <v>53.3912273615285</v>
      </c>
      <c r="H3992">
        <v>-10.8182617167173</v>
      </c>
      <c r="I3992">
        <v>15.590666075112299</v>
      </c>
      <c r="J3992">
        <v>-8.0391724009937597</v>
      </c>
      <c r="K3992">
        <v>108.638202317839</v>
      </c>
      <c r="L3992">
        <v>95.2536171608308</v>
      </c>
      <c r="M3992">
        <v>48.687771547863399</v>
      </c>
      <c r="N3992">
        <v>0.88130256977828303</v>
      </c>
      <c r="O3992">
        <v>26.493970522554701</v>
      </c>
      <c r="P3992">
        <v>95.545851528384205</v>
      </c>
      <c r="Q3992">
        <v>4.8458402009259001E-2</v>
      </c>
    </row>
    <row r="3993" spans="1:17" hidden="1" x14ac:dyDescent="0.3">
      <c r="A3993" t="s">
        <v>8218</v>
      </c>
      <c r="B3993" t="s">
        <v>8219</v>
      </c>
      <c r="C3993" t="s">
        <v>10405</v>
      </c>
      <c r="D3993" t="s">
        <v>646</v>
      </c>
      <c r="E3993">
        <v>24.747450000000001</v>
      </c>
      <c r="F3993">
        <v>13.1</v>
      </c>
      <c r="G3993">
        <v>7.4873377027682704</v>
      </c>
      <c r="H3993">
        <v>38.215867765477199</v>
      </c>
      <c r="I3993">
        <v>17.090519102743102</v>
      </c>
      <c r="J3993">
        <v>38.0714290620881</v>
      </c>
      <c r="K3993">
        <v>10.722985168163801</v>
      </c>
      <c r="L3993">
        <v>10.5332375788568</v>
      </c>
      <c r="M3993">
        <v>64.740981252918601</v>
      </c>
      <c r="N3993">
        <v>4.4638345570125901</v>
      </c>
      <c r="O3993">
        <v>21.9847328244274</v>
      </c>
      <c r="P3993">
        <v>66.243654822335003</v>
      </c>
      <c r="Q3993">
        <v>9.5191831495832005E-2</v>
      </c>
    </row>
    <row r="3994" spans="1:17" hidden="1" x14ac:dyDescent="0.3">
      <c r="A3994" t="s">
        <v>8220</v>
      </c>
      <c r="B3994" t="s">
        <v>8221</v>
      </c>
      <c r="C3994" t="s">
        <v>10405</v>
      </c>
      <c r="D3994" t="s">
        <v>503</v>
      </c>
      <c r="E3994">
        <v>24.74145</v>
      </c>
      <c r="F3994">
        <v>81</v>
      </c>
      <c r="G3994">
        <v>220.00240213217401</v>
      </c>
      <c r="H3994">
        <v>23.2423443438886</v>
      </c>
      <c r="I3994">
        <v>115.075477240957</v>
      </c>
      <c r="J3994">
        <v>0.75669497316048195</v>
      </c>
      <c r="K3994">
        <v>65.485804227228101</v>
      </c>
      <c r="L3994">
        <v>47.093106747416797</v>
      </c>
      <c r="M3994">
        <v>83.062339295877393</v>
      </c>
      <c r="N3994">
        <v>1.3494055738183</v>
      </c>
      <c r="O3994">
        <v>0.74074074074073004</v>
      </c>
      <c r="P3994">
        <v>285.71428571428498</v>
      </c>
    </row>
    <row r="3995" spans="1:17" hidden="1" x14ac:dyDescent="0.3">
      <c r="A3995" t="s">
        <v>8222</v>
      </c>
      <c r="B3995" t="s">
        <v>8223</v>
      </c>
      <c r="C3995" t="s">
        <v>10405</v>
      </c>
      <c r="D3995" t="s">
        <v>754</v>
      </c>
      <c r="E3995">
        <v>24.652576575000001</v>
      </c>
      <c r="F3995">
        <v>15.03</v>
      </c>
      <c r="G3995">
        <v>24.390989088695701</v>
      </c>
      <c r="H3995">
        <v>-0.11133110687415999</v>
      </c>
      <c r="I3995">
        <v>6.3267575414017996</v>
      </c>
      <c r="J3995">
        <v>-2.4691114784524202</v>
      </c>
      <c r="K3995">
        <v>14.3765251147078</v>
      </c>
      <c r="L3995">
        <v>12.6985235602189</v>
      </c>
      <c r="M3995">
        <v>43.246163025678499</v>
      </c>
      <c r="N3995">
        <v>1.0103487833361</v>
      </c>
      <c r="O3995">
        <v>3.72588157019295</v>
      </c>
      <c r="P3995">
        <v>81.741233373639602</v>
      </c>
    </row>
    <row r="3996" spans="1:17" hidden="1" x14ac:dyDescent="0.3">
      <c r="A3996" t="s">
        <v>8224</v>
      </c>
      <c r="B3996" t="s">
        <v>8225</v>
      </c>
      <c r="C3996" t="s">
        <v>10405</v>
      </c>
      <c r="D3996" t="s">
        <v>2927</v>
      </c>
      <c r="E3996">
        <v>24.637876203999902</v>
      </c>
      <c r="F3996">
        <v>1.88</v>
      </c>
      <c r="G3996">
        <v>-60.415785720464498</v>
      </c>
      <c r="H3996">
        <v>-17.8798276018126</v>
      </c>
      <c r="I3996">
        <v>28.053290659829901</v>
      </c>
      <c r="J3996">
        <v>-4.0075730169139598</v>
      </c>
      <c r="K3996">
        <v>1.97086989812907</v>
      </c>
      <c r="L3996">
        <v>1.9775326403247699</v>
      </c>
      <c r="M3996">
        <v>32.763895371735799</v>
      </c>
      <c r="N3996">
        <v>0.25822684234920201</v>
      </c>
      <c r="O3996">
        <v>46.808510638297797</v>
      </c>
      <c r="P3996">
        <v>56.6666666666666</v>
      </c>
    </row>
    <row r="3997" spans="1:17" hidden="1" x14ac:dyDescent="0.3">
      <c r="A3997" t="s">
        <v>8226</v>
      </c>
      <c r="B3997" t="s">
        <v>8227</v>
      </c>
      <c r="C3997" t="s">
        <v>10405</v>
      </c>
      <c r="D3997" t="s">
        <v>5010</v>
      </c>
      <c r="E3997">
        <v>24.633014750000001</v>
      </c>
      <c r="F3997">
        <v>36.65</v>
      </c>
      <c r="G3997">
        <v>-18.386971948249201</v>
      </c>
      <c r="H3997">
        <v>40.004249105793399</v>
      </c>
      <c r="I3997">
        <v>45.568526929921902</v>
      </c>
      <c r="J3997">
        <v>-6.5095155188564604</v>
      </c>
      <c r="K3997">
        <v>32.225826323649599</v>
      </c>
      <c r="L3997">
        <v>29.934291094501301</v>
      </c>
      <c r="M3997">
        <v>42.690191113763902</v>
      </c>
      <c r="N3997">
        <v>0.41838215537853002</v>
      </c>
      <c r="O3997">
        <v>47.312414733969902</v>
      </c>
      <c r="P3997">
        <v>86.989795918367307</v>
      </c>
      <c r="Q3997">
        <v>0.11711399450643201</v>
      </c>
    </row>
    <row r="3998" spans="1:17" hidden="1" x14ac:dyDescent="0.3">
      <c r="A3998" t="s">
        <v>8228</v>
      </c>
      <c r="B3998" t="s">
        <v>8229</v>
      </c>
      <c r="C3998" t="s">
        <v>10405</v>
      </c>
      <c r="D3998" t="s">
        <v>130</v>
      </c>
      <c r="E3998">
        <v>24.629000000000001</v>
      </c>
      <c r="F3998">
        <v>22.39</v>
      </c>
      <c r="G3998">
        <v>-125.69292294834101</v>
      </c>
      <c r="H3998">
        <v>-22.651241661942201</v>
      </c>
      <c r="I3998">
        <v>-46.354694898203398</v>
      </c>
      <c r="J3998">
        <v>-7.8052459322339303</v>
      </c>
      <c r="K3998">
        <v>26.069627540838798</v>
      </c>
      <c r="L3998">
        <v>63.284058236430099</v>
      </c>
      <c r="M3998">
        <v>28.8664267701066</v>
      </c>
      <c r="N3998">
        <v>1.4674539011210801</v>
      </c>
      <c r="O3998">
        <v>1524.8325145153999</v>
      </c>
      <c r="P3998">
        <v>3.6574074074073999</v>
      </c>
    </row>
    <row r="3999" spans="1:17" hidden="1" x14ac:dyDescent="0.3">
      <c r="A3999" t="s">
        <v>8230</v>
      </c>
      <c r="B3999" t="s">
        <v>8231</v>
      </c>
      <c r="C3999" t="s">
        <v>10405</v>
      </c>
      <c r="D3999" t="s">
        <v>592</v>
      </c>
      <c r="E3999">
        <v>24.572310000000002</v>
      </c>
      <c r="F3999">
        <v>21</v>
      </c>
      <c r="G3999">
        <v>-16.786895526688799</v>
      </c>
      <c r="H3999">
        <v>-26.904292088462</v>
      </c>
      <c r="I3999">
        <v>8.0653595453147702</v>
      </c>
      <c r="J3999">
        <v>-6.20742923546175</v>
      </c>
      <c r="K3999">
        <v>22.1159763514917</v>
      </c>
      <c r="L3999">
        <v>19.6365002245714</v>
      </c>
      <c r="M3999">
        <v>39.250332545111704</v>
      </c>
      <c r="N3999">
        <v>3.0644015670193601</v>
      </c>
      <c r="O3999">
        <v>26</v>
      </c>
      <c r="P3999">
        <v>46.853146853146797</v>
      </c>
      <c r="Q3999">
        <v>0.19387800038186101</v>
      </c>
    </row>
    <row r="4000" spans="1:17" hidden="1" x14ac:dyDescent="0.3">
      <c r="A4000" t="s">
        <v>8232</v>
      </c>
      <c r="B4000" t="s">
        <v>8233</v>
      </c>
      <c r="C4000" t="s">
        <v>10405</v>
      </c>
      <c r="D4000" t="s">
        <v>2307</v>
      </c>
      <c r="E4000">
        <v>24.4516326</v>
      </c>
      <c r="F4000">
        <v>17.350000000000001</v>
      </c>
      <c r="G4000">
        <v>1.29002755023425</v>
      </c>
      <c r="H4000">
        <v>-14.463846631977001</v>
      </c>
      <c r="I4000">
        <v>-14.039176901504799</v>
      </c>
      <c r="J4000">
        <v>-6.3238600818043604</v>
      </c>
      <c r="K4000">
        <v>17.549109280067601</v>
      </c>
      <c r="L4000">
        <v>16.301895025695401</v>
      </c>
      <c r="M4000">
        <v>42.1062049111056</v>
      </c>
      <c r="N4000">
        <v>0.160653562745355</v>
      </c>
      <c r="O4000">
        <v>36.253602305475397</v>
      </c>
      <c r="P4000">
        <v>54.2222222222222</v>
      </c>
      <c r="Q4000">
        <v>5.3265254480472E-2</v>
      </c>
    </row>
    <row r="4001" spans="1:17" hidden="1" x14ac:dyDescent="0.3">
      <c r="A4001" t="s">
        <v>8234</v>
      </c>
      <c r="B4001" t="s">
        <v>8235</v>
      </c>
      <c r="C4001" t="s">
        <v>10405</v>
      </c>
      <c r="D4001" t="s">
        <v>646</v>
      </c>
      <c r="E4001">
        <v>24.438492</v>
      </c>
      <c r="F4001">
        <v>79.319999999999993</v>
      </c>
      <c r="G4001">
        <v>-18.857225197018501</v>
      </c>
      <c r="H4001">
        <v>16.510402128800301</v>
      </c>
      <c r="I4001">
        <v>1.59505204002458</v>
      </c>
      <c r="J4001">
        <v>19.032979225954101</v>
      </c>
      <c r="K4001">
        <v>64.986564946626899</v>
      </c>
      <c r="L4001">
        <v>66.777227438864699</v>
      </c>
      <c r="M4001">
        <v>93.153299770449095</v>
      </c>
      <c r="N4001">
        <v>5.1119459053343297</v>
      </c>
      <c r="O4001">
        <v>0</v>
      </c>
      <c r="P4001">
        <v>47.985074626865597</v>
      </c>
    </row>
    <row r="4002" spans="1:17" hidden="1" x14ac:dyDescent="0.3">
      <c r="A4002" t="s">
        <v>8236</v>
      </c>
      <c r="B4002" t="s">
        <v>8237</v>
      </c>
      <c r="C4002" t="s">
        <v>10405</v>
      </c>
      <c r="D4002" t="s">
        <v>127</v>
      </c>
      <c r="E4002">
        <v>24.423317879999999</v>
      </c>
      <c r="F4002">
        <v>16.399999999999999</v>
      </c>
      <c r="G4002">
        <v>-5.5931859894901201</v>
      </c>
      <c r="H4002">
        <v>-1.87035303188851</v>
      </c>
      <c r="I4002">
        <v>-12.2495918825592</v>
      </c>
      <c r="J4002">
        <v>1.0670674632677399</v>
      </c>
      <c r="K4002">
        <v>20.078539679257499</v>
      </c>
      <c r="L4002">
        <v>20.567302919445201</v>
      </c>
      <c r="M4002">
        <v>33.686981725690302</v>
      </c>
      <c r="N4002">
        <v>1</v>
      </c>
      <c r="Q4002">
        <v>-3.2586267451102997E-2</v>
      </c>
    </row>
    <row r="4003" spans="1:17" hidden="1" x14ac:dyDescent="0.3">
      <c r="A4003" t="s">
        <v>8238</v>
      </c>
      <c r="B4003" t="s">
        <v>8239</v>
      </c>
      <c r="C4003" t="s">
        <v>10405</v>
      </c>
      <c r="E4003">
        <v>24.410250000000001</v>
      </c>
      <c r="F4003">
        <v>542.45000000000005</v>
      </c>
      <c r="G4003">
        <v>56.3428244492518</v>
      </c>
      <c r="H4003">
        <v>-4.7576556561113303</v>
      </c>
      <c r="I4003">
        <v>-9.7328946924782898</v>
      </c>
      <c r="J4003">
        <v>-2.4691114784524202</v>
      </c>
      <c r="K4003">
        <v>556.67676170160303</v>
      </c>
      <c r="L4003">
        <v>491.39042599259699</v>
      </c>
      <c r="M4003">
        <v>1.19957607797248</v>
      </c>
      <c r="N4003">
        <v>0</v>
      </c>
      <c r="O4003">
        <v>10.784404092542999</v>
      </c>
      <c r="P4003">
        <v>88.514335360556004</v>
      </c>
    </row>
    <row r="4004" spans="1:17" hidden="1" x14ac:dyDescent="0.3">
      <c r="A4004" t="s">
        <v>8240</v>
      </c>
      <c r="B4004" t="s">
        <v>8241</v>
      </c>
      <c r="C4004" t="s">
        <v>10405</v>
      </c>
      <c r="D4004" t="s">
        <v>592</v>
      </c>
      <c r="E4004">
        <v>24.378344999999999</v>
      </c>
      <c r="F4004">
        <v>65.27</v>
      </c>
      <c r="G4004">
        <v>27.023611039915199</v>
      </c>
      <c r="H4004">
        <v>28.197861880244499</v>
      </c>
      <c r="I4004">
        <v>3.8624803874293998</v>
      </c>
      <c r="J4004">
        <v>13.2605981269087</v>
      </c>
      <c r="K4004">
        <v>49.967203901535903</v>
      </c>
      <c r="L4004">
        <v>48.711812397520603</v>
      </c>
      <c r="M4004">
        <v>97.288615689196305</v>
      </c>
      <c r="N4004">
        <v>1.49672727272727</v>
      </c>
      <c r="O4004">
        <v>0</v>
      </c>
      <c r="P4004">
        <v>71.537450722733197</v>
      </c>
      <c r="Q4004">
        <v>0.11928397935926099</v>
      </c>
    </row>
    <row r="4005" spans="1:17" hidden="1" x14ac:dyDescent="0.3">
      <c r="A4005" t="s">
        <v>8242</v>
      </c>
      <c r="B4005" t="s">
        <v>8243</v>
      </c>
      <c r="C4005" t="s">
        <v>10405</v>
      </c>
      <c r="D4005" t="s">
        <v>21</v>
      </c>
      <c r="E4005">
        <v>24.3</v>
      </c>
      <c r="F4005">
        <v>81</v>
      </c>
      <c r="G4005">
        <v>68.125224993740304</v>
      </c>
      <c r="H4005">
        <v>-4.8419930055089102</v>
      </c>
      <c r="I4005">
        <v>32.930467559112302</v>
      </c>
      <c r="J4005">
        <v>-7.1472723979926398</v>
      </c>
      <c r="K4005">
        <v>82.552822732629593</v>
      </c>
      <c r="L4005">
        <v>72.513354582384395</v>
      </c>
      <c r="M4005">
        <v>43.721925722567299</v>
      </c>
      <c r="N4005">
        <v>0.37928730922465698</v>
      </c>
      <c r="O4005">
        <v>45.407407407407398</v>
      </c>
      <c r="P4005">
        <v>121.31147540983601</v>
      </c>
      <c r="Q4005">
        <v>0.121671772948499</v>
      </c>
    </row>
    <row r="4006" spans="1:17" hidden="1" x14ac:dyDescent="0.3">
      <c r="A4006" t="s">
        <v>8244</v>
      </c>
      <c r="B4006" t="s">
        <v>8245</v>
      </c>
      <c r="C4006" t="s">
        <v>10405</v>
      </c>
      <c r="D4006" t="s">
        <v>400</v>
      </c>
      <c r="E4006">
        <v>24.282937400000002</v>
      </c>
      <c r="F4006">
        <v>34.6</v>
      </c>
      <c r="G4006">
        <v>76.639593494247904</v>
      </c>
      <c r="H4006">
        <v>-1.4764056561113399</v>
      </c>
      <c r="I4006">
        <v>-9.5581434486971997</v>
      </c>
      <c r="J4006">
        <v>-11.296697685348899</v>
      </c>
      <c r="K4006">
        <v>32.9934657696747</v>
      </c>
      <c r="L4006">
        <v>28.565522273943301</v>
      </c>
      <c r="M4006">
        <v>48.030438357376397</v>
      </c>
      <c r="N4006">
        <v>1.04860360605764</v>
      </c>
      <c r="O4006">
        <v>20.924855491329399</v>
      </c>
      <c r="P4006">
        <v>118.987341772151</v>
      </c>
      <c r="Q4006">
        <v>8.4155204646232995E-2</v>
      </c>
    </row>
    <row r="4007" spans="1:17" hidden="1" x14ac:dyDescent="0.3">
      <c r="A4007" t="s">
        <v>8246</v>
      </c>
      <c r="B4007" t="s">
        <v>8247</v>
      </c>
      <c r="C4007" t="s">
        <v>10405</v>
      </c>
      <c r="E4007">
        <v>24.270983099999999</v>
      </c>
      <c r="F4007">
        <v>22.48</v>
      </c>
      <c r="G4007">
        <v>2.11761692621074</v>
      </c>
      <c r="H4007">
        <v>-3.10826828570604</v>
      </c>
      <c r="I4007">
        <v>-10.380040823398801</v>
      </c>
      <c r="J4007">
        <v>-0.38676410504966902</v>
      </c>
      <c r="K4007">
        <v>22.110884794665001</v>
      </c>
      <c r="L4007">
        <v>21.815266788478699</v>
      </c>
      <c r="M4007">
        <v>55.101750125001502</v>
      </c>
      <c r="N4007">
        <v>0.52655265526552597</v>
      </c>
      <c r="O4007">
        <v>37.811387900355797</v>
      </c>
      <c r="P4007">
        <v>45.0322580645161</v>
      </c>
      <c r="Q4007">
        <v>1.1005517380833E-2</v>
      </c>
    </row>
    <row r="4008" spans="1:17" hidden="1" x14ac:dyDescent="0.3">
      <c r="A4008" t="s">
        <v>8248</v>
      </c>
      <c r="B4008" t="s">
        <v>8249</v>
      </c>
      <c r="C4008" t="s">
        <v>10405</v>
      </c>
      <c r="D4008" t="s">
        <v>1414</v>
      </c>
      <c r="E4008">
        <v>24.266843999999999</v>
      </c>
      <c r="F4008">
        <v>45</v>
      </c>
      <c r="G4008">
        <v>-9.8889022156520205</v>
      </c>
      <c r="H4008">
        <v>-11.971434784784</v>
      </c>
      <c r="I4008">
        <v>-16.673042438596099</v>
      </c>
      <c r="J4008">
        <v>-6.8741219168657803</v>
      </c>
      <c r="K4008">
        <v>48.016870089644698</v>
      </c>
      <c r="L4008">
        <v>45.0583702803834</v>
      </c>
      <c r="M4008">
        <v>21.377400674159102</v>
      </c>
      <c r="N4008">
        <v>0.177140083795326</v>
      </c>
      <c r="O4008">
        <v>40.8888888888888</v>
      </c>
      <c r="P4008">
        <v>46.103896103895998</v>
      </c>
      <c r="Q4008">
        <v>6.2473557370070001E-3</v>
      </c>
    </row>
    <row r="4009" spans="1:17" hidden="1" x14ac:dyDescent="0.3">
      <c r="A4009" t="s">
        <v>8250</v>
      </c>
      <c r="B4009" t="s">
        <v>8251</v>
      </c>
      <c r="C4009" t="s">
        <v>10405</v>
      </c>
      <c r="D4009" t="s">
        <v>51</v>
      </c>
      <c r="E4009">
        <v>24.254999999999999</v>
      </c>
      <c r="F4009">
        <v>990</v>
      </c>
      <c r="G4009">
        <v>-26.7289717697555</v>
      </c>
      <c r="H4009">
        <v>-4.7576556561113303</v>
      </c>
      <c r="I4009">
        <v>-12.2406043071485</v>
      </c>
      <c r="J4009">
        <v>-2.4691114784524202</v>
      </c>
      <c r="K4009">
        <v>975.159693507631</v>
      </c>
      <c r="L4009">
        <v>925.981210918378</v>
      </c>
      <c r="M4009">
        <v>100</v>
      </c>
      <c r="N4009">
        <v>0</v>
      </c>
      <c r="O4009">
        <v>2.5656565656565702</v>
      </c>
      <c r="P4009">
        <v>5.4425391415486102</v>
      </c>
    </row>
    <row r="4010" spans="1:17" hidden="1" x14ac:dyDescent="0.3">
      <c r="A4010" t="s">
        <v>8252</v>
      </c>
      <c r="B4010" t="s">
        <v>8253</v>
      </c>
      <c r="C4010" t="s">
        <v>10405</v>
      </c>
      <c r="D4010" t="s">
        <v>281</v>
      </c>
      <c r="E4010">
        <v>24.186432799999999</v>
      </c>
      <c r="F4010">
        <v>26.94</v>
      </c>
      <c r="G4010">
        <v>46.239085115185802</v>
      </c>
      <c r="H4010">
        <v>-5.0697898738249396</v>
      </c>
      <c r="I4010">
        <v>7.6191821326981399</v>
      </c>
      <c r="J4010">
        <v>-2.8589750262106901</v>
      </c>
      <c r="K4010">
        <v>25.473624902063101</v>
      </c>
      <c r="L4010">
        <v>22.9373225822401</v>
      </c>
      <c r="M4010">
        <v>54.050675518849502</v>
      </c>
      <c r="N4010">
        <v>0.77962577744445205</v>
      </c>
      <c r="O4010">
        <v>18.745360059391199</v>
      </c>
      <c r="P4010">
        <v>89.451476793248901</v>
      </c>
      <c r="Q4010">
        <v>0.113680563396797</v>
      </c>
    </row>
    <row r="4011" spans="1:17" hidden="1" x14ac:dyDescent="0.3">
      <c r="A4011" t="s">
        <v>8254</v>
      </c>
      <c r="B4011" t="s">
        <v>8255</v>
      </c>
      <c r="C4011" t="s">
        <v>10405</v>
      </c>
      <c r="D4011" t="s">
        <v>4404</v>
      </c>
      <c r="E4011">
        <v>24.165023999999999</v>
      </c>
      <c r="F4011">
        <v>80.400000000000006</v>
      </c>
      <c r="G4011">
        <v>16.855365826415898</v>
      </c>
      <c r="H4011">
        <v>-15.402566301021899</v>
      </c>
      <c r="I4011">
        <v>-3.0879325022889801</v>
      </c>
      <c r="J4011">
        <v>-8.8644603156617201</v>
      </c>
      <c r="K4011">
        <v>86.164813174278194</v>
      </c>
      <c r="L4011">
        <v>73.760903664027296</v>
      </c>
      <c r="M4011">
        <v>25.077897930500399</v>
      </c>
      <c r="N4011">
        <v>0.118508370065048</v>
      </c>
      <c r="O4011">
        <v>48.582089552238699</v>
      </c>
      <c r="P4011">
        <v>68.694922366764601</v>
      </c>
      <c r="Q4011">
        <v>8.1976506251976999E-2</v>
      </c>
    </row>
    <row r="4012" spans="1:17" hidden="1" x14ac:dyDescent="0.3">
      <c r="A4012" t="s">
        <v>8256</v>
      </c>
      <c r="B4012" t="s">
        <v>8257</v>
      </c>
      <c r="C4012" t="s">
        <v>10405</v>
      </c>
      <c r="D4012" t="s">
        <v>6066</v>
      </c>
      <c r="E4012">
        <v>24.101379999999999</v>
      </c>
      <c r="F4012">
        <v>32.75</v>
      </c>
      <c r="G4012">
        <v>68.134299486249205</v>
      </c>
      <c r="H4012">
        <v>-9.2224874603926903</v>
      </c>
      <c r="I4012">
        <v>18.265382910787999</v>
      </c>
      <c r="J4012">
        <v>18.804180447013401</v>
      </c>
      <c r="K4012">
        <v>28.682708844595702</v>
      </c>
      <c r="L4012">
        <v>26.071542430532801</v>
      </c>
      <c r="M4012">
        <v>81.762302142579898</v>
      </c>
      <c r="N4012">
        <v>1.4790297119626299</v>
      </c>
      <c r="O4012">
        <v>6.8702290076335801</v>
      </c>
      <c r="P4012">
        <v>122.03389830508399</v>
      </c>
      <c r="Q4012">
        <v>0.100575385737459</v>
      </c>
    </row>
    <row r="4013" spans="1:17" hidden="1" x14ac:dyDescent="0.3">
      <c r="A4013" t="s">
        <v>8258</v>
      </c>
      <c r="B4013" t="s">
        <v>8259</v>
      </c>
      <c r="C4013" t="s">
        <v>10405</v>
      </c>
      <c r="D4013" t="s">
        <v>564</v>
      </c>
      <c r="E4013">
        <v>24.004000000000001</v>
      </c>
      <c r="F4013">
        <v>14.12</v>
      </c>
      <c r="G4013">
        <v>-19.1210705590223</v>
      </c>
      <c r="H4013">
        <v>-12.485528839730801</v>
      </c>
      <c r="I4013">
        <v>-8.5641326295318301</v>
      </c>
      <c r="J4013">
        <v>-7.6929920754673402</v>
      </c>
      <c r="K4013">
        <v>14.359246635259501</v>
      </c>
      <c r="L4013">
        <v>14.0019660244853</v>
      </c>
      <c r="M4013">
        <v>41.721863009827999</v>
      </c>
      <c r="N4013">
        <v>0.90705692942482496</v>
      </c>
      <c r="O4013">
        <v>27.478753541076401</v>
      </c>
      <c r="P4013">
        <v>30.3785780240073</v>
      </c>
      <c r="Q4013">
        <v>4.1970096645667997E-2</v>
      </c>
    </row>
    <row r="4014" spans="1:17" hidden="1" x14ac:dyDescent="0.3">
      <c r="A4014" t="s">
        <v>8260</v>
      </c>
      <c r="B4014" t="s">
        <v>8261</v>
      </c>
      <c r="C4014" t="s">
        <v>10405</v>
      </c>
      <c r="D4014" t="s">
        <v>46</v>
      </c>
      <c r="E4014">
        <v>23.974720000000001</v>
      </c>
      <c r="F4014">
        <v>26.95</v>
      </c>
      <c r="G4014">
        <v>88.188260143479098</v>
      </c>
      <c r="H4014">
        <v>-7.4652368835481502</v>
      </c>
      <c r="I4014">
        <v>51.070770139280199</v>
      </c>
      <c r="J4014">
        <v>-2.4691114784524202</v>
      </c>
      <c r="K4014">
        <v>26.9527774338619</v>
      </c>
      <c r="L4014">
        <v>21.3161914106852</v>
      </c>
      <c r="M4014">
        <v>2.48165326066606</v>
      </c>
      <c r="N4014">
        <v>4.3636363636363598E-2</v>
      </c>
      <c r="O4014">
        <v>5.1576994434137298</v>
      </c>
      <c r="P4014">
        <v>231.48831488314801</v>
      </c>
    </row>
    <row r="4015" spans="1:17" hidden="1" x14ac:dyDescent="0.3">
      <c r="A4015" t="s">
        <v>8262</v>
      </c>
      <c r="B4015" t="s">
        <v>8263</v>
      </c>
      <c r="C4015" t="s">
        <v>10405</v>
      </c>
      <c r="D4015" t="s">
        <v>592</v>
      </c>
      <c r="E4015">
        <v>23.905473000000001</v>
      </c>
      <c r="F4015">
        <v>1.83</v>
      </c>
      <c r="G4015">
        <v>-17.7965109113042</v>
      </c>
      <c r="H4015">
        <v>-6.32833628438358</v>
      </c>
      <c r="I4015">
        <v>-21.3673539750129</v>
      </c>
      <c r="J4015">
        <v>-5.5618949836070604</v>
      </c>
      <c r="K4015">
        <v>1.88759728154081</v>
      </c>
      <c r="L4015">
        <v>1.8631718345442501</v>
      </c>
      <c r="M4015">
        <v>37.728284607109401</v>
      </c>
      <c r="N4015">
        <v>0.73481435176641297</v>
      </c>
      <c r="O4015">
        <v>47.540983606557297</v>
      </c>
      <c r="P4015">
        <v>36.567164179104402</v>
      </c>
      <c r="Q4015">
        <v>4.8560884905257E-2</v>
      </c>
    </row>
    <row r="4016" spans="1:17" hidden="1" x14ac:dyDescent="0.3">
      <c r="A4016" t="s">
        <v>8264</v>
      </c>
      <c r="B4016" t="s">
        <v>8265</v>
      </c>
      <c r="C4016" t="s">
        <v>10405</v>
      </c>
      <c r="D4016" t="s">
        <v>4124</v>
      </c>
      <c r="E4016">
        <v>23.891310799999999</v>
      </c>
      <c r="F4016">
        <v>93</v>
      </c>
      <c r="G4016">
        <v>-66.908353016567304</v>
      </c>
      <c r="H4016">
        <v>-0.300053153597651</v>
      </c>
      <c r="I4016">
        <v>-52.419985553960302</v>
      </c>
      <c r="J4016">
        <v>2.00016226456433</v>
      </c>
      <c r="K4016">
        <v>92.844180991942494</v>
      </c>
      <c r="M4016">
        <v>48.879629670724803</v>
      </c>
      <c r="N4016">
        <v>1.3249324932493201</v>
      </c>
      <c r="O4016">
        <v>68.602150537634401</v>
      </c>
      <c r="P4016">
        <v>19.845360824742201</v>
      </c>
    </row>
    <row r="4017" spans="1:17" hidden="1" x14ac:dyDescent="0.3">
      <c r="A4017" t="s">
        <v>8266</v>
      </c>
      <c r="B4017" t="s">
        <v>8267</v>
      </c>
      <c r="C4017" t="s">
        <v>10405</v>
      </c>
      <c r="D4017" t="s">
        <v>21</v>
      </c>
      <c r="E4017">
        <v>23.8660344</v>
      </c>
      <c r="F4017">
        <v>2.1800000000000002</v>
      </c>
      <c r="G4017">
        <v>30.515056252874899</v>
      </c>
      <c r="H4017">
        <v>-8.2974786649608703</v>
      </c>
      <c r="I4017">
        <v>-2.9463013434340399</v>
      </c>
      <c r="J4017">
        <v>-4.27091328025422</v>
      </c>
      <c r="K4017">
        <v>2.2748183023104001</v>
      </c>
      <c r="L4017">
        <v>2.1222477484571201</v>
      </c>
      <c r="M4017">
        <v>41.088874248386801</v>
      </c>
      <c r="N4017">
        <v>0.94819965207043</v>
      </c>
      <c r="O4017">
        <v>68.348623853210995</v>
      </c>
      <c r="P4017">
        <v>92.920353982300895</v>
      </c>
      <c r="Q4017">
        <v>5.6903128437742E-2</v>
      </c>
    </row>
    <row r="4018" spans="1:17" hidden="1" x14ac:dyDescent="0.3">
      <c r="A4018" t="s">
        <v>8268</v>
      </c>
      <c r="B4018" t="s">
        <v>8269</v>
      </c>
      <c r="C4018" t="s">
        <v>10405</v>
      </c>
      <c r="D4018" t="s">
        <v>400</v>
      </c>
      <c r="E4018">
        <v>23.802510000000002</v>
      </c>
      <c r="F4018">
        <v>47.51</v>
      </c>
      <c r="G4018">
        <v>152.149255097073</v>
      </c>
      <c r="H4018">
        <v>-4.7576556561113303</v>
      </c>
      <c r="I4018">
        <v>-17.683143448697201</v>
      </c>
      <c r="J4018">
        <v>-2.4691114784524202</v>
      </c>
      <c r="K4018">
        <v>47.502720727921499</v>
      </c>
      <c r="L4018">
        <v>44.791886453223903</v>
      </c>
      <c r="M4018">
        <v>100</v>
      </c>
      <c r="O4018">
        <v>0</v>
      </c>
      <c r="P4018">
        <v>184.320766008378</v>
      </c>
    </row>
    <row r="4019" spans="1:17" hidden="1" x14ac:dyDescent="0.3">
      <c r="A4019" t="s">
        <v>8270</v>
      </c>
      <c r="B4019" t="s">
        <v>8271</v>
      </c>
      <c r="C4019" t="s">
        <v>10405</v>
      </c>
      <c r="D4019" t="s">
        <v>564</v>
      </c>
      <c r="E4019">
        <v>23.793455999999999</v>
      </c>
      <c r="F4019">
        <v>40</v>
      </c>
      <c r="G4019">
        <v>12.861121430972799</v>
      </c>
      <c r="H4019">
        <v>3.12928916219284</v>
      </c>
      <c r="I4019">
        <v>-59.467454320477103</v>
      </c>
      <c r="J4019">
        <v>-2.26911147845242</v>
      </c>
      <c r="K4019">
        <v>41.323959929621999</v>
      </c>
      <c r="L4019">
        <v>42.3041941132456</v>
      </c>
      <c r="M4019">
        <v>46.008983297005898</v>
      </c>
      <c r="N4019">
        <v>0.60336577541049097</v>
      </c>
      <c r="O4019">
        <v>123.22499999999999</v>
      </c>
      <c r="P4019">
        <v>131.08030040438999</v>
      </c>
      <c r="Q4019">
        <v>2.5236161028944999E-2</v>
      </c>
    </row>
    <row r="4020" spans="1:17" hidden="1" x14ac:dyDescent="0.3">
      <c r="A4020" t="s">
        <v>8272</v>
      </c>
      <c r="B4020" t="s">
        <v>8273</v>
      </c>
      <c r="C4020" t="s">
        <v>10405</v>
      </c>
      <c r="D4020" t="s">
        <v>780</v>
      </c>
      <c r="E4020">
        <v>23.790005000000001</v>
      </c>
      <c r="F4020">
        <v>9.5500000000000007</v>
      </c>
      <c r="G4020">
        <v>75.437184740869696</v>
      </c>
      <c r="H4020">
        <v>-18.501731485495199</v>
      </c>
      <c r="I4020">
        <v>38.362608185289702</v>
      </c>
      <c r="J4020">
        <v>7.1694427384150297</v>
      </c>
      <c r="K4020">
        <v>8.8251088867520799</v>
      </c>
      <c r="L4020">
        <v>7.2495564317191201</v>
      </c>
      <c r="M4020">
        <v>69.203491485753304</v>
      </c>
      <c r="N4020">
        <v>0.496955753857594</v>
      </c>
      <c r="O4020">
        <v>54.764397905759097</v>
      </c>
      <c r="P4020">
        <v>138.75</v>
      </c>
      <c r="Q4020">
        <v>-1.0176203764427001E-2</v>
      </c>
    </row>
    <row r="4021" spans="1:17" hidden="1" x14ac:dyDescent="0.3">
      <c r="A4021" t="s">
        <v>8274</v>
      </c>
      <c r="B4021" t="s">
        <v>8275</v>
      </c>
      <c r="C4021" t="s">
        <v>10405</v>
      </c>
      <c r="D4021" t="s">
        <v>400</v>
      </c>
      <c r="E4021">
        <v>23.664300000000001</v>
      </c>
      <c r="F4021">
        <v>23.43</v>
      </c>
      <c r="G4021">
        <v>5.6520185004604899</v>
      </c>
      <c r="H4021">
        <v>16.010409023019498</v>
      </c>
      <c r="I4021">
        <v>37.48241946521</v>
      </c>
      <c r="J4021">
        <v>-6.0981437365169402</v>
      </c>
      <c r="K4021">
        <v>22.301656362710801</v>
      </c>
      <c r="L4021">
        <v>19.450310452636099</v>
      </c>
      <c r="M4021">
        <v>44.330411241818197</v>
      </c>
      <c r="N4021">
        <v>0.49959558339446603</v>
      </c>
      <c r="O4021">
        <v>18.565941101152301</v>
      </c>
      <c r="P4021">
        <v>80.647648419429402</v>
      </c>
      <c r="Q4021">
        <v>0.10982247061224901</v>
      </c>
    </row>
    <row r="4022" spans="1:17" hidden="1" x14ac:dyDescent="0.3">
      <c r="A4022" t="s">
        <v>8276</v>
      </c>
      <c r="B4022" t="s">
        <v>8277</v>
      </c>
      <c r="C4022" t="s">
        <v>10405</v>
      </c>
      <c r="D4022" t="s">
        <v>5124</v>
      </c>
      <c r="E4022">
        <v>23.662170724999999</v>
      </c>
      <c r="F4022">
        <v>45.25</v>
      </c>
      <c r="G4022">
        <v>-37.900677577970797</v>
      </c>
      <c r="H4022">
        <v>0.109088260458776</v>
      </c>
      <c r="I4022">
        <v>-25.336204673187002</v>
      </c>
      <c r="J4022">
        <v>2.3976324381176801</v>
      </c>
      <c r="K4022">
        <v>44.214915257833098</v>
      </c>
      <c r="L4022">
        <v>46.147260498473798</v>
      </c>
      <c r="M4022">
        <v>99.756283161921502</v>
      </c>
      <c r="N4022">
        <v>0.211966357187926</v>
      </c>
      <c r="O4022">
        <v>25.3038674033149</v>
      </c>
      <c r="P4022">
        <v>6.7720622935346801</v>
      </c>
    </row>
    <row r="4023" spans="1:17" hidden="1" x14ac:dyDescent="0.3">
      <c r="A4023" t="s">
        <v>8278</v>
      </c>
      <c r="B4023" t="s">
        <v>8279</v>
      </c>
      <c r="C4023" t="s">
        <v>10405</v>
      </c>
      <c r="D4023" t="s">
        <v>592</v>
      </c>
      <c r="E4023">
        <v>23.607500000000002</v>
      </c>
      <c r="F4023">
        <v>25.44</v>
      </c>
      <c r="G4023">
        <v>-2.9688699768197</v>
      </c>
      <c r="H4023">
        <v>-0.93986823745623704</v>
      </c>
      <c r="I4023">
        <v>10.2203256312424</v>
      </c>
      <c r="J4023">
        <v>1.5291501469278399</v>
      </c>
      <c r="K4023">
        <v>23.455989794003901</v>
      </c>
      <c r="L4023">
        <v>22.267631674633499</v>
      </c>
      <c r="M4023">
        <v>64.479847177099003</v>
      </c>
      <c r="N4023">
        <v>0.86140856637144003</v>
      </c>
      <c r="O4023">
        <v>30.6603773584905</v>
      </c>
      <c r="P4023">
        <v>52.792792792792802</v>
      </c>
      <c r="Q4023">
        <v>7.3545648464782995E-2</v>
      </c>
    </row>
    <row r="4024" spans="1:17" hidden="1" x14ac:dyDescent="0.3">
      <c r="A4024" t="s">
        <v>8280</v>
      </c>
      <c r="B4024" t="s">
        <v>8281</v>
      </c>
      <c r="C4024" t="s">
        <v>10405</v>
      </c>
      <c r="D4024" t="s">
        <v>780</v>
      </c>
      <c r="E4024">
        <v>23.537046499999999</v>
      </c>
      <c r="F4024">
        <v>23.05</v>
      </c>
      <c r="G4024">
        <v>-2.3123559817267298</v>
      </c>
      <c r="H4024">
        <v>-14.373040271495899</v>
      </c>
      <c r="I4024">
        <v>41.282373792682101</v>
      </c>
      <c r="J4024">
        <v>-8.3561759558252593</v>
      </c>
      <c r="K4024">
        <v>22.675467055733598</v>
      </c>
      <c r="L4024">
        <v>19.904325467300499</v>
      </c>
      <c r="M4024">
        <v>42.884814476969702</v>
      </c>
      <c r="N4024">
        <v>0.232352872297765</v>
      </c>
      <c r="O4024">
        <v>16.702819956616</v>
      </c>
      <c r="P4024">
        <v>73.962264150943398</v>
      </c>
      <c r="Q4024">
        <v>1.7729475501213E-2</v>
      </c>
    </row>
    <row r="4025" spans="1:17" hidden="1" x14ac:dyDescent="0.3">
      <c r="A4025" t="s">
        <v>8282</v>
      </c>
      <c r="B4025" t="s">
        <v>8283</v>
      </c>
      <c r="C4025" t="s">
        <v>10405</v>
      </c>
      <c r="D4025" t="s">
        <v>21</v>
      </c>
      <c r="E4025">
        <v>23.533248374999999</v>
      </c>
      <c r="F4025">
        <v>183.75</v>
      </c>
      <c r="G4025">
        <v>63.515390047162199</v>
      </c>
      <c r="H4025">
        <v>-12.8704007541505</v>
      </c>
      <c r="I4025">
        <v>33.863248303880098</v>
      </c>
      <c r="J4025">
        <v>-4.4816572181283298</v>
      </c>
      <c r="K4025">
        <v>186.64491853809</v>
      </c>
      <c r="L4025">
        <v>150.94507971110099</v>
      </c>
      <c r="M4025">
        <v>33.121127377971703</v>
      </c>
      <c r="N4025">
        <v>0.20236801028760401</v>
      </c>
      <c r="O4025">
        <v>33.278911564625801</v>
      </c>
      <c r="P4025">
        <v>108.806818181818</v>
      </c>
      <c r="Q4025">
        <v>0.20966341844995301</v>
      </c>
    </row>
    <row r="4026" spans="1:17" hidden="1" x14ac:dyDescent="0.3">
      <c r="A4026" t="s">
        <v>8284</v>
      </c>
      <c r="B4026" t="s">
        <v>8285</v>
      </c>
      <c r="C4026" t="s">
        <v>10405</v>
      </c>
      <c r="D4026" t="s">
        <v>438</v>
      </c>
      <c r="E4026">
        <v>23.491565999999999</v>
      </c>
      <c r="F4026">
        <v>20.3</v>
      </c>
      <c r="G4026">
        <v>118.445773039313</v>
      </c>
      <c r="H4026">
        <v>57.490666491539599</v>
      </c>
      <c r="I4026">
        <v>79.213073816094195</v>
      </c>
      <c r="J4026">
        <v>18.937040436174001</v>
      </c>
      <c r="K4026">
        <v>11.9553784244334</v>
      </c>
      <c r="L4026">
        <v>7.7133053573450399</v>
      </c>
      <c r="M4026">
        <v>100</v>
      </c>
      <c r="N4026">
        <v>1.01207214884249</v>
      </c>
      <c r="O4026">
        <v>0</v>
      </c>
      <c r="P4026">
        <v>150.61728395061701</v>
      </c>
      <c r="Q4026">
        <v>0.16411031620903499</v>
      </c>
    </row>
    <row r="4027" spans="1:17" hidden="1" x14ac:dyDescent="0.3">
      <c r="A4027" t="s">
        <v>8286</v>
      </c>
      <c r="B4027" t="s">
        <v>8287</v>
      </c>
      <c r="C4027" t="s">
        <v>10405</v>
      </c>
      <c r="E4027">
        <v>23.464773894</v>
      </c>
      <c r="F4027">
        <v>51.13</v>
      </c>
      <c r="G4027">
        <v>107.762792232759</v>
      </c>
      <c r="H4027">
        <v>0.23207740343692199</v>
      </c>
      <c r="I4027">
        <v>70.502355263117195</v>
      </c>
      <c r="J4027">
        <v>-2.4691114784524202</v>
      </c>
      <c r="K4027">
        <v>46.951281453474301</v>
      </c>
      <c r="L4027">
        <v>34.346373329963697</v>
      </c>
      <c r="M4027">
        <v>100</v>
      </c>
      <c r="N4027">
        <v>0</v>
      </c>
      <c r="O4027">
        <v>0</v>
      </c>
      <c r="P4027">
        <v>139.93430314406299</v>
      </c>
    </row>
    <row r="4028" spans="1:17" hidden="1" x14ac:dyDescent="0.3">
      <c r="A4028" t="s">
        <v>8288</v>
      </c>
      <c r="B4028" t="s">
        <v>8289</v>
      </c>
      <c r="C4028" t="s">
        <v>10405</v>
      </c>
      <c r="D4028" t="s">
        <v>130</v>
      </c>
      <c r="E4028">
        <v>23.459309000000001</v>
      </c>
      <c r="F4028">
        <v>39.89</v>
      </c>
      <c r="G4028">
        <v>98.406523770776701</v>
      </c>
      <c r="H4028">
        <v>-1.72815091427782</v>
      </c>
      <c r="I4028">
        <v>73.086823074497403</v>
      </c>
      <c r="J4028">
        <v>-6.4465237053122202</v>
      </c>
      <c r="K4028">
        <v>36.634131312786302</v>
      </c>
      <c r="L4028">
        <v>26.6948952912472</v>
      </c>
      <c r="M4028">
        <v>40.221567158286497</v>
      </c>
      <c r="N4028">
        <v>0.70841336203160399</v>
      </c>
      <c r="O4028">
        <v>27.4504888443218</v>
      </c>
      <c r="P4028">
        <v>206.37480798771099</v>
      </c>
      <c r="Q4028">
        <v>0.12792575874816101</v>
      </c>
    </row>
    <row r="4029" spans="1:17" hidden="1" x14ac:dyDescent="0.3">
      <c r="A4029" t="s">
        <v>8290</v>
      </c>
      <c r="B4029" t="s">
        <v>8291</v>
      </c>
      <c r="C4029" t="s">
        <v>10405</v>
      </c>
      <c r="D4029" t="s">
        <v>114</v>
      </c>
      <c r="E4029">
        <v>23.454689999999999</v>
      </c>
      <c r="F4029">
        <v>67</v>
      </c>
      <c r="G4029">
        <v>106.51748089489401</v>
      </c>
      <c r="H4029">
        <v>12.449457314599901</v>
      </c>
      <c r="I4029">
        <v>63.397937632383801</v>
      </c>
      <c r="J4029">
        <v>-8.7818205085527499</v>
      </c>
      <c r="K4029">
        <v>64.849230205567693</v>
      </c>
      <c r="L4029">
        <v>52.512216678376198</v>
      </c>
      <c r="M4029">
        <v>41.886532365797699</v>
      </c>
      <c r="N4029">
        <v>0.61662205798462</v>
      </c>
      <c r="O4029">
        <v>37.820895522388</v>
      </c>
      <c r="P4029">
        <v>143.636363636363</v>
      </c>
      <c r="Q4029">
        <v>8.9051444896350002E-2</v>
      </c>
    </row>
    <row r="4030" spans="1:17" hidden="1" x14ac:dyDescent="0.3">
      <c r="A4030" t="s">
        <v>8292</v>
      </c>
      <c r="B4030" t="s">
        <v>8293</v>
      </c>
      <c r="C4030" t="s">
        <v>10405</v>
      </c>
      <c r="D4030" t="s">
        <v>46</v>
      </c>
      <c r="E4030">
        <v>23.437349999999999</v>
      </c>
      <c r="F4030">
        <v>32.15</v>
      </c>
      <c r="G4030">
        <v>-85.168586934695995</v>
      </c>
      <c r="H4030">
        <v>-9.0924837577555806</v>
      </c>
      <c r="I4030">
        <v>-27.119763167007001</v>
      </c>
      <c r="J4030">
        <v>-5.6461160170303204</v>
      </c>
      <c r="K4030">
        <v>34.247769189532598</v>
      </c>
      <c r="M4030">
        <v>38.267049372669199</v>
      </c>
      <c r="N4030">
        <v>0.50240384615384603</v>
      </c>
      <c r="O4030">
        <v>132.97045101088599</v>
      </c>
      <c r="P4030">
        <v>2.0634920634920499</v>
      </c>
    </row>
    <row r="4031" spans="1:17" hidden="1" x14ac:dyDescent="0.3">
      <c r="A4031" t="s">
        <v>8294</v>
      </c>
      <c r="B4031" t="s">
        <v>8295</v>
      </c>
      <c r="C4031" t="s">
        <v>10405</v>
      </c>
      <c r="D4031" t="s">
        <v>54</v>
      </c>
      <c r="E4031">
        <v>23.419330949999999</v>
      </c>
      <c r="F4031">
        <v>58.25</v>
      </c>
      <c r="G4031">
        <v>-49.7811290159718</v>
      </c>
      <c r="H4031">
        <v>14.3629987406166</v>
      </c>
      <c r="I4031">
        <v>22.340895012841202</v>
      </c>
      <c r="J4031">
        <v>-4.3225234413841802</v>
      </c>
      <c r="K4031">
        <v>52.423388208649001</v>
      </c>
      <c r="M4031">
        <v>47.738327818622402</v>
      </c>
      <c r="N4031">
        <v>0.49445983379501302</v>
      </c>
      <c r="O4031">
        <v>22.231759656652301</v>
      </c>
      <c r="P4031">
        <v>75.981873111782406</v>
      </c>
    </row>
    <row r="4032" spans="1:17" hidden="1" x14ac:dyDescent="0.3">
      <c r="A4032" t="s">
        <v>8296</v>
      </c>
      <c r="B4032" t="s">
        <v>8297</v>
      </c>
      <c r="C4032" t="s">
        <v>10405</v>
      </c>
      <c r="D4032" t="s">
        <v>592</v>
      </c>
      <c r="E4032">
        <v>23.418138860999999</v>
      </c>
      <c r="F4032">
        <v>3.03</v>
      </c>
      <c r="G4032">
        <v>-34.113258484119697</v>
      </c>
      <c r="H4032">
        <v>-9.6506220169675991</v>
      </c>
      <c r="I4032">
        <v>-18.012090817118199</v>
      </c>
      <c r="J4032">
        <v>-5.2816114784524197</v>
      </c>
      <c r="K4032">
        <v>3.1667555534968201</v>
      </c>
      <c r="L4032">
        <v>3.1453815774312099</v>
      </c>
      <c r="M4032">
        <v>36.2604513187053</v>
      </c>
      <c r="N4032">
        <v>0.56746028375617297</v>
      </c>
      <c r="O4032">
        <v>49.504950495049499</v>
      </c>
      <c r="P4032">
        <v>25.726141078838101</v>
      </c>
      <c r="Q4032">
        <v>2.1010442885739999E-2</v>
      </c>
    </row>
    <row r="4033" spans="1:17" hidden="1" x14ac:dyDescent="0.3">
      <c r="A4033" t="s">
        <v>8298</v>
      </c>
      <c r="B4033" t="s">
        <v>8299</v>
      </c>
      <c r="C4033" t="s">
        <v>10405</v>
      </c>
      <c r="D4033" t="s">
        <v>89</v>
      </c>
      <c r="E4033">
        <v>23.41372878</v>
      </c>
      <c r="F4033">
        <v>4.7</v>
      </c>
      <c r="G4033">
        <v>27.150522987000802</v>
      </c>
      <c r="H4033">
        <v>-6.8152688248356199</v>
      </c>
      <c r="I4033">
        <v>-2.7687180208243398</v>
      </c>
      <c r="J4033">
        <v>-6.3074953168362597</v>
      </c>
      <c r="K4033">
        <v>4.6530324897992204</v>
      </c>
      <c r="L4033">
        <v>4.2539039232123397</v>
      </c>
      <c r="M4033">
        <v>38.790951533802499</v>
      </c>
      <c r="N4033">
        <v>1.1147078204627101</v>
      </c>
      <c r="O4033">
        <v>37.872340425531902</v>
      </c>
      <c r="P4033">
        <v>80.076628352490403</v>
      </c>
      <c r="Q4033">
        <v>-5.5593482327144998E-2</v>
      </c>
    </row>
    <row r="4034" spans="1:17" hidden="1" x14ac:dyDescent="0.3">
      <c r="A4034" t="s">
        <v>8300</v>
      </c>
      <c r="B4034" t="s">
        <v>8301</v>
      </c>
      <c r="C4034" t="s">
        <v>10405</v>
      </c>
      <c r="D4034" t="s">
        <v>407</v>
      </c>
      <c r="E4034">
        <v>23.397504000000001</v>
      </c>
      <c r="F4034">
        <v>45.8</v>
      </c>
      <c r="G4034">
        <v>-7.9175771077230896</v>
      </c>
      <c r="H4034">
        <v>-4.8464853252208098</v>
      </c>
      <c r="I4034">
        <v>8.1410323754786091</v>
      </c>
      <c r="J4034">
        <v>-3.58999059933153</v>
      </c>
      <c r="K4034">
        <v>43.518264080229002</v>
      </c>
      <c r="L4034">
        <v>40.557230184694802</v>
      </c>
      <c r="M4034">
        <v>49.174216865851299</v>
      </c>
      <c r="N4034">
        <v>0.70732518063646999</v>
      </c>
      <c r="O4034">
        <v>12.2270742358078</v>
      </c>
      <c r="P4034">
        <v>47.504025764895303</v>
      </c>
      <c r="Q4034">
        <v>-1.8717838813232E-2</v>
      </c>
    </row>
    <row r="4035" spans="1:17" hidden="1" x14ac:dyDescent="0.3">
      <c r="A4035" t="s">
        <v>8302</v>
      </c>
      <c r="B4035" t="s">
        <v>8303</v>
      </c>
      <c r="C4035" t="s">
        <v>10405</v>
      </c>
      <c r="D4035" t="s">
        <v>2316</v>
      </c>
      <c r="E4035">
        <v>23.373381885000001</v>
      </c>
      <c r="F4035">
        <v>12.39</v>
      </c>
      <c r="G4035">
        <v>-51.664688299218398</v>
      </c>
      <c r="H4035">
        <v>-11.4594628850269</v>
      </c>
      <c r="I4035">
        <v>-11.148319716968899</v>
      </c>
      <c r="J4035">
        <v>4.9896916438372596</v>
      </c>
      <c r="K4035">
        <v>13.035487668204</v>
      </c>
      <c r="L4035">
        <v>14.080551596520801</v>
      </c>
      <c r="M4035">
        <v>62.8849461372562</v>
      </c>
      <c r="N4035">
        <v>0.15593117100654699</v>
      </c>
      <c r="O4035">
        <v>49.3139628732849</v>
      </c>
      <c r="P4035">
        <v>15.794392523364399</v>
      </c>
      <c r="Q4035">
        <v>-7.1033746035795001E-2</v>
      </c>
    </row>
    <row r="4036" spans="1:17" hidden="1" x14ac:dyDescent="0.3">
      <c r="A4036" t="s">
        <v>8304</v>
      </c>
      <c r="B4036" t="s">
        <v>8305</v>
      </c>
      <c r="C4036" t="s">
        <v>10405</v>
      </c>
      <c r="D4036" t="s">
        <v>54</v>
      </c>
      <c r="E4036">
        <v>23.372184799999999</v>
      </c>
      <c r="F4036">
        <v>79.62</v>
      </c>
      <c r="G4036">
        <v>-24.4021551993388</v>
      </c>
      <c r="H4036">
        <v>-11.977262078904999</v>
      </c>
      <c r="I4036">
        <v>9.1204877027600304</v>
      </c>
      <c r="J4036">
        <v>-8.7495992833304701</v>
      </c>
      <c r="K4036">
        <v>78.147962262521901</v>
      </c>
      <c r="L4036">
        <v>72.773277075008195</v>
      </c>
      <c r="M4036">
        <v>42.886678327490898</v>
      </c>
      <c r="N4036">
        <v>0.489468844077175</v>
      </c>
      <c r="O4036">
        <v>31.562421502135098</v>
      </c>
      <c r="P4036">
        <v>42.178571428571402</v>
      </c>
      <c r="Q4036">
        <v>6.1041217364803002E-2</v>
      </c>
    </row>
    <row r="4037" spans="1:17" hidden="1" x14ac:dyDescent="0.3">
      <c r="A4037" t="s">
        <v>8306</v>
      </c>
      <c r="B4037" t="s">
        <v>8307</v>
      </c>
      <c r="C4037" t="s">
        <v>10405</v>
      </c>
      <c r="D4037" t="s">
        <v>263</v>
      </c>
      <c r="E4037">
        <v>23.366309703999999</v>
      </c>
      <c r="F4037">
        <v>27.15</v>
      </c>
      <c r="G4037">
        <v>-53.4758587373911</v>
      </c>
      <c r="H4037">
        <v>-6.8984394006686598</v>
      </c>
      <c r="I4037">
        <v>-11.545535942833199</v>
      </c>
      <c r="J4037">
        <v>-2.28337596582241</v>
      </c>
      <c r="K4037">
        <v>26.996900701654901</v>
      </c>
      <c r="L4037">
        <v>29.192011102139201</v>
      </c>
      <c r="M4037">
        <v>62.3628252847749</v>
      </c>
      <c r="N4037">
        <v>0.51024689981655102</v>
      </c>
      <c r="O4037">
        <v>38.121546961325897</v>
      </c>
      <c r="P4037">
        <v>17.126833477135399</v>
      </c>
      <c r="Q4037">
        <v>-1.598865793707E-3</v>
      </c>
    </row>
    <row r="4038" spans="1:17" hidden="1" x14ac:dyDescent="0.3">
      <c r="A4038" t="s">
        <v>8308</v>
      </c>
      <c r="B4038" t="s">
        <v>8309</v>
      </c>
      <c r="C4038" t="s">
        <v>10405</v>
      </c>
      <c r="D4038" t="s">
        <v>754</v>
      </c>
      <c r="E4038">
        <v>23.31605892</v>
      </c>
      <c r="F4038">
        <v>88.1</v>
      </c>
      <c r="G4038">
        <v>-9.2126832769706599</v>
      </c>
      <c r="H4038">
        <v>1.10003480867065</v>
      </c>
      <c r="I4038">
        <v>3.3665954905717999</v>
      </c>
      <c r="J4038">
        <v>1.5200624448236399</v>
      </c>
      <c r="K4038">
        <v>83.633385563251196</v>
      </c>
      <c r="L4038">
        <v>79.876879409183402</v>
      </c>
      <c r="M4038">
        <v>58.062255720738897</v>
      </c>
      <c r="N4038">
        <v>1.1917062845386099</v>
      </c>
      <c r="O4038">
        <v>5.6186152099886497</v>
      </c>
      <c r="P4038">
        <v>33.363608840448002</v>
      </c>
    </row>
    <row r="4039" spans="1:17" hidden="1" x14ac:dyDescent="0.3">
      <c r="A4039" t="s">
        <v>8310</v>
      </c>
      <c r="B4039" t="s">
        <v>8311</v>
      </c>
      <c r="C4039" t="s">
        <v>10405</v>
      </c>
      <c r="D4039" t="s">
        <v>592</v>
      </c>
      <c r="E4039">
        <v>23.268640000000001</v>
      </c>
      <c r="F4039">
        <v>46</v>
      </c>
      <c r="G4039">
        <v>188.38598037789399</v>
      </c>
      <c r="H4039">
        <v>-5.7183348339486804</v>
      </c>
      <c r="I4039">
        <v>18.774880876428799</v>
      </c>
      <c r="J4039">
        <v>4.4532233020589098</v>
      </c>
      <c r="K4039">
        <v>44.136606510779501</v>
      </c>
      <c r="L4039">
        <v>36.572344863574401</v>
      </c>
      <c r="M4039">
        <v>68.346627306595806</v>
      </c>
      <c r="N4039">
        <v>1.8566563065105199</v>
      </c>
      <c r="O4039">
        <v>14.999999999999901</v>
      </c>
      <c r="P4039">
        <v>280.16528925619798</v>
      </c>
      <c r="Q4039">
        <v>8.0800844741691996E-2</v>
      </c>
    </row>
    <row r="4040" spans="1:17" hidden="1" x14ac:dyDescent="0.3">
      <c r="A4040" t="s">
        <v>8312</v>
      </c>
      <c r="B4040" t="s">
        <v>8313</v>
      </c>
      <c r="C4040" t="s">
        <v>10405</v>
      </c>
      <c r="D4040" t="s">
        <v>5570</v>
      </c>
      <c r="E4040">
        <v>23.184000000000001</v>
      </c>
      <c r="F4040">
        <v>38.64</v>
      </c>
      <c r="G4040">
        <v>-30.700922676009998</v>
      </c>
      <c r="H4040">
        <v>-1.11800671444897</v>
      </c>
      <c r="I4040">
        <v>-31.433143448697201</v>
      </c>
      <c r="J4040">
        <v>-3.8931232633775301</v>
      </c>
      <c r="K4040">
        <v>40.3526608427456</v>
      </c>
      <c r="L4040">
        <v>42.738743909016698</v>
      </c>
      <c r="M4040">
        <v>42.179636071942703</v>
      </c>
      <c r="N4040">
        <v>1.07807938172949</v>
      </c>
      <c r="O4040">
        <v>66.640786749482402</v>
      </c>
      <c r="P4040">
        <v>14.7950089126559</v>
      </c>
      <c r="Q4040">
        <v>3.6369153892000003E-2</v>
      </c>
    </row>
    <row r="4041" spans="1:17" hidden="1" x14ac:dyDescent="0.3">
      <c r="A4041" t="s">
        <v>8314</v>
      </c>
      <c r="B4041" t="s">
        <v>8315</v>
      </c>
      <c r="C4041" t="s">
        <v>10405</v>
      </c>
      <c r="D4041" t="s">
        <v>130</v>
      </c>
      <c r="E4041">
        <v>23.129386199999999</v>
      </c>
      <c r="F4041">
        <v>11.79</v>
      </c>
      <c r="G4041">
        <v>19.176370988567399</v>
      </c>
      <c r="H4041">
        <v>0.11391210296750599</v>
      </c>
      <c r="I4041">
        <v>52.446726681172898</v>
      </c>
      <c r="J4041">
        <v>-1.44522069346949</v>
      </c>
      <c r="K4041">
        <v>10.9448230362604</v>
      </c>
      <c r="L4041">
        <v>9.2586353419304999</v>
      </c>
      <c r="M4041">
        <v>42.073095041176302</v>
      </c>
      <c r="N4041">
        <v>0.232070137109535</v>
      </c>
      <c r="O4041">
        <v>36.980491942324001</v>
      </c>
      <c r="P4041">
        <v>88.639999999999901</v>
      </c>
      <c r="Q4041">
        <v>9.9489421732569999E-2</v>
      </c>
    </row>
    <row r="4042" spans="1:17" hidden="1" x14ac:dyDescent="0.3">
      <c r="A4042" t="s">
        <v>8316</v>
      </c>
      <c r="B4042" t="s">
        <v>8317</v>
      </c>
      <c r="C4042" t="s">
        <v>10405</v>
      </c>
      <c r="D4042" t="s">
        <v>780</v>
      </c>
      <c r="E4042">
        <v>23.091247410000001</v>
      </c>
      <c r="F4042">
        <v>2.6</v>
      </c>
      <c r="K4042">
        <v>2.9214051989229399</v>
      </c>
      <c r="L4042">
        <v>4.2861502767889696</v>
      </c>
      <c r="M4042">
        <v>64.437260219561196</v>
      </c>
      <c r="N4042">
        <v>1</v>
      </c>
      <c r="Q4042">
        <v>-8.2544193203107005E-2</v>
      </c>
    </row>
    <row r="4043" spans="1:17" hidden="1" x14ac:dyDescent="0.3">
      <c r="A4043" t="s">
        <v>8318</v>
      </c>
      <c r="B4043" t="s">
        <v>8319</v>
      </c>
      <c r="C4043" t="s">
        <v>10405</v>
      </c>
      <c r="D4043" t="s">
        <v>468</v>
      </c>
      <c r="E4043">
        <v>23.020499999999998</v>
      </c>
      <c r="F4043">
        <v>3.1</v>
      </c>
      <c r="G4043">
        <v>1.44917874386821</v>
      </c>
      <c r="H4043">
        <v>1.77155396588179</v>
      </c>
      <c r="I4043">
        <v>23.869367966827902</v>
      </c>
      <c r="J4043">
        <v>-8.2441874662943597</v>
      </c>
      <c r="K4043">
        <v>3.02891168291616</v>
      </c>
      <c r="L4043">
        <v>2.6575946097884899</v>
      </c>
      <c r="M4043">
        <v>36.7722239117114</v>
      </c>
      <c r="N4043">
        <v>0.46056383557967701</v>
      </c>
      <c r="O4043">
        <v>36.774193548386997</v>
      </c>
      <c r="P4043">
        <v>68.478260869565204</v>
      </c>
      <c r="Q4043">
        <v>8.6362800515388999E-2</v>
      </c>
    </row>
    <row r="4044" spans="1:17" hidden="1" x14ac:dyDescent="0.3">
      <c r="A4044" t="s">
        <v>8320</v>
      </c>
      <c r="B4044" t="s">
        <v>8321</v>
      </c>
      <c r="C4044" t="s">
        <v>10405</v>
      </c>
      <c r="D4044" t="s">
        <v>7468</v>
      </c>
      <c r="E4044">
        <v>23.012689813999899</v>
      </c>
      <c r="F4044">
        <v>11.74</v>
      </c>
      <c r="G4044">
        <v>14.578489088695701</v>
      </c>
      <c r="H4044">
        <v>-5.1070006342772603</v>
      </c>
      <c r="I4044">
        <v>20.597186351067201</v>
      </c>
      <c r="J4044">
        <v>-7.2270413615909801</v>
      </c>
      <c r="K4044">
        <v>12.1163335865417</v>
      </c>
      <c r="L4044">
        <v>11.125159597686901</v>
      </c>
      <c r="M4044">
        <v>39.605332674662101</v>
      </c>
      <c r="N4044">
        <v>0.43674186219627598</v>
      </c>
      <c r="O4044">
        <v>31.431005110732499</v>
      </c>
      <c r="P4044">
        <v>51.875808538163</v>
      </c>
      <c r="Q4044">
        <v>7.2521914405117002E-2</v>
      </c>
    </row>
    <row r="4045" spans="1:17" hidden="1" x14ac:dyDescent="0.3">
      <c r="A4045" t="s">
        <v>8322</v>
      </c>
      <c r="B4045" t="s">
        <v>8323</v>
      </c>
      <c r="C4045" t="s">
        <v>10405</v>
      </c>
      <c r="D4045" t="s">
        <v>266</v>
      </c>
      <c r="E4045">
        <v>22.946338239999999</v>
      </c>
      <c r="F4045">
        <v>31.49</v>
      </c>
      <c r="G4045">
        <v>17.7808700410767</v>
      </c>
      <c r="H4045">
        <v>-2.0945398105720399</v>
      </c>
      <c r="I4045">
        <v>-17.619590858929101</v>
      </c>
      <c r="J4045">
        <v>-6.0941114784524197</v>
      </c>
      <c r="K4045">
        <v>31.629737604620399</v>
      </c>
      <c r="L4045">
        <v>30.066261353663101</v>
      </c>
      <c r="M4045">
        <v>49.196438756089002</v>
      </c>
      <c r="N4045">
        <v>0.44864876178713398</v>
      </c>
      <c r="O4045">
        <v>22.896157510320698</v>
      </c>
      <c r="P4045">
        <v>62.487100103199097</v>
      </c>
      <c r="Q4045">
        <v>8.0063481842560999E-2</v>
      </c>
    </row>
    <row r="4046" spans="1:17" hidden="1" x14ac:dyDescent="0.3">
      <c r="A4046" t="s">
        <v>8324</v>
      </c>
      <c r="B4046" t="s">
        <v>8325</v>
      </c>
      <c r="C4046" t="s">
        <v>10405</v>
      </c>
      <c r="E4046">
        <v>22.846190400000001</v>
      </c>
      <c r="F4046">
        <v>201.85</v>
      </c>
      <c r="G4046">
        <v>3453.0860379341598</v>
      </c>
      <c r="H4046">
        <v>49.406089767274104</v>
      </c>
      <c r="I4046">
        <v>881.57428229387699</v>
      </c>
      <c r="J4046">
        <v>5.7320913646312297</v>
      </c>
      <c r="K4046">
        <v>136.62165130860501</v>
      </c>
      <c r="L4046">
        <v>68.023672443286003</v>
      </c>
      <c r="M4046">
        <v>100</v>
      </c>
      <c r="N4046">
        <v>1.5357618306726399</v>
      </c>
      <c r="O4046">
        <v>0</v>
      </c>
      <c r="P4046">
        <v>3485.25754884547</v>
      </c>
    </row>
    <row r="4047" spans="1:17" hidden="1" x14ac:dyDescent="0.3">
      <c r="A4047" t="s">
        <v>8326</v>
      </c>
      <c r="B4047" t="s">
        <v>8327</v>
      </c>
      <c r="C4047" t="s">
        <v>10405</v>
      </c>
      <c r="D4047" t="s">
        <v>592</v>
      </c>
      <c r="E4047">
        <v>22.843281265000002</v>
      </c>
      <c r="F4047">
        <v>33.950000000000003</v>
      </c>
      <c r="G4047">
        <v>-61.442344244637503</v>
      </c>
      <c r="H4047">
        <v>4.6878633638757803</v>
      </c>
      <c r="I4047">
        <v>-41.969494920597299</v>
      </c>
      <c r="J4047">
        <v>-5.3303418074939</v>
      </c>
      <c r="K4047">
        <v>31.512720632210002</v>
      </c>
      <c r="L4047">
        <v>35.004356613546499</v>
      </c>
      <c r="M4047">
        <v>95.081897676480096</v>
      </c>
      <c r="N4047">
        <v>0.46753246753246702</v>
      </c>
      <c r="O4047">
        <v>53.166421207658303</v>
      </c>
      <c r="P4047">
        <v>34.402216943784602</v>
      </c>
    </row>
    <row r="4048" spans="1:17" hidden="1" x14ac:dyDescent="0.3">
      <c r="A4048" t="s">
        <v>8328</v>
      </c>
      <c r="B4048" t="s">
        <v>8329</v>
      </c>
      <c r="C4048" t="s">
        <v>10405</v>
      </c>
      <c r="D4048" t="s">
        <v>564</v>
      </c>
      <c r="E4048">
        <v>22.68</v>
      </c>
      <c r="F4048">
        <v>30.27</v>
      </c>
      <c r="G4048">
        <v>-44.023578471001301</v>
      </c>
      <c r="H4048">
        <v>-7.8389885117186298</v>
      </c>
      <c r="I4048">
        <v>-2.7192239652182799</v>
      </c>
      <c r="J4048">
        <v>-3.5660036173920902</v>
      </c>
      <c r="K4048">
        <v>28.038631747537799</v>
      </c>
      <c r="L4048">
        <v>32.0319888897141</v>
      </c>
      <c r="M4048">
        <v>66.049171528800699</v>
      </c>
      <c r="N4048">
        <v>1.32843538068449</v>
      </c>
      <c r="O4048">
        <v>94.912454575487203</v>
      </c>
      <c r="P4048">
        <v>26.705734616994501</v>
      </c>
    </row>
    <row r="4049" spans="1:17" hidden="1" x14ac:dyDescent="0.3">
      <c r="A4049" t="s">
        <v>8330</v>
      </c>
      <c r="B4049" t="s">
        <v>8331</v>
      </c>
      <c r="C4049" t="s">
        <v>10405</v>
      </c>
      <c r="D4049" t="s">
        <v>393</v>
      </c>
      <c r="E4049">
        <v>22.678452</v>
      </c>
      <c r="F4049">
        <v>20.420000000000002</v>
      </c>
      <c r="G4049">
        <v>-12.406115016876001</v>
      </c>
      <c r="H4049">
        <v>20.1491766420252</v>
      </c>
      <c r="I4049">
        <v>12.380550818818699</v>
      </c>
      <c r="J4049">
        <v>19.262123388375599</v>
      </c>
      <c r="K4049">
        <v>16.306044228333</v>
      </c>
      <c r="L4049">
        <v>16.893842380589199</v>
      </c>
      <c r="M4049">
        <v>89.546368292795606</v>
      </c>
      <c r="N4049">
        <v>4.0331516060131802</v>
      </c>
      <c r="O4049">
        <v>68.462291870714907</v>
      </c>
      <c r="P4049">
        <v>51.259259259259203</v>
      </c>
      <c r="Q4049">
        <v>1.7142130548408002E-2</v>
      </c>
    </row>
    <row r="4050" spans="1:17" hidden="1" x14ac:dyDescent="0.3">
      <c r="A4050" t="s">
        <v>8332</v>
      </c>
      <c r="B4050" t="s">
        <v>8333</v>
      </c>
      <c r="C4050" t="s">
        <v>10405</v>
      </c>
      <c r="D4050" t="s">
        <v>8334</v>
      </c>
      <c r="E4050">
        <v>22.672018749999999</v>
      </c>
      <c r="F4050">
        <v>62.35</v>
      </c>
      <c r="G4050">
        <v>-85.4148554932314</v>
      </c>
      <c r="H4050">
        <v>-6.3294548320612796</v>
      </c>
      <c r="I4050">
        <v>-70.926488030624398</v>
      </c>
      <c r="J4050">
        <v>-8.8159097500039196E-2</v>
      </c>
      <c r="K4050">
        <v>65.358803844954096</v>
      </c>
      <c r="M4050">
        <v>45.293124705411202</v>
      </c>
      <c r="N4050">
        <v>0.80980066445182697</v>
      </c>
      <c r="O4050">
        <v>159.903769045709</v>
      </c>
      <c r="P4050">
        <v>30.712788259958</v>
      </c>
    </row>
    <row r="4051" spans="1:17" hidden="1" x14ac:dyDescent="0.3">
      <c r="A4051" t="s">
        <v>8335</v>
      </c>
      <c r="B4051" t="s">
        <v>8336</v>
      </c>
      <c r="C4051" t="s">
        <v>10405</v>
      </c>
      <c r="D4051" t="s">
        <v>740</v>
      </c>
      <c r="E4051">
        <v>22.660430399999999</v>
      </c>
      <c r="F4051">
        <v>12.96</v>
      </c>
      <c r="G4051">
        <v>-93.473392069859003</v>
      </c>
      <c r="H4051">
        <v>33.763315646316897</v>
      </c>
      <c r="I4051">
        <v>-64.677008479372006</v>
      </c>
      <c r="J4051">
        <v>-7.3933539026948303</v>
      </c>
      <c r="K4051">
        <v>11.244647328134301</v>
      </c>
      <c r="M4051">
        <v>61.315921452925203</v>
      </c>
      <c r="N4051">
        <v>0.38335777126099702</v>
      </c>
      <c r="O4051">
        <v>171.99074074073999</v>
      </c>
      <c r="P4051">
        <v>81.005586592178702</v>
      </c>
    </row>
    <row r="4052" spans="1:17" hidden="1" x14ac:dyDescent="0.3">
      <c r="A4052" t="s">
        <v>8337</v>
      </c>
      <c r="B4052" t="s">
        <v>8338</v>
      </c>
      <c r="C4052" t="s">
        <v>10405</v>
      </c>
      <c r="D4052" t="s">
        <v>393</v>
      </c>
      <c r="E4052">
        <v>22.65</v>
      </c>
      <c r="F4052">
        <v>75.5</v>
      </c>
      <c r="G4052">
        <v>56.578489088695697</v>
      </c>
      <c r="H4052">
        <v>-6.3382928504803102</v>
      </c>
      <c r="I4052">
        <v>-12.9238816199196</v>
      </c>
      <c r="J4052">
        <v>-1.5191431440635601</v>
      </c>
      <c r="K4052">
        <v>78.004648304695195</v>
      </c>
      <c r="L4052">
        <v>70.512260529931197</v>
      </c>
      <c r="M4052">
        <v>42.850965568291997</v>
      </c>
      <c r="N4052">
        <v>0.59603064154160501</v>
      </c>
      <c r="O4052">
        <v>31.046357615893999</v>
      </c>
      <c r="P4052">
        <v>109.722222222222</v>
      </c>
      <c r="Q4052">
        <v>3.7263314107708001E-2</v>
      </c>
    </row>
    <row r="4053" spans="1:17" hidden="1" x14ac:dyDescent="0.3">
      <c r="A4053" t="s">
        <v>8339</v>
      </c>
      <c r="B4053" t="s">
        <v>8340</v>
      </c>
      <c r="C4053" t="s">
        <v>10405</v>
      </c>
      <c r="D4053" t="s">
        <v>592</v>
      </c>
      <c r="E4053">
        <v>22.612500000000001</v>
      </c>
      <c r="F4053">
        <v>13.5</v>
      </c>
      <c r="G4053">
        <v>-12.1715109113042</v>
      </c>
      <c r="H4053">
        <v>-0.10649286541366</v>
      </c>
      <c r="I4053">
        <v>22.941856551302699</v>
      </c>
      <c r="J4053">
        <v>-6.04054004988099</v>
      </c>
      <c r="K4053">
        <v>12.9875058430344</v>
      </c>
      <c r="L4053">
        <v>11.956728622291701</v>
      </c>
      <c r="M4053">
        <v>59.956557434924299</v>
      </c>
      <c r="N4053">
        <v>0.21212121212121199</v>
      </c>
      <c r="O4053">
        <v>14.074074074074</v>
      </c>
      <c r="P4053">
        <v>58.823529411764603</v>
      </c>
      <c r="Q4053">
        <v>9.4819813944747006E-2</v>
      </c>
    </row>
    <row r="4054" spans="1:17" hidden="1" x14ac:dyDescent="0.3">
      <c r="A4054" t="s">
        <v>8341</v>
      </c>
      <c r="B4054" t="s">
        <v>8342</v>
      </c>
      <c r="C4054" t="s">
        <v>10405</v>
      </c>
      <c r="D4054" t="s">
        <v>266</v>
      </c>
      <c r="E4054">
        <v>22.571376000000001</v>
      </c>
      <c r="F4054">
        <v>67.89</v>
      </c>
      <c r="G4054">
        <v>15.415445610434899</v>
      </c>
      <c r="H4054">
        <v>-8.9279677004391207</v>
      </c>
      <c r="I4054">
        <v>21.922038537730899</v>
      </c>
      <c r="J4054">
        <v>6.8637782237601801</v>
      </c>
      <c r="K4054">
        <v>60.369794764484404</v>
      </c>
      <c r="L4054">
        <v>54.643237202558403</v>
      </c>
      <c r="M4054">
        <v>69.843395510137995</v>
      </c>
      <c r="N4054">
        <v>0.89909062870921597</v>
      </c>
      <c r="O4054">
        <v>11.931064958020301</v>
      </c>
      <c r="P4054">
        <v>58.992974238875803</v>
      </c>
      <c r="Q4054">
        <v>1.4392673725878999E-2</v>
      </c>
    </row>
    <row r="4055" spans="1:17" hidden="1" x14ac:dyDescent="0.3">
      <c r="A4055" t="s">
        <v>8343</v>
      </c>
      <c r="B4055" t="s">
        <v>8344</v>
      </c>
      <c r="C4055" t="s">
        <v>10405</v>
      </c>
      <c r="D4055" t="s">
        <v>646</v>
      </c>
      <c r="E4055">
        <v>22.55</v>
      </c>
      <c r="F4055">
        <v>20.5</v>
      </c>
      <c r="G4055">
        <v>11.7891632459991</v>
      </c>
      <c r="H4055">
        <v>-3.5381434609893798</v>
      </c>
      <c r="I4055">
        <v>6.5276999321166998E-2</v>
      </c>
      <c r="J4055">
        <v>5.1553698493483999</v>
      </c>
      <c r="K4055">
        <v>19.975152561367398</v>
      </c>
      <c r="L4055">
        <v>19.1213400509241</v>
      </c>
      <c r="M4055">
        <v>64.728266647300998</v>
      </c>
      <c r="N4055">
        <v>0.91718940880952005</v>
      </c>
      <c r="O4055">
        <v>12.146341463414601</v>
      </c>
      <c r="P4055">
        <v>57.0881226053639</v>
      </c>
      <c r="Q4055">
        <v>4.4780389912463997E-2</v>
      </c>
    </row>
    <row r="4056" spans="1:17" hidden="1" x14ac:dyDescent="0.3">
      <c r="A4056" t="s">
        <v>8345</v>
      </c>
      <c r="B4056" t="s">
        <v>8346</v>
      </c>
      <c r="C4056" t="s">
        <v>10405</v>
      </c>
      <c r="D4056" t="s">
        <v>135</v>
      </c>
      <c r="E4056">
        <v>22.52703</v>
      </c>
      <c r="F4056">
        <v>68.89</v>
      </c>
      <c r="G4056">
        <v>80.9782415639433</v>
      </c>
      <c r="H4056">
        <v>23.290671481435101</v>
      </c>
      <c r="I4056">
        <v>275.52461910838002</v>
      </c>
      <c r="J4056">
        <v>1.5629030186783499</v>
      </c>
      <c r="K4056">
        <v>54.438130983469598</v>
      </c>
      <c r="L4056">
        <v>35.584855607492401</v>
      </c>
      <c r="M4056">
        <v>99.988014737745402</v>
      </c>
      <c r="N4056">
        <v>0.281833181862299</v>
      </c>
      <c r="O4056">
        <v>0</v>
      </c>
      <c r="P4056">
        <v>353.22368421052602</v>
      </c>
    </row>
    <row r="4057" spans="1:17" hidden="1" x14ac:dyDescent="0.3">
      <c r="A4057" t="s">
        <v>8347</v>
      </c>
      <c r="B4057" t="s">
        <v>8348</v>
      </c>
      <c r="C4057" t="s">
        <v>10405</v>
      </c>
      <c r="D4057" t="s">
        <v>127</v>
      </c>
      <c r="E4057">
        <v>22.4997264</v>
      </c>
      <c r="F4057">
        <v>41</v>
      </c>
      <c r="G4057">
        <v>57.467712030416401</v>
      </c>
      <c r="H4057">
        <v>10.802065822196001</v>
      </c>
      <c r="I4057">
        <v>-1.5687282688614801</v>
      </c>
      <c r="J4057">
        <v>-1.5098227559442301</v>
      </c>
      <c r="K4057">
        <v>37.381919786458397</v>
      </c>
      <c r="L4057">
        <v>32.542836261109599</v>
      </c>
      <c r="M4057">
        <v>55.538239053941901</v>
      </c>
      <c r="N4057">
        <v>1.75679846225714</v>
      </c>
      <c r="O4057">
        <v>30.097560975609699</v>
      </c>
      <c r="P4057">
        <v>127.777777777777</v>
      </c>
      <c r="Q4057">
        <v>5.9734815019779001E-2</v>
      </c>
    </row>
    <row r="4058" spans="1:17" hidden="1" x14ac:dyDescent="0.3">
      <c r="A4058" t="s">
        <v>8349</v>
      </c>
      <c r="B4058" t="s">
        <v>8350</v>
      </c>
      <c r="C4058" t="s">
        <v>10405</v>
      </c>
      <c r="D4058" t="s">
        <v>7516</v>
      </c>
      <c r="E4058">
        <v>22.482473175999999</v>
      </c>
      <c r="F4058">
        <v>21.74</v>
      </c>
      <c r="G4058">
        <v>-43.109651017817903</v>
      </c>
      <c r="H4058">
        <v>-4.7576556561113303</v>
      </c>
      <c r="I4058">
        <v>-29.1652281392509</v>
      </c>
      <c r="J4058">
        <v>-5.3186217188798404</v>
      </c>
      <c r="K4058">
        <v>22.2101316303159</v>
      </c>
      <c r="L4058">
        <v>22.058065179210502</v>
      </c>
      <c r="M4058">
        <v>43.285004522599301</v>
      </c>
      <c r="N4058">
        <v>1.3127793246324</v>
      </c>
      <c r="O4058">
        <v>33.394664213431398</v>
      </c>
      <c r="P4058">
        <v>17.577068685775998</v>
      </c>
      <c r="Q4058">
        <v>-3.7095382991575998E-2</v>
      </c>
    </row>
    <row r="4059" spans="1:17" hidden="1" x14ac:dyDescent="0.3">
      <c r="A4059" t="s">
        <v>8351</v>
      </c>
      <c r="B4059" t="s">
        <v>8352</v>
      </c>
      <c r="C4059" t="s">
        <v>10405</v>
      </c>
      <c r="D4059" t="s">
        <v>754</v>
      </c>
      <c r="E4059">
        <v>22.46870916</v>
      </c>
      <c r="F4059">
        <v>131.35</v>
      </c>
      <c r="G4059">
        <v>19.4153327124695</v>
      </c>
      <c r="H4059">
        <v>3.7412768451203902</v>
      </c>
      <c r="I4059">
        <v>12.2248775185661</v>
      </c>
      <c r="J4059">
        <v>0.70102985050830602</v>
      </c>
      <c r="K4059">
        <v>122.824106855137</v>
      </c>
      <c r="L4059">
        <v>109.54891120291001</v>
      </c>
      <c r="M4059">
        <v>31.967359018905899</v>
      </c>
      <c r="N4059">
        <v>0.498840187623038</v>
      </c>
      <c r="O4059">
        <v>2.2915873620099099</v>
      </c>
      <c r="P4059">
        <v>58.233947717142499</v>
      </c>
    </row>
    <row r="4060" spans="1:17" hidden="1" x14ac:dyDescent="0.3">
      <c r="A4060" t="s">
        <v>8353</v>
      </c>
      <c r="B4060" t="s">
        <v>8354</v>
      </c>
      <c r="C4060" t="s">
        <v>10405</v>
      </c>
      <c r="D4060" t="s">
        <v>4397</v>
      </c>
      <c r="E4060">
        <v>22.464700000000001</v>
      </c>
      <c r="F4060">
        <v>69.25</v>
      </c>
      <c r="G4060">
        <v>-48.737775971545098</v>
      </c>
      <c r="H4060">
        <v>-1.39944670088745</v>
      </c>
      <c r="I4060">
        <v>-11.144681910235599</v>
      </c>
      <c r="J4060">
        <v>16.721938435489001</v>
      </c>
      <c r="K4060">
        <v>68.537992725266193</v>
      </c>
      <c r="L4060">
        <v>68.871809692112393</v>
      </c>
      <c r="M4060">
        <v>53.369856030746497</v>
      </c>
      <c r="N4060">
        <v>1.22843822843822</v>
      </c>
      <c r="O4060">
        <v>19.855595667869999</v>
      </c>
      <c r="P4060">
        <v>23.660714285714199</v>
      </c>
    </row>
    <row r="4061" spans="1:17" hidden="1" x14ac:dyDescent="0.3">
      <c r="A4061" t="s">
        <v>8355</v>
      </c>
      <c r="B4061" t="s">
        <v>8356</v>
      </c>
      <c r="C4061" t="s">
        <v>10405</v>
      </c>
      <c r="D4061" t="s">
        <v>21</v>
      </c>
      <c r="E4061">
        <v>22.327924156000002</v>
      </c>
      <c r="F4061">
        <v>14.5</v>
      </c>
      <c r="G4061">
        <v>-14.762604028713101</v>
      </c>
      <c r="H4061">
        <v>-11.9960984784957</v>
      </c>
      <c r="I4061">
        <v>31.493811283812999</v>
      </c>
      <c r="J4061">
        <v>7.8782112422422204</v>
      </c>
      <c r="K4061">
        <v>14.809847080111</v>
      </c>
      <c r="L4061">
        <v>14.531629376842099</v>
      </c>
      <c r="M4061">
        <v>43.2141472279162</v>
      </c>
      <c r="N4061">
        <v>1.1658873305802899</v>
      </c>
      <c r="O4061">
        <v>41.241379310344797</v>
      </c>
      <c r="P4061">
        <v>56.756756756756701</v>
      </c>
      <c r="Q4061">
        <v>3.2811703864498998E-2</v>
      </c>
    </row>
    <row r="4062" spans="1:17" hidden="1" x14ac:dyDescent="0.3">
      <c r="A4062" t="s">
        <v>8357</v>
      </c>
      <c r="B4062" t="s">
        <v>8358</v>
      </c>
      <c r="C4062" t="s">
        <v>10405</v>
      </c>
      <c r="D4062" t="s">
        <v>74</v>
      </c>
      <c r="E4062">
        <v>22.288652297999999</v>
      </c>
      <c r="F4062">
        <v>69.28</v>
      </c>
      <c r="G4062">
        <v>284.67566117052399</v>
      </c>
      <c r="H4062">
        <v>-13.051526580208201</v>
      </c>
      <c r="I4062">
        <v>66.572175700238901</v>
      </c>
      <c r="J4062">
        <v>-3.9516696179872901</v>
      </c>
      <c r="K4062">
        <v>65.4184384160516</v>
      </c>
      <c r="L4062">
        <v>49.761516073877701</v>
      </c>
      <c r="M4062">
        <v>49.266202079977603</v>
      </c>
      <c r="N4062">
        <v>1.0037204002701301</v>
      </c>
      <c r="O4062">
        <v>28.290993071593501</v>
      </c>
      <c r="P4062">
        <v>394.503925767309</v>
      </c>
      <c r="Q4062">
        <v>0.14230036961807399</v>
      </c>
    </row>
    <row r="4063" spans="1:17" hidden="1" x14ac:dyDescent="0.3">
      <c r="A4063" t="s">
        <v>8359</v>
      </c>
      <c r="B4063" t="s">
        <v>8360</v>
      </c>
      <c r="C4063" t="s">
        <v>10405</v>
      </c>
      <c r="D4063" t="s">
        <v>74</v>
      </c>
      <c r="E4063">
        <v>22.2074</v>
      </c>
      <c r="F4063">
        <v>37</v>
      </c>
      <c r="G4063">
        <v>0.54011032255519298</v>
      </c>
      <c r="H4063">
        <v>29.2039375160081</v>
      </c>
      <c r="I4063">
        <v>30.613449737675499</v>
      </c>
      <c r="J4063">
        <v>9.0135757071054403</v>
      </c>
      <c r="K4063">
        <v>29.629825348880001</v>
      </c>
      <c r="L4063">
        <v>26.654572317337401</v>
      </c>
      <c r="M4063">
        <v>64.960689426768496</v>
      </c>
      <c r="N4063">
        <v>0.97986603915107995</v>
      </c>
      <c r="O4063">
        <v>8.1081081081081106</v>
      </c>
      <c r="P4063">
        <v>85.929648241205996</v>
      </c>
      <c r="Q4063">
        <v>8.6990680581218005E-2</v>
      </c>
    </row>
    <row r="4064" spans="1:17" hidden="1" x14ac:dyDescent="0.3">
      <c r="A4064" t="s">
        <v>8361</v>
      </c>
      <c r="B4064" t="s">
        <v>8362</v>
      </c>
      <c r="C4064" t="s">
        <v>10405</v>
      </c>
      <c r="D4064" t="s">
        <v>564</v>
      </c>
      <c r="E4064">
        <v>22.111608</v>
      </c>
      <c r="F4064">
        <v>40.200000000000003</v>
      </c>
      <c r="G4064">
        <v>546.882543142749</v>
      </c>
      <c r="H4064">
        <v>49.407381496802202</v>
      </c>
      <c r="I4064">
        <v>466.61918213269797</v>
      </c>
      <c r="J4064">
        <v>5.70871508576273</v>
      </c>
      <c r="K4064">
        <v>27.1191296391446</v>
      </c>
      <c r="L4064">
        <v>14.557663057852</v>
      </c>
      <c r="M4064">
        <v>99.999904157479406</v>
      </c>
      <c r="N4064">
        <v>2.0902183199723599</v>
      </c>
      <c r="O4064">
        <v>0</v>
      </c>
      <c r="P4064">
        <v>1013.57340720221</v>
      </c>
    </row>
    <row r="4065" spans="1:17" hidden="1" x14ac:dyDescent="0.3">
      <c r="A4065" t="s">
        <v>8363</v>
      </c>
      <c r="B4065" t="s">
        <v>8364</v>
      </c>
      <c r="C4065" t="s">
        <v>10405</v>
      </c>
      <c r="D4065" t="s">
        <v>400</v>
      </c>
      <c r="E4065">
        <v>22.063555000000001</v>
      </c>
      <c r="F4065">
        <v>22.18</v>
      </c>
      <c r="G4065">
        <v>46.843824036234103</v>
      </c>
      <c r="H4065">
        <v>3.5919537188886701</v>
      </c>
      <c r="I4065">
        <v>3.2546973364718101</v>
      </c>
      <c r="J4065">
        <v>0.74019084712898098</v>
      </c>
      <c r="K4065">
        <v>20.423865437410601</v>
      </c>
      <c r="L4065">
        <v>18.721857007958199</v>
      </c>
      <c r="M4065">
        <v>58.654667245982601</v>
      </c>
      <c r="N4065">
        <v>0.148863001540504</v>
      </c>
      <c r="O4065">
        <v>5.0045085662759199</v>
      </c>
      <c r="P4065">
        <v>87.966101694915196</v>
      </c>
      <c r="Q4065">
        <v>6.2699329180044006E-2</v>
      </c>
    </row>
    <row r="4066" spans="1:17" hidden="1" x14ac:dyDescent="0.3">
      <c r="A4066" t="s">
        <v>8365</v>
      </c>
      <c r="B4066" t="s">
        <v>8366</v>
      </c>
      <c r="C4066" t="s">
        <v>10405</v>
      </c>
      <c r="D4066" t="s">
        <v>1010</v>
      </c>
      <c r="E4066">
        <v>22.041599999999999</v>
      </c>
      <c r="F4066">
        <v>4.0999999999999996</v>
      </c>
      <c r="G4066">
        <v>-116.36580543713301</v>
      </c>
      <c r="H4066">
        <v>-39.137561464588501</v>
      </c>
      <c r="I4066">
        <v>-101.877437974526</v>
      </c>
      <c r="J4066">
        <v>-9.7861846491841291</v>
      </c>
      <c r="K4066">
        <v>7.4845326164485497</v>
      </c>
      <c r="M4066">
        <v>1.071361882481E-3</v>
      </c>
      <c r="N4066">
        <v>2.4893014840113499</v>
      </c>
      <c r="O4066">
        <v>599.02439024390196</v>
      </c>
      <c r="P4066">
        <v>0</v>
      </c>
    </row>
    <row r="4067" spans="1:17" hidden="1" x14ac:dyDescent="0.3">
      <c r="A4067" t="s">
        <v>8367</v>
      </c>
      <c r="B4067" t="s">
        <v>8368</v>
      </c>
      <c r="C4067" t="s">
        <v>10405</v>
      </c>
      <c r="D4067" t="s">
        <v>1010</v>
      </c>
      <c r="E4067">
        <v>22.032007184000001</v>
      </c>
      <c r="F4067">
        <v>19.36</v>
      </c>
      <c r="G4067">
        <v>-23.0396056125443</v>
      </c>
      <c r="H4067">
        <v>-10.5625337048918</v>
      </c>
      <c r="I4067">
        <v>-55.231530545471401</v>
      </c>
      <c r="J4067">
        <v>-5.1895145011224502</v>
      </c>
      <c r="K4067">
        <v>21.949759344713598</v>
      </c>
      <c r="L4067">
        <v>24.194876162301501</v>
      </c>
      <c r="M4067">
        <v>44.932815678270202</v>
      </c>
      <c r="N4067">
        <v>3.1539222007307099</v>
      </c>
      <c r="O4067">
        <v>108.729338842975</v>
      </c>
      <c r="P4067">
        <v>14.4208037825058</v>
      </c>
      <c r="Q4067">
        <v>8.0351371649385994E-2</v>
      </c>
    </row>
    <row r="4068" spans="1:17" hidden="1" x14ac:dyDescent="0.3">
      <c r="A4068" t="s">
        <v>8369</v>
      </c>
      <c r="B4068" t="s">
        <v>8370</v>
      </c>
      <c r="C4068" t="s">
        <v>10405</v>
      </c>
      <c r="D4068" t="s">
        <v>1363</v>
      </c>
      <c r="E4068">
        <v>21.997200029999998</v>
      </c>
      <c r="F4068">
        <v>58.56</v>
      </c>
      <c r="G4068">
        <v>-22.158360432251001</v>
      </c>
      <c r="H4068">
        <v>-3.1653546937316199</v>
      </c>
      <c r="I4068">
        <v>-11.4036516156663</v>
      </c>
      <c r="J4068">
        <v>-2.3829194425965201</v>
      </c>
      <c r="K4068">
        <v>57.632217299704699</v>
      </c>
      <c r="L4068">
        <v>56.116652108382397</v>
      </c>
      <c r="M4068">
        <v>48.752273491280398</v>
      </c>
      <c r="N4068">
        <v>1.1243790000070999</v>
      </c>
      <c r="O4068">
        <v>12.7049180327868</v>
      </c>
      <c r="P4068">
        <v>11.014218009478601</v>
      </c>
    </row>
    <row r="4069" spans="1:17" hidden="1" x14ac:dyDescent="0.3">
      <c r="A4069" t="s">
        <v>8371</v>
      </c>
      <c r="B4069" t="s">
        <v>8372</v>
      </c>
      <c r="C4069" t="s">
        <v>10405</v>
      </c>
      <c r="D4069" t="s">
        <v>54</v>
      </c>
      <c r="E4069">
        <v>21.911999999999999</v>
      </c>
      <c r="F4069">
        <v>8.8000000000000007</v>
      </c>
      <c r="G4069">
        <v>-73.111108226740399</v>
      </c>
      <c r="H4069">
        <v>-9.2093386094229501</v>
      </c>
      <c r="I4069">
        <v>-24.758117049541902</v>
      </c>
      <c r="J4069">
        <v>-3.0340832298648301</v>
      </c>
      <c r="K4069">
        <v>9.27321154789764</v>
      </c>
      <c r="L4069">
        <v>10.742694090156901</v>
      </c>
      <c r="M4069">
        <v>38.146401710811404</v>
      </c>
      <c r="N4069">
        <v>0.54685530186300602</v>
      </c>
      <c r="O4069">
        <v>120.90909090909</v>
      </c>
      <c r="P4069">
        <v>3.5294117647058898</v>
      </c>
      <c r="Q4069">
        <v>-5.4398374746181997E-2</v>
      </c>
    </row>
    <row r="4070" spans="1:17" hidden="1" x14ac:dyDescent="0.3">
      <c r="A4070" t="s">
        <v>8373</v>
      </c>
      <c r="B4070" t="s">
        <v>8374</v>
      </c>
      <c r="C4070" t="s">
        <v>10405</v>
      </c>
      <c r="D4070" t="s">
        <v>2316</v>
      </c>
      <c r="E4070">
        <v>21.9023</v>
      </c>
      <c r="F4070">
        <v>46.9</v>
      </c>
      <c r="G4070">
        <v>-37.805313728205597</v>
      </c>
      <c r="H4070">
        <v>-49.217191592726998</v>
      </c>
      <c r="I4070">
        <v>-28.349810115363798</v>
      </c>
      <c r="J4070">
        <v>-23.451398112912901</v>
      </c>
      <c r="K4070">
        <v>68.626995649921696</v>
      </c>
      <c r="L4070">
        <v>58.623816619453699</v>
      </c>
      <c r="M4070">
        <v>3.1502607662797</v>
      </c>
      <c r="N4070">
        <v>0.97268986157875004</v>
      </c>
      <c r="O4070">
        <v>101.17270788912499</v>
      </c>
      <c r="P4070">
        <v>0.86021505376343499</v>
      </c>
    </row>
    <row r="4071" spans="1:17" hidden="1" x14ac:dyDescent="0.3">
      <c r="A4071" t="s">
        <v>8375</v>
      </c>
      <c r="B4071" t="s">
        <v>8376</v>
      </c>
      <c r="C4071" t="s">
        <v>10405</v>
      </c>
      <c r="D4071" t="s">
        <v>1010</v>
      </c>
      <c r="E4071">
        <v>21.870856319999898</v>
      </c>
      <c r="F4071">
        <v>2.5499999999999998</v>
      </c>
      <c r="G4071">
        <v>-111.68958320046001</v>
      </c>
      <c r="H4071">
        <v>-21.478967131521099</v>
      </c>
      <c r="I4071">
        <v>-62.248360840001503</v>
      </c>
      <c r="J4071">
        <v>-2.4691114784524202</v>
      </c>
      <c r="K4071">
        <v>4.0852665595554001</v>
      </c>
      <c r="L4071">
        <v>8.0044414834858699</v>
      </c>
      <c r="M4071">
        <v>2.63915421707557</v>
      </c>
      <c r="N4071">
        <v>1.565433502506</v>
      </c>
      <c r="O4071">
        <v>419.60784313725401</v>
      </c>
      <c r="P4071">
        <v>0.39370078740157399</v>
      </c>
      <c r="Q4071">
        <v>-0.16851009800178601</v>
      </c>
    </row>
    <row r="4072" spans="1:17" hidden="1" x14ac:dyDescent="0.3">
      <c r="A4072" t="s">
        <v>8377</v>
      </c>
      <c r="B4072" t="s">
        <v>8378</v>
      </c>
      <c r="C4072" t="s">
        <v>10405</v>
      </c>
      <c r="D4072" t="s">
        <v>281</v>
      </c>
      <c r="E4072">
        <v>21.833586499999999</v>
      </c>
      <c r="F4072">
        <v>55</v>
      </c>
      <c r="G4072">
        <v>-18.535147274940499</v>
      </c>
      <c r="H4072">
        <v>7.4872423030723398</v>
      </c>
      <c r="I4072">
        <v>9.6316713661175903</v>
      </c>
      <c r="J4072">
        <v>1.5203005086907</v>
      </c>
      <c r="K4072">
        <v>48.2654602989751</v>
      </c>
      <c r="L4072">
        <v>45.281221620422897</v>
      </c>
      <c r="M4072">
        <v>93.633863141125104</v>
      </c>
      <c r="N4072">
        <v>0.42594214644748302</v>
      </c>
      <c r="O4072">
        <v>30.927272727272701</v>
      </c>
      <c r="P4072">
        <v>85.372430064037701</v>
      </c>
      <c r="Q4072">
        <v>5.7491619744165001E-2</v>
      </c>
    </row>
    <row r="4073" spans="1:17" hidden="1" x14ac:dyDescent="0.3">
      <c r="A4073" t="s">
        <v>8379</v>
      </c>
      <c r="B4073" t="s">
        <v>8380</v>
      </c>
      <c r="C4073" t="s">
        <v>10405</v>
      </c>
      <c r="D4073" t="s">
        <v>127</v>
      </c>
      <c r="E4073">
        <v>21.787880000000001</v>
      </c>
      <c r="F4073">
        <v>7.16</v>
      </c>
      <c r="G4073">
        <v>-28.403394969275201</v>
      </c>
      <c r="H4073">
        <v>-18.837078038782799</v>
      </c>
      <c r="I4073">
        <v>-34.908576974708701</v>
      </c>
      <c r="J4073">
        <v>-2.4691114784524202</v>
      </c>
      <c r="K4073">
        <v>8.0485228248095595</v>
      </c>
      <c r="L4073">
        <v>5.9717312308672996</v>
      </c>
      <c r="M4073">
        <v>3.6166958955959998E-2</v>
      </c>
      <c r="N4073">
        <v>1.32510847302977</v>
      </c>
      <c r="O4073">
        <v>32.681564245810002</v>
      </c>
      <c r="P4073">
        <v>3.7681159420289698</v>
      </c>
      <c r="Q4073">
        <v>8.7293347023235005E-2</v>
      </c>
    </row>
    <row r="4074" spans="1:17" hidden="1" x14ac:dyDescent="0.3">
      <c r="A4074" t="s">
        <v>8381</v>
      </c>
      <c r="B4074" t="s">
        <v>8382</v>
      </c>
      <c r="C4074" t="s">
        <v>10405</v>
      </c>
      <c r="E4074">
        <v>21.5822</v>
      </c>
      <c r="F4074">
        <v>69.5</v>
      </c>
      <c r="G4074">
        <v>155.018571733323</v>
      </c>
      <c r="H4074">
        <v>-10.561651850212099</v>
      </c>
      <c r="I4074">
        <v>1.8764643269779899</v>
      </c>
      <c r="J4074">
        <v>-5.3966923721350097</v>
      </c>
      <c r="K4074">
        <v>75.304924644975898</v>
      </c>
      <c r="L4074">
        <v>64.760289956953997</v>
      </c>
      <c r="M4074">
        <v>48.861876524506698</v>
      </c>
      <c r="N4074">
        <v>1.5647153053468601</v>
      </c>
      <c r="O4074">
        <v>46.287769784172603</v>
      </c>
      <c r="P4074">
        <v>189.583333333333</v>
      </c>
      <c r="Q4074">
        <v>9.8367047026983997E-2</v>
      </c>
    </row>
    <row r="4075" spans="1:17" hidden="1" x14ac:dyDescent="0.3">
      <c r="A4075" t="s">
        <v>8383</v>
      </c>
      <c r="B4075" t="s">
        <v>8384</v>
      </c>
      <c r="C4075" t="s">
        <v>10405</v>
      </c>
      <c r="D4075" t="s">
        <v>1107</v>
      </c>
      <c r="E4075">
        <v>21.475823479999999</v>
      </c>
      <c r="F4075">
        <v>5.23</v>
      </c>
      <c r="G4075">
        <v>-101.406805028951</v>
      </c>
      <c r="H4075">
        <v>-12.702387953175201</v>
      </c>
      <c r="I4075">
        <v>-87.711796743826099</v>
      </c>
      <c r="J4075">
        <v>-10.572559754314399</v>
      </c>
      <c r="K4075">
        <v>7.2956545297571296</v>
      </c>
      <c r="L4075">
        <v>13.5302553386529</v>
      </c>
      <c r="M4075">
        <v>14.1017900614923</v>
      </c>
      <c r="N4075">
        <v>0.36802455575190501</v>
      </c>
      <c r="O4075">
        <v>385.65965583173897</v>
      </c>
      <c r="P4075">
        <v>0</v>
      </c>
      <c r="Q4075">
        <v>4.3466488376490003E-2</v>
      </c>
    </row>
    <row r="4076" spans="1:17" hidden="1" x14ac:dyDescent="0.3">
      <c r="A4076" t="s">
        <v>8385</v>
      </c>
      <c r="B4076" t="s">
        <v>8386</v>
      </c>
      <c r="C4076" t="s">
        <v>10405</v>
      </c>
      <c r="D4076" t="s">
        <v>754</v>
      </c>
      <c r="E4076">
        <v>21.450464595</v>
      </c>
      <c r="F4076">
        <v>44.85</v>
      </c>
      <c r="G4076">
        <v>-1.4516041785732301</v>
      </c>
      <c r="H4076">
        <v>-3.0249823887845899</v>
      </c>
      <c r="I4076">
        <v>3.17376843489212</v>
      </c>
      <c r="J4076">
        <v>-3.8649675307970202</v>
      </c>
      <c r="K4076">
        <v>43.776678127803301</v>
      </c>
      <c r="L4076">
        <v>39.483458174222299</v>
      </c>
      <c r="M4076">
        <v>53.954400247966703</v>
      </c>
      <c r="N4076">
        <v>0.95500549115671696</v>
      </c>
      <c r="O4076">
        <v>4.5484949832775801</v>
      </c>
      <c r="P4076">
        <v>41.082101289713698</v>
      </c>
      <c r="Q4076">
        <v>5.7901449305412002E-2</v>
      </c>
    </row>
    <row r="4077" spans="1:17" hidden="1" x14ac:dyDescent="0.3">
      <c r="A4077" t="s">
        <v>8387</v>
      </c>
      <c r="B4077" t="s">
        <v>8388</v>
      </c>
      <c r="C4077" t="s">
        <v>10405</v>
      </c>
      <c r="D4077" t="s">
        <v>400</v>
      </c>
      <c r="E4077">
        <v>21.45</v>
      </c>
      <c r="F4077">
        <v>39</v>
      </c>
      <c r="G4077">
        <v>73.091646983432597</v>
      </c>
      <c r="H4077">
        <v>10.243792360106401</v>
      </c>
      <c r="I4077">
        <v>88.666062900509104</v>
      </c>
      <c r="J4077">
        <v>8.4526762310447907</v>
      </c>
      <c r="K4077">
        <v>33.832402606122997</v>
      </c>
      <c r="L4077">
        <v>26.664329836525798</v>
      </c>
      <c r="M4077">
        <v>70.5526690000017</v>
      </c>
      <c r="N4077">
        <v>0.65726170324595201</v>
      </c>
      <c r="O4077">
        <v>6.4102564102564097</v>
      </c>
      <c r="P4077">
        <v>193.233082706766</v>
      </c>
      <c r="Q4077">
        <v>0.12385732231060401</v>
      </c>
    </row>
    <row r="4078" spans="1:17" hidden="1" x14ac:dyDescent="0.3">
      <c r="A4078" t="s">
        <v>8389</v>
      </c>
      <c r="B4078" t="s">
        <v>8390</v>
      </c>
      <c r="C4078" t="s">
        <v>10405</v>
      </c>
      <c r="D4078" t="s">
        <v>51</v>
      </c>
      <c r="E4078">
        <v>21.3681564</v>
      </c>
      <c r="F4078">
        <v>23.18</v>
      </c>
      <c r="G4078">
        <v>4.5030173905825697</v>
      </c>
      <c r="H4078">
        <v>-12.443537026203201</v>
      </c>
      <c r="I4078">
        <v>24.177321667581801</v>
      </c>
      <c r="J4078">
        <v>-6.1308377208238198</v>
      </c>
      <c r="K4078">
        <v>23.015419884182499</v>
      </c>
      <c r="L4078">
        <v>21.2565582277857</v>
      </c>
      <c r="M4078">
        <v>55.373732221562101</v>
      </c>
      <c r="N4078">
        <v>0.64384060277198696</v>
      </c>
      <c r="O4078">
        <v>30.198446937014602</v>
      </c>
      <c r="P4078">
        <v>54.533333333333303</v>
      </c>
      <c r="Q4078">
        <v>0.134730788933908</v>
      </c>
    </row>
    <row r="4079" spans="1:17" hidden="1" x14ac:dyDescent="0.3">
      <c r="A4079" t="s">
        <v>8391</v>
      </c>
      <c r="B4079" t="s">
        <v>8392</v>
      </c>
      <c r="C4079" t="s">
        <v>10405</v>
      </c>
      <c r="D4079" t="s">
        <v>327</v>
      </c>
      <c r="E4079">
        <v>21.349440000000001</v>
      </c>
      <c r="F4079">
        <v>35</v>
      </c>
      <c r="G4079">
        <v>-47.425748199439703</v>
      </c>
      <c r="H4079">
        <v>-10.643155923634</v>
      </c>
      <c r="I4079">
        <v>-17.683143448697201</v>
      </c>
      <c r="J4079">
        <v>-2.2411912505321898</v>
      </c>
      <c r="K4079">
        <v>37.349427101134502</v>
      </c>
      <c r="L4079">
        <v>37.9559620159961</v>
      </c>
      <c r="M4079">
        <v>34.9194974516369</v>
      </c>
      <c r="N4079">
        <v>0.53430620259352501</v>
      </c>
      <c r="O4079">
        <v>64.457142857142799</v>
      </c>
      <c r="P4079">
        <v>7.95805058605798</v>
      </c>
      <c r="Q4079">
        <v>0.100031506843416</v>
      </c>
    </row>
    <row r="4080" spans="1:17" hidden="1" x14ac:dyDescent="0.3">
      <c r="A4080" t="s">
        <v>8393</v>
      </c>
      <c r="B4080" t="s">
        <v>8394</v>
      </c>
      <c r="C4080" t="s">
        <v>10405</v>
      </c>
      <c r="D4080" t="s">
        <v>1628</v>
      </c>
      <c r="E4080">
        <v>21.29665</v>
      </c>
      <c r="F4080">
        <v>32.64</v>
      </c>
      <c r="G4080">
        <v>-1.6115109113042101</v>
      </c>
      <c r="H4080">
        <v>-4.7576556561113303</v>
      </c>
      <c r="I4080">
        <v>-12.6976175561272</v>
      </c>
      <c r="J4080">
        <v>-2.4691114784524202</v>
      </c>
      <c r="K4080">
        <v>32.604943707329099</v>
      </c>
      <c r="L4080">
        <v>30.7694016564257</v>
      </c>
      <c r="M4080">
        <v>1.5738798927461899</v>
      </c>
      <c r="O4080">
        <v>0.24509803921568499</v>
      </c>
      <c r="P4080">
        <v>94.285714285714207</v>
      </c>
    </row>
    <row r="4081" spans="1:17" hidden="1" x14ac:dyDescent="0.3">
      <c r="A4081" t="s">
        <v>8395</v>
      </c>
      <c r="B4081" t="s">
        <v>8396</v>
      </c>
      <c r="C4081" t="s">
        <v>10405</v>
      </c>
      <c r="D4081" t="s">
        <v>564</v>
      </c>
      <c r="E4081">
        <v>21.22168765</v>
      </c>
      <c r="F4081">
        <v>0.73</v>
      </c>
      <c r="G4081">
        <v>119.55262701973</v>
      </c>
      <c r="H4081">
        <v>-4.7576556561113303</v>
      </c>
      <c r="I4081">
        <v>-44.683143448697201</v>
      </c>
      <c r="J4081">
        <v>-7.6639166732576101</v>
      </c>
      <c r="K4081">
        <v>0.75435272848375001</v>
      </c>
      <c r="L4081">
        <v>0.75299948040353204</v>
      </c>
      <c r="M4081">
        <v>39.128853421551</v>
      </c>
      <c r="N4081">
        <v>0.42782053577860801</v>
      </c>
      <c r="O4081">
        <v>56.164383561643803</v>
      </c>
      <c r="P4081">
        <v>160.71428571428501</v>
      </c>
    </row>
    <row r="4082" spans="1:17" hidden="1" x14ac:dyDescent="0.3">
      <c r="A4082" t="s">
        <v>8397</v>
      </c>
      <c r="B4082" t="s">
        <v>8398</v>
      </c>
      <c r="C4082" t="s">
        <v>10405</v>
      </c>
      <c r="D4082" t="s">
        <v>433</v>
      </c>
      <c r="E4082">
        <v>21.207419999999999</v>
      </c>
      <c r="F4082">
        <v>30.78</v>
      </c>
      <c r="G4082">
        <v>-6.4875582775761398</v>
      </c>
      <c r="H4082">
        <v>-13.056163118797899</v>
      </c>
      <c r="I4082">
        <v>-15.287933867858801</v>
      </c>
      <c r="J4082">
        <v>-10.3275397927895</v>
      </c>
      <c r="K4082">
        <v>31.680451097237899</v>
      </c>
      <c r="L4082">
        <v>29.875569738978399</v>
      </c>
      <c r="M4082">
        <v>43.833876224145897</v>
      </c>
      <c r="N4082">
        <v>0.20489609927932001</v>
      </c>
      <c r="O4082">
        <v>36.972059779077298</v>
      </c>
      <c r="P4082">
        <v>43.096234309623398</v>
      </c>
      <c r="Q4082">
        <v>1.5213539203615E-2</v>
      </c>
    </row>
    <row r="4083" spans="1:17" hidden="1" x14ac:dyDescent="0.3">
      <c r="A4083" t="s">
        <v>8399</v>
      </c>
      <c r="B4083" t="s">
        <v>8400</v>
      </c>
      <c r="C4083" t="s">
        <v>10405</v>
      </c>
      <c r="D4083" t="s">
        <v>7344</v>
      </c>
      <c r="E4083">
        <v>21.18303616</v>
      </c>
      <c r="F4083">
        <v>11.44</v>
      </c>
      <c r="G4083">
        <v>2.4167243828134199</v>
      </c>
      <c r="H4083">
        <v>22.3534554549997</v>
      </c>
      <c r="I4083">
        <v>-23.758677110437699</v>
      </c>
      <c r="J4083">
        <v>-2.4691114784524202</v>
      </c>
      <c r="K4083">
        <v>10.647723322130499</v>
      </c>
      <c r="L4083">
        <v>10.2783230505141</v>
      </c>
      <c r="M4083">
        <v>72.008311823116898</v>
      </c>
      <c r="N4083">
        <v>0.90743801652892497</v>
      </c>
      <c r="O4083">
        <v>55.5944055944056</v>
      </c>
      <c r="P4083">
        <v>52.533333333333303</v>
      </c>
    </row>
    <row r="4084" spans="1:17" hidden="1" x14ac:dyDescent="0.3">
      <c r="A4084" t="s">
        <v>8401</v>
      </c>
      <c r="B4084" t="s">
        <v>8402</v>
      </c>
      <c r="C4084" t="s">
        <v>10405</v>
      </c>
      <c r="D4084" t="s">
        <v>564</v>
      </c>
      <c r="E4084">
        <v>21.167999999999999</v>
      </c>
      <c r="F4084">
        <v>8.82</v>
      </c>
      <c r="G4084">
        <v>-66.838177577970797</v>
      </c>
      <c r="H4084">
        <v>0.82486861573331804</v>
      </c>
      <c r="I4084">
        <v>-39.491654086994998</v>
      </c>
      <c r="J4084">
        <v>-3.3802732096597099</v>
      </c>
      <c r="K4084">
        <v>9.0081858866943296</v>
      </c>
      <c r="L4084">
        <v>11.2255474829043</v>
      </c>
      <c r="M4084">
        <v>72.7081835460028</v>
      </c>
      <c r="N4084">
        <v>0.44240221083214498</v>
      </c>
      <c r="O4084">
        <v>113.832199546485</v>
      </c>
      <c r="P4084">
        <v>47.738693467336702</v>
      </c>
      <c r="Q4084">
        <v>-9.9934045838006996E-2</v>
      </c>
    </row>
    <row r="4085" spans="1:17" hidden="1" x14ac:dyDescent="0.3">
      <c r="A4085" t="s">
        <v>8403</v>
      </c>
      <c r="B4085" t="s">
        <v>8404</v>
      </c>
      <c r="C4085" t="s">
        <v>10405</v>
      </c>
      <c r="E4085">
        <v>21.150247199999999</v>
      </c>
      <c r="F4085">
        <v>54.93</v>
      </c>
      <c r="G4085">
        <v>56.396975185503202</v>
      </c>
      <c r="H4085">
        <v>41.760984694765803</v>
      </c>
      <c r="I4085">
        <v>30.216695000414202</v>
      </c>
      <c r="J4085">
        <v>-2.9717175841858401</v>
      </c>
      <c r="K4085">
        <v>39.679312725754997</v>
      </c>
      <c r="L4085">
        <v>24.271306660590199</v>
      </c>
      <c r="M4085">
        <v>68.748511071907402</v>
      </c>
      <c r="N4085">
        <v>1.3182407250185699</v>
      </c>
      <c r="O4085">
        <v>12.6342617877298</v>
      </c>
      <c r="P4085">
        <v>88.568486096807405</v>
      </c>
      <c r="Q4085">
        <v>0.105617179788964</v>
      </c>
    </row>
    <row r="4086" spans="1:17" hidden="1" x14ac:dyDescent="0.3">
      <c r="A4086" t="s">
        <v>8405</v>
      </c>
      <c r="B4086" t="s">
        <v>8406</v>
      </c>
      <c r="C4086" t="s">
        <v>10405</v>
      </c>
      <c r="D4086" t="s">
        <v>8407</v>
      </c>
      <c r="E4086">
        <v>21.130199999999999</v>
      </c>
      <c r="F4086">
        <v>35.1</v>
      </c>
      <c r="G4086">
        <v>-54.447861664182803</v>
      </c>
      <c r="H4086">
        <v>-9.2597020408316499</v>
      </c>
      <c r="I4086">
        <v>-39.959494201575801</v>
      </c>
      <c r="J4086">
        <v>-3.0372932966342399</v>
      </c>
      <c r="K4086">
        <v>38.015749542624199</v>
      </c>
      <c r="M4086">
        <v>40.6129059965686</v>
      </c>
      <c r="N4086">
        <v>0.378928692125718</v>
      </c>
      <c r="O4086">
        <v>48.8888888888888</v>
      </c>
      <c r="P4086">
        <v>1.15273775216138</v>
      </c>
    </row>
    <row r="4087" spans="1:17" hidden="1" x14ac:dyDescent="0.3">
      <c r="A4087" t="s">
        <v>8408</v>
      </c>
      <c r="B4087" t="s">
        <v>8409</v>
      </c>
      <c r="C4087" t="s">
        <v>10405</v>
      </c>
      <c r="D4087" t="s">
        <v>1628</v>
      </c>
      <c r="E4087">
        <v>21.114364500000001</v>
      </c>
      <c r="F4087">
        <v>49.95</v>
      </c>
      <c r="G4087">
        <v>-48.921510911304203</v>
      </c>
      <c r="H4087">
        <v>3.8293008656278</v>
      </c>
      <c r="I4087">
        <v>-1.1409129307317301</v>
      </c>
      <c r="J4087">
        <v>12.384877944403399</v>
      </c>
      <c r="K4087">
        <v>47.277956311457402</v>
      </c>
      <c r="L4087">
        <v>51.0558674093555</v>
      </c>
      <c r="M4087">
        <v>81.116306559176095</v>
      </c>
      <c r="N4087">
        <v>1.31506849315068</v>
      </c>
      <c r="O4087">
        <v>33.6336336336336</v>
      </c>
      <c r="P4087">
        <v>35.365853658536501</v>
      </c>
    </row>
    <row r="4088" spans="1:17" hidden="1" x14ac:dyDescent="0.3">
      <c r="A4088" t="s">
        <v>8410</v>
      </c>
      <c r="B4088" t="s">
        <v>8411</v>
      </c>
      <c r="C4088" t="s">
        <v>10405</v>
      </c>
      <c r="D4088" t="s">
        <v>564</v>
      </c>
      <c r="E4088">
        <v>21.039617</v>
      </c>
      <c r="F4088">
        <v>20.6</v>
      </c>
      <c r="G4088">
        <v>10.685631945838599</v>
      </c>
      <c r="H4088">
        <v>2.2382291175512101</v>
      </c>
      <c r="I4088">
        <v>-0.17030830893680299</v>
      </c>
      <c r="J4088">
        <v>-5.2728497962094103</v>
      </c>
      <c r="K4088">
        <v>19.8056611691953</v>
      </c>
      <c r="L4088">
        <v>18.711900984195498</v>
      </c>
      <c r="M4088">
        <v>40.5790505589964</v>
      </c>
      <c r="N4088">
        <v>0.69199341807162695</v>
      </c>
      <c r="O4088">
        <v>28.6407766990291</v>
      </c>
      <c r="P4088">
        <v>65.728077232502002</v>
      </c>
      <c r="Q4088">
        <v>-3.8842598597204001E-2</v>
      </c>
    </row>
    <row r="4089" spans="1:17" hidden="1" x14ac:dyDescent="0.3">
      <c r="A4089" t="s">
        <v>8412</v>
      </c>
      <c r="B4089" t="s">
        <v>8413</v>
      </c>
      <c r="C4089" t="s">
        <v>10405</v>
      </c>
      <c r="D4089" t="s">
        <v>281</v>
      </c>
      <c r="E4089">
        <v>21.024000000000001</v>
      </c>
      <c r="F4089">
        <v>58.4</v>
      </c>
      <c r="G4089">
        <v>-42.888526658131902</v>
      </c>
      <c r="H4089">
        <v>-3.4509405925904599</v>
      </c>
      <c r="I4089">
        <v>-0.88314344869721495</v>
      </c>
      <c r="J4089">
        <v>-2.2536716220789899</v>
      </c>
      <c r="K4089">
        <v>56.634298578751199</v>
      </c>
      <c r="L4089">
        <v>55.782103646324202</v>
      </c>
      <c r="M4089">
        <v>55.689892465498097</v>
      </c>
      <c r="N4089">
        <v>0.64969245672801901</v>
      </c>
      <c r="O4089">
        <v>30.9931506849315</v>
      </c>
      <c r="P4089">
        <v>29.633740288568202</v>
      </c>
      <c r="Q4089">
        <v>0.11331742467896699</v>
      </c>
    </row>
    <row r="4090" spans="1:17" hidden="1" x14ac:dyDescent="0.3">
      <c r="A4090" t="s">
        <v>8414</v>
      </c>
      <c r="B4090" t="s">
        <v>8415</v>
      </c>
      <c r="C4090" t="s">
        <v>10405</v>
      </c>
      <c r="D4090" t="s">
        <v>754</v>
      </c>
      <c r="E4090">
        <v>20.996392725</v>
      </c>
      <c r="F4090">
        <v>142.46</v>
      </c>
      <c r="G4090">
        <v>20.420605626827701</v>
      </c>
      <c r="H4090">
        <v>2.7692260643187598</v>
      </c>
      <c r="I4090">
        <v>12.2511870876034</v>
      </c>
      <c r="J4090">
        <v>1.15407692734468</v>
      </c>
      <c r="K4090">
        <v>132.828883022284</v>
      </c>
      <c r="L4090">
        <v>118.427141955211</v>
      </c>
      <c r="M4090">
        <v>31.0272649847048</v>
      </c>
      <c r="N4090">
        <v>1.4255163760693601</v>
      </c>
      <c r="O4090">
        <v>2.0988347606345399</v>
      </c>
      <c r="P4090">
        <v>57.710616627919798</v>
      </c>
      <c r="Q4090">
        <v>7.1200898966220002E-3</v>
      </c>
    </row>
    <row r="4091" spans="1:17" hidden="1" x14ac:dyDescent="0.3">
      <c r="A4091" t="s">
        <v>8416</v>
      </c>
      <c r="B4091" t="s">
        <v>8417</v>
      </c>
      <c r="C4091" t="s">
        <v>10405</v>
      </c>
      <c r="D4091" t="s">
        <v>592</v>
      </c>
      <c r="E4091">
        <v>20.994280079999999</v>
      </c>
      <c r="F4091">
        <v>25.39</v>
      </c>
      <c r="G4091">
        <v>34.538929009903903</v>
      </c>
      <c r="H4091">
        <v>-5.0655848324007904</v>
      </c>
      <c r="I4091">
        <v>-0.78627420376166002</v>
      </c>
      <c r="J4091">
        <v>-8.2872932966342407</v>
      </c>
      <c r="K4091">
        <v>25.832332874909198</v>
      </c>
      <c r="L4091">
        <v>22.970903606894399</v>
      </c>
      <c r="M4091">
        <v>15.4697834479837</v>
      </c>
      <c r="N4091">
        <v>0.66269521277040999</v>
      </c>
      <c r="O4091">
        <v>44.938952343442203</v>
      </c>
      <c r="P4091">
        <v>72.135593220338905</v>
      </c>
      <c r="Q4091">
        <v>6.8296808749551005E-2</v>
      </c>
    </row>
    <row r="4092" spans="1:17" hidden="1" x14ac:dyDescent="0.3">
      <c r="A4092" t="s">
        <v>8418</v>
      </c>
      <c r="B4092" t="s">
        <v>8419</v>
      </c>
      <c r="C4092" t="s">
        <v>10405</v>
      </c>
      <c r="D4092" t="s">
        <v>21</v>
      </c>
      <c r="E4092">
        <v>20.970908699999999</v>
      </c>
      <c r="F4092">
        <v>7.01</v>
      </c>
      <c r="G4092">
        <v>3.4184310616164799</v>
      </c>
      <c r="H4092">
        <v>-20.401458303523999</v>
      </c>
      <c r="I4092">
        <v>53.710499583087604</v>
      </c>
      <c r="J4092">
        <v>-7.0949618185884704</v>
      </c>
      <c r="K4092">
        <v>7.3917395375569797</v>
      </c>
      <c r="L4092">
        <v>6.2027923545900103</v>
      </c>
      <c r="M4092">
        <v>44.836852476116199</v>
      </c>
      <c r="N4092">
        <v>0.55303645074510699</v>
      </c>
      <c r="O4092">
        <v>65.905848787446502</v>
      </c>
      <c r="P4092">
        <v>89.459459459459396</v>
      </c>
      <c r="Q4092">
        <v>0.12590060830529001</v>
      </c>
    </row>
    <row r="4093" spans="1:17" hidden="1" x14ac:dyDescent="0.3">
      <c r="A4093" t="s">
        <v>8420</v>
      </c>
      <c r="B4093" t="s">
        <v>8421</v>
      </c>
      <c r="C4093" t="s">
        <v>10405</v>
      </c>
      <c r="D4093" t="s">
        <v>420</v>
      </c>
      <c r="E4093">
        <v>20.831759999999999</v>
      </c>
      <c r="F4093">
        <v>20</v>
      </c>
      <c r="G4093">
        <v>-11.106135608640701</v>
      </c>
      <c r="H4093">
        <v>-10.257416536073</v>
      </c>
      <c r="I4093">
        <v>-10.156261728267101</v>
      </c>
      <c r="J4093">
        <v>6.4614287641054604</v>
      </c>
      <c r="K4093">
        <v>20.054640390422399</v>
      </c>
      <c r="L4093">
        <v>21.200456422022299</v>
      </c>
      <c r="M4093">
        <v>65.290267619448798</v>
      </c>
      <c r="N4093">
        <v>0.86874361593462701</v>
      </c>
      <c r="O4093">
        <v>39.399999999999899</v>
      </c>
      <c r="P4093">
        <v>27.7955271565495</v>
      </c>
      <c r="Q4093">
        <v>0.120170082286748</v>
      </c>
    </row>
    <row r="4094" spans="1:17" hidden="1" x14ac:dyDescent="0.3">
      <c r="A4094" t="s">
        <v>8422</v>
      </c>
      <c r="B4094" t="s">
        <v>8423</v>
      </c>
      <c r="C4094" t="s">
        <v>10405</v>
      </c>
      <c r="E4094">
        <v>20.81</v>
      </c>
      <c r="F4094">
        <v>20.77</v>
      </c>
      <c r="G4094">
        <v>-45.629844244637503</v>
      </c>
      <c r="H4094">
        <v>-5.46023176852351</v>
      </c>
      <c r="I4094">
        <v>-11.6055132137635</v>
      </c>
      <c r="J4094">
        <v>-4.7282170570600801</v>
      </c>
      <c r="K4094">
        <v>20.350816510568698</v>
      </c>
      <c r="L4094">
        <v>20.729026546578499</v>
      </c>
      <c r="M4094">
        <v>42.076225025140999</v>
      </c>
      <c r="N4094">
        <v>0.38401296014923703</v>
      </c>
      <c r="O4094">
        <v>34.809821858449602</v>
      </c>
      <c r="P4094">
        <v>31.7893401015228</v>
      </c>
      <c r="Q4094">
        <v>6.8886599702564E-2</v>
      </c>
    </row>
    <row r="4095" spans="1:17" hidden="1" x14ac:dyDescent="0.3">
      <c r="A4095" t="s">
        <v>8424</v>
      </c>
      <c r="B4095" t="s">
        <v>8425</v>
      </c>
      <c r="C4095" t="s">
        <v>10405</v>
      </c>
      <c r="D4095" t="s">
        <v>754</v>
      </c>
      <c r="E4095">
        <v>20.802747875000001</v>
      </c>
      <c r="F4095">
        <v>88.44</v>
      </c>
      <c r="G4095">
        <v>-8.9101868694923603</v>
      </c>
      <c r="H4095">
        <v>-1.09663056908696</v>
      </c>
      <c r="I4095">
        <v>3.7503317675598198</v>
      </c>
      <c r="J4095">
        <v>-1.5812610111626899</v>
      </c>
      <c r="K4095">
        <v>83.756663949092399</v>
      </c>
      <c r="L4095">
        <v>80.0422830620399</v>
      </c>
      <c r="M4095">
        <v>59.256974662123497</v>
      </c>
      <c r="N4095">
        <v>0.17320712826780599</v>
      </c>
      <c r="O4095">
        <v>6.7390321121664396</v>
      </c>
      <c r="P4095">
        <v>33.595166163141897</v>
      </c>
    </row>
    <row r="4096" spans="1:17" hidden="1" x14ac:dyDescent="0.3">
      <c r="A4096" t="s">
        <v>8426</v>
      </c>
      <c r="B4096" t="s">
        <v>8427</v>
      </c>
      <c r="C4096" t="s">
        <v>10405</v>
      </c>
      <c r="D4096" t="s">
        <v>564</v>
      </c>
      <c r="E4096">
        <v>20.8</v>
      </c>
      <c r="F4096">
        <v>52</v>
      </c>
      <c r="G4096">
        <v>-18.410845848954601</v>
      </c>
      <c r="H4096">
        <v>2.8999051096447301</v>
      </c>
      <c r="I4096">
        <v>-32.367310798984299</v>
      </c>
      <c r="J4096">
        <v>-3.0254397121102801</v>
      </c>
      <c r="K4096">
        <v>49.875545958386702</v>
      </c>
      <c r="L4096">
        <v>52.192236968265</v>
      </c>
      <c r="M4096">
        <v>66.123860735332897</v>
      </c>
      <c r="N4096">
        <v>0.38290483506753897</v>
      </c>
      <c r="O4096">
        <v>34.884615384615302</v>
      </c>
      <c r="P4096">
        <v>30.784708249496902</v>
      </c>
      <c r="Q4096">
        <v>0.137563528620019</v>
      </c>
    </row>
    <row r="4097" spans="1:17" hidden="1" x14ac:dyDescent="0.3">
      <c r="A4097" t="s">
        <v>8428</v>
      </c>
      <c r="B4097" t="s">
        <v>8429</v>
      </c>
      <c r="C4097" t="s">
        <v>10405</v>
      </c>
      <c r="D4097" t="s">
        <v>6066</v>
      </c>
      <c r="E4097">
        <v>20.781556399999999</v>
      </c>
      <c r="F4097">
        <v>30.25</v>
      </c>
      <c r="G4097">
        <v>-68.150346890140099</v>
      </c>
      <c r="H4097">
        <v>-19.720618619074202</v>
      </c>
      <c r="I4097">
        <v>-53.661979427533197</v>
      </c>
      <c r="J4097">
        <v>-9.7688530805195999</v>
      </c>
      <c r="K4097">
        <v>35.262716903823801</v>
      </c>
      <c r="M4097">
        <v>46.180447843308897</v>
      </c>
      <c r="N4097">
        <v>0.16832475700400201</v>
      </c>
      <c r="O4097">
        <v>99.305785123966899</v>
      </c>
      <c r="P4097">
        <v>6.1403508771929696</v>
      </c>
    </row>
    <row r="4098" spans="1:17" hidden="1" x14ac:dyDescent="0.3">
      <c r="A4098" t="s">
        <v>8430</v>
      </c>
      <c r="B4098" t="s">
        <v>8431</v>
      </c>
      <c r="C4098" t="s">
        <v>10405</v>
      </c>
      <c r="D4098" t="s">
        <v>564</v>
      </c>
      <c r="E4098">
        <v>20.68264692</v>
      </c>
      <c r="F4098">
        <v>1.1100000000000001</v>
      </c>
      <c r="G4098">
        <v>-115.949718519299</v>
      </c>
      <c r="H4098">
        <v>-49.519560418016098</v>
      </c>
      <c r="I4098">
        <v>-66.314134207347493</v>
      </c>
      <c r="J4098">
        <v>-4.9901198818137598</v>
      </c>
      <c r="K4098">
        <v>1.7546476829523701</v>
      </c>
      <c r="L4098">
        <v>3.0751378996225802</v>
      </c>
      <c r="M4098">
        <v>64.754587480939804</v>
      </c>
      <c r="N4098">
        <v>3.67580376239161</v>
      </c>
      <c r="O4098">
        <v>631.48690486151804</v>
      </c>
      <c r="P4098">
        <v>2.7777777777777901</v>
      </c>
      <c r="Q4098">
        <v>0.20595045173530299</v>
      </c>
    </row>
    <row r="4099" spans="1:17" hidden="1" x14ac:dyDescent="0.3">
      <c r="A4099" t="s">
        <v>8432</v>
      </c>
      <c r="B4099" t="s">
        <v>8433</v>
      </c>
      <c r="C4099" t="s">
        <v>10405</v>
      </c>
      <c r="D4099" t="s">
        <v>564</v>
      </c>
      <c r="E4099">
        <v>20.6503269</v>
      </c>
      <c r="F4099">
        <v>18.55</v>
      </c>
      <c r="G4099">
        <v>4.0252585453771497</v>
      </c>
      <c r="H4099">
        <v>9.8134371758510692</v>
      </c>
      <c r="I4099">
        <v>-2.75129710421146</v>
      </c>
      <c r="J4099">
        <v>-5.1151424320220702</v>
      </c>
      <c r="K4099">
        <v>18.356371876774901</v>
      </c>
      <c r="L4099">
        <v>17.337804802659001</v>
      </c>
      <c r="M4099">
        <v>48.312296376036201</v>
      </c>
      <c r="N4099">
        <v>1.4215370237224501</v>
      </c>
      <c r="O4099">
        <v>67.115902964959503</v>
      </c>
      <c r="P4099">
        <v>50.0809061488673</v>
      </c>
    </row>
    <row r="4100" spans="1:17" hidden="1" x14ac:dyDescent="0.3">
      <c r="A4100" t="s">
        <v>8434</v>
      </c>
      <c r="B4100" t="s">
        <v>8435</v>
      </c>
      <c r="C4100" t="s">
        <v>10405</v>
      </c>
      <c r="D4100" t="s">
        <v>263</v>
      </c>
      <c r="E4100">
        <v>20.567949936000002</v>
      </c>
      <c r="F4100">
        <v>33.74</v>
      </c>
      <c r="G4100">
        <v>11.0981281545132</v>
      </c>
      <c r="H4100">
        <v>16.538640640184902</v>
      </c>
      <c r="I4100">
        <v>2.3880309285269798</v>
      </c>
      <c r="J4100">
        <v>1.1701290278766801</v>
      </c>
      <c r="K4100">
        <v>29.8555599222335</v>
      </c>
      <c r="L4100">
        <v>28.1121034503748</v>
      </c>
      <c r="M4100">
        <v>44.895414378571601</v>
      </c>
      <c r="N4100">
        <v>2.9418655624054</v>
      </c>
      <c r="O4100">
        <v>18.553645524599801</v>
      </c>
      <c r="P4100">
        <v>49.955555555555499</v>
      </c>
      <c r="Q4100">
        <v>1.2407565526044001E-2</v>
      </c>
    </row>
    <row r="4101" spans="1:17" hidden="1" x14ac:dyDescent="0.3">
      <c r="A4101" t="s">
        <v>8436</v>
      </c>
      <c r="B4101" t="s">
        <v>8437</v>
      </c>
      <c r="C4101" t="s">
        <v>10405</v>
      </c>
      <c r="D4101" t="s">
        <v>5207</v>
      </c>
      <c r="E4101">
        <v>20.567901899999999</v>
      </c>
      <c r="F4101">
        <v>39.1</v>
      </c>
      <c r="G4101">
        <v>1.048250587844</v>
      </c>
      <c r="H4101">
        <v>4.7505410652001299</v>
      </c>
      <c r="I4101">
        <v>12.3467867142559</v>
      </c>
      <c r="J4101">
        <v>-15.300777420166201</v>
      </c>
      <c r="K4101">
        <v>39.5831830993273</v>
      </c>
      <c r="L4101">
        <v>36.682915692612099</v>
      </c>
      <c r="M4101">
        <v>46.1304608838322</v>
      </c>
      <c r="N4101">
        <v>4.69593019921804</v>
      </c>
      <c r="O4101">
        <v>29.3350383631713</v>
      </c>
      <c r="P4101">
        <v>47.435897435897402</v>
      </c>
      <c r="Q4101">
        <v>5.0794363613415001E-2</v>
      </c>
    </row>
    <row r="4102" spans="1:17" hidden="1" x14ac:dyDescent="0.3">
      <c r="A4102" t="s">
        <v>8438</v>
      </c>
      <c r="B4102" t="s">
        <v>8439</v>
      </c>
      <c r="C4102" t="s">
        <v>10405</v>
      </c>
      <c r="D4102" t="s">
        <v>438</v>
      </c>
      <c r="E4102">
        <v>20.523345299999999</v>
      </c>
      <c r="F4102">
        <v>41.01</v>
      </c>
      <c r="G4102">
        <v>-21.033299529190302</v>
      </c>
      <c r="H4102">
        <v>-5.3570323043971104</v>
      </c>
      <c r="I4102">
        <v>-6.8453056108593797</v>
      </c>
      <c r="J4102">
        <v>-5.2364660750752998</v>
      </c>
      <c r="K4102">
        <v>41.051103621420197</v>
      </c>
      <c r="L4102">
        <v>39.551637497193902</v>
      </c>
      <c r="M4102">
        <v>40.610318443626298</v>
      </c>
      <c r="N4102">
        <v>0.78588943975852499</v>
      </c>
      <c r="O4102">
        <v>42.404291636186301</v>
      </c>
      <c r="P4102">
        <v>22.417910447761098</v>
      </c>
      <c r="Q4102">
        <v>8.0621048625180006E-2</v>
      </c>
    </row>
    <row r="4103" spans="1:17" hidden="1" x14ac:dyDescent="0.3">
      <c r="A4103" t="s">
        <v>8440</v>
      </c>
      <c r="B4103" t="s">
        <v>8441</v>
      </c>
      <c r="C4103" t="s">
        <v>10405</v>
      </c>
      <c r="D4103" t="s">
        <v>2927</v>
      </c>
      <c r="E4103">
        <v>20.522444839999999</v>
      </c>
      <c r="F4103">
        <v>49.1</v>
      </c>
      <c r="G4103">
        <v>13.1765013211116</v>
      </c>
      <c r="H4103">
        <v>-3.1335716790861698</v>
      </c>
      <c r="I4103">
        <v>-0.47139840214672102</v>
      </c>
      <c r="J4103">
        <v>-8.8377246171385409</v>
      </c>
      <c r="K4103">
        <v>51.439108836865302</v>
      </c>
      <c r="L4103">
        <v>46.8796585493644</v>
      </c>
      <c r="M4103">
        <v>31.0664109827872</v>
      </c>
      <c r="N4103">
        <v>0.167961368885156</v>
      </c>
      <c r="O4103">
        <v>42.830957230142502</v>
      </c>
      <c r="P4103">
        <v>51.404179408766502</v>
      </c>
    </row>
    <row r="4104" spans="1:17" hidden="1" x14ac:dyDescent="0.3">
      <c r="A4104" t="s">
        <v>8442</v>
      </c>
      <c r="B4104" t="s">
        <v>5535</v>
      </c>
      <c r="C4104" t="s">
        <v>10405</v>
      </c>
      <c r="D4104" t="s">
        <v>266</v>
      </c>
      <c r="E4104">
        <v>20.499860000000002</v>
      </c>
      <c r="F4104">
        <v>29.2</v>
      </c>
      <c r="G4104">
        <v>52.638615670974197</v>
      </c>
      <c r="H4104">
        <v>0.236954476838724</v>
      </c>
      <c r="I4104">
        <v>57.271919463225998</v>
      </c>
      <c r="J4104">
        <v>2.5254986544976301</v>
      </c>
      <c r="K4104">
        <v>25.528804839239999</v>
      </c>
      <c r="L4104">
        <v>20.1037056972173</v>
      </c>
      <c r="M4104">
        <v>82.0091541119141</v>
      </c>
      <c r="N4104">
        <v>0.83122317724122297</v>
      </c>
      <c r="O4104">
        <v>6.8493150684934001E-2</v>
      </c>
      <c r="P4104">
        <v>175.471698113207</v>
      </c>
    </row>
    <row r="4105" spans="1:17" hidden="1" x14ac:dyDescent="0.3">
      <c r="A4105" t="s">
        <v>8443</v>
      </c>
      <c r="B4105" t="s">
        <v>8444</v>
      </c>
      <c r="C4105" t="s">
        <v>10405</v>
      </c>
      <c r="D4105" t="s">
        <v>393</v>
      </c>
      <c r="E4105">
        <v>20.498750000000001</v>
      </c>
      <c r="F4105">
        <v>26.45</v>
      </c>
      <c r="G4105">
        <v>248.95240839705301</v>
      </c>
      <c r="H4105">
        <v>102.430842746444</v>
      </c>
      <c r="I4105">
        <v>119.536587493006</v>
      </c>
      <c r="J4105">
        <v>12.106860252996301</v>
      </c>
      <c r="K4105">
        <v>15.664317657529301</v>
      </c>
      <c r="L4105">
        <v>11.336179518206199</v>
      </c>
      <c r="M4105">
        <v>99.996057689931604</v>
      </c>
      <c r="N4105">
        <v>3.3842810575878302</v>
      </c>
      <c r="O4105">
        <v>0</v>
      </c>
      <c r="P4105">
        <v>281.12391930835702</v>
      </c>
      <c r="Q4105">
        <v>0.178929457813612</v>
      </c>
    </row>
    <row r="4106" spans="1:17" hidden="1" x14ac:dyDescent="0.3">
      <c r="A4106" t="s">
        <v>8445</v>
      </c>
      <c r="B4106" t="s">
        <v>8446</v>
      </c>
      <c r="C4106" t="s">
        <v>10405</v>
      </c>
      <c r="D4106" t="s">
        <v>74</v>
      </c>
      <c r="E4106">
        <v>20.459690290000001</v>
      </c>
      <c r="F4106">
        <v>6.18</v>
      </c>
      <c r="G4106">
        <v>-91.7793540485591</v>
      </c>
      <c r="H4106">
        <v>-9.4275429346942605</v>
      </c>
      <c r="I4106">
        <v>-49.696344768829199</v>
      </c>
      <c r="J4106">
        <v>-4.7793425015547202</v>
      </c>
      <c r="K4106">
        <v>6.1668338816757204</v>
      </c>
      <c r="L4106">
        <v>7.7445773220776299</v>
      </c>
      <c r="M4106">
        <v>59.499562247660997</v>
      </c>
      <c r="N4106">
        <v>0.89352718147555199</v>
      </c>
      <c r="O4106">
        <v>200.809061488673</v>
      </c>
      <c r="P4106">
        <v>21.176470588235301</v>
      </c>
      <c r="Q4106">
        <v>8.1265776949231996E-2</v>
      </c>
    </row>
    <row r="4107" spans="1:17" hidden="1" x14ac:dyDescent="0.3">
      <c r="A4107" t="s">
        <v>8447</v>
      </c>
      <c r="B4107" t="s">
        <v>8448</v>
      </c>
      <c r="C4107" t="s">
        <v>10405</v>
      </c>
      <c r="D4107" t="s">
        <v>130</v>
      </c>
      <c r="E4107">
        <v>20.448225000000001</v>
      </c>
      <c r="F4107">
        <v>78.75</v>
      </c>
      <c r="G4107">
        <v>-68.147120667401694</v>
      </c>
      <c r="H4107">
        <v>-18.9733419306211</v>
      </c>
      <c r="I4107">
        <v>-48.604196080276097</v>
      </c>
      <c r="J4107">
        <v>-12.1698338726732</v>
      </c>
      <c r="K4107">
        <v>90.744371770089103</v>
      </c>
      <c r="L4107">
        <v>107.72010827768401</v>
      </c>
      <c r="M4107">
        <v>2.0821321563180002E-3</v>
      </c>
      <c r="N4107">
        <v>3.8181818181818099</v>
      </c>
      <c r="O4107">
        <v>70.6666666666666</v>
      </c>
      <c r="P4107">
        <v>0</v>
      </c>
    </row>
    <row r="4108" spans="1:17" hidden="1" x14ac:dyDescent="0.3">
      <c r="A4108" t="s">
        <v>8449</v>
      </c>
      <c r="B4108" t="s">
        <v>8450</v>
      </c>
      <c r="C4108" t="s">
        <v>10405</v>
      </c>
      <c r="D4108" t="s">
        <v>388</v>
      </c>
      <c r="E4108">
        <v>20.444927359999902</v>
      </c>
      <c r="F4108">
        <v>14.3</v>
      </c>
      <c r="G4108">
        <v>-105.61626485745001</v>
      </c>
      <c r="H4108">
        <v>10.1017820948926</v>
      </c>
      <c r="I4108">
        <v>-42.021767787321501</v>
      </c>
      <c r="J4108">
        <v>-3.1635559228968599</v>
      </c>
      <c r="K4108">
        <v>17.531178507000501</v>
      </c>
      <c r="L4108">
        <v>35.501376399262597</v>
      </c>
      <c r="M4108">
        <v>98.284136062892998</v>
      </c>
      <c r="N4108">
        <v>2.3206096116524599</v>
      </c>
      <c r="O4108">
        <v>290.20979020979001</v>
      </c>
      <c r="P4108">
        <v>20.981387478849399</v>
      </c>
      <c r="Q4108">
        <v>-7.5431900257354995E-2</v>
      </c>
    </row>
    <row r="4109" spans="1:17" hidden="1" x14ac:dyDescent="0.3">
      <c r="A4109" t="s">
        <v>8451</v>
      </c>
      <c r="B4109" t="s">
        <v>8452</v>
      </c>
      <c r="C4109" t="s">
        <v>10405</v>
      </c>
      <c r="D4109" t="s">
        <v>46</v>
      </c>
      <c r="E4109">
        <v>20.383417999999999</v>
      </c>
      <c r="F4109">
        <v>12.1</v>
      </c>
      <c r="G4109">
        <v>174.15760301274599</v>
      </c>
      <c r="H4109">
        <v>-6.0843554902738504</v>
      </c>
      <c r="I4109">
        <v>163.71220538851199</v>
      </c>
      <c r="J4109">
        <v>-1.0198361161335801</v>
      </c>
      <c r="K4109">
        <v>11.797215981773901</v>
      </c>
      <c r="L4109">
        <v>8.7160146864154697</v>
      </c>
      <c r="M4109">
        <v>57.228804571351198</v>
      </c>
      <c r="N4109">
        <v>0.70281491884439795</v>
      </c>
      <c r="O4109">
        <v>28.677685950413199</v>
      </c>
      <c r="P4109">
        <v>227.027027027027</v>
      </c>
      <c r="Q4109">
        <v>6.5158932003305997E-2</v>
      </c>
    </row>
    <row r="4110" spans="1:17" hidden="1" x14ac:dyDescent="0.3">
      <c r="A4110" t="s">
        <v>8453</v>
      </c>
      <c r="B4110" t="s">
        <v>8454</v>
      </c>
      <c r="C4110" t="s">
        <v>10405</v>
      </c>
      <c r="D4110" t="s">
        <v>400</v>
      </c>
      <c r="E4110">
        <v>20.378056999999998</v>
      </c>
      <c r="F4110">
        <v>67.78</v>
      </c>
      <c r="G4110">
        <v>83.413730818975694</v>
      </c>
      <c r="H4110">
        <v>128.435326800029</v>
      </c>
      <c r="I4110">
        <v>151.28511051955601</v>
      </c>
      <c r="J4110">
        <v>5.73668467915095</v>
      </c>
      <c r="K4110">
        <v>41.781738314354101</v>
      </c>
      <c r="L4110">
        <v>30.469161483212702</v>
      </c>
      <c r="M4110">
        <v>99.698352948539096</v>
      </c>
      <c r="N4110">
        <v>1.8361868453671299</v>
      </c>
      <c r="O4110">
        <v>0</v>
      </c>
      <c r="P4110">
        <v>224.46146481570099</v>
      </c>
      <c r="Q4110">
        <v>0.166568465751846</v>
      </c>
    </row>
    <row r="4111" spans="1:17" hidden="1" x14ac:dyDescent="0.3">
      <c r="A4111" t="s">
        <v>8455</v>
      </c>
      <c r="B4111" t="s">
        <v>8456</v>
      </c>
      <c r="C4111" t="s">
        <v>10405</v>
      </c>
      <c r="D4111" t="s">
        <v>1433</v>
      </c>
      <c r="E4111">
        <v>20.356547899999999</v>
      </c>
      <c r="F4111">
        <v>70.150000000000006</v>
      </c>
      <c r="G4111">
        <v>-93.523502537109906</v>
      </c>
      <c r="H4111">
        <v>-1.4309006518823999</v>
      </c>
      <c r="I4111">
        <v>-2.7396730243157501</v>
      </c>
      <c r="J4111">
        <v>6.68948867046789</v>
      </c>
      <c r="K4111">
        <v>70.630502919460696</v>
      </c>
      <c r="M4111">
        <v>46.469289876514203</v>
      </c>
      <c r="N4111">
        <v>0.298438934802571</v>
      </c>
      <c r="O4111">
        <v>184.39059158945099</v>
      </c>
      <c r="P4111">
        <v>27.545454545454501</v>
      </c>
    </row>
    <row r="4112" spans="1:17" hidden="1" x14ac:dyDescent="0.3">
      <c r="A4112" t="s">
        <v>8457</v>
      </c>
      <c r="B4112" t="s">
        <v>8458</v>
      </c>
      <c r="C4112" t="s">
        <v>10405</v>
      </c>
      <c r="E4112">
        <v>20.343494799999998</v>
      </c>
      <c r="F4112">
        <v>64</v>
      </c>
      <c r="G4112">
        <v>-61.257383487481398</v>
      </c>
      <c r="H4112">
        <v>-31.0418661824271</v>
      </c>
      <c r="I4112">
        <v>-46.769016024874396</v>
      </c>
      <c r="J4112">
        <v>3.0454282232200098</v>
      </c>
      <c r="O4112">
        <v>55.46875</v>
      </c>
      <c r="P4112">
        <v>12.2807017543859</v>
      </c>
    </row>
    <row r="4113" spans="1:17" hidden="1" x14ac:dyDescent="0.3">
      <c r="A4113" t="s">
        <v>8459</v>
      </c>
      <c r="B4113" t="s">
        <v>8460</v>
      </c>
      <c r="C4113" t="s">
        <v>10405</v>
      </c>
      <c r="D4113" t="s">
        <v>400</v>
      </c>
      <c r="E4113">
        <v>20.312793954</v>
      </c>
      <c r="F4113">
        <v>15.78</v>
      </c>
      <c r="G4113">
        <v>368.78087004107601</v>
      </c>
      <c r="H4113">
        <v>25.655567484384498</v>
      </c>
      <c r="I4113">
        <v>182.88828512273099</v>
      </c>
      <c r="J4113">
        <v>16.445734037749499</v>
      </c>
      <c r="K4113">
        <v>12.822455433038799</v>
      </c>
      <c r="L4113">
        <v>9.4650333382815202</v>
      </c>
      <c r="M4113">
        <v>84.242627570049507</v>
      </c>
      <c r="N4113">
        <v>1.0915306251766299</v>
      </c>
      <c r="O4113">
        <v>11.406844106463801</v>
      </c>
      <c r="P4113">
        <v>453.68421052631498</v>
      </c>
      <c r="Q4113">
        <v>9.2735823936930001E-2</v>
      </c>
    </row>
    <row r="4114" spans="1:17" hidden="1" x14ac:dyDescent="0.3">
      <c r="A4114" t="s">
        <v>8461</v>
      </c>
      <c r="B4114" t="s">
        <v>8462</v>
      </c>
      <c r="C4114" t="s">
        <v>10405</v>
      </c>
      <c r="D4114" t="s">
        <v>400</v>
      </c>
      <c r="E4114">
        <v>20.228816999999999</v>
      </c>
      <c r="F4114">
        <v>39.96</v>
      </c>
      <c r="G4114">
        <v>-43.6665275225998</v>
      </c>
      <c r="H4114">
        <v>-26.206635247948</v>
      </c>
      <c r="I4114">
        <v>-38.287156959525703</v>
      </c>
      <c r="J4114">
        <v>-3.8526625929797</v>
      </c>
      <c r="K4114">
        <v>43.305279638246603</v>
      </c>
      <c r="L4114">
        <v>48.3013338243004</v>
      </c>
      <c r="M4114">
        <v>57.164380280373102</v>
      </c>
      <c r="N4114">
        <v>1.61795608577831</v>
      </c>
      <c r="O4114">
        <v>174.44944944944899</v>
      </c>
      <c r="P4114">
        <v>19.390498954287398</v>
      </c>
    </row>
    <row r="4115" spans="1:17" hidden="1" x14ac:dyDescent="0.3">
      <c r="A4115" t="s">
        <v>8463</v>
      </c>
      <c r="B4115" t="s">
        <v>8464</v>
      </c>
      <c r="C4115" t="s">
        <v>10405</v>
      </c>
      <c r="D4115" t="s">
        <v>54</v>
      </c>
      <c r="E4115">
        <v>20.2192167</v>
      </c>
      <c r="F4115">
        <v>40.479999999999997</v>
      </c>
      <c r="G4115">
        <v>27.010557511818</v>
      </c>
      <c r="H4115">
        <v>-10.301107604792</v>
      </c>
      <c r="I4115">
        <v>20.238491985715001</v>
      </c>
      <c r="J4115">
        <v>-11.300887179386899</v>
      </c>
      <c r="K4115">
        <v>40.9744959476186</v>
      </c>
      <c r="L4115">
        <v>37.281221481425703</v>
      </c>
      <c r="M4115">
        <v>53.6041320541636</v>
      </c>
      <c r="N4115">
        <v>0.47960911862574401</v>
      </c>
      <c r="O4115">
        <v>33.399209486166001</v>
      </c>
      <c r="P4115">
        <v>91.848341232227398</v>
      </c>
      <c r="Q4115">
        <v>2.1256240338956001E-2</v>
      </c>
    </row>
    <row r="4116" spans="1:17" hidden="1" x14ac:dyDescent="0.3">
      <c r="A4116" t="s">
        <v>8465</v>
      </c>
      <c r="B4116" t="s">
        <v>8466</v>
      </c>
      <c r="C4116" t="s">
        <v>10405</v>
      </c>
      <c r="D4116" t="s">
        <v>2927</v>
      </c>
      <c r="E4116">
        <v>20.21</v>
      </c>
      <c r="F4116">
        <v>47</v>
      </c>
      <c r="G4116">
        <v>117.16535911522</v>
      </c>
      <c r="H4116">
        <v>2.40901101055533</v>
      </c>
      <c r="I4116">
        <v>7.6167765726304397</v>
      </c>
      <c r="J4116">
        <v>-6.9064787820617699</v>
      </c>
      <c r="K4116">
        <v>46.323144523257199</v>
      </c>
      <c r="L4116">
        <v>37.566277937228499</v>
      </c>
      <c r="M4116">
        <v>46.1996598765977</v>
      </c>
      <c r="N4116">
        <v>0.48814088213927798</v>
      </c>
      <c r="O4116">
        <v>20.595744680850999</v>
      </c>
      <c r="P4116">
        <v>179.59547888161799</v>
      </c>
      <c r="Q4116">
        <v>0.15693378156002299</v>
      </c>
    </row>
    <row r="4117" spans="1:17" hidden="1" x14ac:dyDescent="0.3">
      <c r="A4117" t="s">
        <v>8467</v>
      </c>
      <c r="B4117" t="s">
        <v>8468</v>
      </c>
      <c r="C4117" t="s">
        <v>10405</v>
      </c>
      <c r="D4117" t="s">
        <v>754</v>
      </c>
      <c r="E4117">
        <v>20.204048429</v>
      </c>
      <c r="F4117">
        <v>202.26</v>
      </c>
      <c r="G4117">
        <v>-31.016222089098601</v>
      </c>
      <c r="K4117">
        <v>199.64482088527899</v>
      </c>
      <c r="L4117">
        <v>192.56798235863999</v>
      </c>
      <c r="M4117">
        <v>61.144137814655998</v>
      </c>
      <c r="N4117">
        <v>1</v>
      </c>
      <c r="O4117">
        <v>3.7773163255215998</v>
      </c>
      <c r="P4117">
        <v>3.1938775510204001</v>
      </c>
      <c r="Q4117">
        <v>-1.293132028575E-3</v>
      </c>
    </row>
    <row r="4118" spans="1:17" hidden="1" x14ac:dyDescent="0.3">
      <c r="A4118" t="s">
        <v>8469</v>
      </c>
      <c r="B4118" t="s">
        <v>8470</v>
      </c>
      <c r="C4118" t="s">
        <v>10405</v>
      </c>
      <c r="D4118" t="s">
        <v>1433</v>
      </c>
      <c r="E4118">
        <v>20.2011</v>
      </c>
      <c r="F4118">
        <v>17.350000000000001</v>
      </c>
      <c r="G4118">
        <v>-10.9276255164754</v>
      </c>
      <c r="H4118">
        <v>-21.055442376433199</v>
      </c>
      <c r="I4118">
        <v>-5.0208057863595403</v>
      </c>
      <c r="J4118">
        <v>-9.2478229630462607</v>
      </c>
      <c r="K4118">
        <v>18.6001964811751</v>
      </c>
      <c r="L4118">
        <v>17.141012884171701</v>
      </c>
      <c r="M4118">
        <v>50.852431949150002</v>
      </c>
      <c r="N4118">
        <v>0.244138746851187</v>
      </c>
      <c r="O4118">
        <v>64.783861671469694</v>
      </c>
      <c r="P4118">
        <v>44.462947543713497</v>
      </c>
      <c r="Q4118">
        <v>8.9017956652912997E-2</v>
      </c>
    </row>
    <row r="4119" spans="1:17" hidden="1" x14ac:dyDescent="0.3">
      <c r="A4119" t="s">
        <v>8471</v>
      </c>
      <c r="B4119" t="s">
        <v>8472</v>
      </c>
      <c r="C4119" t="s">
        <v>10405</v>
      </c>
      <c r="D4119" t="s">
        <v>190</v>
      </c>
      <c r="E4119">
        <v>20.193672200000002</v>
      </c>
      <c r="F4119">
        <v>12.22</v>
      </c>
      <c r="G4119">
        <v>12.443873704080399</v>
      </c>
      <c r="H4119">
        <v>-11.1623135891535</v>
      </c>
      <c r="I4119">
        <v>7.26573180692652</v>
      </c>
      <c r="J4119">
        <v>3.5490253723307501</v>
      </c>
      <c r="K4119">
        <v>13.0713211696401</v>
      </c>
      <c r="L4119">
        <v>11.7377088522958</v>
      </c>
      <c r="M4119">
        <v>37.096868419217799</v>
      </c>
      <c r="N4119">
        <v>0.93352954189908799</v>
      </c>
      <c r="O4119">
        <v>47.299509001636601</v>
      </c>
      <c r="P4119">
        <v>68.551724137931004</v>
      </c>
      <c r="Q4119">
        <v>5.5541803952817E-2</v>
      </c>
    </row>
    <row r="4120" spans="1:17" hidden="1" x14ac:dyDescent="0.3">
      <c r="A4120" t="s">
        <v>8473</v>
      </c>
      <c r="B4120" t="s">
        <v>8474</v>
      </c>
      <c r="C4120" t="s">
        <v>10405</v>
      </c>
      <c r="D4120" t="s">
        <v>592</v>
      </c>
      <c r="E4120">
        <v>20.17949024</v>
      </c>
      <c r="F4120">
        <v>6725.6</v>
      </c>
      <c r="G4120">
        <v>118.34437540746499</v>
      </c>
      <c r="H4120">
        <v>39.281446522906698</v>
      </c>
      <c r="I4120">
        <v>187.92176396922801</v>
      </c>
      <c r="J4120">
        <v>5.7670999463670096</v>
      </c>
      <c r="K4120">
        <v>5059.0277299616901</v>
      </c>
      <c r="L4120">
        <v>3997.4660107240902</v>
      </c>
      <c r="M4120">
        <v>96.404740850891102</v>
      </c>
      <c r="N4120">
        <v>1.66223207686622</v>
      </c>
      <c r="O4120">
        <v>0</v>
      </c>
      <c r="P4120">
        <v>227.12062256809301</v>
      </c>
      <c r="Q4120">
        <v>0.1423892383673</v>
      </c>
    </row>
    <row r="4121" spans="1:17" hidden="1" x14ac:dyDescent="0.3">
      <c r="A4121" t="s">
        <v>8475</v>
      </c>
      <c r="B4121" t="s">
        <v>8476</v>
      </c>
      <c r="C4121" t="s">
        <v>10405</v>
      </c>
      <c r="D4121" t="s">
        <v>46</v>
      </c>
      <c r="E4121">
        <v>20.1708</v>
      </c>
      <c r="F4121">
        <v>3.88</v>
      </c>
      <c r="G4121">
        <v>-82.453417625809607</v>
      </c>
      <c r="H4121">
        <v>-45.907428727215702</v>
      </c>
      <c r="I4121">
        <v>-55.603143448697203</v>
      </c>
      <c r="J4121">
        <v>3.52543893026693</v>
      </c>
      <c r="K4121">
        <v>5.0840362763328697</v>
      </c>
      <c r="L4121">
        <v>6.0006898985063799</v>
      </c>
      <c r="M4121">
        <v>48.494441489232798</v>
      </c>
      <c r="N4121">
        <v>0.50784285845869903</v>
      </c>
      <c r="O4121">
        <v>127.73195876288599</v>
      </c>
      <c r="P4121">
        <v>19.384615384615302</v>
      </c>
      <c r="Q4121">
        <v>-2.3088242548157001E-2</v>
      </c>
    </row>
    <row r="4122" spans="1:17" hidden="1" x14ac:dyDescent="0.3">
      <c r="A4122" t="s">
        <v>8477</v>
      </c>
      <c r="B4122" t="s">
        <v>8478</v>
      </c>
      <c r="C4122" t="s">
        <v>10405</v>
      </c>
      <c r="D4122" t="s">
        <v>1628</v>
      </c>
      <c r="E4122">
        <v>20.166599999999999</v>
      </c>
      <c r="F4122">
        <v>8.6999999999999993</v>
      </c>
      <c r="G4122">
        <v>-36.038914226221301</v>
      </c>
      <c r="H4122">
        <v>-2.6646324002973798</v>
      </c>
      <c r="I4122">
        <v>-9.3394323652600999</v>
      </c>
      <c r="J4122">
        <v>-3.3720460156984702</v>
      </c>
      <c r="K4122">
        <v>8.7034025081157793</v>
      </c>
      <c r="L4122">
        <v>9.0179534237978096</v>
      </c>
      <c r="M4122">
        <v>47.887251382595601</v>
      </c>
      <c r="N4122">
        <v>1.6194939081537001</v>
      </c>
      <c r="O4122">
        <v>60.344827586206897</v>
      </c>
      <c r="P4122">
        <v>16.935483870967701</v>
      </c>
    </row>
    <row r="4123" spans="1:17" hidden="1" x14ac:dyDescent="0.3">
      <c r="A4123" t="s">
        <v>8479</v>
      </c>
      <c r="B4123" t="s">
        <v>8480</v>
      </c>
      <c r="C4123" t="s">
        <v>10405</v>
      </c>
      <c r="D4123" t="s">
        <v>5570</v>
      </c>
      <c r="E4123">
        <v>20.140721496000001</v>
      </c>
      <c r="F4123">
        <v>6.05</v>
      </c>
      <c r="G4123">
        <v>50.607945282049201</v>
      </c>
      <c r="H4123">
        <v>-3.7820459000137698</v>
      </c>
      <c r="I4123">
        <v>48.525647760093896</v>
      </c>
      <c r="J4123">
        <v>-2.9498807092216501</v>
      </c>
      <c r="K4123">
        <v>5.80601924185454</v>
      </c>
      <c r="L4123">
        <v>4.8080857477965697</v>
      </c>
      <c r="M4123">
        <v>40.972383039626202</v>
      </c>
      <c r="N4123">
        <v>0.81431606231706599</v>
      </c>
      <c r="O4123">
        <v>15.8677685950413</v>
      </c>
      <c r="P4123">
        <v>131.80076628352401</v>
      </c>
      <c r="Q4123">
        <v>9.0441655504120005E-2</v>
      </c>
    </row>
    <row r="4124" spans="1:17" hidden="1" x14ac:dyDescent="0.3">
      <c r="A4124" t="s">
        <v>8481</v>
      </c>
      <c r="B4124" t="s">
        <v>8482</v>
      </c>
      <c r="C4124" t="s">
        <v>10405</v>
      </c>
      <c r="D4124" t="s">
        <v>281</v>
      </c>
      <c r="E4124">
        <v>20.105430850999898</v>
      </c>
      <c r="F4124">
        <v>6.29</v>
      </c>
      <c r="G4124">
        <v>-21.820633718321702</v>
      </c>
      <c r="H4124">
        <v>5.2593222725813797</v>
      </c>
      <c r="I4124">
        <v>-10.345259489652801</v>
      </c>
      <c r="J4124">
        <v>18.652383848650398</v>
      </c>
      <c r="K4124">
        <v>6.0677081989923103</v>
      </c>
      <c r="L4124">
        <v>6.2912113315936402</v>
      </c>
      <c r="M4124">
        <v>61.566428454919802</v>
      </c>
      <c r="N4124">
        <v>1.4730925775750601</v>
      </c>
      <c r="O4124">
        <v>34.976152623211398</v>
      </c>
      <c r="P4124">
        <v>24.3083003952569</v>
      </c>
      <c r="Q4124">
        <v>3.8931597790374001E-2</v>
      </c>
    </row>
    <row r="4125" spans="1:17" hidden="1" x14ac:dyDescent="0.3">
      <c r="A4125" t="s">
        <v>8483</v>
      </c>
      <c r="B4125" t="s">
        <v>8484</v>
      </c>
      <c r="C4125" t="s">
        <v>10405</v>
      </c>
      <c r="D4125" t="s">
        <v>592</v>
      </c>
      <c r="E4125">
        <v>20.102332499999999</v>
      </c>
      <c r="F4125">
        <v>29.69</v>
      </c>
      <c r="G4125">
        <v>-30.458595529324</v>
      </c>
      <c r="H4125">
        <v>-14.148202919792899</v>
      </c>
      <c r="I4125">
        <v>-16.213560400166699</v>
      </c>
      <c r="J4125">
        <v>-3.6559544760787199</v>
      </c>
      <c r="K4125">
        <v>30.0132227718506</v>
      </c>
      <c r="L4125">
        <v>28.887543832053499</v>
      </c>
      <c r="M4125">
        <v>44.119154527299003</v>
      </c>
      <c r="N4125">
        <v>0.196191610821323</v>
      </c>
      <c r="O4125">
        <v>19.703603907039401</v>
      </c>
      <c r="P4125">
        <v>23.7083333333333</v>
      </c>
      <c r="Q4125">
        <v>-5.9338523822123998E-2</v>
      </c>
    </row>
    <row r="4126" spans="1:17" hidden="1" x14ac:dyDescent="0.3">
      <c r="A4126" t="s">
        <v>8485</v>
      </c>
      <c r="B4126" t="s">
        <v>8486</v>
      </c>
      <c r="C4126" t="s">
        <v>10405</v>
      </c>
      <c r="D4126" t="s">
        <v>1460</v>
      </c>
      <c r="E4126">
        <v>20.086876</v>
      </c>
      <c r="F4126">
        <v>15.2</v>
      </c>
      <c r="G4126">
        <v>141.702362962569</v>
      </c>
      <c r="H4126">
        <v>-3.0909889894446598</v>
      </c>
      <c r="I4126">
        <v>39.179601649341997</v>
      </c>
      <c r="J4126">
        <v>0.57142906208811495</v>
      </c>
      <c r="K4126">
        <v>14.400510042251801</v>
      </c>
      <c r="L4126">
        <v>12.7148172167482</v>
      </c>
      <c r="M4126">
        <v>61.717952499659198</v>
      </c>
      <c r="N4126">
        <v>0.95037713378324695</v>
      </c>
      <c r="O4126">
        <v>5.26315789473683</v>
      </c>
      <c r="P4126">
        <v>173.87387387387301</v>
      </c>
    </row>
    <row r="4127" spans="1:17" hidden="1" x14ac:dyDescent="0.3">
      <c r="A4127" t="s">
        <v>8487</v>
      </c>
      <c r="B4127" t="s">
        <v>8488</v>
      </c>
      <c r="C4127" t="s">
        <v>10405</v>
      </c>
      <c r="D4127" t="s">
        <v>400</v>
      </c>
      <c r="E4127">
        <v>20.042999999999999</v>
      </c>
      <c r="F4127">
        <v>66.81</v>
      </c>
      <c r="G4127">
        <v>146.20348908869499</v>
      </c>
      <c r="H4127">
        <v>-5.0772417160717502</v>
      </c>
      <c r="I4127">
        <v>38.051122285568503</v>
      </c>
      <c r="J4127">
        <v>-8.3734355698186</v>
      </c>
      <c r="K4127">
        <v>61.077727710155102</v>
      </c>
      <c r="L4127">
        <v>47.5460073814643</v>
      </c>
      <c r="M4127">
        <v>54.626663643094503</v>
      </c>
      <c r="N4127">
        <v>0.40070034861443299</v>
      </c>
      <c r="O4127">
        <v>7.0199071995210298</v>
      </c>
      <c r="P4127">
        <v>192.76950043821199</v>
      </c>
      <c r="Q4127">
        <v>0.124253685561399</v>
      </c>
    </row>
    <row r="4128" spans="1:17" hidden="1" x14ac:dyDescent="0.3">
      <c r="A4128" t="s">
        <v>8489</v>
      </c>
      <c r="B4128" t="s">
        <v>8490</v>
      </c>
      <c r="C4128" t="s">
        <v>10405</v>
      </c>
      <c r="D4128" t="s">
        <v>754</v>
      </c>
      <c r="E4128">
        <v>20.010432867999999</v>
      </c>
      <c r="F4128">
        <v>92.5</v>
      </c>
      <c r="G4128">
        <v>24.7943808246537</v>
      </c>
      <c r="H4128">
        <v>-1.8893955115865899</v>
      </c>
      <c r="I4128">
        <v>9.5170765733049798</v>
      </c>
      <c r="J4128">
        <v>-1.5419736075972701</v>
      </c>
      <c r="K4128">
        <v>88.965210451499004</v>
      </c>
      <c r="L4128">
        <v>79.192361517026796</v>
      </c>
      <c r="M4128">
        <v>57.664030131014698</v>
      </c>
      <c r="N4128">
        <v>1.1120260180100501</v>
      </c>
      <c r="O4128">
        <v>2.4432432432432498</v>
      </c>
      <c r="P4128">
        <v>71.296296296296305</v>
      </c>
      <c r="Q4128">
        <v>6.2739406014718002E-2</v>
      </c>
    </row>
    <row r="4129" spans="1:17" hidden="1" x14ac:dyDescent="0.3">
      <c r="A4129" t="s">
        <v>8491</v>
      </c>
      <c r="B4129" t="s">
        <v>8492</v>
      </c>
      <c r="C4129" t="s">
        <v>10405</v>
      </c>
      <c r="D4129" t="s">
        <v>130</v>
      </c>
      <c r="E4129">
        <v>19.8937274</v>
      </c>
      <c r="F4129">
        <v>39.86</v>
      </c>
      <c r="G4129">
        <v>96.645940294206696</v>
      </c>
      <c r="H4129">
        <v>-14.3528937513494</v>
      </c>
      <c r="I4129">
        <v>-46.871276331980198</v>
      </c>
      <c r="J4129">
        <v>2.2757161077544699</v>
      </c>
      <c r="K4129">
        <v>41.1390835243404</v>
      </c>
      <c r="L4129">
        <v>38.241446054633101</v>
      </c>
      <c r="M4129">
        <v>63.543399346681703</v>
      </c>
      <c r="N4129">
        <v>0.44137240236549702</v>
      </c>
      <c r="O4129">
        <v>68.640240842950305</v>
      </c>
      <c r="P4129">
        <v>165.73333333333301</v>
      </c>
      <c r="Q4129">
        <v>5.8526271903019997E-2</v>
      </c>
    </row>
    <row r="4130" spans="1:17" hidden="1" x14ac:dyDescent="0.3">
      <c r="A4130" t="s">
        <v>8493</v>
      </c>
      <c r="B4130" t="s">
        <v>8494</v>
      </c>
      <c r="C4130" t="s">
        <v>10405</v>
      </c>
      <c r="D4130" t="s">
        <v>400</v>
      </c>
      <c r="E4130">
        <v>19.846539413999999</v>
      </c>
      <c r="F4130">
        <v>17.940000000000001</v>
      </c>
      <c r="G4130">
        <v>161.92684974443301</v>
      </c>
      <c r="H4130">
        <v>-15.234345022271601</v>
      </c>
      <c r="I4130">
        <v>-26.152531203799199</v>
      </c>
      <c r="J4130">
        <v>-1.9396997137465299</v>
      </c>
      <c r="K4130">
        <v>19.202432873764899</v>
      </c>
      <c r="L4130">
        <v>17.8671744499383</v>
      </c>
      <c r="M4130">
        <v>53.948500871516998</v>
      </c>
      <c r="N4130">
        <v>1.71722472228681</v>
      </c>
      <c r="O4130">
        <v>66.945373467112503</v>
      </c>
      <c r="P4130">
        <v>233.457249070632</v>
      </c>
      <c r="Q4130">
        <v>0.15637401439193399</v>
      </c>
    </row>
    <row r="4131" spans="1:17" hidden="1" x14ac:dyDescent="0.3">
      <c r="A4131" t="s">
        <v>8495</v>
      </c>
      <c r="B4131" t="s">
        <v>8496</v>
      </c>
      <c r="C4131" t="s">
        <v>10405</v>
      </c>
      <c r="D4131" t="s">
        <v>1414</v>
      </c>
      <c r="E4131">
        <v>19.732952303999902</v>
      </c>
      <c r="F4131">
        <v>8.9600000000000009</v>
      </c>
      <c r="G4131">
        <v>-54.122730423499299</v>
      </c>
      <c r="H4131">
        <v>-2.9639336830171499</v>
      </c>
      <c r="I4131">
        <v>-29.4941670707444</v>
      </c>
      <c r="J4131">
        <v>-0.67538950535824804</v>
      </c>
      <c r="K4131">
        <v>9.1971025618990101</v>
      </c>
      <c r="L4131">
        <v>10.993944806995099</v>
      </c>
      <c r="M4131">
        <v>44.457139400615198</v>
      </c>
      <c r="N4131">
        <v>1.23838181399111</v>
      </c>
      <c r="O4131">
        <v>85.267857142857096</v>
      </c>
      <c r="P4131">
        <v>18.9907038512616</v>
      </c>
      <c r="Q4131">
        <v>-5.3053361016144003E-2</v>
      </c>
    </row>
    <row r="4132" spans="1:17" hidden="1" x14ac:dyDescent="0.3">
      <c r="A4132" t="s">
        <v>8497</v>
      </c>
      <c r="B4132" t="s">
        <v>8498</v>
      </c>
      <c r="C4132" t="s">
        <v>10405</v>
      </c>
      <c r="D4132" t="s">
        <v>754</v>
      </c>
      <c r="E4132">
        <v>19.692535094</v>
      </c>
      <c r="F4132">
        <v>68.69</v>
      </c>
      <c r="G4132">
        <v>-3.2512579130496699</v>
      </c>
      <c r="H4132">
        <v>-0.65880092434520798</v>
      </c>
      <c r="I4132">
        <v>5.7268457715686898</v>
      </c>
      <c r="J4132">
        <v>-1.0895987106214799</v>
      </c>
      <c r="K4132">
        <v>65.921549526095504</v>
      </c>
      <c r="L4132">
        <v>60.367036699194699</v>
      </c>
      <c r="M4132">
        <v>43.249617568739502</v>
      </c>
      <c r="N4132">
        <v>1.2056703031145199</v>
      </c>
      <c r="O4132">
        <v>3.6540981219973898</v>
      </c>
      <c r="P4132">
        <v>32.187668385805502</v>
      </c>
    </row>
    <row r="4133" spans="1:17" hidden="1" x14ac:dyDescent="0.3">
      <c r="A4133" t="s">
        <v>8499</v>
      </c>
      <c r="B4133" t="s">
        <v>8500</v>
      </c>
      <c r="C4133" t="s">
        <v>10405</v>
      </c>
      <c r="D4133" t="s">
        <v>400</v>
      </c>
      <c r="E4133">
        <v>19.687868999999999</v>
      </c>
      <c r="F4133">
        <v>63.54</v>
      </c>
      <c r="G4133">
        <v>-20.678266482457001</v>
      </c>
      <c r="H4133">
        <v>-29.145302088486201</v>
      </c>
      <c r="I4133">
        <v>17.508345913004899</v>
      </c>
      <c r="J4133">
        <v>-7.0817402290122002</v>
      </c>
      <c r="K4133">
        <v>62.951482116011</v>
      </c>
      <c r="L4133">
        <v>55.7653074330739</v>
      </c>
      <c r="M4133">
        <v>35.453541698494398</v>
      </c>
      <c r="N4133">
        <v>0.21872642948549501</v>
      </c>
      <c r="O4133">
        <v>39.6285804217815</v>
      </c>
      <c r="P4133">
        <v>56.8888888888888</v>
      </c>
      <c r="Q4133">
        <v>0.119301784297123</v>
      </c>
    </row>
    <row r="4134" spans="1:17" hidden="1" x14ac:dyDescent="0.3">
      <c r="A4134" t="s">
        <v>8501</v>
      </c>
      <c r="B4134" t="s">
        <v>8502</v>
      </c>
      <c r="C4134" t="s">
        <v>10405</v>
      </c>
      <c r="D4134" t="s">
        <v>393</v>
      </c>
      <c r="E4134">
        <v>19.681496016000001</v>
      </c>
      <c r="F4134">
        <v>12.73</v>
      </c>
      <c r="G4134">
        <v>0.70949117637847003</v>
      </c>
      <c r="H4134">
        <v>-13.1447524303048</v>
      </c>
      <c r="I4134">
        <v>-14.187208489347601</v>
      </c>
      <c r="J4134">
        <v>-8.5675684953517592</v>
      </c>
      <c r="K4134">
        <v>13.483411513176801</v>
      </c>
      <c r="L4134">
        <v>12.9186850262929</v>
      </c>
      <c r="M4134">
        <v>34.6367977853293</v>
      </c>
      <c r="N4134">
        <v>0.550127102816095</v>
      </c>
      <c r="O4134">
        <v>31.657501963864899</v>
      </c>
      <c r="P4134">
        <v>48.8888888888888</v>
      </c>
      <c r="Q4134">
        <v>4.7529049312125003E-2</v>
      </c>
    </row>
    <row r="4135" spans="1:17" hidden="1" x14ac:dyDescent="0.3">
      <c r="A4135" t="s">
        <v>8503</v>
      </c>
      <c r="B4135" t="s">
        <v>8504</v>
      </c>
      <c r="C4135" t="s">
        <v>10405</v>
      </c>
      <c r="D4135" t="s">
        <v>281</v>
      </c>
      <c r="E4135">
        <v>19.622219880999999</v>
      </c>
      <c r="F4135">
        <v>8.7100000000000009</v>
      </c>
      <c r="G4135">
        <v>-44.984323724116997</v>
      </c>
      <c r="H4135">
        <v>4.8808985607561199</v>
      </c>
      <c r="I4135">
        <v>-38.501325266879</v>
      </c>
      <c r="J4135">
        <v>-7.6774448117857501</v>
      </c>
      <c r="K4135">
        <v>8.9543321830796803</v>
      </c>
      <c r="L4135">
        <v>9.44722257105858</v>
      </c>
      <c r="M4135">
        <v>32.0002840906876</v>
      </c>
      <c r="N4135">
        <v>1.08497542006326</v>
      </c>
      <c r="O4135">
        <v>63.030998851894303</v>
      </c>
      <c r="P4135">
        <v>19.6428571428571</v>
      </c>
      <c r="Q4135">
        <v>4.1848205914780001E-2</v>
      </c>
    </row>
    <row r="4136" spans="1:17" hidden="1" x14ac:dyDescent="0.3">
      <c r="A4136" t="s">
        <v>8505</v>
      </c>
      <c r="B4136" t="s">
        <v>8506</v>
      </c>
      <c r="C4136" t="s">
        <v>10405</v>
      </c>
      <c r="D4136" t="s">
        <v>60</v>
      </c>
      <c r="E4136">
        <v>19.609999680000001</v>
      </c>
      <c r="F4136">
        <v>71.22</v>
      </c>
      <c r="G4136">
        <v>154.312801236724</v>
      </c>
      <c r="H4136">
        <v>-4.7576556561113303</v>
      </c>
      <c r="I4136">
        <v>67.207822283390001</v>
      </c>
      <c r="J4136">
        <v>-2.4691114784524202</v>
      </c>
      <c r="K4136">
        <v>69.1860950361595</v>
      </c>
      <c r="L4136">
        <v>53.311245335200802</v>
      </c>
      <c r="M4136">
        <v>100</v>
      </c>
      <c r="N4136">
        <v>0</v>
      </c>
      <c r="O4136">
        <v>0</v>
      </c>
      <c r="P4136">
        <v>186.48431214802801</v>
      </c>
    </row>
    <row r="4137" spans="1:17" hidden="1" x14ac:dyDescent="0.3">
      <c r="A4137" t="s">
        <v>8507</v>
      </c>
      <c r="B4137" t="s">
        <v>8508</v>
      </c>
      <c r="C4137" t="s">
        <v>10405</v>
      </c>
      <c r="D4137" t="s">
        <v>564</v>
      </c>
      <c r="E4137">
        <v>19.594272499999999</v>
      </c>
      <c r="F4137">
        <v>52.25</v>
      </c>
      <c r="G4137">
        <v>387.21218690181701</v>
      </c>
      <c r="H4137">
        <v>-11.537316673060401</v>
      </c>
      <c r="I4137">
        <v>3.8567495496744901</v>
      </c>
      <c r="J4137">
        <v>-4.0791293675400704</v>
      </c>
      <c r="K4137">
        <v>56.302760871402299</v>
      </c>
      <c r="L4137">
        <v>45.920858216134597</v>
      </c>
      <c r="M4137">
        <v>27.1996045092827</v>
      </c>
      <c r="N4137">
        <v>0.57298747494234803</v>
      </c>
      <c r="O4137">
        <v>49.052631578947299</v>
      </c>
      <c r="P4137">
        <v>419.38369781312099</v>
      </c>
    </row>
    <row r="4138" spans="1:17" hidden="1" x14ac:dyDescent="0.3">
      <c r="A4138" t="s">
        <v>8509</v>
      </c>
      <c r="B4138" t="s">
        <v>8510</v>
      </c>
      <c r="C4138" t="s">
        <v>10405</v>
      </c>
      <c r="D4138" t="s">
        <v>21</v>
      </c>
      <c r="E4138">
        <v>19.564235</v>
      </c>
      <c r="F4138">
        <v>106.85</v>
      </c>
      <c r="G4138">
        <v>67.361635680665898</v>
      </c>
      <c r="H4138">
        <v>29.100612060424002</v>
      </c>
      <c r="I4138">
        <v>73.120427979874194</v>
      </c>
      <c r="J4138">
        <v>-0.46911147845242002</v>
      </c>
      <c r="K4138">
        <v>90.580713188103701</v>
      </c>
      <c r="L4138">
        <v>78.027584388687004</v>
      </c>
      <c r="M4138">
        <v>72.915409660690102</v>
      </c>
      <c r="N4138">
        <v>0.678441516744683</v>
      </c>
      <c r="O4138">
        <v>16.509124941506698</v>
      </c>
      <c r="P4138">
        <v>135.81990730523</v>
      </c>
      <c r="Q4138">
        <v>8.2396455660151996E-2</v>
      </c>
    </row>
    <row r="4139" spans="1:17" hidden="1" x14ac:dyDescent="0.3">
      <c r="A4139" t="s">
        <v>8511</v>
      </c>
      <c r="B4139" t="s">
        <v>8512</v>
      </c>
      <c r="C4139" t="s">
        <v>10405</v>
      </c>
      <c r="D4139" t="s">
        <v>400</v>
      </c>
      <c r="E4139">
        <v>19.495000000000001</v>
      </c>
      <c r="F4139">
        <v>38.99</v>
      </c>
      <c r="G4139">
        <v>28.611994243334902</v>
      </c>
      <c r="H4139">
        <v>34.032379931077202</v>
      </c>
      <c r="I4139">
        <v>-6.0598969557112303</v>
      </c>
      <c r="J4139">
        <v>-3.2577148872542501</v>
      </c>
      <c r="K4139">
        <v>33.888566889283197</v>
      </c>
      <c r="L4139">
        <v>30.222080505089998</v>
      </c>
      <c r="M4139">
        <v>76.670355286723094</v>
      </c>
      <c r="N4139">
        <v>0.85083027738180705</v>
      </c>
      <c r="O4139">
        <v>5.0269299820466697</v>
      </c>
      <c r="P4139">
        <v>96.720484359233097</v>
      </c>
      <c r="Q4139">
        <v>0.14523467595752501</v>
      </c>
    </row>
    <row r="4140" spans="1:17" hidden="1" x14ac:dyDescent="0.3">
      <c r="A4140" t="s">
        <v>8513</v>
      </c>
      <c r="B4140" t="s">
        <v>8514</v>
      </c>
      <c r="C4140" t="s">
        <v>10405</v>
      </c>
      <c r="D4140" t="s">
        <v>5522</v>
      </c>
      <c r="E4140">
        <v>19.4766525</v>
      </c>
      <c r="F4140">
        <v>8.1</v>
      </c>
      <c r="G4140">
        <v>-70.092521291097299</v>
      </c>
      <c r="H4140">
        <v>-19.239685254419999</v>
      </c>
      <c r="I4140">
        <v>-37.086128523324</v>
      </c>
      <c r="J4140">
        <v>-1.34411147845242</v>
      </c>
      <c r="K4140">
        <v>8.0980807108418098</v>
      </c>
      <c r="L4140">
        <v>9.5607318441203795</v>
      </c>
      <c r="M4140">
        <v>45.342449435201303</v>
      </c>
      <c r="N4140">
        <v>0.61691113028472799</v>
      </c>
      <c r="O4140">
        <v>104.906734154215</v>
      </c>
      <c r="P4140">
        <v>15.714285714285699</v>
      </c>
      <c r="Q4140">
        <v>-9.4524227142972997E-2</v>
      </c>
    </row>
    <row r="4141" spans="1:17" hidden="1" x14ac:dyDescent="0.3">
      <c r="A4141" t="s">
        <v>8515</v>
      </c>
      <c r="B4141" t="s">
        <v>8516</v>
      </c>
      <c r="C4141" t="s">
        <v>10405</v>
      </c>
      <c r="D4141" t="s">
        <v>263</v>
      </c>
      <c r="E4141">
        <v>19.448036399999999</v>
      </c>
      <c r="F4141">
        <v>46.23</v>
      </c>
      <c r="G4141">
        <v>30.610179229540801</v>
      </c>
      <c r="H4141">
        <v>-11.628469053240501</v>
      </c>
      <c r="I4141">
        <v>18.327447901699902</v>
      </c>
      <c r="J4141">
        <v>-5.1296435848737101</v>
      </c>
      <c r="K4141">
        <v>48.192127067767103</v>
      </c>
      <c r="L4141">
        <v>39.809780808409798</v>
      </c>
      <c r="M4141">
        <v>41.984017503500098</v>
      </c>
      <c r="N4141">
        <v>0.58210181596962896</v>
      </c>
      <c r="O4141">
        <v>21.544451654769599</v>
      </c>
      <c r="P4141">
        <v>86.336154776299793</v>
      </c>
      <c r="Q4141">
        <v>0.103896016736376</v>
      </c>
    </row>
    <row r="4142" spans="1:17" hidden="1" x14ac:dyDescent="0.3">
      <c r="A4142" t="s">
        <v>8517</v>
      </c>
      <c r="B4142" t="s">
        <v>8518</v>
      </c>
      <c r="C4142" t="s">
        <v>10405</v>
      </c>
      <c r="E4142">
        <v>19.444769999999998</v>
      </c>
      <c r="F4142">
        <v>26.85</v>
      </c>
      <c r="G4142">
        <v>-26.086959350656201</v>
      </c>
      <c r="H4142">
        <v>4.8397416598707697</v>
      </c>
      <c r="I4142">
        <v>20.363129044876001</v>
      </c>
      <c r="J4142">
        <v>0.78759350239048298</v>
      </c>
      <c r="K4142">
        <v>26.116935440030701</v>
      </c>
      <c r="L4142">
        <v>23.968798006901199</v>
      </c>
      <c r="M4142">
        <v>59.652246404063298</v>
      </c>
      <c r="N4142">
        <v>0.720336884574305</v>
      </c>
      <c r="O4142">
        <v>48.975791433891899</v>
      </c>
      <c r="P4142">
        <v>65.230769230769198</v>
      </c>
      <c r="Q4142">
        <v>9.4468413854657998E-2</v>
      </c>
    </row>
    <row r="4143" spans="1:17" hidden="1" x14ac:dyDescent="0.3">
      <c r="A4143" t="s">
        <v>8519</v>
      </c>
      <c r="B4143" t="s">
        <v>8520</v>
      </c>
      <c r="C4143" t="s">
        <v>10405</v>
      </c>
      <c r="D4143" t="s">
        <v>127</v>
      </c>
      <c r="E4143">
        <v>19.435279999999999</v>
      </c>
      <c r="F4143">
        <v>29.27</v>
      </c>
      <c r="G4143">
        <v>-12.7021231562021</v>
      </c>
      <c r="H4143">
        <v>-2.15278420820876</v>
      </c>
      <c r="I4143">
        <v>3.0178874791378298</v>
      </c>
      <c r="J4143">
        <v>-11.931798045616601</v>
      </c>
      <c r="K4143">
        <v>28.988818730367601</v>
      </c>
      <c r="L4143">
        <v>27.346208247040099</v>
      </c>
      <c r="M4143">
        <v>35.720760908731499</v>
      </c>
      <c r="N4143">
        <v>0.71897214053644998</v>
      </c>
      <c r="O4143">
        <v>40.075162282200203</v>
      </c>
      <c r="P4143">
        <v>43.339862879529797</v>
      </c>
      <c r="Q4143">
        <v>7.3560577205915995E-2</v>
      </c>
    </row>
    <row r="4144" spans="1:17" hidden="1" x14ac:dyDescent="0.3">
      <c r="A4144" t="s">
        <v>8521</v>
      </c>
      <c r="B4144" t="s">
        <v>8522</v>
      </c>
      <c r="C4144" t="s">
        <v>10405</v>
      </c>
      <c r="D4144" t="s">
        <v>1107</v>
      </c>
      <c r="E4144">
        <v>19.424843750000001</v>
      </c>
      <c r="F4144">
        <v>85.15</v>
      </c>
      <c r="G4144">
        <v>-5.5931859894901201</v>
      </c>
      <c r="H4144">
        <v>-1.87035303188851</v>
      </c>
      <c r="I4144">
        <v>-12.2495918825592</v>
      </c>
      <c r="J4144">
        <v>1.0670674632677399</v>
      </c>
      <c r="K4144">
        <v>87.130260937810405</v>
      </c>
      <c r="M4144">
        <v>46.234414810174101</v>
      </c>
      <c r="N4144">
        <v>1</v>
      </c>
    </row>
    <row r="4145" spans="1:17" hidden="1" x14ac:dyDescent="0.3">
      <c r="A4145" t="s">
        <v>8523</v>
      </c>
      <c r="B4145" t="s">
        <v>8524</v>
      </c>
      <c r="C4145" t="s">
        <v>10405</v>
      </c>
      <c r="D4145" t="s">
        <v>5234</v>
      </c>
      <c r="E4145">
        <v>19.393599999999999</v>
      </c>
      <c r="F4145">
        <v>71.3</v>
      </c>
      <c r="G4145">
        <v>-81.416955102648103</v>
      </c>
      <c r="H4145">
        <v>-6.5482892649267503</v>
      </c>
      <c r="I4145">
        <v>-10.7865917245592</v>
      </c>
      <c r="J4145">
        <v>-11.058855068195999</v>
      </c>
      <c r="K4145">
        <v>72.746531165913495</v>
      </c>
      <c r="L4145">
        <v>82.840876123250794</v>
      </c>
      <c r="M4145">
        <v>43.5344776954746</v>
      </c>
      <c r="N4145">
        <v>1.3144560357675099</v>
      </c>
      <c r="O4145">
        <v>104.76858345021</v>
      </c>
      <c r="P4145">
        <v>11.843137254901899</v>
      </c>
    </row>
    <row r="4146" spans="1:17" hidden="1" x14ac:dyDescent="0.3">
      <c r="A4146" t="s">
        <v>8525</v>
      </c>
      <c r="B4146" t="s">
        <v>8526</v>
      </c>
      <c r="C4146" t="s">
        <v>10405</v>
      </c>
      <c r="D4146" t="s">
        <v>1126</v>
      </c>
      <c r="E4146">
        <v>19.389831319999999</v>
      </c>
      <c r="F4146">
        <v>3.41</v>
      </c>
      <c r="G4146">
        <v>38.328489088695697</v>
      </c>
      <c r="H4146">
        <v>61.583807758522802</v>
      </c>
      <c r="I4146">
        <v>44.6978089322551</v>
      </c>
      <c r="J4146">
        <v>21.081613159228699</v>
      </c>
      <c r="K4146">
        <v>2.3708572768677798</v>
      </c>
      <c r="L4146">
        <v>1.99907564385432</v>
      </c>
      <c r="M4146">
        <v>97.8341365176111</v>
      </c>
      <c r="N4146">
        <v>1.0302668400549799</v>
      </c>
      <c r="O4146">
        <v>0</v>
      </c>
      <c r="P4146">
        <v>143.57142857142799</v>
      </c>
      <c r="Q4146">
        <v>0.13727565612796599</v>
      </c>
    </row>
    <row r="4147" spans="1:17" hidden="1" x14ac:dyDescent="0.3">
      <c r="A4147" t="s">
        <v>8527</v>
      </c>
      <c r="B4147" t="s">
        <v>8528</v>
      </c>
      <c r="C4147" t="s">
        <v>10405</v>
      </c>
      <c r="D4147" t="s">
        <v>433</v>
      </c>
      <c r="E4147">
        <v>19.3795</v>
      </c>
      <c r="F4147">
        <v>55.37</v>
      </c>
      <c r="G4147">
        <v>167.125786385993</v>
      </c>
      <c r="H4147">
        <v>-23.27510590128</v>
      </c>
      <c r="I4147">
        <v>77.487811785705304</v>
      </c>
      <c r="J4147">
        <v>-6.2005819163464304</v>
      </c>
      <c r="K4147">
        <v>64.660739616926094</v>
      </c>
      <c r="L4147">
        <v>49.3016051824372</v>
      </c>
      <c r="M4147">
        <v>17.689344503634</v>
      </c>
      <c r="N4147">
        <v>0.43675329275754299</v>
      </c>
      <c r="O4147">
        <v>72.205165251941395</v>
      </c>
      <c r="P4147">
        <v>221.91860465116201</v>
      </c>
      <c r="Q4147">
        <v>0.12168511119118799</v>
      </c>
    </row>
    <row r="4148" spans="1:17" hidden="1" x14ac:dyDescent="0.3">
      <c r="A4148" t="s">
        <v>8529</v>
      </c>
      <c r="B4148" t="s">
        <v>8530</v>
      </c>
      <c r="C4148" t="s">
        <v>10405</v>
      </c>
      <c r="D4148" t="s">
        <v>592</v>
      </c>
      <c r="E4148">
        <v>19.344000000000001</v>
      </c>
      <c r="F4148">
        <v>12.4</v>
      </c>
      <c r="G4148">
        <v>-8.2953870351803296</v>
      </c>
      <c r="H4148">
        <v>-24.417519601689499</v>
      </c>
      <c r="I4148">
        <v>-6.4723811168586396</v>
      </c>
      <c r="J4148">
        <v>-14.987629996970901</v>
      </c>
      <c r="K4148">
        <v>14.363300873864301</v>
      </c>
      <c r="L4148">
        <v>13.0798873636296</v>
      </c>
      <c r="M4148">
        <v>32.586889621696898</v>
      </c>
      <c r="N4148">
        <v>1.19395559962273</v>
      </c>
      <c r="O4148">
        <v>75.483870967741893</v>
      </c>
      <c r="P4148">
        <v>29.4363256784968</v>
      </c>
      <c r="Q4148">
        <v>0.21772645565552901</v>
      </c>
    </row>
    <row r="4149" spans="1:17" hidden="1" x14ac:dyDescent="0.3">
      <c r="A4149" t="s">
        <v>8531</v>
      </c>
      <c r="B4149" t="s">
        <v>8532</v>
      </c>
      <c r="C4149" t="s">
        <v>10405</v>
      </c>
      <c r="D4149" t="s">
        <v>5124</v>
      </c>
      <c r="E4149">
        <v>19.302755653999998</v>
      </c>
      <c r="F4149">
        <v>13.66</v>
      </c>
      <c r="G4149">
        <v>7.9310531912598901</v>
      </c>
      <c r="H4149">
        <v>-3.8765983873888499</v>
      </c>
      <c r="I4149">
        <v>-6.1729393670645596</v>
      </c>
      <c r="J4149">
        <v>-3.6201906151430601</v>
      </c>
      <c r="K4149">
        <v>13.252595084460999</v>
      </c>
      <c r="L4149">
        <v>12.154175025414499</v>
      </c>
      <c r="M4149">
        <v>55.989388261175201</v>
      </c>
      <c r="N4149">
        <v>0.81679091104840096</v>
      </c>
      <c r="O4149">
        <v>26.7203513909223</v>
      </c>
      <c r="P4149">
        <v>56.1142857142857</v>
      </c>
      <c r="Q4149">
        <v>0.103107830381448</v>
      </c>
    </row>
    <row r="4150" spans="1:17" hidden="1" x14ac:dyDescent="0.3">
      <c r="A4150" t="s">
        <v>8533</v>
      </c>
      <c r="B4150" t="s">
        <v>8534</v>
      </c>
      <c r="C4150" t="s">
        <v>10405</v>
      </c>
      <c r="D4150" t="s">
        <v>860</v>
      </c>
      <c r="E4150">
        <v>19.295999999999999</v>
      </c>
      <c r="F4150">
        <v>42.88</v>
      </c>
      <c r="G4150">
        <v>11.7211065383602</v>
      </c>
      <c r="H4150">
        <v>36.807217239233601</v>
      </c>
      <c r="I4150">
        <v>48.841128395962997</v>
      </c>
      <c r="J4150">
        <v>2.3463370671354702</v>
      </c>
      <c r="K4150">
        <v>33.925871810332801</v>
      </c>
      <c r="L4150">
        <v>30.534831713455802</v>
      </c>
      <c r="M4150">
        <v>71.771650961893897</v>
      </c>
      <c r="N4150">
        <v>1.72095769191648</v>
      </c>
      <c r="O4150">
        <v>10.1912313432835</v>
      </c>
      <c r="P4150">
        <v>75.091874234381393</v>
      </c>
    </row>
    <row r="4151" spans="1:17" hidden="1" x14ac:dyDescent="0.3">
      <c r="A4151" t="s">
        <v>8535</v>
      </c>
      <c r="B4151" t="s">
        <v>8536</v>
      </c>
      <c r="C4151" t="s">
        <v>10405</v>
      </c>
      <c r="D4151" t="s">
        <v>4251</v>
      </c>
      <c r="E4151">
        <v>19.265779999999999</v>
      </c>
      <c r="F4151">
        <v>36.090000000000003</v>
      </c>
      <c r="G4151">
        <v>-3.2786537684470498</v>
      </c>
      <c r="H4151">
        <v>-5.1436495904923598</v>
      </c>
      <c r="I4151">
        <v>-5.9839791032933096</v>
      </c>
      <c r="J4151">
        <v>-0.809010184136147</v>
      </c>
      <c r="K4151">
        <v>34.945866349459699</v>
      </c>
      <c r="L4151">
        <v>34.320699147386001</v>
      </c>
      <c r="M4151">
        <v>58.997359273538898</v>
      </c>
      <c r="N4151">
        <v>0.98796668554609501</v>
      </c>
      <c r="O4151">
        <v>29.897478525907399</v>
      </c>
      <c r="P4151">
        <v>35.320584926884102</v>
      </c>
      <c r="Q4151">
        <v>3.6092431000239997E-2</v>
      </c>
    </row>
    <row r="4152" spans="1:17" hidden="1" x14ac:dyDescent="0.3">
      <c r="A4152" t="s">
        <v>8537</v>
      </c>
      <c r="B4152" t="s">
        <v>8538</v>
      </c>
      <c r="C4152" t="s">
        <v>10405</v>
      </c>
      <c r="D4152" t="s">
        <v>754</v>
      </c>
      <c r="E4152">
        <v>19.229981756999901</v>
      </c>
      <c r="F4152">
        <v>29.84</v>
      </c>
      <c r="G4152">
        <v>6.4386711771387297</v>
      </c>
      <c r="H4152">
        <v>-1.40211950021598E-2</v>
      </c>
      <c r="I4152">
        <v>2.2525478696307601</v>
      </c>
      <c r="J4152">
        <v>0.37335427497224299</v>
      </c>
      <c r="K4152">
        <v>28.6316877955961</v>
      </c>
      <c r="L4152">
        <v>26.281045621916899</v>
      </c>
      <c r="M4152">
        <v>53.416699079583402</v>
      </c>
      <c r="N4152">
        <v>1.36958077575811</v>
      </c>
      <c r="O4152">
        <v>15.8512064343163</v>
      </c>
      <c r="P4152">
        <v>47.212629501726603</v>
      </c>
      <c r="Q4152">
        <v>2.8878510423630001E-3</v>
      </c>
    </row>
    <row r="4153" spans="1:17" hidden="1" x14ac:dyDescent="0.3">
      <c r="A4153" t="s">
        <v>8539</v>
      </c>
      <c r="B4153" t="s">
        <v>8540</v>
      </c>
      <c r="C4153" t="s">
        <v>10405</v>
      </c>
      <c r="D4153" t="s">
        <v>400</v>
      </c>
      <c r="E4153">
        <v>19.225079999999998</v>
      </c>
      <c r="F4153">
        <v>33.6</v>
      </c>
      <c r="G4153">
        <v>38.386864723213499</v>
      </c>
      <c r="H4153">
        <v>-10.529580565049301</v>
      </c>
      <c r="I4153">
        <v>-14.203007938995899</v>
      </c>
      <c r="J4153">
        <v>-6.3833971927381201</v>
      </c>
      <c r="K4153">
        <v>34.930026702141198</v>
      </c>
      <c r="L4153">
        <v>32.849020619765902</v>
      </c>
      <c r="M4153">
        <v>37.818592027919202</v>
      </c>
      <c r="N4153">
        <v>0.38257752372186499</v>
      </c>
      <c r="O4153">
        <v>28.630952380952301</v>
      </c>
      <c r="P4153">
        <v>86.6666666666666</v>
      </c>
      <c r="Q4153">
        <v>5.2795828503207E-2</v>
      </c>
    </row>
    <row r="4154" spans="1:17" hidden="1" x14ac:dyDescent="0.3">
      <c r="A4154" t="s">
        <v>8541</v>
      </c>
      <c r="B4154" t="s">
        <v>8542</v>
      </c>
      <c r="C4154" t="s">
        <v>10405</v>
      </c>
      <c r="D4154" t="s">
        <v>144</v>
      </c>
      <c r="E4154">
        <v>19.213280337</v>
      </c>
      <c r="F4154">
        <v>12.9</v>
      </c>
      <c r="G4154">
        <v>104.525736795117</v>
      </c>
      <c r="H4154">
        <v>41.253273305637201</v>
      </c>
      <c r="I4154">
        <v>31.277595581325802</v>
      </c>
      <c r="J4154">
        <v>-7.8515477390756399</v>
      </c>
      <c r="K4154">
        <v>11.4415784339081</v>
      </c>
      <c r="L4154">
        <v>9.9589793052596303</v>
      </c>
      <c r="M4154">
        <v>49.604738528194801</v>
      </c>
      <c r="N4154">
        <v>1.7800243232581701</v>
      </c>
      <c r="O4154">
        <v>29.457364341085199</v>
      </c>
      <c r="P4154">
        <v>147.60076775431801</v>
      </c>
      <c r="Q4154">
        <v>6.2437498565310001E-2</v>
      </c>
    </row>
    <row r="4155" spans="1:17" hidden="1" x14ac:dyDescent="0.3">
      <c r="A4155" t="s">
        <v>8543</v>
      </c>
      <c r="B4155" t="s">
        <v>8544</v>
      </c>
      <c r="C4155" t="s">
        <v>10405</v>
      </c>
      <c r="D4155" t="s">
        <v>130</v>
      </c>
      <c r="E4155">
        <v>19.205786639999999</v>
      </c>
      <c r="F4155">
        <v>45.3</v>
      </c>
      <c r="G4155">
        <v>-29.937252278941301</v>
      </c>
      <c r="H4155">
        <v>13.569462084964799</v>
      </c>
      <c r="I4155">
        <v>15.7876874293228</v>
      </c>
      <c r="J4155">
        <v>24.590385089053299</v>
      </c>
      <c r="K4155">
        <v>37.6896321147698</v>
      </c>
      <c r="L4155">
        <v>35.103690980179898</v>
      </c>
      <c r="M4155">
        <v>73.511314546602804</v>
      </c>
      <c r="N4155">
        <v>0.46914358038273901</v>
      </c>
      <c r="O4155">
        <v>29.580573951434801</v>
      </c>
      <c r="P4155">
        <v>69.092945128779306</v>
      </c>
      <c r="Q4155">
        <v>8.4090823020180006E-2</v>
      </c>
    </row>
    <row r="4156" spans="1:17" hidden="1" x14ac:dyDescent="0.3">
      <c r="A4156" t="s">
        <v>8545</v>
      </c>
      <c r="B4156" t="s">
        <v>8546</v>
      </c>
      <c r="C4156" t="s">
        <v>10405</v>
      </c>
      <c r="D4156" t="s">
        <v>51</v>
      </c>
      <c r="E4156">
        <v>19.13273908</v>
      </c>
      <c r="F4156">
        <v>16.27</v>
      </c>
      <c r="G4156">
        <v>-80.174067638693103</v>
      </c>
      <c r="H4156">
        <v>-10.828295832711699</v>
      </c>
      <c r="I4156">
        <v>-54.103620197427098</v>
      </c>
      <c r="J4156">
        <v>2.78753663533853</v>
      </c>
      <c r="K4156">
        <v>16.508455757876799</v>
      </c>
      <c r="L4156">
        <v>20.835709633617299</v>
      </c>
      <c r="M4156">
        <v>50.411080336655203</v>
      </c>
      <c r="N4156">
        <v>0.94992346866017796</v>
      </c>
      <c r="O4156">
        <v>125.322679778733</v>
      </c>
      <c r="P4156">
        <v>12.361878453038599</v>
      </c>
      <c r="Q4156">
        <v>-4.8402393076550997E-2</v>
      </c>
    </row>
    <row r="4157" spans="1:17" hidden="1" x14ac:dyDescent="0.3">
      <c r="A4157" t="s">
        <v>8547</v>
      </c>
      <c r="B4157" t="s">
        <v>8548</v>
      </c>
      <c r="C4157" t="s">
        <v>10405</v>
      </c>
      <c r="D4157" t="s">
        <v>51</v>
      </c>
      <c r="E4157">
        <v>19.096539967999998</v>
      </c>
      <c r="F4157">
        <v>7.04</v>
      </c>
      <c r="G4157">
        <v>66.138348243625302</v>
      </c>
      <c r="H4157">
        <v>-27.3950182934739</v>
      </c>
      <c r="I4157">
        <v>-39.893088200078402</v>
      </c>
      <c r="J4157">
        <v>-6.42545527108543</v>
      </c>
      <c r="K4157">
        <v>7.7746496436392301</v>
      </c>
      <c r="L4157">
        <v>7.4849429099217</v>
      </c>
      <c r="M4157">
        <v>25.2943039063715</v>
      </c>
      <c r="N4157">
        <v>0.39339107885621499</v>
      </c>
      <c r="O4157">
        <v>66.193181818181799</v>
      </c>
      <c r="Q4157">
        <v>0.10544840099816</v>
      </c>
    </row>
    <row r="4158" spans="1:17" hidden="1" x14ac:dyDescent="0.3">
      <c r="A4158" t="s">
        <v>8549</v>
      </c>
      <c r="B4158" t="s">
        <v>8550</v>
      </c>
      <c r="C4158" t="s">
        <v>10405</v>
      </c>
      <c r="D4158" t="s">
        <v>564</v>
      </c>
      <c r="E4158">
        <v>19.083691999999999</v>
      </c>
      <c r="F4158">
        <v>97.84</v>
      </c>
      <c r="G4158">
        <v>193.961822422029</v>
      </c>
      <c r="H4158">
        <v>49.351820116999299</v>
      </c>
      <c r="I4158">
        <v>111.18235362732599</v>
      </c>
      <c r="J4158">
        <v>-11.808541384085199</v>
      </c>
      <c r="K4158">
        <v>70.036822639299999</v>
      </c>
      <c r="L4158">
        <v>52.300115535167599</v>
      </c>
      <c r="M4158">
        <v>73.398498722458598</v>
      </c>
      <c r="N4158">
        <v>3.0219708223119901</v>
      </c>
      <c r="O4158">
        <v>5.6112019623875504</v>
      </c>
      <c r="P4158">
        <v>243.29824561403501</v>
      </c>
      <c r="Q4158">
        <v>0.134925444219402</v>
      </c>
    </row>
    <row r="4159" spans="1:17" hidden="1" x14ac:dyDescent="0.3">
      <c r="A4159" t="s">
        <v>8551</v>
      </c>
      <c r="B4159" t="s">
        <v>8552</v>
      </c>
      <c r="C4159" t="s">
        <v>10405</v>
      </c>
      <c r="D4159" t="s">
        <v>646</v>
      </c>
      <c r="E4159">
        <v>19.0685</v>
      </c>
      <c r="F4159">
        <v>21.99</v>
      </c>
      <c r="G4159">
        <v>-11.7443477130566</v>
      </c>
      <c r="H4159">
        <v>1.8613919629362901</v>
      </c>
      <c r="I4159">
        <v>40.290994482337197</v>
      </c>
      <c r="J4159">
        <v>-2.9580003673412998</v>
      </c>
      <c r="K4159">
        <v>21.287390763071599</v>
      </c>
      <c r="L4159">
        <v>19.337203489035801</v>
      </c>
      <c r="M4159">
        <v>49.885970892548102</v>
      </c>
      <c r="N4159">
        <v>0.32316785916410301</v>
      </c>
      <c r="O4159">
        <v>24.829467939972702</v>
      </c>
      <c r="P4159">
        <v>83.249999999999901</v>
      </c>
      <c r="Q4159">
        <v>-5.1450772600522998E-2</v>
      </c>
    </row>
    <row r="4160" spans="1:17" hidden="1" x14ac:dyDescent="0.3">
      <c r="A4160" t="s">
        <v>8553</v>
      </c>
      <c r="B4160" t="s">
        <v>8554</v>
      </c>
      <c r="C4160" t="s">
        <v>10405</v>
      </c>
      <c r="D4160" t="s">
        <v>510</v>
      </c>
      <c r="E4160">
        <v>18.90234272</v>
      </c>
      <c r="F4160">
        <v>28.64</v>
      </c>
      <c r="G4160">
        <v>-50.342939482732703</v>
      </c>
      <c r="H4160">
        <v>-16.769944442593602</v>
      </c>
      <c r="I4160">
        <v>-68.917606244542597</v>
      </c>
      <c r="J4160">
        <v>2.51622576494933</v>
      </c>
      <c r="K4160">
        <v>32.132240985622303</v>
      </c>
      <c r="L4160">
        <v>39.031262199177199</v>
      </c>
      <c r="M4160">
        <v>43.814985542465998</v>
      </c>
      <c r="N4160">
        <v>0.38961038961038902</v>
      </c>
      <c r="O4160">
        <v>159.60195530726199</v>
      </c>
      <c r="P4160">
        <v>29.592760180995398</v>
      </c>
    </row>
    <row r="4161" spans="1:17" hidden="1" x14ac:dyDescent="0.3">
      <c r="A4161" t="s">
        <v>8555</v>
      </c>
      <c r="B4161" t="s">
        <v>8556</v>
      </c>
      <c r="C4161" t="s">
        <v>10405</v>
      </c>
      <c r="D4161" t="s">
        <v>2316</v>
      </c>
      <c r="E4161">
        <v>18.899999999999999</v>
      </c>
      <c r="F4161">
        <v>48</v>
      </c>
      <c r="G4161">
        <v>-19.336532067862699</v>
      </c>
      <c r="H4161">
        <v>6.8702513206328497</v>
      </c>
      <c r="I4161">
        <v>72.793047027493202</v>
      </c>
      <c r="J4161">
        <v>0.49099148165054501</v>
      </c>
      <c r="K4161">
        <v>43.793725796786397</v>
      </c>
      <c r="L4161">
        <v>36.334012997720301</v>
      </c>
      <c r="M4161">
        <v>60.019806239472203</v>
      </c>
      <c r="N4161">
        <v>0.447552447552447</v>
      </c>
      <c r="O4161">
        <v>9.375</v>
      </c>
      <c r="P4161">
        <v>112.860310421286</v>
      </c>
    </row>
    <row r="4162" spans="1:17" hidden="1" x14ac:dyDescent="0.3">
      <c r="A4162" t="s">
        <v>8557</v>
      </c>
      <c r="B4162" t="s">
        <v>8558</v>
      </c>
      <c r="C4162" t="s">
        <v>10405</v>
      </c>
      <c r="D4162" t="s">
        <v>187</v>
      </c>
      <c r="E4162">
        <v>18.881477319999998</v>
      </c>
      <c r="F4162">
        <v>40.4</v>
      </c>
      <c r="G4162">
        <v>-7.2874305403613997</v>
      </c>
      <c r="H4162">
        <v>6.54523966682852</v>
      </c>
      <c r="I4162">
        <v>15.7823339216364</v>
      </c>
      <c r="J4162">
        <v>2.7414148373370399</v>
      </c>
      <c r="K4162">
        <v>37.033034825440701</v>
      </c>
      <c r="L4162">
        <v>37.498626702625899</v>
      </c>
      <c r="M4162">
        <v>64.253618010341597</v>
      </c>
      <c r="N4162">
        <v>2.5886155129274302</v>
      </c>
      <c r="O4162">
        <v>13.6138613861386</v>
      </c>
      <c r="P4162">
        <v>35.752688172043001</v>
      </c>
      <c r="Q4162">
        <v>-8.0709266583397998E-2</v>
      </c>
    </row>
    <row r="4163" spans="1:17" hidden="1" x14ac:dyDescent="0.3">
      <c r="A4163" t="s">
        <v>8559</v>
      </c>
      <c r="B4163" t="s">
        <v>8560</v>
      </c>
      <c r="C4163" t="s">
        <v>10405</v>
      </c>
      <c r="D4163" t="s">
        <v>54</v>
      </c>
      <c r="E4163">
        <v>18.8362938</v>
      </c>
      <c r="F4163">
        <v>37.14</v>
      </c>
      <c r="G4163">
        <v>43.265428153409999</v>
      </c>
      <c r="H4163">
        <v>8.4189604898831192</v>
      </c>
      <c r="I4163">
        <v>10.385822068544099</v>
      </c>
      <c r="J4163">
        <v>-5.1552816912183701</v>
      </c>
      <c r="K4163">
        <v>34.308484880594101</v>
      </c>
      <c r="L4163">
        <v>31.087946917465</v>
      </c>
      <c r="M4163">
        <v>54.704583230538198</v>
      </c>
      <c r="N4163">
        <v>0.69143323193240203</v>
      </c>
      <c r="O4163">
        <v>21.1631663974151</v>
      </c>
      <c r="P4163">
        <v>91.937984496124002</v>
      </c>
      <c r="Q4163">
        <v>7.3102926807472005E-2</v>
      </c>
    </row>
    <row r="4164" spans="1:17" hidden="1" x14ac:dyDescent="0.3">
      <c r="A4164" t="s">
        <v>8561</v>
      </c>
      <c r="B4164" t="s">
        <v>8562</v>
      </c>
      <c r="C4164" t="s">
        <v>10405</v>
      </c>
      <c r="D4164" t="s">
        <v>780</v>
      </c>
      <c r="E4164">
        <v>18.832000000000001</v>
      </c>
      <c r="F4164">
        <v>17.12</v>
      </c>
      <c r="G4164">
        <v>-56.0826220224153</v>
      </c>
      <c r="H4164">
        <v>-23.219194117649799</v>
      </c>
      <c r="I4164">
        <v>-31.868607107845001</v>
      </c>
      <c r="J4164">
        <v>-2.4691114784524202</v>
      </c>
      <c r="K4164">
        <v>20.4842375347916</v>
      </c>
      <c r="L4164">
        <v>21.042756724779501</v>
      </c>
      <c r="M4164">
        <v>4.2947995505359998E-3</v>
      </c>
      <c r="N4164">
        <v>4.8484848484848397</v>
      </c>
      <c r="O4164">
        <v>31.425233644859802</v>
      </c>
      <c r="P4164">
        <v>5.03067484662576</v>
      </c>
    </row>
    <row r="4165" spans="1:17" hidden="1" x14ac:dyDescent="0.3">
      <c r="A4165" t="s">
        <v>8563</v>
      </c>
      <c r="B4165" t="s">
        <v>8564</v>
      </c>
      <c r="C4165" t="s">
        <v>10405</v>
      </c>
      <c r="D4165" t="s">
        <v>6992</v>
      </c>
      <c r="E4165">
        <v>18.730965000000001</v>
      </c>
      <c r="F4165">
        <v>61</v>
      </c>
      <c r="G4165">
        <v>-57.011333484000097</v>
      </c>
      <c r="H4165">
        <v>1.7078615852679699</v>
      </c>
      <c r="I4165">
        <v>2.51390088627815</v>
      </c>
      <c r="J4165">
        <v>0.34474133540038898</v>
      </c>
      <c r="K4165">
        <v>57.478802131762997</v>
      </c>
      <c r="M4165">
        <v>54.055964622987602</v>
      </c>
      <c r="N4165">
        <v>0.64415584415584404</v>
      </c>
      <c r="O4165">
        <v>47.540983606557297</v>
      </c>
      <c r="P4165">
        <v>29.787234042553099</v>
      </c>
    </row>
    <row r="4166" spans="1:17" hidden="1" x14ac:dyDescent="0.3">
      <c r="A4166" t="s">
        <v>8565</v>
      </c>
      <c r="B4166" t="s">
        <v>8566</v>
      </c>
      <c r="C4166" t="s">
        <v>10405</v>
      </c>
      <c r="E4166">
        <v>18.715679999999999</v>
      </c>
      <c r="F4166">
        <v>82</v>
      </c>
      <c r="G4166">
        <v>-64.262608219792796</v>
      </c>
      <c r="H4166">
        <v>-9.2387877315830202</v>
      </c>
      <c r="I4166">
        <v>-49.774240757185801</v>
      </c>
      <c r="J4166">
        <v>-6.3837022257833702</v>
      </c>
      <c r="M4166">
        <v>48.020581799791202</v>
      </c>
      <c r="O4166">
        <v>47.256097560975597</v>
      </c>
      <c r="P4166">
        <v>5.1282051282051304</v>
      </c>
    </row>
    <row r="4167" spans="1:17" hidden="1" x14ac:dyDescent="0.3">
      <c r="A4167" t="s">
        <v>8567</v>
      </c>
      <c r="B4167" t="s">
        <v>8568</v>
      </c>
      <c r="C4167" t="s">
        <v>10405</v>
      </c>
      <c r="D4167" t="s">
        <v>564</v>
      </c>
      <c r="E4167">
        <v>18.600000000000001</v>
      </c>
      <c r="F4167">
        <v>124</v>
      </c>
      <c r="G4167">
        <v>163.066584326791</v>
      </c>
      <c r="H4167">
        <v>7.4604405308282598</v>
      </c>
      <c r="I4167">
        <v>119.637430713982</v>
      </c>
      <c r="J4167">
        <v>17.356807283636499</v>
      </c>
      <c r="K4167">
        <v>105.01296753376501</v>
      </c>
      <c r="L4167">
        <v>83.091427207251002</v>
      </c>
      <c r="M4167">
        <v>86.812823763344497</v>
      </c>
      <c r="N4167">
        <v>2.02167188685485</v>
      </c>
      <c r="O4167">
        <v>13.8951612903225</v>
      </c>
      <c r="P4167">
        <v>277.24368725281403</v>
      </c>
      <c r="Q4167">
        <v>8.557766301052E-2</v>
      </c>
    </row>
    <row r="4168" spans="1:17" hidden="1" x14ac:dyDescent="0.3">
      <c r="A4168" t="s">
        <v>8569</v>
      </c>
      <c r="B4168" t="s">
        <v>8570</v>
      </c>
      <c r="C4168" t="s">
        <v>10405</v>
      </c>
      <c r="D4168" t="s">
        <v>263</v>
      </c>
      <c r="E4168">
        <v>18.5393714</v>
      </c>
      <c r="F4168">
        <v>41.95</v>
      </c>
      <c r="G4168">
        <v>-40.9758587373911</v>
      </c>
      <c r="H4168">
        <v>-15.375207118733201</v>
      </c>
      <c r="I4168">
        <v>-17.5877008335695</v>
      </c>
      <c r="J4168">
        <v>-10.802444811785699</v>
      </c>
      <c r="K4168">
        <v>43.476666063033598</v>
      </c>
      <c r="L4168">
        <v>44.222141832483999</v>
      </c>
      <c r="M4168">
        <v>38.871609123335404</v>
      </c>
      <c r="N4168">
        <v>1.07437270002039</v>
      </c>
      <c r="O4168">
        <v>32.800953516090502</v>
      </c>
      <c r="P4168">
        <v>7.2890025575447597</v>
      </c>
      <c r="Q4168">
        <v>1.7062926341313001E-2</v>
      </c>
    </row>
    <row r="4169" spans="1:17" hidden="1" x14ac:dyDescent="0.3">
      <c r="A4169" t="s">
        <v>8571</v>
      </c>
      <c r="B4169" t="s">
        <v>8572</v>
      </c>
      <c r="C4169" t="s">
        <v>10405</v>
      </c>
      <c r="D4169" t="s">
        <v>471</v>
      </c>
      <c r="E4169">
        <v>18.520199999999999</v>
      </c>
      <c r="F4169">
        <v>9</v>
      </c>
      <c r="G4169">
        <v>-29.898783638576901</v>
      </c>
      <c r="H4169">
        <v>-22.484928383383998</v>
      </c>
      <c r="I4169">
        <v>26.316856551302699</v>
      </c>
      <c r="J4169">
        <v>1.4344476489872999</v>
      </c>
      <c r="K4169">
        <v>8.3306944568162393</v>
      </c>
      <c r="L4169">
        <v>8.4082705885498203</v>
      </c>
      <c r="M4169">
        <v>48.550457909677199</v>
      </c>
      <c r="N4169">
        <v>0.83914446084611605</v>
      </c>
      <c r="O4169">
        <v>32.2222222222222</v>
      </c>
      <c r="P4169">
        <v>59.292035398229999</v>
      </c>
      <c r="Q4169">
        <v>-4.6333265685639998E-3</v>
      </c>
    </row>
    <row r="4170" spans="1:17" hidden="1" x14ac:dyDescent="0.3">
      <c r="A4170" t="s">
        <v>8573</v>
      </c>
      <c r="B4170" t="s">
        <v>8574</v>
      </c>
      <c r="C4170" t="s">
        <v>10405</v>
      </c>
      <c r="D4170" t="s">
        <v>7130</v>
      </c>
      <c r="E4170">
        <v>18.504449999999999</v>
      </c>
      <c r="F4170">
        <v>76.150000000000006</v>
      </c>
      <c r="G4170">
        <v>-7.0277146910905604</v>
      </c>
      <c r="H4170">
        <v>-32.884130408352902</v>
      </c>
      <c r="I4170">
        <v>-5.6154466127884497</v>
      </c>
      <c r="J4170">
        <v>-16.5695062895071</v>
      </c>
      <c r="K4170">
        <v>82.835945102667495</v>
      </c>
      <c r="L4170">
        <v>83.287856167785804</v>
      </c>
      <c r="M4170">
        <v>32.576120130154997</v>
      </c>
      <c r="N4170">
        <v>0.80433604336043296</v>
      </c>
      <c r="O4170">
        <v>51.017728168089199</v>
      </c>
      <c r="P4170">
        <v>52.3</v>
      </c>
      <c r="Q4170">
        <v>1.8444053457012999E-2</v>
      </c>
    </row>
    <row r="4171" spans="1:17" hidden="1" x14ac:dyDescent="0.3">
      <c r="A4171" t="s">
        <v>8575</v>
      </c>
      <c r="B4171" t="s">
        <v>8576</v>
      </c>
      <c r="C4171" t="s">
        <v>10405</v>
      </c>
      <c r="E4171">
        <v>18.458817750000001</v>
      </c>
      <c r="F4171">
        <v>69.5</v>
      </c>
      <c r="G4171">
        <v>-64.498677415685904</v>
      </c>
      <c r="H4171">
        <v>-37.718820704655002</v>
      </c>
      <c r="I4171">
        <v>-50.010309953078902</v>
      </c>
      <c r="J4171">
        <v>-7.8800703825620104</v>
      </c>
      <c r="M4171">
        <v>22.7244129483854</v>
      </c>
      <c r="O4171">
        <v>48.201438848920802</v>
      </c>
      <c r="P4171">
        <v>2.2058823529411602</v>
      </c>
    </row>
    <row r="4172" spans="1:17" hidden="1" x14ac:dyDescent="0.3">
      <c r="A4172" t="s">
        <v>8577</v>
      </c>
      <c r="B4172" t="s">
        <v>8578</v>
      </c>
      <c r="C4172" t="s">
        <v>10405</v>
      </c>
      <c r="E4172">
        <v>18.407195999999999</v>
      </c>
      <c r="F4172">
        <v>49.2</v>
      </c>
      <c r="G4172">
        <v>19.027013981135799</v>
      </c>
      <c r="H4172">
        <v>33.095285520359198</v>
      </c>
      <c r="I4172">
        <v>52.4413378791036</v>
      </c>
      <c r="J4172">
        <v>4.0536157942748403</v>
      </c>
      <c r="K4172">
        <v>37.885253973968197</v>
      </c>
      <c r="L4172">
        <v>33.8237125948135</v>
      </c>
      <c r="M4172">
        <v>83.532927108785103</v>
      </c>
      <c r="N4172">
        <v>0.97317506642534402</v>
      </c>
      <c r="O4172">
        <v>2.0325203252036201E-2</v>
      </c>
      <c r="P4172">
        <v>103.47394540942901</v>
      </c>
      <c r="Q4172">
        <v>1.7884825057228999E-2</v>
      </c>
    </row>
    <row r="4173" spans="1:17" hidden="1" x14ac:dyDescent="0.3">
      <c r="A4173" t="s">
        <v>8579</v>
      </c>
      <c r="B4173" t="s">
        <v>8580</v>
      </c>
      <c r="C4173" t="s">
        <v>10405</v>
      </c>
      <c r="D4173" t="s">
        <v>51</v>
      </c>
      <c r="E4173">
        <v>18.390200700000001</v>
      </c>
      <c r="F4173">
        <v>43.13</v>
      </c>
      <c r="G4173">
        <v>54.943456550734801</v>
      </c>
      <c r="H4173">
        <v>19.426141199995001</v>
      </c>
      <c r="I4173">
        <v>19.892614127060298</v>
      </c>
      <c r="J4173">
        <v>2.5142772258665</v>
      </c>
      <c r="K4173">
        <v>36.309009213234802</v>
      </c>
      <c r="L4173">
        <v>33.678271391988702</v>
      </c>
      <c r="M4173">
        <v>99.667354808146499</v>
      </c>
      <c r="N4173">
        <v>4.0114126918467101E-2</v>
      </c>
      <c r="O4173">
        <v>1.36795733827961</v>
      </c>
      <c r="P4173">
        <v>111.42156862745099</v>
      </c>
      <c r="Q4173">
        <v>0.125640791544324</v>
      </c>
    </row>
    <row r="4174" spans="1:17" hidden="1" x14ac:dyDescent="0.3">
      <c r="A4174" t="s">
        <v>8581</v>
      </c>
      <c r="B4174" t="s">
        <v>8582</v>
      </c>
      <c r="C4174" t="s">
        <v>10405</v>
      </c>
      <c r="D4174" t="s">
        <v>592</v>
      </c>
      <c r="E4174">
        <v>18.373819999999998</v>
      </c>
      <c r="F4174">
        <v>45.82</v>
      </c>
      <c r="G4174">
        <v>647.08018976896801</v>
      </c>
      <c r="H4174">
        <v>49.323277128525099</v>
      </c>
      <c r="I4174">
        <v>263.83226038144397</v>
      </c>
      <c r="J4174">
        <v>5.7177413989855701</v>
      </c>
      <c r="K4174">
        <v>31.6211150946434</v>
      </c>
      <c r="L4174">
        <v>19.803396406321198</v>
      </c>
      <c r="M4174">
        <v>99.949212308542002</v>
      </c>
      <c r="N4174">
        <v>1.1024851272098199</v>
      </c>
      <c r="O4174">
        <v>0</v>
      </c>
      <c r="P4174">
        <v>781.15384615384596</v>
      </c>
      <c r="Q4174">
        <v>0.21948586347092999</v>
      </c>
    </row>
    <row r="4175" spans="1:17" hidden="1" x14ac:dyDescent="0.3">
      <c r="A4175" t="s">
        <v>8583</v>
      </c>
      <c r="B4175" t="s">
        <v>8584</v>
      </c>
      <c r="C4175" t="s">
        <v>10405</v>
      </c>
      <c r="D4175" t="s">
        <v>564</v>
      </c>
      <c r="E4175">
        <v>18.362304399999999</v>
      </c>
      <c r="F4175">
        <v>13.19</v>
      </c>
      <c r="G4175">
        <v>-24.5858665393629</v>
      </c>
      <c r="H4175">
        <v>17.889129059638801</v>
      </c>
      <c r="I4175">
        <v>6.1666218095187402</v>
      </c>
      <c r="J4175">
        <v>-4.2601562545718199</v>
      </c>
      <c r="K4175">
        <v>11.5110866345414</v>
      </c>
      <c r="L4175">
        <v>11.326121882733</v>
      </c>
      <c r="M4175">
        <v>59.890802477618003</v>
      </c>
      <c r="N4175">
        <v>3.36574372261112</v>
      </c>
      <c r="O4175">
        <v>16.982562547384301</v>
      </c>
      <c r="P4175">
        <v>53.193960511033602</v>
      </c>
      <c r="Q4175">
        <v>3.7972066475964003E-2</v>
      </c>
    </row>
    <row r="4176" spans="1:17" hidden="1" x14ac:dyDescent="0.3">
      <c r="A4176" t="s">
        <v>8585</v>
      </c>
      <c r="B4176" t="s">
        <v>8586</v>
      </c>
      <c r="C4176" t="s">
        <v>10405</v>
      </c>
      <c r="D4176" t="s">
        <v>51</v>
      </c>
      <c r="E4176">
        <v>18.341669765999999</v>
      </c>
      <c r="F4176">
        <v>8.2899999999999991</v>
      </c>
      <c r="G4176">
        <v>60.6191867631143</v>
      </c>
      <c r="H4176">
        <v>-18.4034889894446</v>
      </c>
      <c r="I4176">
        <v>51.500530020690498</v>
      </c>
      <c r="J4176">
        <v>-12.3604158262785</v>
      </c>
      <c r="K4176">
        <v>8.5419513914105902</v>
      </c>
      <c r="L4176">
        <v>6.5539694661143901</v>
      </c>
      <c r="M4176">
        <v>15.2049461819167</v>
      </c>
      <c r="N4176">
        <v>9.3485340726860905E-2</v>
      </c>
      <c r="O4176">
        <v>45.235223160434202</v>
      </c>
      <c r="Q4176">
        <v>0.101735871900289</v>
      </c>
    </row>
    <row r="4177" spans="1:17" hidden="1" x14ac:dyDescent="0.3">
      <c r="A4177" t="s">
        <v>8587</v>
      </c>
      <c r="B4177" t="s">
        <v>8588</v>
      </c>
      <c r="C4177" t="s">
        <v>10405</v>
      </c>
      <c r="D4177" t="s">
        <v>393</v>
      </c>
      <c r="E4177">
        <v>18.330324000000001</v>
      </c>
      <c r="F4177">
        <v>49.9</v>
      </c>
      <c r="G4177">
        <v>-30.3970870891545</v>
      </c>
      <c r="H4177">
        <v>-4.0602197586754203</v>
      </c>
      <c r="I4177">
        <v>2.4131261060561</v>
      </c>
      <c r="J4177">
        <v>-0.53804835552881702</v>
      </c>
      <c r="K4177">
        <v>48.961374602134804</v>
      </c>
      <c r="L4177">
        <v>48.676809232692499</v>
      </c>
      <c r="M4177">
        <v>50.223333921426601</v>
      </c>
      <c r="N4177">
        <v>0.72926954853889403</v>
      </c>
      <c r="O4177">
        <v>37.8957915831663</v>
      </c>
      <c r="P4177">
        <v>29.6103896103895</v>
      </c>
      <c r="Q4177">
        <v>-2.1044327965591001E-2</v>
      </c>
    </row>
    <row r="4178" spans="1:17" hidden="1" x14ac:dyDescent="0.3">
      <c r="A4178" t="s">
        <v>8589</v>
      </c>
      <c r="B4178" t="s">
        <v>8590</v>
      </c>
      <c r="C4178" t="s">
        <v>10405</v>
      </c>
      <c r="D4178" t="s">
        <v>1557</v>
      </c>
      <c r="E4178">
        <v>18.271999999999998</v>
      </c>
      <c r="F4178">
        <v>40</v>
      </c>
      <c r="G4178">
        <v>-41.262420002213297</v>
      </c>
      <c r="H4178">
        <v>6.0456684436116497</v>
      </c>
      <c r="I4178">
        <v>4.2680760634979098</v>
      </c>
      <c r="J4178">
        <v>4.0555223431188203</v>
      </c>
      <c r="K4178">
        <v>38.223348282030997</v>
      </c>
      <c r="L4178">
        <v>37.641905589124001</v>
      </c>
      <c r="M4178">
        <v>62.552494729156699</v>
      </c>
      <c r="N4178">
        <v>0.85416666666666596</v>
      </c>
      <c r="O4178">
        <v>26.249999999999901</v>
      </c>
      <c r="P4178">
        <v>33.1114808652246</v>
      </c>
    </row>
    <row r="4179" spans="1:17" hidden="1" x14ac:dyDescent="0.3">
      <c r="A4179" t="s">
        <v>8591</v>
      </c>
      <c r="B4179" t="s">
        <v>8592</v>
      </c>
      <c r="C4179" t="s">
        <v>10405</v>
      </c>
      <c r="D4179" t="s">
        <v>998</v>
      </c>
      <c r="E4179">
        <v>18.244854852</v>
      </c>
      <c r="F4179">
        <v>31</v>
      </c>
      <c r="G4179">
        <v>-30.831203621340102</v>
      </c>
      <c r="H4179">
        <v>22.786275688392099</v>
      </c>
      <c r="I4179">
        <v>19.182198714658199</v>
      </c>
      <c r="J4179">
        <v>-10.240979090745499</v>
      </c>
      <c r="K4179">
        <v>27.467170928842801</v>
      </c>
      <c r="L4179">
        <v>26.328893683176499</v>
      </c>
      <c r="M4179">
        <v>50.302626557974598</v>
      </c>
      <c r="N4179">
        <v>2.4405419259646202</v>
      </c>
      <c r="O4179">
        <v>26.451612903225801</v>
      </c>
      <c r="P4179">
        <v>62.6442812172088</v>
      </c>
      <c r="Q4179">
        <v>0.121035785495963</v>
      </c>
    </row>
    <row r="4180" spans="1:17" hidden="1" x14ac:dyDescent="0.3">
      <c r="A4180" t="s">
        <v>8593</v>
      </c>
      <c r="B4180" t="s">
        <v>8594</v>
      </c>
      <c r="C4180" t="s">
        <v>10405</v>
      </c>
      <c r="E4180">
        <v>18.21114</v>
      </c>
      <c r="F4180">
        <v>30</v>
      </c>
      <c r="G4180">
        <v>-72.015104253995204</v>
      </c>
      <c r="H4180">
        <v>-45.280268721437899</v>
      </c>
      <c r="I4180">
        <v>-57.526736791388203</v>
      </c>
      <c r="J4180">
        <v>-3.1738094650296</v>
      </c>
      <c r="M4180">
        <v>40.264965990958899</v>
      </c>
      <c r="O4180">
        <v>74.533333333333303</v>
      </c>
      <c r="P4180">
        <v>11.069974083672699</v>
      </c>
    </row>
    <row r="4181" spans="1:17" hidden="1" x14ac:dyDescent="0.3">
      <c r="A4181" t="s">
        <v>8595</v>
      </c>
      <c r="B4181" t="s">
        <v>8596</v>
      </c>
      <c r="C4181" t="s">
        <v>10405</v>
      </c>
      <c r="D4181" t="s">
        <v>5570</v>
      </c>
      <c r="E4181">
        <v>18.181388999999999</v>
      </c>
      <c r="F4181">
        <v>41.71</v>
      </c>
      <c r="G4181">
        <v>-48.332314931404703</v>
      </c>
      <c r="H4181">
        <v>3.0043107087010799</v>
      </c>
      <c r="I4181">
        <v>-7.3975802546200002</v>
      </c>
      <c r="J4181">
        <v>11.1734533237303</v>
      </c>
      <c r="K4181">
        <v>37.9010175283316</v>
      </c>
      <c r="L4181">
        <v>37.855026120541403</v>
      </c>
      <c r="M4181">
        <v>74.120181986710605</v>
      </c>
      <c r="N4181">
        <v>1.4911339102175301</v>
      </c>
      <c r="O4181">
        <v>37.017501798129899</v>
      </c>
      <c r="P4181">
        <v>47.698300283286102</v>
      </c>
      <c r="Q4181">
        <v>0.17450942820215001</v>
      </c>
    </row>
    <row r="4182" spans="1:17" hidden="1" x14ac:dyDescent="0.3">
      <c r="A4182" t="s">
        <v>8597</v>
      </c>
      <c r="B4182" t="s">
        <v>8598</v>
      </c>
      <c r="C4182" t="s">
        <v>10405</v>
      </c>
      <c r="D4182" t="s">
        <v>564</v>
      </c>
      <c r="E4182">
        <v>18.102</v>
      </c>
      <c r="F4182">
        <v>17.239999999999998</v>
      </c>
      <c r="G4182">
        <v>67.596739378382793</v>
      </c>
      <c r="H4182">
        <v>36.3852014867458</v>
      </c>
      <c r="I4182">
        <v>58.414915795429401</v>
      </c>
      <c r="J4182">
        <v>-6.4135559228968599</v>
      </c>
      <c r="K4182">
        <v>14.2723628640308</v>
      </c>
      <c r="L4182">
        <v>11.4905843302554</v>
      </c>
      <c r="M4182">
        <v>56.903611983800097</v>
      </c>
      <c r="N4182">
        <v>1.97925687111147</v>
      </c>
      <c r="O4182">
        <v>8.9907192575406008</v>
      </c>
      <c r="P4182">
        <v>106.962785114045</v>
      </c>
      <c r="Q4182">
        <v>8.0168831234332993E-2</v>
      </c>
    </row>
    <row r="4183" spans="1:17" hidden="1" x14ac:dyDescent="0.3">
      <c r="A4183" t="s">
        <v>8599</v>
      </c>
      <c r="B4183" t="s">
        <v>8600</v>
      </c>
      <c r="C4183" t="s">
        <v>10405</v>
      </c>
      <c r="D4183" t="s">
        <v>754</v>
      </c>
      <c r="E4183">
        <v>18.095091273000001</v>
      </c>
      <c r="F4183">
        <v>1001.04</v>
      </c>
      <c r="G4183">
        <v>23.902016895490402</v>
      </c>
      <c r="H4183">
        <v>-1.6702929559419399</v>
      </c>
      <c r="I4183">
        <v>0.43367071059481699</v>
      </c>
      <c r="J4183">
        <v>-0.61900880904790401</v>
      </c>
      <c r="K4183">
        <v>958.93778673110705</v>
      </c>
      <c r="L4183">
        <v>874.24190168478799</v>
      </c>
      <c r="M4183">
        <v>55.6599041266266</v>
      </c>
      <c r="N4183">
        <v>0.67294383470751395</v>
      </c>
      <c r="O4183">
        <v>4.3764484935666799</v>
      </c>
      <c r="P4183">
        <v>61.983203611708902</v>
      </c>
      <c r="Q4183">
        <v>1.8114824755041999E-2</v>
      </c>
    </row>
    <row r="4184" spans="1:17" hidden="1" x14ac:dyDescent="0.3">
      <c r="A4184" t="s">
        <v>8601</v>
      </c>
      <c r="B4184" t="s">
        <v>8602</v>
      </c>
      <c r="C4184" t="s">
        <v>10405</v>
      </c>
      <c r="D4184" t="s">
        <v>468</v>
      </c>
      <c r="E4184">
        <v>18.076499999999999</v>
      </c>
      <c r="F4184">
        <v>13.39</v>
      </c>
      <c r="G4184">
        <v>250.399917660124</v>
      </c>
      <c r="H4184">
        <v>0.88812934002169597</v>
      </c>
      <c r="I4184">
        <v>-31.684427970212901</v>
      </c>
      <c r="J4184">
        <v>-10.0469193268962</v>
      </c>
      <c r="K4184">
        <v>12.6345100069172</v>
      </c>
      <c r="L4184">
        <v>9.7450668379698797</v>
      </c>
      <c r="M4184">
        <v>21.446490021209701</v>
      </c>
      <c r="N4184">
        <v>1.1094244049772599</v>
      </c>
      <c r="O4184">
        <v>36.295743091859499</v>
      </c>
      <c r="P4184">
        <v>282.57142857142799</v>
      </c>
      <c r="Q4184">
        <v>0.13561324727236301</v>
      </c>
    </row>
    <row r="4185" spans="1:17" hidden="1" x14ac:dyDescent="0.3">
      <c r="A4185" t="s">
        <v>8603</v>
      </c>
      <c r="B4185" t="s">
        <v>8604</v>
      </c>
      <c r="C4185" t="s">
        <v>10405</v>
      </c>
      <c r="D4185" t="s">
        <v>51</v>
      </c>
      <c r="E4185">
        <v>18.044703599999998</v>
      </c>
      <c r="F4185">
        <v>60</v>
      </c>
      <c r="G4185">
        <v>93.477229216563302</v>
      </c>
      <c r="H4185">
        <v>11.984159674216</v>
      </c>
      <c r="I4185">
        <v>76.554473903196595</v>
      </c>
      <c r="J4185">
        <v>-7.1586121186572802</v>
      </c>
      <c r="K4185">
        <v>51.899874288211898</v>
      </c>
      <c r="L4185">
        <v>39.675443818398001</v>
      </c>
      <c r="M4185">
        <v>57.451161034366798</v>
      </c>
      <c r="N4185">
        <v>1.2450174031976999</v>
      </c>
      <c r="O4185">
        <v>6.1666666666666696</v>
      </c>
      <c r="P4185">
        <v>179.06976744185999</v>
      </c>
      <c r="Q4185">
        <v>0.13349563266192199</v>
      </c>
    </row>
    <row r="4186" spans="1:17" hidden="1" x14ac:dyDescent="0.3">
      <c r="A4186" t="s">
        <v>8605</v>
      </c>
      <c r="B4186" t="s">
        <v>8606</v>
      </c>
      <c r="C4186" t="s">
        <v>10405</v>
      </c>
      <c r="D4186" t="s">
        <v>8038</v>
      </c>
      <c r="E4186">
        <v>17.983652405000001</v>
      </c>
      <c r="F4186">
        <v>43.37</v>
      </c>
      <c r="G4186">
        <v>67.506205479119302</v>
      </c>
      <c r="H4186">
        <v>10.895677677221901</v>
      </c>
      <c r="I4186">
        <v>-24.112485412019701</v>
      </c>
      <c r="J4186">
        <v>-12.114944811785699</v>
      </c>
      <c r="K4186">
        <v>40.6954347348277</v>
      </c>
      <c r="L4186">
        <v>36.562269566896497</v>
      </c>
      <c r="M4186">
        <v>41.463859514915697</v>
      </c>
      <c r="N4186">
        <v>1.6618763119651201</v>
      </c>
      <c r="O4186">
        <v>27.8072400276689</v>
      </c>
      <c r="P4186">
        <v>106.52380952380901</v>
      </c>
      <c r="Q4186">
        <v>0.118397669708155</v>
      </c>
    </row>
    <row r="4187" spans="1:17" hidden="1" x14ac:dyDescent="0.3">
      <c r="A4187" t="s">
        <v>8607</v>
      </c>
      <c r="B4187" t="s">
        <v>8608</v>
      </c>
      <c r="C4187" t="s">
        <v>10405</v>
      </c>
      <c r="D4187" t="s">
        <v>54</v>
      </c>
      <c r="E4187">
        <v>17.9812586</v>
      </c>
      <c r="F4187">
        <v>17.98</v>
      </c>
      <c r="G4187">
        <v>20.849765684440399</v>
      </c>
      <c r="H4187">
        <v>33.692192368204701</v>
      </c>
      <c r="I4187">
        <v>22.130231356901501</v>
      </c>
      <c r="J4187">
        <v>-1.1342950157160501</v>
      </c>
      <c r="K4187">
        <v>15.7790671071321</v>
      </c>
      <c r="L4187">
        <v>14.4869925950869</v>
      </c>
      <c r="M4187">
        <v>53.590353821610201</v>
      </c>
      <c r="N4187">
        <v>1.5794714160249901</v>
      </c>
      <c r="O4187">
        <v>53.003337041156797</v>
      </c>
      <c r="P4187">
        <v>70.265151515151501</v>
      </c>
      <c r="Q4187">
        <v>7.2337552882384998E-2</v>
      </c>
    </row>
    <row r="4188" spans="1:17" hidden="1" x14ac:dyDescent="0.3">
      <c r="A4188" t="s">
        <v>8609</v>
      </c>
      <c r="B4188" t="s">
        <v>8610</v>
      </c>
      <c r="C4188" t="s">
        <v>10405</v>
      </c>
      <c r="D4188" t="s">
        <v>266</v>
      </c>
      <c r="E4188">
        <v>17.926518699999999</v>
      </c>
      <c r="F4188">
        <v>62.39</v>
      </c>
      <c r="G4188">
        <v>355.63146015984501</v>
      </c>
      <c r="H4188">
        <v>-24.366014178913201</v>
      </c>
      <c r="I4188">
        <v>48.912317165454901</v>
      </c>
      <c r="J4188">
        <v>-12.0344574275949</v>
      </c>
      <c r="K4188">
        <v>68.878346018470495</v>
      </c>
      <c r="L4188">
        <v>53.637338028519402</v>
      </c>
      <c r="M4188">
        <v>31.313059421875</v>
      </c>
      <c r="N4188">
        <v>1.77490593374275</v>
      </c>
      <c r="O4188">
        <v>49.559224234653001</v>
      </c>
      <c r="P4188">
        <v>387.80297107114899</v>
      </c>
    </row>
    <row r="4189" spans="1:17" hidden="1" x14ac:dyDescent="0.3">
      <c r="A4189" t="s">
        <v>8611</v>
      </c>
      <c r="B4189" t="s">
        <v>8612</v>
      </c>
      <c r="C4189" t="s">
        <v>10405</v>
      </c>
      <c r="E4189">
        <v>17.924208</v>
      </c>
      <c r="F4189">
        <v>51.4</v>
      </c>
      <c r="G4189">
        <v>-16.3796659011667</v>
      </c>
      <c r="H4189">
        <v>-3.17531535527131</v>
      </c>
      <c r="I4189">
        <v>45.491459725905898</v>
      </c>
      <c r="J4189">
        <v>-0.50832716472692996</v>
      </c>
      <c r="K4189">
        <v>56.067076685677598</v>
      </c>
      <c r="L4189">
        <v>50.489244903714798</v>
      </c>
      <c r="M4189">
        <v>45.810367439645198</v>
      </c>
      <c r="N4189">
        <v>0.94595835382849602</v>
      </c>
      <c r="O4189">
        <v>71.089494163424106</v>
      </c>
      <c r="P4189">
        <v>104.13026211278699</v>
      </c>
    </row>
    <row r="4190" spans="1:17" hidden="1" x14ac:dyDescent="0.3">
      <c r="A4190" t="s">
        <v>8613</v>
      </c>
      <c r="B4190" t="s">
        <v>8614</v>
      </c>
      <c r="C4190" t="s">
        <v>10405</v>
      </c>
      <c r="D4190" t="s">
        <v>564</v>
      </c>
      <c r="E4190">
        <v>17.922984490000001</v>
      </c>
      <c r="F4190">
        <v>568.85</v>
      </c>
      <c r="G4190">
        <v>72.340443070360294</v>
      </c>
      <c r="H4190">
        <v>12.652870659678101</v>
      </c>
      <c r="I4190">
        <v>6.7916924375172298</v>
      </c>
      <c r="J4190">
        <v>7.5308885215475803</v>
      </c>
      <c r="K4190">
        <v>488.86282304051701</v>
      </c>
      <c r="L4190">
        <v>448.85718851310997</v>
      </c>
      <c r="M4190">
        <v>91.044168148042601</v>
      </c>
      <c r="N4190">
        <v>1.21258934169279</v>
      </c>
      <c r="O4190">
        <v>8.0689109607102001</v>
      </c>
      <c r="P4190">
        <v>112.853133769878</v>
      </c>
      <c r="Q4190">
        <v>7.7742069799561997E-2</v>
      </c>
    </row>
    <row r="4191" spans="1:17" hidden="1" x14ac:dyDescent="0.3">
      <c r="A4191" t="s">
        <v>8615</v>
      </c>
      <c r="B4191" t="s">
        <v>8616</v>
      </c>
      <c r="C4191" t="s">
        <v>10405</v>
      </c>
      <c r="D4191" t="s">
        <v>51</v>
      </c>
      <c r="E4191">
        <v>17.848207049999999</v>
      </c>
      <c r="F4191">
        <v>33.5</v>
      </c>
      <c r="G4191">
        <v>68.187340763336906</v>
      </c>
      <c r="H4191">
        <v>-6.3512811541192997</v>
      </c>
      <c r="I4191">
        <v>51.851269506768297</v>
      </c>
      <c r="J4191">
        <v>2.2943469228526401</v>
      </c>
      <c r="K4191">
        <v>31.885095011978301</v>
      </c>
      <c r="L4191">
        <v>26.559483375613802</v>
      </c>
      <c r="M4191">
        <v>58.740874640314097</v>
      </c>
      <c r="N4191">
        <v>0.46078804807855001</v>
      </c>
      <c r="O4191">
        <v>17.0149253731343</v>
      </c>
      <c r="P4191">
        <v>131.03448275861999</v>
      </c>
      <c r="Q4191">
        <v>7.8111029497329995E-2</v>
      </c>
    </row>
    <row r="4192" spans="1:17" hidden="1" x14ac:dyDescent="0.3">
      <c r="A4192" t="s">
        <v>8617</v>
      </c>
      <c r="B4192" t="s">
        <v>8618</v>
      </c>
      <c r="C4192" t="s">
        <v>10405</v>
      </c>
      <c r="D4192" t="s">
        <v>1414</v>
      </c>
      <c r="E4192">
        <v>17.834481480000001</v>
      </c>
      <c r="F4192">
        <v>19.89</v>
      </c>
      <c r="G4192">
        <v>51.995155755362397</v>
      </c>
      <c r="H4192">
        <v>54.258737786511603</v>
      </c>
      <c r="I4192">
        <v>41.436856551302697</v>
      </c>
      <c r="J4192">
        <v>22.423592384208501</v>
      </c>
      <c r="K4192">
        <v>14.896214843608901</v>
      </c>
      <c r="L4192">
        <v>13.0918976448464</v>
      </c>
      <c r="M4192">
        <v>77.142853726617602</v>
      </c>
      <c r="N4192">
        <v>2.9448592831537801</v>
      </c>
      <c r="O4192">
        <v>7.4912016088486597</v>
      </c>
      <c r="P4192">
        <v>106.756756756756</v>
      </c>
      <c r="Q4192">
        <v>8.6456332167646005E-2</v>
      </c>
    </row>
    <row r="4193" spans="1:17" hidden="1" x14ac:dyDescent="0.3">
      <c r="A4193" t="s">
        <v>8619</v>
      </c>
      <c r="B4193" t="s">
        <v>8620</v>
      </c>
      <c r="C4193" t="s">
        <v>10405</v>
      </c>
      <c r="D4193" t="s">
        <v>400</v>
      </c>
      <c r="E4193">
        <v>17.825600000000001</v>
      </c>
      <c r="F4193">
        <v>17.14</v>
      </c>
      <c r="G4193">
        <v>59.765779122290397</v>
      </c>
      <c r="H4193">
        <v>-4.5213886744220204</v>
      </c>
      <c r="I4193">
        <v>38.846536916599597</v>
      </c>
      <c r="J4193">
        <v>-1.0951568786913599</v>
      </c>
      <c r="K4193">
        <v>16.9237874936399</v>
      </c>
      <c r="L4193">
        <v>13.9238025532336</v>
      </c>
      <c r="M4193">
        <v>50.720788775902903</v>
      </c>
      <c r="N4193">
        <v>0.29761647646281297</v>
      </c>
      <c r="O4193">
        <v>48.7164527421236</v>
      </c>
      <c r="P4193">
        <v>136.413793103448</v>
      </c>
      <c r="Q4193">
        <v>0.12363369927514301</v>
      </c>
    </row>
    <row r="4194" spans="1:17" hidden="1" x14ac:dyDescent="0.3">
      <c r="A4194" t="s">
        <v>8621</v>
      </c>
      <c r="B4194" t="s">
        <v>8622</v>
      </c>
      <c r="C4194" t="s">
        <v>10405</v>
      </c>
      <c r="D4194" t="s">
        <v>2693</v>
      </c>
      <c r="E4194">
        <v>17.819333400000001</v>
      </c>
      <c r="F4194">
        <v>39.53</v>
      </c>
      <c r="G4194">
        <v>25.130518535572001</v>
      </c>
      <c r="H4194">
        <v>27.689493607181401</v>
      </c>
      <c r="I4194">
        <v>7.0171720087160399</v>
      </c>
      <c r="J4194">
        <v>2.0820895329255902</v>
      </c>
      <c r="K4194">
        <v>36.079772250173399</v>
      </c>
      <c r="L4194">
        <v>33.260164700800601</v>
      </c>
      <c r="M4194">
        <v>51.915049311153602</v>
      </c>
      <c r="N4194">
        <v>1.08387723825597</v>
      </c>
      <c r="O4194">
        <v>29.4459903870478</v>
      </c>
      <c r="P4194">
        <v>64.7083333333333</v>
      </c>
      <c r="Q4194">
        <v>8.9271688304478E-2</v>
      </c>
    </row>
    <row r="4195" spans="1:17" hidden="1" x14ac:dyDescent="0.3">
      <c r="A4195" t="s">
        <v>8623</v>
      </c>
      <c r="B4195" t="s">
        <v>8624</v>
      </c>
      <c r="C4195" t="s">
        <v>10405</v>
      </c>
      <c r="D4195" t="s">
        <v>592</v>
      </c>
      <c r="E4195">
        <v>17.815899999999999</v>
      </c>
      <c r="F4195">
        <v>10.93</v>
      </c>
      <c r="G4195">
        <v>4.9677613597120898</v>
      </c>
      <c r="H4195">
        <v>-5.6642739698012603</v>
      </c>
      <c r="I4195">
        <v>45.695032933963397</v>
      </c>
      <c r="J4195">
        <v>-7.4256332175828499</v>
      </c>
      <c r="K4195">
        <v>11.2895763029865</v>
      </c>
      <c r="L4195">
        <v>10.2776616165549</v>
      </c>
      <c r="M4195">
        <v>28.003153314855702</v>
      </c>
      <c r="N4195">
        <v>0.55645825824864503</v>
      </c>
      <c r="O4195">
        <v>31.473010064043901</v>
      </c>
      <c r="P4195">
        <v>76.860841423948202</v>
      </c>
      <c r="Q4195">
        <v>7.4404676449906004E-2</v>
      </c>
    </row>
    <row r="4196" spans="1:17" hidden="1" x14ac:dyDescent="0.3">
      <c r="A4196" t="s">
        <v>8625</v>
      </c>
      <c r="B4196" t="s">
        <v>8626</v>
      </c>
      <c r="C4196" t="s">
        <v>10405</v>
      </c>
      <c r="D4196" t="s">
        <v>564</v>
      </c>
      <c r="E4196">
        <v>17.7872734</v>
      </c>
      <c r="F4196">
        <v>18.190000000000001</v>
      </c>
      <c r="G4196">
        <v>6.57753561806269</v>
      </c>
      <c r="H4196">
        <v>-4.7576556561113303</v>
      </c>
      <c r="I4196">
        <v>-17.683143448697201</v>
      </c>
      <c r="J4196">
        <v>-2.4691114784524202</v>
      </c>
      <c r="K4196">
        <v>18.181190825454799</v>
      </c>
      <c r="L4196">
        <v>17.321547355174602</v>
      </c>
      <c r="M4196">
        <v>100</v>
      </c>
      <c r="O4196">
        <v>0</v>
      </c>
      <c r="P4196">
        <v>38.7490465293669</v>
      </c>
    </row>
    <row r="4197" spans="1:17" hidden="1" x14ac:dyDescent="0.3">
      <c r="A4197" t="s">
        <v>8627</v>
      </c>
      <c r="B4197" t="s">
        <v>8628</v>
      </c>
      <c r="C4197" t="s">
        <v>10405</v>
      </c>
      <c r="D4197" t="s">
        <v>46</v>
      </c>
      <c r="E4197">
        <v>17.767133999999999</v>
      </c>
      <c r="F4197">
        <v>42</v>
      </c>
      <c r="G4197">
        <v>-61.642543656896102</v>
      </c>
      <c r="H4197">
        <v>-5.9341262443466203</v>
      </c>
      <c r="I4197">
        <v>-18.274859425028499</v>
      </c>
      <c r="J4197">
        <v>-4.6809857508621997</v>
      </c>
      <c r="K4197">
        <v>42.633172930779601</v>
      </c>
      <c r="L4197">
        <v>51.1198751989225</v>
      </c>
      <c r="M4197">
        <v>48.402070181905799</v>
      </c>
      <c r="N4197">
        <v>0.67588932806324098</v>
      </c>
      <c r="O4197">
        <v>83.095238095238102</v>
      </c>
      <c r="P4197">
        <v>10.9643328929986</v>
      </c>
    </row>
    <row r="4198" spans="1:17" hidden="1" x14ac:dyDescent="0.3">
      <c r="A4198" t="s">
        <v>8629</v>
      </c>
      <c r="B4198" t="s">
        <v>8630</v>
      </c>
      <c r="C4198" t="s">
        <v>10405</v>
      </c>
      <c r="D4198" t="s">
        <v>510</v>
      </c>
      <c r="E4198">
        <v>17.752180679999999</v>
      </c>
      <c r="F4198">
        <v>4.79</v>
      </c>
      <c r="G4198">
        <v>-1.2971939714134999</v>
      </c>
      <c r="H4198">
        <v>-7.0210301417080396</v>
      </c>
      <c r="I4198">
        <v>-12.408418173971899</v>
      </c>
      <c r="J4198">
        <v>-10.4148479125609</v>
      </c>
      <c r="K4198">
        <v>4.8209277263608801</v>
      </c>
      <c r="L4198">
        <v>4.7765451929862799</v>
      </c>
      <c r="M4198">
        <v>46.096662507454703</v>
      </c>
      <c r="N4198">
        <v>1.0826910210251799</v>
      </c>
      <c r="O4198">
        <v>43.006263048016599</v>
      </c>
      <c r="P4198">
        <v>48.7577639751552</v>
      </c>
      <c r="Q4198">
        <v>1.7852613036261001E-2</v>
      </c>
    </row>
    <row r="4199" spans="1:17" hidden="1" x14ac:dyDescent="0.3">
      <c r="A4199" t="s">
        <v>8631</v>
      </c>
      <c r="B4199" t="s">
        <v>8632</v>
      </c>
      <c r="C4199" t="s">
        <v>10405</v>
      </c>
      <c r="D4199" t="s">
        <v>400</v>
      </c>
      <c r="E4199">
        <v>17.713317499999999</v>
      </c>
      <c r="F4199">
        <v>27.25</v>
      </c>
      <c r="G4199">
        <v>-19.335071987908702</v>
      </c>
      <c r="H4199">
        <v>-4.7576556561113303</v>
      </c>
      <c r="I4199">
        <v>-55.511115157572398</v>
      </c>
      <c r="J4199">
        <v>-2.4691114784524202</v>
      </c>
      <c r="K4199">
        <v>28.685261062275501</v>
      </c>
      <c r="L4199">
        <v>32.644077951003197</v>
      </c>
      <c r="M4199">
        <v>4.0868257539999996E-6</v>
      </c>
      <c r="N4199">
        <v>0.36363636363636298</v>
      </c>
      <c r="O4199">
        <v>60.844036697247603</v>
      </c>
      <c r="P4199">
        <v>12.8364389233954</v>
      </c>
    </row>
    <row r="4200" spans="1:17" hidden="1" x14ac:dyDescent="0.3">
      <c r="A4200" t="s">
        <v>8633</v>
      </c>
      <c r="B4200" t="s">
        <v>8634</v>
      </c>
      <c r="C4200" t="s">
        <v>10405</v>
      </c>
      <c r="D4200" t="s">
        <v>21</v>
      </c>
      <c r="E4200">
        <v>17.712765000000001</v>
      </c>
      <c r="F4200">
        <v>42.99</v>
      </c>
      <c r="G4200">
        <v>-64.449393709035704</v>
      </c>
      <c r="H4200">
        <v>-10.1001214095359</v>
      </c>
      <c r="I4200">
        <v>-11.7703570481059</v>
      </c>
      <c r="J4200">
        <v>-6.5856702203580602</v>
      </c>
      <c r="K4200">
        <v>41.206712598499202</v>
      </c>
      <c r="L4200">
        <v>44.011700002781197</v>
      </c>
      <c r="M4200">
        <v>58.371741282400698</v>
      </c>
      <c r="N4200">
        <v>2.54577730854415</v>
      </c>
      <c r="O4200">
        <v>62.595952547103899</v>
      </c>
      <c r="P4200">
        <v>51.908127208480501</v>
      </c>
      <c r="Q4200">
        <v>0.112613842622212</v>
      </c>
    </row>
    <row r="4201" spans="1:17" hidden="1" x14ac:dyDescent="0.3">
      <c r="A4201" t="s">
        <v>8635</v>
      </c>
      <c r="B4201" t="s">
        <v>8636</v>
      </c>
      <c r="C4201" t="s">
        <v>10405</v>
      </c>
      <c r="D4201" t="s">
        <v>294</v>
      </c>
      <c r="E4201">
        <v>17.710875000000001</v>
      </c>
      <c r="F4201">
        <v>78.75</v>
      </c>
      <c r="G4201">
        <v>-11.017664757458</v>
      </c>
      <c r="H4201">
        <v>0.24234434388866799</v>
      </c>
      <c r="I4201">
        <v>-7.4662085291730698</v>
      </c>
      <c r="J4201">
        <v>-4.0316114784524197</v>
      </c>
      <c r="K4201">
        <v>76.055384491160396</v>
      </c>
      <c r="L4201">
        <v>74.189961898415106</v>
      </c>
      <c r="M4201">
        <v>55.539404566954097</v>
      </c>
      <c r="N4201">
        <v>0.28164615990438602</v>
      </c>
      <c r="O4201">
        <v>10.6285714285714</v>
      </c>
      <c r="P4201">
        <v>40.1245551601423</v>
      </c>
      <c r="Q4201">
        <v>-0.120406759607757</v>
      </c>
    </row>
    <row r="4202" spans="1:17" hidden="1" x14ac:dyDescent="0.3">
      <c r="A4202" t="s">
        <v>8637</v>
      </c>
      <c r="B4202" t="s">
        <v>8638</v>
      </c>
      <c r="C4202" t="s">
        <v>10405</v>
      </c>
      <c r="D4202" t="s">
        <v>187</v>
      </c>
      <c r="E4202">
        <v>17.693750000000001</v>
      </c>
      <c r="F4202">
        <v>286.95</v>
      </c>
      <c r="G4202">
        <v>40.429992848094201</v>
      </c>
      <c r="H4202">
        <v>-10.3418480959738</v>
      </c>
      <c r="I4202">
        <v>22.737703138041201</v>
      </c>
      <c r="J4202">
        <v>4.4375033075397896</v>
      </c>
      <c r="K4202">
        <v>272.23250394210402</v>
      </c>
      <c r="L4202">
        <v>247.202130093959</v>
      </c>
      <c r="M4202">
        <v>62.291298482223901</v>
      </c>
      <c r="N4202">
        <v>1.4548078184441799</v>
      </c>
      <c r="O4202">
        <v>19.1845269210664</v>
      </c>
      <c r="P4202">
        <v>72.601503759398398</v>
      </c>
      <c r="Q4202">
        <v>7.6786954489749995E-2</v>
      </c>
    </row>
    <row r="4203" spans="1:17" hidden="1" x14ac:dyDescent="0.3">
      <c r="A4203" t="s">
        <v>8639</v>
      </c>
      <c r="B4203" t="s">
        <v>8640</v>
      </c>
      <c r="C4203" t="s">
        <v>10405</v>
      </c>
      <c r="D4203" t="s">
        <v>263</v>
      </c>
      <c r="E4203">
        <v>17.683396500000001</v>
      </c>
      <c r="F4203">
        <v>14</v>
      </c>
      <c r="G4203">
        <v>-64.4077161387969</v>
      </c>
      <c r="H4203">
        <v>-1.52024558416889</v>
      </c>
      <c r="I4203">
        <v>-28.397429162982899</v>
      </c>
      <c r="J4203">
        <v>0.32458479661920397</v>
      </c>
      <c r="K4203">
        <v>14.3584550027049</v>
      </c>
      <c r="L4203">
        <v>15.559995613219501</v>
      </c>
      <c r="M4203">
        <v>49.510852272479198</v>
      </c>
      <c r="N4203">
        <v>1.02750173366593</v>
      </c>
      <c r="O4203">
        <v>73.928571428571402</v>
      </c>
      <c r="P4203">
        <v>14.0065146579804</v>
      </c>
      <c r="Q4203">
        <v>8.645382643117E-2</v>
      </c>
    </row>
    <row r="4204" spans="1:17" hidden="1" x14ac:dyDescent="0.3">
      <c r="A4204" t="s">
        <v>8641</v>
      </c>
      <c r="B4204" t="s">
        <v>8642</v>
      </c>
      <c r="C4204" t="s">
        <v>10405</v>
      </c>
      <c r="D4204" t="s">
        <v>2587</v>
      </c>
      <c r="E4204">
        <v>17.680792499999999</v>
      </c>
      <c r="F4204">
        <v>18.27</v>
      </c>
      <c r="G4204">
        <v>-56.675643142709099</v>
      </c>
      <c r="H4204">
        <v>-11.685826822693</v>
      </c>
      <c r="I4204">
        <v>-44.5738997512182</v>
      </c>
      <c r="J4204">
        <v>-9.2548257641667107</v>
      </c>
      <c r="K4204">
        <v>20.731405149565099</v>
      </c>
      <c r="L4204">
        <v>23.192634242718501</v>
      </c>
      <c r="M4204">
        <v>28.149840177210599</v>
      </c>
      <c r="N4204">
        <v>0.99173553719008201</v>
      </c>
      <c r="O4204">
        <v>77.887246852764093</v>
      </c>
      <c r="P4204">
        <v>5.4241200230813602</v>
      </c>
      <c r="Q4204">
        <v>7.6080591649678994E-2</v>
      </c>
    </row>
    <row r="4205" spans="1:17" hidden="1" x14ac:dyDescent="0.3">
      <c r="A4205" t="s">
        <v>8643</v>
      </c>
      <c r="B4205" t="s">
        <v>8644</v>
      </c>
      <c r="C4205" t="s">
        <v>10405</v>
      </c>
      <c r="E4205">
        <v>17.672423999999999</v>
      </c>
      <c r="F4205">
        <v>32.119999999999997</v>
      </c>
      <c r="G4205">
        <v>98.907625779343206</v>
      </c>
      <c r="H4205">
        <v>-15.062039906320701</v>
      </c>
      <c r="I4205">
        <v>48.311688592646398</v>
      </c>
      <c r="J4205">
        <v>-4.42271343205437</v>
      </c>
      <c r="K4205">
        <v>31.500248926267901</v>
      </c>
      <c r="L4205">
        <v>25.218694331475699</v>
      </c>
      <c r="M4205">
        <v>31.457051168287901</v>
      </c>
      <c r="N4205">
        <v>0.107805696086582</v>
      </c>
      <c r="O4205">
        <v>15.8156911581569</v>
      </c>
      <c r="P4205">
        <v>194.94949494949401</v>
      </c>
      <c r="Q4205">
        <v>2.6607077195566001E-2</v>
      </c>
    </row>
    <row r="4206" spans="1:17" hidden="1" x14ac:dyDescent="0.3">
      <c r="A4206" t="s">
        <v>8645</v>
      </c>
      <c r="B4206" t="s">
        <v>8646</v>
      </c>
      <c r="C4206" t="s">
        <v>10405</v>
      </c>
      <c r="D4206" t="s">
        <v>564</v>
      </c>
      <c r="E4206">
        <v>17.66628</v>
      </c>
      <c r="F4206">
        <v>0.93</v>
      </c>
      <c r="G4206">
        <v>-65.742939482732695</v>
      </c>
      <c r="H4206">
        <v>-6.8853152305794003</v>
      </c>
      <c r="I4206">
        <v>-4.2685093023557297</v>
      </c>
      <c r="J4206">
        <v>-4.5967710529204897</v>
      </c>
      <c r="K4206">
        <v>0.93895023122388699</v>
      </c>
      <c r="L4206">
        <v>1.06565604905691</v>
      </c>
      <c r="M4206">
        <v>51.565736332430198</v>
      </c>
      <c r="N4206">
        <v>0.655913601408043</v>
      </c>
      <c r="O4206">
        <v>75.268817204301001</v>
      </c>
      <c r="P4206">
        <v>24</v>
      </c>
      <c r="Q4206">
        <v>-4.0270119083251003E-2</v>
      </c>
    </row>
    <row r="4207" spans="1:17" hidden="1" x14ac:dyDescent="0.3">
      <c r="A4207" t="s">
        <v>8647</v>
      </c>
      <c r="B4207" t="s">
        <v>8648</v>
      </c>
      <c r="C4207" t="s">
        <v>10405</v>
      </c>
      <c r="D4207" t="s">
        <v>190</v>
      </c>
      <c r="E4207">
        <v>17.63775</v>
      </c>
      <c r="F4207">
        <v>4.05</v>
      </c>
      <c r="G4207">
        <v>-41.160274956248003</v>
      </c>
      <c r="I4207">
        <v>-20.092782002913999</v>
      </c>
      <c r="K4207">
        <v>4.4249445457001002</v>
      </c>
      <c r="L4207">
        <v>4.0278917604158799</v>
      </c>
      <c r="M4207">
        <v>29.723467083117001</v>
      </c>
      <c r="N4207">
        <v>1</v>
      </c>
      <c r="O4207">
        <v>33.3333333333333</v>
      </c>
      <c r="P4207">
        <v>24.615384615384599</v>
      </c>
      <c r="Q4207">
        <v>-2.0192540060606001E-2</v>
      </c>
    </row>
    <row r="4208" spans="1:17" hidden="1" x14ac:dyDescent="0.3">
      <c r="A4208" t="s">
        <v>8649</v>
      </c>
      <c r="B4208" t="s">
        <v>8650</v>
      </c>
      <c r="C4208" t="s">
        <v>10405</v>
      </c>
      <c r="D4208" t="s">
        <v>3331</v>
      </c>
      <c r="E4208">
        <v>17.58465</v>
      </c>
      <c r="F4208">
        <v>17.25</v>
      </c>
      <c r="G4208">
        <v>-91.735505285425106</v>
      </c>
      <c r="H4208">
        <v>-13.7074745904103</v>
      </c>
      <c r="I4208">
        <v>-55.833017955688902</v>
      </c>
      <c r="J4208">
        <v>-4.8540255106210202</v>
      </c>
      <c r="K4208">
        <v>18.4972153879052</v>
      </c>
      <c r="L4208">
        <v>27.491590685159899</v>
      </c>
      <c r="M4208">
        <v>33.496723941295102</v>
      </c>
      <c r="N4208">
        <v>0.38350936038553601</v>
      </c>
      <c r="O4208">
        <v>319.30434782608597</v>
      </c>
      <c r="P4208">
        <v>5.1188299817184602</v>
      </c>
      <c r="Q4208">
        <v>3.1494864242499997E-2</v>
      </c>
    </row>
    <row r="4209" spans="1:17" hidden="1" x14ac:dyDescent="0.3">
      <c r="A4209" t="s">
        <v>8651</v>
      </c>
      <c r="B4209" t="s">
        <v>8652</v>
      </c>
      <c r="C4209" t="s">
        <v>10405</v>
      </c>
      <c r="E4209">
        <v>17.57573532</v>
      </c>
      <c r="F4209">
        <v>40.450000000000003</v>
      </c>
      <c r="G4209">
        <v>513.99462327399897</v>
      </c>
      <c r="H4209">
        <v>3.90751540389989</v>
      </c>
      <c r="I4209">
        <v>-59.136320464184202</v>
      </c>
      <c r="J4209">
        <v>-9.5434520060303605</v>
      </c>
      <c r="K4209">
        <v>37.610574102218699</v>
      </c>
      <c r="L4209">
        <v>32.770309854311499</v>
      </c>
      <c r="M4209">
        <v>63.557721886847197</v>
      </c>
      <c r="N4209">
        <v>0.50591935222437201</v>
      </c>
      <c r="O4209">
        <v>70.8034610630407</v>
      </c>
      <c r="P4209">
        <v>546.16613418530301</v>
      </c>
    </row>
    <row r="4210" spans="1:17" hidden="1" x14ac:dyDescent="0.3">
      <c r="A4210" t="s">
        <v>8653</v>
      </c>
      <c r="B4210" t="s">
        <v>8654</v>
      </c>
      <c r="C4210" t="s">
        <v>10405</v>
      </c>
      <c r="D4210" t="s">
        <v>510</v>
      </c>
      <c r="E4210">
        <v>17.522774643000002</v>
      </c>
      <c r="F4210">
        <v>3.25</v>
      </c>
      <c r="G4210">
        <v>-65.709343222142607</v>
      </c>
      <c r="H4210">
        <v>-8.6382526710366996</v>
      </c>
      <c r="I4210">
        <v>-17.683143448697201</v>
      </c>
      <c r="J4210">
        <v>-3.3921884015293302</v>
      </c>
      <c r="K4210">
        <v>3.3753848379208198</v>
      </c>
      <c r="L4210">
        <v>4.3834084196813201</v>
      </c>
      <c r="M4210">
        <v>38.779111920579602</v>
      </c>
      <c r="N4210">
        <v>0.88741784342157604</v>
      </c>
      <c r="O4210">
        <v>93.538461538461505</v>
      </c>
      <c r="P4210">
        <v>16.071428571428498</v>
      </c>
      <c r="Q4210">
        <v>-0.150781426678959</v>
      </c>
    </row>
    <row r="4211" spans="1:17" hidden="1" x14ac:dyDescent="0.3">
      <c r="A4211" t="s">
        <v>8655</v>
      </c>
      <c r="B4211" t="s">
        <v>8656</v>
      </c>
      <c r="C4211" t="s">
        <v>10405</v>
      </c>
      <c r="D4211" t="s">
        <v>240</v>
      </c>
      <c r="E4211">
        <v>17.476949279999999</v>
      </c>
      <c r="F4211">
        <v>12.55</v>
      </c>
      <c r="G4211">
        <v>-56.520906631304001</v>
      </c>
      <c r="H4211">
        <v>-14.8143128799073</v>
      </c>
      <c r="I4211">
        <v>-57.288533246579703</v>
      </c>
      <c r="J4211">
        <v>-4.7015980065509604</v>
      </c>
      <c r="K4211">
        <v>13.7872520444028</v>
      </c>
      <c r="L4211">
        <v>15.356894145346599</v>
      </c>
      <c r="M4211">
        <v>33.095627688077897</v>
      </c>
      <c r="N4211">
        <v>0.46261402858304501</v>
      </c>
      <c r="O4211">
        <v>98.160781531408503</v>
      </c>
      <c r="P4211">
        <v>4.6705587989991804</v>
      </c>
      <c r="Q4211">
        <v>4.2273963649839999E-2</v>
      </c>
    </row>
    <row r="4212" spans="1:17" hidden="1" x14ac:dyDescent="0.3">
      <c r="A4212" t="s">
        <v>8657</v>
      </c>
      <c r="B4212" t="s">
        <v>8658</v>
      </c>
      <c r="C4212" t="s">
        <v>10405</v>
      </c>
      <c r="D4212" t="s">
        <v>89</v>
      </c>
      <c r="E4212">
        <v>17.476668</v>
      </c>
      <c r="F4212">
        <v>4.21</v>
      </c>
      <c r="G4212">
        <v>-43.165168416589601</v>
      </c>
      <c r="H4212">
        <v>2.3501874811435699</v>
      </c>
      <c r="I4212">
        <v>-8.3324940980478601</v>
      </c>
      <c r="J4212">
        <v>-6.0011203084744897</v>
      </c>
      <c r="K4212">
        <v>4.0714784626471401</v>
      </c>
      <c r="L4212">
        <v>4.1326421573502703</v>
      </c>
      <c r="M4212">
        <v>49.664703092156003</v>
      </c>
      <c r="N4212">
        <v>0.98893148755410898</v>
      </c>
      <c r="O4212">
        <v>47.030878859857403</v>
      </c>
      <c r="P4212">
        <v>31.562499999999901</v>
      </c>
      <c r="Q4212">
        <v>2.9480336326153999E-2</v>
      </c>
    </row>
    <row r="4213" spans="1:17" hidden="1" x14ac:dyDescent="0.3">
      <c r="A4213" t="s">
        <v>8659</v>
      </c>
      <c r="B4213" t="s">
        <v>8660</v>
      </c>
      <c r="C4213" t="s">
        <v>10405</v>
      </c>
      <c r="D4213" t="s">
        <v>54</v>
      </c>
      <c r="E4213">
        <v>17.384916096000001</v>
      </c>
      <c r="F4213">
        <v>21.38</v>
      </c>
      <c r="G4213">
        <v>-21.965325344293898</v>
      </c>
      <c r="H4213">
        <v>-3.0660171834192198</v>
      </c>
      <c r="I4213">
        <v>6.6191821326981302</v>
      </c>
      <c r="J4213">
        <v>-8.8331524219326099</v>
      </c>
      <c r="K4213">
        <v>20.810874379431901</v>
      </c>
      <c r="L4213">
        <v>20.205540257835001</v>
      </c>
      <c r="M4213">
        <v>50.320242763606103</v>
      </c>
      <c r="N4213">
        <v>0.44329093103975498</v>
      </c>
      <c r="O4213">
        <v>23.246024321796</v>
      </c>
      <c r="P4213">
        <v>31.9753086419753</v>
      </c>
      <c r="Q4213">
        <v>-3.0577265578205001E-2</v>
      </c>
    </row>
    <row r="4214" spans="1:17" hidden="1" x14ac:dyDescent="0.3">
      <c r="A4214" t="s">
        <v>8661</v>
      </c>
      <c r="B4214" t="s">
        <v>8662</v>
      </c>
      <c r="C4214" t="s">
        <v>10405</v>
      </c>
      <c r="E4214">
        <v>17.3374606</v>
      </c>
      <c r="F4214">
        <v>28.36</v>
      </c>
      <c r="G4214">
        <v>-82.495560657319203</v>
      </c>
      <c r="H4214">
        <v>-16.045463576285901</v>
      </c>
      <c r="I4214">
        <v>-37.114961630515403</v>
      </c>
      <c r="J4214">
        <v>-6.0937727250648797</v>
      </c>
      <c r="K4214">
        <v>32.077535143410003</v>
      </c>
      <c r="L4214">
        <v>34.356662980315598</v>
      </c>
      <c r="M4214">
        <v>36.216661781774597</v>
      </c>
      <c r="N4214">
        <v>2.0372600467345601</v>
      </c>
      <c r="O4214">
        <v>112.20028208744699</v>
      </c>
      <c r="P4214">
        <v>4.9981488337652502</v>
      </c>
      <c r="Q4214">
        <v>0.17468114871496199</v>
      </c>
    </row>
    <row r="4215" spans="1:17" hidden="1" x14ac:dyDescent="0.3">
      <c r="A4215" t="s">
        <v>8663</v>
      </c>
      <c r="B4215" t="s">
        <v>8664</v>
      </c>
      <c r="C4215" t="s">
        <v>10405</v>
      </c>
      <c r="D4215" t="s">
        <v>564</v>
      </c>
      <c r="E4215">
        <v>17.324361249999999</v>
      </c>
      <c r="F4215">
        <v>54.95</v>
      </c>
      <c r="G4215">
        <v>96.691462849628707</v>
      </c>
      <c r="H4215">
        <v>40.229151731751401</v>
      </c>
      <c r="I4215">
        <v>12.007675526993101</v>
      </c>
      <c r="J4215">
        <v>-7.4656536637912803</v>
      </c>
      <c r="K4215">
        <v>47.441089098087303</v>
      </c>
      <c r="L4215">
        <v>39.663339112569702</v>
      </c>
      <c r="M4215">
        <v>47.414677229642002</v>
      </c>
      <c r="N4215">
        <v>8.0519480519480505E-2</v>
      </c>
      <c r="O4215">
        <v>5.2593266606005296</v>
      </c>
      <c r="P4215">
        <v>185.90010405827201</v>
      </c>
    </row>
    <row r="4216" spans="1:17" hidden="1" x14ac:dyDescent="0.3">
      <c r="A4216" t="s">
        <v>8665</v>
      </c>
      <c r="B4216" t="s">
        <v>8666</v>
      </c>
      <c r="C4216" t="s">
        <v>10405</v>
      </c>
      <c r="D4216" t="s">
        <v>130</v>
      </c>
      <c r="E4216">
        <v>17.305293540000001</v>
      </c>
      <c r="F4216">
        <v>16.78</v>
      </c>
      <c r="G4216">
        <v>-57.126788192162799</v>
      </c>
      <c r="H4216">
        <v>-11.058140308776901</v>
      </c>
      <c r="I4216">
        <v>-24.253299350701599</v>
      </c>
      <c r="J4216">
        <v>-4.4409424643679198</v>
      </c>
      <c r="K4216">
        <v>19.119730504063799</v>
      </c>
      <c r="L4216">
        <v>21.7133257216543</v>
      </c>
      <c r="M4216">
        <v>14.1494420197984</v>
      </c>
      <c r="N4216">
        <v>0.74908080740276695</v>
      </c>
      <c r="O4216">
        <v>131.346841477949</v>
      </c>
      <c r="P4216">
        <v>1.38972809667674</v>
      </c>
      <c r="Q4216">
        <v>-4.0071074946178002E-2</v>
      </c>
    </row>
    <row r="4217" spans="1:17" hidden="1" x14ac:dyDescent="0.3">
      <c r="A4217" t="s">
        <v>8667</v>
      </c>
      <c r="B4217" t="s">
        <v>8668</v>
      </c>
      <c r="C4217" t="s">
        <v>10405</v>
      </c>
      <c r="E4217">
        <v>17.29020195</v>
      </c>
      <c r="F4217">
        <v>65.05</v>
      </c>
      <c r="G4217">
        <v>-79.220757960551197</v>
      </c>
      <c r="H4217">
        <v>-44.330305228760899</v>
      </c>
      <c r="I4217">
        <v>-64.732390497944195</v>
      </c>
      <c r="J4217">
        <v>-12.405417210936401</v>
      </c>
      <c r="M4217">
        <v>13.1637733136746</v>
      </c>
      <c r="O4217">
        <v>96.771714066103002</v>
      </c>
      <c r="P4217">
        <v>0</v>
      </c>
    </row>
    <row r="4218" spans="1:17" hidden="1" x14ac:dyDescent="0.3">
      <c r="A4218" t="s">
        <v>8669</v>
      </c>
      <c r="B4218" t="s">
        <v>8670</v>
      </c>
      <c r="C4218" t="s">
        <v>10405</v>
      </c>
      <c r="D4218" t="s">
        <v>144</v>
      </c>
      <c r="E4218">
        <v>17.29</v>
      </c>
      <c r="F4218">
        <v>1.8</v>
      </c>
      <c r="G4218">
        <v>-46.457225197018403</v>
      </c>
      <c r="H4218">
        <v>-5.2867561852118596</v>
      </c>
      <c r="I4218">
        <v>-26.774052539606298</v>
      </c>
      <c r="J4218">
        <v>-10.3122487333543</v>
      </c>
      <c r="K4218">
        <v>1.9148391430154601</v>
      </c>
      <c r="L4218">
        <v>2.04341572710462</v>
      </c>
      <c r="M4218">
        <v>32.595780137132998</v>
      </c>
      <c r="N4218">
        <v>1.08225973130158</v>
      </c>
      <c r="O4218">
        <v>66.6666666666666</v>
      </c>
      <c r="P4218">
        <v>12.5</v>
      </c>
      <c r="Q4218">
        <v>-1.2127509165744E-2</v>
      </c>
    </row>
    <row r="4219" spans="1:17" hidden="1" x14ac:dyDescent="0.3">
      <c r="A4219" t="s">
        <v>8671</v>
      </c>
      <c r="B4219" t="s">
        <v>3504</v>
      </c>
      <c r="C4219" t="s">
        <v>10405</v>
      </c>
      <c r="D4219" t="s">
        <v>266</v>
      </c>
      <c r="E4219">
        <v>17.249310000000001</v>
      </c>
      <c r="F4219">
        <v>6.9</v>
      </c>
      <c r="G4219">
        <v>-6.71696545675875</v>
      </c>
      <c r="H4219">
        <v>-18.5076556561113</v>
      </c>
      <c r="I4219">
        <v>-37.914357321529501</v>
      </c>
      <c r="J4219">
        <v>-2.4691114784524202</v>
      </c>
      <c r="K4219">
        <v>7.8576390397839102</v>
      </c>
      <c r="L4219">
        <v>7.8124992072678499</v>
      </c>
      <c r="M4219">
        <v>4.2704341644290498</v>
      </c>
      <c r="N4219">
        <v>0.16117216117216099</v>
      </c>
      <c r="O4219">
        <v>81.159420289855007</v>
      </c>
      <c r="P4219">
        <v>45.2631578947368</v>
      </c>
      <c r="Q4219">
        <v>4.6955398717977999E-2</v>
      </c>
    </row>
    <row r="4220" spans="1:17" hidden="1" x14ac:dyDescent="0.3">
      <c r="A4220" t="s">
        <v>8672</v>
      </c>
      <c r="B4220" t="s">
        <v>8673</v>
      </c>
      <c r="C4220" t="s">
        <v>10405</v>
      </c>
      <c r="D4220" t="s">
        <v>2307</v>
      </c>
      <c r="E4220">
        <v>17.247792539999999</v>
      </c>
      <c r="F4220">
        <v>1.1000000000000001</v>
      </c>
      <c r="G4220">
        <v>5.3284890886957896</v>
      </c>
      <c r="H4220">
        <v>-17.2576556561113</v>
      </c>
      <c r="I4220">
        <v>18.119325687105199</v>
      </c>
      <c r="J4220">
        <v>-0.65092966027059995</v>
      </c>
      <c r="K4220">
        <v>1.0987979960597101</v>
      </c>
      <c r="L4220">
        <v>0.95497039424928398</v>
      </c>
      <c r="M4220">
        <v>41.312769398179903</v>
      </c>
      <c r="N4220">
        <v>0.66153539943927597</v>
      </c>
      <c r="O4220">
        <v>31.818181818181799</v>
      </c>
      <c r="P4220">
        <v>66.6666666666666</v>
      </c>
      <c r="Q4220">
        <v>6.3678331149114004E-2</v>
      </c>
    </row>
    <row r="4221" spans="1:17" hidden="1" x14ac:dyDescent="0.3">
      <c r="A4221" t="s">
        <v>8674</v>
      </c>
      <c r="B4221" t="s">
        <v>8675</v>
      </c>
      <c r="C4221" t="s">
        <v>10405</v>
      </c>
      <c r="D4221" t="s">
        <v>1186</v>
      </c>
      <c r="E4221">
        <v>17.245949700000001</v>
      </c>
      <c r="F4221">
        <v>4.9000000000000004</v>
      </c>
      <c r="G4221">
        <v>135.58805193022499</v>
      </c>
      <c r="H4221">
        <v>14.4553073068516</v>
      </c>
      <c r="I4221">
        <v>95.360334812172397</v>
      </c>
      <c r="J4221">
        <v>-11.3186690005763</v>
      </c>
      <c r="K4221">
        <v>4.3687084436136701</v>
      </c>
      <c r="L4221">
        <v>3.1777549894501198</v>
      </c>
      <c r="M4221">
        <v>44.785673257924302</v>
      </c>
      <c r="N4221">
        <v>0.80272955710270999</v>
      </c>
      <c r="O4221">
        <v>19.7959183673469</v>
      </c>
      <c r="P4221">
        <v>216.129032258064</v>
      </c>
      <c r="Q4221">
        <v>7.8486233368479E-2</v>
      </c>
    </row>
    <row r="4222" spans="1:17" hidden="1" x14ac:dyDescent="0.3">
      <c r="A4222" t="s">
        <v>8676</v>
      </c>
      <c r="B4222" t="s">
        <v>8677</v>
      </c>
      <c r="C4222" t="s">
        <v>10405</v>
      </c>
      <c r="D4222" t="s">
        <v>754</v>
      </c>
      <c r="E4222">
        <v>17.228399594999999</v>
      </c>
      <c r="F4222">
        <v>91.52</v>
      </c>
      <c r="G4222">
        <v>-9.0614759368624593</v>
      </c>
      <c r="H4222">
        <v>1.1743517444436999</v>
      </c>
      <c r="I4222">
        <v>3.8250880967090501</v>
      </c>
      <c r="J4222">
        <v>1.0450128153328899</v>
      </c>
      <c r="K4222">
        <v>86.666648317487301</v>
      </c>
      <c r="L4222">
        <v>82.865331774204293</v>
      </c>
      <c r="M4222">
        <v>59.689646094536798</v>
      </c>
      <c r="N4222">
        <v>1.1479735740375301</v>
      </c>
      <c r="O4222">
        <v>5.8566433566433496</v>
      </c>
      <c r="P4222">
        <v>33.216885007278002</v>
      </c>
    </row>
    <row r="4223" spans="1:17" hidden="1" x14ac:dyDescent="0.3">
      <c r="A4223" t="s">
        <v>8678</v>
      </c>
      <c r="B4223" t="s">
        <v>8679</v>
      </c>
      <c r="C4223" t="s">
        <v>10405</v>
      </c>
      <c r="D4223" t="s">
        <v>564</v>
      </c>
      <c r="E4223">
        <v>17.215482821999998</v>
      </c>
      <c r="F4223">
        <v>55.25</v>
      </c>
      <c r="G4223">
        <v>-41.610869328156099</v>
      </c>
      <c r="H4223">
        <v>-11.08809043872</v>
      </c>
      <c r="I4223">
        <v>-34.106494142901198</v>
      </c>
      <c r="J4223">
        <v>1.0878967891884199</v>
      </c>
      <c r="K4223">
        <v>57.467355273698097</v>
      </c>
      <c r="L4223">
        <v>61.1928129938672</v>
      </c>
      <c r="M4223">
        <v>55.347631598890402</v>
      </c>
      <c r="N4223">
        <v>0.84688659727921001</v>
      </c>
      <c r="O4223">
        <v>40.524886877828003</v>
      </c>
      <c r="P4223">
        <v>12.755102040816301</v>
      </c>
      <c r="Q4223">
        <v>7.8397765696093996E-2</v>
      </c>
    </row>
    <row r="4224" spans="1:17" hidden="1" x14ac:dyDescent="0.3">
      <c r="A4224" t="s">
        <v>8680</v>
      </c>
      <c r="B4224" t="s">
        <v>8681</v>
      </c>
      <c r="C4224" t="s">
        <v>10405</v>
      </c>
      <c r="D4224" t="s">
        <v>754</v>
      </c>
      <c r="E4224">
        <v>17.1837348</v>
      </c>
      <c r="F4224">
        <v>149.79</v>
      </c>
      <c r="G4224">
        <v>23.681157905676301</v>
      </c>
      <c r="H4224">
        <v>-0.53151905512268405</v>
      </c>
      <c r="I4224">
        <v>6.2023912465306399</v>
      </c>
      <c r="J4224">
        <v>-2.6691114784524199</v>
      </c>
      <c r="K4224">
        <v>143.299507685245</v>
      </c>
      <c r="L4224">
        <v>126.611902541989</v>
      </c>
      <c r="M4224">
        <v>42.376869448986099</v>
      </c>
      <c r="N4224">
        <v>1.21638816981903</v>
      </c>
      <c r="O4224">
        <v>3.9455237332265098</v>
      </c>
      <c r="P4224">
        <v>62.567831560668502</v>
      </c>
    </row>
    <row r="4225" spans="1:17" hidden="1" x14ac:dyDescent="0.3">
      <c r="A4225" t="s">
        <v>8682</v>
      </c>
      <c r="B4225" t="s">
        <v>8683</v>
      </c>
      <c r="C4225" t="s">
        <v>10405</v>
      </c>
      <c r="D4225" t="s">
        <v>2316</v>
      </c>
      <c r="E4225">
        <v>17.101356719999998</v>
      </c>
      <c r="F4225">
        <v>3.42</v>
      </c>
      <c r="G4225">
        <v>-60.772763520907503</v>
      </c>
      <c r="H4225">
        <v>-11.5696447569287</v>
      </c>
      <c r="I4225">
        <v>-24.240520497877501</v>
      </c>
      <c r="J4225">
        <v>2.7616577523168</v>
      </c>
      <c r="K4225">
        <v>3.7802854555314598</v>
      </c>
      <c r="L4225">
        <v>4.2187668208314903</v>
      </c>
      <c r="M4225">
        <v>39.426862874926499</v>
      </c>
      <c r="N4225">
        <v>0.58844380322116296</v>
      </c>
      <c r="O4225">
        <v>118.42105263157799</v>
      </c>
      <c r="P4225">
        <v>9.9678456591639897</v>
      </c>
      <c r="Q4225">
        <v>2.9252800697358999E-2</v>
      </c>
    </row>
    <row r="4226" spans="1:17" hidden="1" x14ac:dyDescent="0.3">
      <c r="A4226" t="s">
        <v>8684</v>
      </c>
      <c r="B4226" t="s">
        <v>8685</v>
      </c>
      <c r="C4226" t="s">
        <v>10405</v>
      </c>
      <c r="D4226" t="s">
        <v>400</v>
      </c>
      <c r="E4226">
        <v>17.095680000000002</v>
      </c>
      <c r="F4226">
        <v>12.72</v>
      </c>
      <c r="G4226">
        <v>-27.221015861799199</v>
      </c>
      <c r="H4226">
        <v>-4.7576556561113303</v>
      </c>
      <c r="I4226">
        <v>-17.683143448697201</v>
      </c>
      <c r="J4226">
        <v>-2.4691114784524202</v>
      </c>
      <c r="K4226">
        <v>12.7193325128338</v>
      </c>
      <c r="L4226">
        <v>12.635137825464801</v>
      </c>
      <c r="M4226">
        <v>100</v>
      </c>
      <c r="O4226">
        <v>0</v>
      </c>
      <c r="P4226">
        <v>4.9504950495049496</v>
      </c>
    </row>
    <row r="4227" spans="1:17" hidden="1" x14ac:dyDescent="0.3">
      <c r="A4227" t="s">
        <v>8686</v>
      </c>
      <c r="B4227" t="s">
        <v>8687</v>
      </c>
      <c r="C4227" t="s">
        <v>10405</v>
      </c>
      <c r="D4227" t="s">
        <v>754</v>
      </c>
      <c r="E4227">
        <v>17.035611191999902</v>
      </c>
      <c r="F4227">
        <v>27.42</v>
      </c>
      <c r="G4227">
        <v>34.171609690491401</v>
      </c>
      <c r="H4227">
        <v>-0.62573753632361395</v>
      </c>
      <c r="I4227">
        <v>10.627572508251699</v>
      </c>
      <c r="J4227">
        <v>1.1912658800381399</v>
      </c>
      <c r="K4227">
        <v>26.182823373412202</v>
      </c>
      <c r="L4227">
        <v>23.176599612788799</v>
      </c>
      <c r="M4227">
        <v>32.576819102165203</v>
      </c>
      <c r="N4227">
        <v>0.75902135838961404</v>
      </c>
      <c r="O4227">
        <v>0.98468271334792801</v>
      </c>
      <c r="P4227">
        <v>71.643192488262898</v>
      </c>
    </row>
    <row r="4228" spans="1:17" hidden="1" x14ac:dyDescent="0.3">
      <c r="A4228" t="s">
        <v>8688</v>
      </c>
      <c r="B4228" t="s">
        <v>8689</v>
      </c>
      <c r="C4228" t="s">
        <v>10405</v>
      </c>
      <c r="D4228" t="s">
        <v>54</v>
      </c>
      <c r="E4228">
        <v>16.9983</v>
      </c>
      <c r="F4228">
        <v>16.89</v>
      </c>
      <c r="G4228">
        <v>-31.3958545867218</v>
      </c>
      <c r="H4228">
        <v>-7.7914278369928196</v>
      </c>
      <c r="I4228">
        <v>-8.6450543589618896</v>
      </c>
      <c r="J4228">
        <v>-6.97869434203752</v>
      </c>
      <c r="K4228">
        <v>17.347691768298699</v>
      </c>
      <c r="L4228">
        <v>17.727834711299501</v>
      </c>
      <c r="M4228">
        <v>30.123796630892802</v>
      </c>
      <c r="N4228">
        <v>0.90316686025067705</v>
      </c>
      <c r="O4228">
        <v>52.457075192421499</v>
      </c>
      <c r="P4228">
        <v>16.966759002770001</v>
      </c>
      <c r="Q4228">
        <v>-1.8278129520552001E-2</v>
      </c>
    </row>
    <row r="4229" spans="1:17" hidden="1" x14ac:dyDescent="0.3">
      <c r="A4229" t="s">
        <v>8690</v>
      </c>
      <c r="B4229" t="s">
        <v>8691</v>
      </c>
      <c r="C4229" t="s">
        <v>10405</v>
      </c>
      <c r="D4229" t="s">
        <v>592</v>
      </c>
      <c r="E4229">
        <v>16.980699999999999</v>
      </c>
      <c r="F4229">
        <v>39.5</v>
      </c>
      <c r="G4229">
        <v>-10.220291399109</v>
      </c>
      <c r="H4229">
        <v>0.29629096512660502</v>
      </c>
      <c r="I4229">
        <v>13.4589548248751</v>
      </c>
      <c r="J4229">
        <v>-5.1006904258208401</v>
      </c>
      <c r="K4229">
        <v>37.4900706612382</v>
      </c>
      <c r="L4229">
        <v>36.425945735442802</v>
      </c>
      <c r="M4229">
        <v>55.017107991004004</v>
      </c>
      <c r="N4229">
        <v>1.91902808456926</v>
      </c>
      <c r="O4229">
        <v>39.240506329113899</v>
      </c>
      <c r="P4229">
        <v>41.222738648552003</v>
      </c>
      <c r="Q4229">
        <v>-1.135798644473E-2</v>
      </c>
    </row>
    <row r="4230" spans="1:17" hidden="1" x14ac:dyDescent="0.3">
      <c r="A4230" t="s">
        <v>8692</v>
      </c>
      <c r="B4230" t="s">
        <v>8693</v>
      </c>
      <c r="C4230" t="s">
        <v>10405</v>
      </c>
      <c r="D4230" t="s">
        <v>114</v>
      </c>
      <c r="E4230">
        <v>16.974720000000001</v>
      </c>
      <c r="F4230">
        <v>32</v>
      </c>
      <c r="G4230">
        <v>-53.392584274179598</v>
      </c>
      <c r="H4230">
        <v>-9.0638757518050994</v>
      </c>
      <c r="I4230">
        <v>-30.2036464558049</v>
      </c>
      <c r="J4230">
        <v>-2.4691114784524202</v>
      </c>
      <c r="K4230">
        <v>32.857317517233703</v>
      </c>
      <c r="L4230">
        <v>34.088237727395096</v>
      </c>
      <c r="M4230">
        <v>4.2172308284340003</v>
      </c>
      <c r="N4230">
        <v>0</v>
      </c>
      <c r="O4230">
        <v>26.937499999999901</v>
      </c>
      <c r="P4230">
        <v>12.994350282485801</v>
      </c>
    </row>
    <row r="4231" spans="1:17" hidden="1" x14ac:dyDescent="0.3">
      <c r="A4231" t="s">
        <v>8694</v>
      </c>
      <c r="B4231" t="s">
        <v>8695</v>
      </c>
      <c r="C4231" t="s">
        <v>10405</v>
      </c>
      <c r="D4231" t="s">
        <v>266</v>
      </c>
      <c r="E4231">
        <v>16.966091819999999</v>
      </c>
      <c r="F4231">
        <v>62.5</v>
      </c>
      <c r="G4231">
        <v>132.099102196518</v>
      </c>
      <c r="H4231">
        <v>33.020122121666397</v>
      </c>
      <c r="I4231">
        <v>20.2859514740401</v>
      </c>
      <c r="J4231">
        <v>2.61563428425944</v>
      </c>
      <c r="K4231">
        <v>51.0191955222869</v>
      </c>
      <c r="L4231">
        <v>44.329745505471898</v>
      </c>
      <c r="M4231">
        <v>86.411192535661499</v>
      </c>
      <c r="N4231">
        <v>0.27691840722148198</v>
      </c>
      <c r="O4231">
        <v>2.4</v>
      </c>
      <c r="P4231">
        <v>177.777777777777</v>
      </c>
      <c r="Q4231">
        <v>0.12995140531279201</v>
      </c>
    </row>
    <row r="4232" spans="1:17" hidden="1" x14ac:dyDescent="0.3">
      <c r="A4232" t="s">
        <v>8696</v>
      </c>
      <c r="B4232" t="s">
        <v>8697</v>
      </c>
      <c r="C4232" t="s">
        <v>10405</v>
      </c>
      <c r="D4232" t="s">
        <v>144</v>
      </c>
      <c r="E4232">
        <v>16.959543776</v>
      </c>
      <c r="F4232">
        <v>11.9</v>
      </c>
      <c r="G4232">
        <v>-58.895648842338602</v>
      </c>
      <c r="H4232">
        <v>-2.7340468871399901</v>
      </c>
      <c r="I4232">
        <v>-29.207307017470399</v>
      </c>
      <c r="J4232">
        <v>4.0449730285898298</v>
      </c>
      <c r="K4232">
        <v>11.663837324079701</v>
      </c>
      <c r="L4232">
        <v>13.4974180880248</v>
      </c>
      <c r="M4232">
        <v>60.802630391633599</v>
      </c>
      <c r="N4232">
        <v>0.74395640891974402</v>
      </c>
      <c r="O4232">
        <v>153.781512605042</v>
      </c>
      <c r="P4232">
        <v>20.202020202020201</v>
      </c>
      <c r="Q4232">
        <v>2.6414413179031E-2</v>
      </c>
    </row>
    <row r="4233" spans="1:17" hidden="1" x14ac:dyDescent="0.3">
      <c r="A4233" t="s">
        <v>8698</v>
      </c>
      <c r="B4233" t="s">
        <v>8699</v>
      </c>
      <c r="C4233" t="s">
        <v>10405</v>
      </c>
      <c r="D4233" t="s">
        <v>167</v>
      </c>
      <c r="E4233">
        <v>16.9389</v>
      </c>
      <c r="F4233">
        <v>96.85</v>
      </c>
      <c r="G4233">
        <v>-37.9594486544948</v>
      </c>
      <c r="H4233">
        <v>3.6670967136831001</v>
      </c>
      <c r="I4233">
        <v>27.9778582056869</v>
      </c>
      <c r="J4233">
        <v>-0.66911147845242303</v>
      </c>
      <c r="K4233">
        <v>91.490881228126298</v>
      </c>
      <c r="L4233">
        <v>88.160233805815295</v>
      </c>
      <c r="M4233">
        <v>43.276156414067003</v>
      </c>
      <c r="N4233">
        <v>0.75079203777870696</v>
      </c>
      <c r="O4233">
        <v>29.6850800206504</v>
      </c>
      <c r="P4233">
        <v>69.288585911553895</v>
      </c>
      <c r="Q4233">
        <v>7.0341120469937998E-2</v>
      </c>
    </row>
    <row r="4234" spans="1:17" hidden="1" x14ac:dyDescent="0.3">
      <c r="A4234" t="s">
        <v>8700</v>
      </c>
      <c r="B4234" t="s">
        <v>8701</v>
      </c>
      <c r="C4234" t="s">
        <v>10405</v>
      </c>
      <c r="D4234" t="s">
        <v>564</v>
      </c>
      <c r="E4234">
        <v>16.933304525</v>
      </c>
      <c r="F4234">
        <v>9.0500000000000007</v>
      </c>
      <c r="G4234">
        <v>-28.861008628199102</v>
      </c>
      <c r="H4234">
        <v>-17.365105512844799</v>
      </c>
      <c r="I4234">
        <v>30.434696158504099</v>
      </c>
      <c r="J4234">
        <v>-3.5501925595334898</v>
      </c>
      <c r="K4234">
        <v>9.4532750138828199</v>
      </c>
      <c r="L4234">
        <v>8.4506035767432497</v>
      </c>
      <c r="M4234">
        <v>37.759625422739298</v>
      </c>
      <c r="N4234">
        <v>0.395203723711264</v>
      </c>
      <c r="O4234">
        <v>31.491712707182302</v>
      </c>
      <c r="P4234">
        <v>66.055045871559599</v>
      </c>
      <c r="Q4234">
        <v>7.8285173912184994E-2</v>
      </c>
    </row>
    <row r="4235" spans="1:17" hidden="1" x14ac:dyDescent="0.3">
      <c r="A4235" t="s">
        <v>8702</v>
      </c>
      <c r="B4235" t="s">
        <v>8703</v>
      </c>
      <c r="C4235" t="s">
        <v>10405</v>
      </c>
      <c r="D4235" t="s">
        <v>564</v>
      </c>
      <c r="E4235">
        <v>16.82142</v>
      </c>
      <c r="F4235">
        <v>9.93</v>
      </c>
      <c r="G4235">
        <v>14.9396001998069</v>
      </c>
      <c r="H4235">
        <v>25.725102964578301</v>
      </c>
      <c r="I4235">
        <v>72.546741608773999</v>
      </c>
      <c r="J4235">
        <v>18.968629214743999</v>
      </c>
      <c r="K4235">
        <v>6.9455941252701203</v>
      </c>
      <c r="L4235">
        <v>6.4115722331375897</v>
      </c>
      <c r="M4235">
        <v>92.136058396780996</v>
      </c>
      <c r="N4235">
        <v>2.0504222553402802</v>
      </c>
      <c r="O4235">
        <v>16.314199395770402</v>
      </c>
      <c r="P4235">
        <v>100.201612903225</v>
      </c>
      <c r="Q4235">
        <v>0.120601558522065</v>
      </c>
    </row>
    <row r="4236" spans="1:17" hidden="1" x14ac:dyDescent="0.3">
      <c r="A4236" t="s">
        <v>8704</v>
      </c>
      <c r="B4236" t="s">
        <v>8705</v>
      </c>
      <c r="C4236" t="s">
        <v>10405</v>
      </c>
      <c r="D4236" t="s">
        <v>400</v>
      </c>
      <c r="E4236">
        <v>16.669750000000001</v>
      </c>
      <c r="F4236">
        <v>127.25</v>
      </c>
      <c r="G4236">
        <v>11.940398217999499</v>
      </c>
      <c r="H4236">
        <v>21.5302996339915</v>
      </c>
      <c r="I4236">
        <v>21.531127866588001</v>
      </c>
      <c r="J4236">
        <v>-2.4691114784524202</v>
      </c>
      <c r="K4236">
        <v>109.52549596959599</v>
      </c>
      <c r="L4236">
        <v>95.4468659006005</v>
      </c>
      <c r="M4236">
        <v>99.999997869479003</v>
      </c>
      <c r="N4236">
        <v>0</v>
      </c>
      <c r="O4236">
        <v>0</v>
      </c>
      <c r="P4236">
        <v>44.141826486399303</v>
      </c>
    </row>
    <row r="4237" spans="1:17" hidden="1" x14ac:dyDescent="0.3">
      <c r="A4237" t="s">
        <v>8706</v>
      </c>
      <c r="B4237" t="s">
        <v>8707</v>
      </c>
      <c r="C4237" t="s">
        <v>10405</v>
      </c>
      <c r="D4237" t="s">
        <v>400</v>
      </c>
      <c r="E4237">
        <v>16.4479601</v>
      </c>
      <c r="F4237">
        <v>32.85</v>
      </c>
      <c r="G4237">
        <v>48.720559573277299</v>
      </c>
      <c r="H4237">
        <v>3.3592274607717698</v>
      </c>
      <c r="I4237">
        <v>55.211593393408002</v>
      </c>
      <c r="J4237">
        <v>8.7904942682899705</v>
      </c>
      <c r="K4237">
        <v>30.7611468378987</v>
      </c>
      <c r="L4237">
        <v>24.685007423605001</v>
      </c>
      <c r="M4237">
        <v>53.826658247087302</v>
      </c>
      <c r="N4237">
        <v>0.52338543272537497</v>
      </c>
      <c r="O4237">
        <v>5.87519025875189</v>
      </c>
      <c r="P4237">
        <v>118.41755319148901</v>
      </c>
      <c r="Q4237">
        <v>4.9978790814148001E-2</v>
      </c>
    </row>
    <row r="4238" spans="1:17" hidden="1" x14ac:dyDescent="0.3">
      <c r="A4238" t="s">
        <v>8708</v>
      </c>
      <c r="B4238" t="s">
        <v>8709</v>
      </c>
      <c r="C4238" t="s">
        <v>10405</v>
      </c>
      <c r="D4238" t="s">
        <v>754</v>
      </c>
      <c r="E4238">
        <v>16.390346701999999</v>
      </c>
      <c r="F4238">
        <v>131.97999999999999</v>
      </c>
      <c r="G4238">
        <v>20.371253767382701</v>
      </c>
      <c r="H4238">
        <v>5.2698613396801699</v>
      </c>
      <c r="I4238">
        <v>12.809243341889999</v>
      </c>
      <c r="J4238">
        <v>3.8165581329931202</v>
      </c>
      <c r="K4238">
        <v>122.961666513979</v>
      </c>
      <c r="L4238">
        <v>109.590909032648</v>
      </c>
      <c r="M4238">
        <v>36.790095614213499</v>
      </c>
      <c r="N4238">
        <v>1.62625888515971</v>
      </c>
      <c r="O4238">
        <v>3.0459160478860401</v>
      </c>
      <c r="P4238">
        <v>57.757590246234699</v>
      </c>
    </row>
    <row r="4239" spans="1:17" hidden="1" x14ac:dyDescent="0.3">
      <c r="A4239" t="s">
        <v>8710</v>
      </c>
      <c r="B4239" t="s">
        <v>8711</v>
      </c>
      <c r="C4239" t="s">
        <v>10405</v>
      </c>
      <c r="D4239" t="s">
        <v>468</v>
      </c>
      <c r="E4239">
        <v>16.355971199999999</v>
      </c>
      <c r="F4239">
        <v>5.86</v>
      </c>
      <c r="G4239">
        <v>-25.6260563658496</v>
      </c>
      <c r="H4239">
        <v>-19.227569696225899</v>
      </c>
      <c r="I4239">
        <v>-8.1504331683233602</v>
      </c>
      <c r="J4239">
        <v>-7.7072067165476597</v>
      </c>
      <c r="K4239">
        <v>6.4074174947654603</v>
      </c>
      <c r="L4239">
        <v>6.2737286344888004</v>
      </c>
      <c r="M4239">
        <v>30.369496496027001</v>
      </c>
      <c r="N4239">
        <v>0.45541140522185702</v>
      </c>
      <c r="O4239">
        <v>82.593856655289997</v>
      </c>
      <c r="P4239">
        <v>33.181818181818102</v>
      </c>
      <c r="Q4239">
        <v>3.068628839925E-2</v>
      </c>
    </row>
    <row r="4240" spans="1:17" hidden="1" x14ac:dyDescent="0.3">
      <c r="A4240" t="s">
        <v>8712</v>
      </c>
      <c r="B4240" t="s">
        <v>8713</v>
      </c>
      <c r="C4240" t="s">
        <v>10405</v>
      </c>
      <c r="D4240" t="s">
        <v>1126</v>
      </c>
      <c r="E4240">
        <v>16.350457800000001</v>
      </c>
      <c r="F4240">
        <v>6.54</v>
      </c>
      <c r="G4240">
        <v>-93.335406398239996</v>
      </c>
      <c r="H4240">
        <v>-14.716161880177699</v>
      </c>
      <c r="I4240">
        <v>-42.5107296555937</v>
      </c>
      <c r="J4240">
        <v>12.3457033363623</v>
      </c>
      <c r="K4240">
        <v>6.3556617276259804</v>
      </c>
      <c r="L4240">
        <v>9.6002814868295303</v>
      </c>
      <c r="M4240">
        <v>68.706749359591299</v>
      </c>
      <c r="N4240">
        <v>2.4827663018230202</v>
      </c>
      <c r="O4240">
        <v>190.519877675841</v>
      </c>
      <c r="P4240">
        <v>39.1489361702127</v>
      </c>
      <c r="Q4240">
        <v>4.3348911861769996E-3</v>
      </c>
    </row>
    <row r="4241" spans="1:17" hidden="1" x14ac:dyDescent="0.3">
      <c r="A4241" t="s">
        <v>8714</v>
      </c>
      <c r="B4241" t="s">
        <v>8715</v>
      </c>
      <c r="C4241" t="s">
        <v>10405</v>
      </c>
      <c r="D4241" t="s">
        <v>592</v>
      </c>
      <c r="E4241">
        <v>16.343208000000001</v>
      </c>
      <c r="F4241">
        <v>48.6</v>
      </c>
      <c r="G4241">
        <v>-21.6667360136234</v>
      </c>
      <c r="H4241">
        <v>-17.6764874066936</v>
      </c>
      <c r="I4241">
        <v>6.5817504403337299</v>
      </c>
      <c r="J4241">
        <v>-7.4544487218541704</v>
      </c>
      <c r="K4241">
        <v>49.947353356298997</v>
      </c>
      <c r="L4241">
        <v>44.442759523218101</v>
      </c>
      <c r="M4241">
        <v>18.9451565110774</v>
      </c>
      <c r="N4241">
        <v>5.4873941002347597E-2</v>
      </c>
      <c r="O4241">
        <v>46.543209876543202</v>
      </c>
      <c r="P4241">
        <v>39.175257731958702</v>
      </c>
      <c r="Q4241">
        <v>1.7080389493511001E-2</v>
      </c>
    </row>
    <row r="4242" spans="1:17" hidden="1" x14ac:dyDescent="0.3">
      <c r="A4242" t="s">
        <v>8716</v>
      </c>
      <c r="B4242" t="s">
        <v>8717</v>
      </c>
      <c r="C4242" t="s">
        <v>10405</v>
      </c>
      <c r="D4242" t="s">
        <v>1489</v>
      </c>
      <c r="E4242">
        <v>16.272139576000001</v>
      </c>
      <c r="F4242">
        <v>6.16</v>
      </c>
      <c r="G4242">
        <v>-32.008909285287899</v>
      </c>
      <c r="H4242">
        <v>-17.7713542862483</v>
      </c>
      <c r="I4242">
        <v>6.7613009957472299</v>
      </c>
      <c r="J4242">
        <v>-7.4092312389314596</v>
      </c>
      <c r="K4242">
        <v>7.0296618567197102</v>
      </c>
      <c r="L4242">
        <v>6.33354351742872</v>
      </c>
      <c r="M4242">
        <v>27.890791525763699</v>
      </c>
      <c r="N4242">
        <v>0.72082257740672595</v>
      </c>
      <c r="O4242">
        <v>66.558441558441501</v>
      </c>
      <c r="Q4242">
        <v>6.2126863788438E-2</v>
      </c>
    </row>
    <row r="4243" spans="1:17" hidden="1" x14ac:dyDescent="0.3">
      <c r="A4243" t="s">
        <v>8718</v>
      </c>
      <c r="B4243" t="s">
        <v>8719</v>
      </c>
      <c r="C4243" t="s">
        <v>10405</v>
      </c>
      <c r="D4243" t="s">
        <v>754</v>
      </c>
      <c r="E4243">
        <v>16.197496464</v>
      </c>
      <c r="F4243">
        <v>262.73</v>
      </c>
      <c r="G4243">
        <v>5.0314761898498901</v>
      </c>
      <c r="H4243">
        <v>-3.86949525358024</v>
      </c>
      <c r="I4243">
        <v>9.66405251853657</v>
      </c>
      <c r="J4243">
        <v>-2.1697329730711701</v>
      </c>
      <c r="K4243">
        <v>256.91259414716598</v>
      </c>
      <c r="L4243">
        <v>232.260142340134</v>
      </c>
      <c r="M4243">
        <v>41.917729329093497</v>
      </c>
      <c r="N4243">
        <v>0.72654098640895404</v>
      </c>
      <c r="O4243">
        <v>2.56917748258669</v>
      </c>
      <c r="P4243">
        <v>45.3152654867256</v>
      </c>
    </row>
    <row r="4244" spans="1:17" hidden="1" x14ac:dyDescent="0.3">
      <c r="A4244" t="s">
        <v>8720</v>
      </c>
      <c r="B4244" t="s">
        <v>8721</v>
      </c>
      <c r="C4244" t="s">
        <v>10405</v>
      </c>
      <c r="D4244" t="s">
        <v>592</v>
      </c>
      <c r="E4244">
        <v>16.171557700000001</v>
      </c>
      <c r="F4244">
        <v>21.6</v>
      </c>
      <c r="G4244">
        <v>27.710058296689802</v>
      </c>
      <c r="H4244">
        <v>31.531652519989301</v>
      </c>
      <c r="I4244">
        <v>4.6964599507362301</v>
      </c>
      <c r="J4244">
        <v>-2.3767327255655699</v>
      </c>
      <c r="K4244">
        <v>19.503377162683599</v>
      </c>
      <c r="L4244">
        <v>17.609359081790501</v>
      </c>
      <c r="M4244">
        <v>53.3858625525843</v>
      </c>
      <c r="N4244">
        <v>0.64060028496642796</v>
      </c>
      <c r="O4244">
        <v>21.990740740740701</v>
      </c>
      <c r="P4244">
        <v>96.363636363636303</v>
      </c>
      <c r="Q4244">
        <v>9.5236542098968993E-2</v>
      </c>
    </row>
    <row r="4245" spans="1:17" hidden="1" x14ac:dyDescent="0.3">
      <c r="A4245" t="s">
        <v>8722</v>
      </c>
      <c r="B4245" t="s">
        <v>8723</v>
      </c>
      <c r="C4245" t="s">
        <v>10405</v>
      </c>
      <c r="D4245" t="s">
        <v>376</v>
      </c>
      <c r="E4245">
        <v>16.134029999999999</v>
      </c>
      <c r="F4245">
        <v>33</v>
      </c>
      <c r="G4245">
        <v>121.674642934849</v>
      </c>
      <c r="H4245">
        <v>32.742344343888597</v>
      </c>
      <c r="I4245">
        <v>64.135038369484604</v>
      </c>
      <c r="J4245">
        <v>2.2927932834523399</v>
      </c>
      <c r="K4245">
        <v>26.313648048223499</v>
      </c>
      <c r="L4245">
        <v>20.232436607715201</v>
      </c>
      <c r="M4245">
        <v>82.337725931136902</v>
      </c>
      <c r="N4245">
        <v>1.5628169488124599</v>
      </c>
      <c r="O4245">
        <v>1.2727272727272601</v>
      </c>
      <c r="P4245">
        <v>186.95652173913001</v>
      </c>
      <c r="Q4245">
        <v>0.179865788781644</v>
      </c>
    </row>
    <row r="4246" spans="1:17" hidden="1" x14ac:dyDescent="0.3">
      <c r="A4246" t="s">
        <v>8724</v>
      </c>
      <c r="B4246" t="s">
        <v>8725</v>
      </c>
      <c r="C4246" t="s">
        <v>10405</v>
      </c>
      <c r="D4246" t="s">
        <v>74</v>
      </c>
      <c r="E4246">
        <v>16.115690000000001</v>
      </c>
      <c r="F4246">
        <v>36.72</v>
      </c>
      <c r="G4246">
        <v>65.141761522870894</v>
      </c>
      <c r="H4246">
        <v>-1.49532079496279</v>
      </c>
      <c r="I4246">
        <v>32.255607061715203</v>
      </c>
      <c r="J4246">
        <v>-5.8739034078345096</v>
      </c>
      <c r="K4246">
        <v>33.205946286101799</v>
      </c>
      <c r="L4246">
        <v>26.512642382313899</v>
      </c>
      <c r="M4246">
        <v>47.415148968037698</v>
      </c>
      <c r="N4246">
        <v>0.24339237016481999</v>
      </c>
      <c r="O4246">
        <v>14.3518518518518</v>
      </c>
      <c r="P4246">
        <v>174.02985074626801</v>
      </c>
      <c r="Q4246">
        <v>5.6579442850827999E-2</v>
      </c>
    </row>
    <row r="4247" spans="1:17" hidden="1" x14ac:dyDescent="0.3">
      <c r="A4247" t="s">
        <v>8726</v>
      </c>
      <c r="B4247" t="s">
        <v>8727</v>
      </c>
      <c r="C4247" t="s">
        <v>10405</v>
      </c>
      <c r="D4247" t="s">
        <v>51</v>
      </c>
      <c r="E4247">
        <v>16.100930999999999</v>
      </c>
      <c r="F4247">
        <v>23.1</v>
      </c>
      <c r="G4247">
        <v>37.059258319465002</v>
      </c>
      <c r="H4247">
        <v>4.8313854397790799</v>
      </c>
      <c r="I4247">
        <v>-6.6035505723682705E-2</v>
      </c>
      <c r="J4247">
        <v>-2.4691114784524202</v>
      </c>
      <c r="K4247">
        <v>23.1180100546277</v>
      </c>
      <c r="L4247">
        <v>20.9637122916664</v>
      </c>
      <c r="M4247">
        <v>44.051127398089299</v>
      </c>
      <c r="N4247">
        <v>0.48610829561468999</v>
      </c>
      <c r="O4247">
        <v>26.796536796536699</v>
      </c>
      <c r="P4247">
        <v>88.571428571428498</v>
      </c>
      <c r="Q4247">
        <v>8.8170318711357998E-2</v>
      </c>
    </row>
    <row r="4248" spans="1:17" hidden="1" x14ac:dyDescent="0.3">
      <c r="A4248" t="s">
        <v>8728</v>
      </c>
      <c r="B4248" t="s">
        <v>8729</v>
      </c>
      <c r="C4248" t="s">
        <v>10405</v>
      </c>
      <c r="D4248" t="s">
        <v>393</v>
      </c>
      <c r="E4248">
        <v>16.079404839999999</v>
      </c>
      <c r="F4248">
        <v>9.74</v>
      </c>
      <c r="G4248">
        <v>58.808881245558503</v>
      </c>
      <c r="H4248">
        <v>-11.470390108233699</v>
      </c>
      <c r="I4248">
        <v>-31.105365670919401</v>
      </c>
      <c r="J4248">
        <v>-3.1000263049508399</v>
      </c>
      <c r="K4248">
        <v>9.7883824556130907</v>
      </c>
      <c r="L4248">
        <v>9.6856351347470699</v>
      </c>
      <c r="M4248">
        <v>37.803369966405</v>
      </c>
      <c r="N4248">
        <v>0.89004503572638205</v>
      </c>
      <c r="O4248">
        <v>90.657084188911696</v>
      </c>
      <c r="P4248">
        <v>122.374429223744</v>
      </c>
      <c r="Q4248">
        <v>5.0385003542261997E-2</v>
      </c>
    </row>
    <row r="4249" spans="1:17" hidden="1" x14ac:dyDescent="0.3">
      <c r="A4249" t="s">
        <v>8730</v>
      </c>
      <c r="B4249" t="s">
        <v>8731</v>
      </c>
      <c r="C4249" t="s">
        <v>10405</v>
      </c>
      <c r="D4249" t="s">
        <v>213</v>
      </c>
      <c r="E4249">
        <v>16.06465</v>
      </c>
      <c r="F4249">
        <v>65.569999999999993</v>
      </c>
      <c r="G4249">
        <v>-6.0753570651503699</v>
      </c>
      <c r="H4249">
        <v>-14.587185488390601</v>
      </c>
      <c r="I4249">
        <v>-6.8855767031750803</v>
      </c>
      <c r="J4249">
        <v>-19.8412455172531</v>
      </c>
      <c r="K4249">
        <v>72.513687137181094</v>
      </c>
      <c r="L4249">
        <v>72.211052379364105</v>
      </c>
      <c r="M4249">
        <v>38.407057075654201</v>
      </c>
      <c r="N4249">
        <v>0.50413817715464504</v>
      </c>
      <c r="O4249">
        <v>49.4585938691474</v>
      </c>
      <c r="P4249">
        <v>33.925653594771198</v>
      </c>
      <c r="Q4249">
        <v>4.9459185644081E-2</v>
      </c>
    </row>
    <row r="4250" spans="1:17" hidden="1" x14ac:dyDescent="0.3">
      <c r="A4250" t="s">
        <v>8732</v>
      </c>
      <c r="B4250" t="s">
        <v>8733</v>
      </c>
      <c r="C4250" t="s">
        <v>10405</v>
      </c>
      <c r="D4250" t="s">
        <v>564</v>
      </c>
      <c r="E4250">
        <v>16.037437000000001</v>
      </c>
      <c r="F4250">
        <v>53.3</v>
      </c>
      <c r="G4250">
        <v>34.8084389633824</v>
      </c>
      <c r="H4250">
        <v>31.263719131355199</v>
      </c>
      <c r="I4250">
        <v>36.809610174491098</v>
      </c>
      <c r="J4250">
        <v>-12.0736312524637</v>
      </c>
      <c r="K4250">
        <v>49.712922476243897</v>
      </c>
      <c r="L4250">
        <v>44.527402167180398</v>
      </c>
      <c r="M4250">
        <v>44.513128489791498</v>
      </c>
      <c r="N4250">
        <v>3.1418538867875299</v>
      </c>
      <c r="O4250">
        <v>23.395872420262599</v>
      </c>
      <c r="P4250">
        <v>81.663258350374903</v>
      </c>
      <c r="Q4250">
        <v>0.14304069470807501</v>
      </c>
    </row>
    <row r="4251" spans="1:17" hidden="1" x14ac:dyDescent="0.3">
      <c r="A4251" t="s">
        <v>8734</v>
      </c>
      <c r="B4251" t="s">
        <v>8735</v>
      </c>
      <c r="C4251" t="s">
        <v>10405</v>
      </c>
      <c r="D4251" t="s">
        <v>54</v>
      </c>
      <c r="E4251">
        <v>16.01491</v>
      </c>
      <c r="F4251">
        <v>27.19</v>
      </c>
      <c r="G4251">
        <v>214.63971357849101</v>
      </c>
      <c r="H4251">
        <v>62.704655901677597</v>
      </c>
      <c r="I4251">
        <v>75.564902038154202</v>
      </c>
      <c r="J4251">
        <v>5.7289404695995199</v>
      </c>
      <c r="K4251">
        <v>21.251166055678699</v>
      </c>
      <c r="L4251">
        <v>17.035229286694001</v>
      </c>
      <c r="M4251">
        <v>97.196524847087005</v>
      </c>
      <c r="N4251">
        <v>2.15719610648669</v>
      </c>
      <c r="O4251">
        <v>7.4292019124677999</v>
      </c>
      <c r="P4251">
        <v>480.982905982906</v>
      </c>
      <c r="Q4251">
        <v>0.164708144899848</v>
      </c>
    </row>
    <row r="4252" spans="1:17" hidden="1" x14ac:dyDescent="0.3">
      <c r="A4252" t="s">
        <v>8736</v>
      </c>
      <c r="B4252" t="s">
        <v>8737</v>
      </c>
      <c r="C4252" t="s">
        <v>10405</v>
      </c>
      <c r="D4252" t="s">
        <v>400</v>
      </c>
      <c r="E4252">
        <v>15.970079999999999</v>
      </c>
      <c r="F4252">
        <v>17.149999999999999</v>
      </c>
      <c r="G4252">
        <v>-23.144174611240601</v>
      </c>
      <c r="H4252">
        <v>3.8031383885536698</v>
      </c>
      <c r="I4252">
        <v>6.9534844582795197</v>
      </c>
      <c r="J4252">
        <v>-8.6856173734148996</v>
      </c>
      <c r="K4252">
        <v>16.593347781126202</v>
      </c>
      <c r="L4252">
        <v>15.868427384003301</v>
      </c>
      <c r="M4252">
        <v>37.456634748624303</v>
      </c>
      <c r="N4252">
        <v>1.0206337217755801</v>
      </c>
      <c r="O4252">
        <v>32.653061224489797</v>
      </c>
      <c r="P4252">
        <v>34.089132134480003</v>
      </c>
      <c r="Q4252">
        <v>-1.0862154048866E-2</v>
      </c>
    </row>
    <row r="4253" spans="1:17" hidden="1" x14ac:dyDescent="0.3">
      <c r="A4253" t="s">
        <v>8738</v>
      </c>
      <c r="B4253" t="s">
        <v>8739</v>
      </c>
      <c r="C4253" t="s">
        <v>10405</v>
      </c>
      <c r="D4253" t="s">
        <v>754</v>
      </c>
      <c r="E4253">
        <v>15.966448</v>
      </c>
      <c r="F4253">
        <v>149.18</v>
      </c>
      <c r="G4253">
        <v>8.5510624308333192</v>
      </c>
      <c r="H4253">
        <v>-2.5444173389947098</v>
      </c>
      <c r="I4253">
        <v>2.4973125248788799</v>
      </c>
      <c r="J4253">
        <v>-1.7874160140895701</v>
      </c>
      <c r="K4253">
        <v>144.25729805478301</v>
      </c>
      <c r="L4253">
        <v>130.92671350501499</v>
      </c>
      <c r="M4253">
        <v>48.680230268627398</v>
      </c>
      <c r="N4253">
        <v>0.64791848857490797</v>
      </c>
      <c r="O4253">
        <v>3.0298967690038698</v>
      </c>
      <c r="P4253">
        <v>47.702970297029701</v>
      </c>
    </row>
    <row r="4254" spans="1:17" hidden="1" x14ac:dyDescent="0.3">
      <c r="A4254" t="s">
        <v>8740</v>
      </c>
      <c r="B4254" t="s">
        <v>8741</v>
      </c>
      <c r="C4254" t="s">
        <v>10405</v>
      </c>
      <c r="D4254" t="s">
        <v>468</v>
      </c>
      <c r="E4254">
        <v>15.863129600000001</v>
      </c>
      <c r="F4254">
        <v>12.8</v>
      </c>
      <c r="G4254">
        <v>-44.978050420840901</v>
      </c>
      <c r="H4254">
        <v>-14.933094252602499</v>
      </c>
      <c r="I4254">
        <v>-9.9390357045894593</v>
      </c>
      <c r="J4254">
        <v>-2.4691114784524202</v>
      </c>
      <c r="K4254">
        <v>13.389686436361099</v>
      </c>
      <c r="L4254">
        <v>12.950169546199101</v>
      </c>
      <c r="M4254">
        <v>37.544034142891498</v>
      </c>
      <c r="N4254">
        <v>1.5123966942148701</v>
      </c>
      <c r="O4254">
        <v>21.640624999999901</v>
      </c>
      <c r="P4254">
        <v>7.7441077441077404</v>
      </c>
    </row>
    <row r="4255" spans="1:17" hidden="1" x14ac:dyDescent="0.3">
      <c r="A4255" t="s">
        <v>8742</v>
      </c>
      <c r="B4255" t="s">
        <v>8743</v>
      </c>
      <c r="C4255" t="s">
        <v>10405</v>
      </c>
      <c r="D4255" t="s">
        <v>592</v>
      </c>
      <c r="E4255">
        <v>15.86</v>
      </c>
      <c r="F4255">
        <v>10.4</v>
      </c>
      <c r="G4255">
        <v>41.7415325669566</v>
      </c>
      <c r="H4255">
        <v>9.4511710392600392</v>
      </c>
      <c r="I4255">
        <v>51.697964043159402</v>
      </c>
      <c r="J4255">
        <v>-10.047508690995899</v>
      </c>
      <c r="K4255">
        <v>10.1483526805205</v>
      </c>
      <c r="L4255">
        <v>9.2309497580901603</v>
      </c>
      <c r="M4255">
        <v>46.937532712220502</v>
      </c>
      <c r="N4255">
        <v>1.2498600128917401</v>
      </c>
      <c r="O4255">
        <v>63.942307692307601</v>
      </c>
      <c r="P4255">
        <v>99.616122840690906</v>
      </c>
      <c r="Q4255">
        <v>9.0068123786139001E-2</v>
      </c>
    </row>
    <row r="4256" spans="1:17" hidden="1" x14ac:dyDescent="0.3">
      <c r="A4256" t="s">
        <v>8744</v>
      </c>
      <c r="B4256" t="s">
        <v>8745</v>
      </c>
      <c r="C4256" t="s">
        <v>10405</v>
      </c>
      <c r="D4256" t="s">
        <v>400</v>
      </c>
      <c r="E4256">
        <v>15.8439348</v>
      </c>
      <c r="F4256">
        <v>46.94</v>
      </c>
      <c r="G4256">
        <v>23.310436753485401</v>
      </c>
      <c r="H4256">
        <v>-9.5516487250369995</v>
      </c>
      <c r="I4256">
        <v>32.572938497525499</v>
      </c>
      <c r="J4256">
        <v>-2.9721295871043298</v>
      </c>
      <c r="K4256">
        <v>46.468552299494199</v>
      </c>
      <c r="L4256">
        <v>39.373095344808902</v>
      </c>
      <c r="M4256">
        <v>39.800136331114103</v>
      </c>
      <c r="N4256">
        <v>0.90346274208081701</v>
      </c>
      <c r="O4256">
        <v>16.957818491691501</v>
      </c>
      <c r="P4256">
        <v>72.510106578463706</v>
      </c>
      <c r="Q4256">
        <v>5.9806688668372E-2</v>
      </c>
    </row>
    <row r="4257" spans="1:17" hidden="1" x14ac:dyDescent="0.3">
      <c r="A4257" t="s">
        <v>8746</v>
      </c>
      <c r="B4257" t="s">
        <v>8747</v>
      </c>
      <c r="C4257" t="s">
        <v>10405</v>
      </c>
      <c r="D4257" t="s">
        <v>646</v>
      </c>
      <c r="E4257">
        <v>15.811503188</v>
      </c>
      <c r="F4257">
        <v>16.36</v>
      </c>
      <c r="G4257">
        <v>-62.316685975352001</v>
      </c>
      <c r="H4257">
        <v>12.2416561126429</v>
      </c>
      <c r="I4257">
        <v>-28.3330615262504</v>
      </c>
      <c r="J4257">
        <v>2.72890832352777</v>
      </c>
      <c r="K4257">
        <v>15.622258696656999</v>
      </c>
      <c r="L4257">
        <v>18.018207169027999</v>
      </c>
      <c r="M4257">
        <v>55.361220737448903</v>
      </c>
      <c r="N4257">
        <v>1.34314781718298</v>
      </c>
      <c r="O4257">
        <v>52.811735941320201</v>
      </c>
      <c r="P4257">
        <v>17.9524152847873</v>
      </c>
      <c r="Q4257">
        <v>-4.2960308377942E-2</v>
      </c>
    </row>
    <row r="4258" spans="1:17" hidden="1" x14ac:dyDescent="0.3">
      <c r="A4258" t="s">
        <v>8748</v>
      </c>
      <c r="B4258" t="s">
        <v>8749</v>
      </c>
      <c r="C4258" t="s">
        <v>10405</v>
      </c>
      <c r="D4258" t="s">
        <v>130</v>
      </c>
      <c r="E4258">
        <v>15.803205311999999</v>
      </c>
      <c r="F4258">
        <v>39.840000000000003</v>
      </c>
      <c r="G4258">
        <v>337.63980984341202</v>
      </c>
      <c r="H4258">
        <v>-0.86833171980228696</v>
      </c>
      <c r="I4258">
        <v>352.12817730601898</v>
      </c>
      <c r="J4258">
        <v>5.7124596006451496</v>
      </c>
      <c r="K4258">
        <v>32.409646200748099</v>
      </c>
      <c r="M4258">
        <v>80.558728693579397</v>
      </c>
      <c r="N4258">
        <v>1.2599177619253601</v>
      </c>
      <c r="O4258">
        <v>13.830321285140499</v>
      </c>
      <c r="P4258">
        <v>369.81132075471697</v>
      </c>
    </row>
    <row r="4259" spans="1:17" hidden="1" x14ac:dyDescent="0.3">
      <c r="A4259" t="s">
        <v>8750</v>
      </c>
      <c r="B4259" t="s">
        <v>8751</v>
      </c>
      <c r="C4259" t="s">
        <v>10405</v>
      </c>
      <c r="D4259" t="s">
        <v>592</v>
      </c>
      <c r="E4259">
        <v>15.8026909199999</v>
      </c>
      <c r="F4259">
        <v>0.86</v>
      </c>
      <c r="G4259">
        <v>-81.583275617186501</v>
      </c>
      <c r="H4259">
        <v>13.2978998994442</v>
      </c>
      <c r="I4259">
        <v>-27.156827659223499</v>
      </c>
      <c r="J4259">
        <v>-3.6319021761268302</v>
      </c>
      <c r="K4259">
        <v>0.91069822317941096</v>
      </c>
      <c r="L4259">
        <v>1.46542982033034</v>
      </c>
      <c r="M4259">
        <v>65.642125135804307</v>
      </c>
      <c r="N4259">
        <v>0.83721825616470702</v>
      </c>
      <c r="O4259">
        <v>155.81395348837199</v>
      </c>
      <c r="P4259">
        <v>32.307692307692299</v>
      </c>
      <c r="Q4259">
        <v>-9.9553567808104995E-2</v>
      </c>
    </row>
    <row r="4260" spans="1:17" hidden="1" x14ac:dyDescent="0.3">
      <c r="A4260" t="s">
        <v>8752</v>
      </c>
      <c r="B4260" t="s">
        <v>8753</v>
      </c>
      <c r="C4260" t="s">
        <v>10405</v>
      </c>
      <c r="E4260">
        <v>15.800107499999999</v>
      </c>
      <c r="F4260">
        <v>31.49</v>
      </c>
      <c r="G4260">
        <v>53.063783206342798</v>
      </c>
      <c r="H4260">
        <v>-25.747911120951901</v>
      </c>
      <c r="I4260">
        <v>-4.9369923566814604</v>
      </c>
      <c r="J4260">
        <v>-1.52698496432051</v>
      </c>
      <c r="K4260">
        <v>34.331975292431302</v>
      </c>
      <c r="L4260">
        <v>29.761281630213801</v>
      </c>
      <c r="M4260">
        <v>44.187576167908396</v>
      </c>
      <c r="N4260">
        <v>0.86079375893024002</v>
      </c>
      <c r="O4260">
        <v>46.649730073039002</v>
      </c>
      <c r="P4260">
        <v>127.036770007209</v>
      </c>
      <c r="Q4260">
        <v>7.1187991820596999E-2</v>
      </c>
    </row>
    <row r="4261" spans="1:17" hidden="1" x14ac:dyDescent="0.3">
      <c r="A4261" t="s">
        <v>8754</v>
      </c>
      <c r="B4261" t="s">
        <v>8755</v>
      </c>
      <c r="C4261" t="s">
        <v>10405</v>
      </c>
      <c r="D4261" t="s">
        <v>564</v>
      </c>
      <c r="E4261">
        <v>15.764497</v>
      </c>
      <c r="F4261">
        <v>4.6900000000000004</v>
      </c>
      <c r="G4261">
        <v>243.62977113997701</v>
      </c>
      <c r="H4261">
        <v>15.977252480371501</v>
      </c>
      <c r="I4261">
        <v>88.470702705148895</v>
      </c>
      <c r="J4261">
        <v>1.60328671159282</v>
      </c>
      <c r="K4261">
        <v>4.15594800395316</v>
      </c>
      <c r="L4261">
        <v>3.0076949815518002</v>
      </c>
      <c r="M4261">
        <v>66.846740443914896</v>
      </c>
      <c r="N4261">
        <v>0.39161626855098902</v>
      </c>
      <c r="O4261">
        <v>14.4989339019189</v>
      </c>
      <c r="P4261">
        <v>330.27522935779803</v>
      </c>
      <c r="Q4261">
        <v>2.2160111967674E-2</v>
      </c>
    </row>
    <row r="4262" spans="1:17" hidden="1" x14ac:dyDescent="0.3">
      <c r="A4262" t="s">
        <v>8756</v>
      </c>
      <c r="B4262" t="s">
        <v>8757</v>
      </c>
      <c r="C4262" t="s">
        <v>10405</v>
      </c>
      <c r="D4262" t="s">
        <v>130</v>
      </c>
      <c r="E4262">
        <v>15.6408</v>
      </c>
      <c r="F4262">
        <v>41.16</v>
      </c>
      <c r="G4262">
        <v>259.455510972615</v>
      </c>
      <c r="H4262">
        <v>-16.279581709421699</v>
      </c>
      <c r="I4262">
        <v>44.045736708473697</v>
      </c>
      <c r="J4262">
        <v>-5.8493931685932701</v>
      </c>
      <c r="K4262">
        <v>42.619642865213798</v>
      </c>
      <c r="L4262">
        <v>33.224296826627302</v>
      </c>
      <c r="M4262">
        <v>18.762484186566901</v>
      </c>
      <c r="N4262">
        <v>0.154225274413333</v>
      </c>
      <c r="O4262">
        <v>39.042759961127302</v>
      </c>
      <c r="P4262">
        <v>332.80757097791798</v>
      </c>
    </row>
    <row r="4263" spans="1:17" hidden="1" x14ac:dyDescent="0.3">
      <c r="A4263" t="s">
        <v>8758</v>
      </c>
      <c r="B4263" t="s">
        <v>8759</v>
      </c>
      <c r="C4263" t="s">
        <v>10405</v>
      </c>
      <c r="D4263" t="s">
        <v>294</v>
      </c>
      <c r="E4263">
        <v>15.605093999999999</v>
      </c>
      <c r="F4263">
        <v>3.27</v>
      </c>
      <c r="G4263">
        <v>34.6652237825733</v>
      </c>
      <c r="H4263">
        <v>59.452870659678098</v>
      </c>
      <c r="I4263">
        <v>35.837983311866097</v>
      </c>
      <c r="J4263">
        <v>9.7611043488857199</v>
      </c>
      <c r="K4263">
        <v>2.35861971457763</v>
      </c>
      <c r="L4263">
        <v>2.20045749979798</v>
      </c>
      <c r="M4263">
        <v>89.898724853571693</v>
      </c>
      <c r="N4263">
        <v>1.97214956225556</v>
      </c>
      <c r="O4263">
        <v>0</v>
      </c>
      <c r="P4263">
        <v>131.91489361702099</v>
      </c>
    </row>
    <row r="4264" spans="1:17" hidden="1" x14ac:dyDescent="0.3">
      <c r="A4264" t="s">
        <v>8760</v>
      </c>
      <c r="B4264" t="s">
        <v>8761</v>
      </c>
      <c r="C4264" t="s">
        <v>10405</v>
      </c>
      <c r="D4264" t="s">
        <v>51</v>
      </c>
      <c r="E4264">
        <v>15.601559999999999</v>
      </c>
      <c r="F4264">
        <v>52</v>
      </c>
      <c r="G4264">
        <v>78.014422799285896</v>
      </c>
      <c r="H4264">
        <v>23.333053926917199</v>
      </c>
      <c r="I4264">
        <v>12.0250131988458</v>
      </c>
      <c r="J4264">
        <v>-13.3748102572855</v>
      </c>
      <c r="K4264">
        <v>50.724458157621797</v>
      </c>
      <c r="L4264">
        <v>41.760553291575498</v>
      </c>
      <c r="M4264">
        <v>31.986523358364298</v>
      </c>
      <c r="N4264">
        <v>0.31591452519452201</v>
      </c>
      <c r="O4264">
        <v>42.288461538461497</v>
      </c>
      <c r="P4264">
        <v>116.576426488962</v>
      </c>
      <c r="Q4264">
        <v>6.7703200351634005E-2</v>
      </c>
    </row>
    <row r="4265" spans="1:17" hidden="1" x14ac:dyDescent="0.3">
      <c r="A4265" t="s">
        <v>8762</v>
      </c>
      <c r="B4265" t="s">
        <v>8763</v>
      </c>
      <c r="C4265" t="s">
        <v>10405</v>
      </c>
      <c r="D4265" t="s">
        <v>54</v>
      </c>
      <c r="E4265">
        <v>15.6</v>
      </c>
      <c r="F4265">
        <v>3.9</v>
      </c>
      <c r="G4265">
        <v>-97.9008606476838</v>
      </c>
      <c r="H4265">
        <v>-21.778932251855998</v>
      </c>
      <c r="I4265">
        <v>-56.168947865101003</v>
      </c>
      <c r="J4265">
        <v>-2.4691114784524202</v>
      </c>
      <c r="K4265">
        <v>4.3940549341611197</v>
      </c>
      <c r="L4265">
        <v>6.6585715854457801</v>
      </c>
      <c r="M4265">
        <v>42.729254865507798</v>
      </c>
      <c r="N4265">
        <v>0.37024218994215502</v>
      </c>
      <c r="O4265">
        <v>253.84615384615299</v>
      </c>
      <c r="P4265">
        <v>5.4054054054053902</v>
      </c>
      <c r="Q4265">
        <v>-7.6892653604776998E-2</v>
      </c>
    </row>
    <row r="4266" spans="1:17" hidden="1" x14ac:dyDescent="0.3">
      <c r="A4266" t="s">
        <v>8764</v>
      </c>
      <c r="B4266" t="s">
        <v>8765</v>
      </c>
      <c r="C4266" t="s">
        <v>10405</v>
      </c>
      <c r="D4266" t="s">
        <v>119</v>
      </c>
      <c r="E4266">
        <v>15.5936</v>
      </c>
      <c r="F4266">
        <v>17.77</v>
      </c>
      <c r="G4266">
        <v>-52.270431774613499</v>
      </c>
      <c r="H4266">
        <v>-7.7218614726661201</v>
      </c>
      <c r="I4266">
        <v>-43.6106132277718</v>
      </c>
      <c r="J4266">
        <v>-3.4394311131555999</v>
      </c>
      <c r="K4266">
        <v>18.378206507907102</v>
      </c>
      <c r="L4266">
        <v>20.746820747747599</v>
      </c>
      <c r="M4266">
        <v>53.141648189981098</v>
      </c>
      <c r="N4266">
        <v>1.03214953554206</v>
      </c>
      <c r="O4266">
        <v>107.54079909960601</v>
      </c>
      <c r="P4266">
        <v>7.5665859564164597</v>
      </c>
      <c r="Q4266">
        <v>1.9628852041769999E-2</v>
      </c>
    </row>
    <row r="4267" spans="1:17" hidden="1" x14ac:dyDescent="0.3">
      <c r="A4267" t="s">
        <v>8766</v>
      </c>
      <c r="B4267" t="s">
        <v>8767</v>
      </c>
      <c r="C4267" t="s">
        <v>10405</v>
      </c>
      <c r="D4267" t="s">
        <v>51</v>
      </c>
      <c r="E4267">
        <v>15.538188959999999</v>
      </c>
      <c r="F4267">
        <v>10.99</v>
      </c>
      <c r="G4267">
        <v>-16.608945191009699</v>
      </c>
      <c r="H4267">
        <v>-16.135860784316399</v>
      </c>
      <c r="I4267">
        <v>-9.6202132618732108</v>
      </c>
      <c r="J4267">
        <v>-4.2453104127330503</v>
      </c>
      <c r="K4267">
        <v>11.615094057866401</v>
      </c>
      <c r="L4267">
        <v>10.8253868973993</v>
      </c>
      <c r="M4267">
        <v>29.851098829022501</v>
      </c>
      <c r="N4267">
        <v>0.90819099660397196</v>
      </c>
      <c r="O4267">
        <v>56.414922656960798</v>
      </c>
      <c r="P4267">
        <v>86.587436332767396</v>
      </c>
      <c r="Q4267">
        <v>6.5829529170365997E-2</v>
      </c>
    </row>
    <row r="4268" spans="1:17" hidden="1" x14ac:dyDescent="0.3">
      <c r="A4268" t="s">
        <v>8768</v>
      </c>
      <c r="B4268" t="s">
        <v>8769</v>
      </c>
      <c r="C4268" t="s">
        <v>10405</v>
      </c>
      <c r="D4268" t="s">
        <v>780</v>
      </c>
      <c r="E4268">
        <v>15.524699999999999</v>
      </c>
      <c r="F4268">
        <v>30</v>
      </c>
      <c r="G4268">
        <v>-44.065784039057498</v>
      </c>
      <c r="H4268">
        <v>-0.26288213694757001</v>
      </c>
      <c r="I4268">
        <v>-10.54028630584</v>
      </c>
      <c r="J4268">
        <v>3.8784062520440301</v>
      </c>
      <c r="K4268">
        <v>29.605442894500001</v>
      </c>
      <c r="L4268">
        <v>30.9378690561852</v>
      </c>
      <c r="M4268">
        <v>63.333621078874899</v>
      </c>
      <c r="N4268">
        <v>1.1907810499359699</v>
      </c>
      <c r="O4268">
        <v>43.1</v>
      </c>
      <c r="P4268">
        <v>19.047619047619001</v>
      </c>
    </row>
    <row r="4269" spans="1:17" hidden="1" x14ac:dyDescent="0.3">
      <c r="A4269" t="s">
        <v>8770</v>
      </c>
      <c r="B4269" t="s">
        <v>8771</v>
      </c>
      <c r="C4269" t="s">
        <v>10405</v>
      </c>
      <c r="D4269" t="s">
        <v>1442</v>
      </c>
      <c r="E4269">
        <v>15.502140000000001</v>
      </c>
      <c r="F4269">
        <v>24.26</v>
      </c>
      <c r="G4269">
        <v>-23.137803046135598</v>
      </c>
      <c r="H4269">
        <v>-34.803791757610703</v>
      </c>
      <c r="I4269">
        <v>-6.9068877409346401</v>
      </c>
      <c r="J4269">
        <v>-12.182546536137499</v>
      </c>
      <c r="K4269">
        <v>28.525086848778599</v>
      </c>
      <c r="L4269">
        <v>25.4825240962215</v>
      </c>
      <c r="M4269">
        <v>13.5247500889493</v>
      </c>
      <c r="N4269">
        <v>0.171328671328671</v>
      </c>
      <c r="O4269">
        <v>66.117065127782297</v>
      </c>
      <c r="P4269">
        <v>32.3513366066557</v>
      </c>
    </row>
    <row r="4270" spans="1:17" hidden="1" x14ac:dyDescent="0.3">
      <c r="A4270" t="s">
        <v>8772</v>
      </c>
      <c r="B4270" t="s">
        <v>8773</v>
      </c>
      <c r="C4270" t="s">
        <v>10405</v>
      </c>
      <c r="D4270" t="s">
        <v>754</v>
      </c>
      <c r="E4270">
        <v>15.501888424000001</v>
      </c>
      <c r="F4270">
        <v>98.18</v>
      </c>
      <c r="G4270">
        <v>16.2038857941514</v>
      </c>
      <c r="H4270">
        <v>-1.04396271005324</v>
      </c>
      <c r="I4270">
        <v>7.3869202455703098</v>
      </c>
      <c r="J4270">
        <v>-2.0270781250266601</v>
      </c>
      <c r="K4270">
        <v>94.767504122987802</v>
      </c>
      <c r="L4270">
        <v>83.763046434093894</v>
      </c>
      <c r="M4270">
        <v>40.888200527429397</v>
      </c>
      <c r="N4270">
        <v>1.4647670498482701</v>
      </c>
      <c r="O4270">
        <v>3.63617844774901</v>
      </c>
      <c r="P4270">
        <v>55.7176843774782</v>
      </c>
    </row>
    <row r="4271" spans="1:17" hidden="1" x14ac:dyDescent="0.3">
      <c r="A4271" t="s">
        <v>8774</v>
      </c>
      <c r="B4271" t="s">
        <v>8775</v>
      </c>
      <c r="C4271" t="s">
        <v>10405</v>
      </c>
      <c r="D4271" t="s">
        <v>564</v>
      </c>
      <c r="E4271">
        <v>15.45</v>
      </c>
      <c r="F4271">
        <v>51.5</v>
      </c>
      <c r="G4271">
        <v>-9.1129684979230898</v>
      </c>
      <c r="H4271">
        <v>-19.828100487518601</v>
      </c>
      <c r="I4271">
        <v>-33.5465644583361</v>
      </c>
      <c r="J4271">
        <v>-1.71793776953223</v>
      </c>
      <c r="K4271">
        <v>57.018748324555602</v>
      </c>
      <c r="L4271">
        <v>55.502162367954099</v>
      </c>
      <c r="M4271">
        <v>27.713803670945701</v>
      </c>
      <c r="N4271">
        <v>0.578220461361869</v>
      </c>
      <c r="O4271">
        <v>99.029126213592207</v>
      </c>
      <c r="P4271">
        <v>49.0593342981186</v>
      </c>
    </row>
    <row r="4272" spans="1:17" hidden="1" x14ac:dyDescent="0.3">
      <c r="A4272" t="s">
        <v>8776</v>
      </c>
      <c r="B4272" t="s">
        <v>8777</v>
      </c>
      <c r="C4272" t="s">
        <v>10405</v>
      </c>
      <c r="D4272" t="s">
        <v>1962</v>
      </c>
      <c r="E4272">
        <v>15.4467</v>
      </c>
      <c r="F4272">
        <v>19.489999999999998</v>
      </c>
      <c r="G4272">
        <v>-30.2363644677895</v>
      </c>
      <c r="H4272">
        <v>-11.665868216497801</v>
      </c>
      <c r="I4272">
        <v>-1.67123868679246</v>
      </c>
      <c r="J4272">
        <v>-1.47330435056981</v>
      </c>
      <c r="K4272">
        <v>19.6324242824485</v>
      </c>
      <c r="L4272">
        <v>19.433997096068602</v>
      </c>
      <c r="M4272">
        <v>43.124589836330799</v>
      </c>
      <c r="N4272">
        <v>0.43532515604078198</v>
      </c>
      <c r="O4272">
        <v>18.419702411492999</v>
      </c>
      <c r="P4272">
        <v>20.6064356435643</v>
      </c>
      <c r="Q4272">
        <v>-8.9240490605150009E-3</v>
      </c>
    </row>
    <row r="4273" spans="1:17" hidden="1" x14ac:dyDescent="0.3">
      <c r="A4273" t="s">
        <v>8778</v>
      </c>
      <c r="B4273" t="s">
        <v>8779</v>
      </c>
      <c r="C4273" t="s">
        <v>10405</v>
      </c>
      <c r="D4273" t="s">
        <v>687</v>
      </c>
      <c r="E4273">
        <v>15.406090000000001</v>
      </c>
      <c r="F4273">
        <v>13.67</v>
      </c>
      <c r="G4273">
        <v>46.521299546212099</v>
      </c>
      <c r="H4273">
        <v>-18.419894745295299</v>
      </c>
      <c r="I4273">
        <v>25.458217807847198</v>
      </c>
      <c r="J4273">
        <v>-4.96911147845241</v>
      </c>
      <c r="K4273">
        <v>14.8434429389453</v>
      </c>
      <c r="L4273">
        <v>13.3844513465568</v>
      </c>
      <c r="M4273">
        <v>36.682462740925402</v>
      </c>
      <c r="N4273">
        <v>2.1464162559663702</v>
      </c>
      <c r="O4273">
        <v>45.2084857351865</v>
      </c>
      <c r="Q4273">
        <v>4.6179762457117003E-2</v>
      </c>
    </row>
    <row r="4274" spans="1:17" hidden="1" x14ac:dyDescent="0.3">
      <c r="A4274" t="s">
        <v>8780</v>
      </c>
      <c r="B4274" t="s">
        <v>8781</v>
      </c>
      <c r="C4274" t="s">
        <v>10405</v>
      </c>
      <c r="D4274" t="s">
        <v>592</v>
      </c>
      <c r="E4274">
        <v>15.393585</v>
      </c>
      <c r="F4274">
        <v>26.5</v>
      </c>
      <c r="G4274">
        <v>86.475353775164393</v>
      </c>
      <c r="H4274">
        <v>-20.620797180217</v>
      </c>
      <c r="I4274">
        <v>42.922917157363401</v>
      </c>
      <c r="J4274">
        <v>-24.335084904217801</v>
      </c>
      <c r="K4274">
        <v>28.454948735129101</v>
      </c>
      <c r="L4274">
        <v>21.466451410605501</v>
      </c>
      <c r="M4274">
        <v>27.127520977358099</v>
      </c>
      <c r="N4274">
        <v>0.61779694895316295</v>
      </c>
      <c r="O4274">
        <v>41.396226415094297</v>
      </c>
      <c r="P4274">
        <v>142.896425297891</v>
      </c>
      <c r="Q4274">
        <v>6.0013024952395001E-2</v>
      </c>
    </row>
    <row r="4275" spans="1:17" hidden="1" x14ac:dyDescent="0.3">
      <c r="A4275" t="s">
        <v>8782</v>
      </c>
      <c r="B4275" t="s">
        <v>8783</v>
      </c>
      <c r="C4275" t="s">
        <v>10405</v>
      </c>
      <c r="E4275">
        <v>15.32023</v>
      </c>
      <c r="F4275">
        <v>11.35</v>
      </c>
      <c r="G4275">
        <v>155.89955507854299</v>
      </c>
      <c r="H4275">
        <v>-7.1924382648069702</v>
      </c>
      <c r="I4275">
        <v>-26.150885384180999</v>
      </c>
      <c r="J4275">
        <v>-4.3063818196597596</v>
      </c>
      <c r="K4275">
        <v>11.2696561273476</v>
      </c>
      <c r="L4275">
        <v>9.6706282684793496</v>
      </c>
      <c r="M4275">
        <v>50.609786672659901</v>
      </c>
      <c r="N4275">
        <v>0.93752275946887798</v>
      </c>
      <c r="O4275">
        <v>22.731277533039599</v>
      </c>
      <c r="P4275">
        <v>242.900302114803</v>
      </c>
      <c r="Q4275">
        <v>-1.3196351603057E-2</v>
      </c>
    </row>
    <row r="4276" spans="1:17" hidden="1" x14ac:dyDescent="0.3">
      <c r="A4276" t="s">
        <v>8784</v>
      </c>
      <c r="B4276" t="s">
        <v>8785</v>
      </c>
      <c r="C4276" t="s">
        <v>10405</v>
      </c>
      <c r="D4276" t="s">
        <v>135</v>
      </c>
      <c r="E4276">
        <v>15.314300100000001</v>
      </c>
      <c r="F4276">
        <v>28.89</v>
      </c>
      <c r="G4276">
        <v>12.2784890886957</v>
      </c>
      <c r="H4276">
        <v>-15.2335518242201</v>
      </c>
      <c r="I4276">
        <v>-31.237901078858702</v>
      </c>
      <c r="J4276">
        <v>-8.6543446390741803</v>
      </c>
      <c r="K4276">
        <v>30.664421771793599</v>
      </c>
      <c r="L4276">
        <v>30.520794261093101</v>
      </c>
      <c r="M4276">
        <v>35.944426579673603</v>
      </c>
      <c r="N4276">
        <v>0.76883164079874999</v>
      </c>
      <c r="O4276">
        <v>54.2056074766355</v>
      </c>
      <c r="P4276">
        <v>53.181336161187701</v>
      </c>
      <c r="Q4276">
        <v>0.10678153978556</v>
      </c>
    </row>
    <row r="4277" spans="1:17" hidden="1" x14ac:dyDescent="0.3">
      <c r="A4277" t="s">
        <v>8786</v>
      </c>
      <c r="B4277" t="s">
        <v>8787</v>
      </c>
      <c r="C4277" t="s">
        <v>10405</v>
      </c>
      <c r="D4277" t="s">
        <v>92</v>
      </c>
      <c r="E4277">
        <v>15.2661</v>
      </c>
      <c r="F4277">
        <v>16.850000000000001</v>
      </c>
      <c r="G4277">
        <v>164.48341866615999</v>
      </c>
      <c r="H4277">
        <v>-25.8473691366186</v>
      </c>
      <c r="I4277">
        <v>-58.289417682042298</v>
      </c>
      <c r="J4277">
        <v>-4.2234974433646997</v>
      </c>
      <c r="K4277">
        <v>17.924743104945001</v>
      </c>
      <c r="L4277">
        <v>18.219417187897498</v>
      </c>
      <c r="M4277">
        <v>36.536023199887403</v>
      </c>
      <c r="N4277">
        <v>0.31787853514292203</v>
      </c>
      <c r="O4277">
        <v>134.65875370919801</v>
      </c>
      <c r="P4277">
        <v>201.971326164874</v>
      </c>
      <c r="Q4277">
        <v>0.17481855290084899</v>
      </c>
    </row>
    <row r="4278" spans="1:17" hidden="1" x14ac:dyDescent="0.3">
      <c r="A4278" t="s">
        <v>8788</v>
      </c>
      <c r="B4278" t="s">
        <v>8789</v>
      </c>
      <c r="C4278" t="s">
        <v>10405</v>
      </c>
      <c r="D4278" t="s">
        <v>754</v>
      </c>
      <c r="E4278">
        <v>15.224317124999899</v>
      </c>
      <c r="F4278">
        <v>27.5</v>
      </c>
      <c r="G4278">
        <v>6.4292419283917299</v>
      </c>
      <c r="H4278">
        <v>-1.57413505686038</v>
      </c>
      <c r="I4278">
        <v>2.4041927958442701</v>
      </c>
      <c r="J4278">
        <v>-1.4793754080711901</v>
      </c>
      <c r="K4278">
        <v>26.407899949774698</v>
      </c>
      <c r="L4278">
        <v>24.252040419642</v>
      </c>
      <c r="M4278">
        <v>59.890528015670299</v>
      </c>
      <c r="N4278">
        <v>0.85845387501951098</v>
      </c>
      <c r="O4278">
        <v>4.1454545454545402</v>
      </c>
      <c r="P4278">
        <v>45.4257006874669</v>
      </c>
    </row>
    <row r="4279" spans="1:17" hidden="1" x14ac:dyDescent="0.3">
      <c r="A4279" t="s">
        <v>8790</v>
      </c>
      <c r="B4279" t="s">
        <v>8791</v>
      </c>
      <c r="C4279" t="s">
        <v>10405</v>
      </c>
      <c r="D4279" t="s">
        <v>754</v>
      </c>
      <c r="E4279">
        <v>15.1879762019999</v>
      </c>
      <c r="F4279">
        <v>171.67</v>
      </c>
      <c r="G4279">
        <v>14.1298356030983</v>
      </c>
      <c r="H4279">
        <v>-2.74063893688718</v>
      </c>
      <c r="I4279">
        <v>8.4242538920799799</v>
      </c>
      <c r="J4279">
        <v>-2.2235548835038599</v>
      </c>
      <c r="K4279">
        <v>166.225502102576</v>
      </c>
      <c r="L4279">
        <v>148.93369704170399</v>
      </c>
      <c r="M4279">
        <v>55.3773054855941</v>
      </c>
      <c r="N4279">
        <v>0.85017816347334096</v>
      </c>
      <c r="O4279">
        <v>1.1533756626085101</v>
      </c>
      <c r="P4279">
        <v>56.647504334337</v>
      </c>
    </row>
    <row r="4280" spans="1:17" hidden="1" x14ac:dyDescent="0.3">
      <c r="A4280" t="s">
        <v>8792</v>
      </c>
      <c r="B4280" t="s">
        <v>8793</v>
      </c>
      <c r="C4280" t="s">
        <v>10405</v>
      </c>
      <c r="D4280" t="s">
        <v>46</v>
      </c>
      <c r="E4280">
        <v>15.17592</v>
      </c>
      <c r="F4280">
        <v>22.2</v>
      </c>
      <c r="G4280">
        <v>-8.4946306884629799</v>
      </c>
      <c r="H4280">
        <v>-16.1349011650933</v>
      </c>
      <c r="I4280">
        <v>-19.016476782030502</v>
      </c>
      <c r="K4280">
        <v>19.929592107815399</v>
      </c>
      <c r="L4280">
        <v>12.897164600703199</v>
      </c>
      <c r="M4280">
        <v>44.161984430943697</v>
      </c>
      <c r="N4280">
        <v>1.07258064516129</v>
      </c>
      <c r="O4280">
        <v>12.8378378378378</v>
      </c>
      <c r="P4280">
        <v>77.599999999999994</v>
      </c>
    </row>
    <row r="4281" spans="1:17" hidden="1" x14ac:dyDescent="0.3">
      <c r="A4281" t="s">
        <v>8794</v>
      </c>
      <c r="B4281" t="s">
        <v>8795</v>
      </c>
      <c r="C4281" t="s">
        <v>10405</v>
      </c>
      <c r="D4281" t="s">
        <v>592</v>
      </c>
      <c r="E4281">
        <v>15.1662</v>
      </c>
      <c r="F4281">
        <v>10.99</v>
      </c>
      <c r="G4281">
        <v>17.5560095246631</v>
      </c>
      <c r="H4281">
        <v>-12.847730718663399</v>
      </c>
      <c r="I4281">
        <v>29.833635074792699</v>
      </c>
      <c r="J4281">
        <v>-10.4824670711068</v>
      </c>
      <c r="K4281">
        <v>11.277414628815199</v>
      </c>
      <c r="L4281">
        <v>9.38974840567729</v>
      </c>
      <c r="M4281">
        <v>37.008249319891299</v>
      </c>
      <c r="N4281">
        <v>0.29610463292085898</v>
      </c>
      <c r="O4281">
        <v>35.0318471337579</v>
      </c>
      <c r="P4281">
        <v>82.861896838602306</v>
      </c>
      <c r="Q4281">
        <v>0.101899775375666</v>
      </c>
    </row>
    <row r="4282" spans="1:17" hidden="1" x14ac:dyDescent="0.3">
      <c r="A4282" t="s">
        <v>8796</v>
      </c>
      <c r="B4282" t="s">
        <v>8797</v>
      </c>
      <c r="C4282" t="s">
        <v>10405</v>
      </c>
      <c r="D4282" t="s">
        <v>438</v>
      </c>
      <c r="E4282">
        <v>15.034520000000001</v>
      </c>
      <c r="F4282">
        <v>86</v>
      </c>
      <c r="G4282">
        <v>-29.790558530351799</v>
      </c>
      <c r="H4282">
        <v>8.9923443438886608</v>
      </c>
      <c r="I4282">
        <v>-5.9948317603855203</v>
      </c>
      <c r="J4282">
        <v>13.454455400528399</v>
      </c>
      <c r="K4282">
        <v>80.209991435021905</v>
      </c>
      <c r="L4282">
        <v>81.765290313063204</v>
      </c>
      <c r="M4282">
        <v>61.597393380148198</v>
      </c>
      <c r="N4282">
        <v>0.875</v>
      </c>
      <c r="O4282">
        <v>12.790697674418601</v>
      </c>
      <c r="P4282">
        <v>42.148760330578497</v>
      </c>
    </row>
    <row r="4283" spans="1:17" hidden="1" x14ac:dyDescent="0.3">
      <c r="A4283" t="s">
        <v>8798</v>
      </c>
      <c r="B4283" t="s">
        <v>8799</v>
      </c>
      <c r="C4283" t="s">
        <v>10405</v>
      </c>
      <c r="D4283" t="s">
        <v>130</v>
      </c>
      <c r="E4283">
        <v>15.033294</v>
      </c>
      <c r="F4283">
        <v>57</v>
      </c>
      <c r="G4283">
        <v>60.071322140972299</v>
      </c>
      <c r="H4283">
        <v>-6.9605160868198501</v>
      </c>
      <c r="I4283">
        <v>-3.1102791270891701</v>
      </c>
      <c r="J4283">
        <v>-1.1232852433587199</v>
      </c>
      <c r="K4283">
        <v>59.105073565841003</v>
      </c>
      <c r="L4283">
        <v>49.743704226794001</v>
      </c>
      <c r="M4283">
        <v>31.539757519347599</v>
      </c>
      <c r="N4283">
        <v>1.46126323251549</v>
      </c>
      <c r="O4283">
        <v>29.999999999999901</v>
      </c>
      <c r="P4283">
        <v>103.93559928443599</v>
      </c>
      <c r="Q4283">
        <v>7.2162846843652997E-2</v>
      </c>
    </row>
    <row r="4284" spans="1:17" hidden="1" x14ac:dyDescent="0.3">
      <c r="A4284" t="s">
        <v>8800</v>
      </c>
      <c r="B4284" t="s">
        <v>8801</v>
      </c>
      <c r="C4284" t="s">
        <v>10405</v>
      </c>
      <c r="D4284" t="s">
        <v>564</v>
      </c>
      <c r="E4284">
        <v>15.0311947</v>
      </c>
      <c r="F4284">
        <v>35.33</v>
      </c>
      <c r="G4284">
        <v>44.921220918269697</v>
      </c>
      <c r="H4284">
        <v>-12.636743862256001</v>
      </c>
      <c r="I4284">
        <v>-32.714408479962202</v>
      </c>
      <c r="J4284">
        <v>3.82019669764821</v>
      </c>
      <c r="K4284">
        <v>34.456602515713001</v>
      </c>
      <c r="L4284">
        <v>33.698259794122698</v>
      </c>
      <c r="M4284">
        <v>55.236626178321998</v>
      </c>
      <c r="N4284">
        <v>1.7725874470060501</v>
      </c>
      <c r="O4284">
        <v>47.127087461081203</v>
      </c>
      <c r="P4284">
        <v>92.639040348964002</v>
      </c>
      <c r="Q4284">
        <v>0.13859729559614001</v>
      </c>
    </row>
    <row r="4285" spans="1:17" hidden="1" x14ac:dyDescent="0.3">
      <c r="A4285" t="s">
        <v>8802</v>
      </c>
      <c r="B4285" t="s">
        <v>8803</v>
      </c>
      <c r="C4285" t="s">
        <v>10405</v>
      </c>
      <c r="D4285" t="s">
        <v>46</v>
      </c>
      <c r="E4285">
        <v>15.016805</v>
      </c>
      <c r="F4285">
        <v>22.45</v>
      </c>
      <c r="G4285">
        <v>77.641573200845301</v>
      </c>
      <c r="H4285">
        <v>-15.315424580414099</v>
      </c>
      <c r="I4285">
        <v>-34.534995300548999</v>
      </c>
      <c r="J4285">
        <v>-11.762040771381701</v>
      </c>
      <c r="K4285">
        <v>23.8923144760521</v>
      </c>
      <c r="L4285">
        <v>20.392671220088001</v>
      </c>
      <c r="M4285">
        <v>31.154936071120002</v>
      </c>
      <c r="N4285">
        <v>1</v>
      </c>
      <c r="O4285">
        <v>77.728285077951</v>
      </c>
      <c r="P4285">
        <v>145.35519125683001</v>
      </c>
      <c r="Q4285">
        <v>0.212289310587748</v>
      </c>
    </row>
    <row r="4286" spans="1:17" hidden="1" x14ac:dyDescent="0.3">
      <c r="A4286" t="s">
        <v>8804</v>
      </c>
      <c r="B4286" t="s">
        <v>8805</v>
      </c>
      <c r="C4286" t="s">
        <v>10405</v>
      </c>
      <c r="D4286" t="s">
        <v>393</v>
      </c>
      <c r="E4286">
        <v>14.964513999999999</v>
      </c>
      <c r="F4286">
        <v>74.86</v>
      </c>
      <c r="G4286">
        <v>-21.579104351989599</v>
      </c>
      <c r="H4286">
        <v>-14.2557606291215</v>
      </c>
      <c r="I4286">
        <v>109.165341399787</v>
      </c>
      <c r="J4286">
        <v>-12.9033010669952</v>
      </c>
      <c r="K4286">
        <v>78.784084817485606</v>
      </c>
      <c r="L4286">
        <v>65.732377217665899</v>
      </c>
      <c r="M4286">
        <v>29.789098205415701</v>
      </c>
      <c r="N4286">
        <v>0.83435906453314501</v>
      </c>
      <c r="O4286">
        <v>29.6954314720812</v>
      </c>
      <c r="P4286">
        <v>152.734638757596</v>
      </c>
    </row>
    <row r="4287" spans="1:17" hidden="1" x14ac:dyDescent="0.3">
      <c r="A4287" t="s">
        <v>8806</v>
      </c>
      <c r="B4287" t="s">
        <v>8807</v>
      </c>
      <c r="C4287" t="s">
        <v>10405</v>
      </c>
      <c r="D4287" t="s">
        <v>5234</v>
      </c>
      <c r="E4287">
        <v>14.952222000000001</v>
      </c>
      <c r="F4287">
        <v>32</v>
      </c>
      <c r="G4287">
        <v>-35.494773751183303</v>
      </c>
      <c r="H4287">
        <v>12.4634115649558</v>
      </c>
      <c r="I4287">
        <v>18.197960585273002</v>
      </c>
      <c r="J4287">
        <v>19.134051713495801</v>
      </c>
      <c r="K4287">
        <v>29.423661791878001</v>
      </c>
      <c r="L4287">
        <v>30.502077020502298</v>
      </c>
      <c r="M4287">
        <v>65.526878784195802</v>
      </c>
      <c r="N4287">
        <v>3.5717595064880601</v>
      </c>
      <c r="O4287">
        <v>20.875</v>
      </c>
      <c r="P4287">
        <v>41.906873614190602</v>
      </c>
      <c r="Q4287">
        <v>-8.7839346179809999E-3</v>
      </c>
    </row>
    <row r="4288" spans="1:17" hidden="1" x14ac:dyDescent="0.3">
      <c r="A4288" t="s">
        <v>8808</v>
      </c>
      <c r="B4288" t="s">
        <v>8809</v>
      </c>
      <c r="C4288" t="s">
        <v>10405</v>
      </c>
      <c r="D4288" t="s">
        <v>510</v>
      </c>
      <c r="E4288">
        <v>14.874112</v>
      </c>
      <c r="F4288">
        <v>4.12</v>
      </c>
      <c r="G4288">
        <v>-27.602982992522399</v>
      </c>
      <c r="H4288">
        <v>-10.287609573161999</v>
      </c>
      <c r="I4288">
        <v>-18.644681910235601</v>
      </c>
      <c r="J4288">
        <v>-7.1202742691500998</v>
      </c>
      <c r="K4288">
        <v>4.2185497501337403</v>
      </c>
      <c r="L4288">
        <v>4.19729363977532</v>
      </c>
      <c r="M4288">
        <v>47.8689660767254</v>
      </c>
      <c r="N4288">
        <v>0.37534615176442099</v>
      </c>
      <c r="O4288">
        <v>59.4660194174757</v>
      </c>
      <c r="P4288">
        <v>15.406162464986</v>
      </c>
      <c r="Q4288">
        <v>5.4289901602101003E-2</v>
      </c>
    </row>
    <row r="4289" spans="1:17" hidden="1" x14ac:dyDescent="0.3">
      <c r="A4289" t="s">
        <v>8810</v>
      </c>
      <c r="B4289" t="s">
        <v>8811</v>
      </c>
      <c r="C4289" t="s">
        <v>10405</v>
      </c>
      <c r="D4289" t="s">
        <v>564</v>
      </c>
      <c r="E4289">
        <v>14.8730175</v>
      </c>
      <c r="F4289">
        <v>54.63</v>
      </c>
      <c r="G4289">
        <v>16.905641160142</v>
      </c>
      <c r="H4289">
        <v>49.4605994547438</v>
      </c>
      <c r="I4289">
        <v>1644.5749210674301</v>
      </c>
      <c r="J4289">
        <v>5.73290872356778</v>
      </c>
      <c r="K4289">
        <v>37.079226833496897</v>
      </c>
      <c r="L4289">
        <v>27.099173625401601</v>
      </c>
      <c r="M4289">
        <v>100</v>
      </c>
      <c r="N4289">
        <v>1.67252798780845</v>
      </c>
      <c r="O4289">
        <v>0</v>
      </c>
      <c r="P4289">
        <v>1662.2580645161199</v>
      </c>
    </row>
    <row r="4290" spans="1:17" hidden="1" x14ac:dyDescent="0.3">
      <c r="A4290" t="s">
        <v>8812</v>
      </c>
      <c r="B4290" t="s">
        <v>8813</v>
      </c>
      <c r="C4290" t="s">
        <v>10405</v>
      </c>
      <c r="D4290" t="s">
        <v>592</v>
      </c>
      <c r="E4290">
        <v>14.760126103999999</v>
      </c>
      <c r="F4290">
        <v>12.98</v>
      </c>
      <c r="G4290">
        <v>-15.758954857492499</v>
      </c>
      <c r="H4290">
        <v>-5.4405084633950898</v>
      </c>
      <c r="I4290">
        <v>-5.20480722686011</v>
      </c>
      <c r="J4290">
        <v>-0.91752109831278195</v>
      </c>
      <c r="K4290">
        <v>13.108971071268799</v>
      </c>
      <c r="L4290">
        <v>12.732449088826501</v>
      </c>
      <c r="M4290">
        <v>39.139539894941102</v>
      </c>
      <c r="N4290">
        <v>0.33657346588231202</v>
      </c>
      <c r="O4290">
        <v>21.648690292758001</v>
      </c>
      <c r="P4290">
        <v>26.019417475728101</v>
      </c>
      <c r="Q4290">
        <v>5.1051402277244001E-2</v>
      </c>
    </row>
    <row r="4291" spans="1:17" hidden="1" x14ac:dyDescent="0.3">
      <c r="A4291" t="s">
        <v>8814</v>
      </c>
      <c r="B4291" t="s">
        <v>8815</v>
      </c>
      <c r="C4291" t="s">
        <v>10405</v>
      </c>
      <c r="D4291" t="s">
        <v>220</v>
      </c>
      <c r="E4291">
        <v>14.758128072</v>
      </c>
      <c r="F4291">
        <v>2.61</v>
      </c>
      <c r="G4291">
        <v>-57.600082339875598</v>
      </c>
      <c r="H4291">
        <v>-19.183885164307998</v>
      </c>
      <c r="I4291">
        <v>-46.176294133628701</v>
      </c>
      <c r="J4291">
        <v>-2.08449609383704</v>
      </c>
      <c r="K4291">
        <v>2.9243113000244398</v>
      </c>
      <c r="L4291">
        <v>2.4124303176418298</v>
      </c>
      <c r="M4291">
        <v>5.65123001783481</v>
      </c>
      <c r="N4291">
        <v>0.974653660857282</v>
      </c>
      <c r="O4291">
        <v>72.413793103448199</v>
      </c>
      <c r="P4291">
        <v>22.5352112676056</v>
      </c>
    </row>
    <row r="4292" spans="1:17" hidden="1" x14ac:dyDescent="0.3">
      <c r="A4292" t="s">
        <v>8816</v>
      </c>
      <c r="B4292" t="s">
        <v>8817</v>
      </c>
      <c r="C4292" t="s">
        <v>10405</v>
      </c>
      <c r="D4292" t="s">
        <v>54</v>
      </c>
      <c r="E4292">
        <v>14.734215900000001</v>
      </c>
      <c r="F4292">
        <v>57.15</v>
      </c>
      <c r="G4292">
        <v>11.5297714623442</v>
      </c>
      <c r="H4292">
        <v>5.1748419330882802</v>
      </c>
      <c r="I4292">
        <v>31.572536885593699</v>
      </c>
      <c r="J4292">
        <v>-13.406611478452399</v>
      </c>
      <c r="K4292">
        <v>59.040608036189099</v>
      </c>
      <c r="L4292">
        <v>50.469869432873999</v>
      </c>
      <c r="M4292">
        <v>41.660364086037497</v>
      </c>
      <c r="N4292">
        <v>0.474093785871884</v>
      </c>
      <c r="O4292">
        <v>47.681539807523997</v>
      </c>
      <c r="P4292">
        <v>62.357954545454497</v>
      </c>
      <c r="Q4292">
        <v>8.8107242739875996E-2</v>
      </c>
    </row>
    <row r="4293" spans="1:17" hidden="1" x14ac:dyDescent="0.3">
      <c r="A4293" t="s">
        <v>8818</v>
      </c>
      <c r="B4293" t="s">
        <v>8819</v>
      </c>
      <c r="C4293" t="s">
        <v>10405</v>
      </c>
      <c r="D4293" t="s">
        <v>4404</v>
      </c>
      <c r="E4293">
        <v>14.688000000000001</v>
      </c>
      <c r="F4293">
        <v>2.04</v>
      </c>
      <c r="G4293">
        <v>-12.1715109113042</v>
      </c>
      <c r="H4293">
        <v>-26.6326556561113</v>
      </c>
      <c r="I4293">
        <v>-8.5922343577881204</v>
      </c>
      <c r="J4293">
        <v>-8.1294888369429898</v>
      </c>
      <c r="K4293">
        <v>2.06657021446058</v>
      </c>
      <c r="L4293">
        <v>1.96218304162431</v>
      </c>
      <c r="M4293">
        <v>42.618733071039898</v>
      </c>
      <c r="N4293">
        <v>0.69813522853139798</v>
      </c>
      <c r="O4293">
        <v>50.490196078431303</v>
      </c>
      <c r="P4293">
        <v>45.714285714285701</v>
      </c>
      <c r="Q4293">
        <v>6.6041569769480002E-2</v>
      </c>
    </row>
    <row r="4294" spans="1:17" hidden="1" x14ac:dyDescent="0.3">
      <c r="A4294" t="s">
        <v>8820</v>
      </c>
      <c r="B4294" t="s">
        <v>8821</v>
      </c>
      <c r="C4294" t="s">
        <v>10405</v>
      </c>
      <c r="D4294" t="s">
        <v>564</v>
      </c>
      <c r="E4294">
        <v>14.64912</v>
      </c>
      <c r="F4294">
        <v>48</v>
      </c>
      <c r="G4294">
        <v>383.40314000169201</v>
      </c>
      <c r="H4294">
        <v>0.773317795216102</v>
      </c>
      <c r="I4294">
        <v>48.349371252098301</v>
      </c>
      <c r="J4294">
        <v>-11.611968621309501</v>
      </c>
      <c r="K4294">
        <v>46.656982028990598</v>
      </c>
      <c r="L4294">
        <v>35.765425199119299</v>
      </c>
      <c r="M4294">
        <v>55.707142211991602</v>
      </c>
      <c r="N4294">
        <v>1.59397705230627</v>
      </c>
      <c r="O4294">
        <v>26.062499999999901</v>
      </c>
      <c r="P4294">
        <v>503.77358490566002</v>
      </c>
      <c r="Q4294">
        <v>0.161000041234067</v>
      </c>
    </row>
    <row r="4295" spans="1:17" hidden="1" x14ac:dyDescent="0.3">
      <c r="A4295" t="s">
        <v>8822</v>
      </c>
      <c r="B4295" t="s">
        <v>8823</v>
      </c>
      <c r="C4295" t="s">
        <v>10405</v>
      </c>
      <c r="D4295" t="s">
        <v>74</v>
      </c>
      <c r="E4295">
        <v>14.646750000000001</v>
      </c>
      <c r="F4295">
        <v>9.7200000000000006</v>
      </c>
      <c r="G4295">
        <v>29.022518939442001</v>
      </c>
      <c r="H4295">
        <v>-9.3819331127587304</v>
      </c>
      <c r="I4295">
        <v>-31.052127405916401</v>
      </c>
      <c r="J4295">
        <v>-6.8169375654089297</v>
      </c>
      <c r="K4295">
        <v>10.360065268370301</v>
      </c>
      <c r="L4295">
        <v>10.339877836458999</v>
      </c>
      <c r="M4295">
        <v>38.812631108319401</v>
      </c>
      <c r="N4295">
        <v>0.72049985249373005</v>
      </c>
      <c r="O4295">
        <v>115.53497942386799</v>
      </c>
      <c r="P4295">
        <v>67.586206896551701</v>
      </c>
      <c r="Q4295">
        <v>1.9030276174490001E-2</v>
      </c>
    </row>
    <row r="4296" spans="1:17" hidden="1" x14ac:dyDescent="0.3">
      <c r="A4296" t="s">
        <v>8824</v>
      </c>
      <c r="B4296" t="s">
        <v>8825</v>
      </c>
      <c r="C4296" t="s">
        <v>10405</v>
      </c>
      <c r="D4296" t="s">
        <v>471</v>
      </c>
      <c r="E4296">
        <v>14.58174</v>
      </c>
      <c r="F4296">
        <v>19</v>
      </c>
      <c r="G4296">
        <v>96.744151739298104</v>
      </c>
      <c r="H4296">
        <v>-10.413433325540799</v>
      </c>
      <c r="I4296">
        <v>64.135038369484604</v>
      </c>
      <c r="J4296">
        <v>3.0379768530633999</v>
      </c>
      <c r="K4296">
        <v>17.947100811382199</v>
      </c>
      <c r="L4296">
        <v>14.0533185299879</v>
      </c>
      <c r="M4296">
        <v>57.171027118961099</v>
      </c>
      <c r="N4296">
        <v>0.64940999728100401</v>
      </c>
      <c r="O4296">
        <v>11.105263157894701</v>
      </c>
      <c r="P4296">
        <v>209.95106035889</v>
      </c>
      <c r="Q4296">
        <v>0.100826924142636</v>
      </c>
    </row>
    <row r="4297" spans="1:17" hidden="1" x14ac:dyDescent="0.3">
      <c r="A4297" t="s">
        <v>8826</v>
      </c>
      <c r="B4297" t="s">
        <v>8827</v>
      </c>
      <c r="C4297" t="s">
        <v>10405</v>
      </c>
      <c r="D4297" t="s">
        <v>1013</v>
      </c>
      <c r="E4297">
        <v>14.550204799999999</v>
      </c>
      <c r="F4297">
        <v>27</v>
      </c>
      <c r="G4297">
        <v>58.911291636466402</v>
      </c>
      <c r="H4297">
        <v>0.33788574516254399</v>
      </c>
      <c r="I4297">
        <v>7.8982519001399902</v>
      </c>
      <c r="J4297">
        <v>2.7101713900734601</v>
      </c>
      <c r="K4297">
        <v>25.2118696428142</v>
      </c>
      <c r="L4297">
        <v>22.7396676461684</v>
      </c>
      <c r="M4297">
        <v>65.421735689548896</v>
      </c>
      <c r="N4297">
        <v>0.34488331501713099</v>
      </c>
      <c r="O4297">
        <v>52.518518518518498</v>
      </c>
      <c r="P4297">
        <v>109.95334370139901</v>
      </c>
      <c r="Q4297">
        <v>8.2100093201258995E-2</v>
      </c>
    </row>
    <row r="4298" spans="1:17" hidden="1" x14ac:dyDescent="0.3">
      <c r="A4298" t="s">
        <v>8828</v>
      </c>
      <c r="B4298" t="s">
        <v>8829</v>
      </c>
      <c r="C4298" t="s">
        <v>10405</v>
      </c>
      <c r="D4298" t="s">
        <v>1414</v>
      </c>
      <c r="E4298">
        <v>14.5436566</v>
      </c>
      <c r="F4298">
        <v>14.5</v>
      </c>
      <c r="G4298">
        <v>9.9853518337938301</v>
      </c>
      <c r="H4298">
        <v>-1.9207762234872101</v>
      </c>
      <c r="I4298">
        <v>38.230835045926398</v>
      </c>
      <c r="J4298">
        <v>-3.8296556961394899</v>
      </c>
      <c r="K4298">
        <v>13.402377316502299</v>
      </c>
      <c r="L4298">
        <v>12.066970018203699</v>
      </c>
      <c r="M4298">
        <v>64.4314051469768</v>
      </c>
      <c r="N4298">
        <v>1.1503759398496201</v>
      </c>
      <c r="O4298">
        <v>14.4827586206896</v>
      </c>
      <c r="P4298">
        <v>82.389937106918197</v>
      </c>
      <c r="Q4298">
        <v>0.14554213068896499</v>
      </c>
    </row>
    <row r="4299" spans="1:17" hidden="1" x14ac:dyDescent="0.3">
      <c r="A4299" t="s">
        <v>8830</v>
      </c>
      <c r="B4299" t="s">
        <v>8831</v>
      </c>
      <c r="C4299" t="s">
        <v>10405</v>
      </c>
      <c r="D4299" t="s">
        <v>74</v>
      </c>
      <c r="E4299">
        <v>14.496600000000001</v>
      </c>
      <c r="F4299">
        <v>1.1100000000000001</v>
      </c>
      <c r="G4299">
        <v>-98.937977977172395</v>
      </c>
      <c r="H4299">
        <v>-34.571320252384602</v>
      </c>
      <c r="I4299">
        <v>-84.449610514565407</v>
      </c>
      <c r="J4299">
        <v>-9.0806817263863095</v>
      </c>
      <c r="K4299">
        <v>1.77398402998751</v>
      </c>
      <c r="M4299">
        <v>3.7957195043545999E-2</v>
      </c>
      <c r="N4299">
        <v>0.76754780941783896</v>
      </c>
      <c r="O4299">
        <v>223.423423423423</v>
      </c>
      <c r="P4299">
        <v>0</v>
      </c>
    </row>
    <row r="4300" spans="1:17" hidden="1" x14ac:dyDescent="0.3">
      <c r="A4300" t="s">
        <v>8832</v>
      </c>
      <c r="B4300" t="s">
        <v>8833</v>
      </c>
      <c r="C4300" t="s">
        <v>10405</v>
      </c>
      <c r="D4300" t="s">
        <v>400</v>
      </c>
      <c r="E4300">
        <v>14.49</v>
      </c>
      <c r="F4300">
        <v>28.98</v>
      </c>
      <c r="G4300">
        <v>61.0284890886957</v>
      </c>
      <c r="H4300">
        <v>13.185972767866399</v>
      </c>
      <c r="I4300">
        <v>31.852460266472999</v>
      </c>
      <c r="J4300">
        <v>9.6440960687173902</v>
      </c>
      <c r="K4300">
        <v>25.415799152373701</v>
      </c>
      <c r="L4300">
        <v>21.379232318583799</v>
      </c>
      <c r="M4300">
        <v>55.166605410916603</v>
      </c>
      <c r="N4300">
        <v>1.12433086550107</v>
      </c>
      <c r="O4300">
        <v>18.3574879227053</v>
      </c>
      <c r="P4300">
        <v>114.666666666666</v>
      </c>
      <c r="Q4300">
        <v>0.105283827615383</v>
      </c>
    </row>
    <row r="4301" spans="1:17" hidden="1" x14ac:dyDescent="0.3">
      <c r="A4301" t="s">
        <v>8834</v>
      </c>
      <c r="B4301" t="s">
        <v>8835</v>
      </c>
      <c r="C4301" t="s">
        <v>10405</v>
      </c>
      <c r="D4301" t="s">
        <v>1489</v>
      </c>
      <c r="E4301">
        <v>14.48174</v>
      </c>
      <c r="F4301">
        <v>9.49</v>
      </c>
      <c r="G4301">
        <v>707.65149793825299</v>
      </c>
      <c r="H4301">
        <v>36.302950404494702</v>
      </c>
      <c r="I4301">
        <v>722.13986540086</v>
      </c>
      <c r="J4301">
        <v>3.44670194589344</v>
      </c>
      <c r="K4301">
        <v>6.1797330321809003</v>
      </c>
      <c r="M4301">
        <v>100</v>
      </c>
      <c r="O4301">
        <v>0</v>
      </c>
      <c r="P4301">
        <v>739.82300884955703</v>
      </c>
    </row>
    <row r="4302" spans="1:17" hidden="1" x14ac:dyDescent="0.3">
      <c r="A4302" t="s">
        <v>8836</v>
      </c>
      <c r="B4302" t="s">
        <v>8837</v>
      </c>
      <c r="C4302" t="s">
        <v>10405</v>
      </c>
      <c r="D4302" t="s">
        <v>89</v>
      </c>
      <c r="E4302">
        <v>14.463745866673699</v>
      </c>
      <c r="F4302">
        <v>43</v>
      </c>
      <c r="M4302" s="1">
        <v>9.8126000000000006E-11</v>
      </c>
      <c r="N4302">
        <v>1</v>
      </c>
    </row>
    <row r="4303" spans="1:17" hidden="1" x14ac:dyDescent="0.3">
      <c r="A4303" t="s">
        <v>8838</v>
      </c>
      <c r="B4303" t="s">
        <v>8839</v>
      </c>
      <c r="C4303" t="s">
        <v>10405</v>
      </c>
      <c r="D4303" t="s">
        <v>564</v>
      </c>
      <c r="E4303">
        <v>14.4553353</v>
      </c>
      <c r="F4303">
        <v>48.17</v>
      </c>
      <c r="G4303">
        <v>-6.8267281894723002</v>
      </c>
      <c r="H4303">
        <v>-0.45812880978340698</v>
      </c>
      <c r="I4303">
        <v>-44.951752840211597</v>
      </c>
      <c r="J4303">
        <v>-2.58731478814508</v>
      </c>
      <c r="K4303">
        <v>47.199665193096997</v>
      </c>
      <c r="L4303">
        <v>46.902178035820903</v>
      </c>
      <c r="M4303">
        <v>39.093448872495102</v>
      </c>
      <c r="N4303">
        <v>0.41851908630998003</v>
      </c>
      <c r="O4303">
        <v>52.376998131617199</v>
      </c>
      <c r="P4303">
        <v>33.103067145620301</v>
      </c>
      <c r="Q4303">
        <v>0.25861404415918499</v>
      </c>
    </row>
    <row r="4304" spans="1:17" hidden="1" x14ac:dyDescent="0.3">
      <c r="A4304" t="s">
        <v>8840</v>
      </c>
      <c r="B4304" t="s">
        <v>8841</v>
      </c>
      <c r="C4304" t="s">
        <v>10405</v>
      </c>
      <c r="D4304" t="s">
        <v>1414</v>
      </c>
      <c r="E4304">
        <v>14.4375</v>
      </c>
      <c r="F4304">
        <v>13.75</v>
      </c>
      <c r="G4304">
        <v>-66.382037227093605</v>
      </c>
      <c r="H4304">
        <v>-17.456068354524</v>
      </c>
      <c r="I4304">
        <v>-51.893669764486603</v>
      </c>
      <c r="J4304">
        <v>-2.10414797480278</v>
      </c>
      <c r="K4304">
        <v>17.1384419999182</v>
      </c>
      <c r="L4304">
        <v>13.847762997230699</v>
      </c>
      <c r="M4304">
        <v>22.717673869643701</v>
      </c>
      <c r="N4304">
        <v>0.228228228228228</v>
      </c>
      <c r="O4304">
        <v>68</v>
      </c>
      <c r="P4304">
        <v>8.2677165354330704</v>
      </c>
    </row>
    <row r="4305" spans="1:17" hidden="1" x14ac:dyDescent="0.3">
      <c r="A4305" t="s">
        <v>8842</v>
      </c>
      <c r="B4305" t="s">
        <v>8843</v>
      </c>
      <c r="C4305" t="s">
        <v>10405</v>
      </c>
      <c r="D4305" t="s">
        <v>611</v>
      </c>
      <c r="E4305">
        <v>14.423999999999999</v>
      </c>
      <c r="F4305">
        <v>12</v>
      </c>
      <c r="G4305">
        <v>237.05925831946499</v>
      </c>
      <c r="H4305">
        <v>-1.42139577902617</v>
      </c>
      <c r="I4305">
        <v>13.0358107996688</v>
      </c>
      <c r="J4305">
        <v>5.61169660235565</v>
      </c>
      <c r="K4305">
        <v>10.184186703533401</v>
      </c>
      <c r="L4305">
        <v>8.4508406244818399</v>
      </c>
      <c r="M4305">
        <v>85.929394121059602</v>
      </c>
      <c r="N4305">
        <v>0.51798579728857297</v>
      </c>
      <c r="O4305">
        <v>0.750000000000006</v>
      </c>
      <c r="P4305">
        <v>361.53846153846098</v>
      </c>
      <c r="Q4305">
        <v>0.10240759691022699</v>
      </c>
    </row>
    <row r="4306" spans="1:17" hidden="1" x14ac:dyDescent="0.3">
      <c r="A4306" t="s">
        <v>8844</v>
      </c>
      <c r="B4306" t="s">
        <v>8845</v>
      </c>
      <c r="C4306" t="s">
        <v>10405</v>
      </c>
      <c r="D4306" t="s">
        <v>263</v>
      </c>
      <c r="E4306">
        <v>14.4074839009999</v>
      </c>
      <c r="F4306">
        <v>62.28</v>
      </c>
      <c r="G4306">
        <v>31.723225930801</v>
      </c>
      <c r="H4306">
        <v>13.764362865907099</v>
      </c>
      <c r="I4306">
        <v>17.708160899128799</v>
      </c>
      <c r="J4306">
        <v>2.01272790841861</v>
      </c>
      <c r="K4306">
        <v>56.068414072763801</v>
      </c>
      <c r="L4306">
        <v>49.463722445611197</v>
      </c>
      <c r="M4306">
        <v>55.469560149658598</v>
      </c>
      <c r="N4306">
        <v>0.29568153258679702</v>
      </c>
      <c r="O4306">
        <v>35.966602440590798</v>
      </c>
      <c r="P4306">
        <v>78.708751793400296</v>
      </c>
      <c r="Q4306">
        <v>4.7473513225278999E-2</v>
      </c>
    </row>
    <row r="4307" spans="1:17" hidden="1" x14ac:dyDescent="0.3">
      <c r="A4307" t="s">
        <v>8846</v>
      </c>
      <c r="B4307" t="s">
        <v>8847</v>
      </c>
      <c r="C4307" t="s">
        <v>10405</v>
      </c>
      <c r="D4307" t="s">
        <v>564</v>
      </c>
      <c r="E4307">
        <v>14.402570000000001</v>
      </c>
      <c r="F4307">
        <v>2.1800000000000002</v>
      </c>
      <c r="G4307">
        <v>22.438418166709901</v>
      </c>
      <c r="H4307">
        <v>5.5871719300955798</v>
      </c>
      <c r="I4307">
        <v>22.9620178416253</v>
      </c>
      <c r="J4307">
        <v>-6.7426157519566701</v>
      </c>
      <c r="K4307">
        <v>2.15406381574818</v>
      </c>
      <c r="L4307">
        <v>1.92403563737642</v>
      </c>
      <c r="M4307">
        <v>45.593105042134297</v>
      </c>
      <c r="N4307">
        <v>0.92792258338856304</v>
      </c>
      <c r="O4307">
        <v>30.7339449541284</v>
      </c>
      <c r="P4307">
        <v>70.3125</v>
      </c>
      <c r="Q4307">
        <v>5.9901738353888997E-2</v>
      </c>
    </row>
    <row r="4308" spans="1:17" hidden="1" x14ac:dyDescent="0.3">
      <c r="A4308" t="s">
        <v>8848</v>
      </c>
      <c r="B4308" t="s">
        <v>8849</v>
      </c>
      <c r="C4308" t="s">
        <v>10405</v>
      </c>
      <c r="D4308" t="s">
        <v>564</v>
      </c>
      <c r="E4308">
        <v>14.377168125000001</v>
      </c>
      <c r="F4308">
        <v>49.05</v>
      </c>
      <c r="G4308">
        <v>90.7830345432412</v>
      </c>
      <c r="H4308">
        <v>-2.6743223227779902</v>
      </c>
      <c r="I4308">
        <v>26.1584987800417</v>
      </c>
      <c r="J4308">
        <v>-6.3906801059034004</v>
      </c>
      <c r="K4308">
        <v>49.779829108065002</v>
      </c>
      <c r="L4308">
        <v>42.399643729919298</v>
      </c>
      <c r="M4308">
        <v>43.827899290217999</v>
      </c>
      <c r="N4308">
        <v>0.25629636957166801</v>
      </c>
      <c r="O4308">
        <v>41.386340468909196</v>
      </c>
      <c r="P4308">
        <v>141.506646971935</v>
      </c>
      <c r="Q4308">
        <v>0.101823585296435</v>
      </c>
    </row>
    <row r="4309" spans="1:17" hidden="1" x14ac:dyDescent="0.3">
      <c r="A4309" t="s">
        <v>8850</v>
      </c>
      <c r="B4309" t="s">
        <v>8851</v>
      </c>
      <c r="C4309" t="s">
        <v>10405</v>
      </c>
      <c r="D4309" t="s">
        <v>754</v>
      </c>
      <c r="E4309">
        <v>14.354740187999999</v>
      </c>
      <c r="F4309">
        <v>14.28</v>
      </c>
      <c r="G4309">
        <v>-31.038366435383502</v>
      </c>
      <c r="H4309">
        <v>1.0416008494648801</v>
      </c>
      <c r="I4309">
        <v>-0.63396312082835804</v>
      </c>
      <c r="J4309">
        <v>4.4429846898420902</v>
      </c>
      <c r="K4309">
        <v>13.5535836964028</v>
      </c>
      <c r="L4309">
        <v>13.579053699820999</v>
      </c>
      <c r="M4309">
        <v>58.520367008885003</v>
      </c>
      <c r="N4309">
        <v>1.65469693033208</v>
      </c>
      <c r="O4309">
        <v>12.044817927170801</v>
      </c>
      <c r="P4309">
        <v>22.5751072961373</v>
      </c>
    </row>
    <row r="4310" spans="1:17" hidden="1" x14ac:dyDescent="0.3">
      <c r="A4310" t="s">
        <v>8852</v>
      </c>
      <c r="B4310" t="s">
        <v>8853</v>
      </c>
      <c r="C4310" t="s">
        <v>10405</v>
      </c>
      <c r="D4310" t="s">
        <v>74</v>
      </c>
      <c r="E4310">
        <v>14.339196400000001</v>
      </c>
      <c r="F4310">
        <v>32.020000000000003</v>
      </c>
      <c r="G4310">
        <v>678.46140048110101</v>
      </c>
      <c r="H4310">
        <v>49.0884981900425</v>
      </c>
      <c r="I4310">
        <v>453.08334496485003</v>
      </c>
      <c r="J4310">
        <v>5.7321290453242799</v>
      </c>
      <c r="K4310">
        <v>21.827383757177898</v>
      </c>
      <c r="L4310">
        <v>12.150168246296101</v>
      </c>
      <c r="M4310">
        <v>99.999999999749306</v>
      </c>
      <c r="N4310">
        <v>1.7521477519446</v>
      </c>
      <c r="O4310">
        <v>0</v>
      </c>
      <c r="P4310">
        <v>825.43352601156005</v>
      </c>
    </row>
    <row r="4311" spans="1:17" hidden="1" x14ac:dyDescent="0.3">
      <c r="A4311" t="s">
        <v>8854</v>
      </c>
      <c r="B4311" t="s">
        <v>8855</v>
      </c>
      <c r="C4311" t="s">
        <v>10405</v>
      </c>
      <c r="D4311" t="s">
        <v>564</v>
      </c>
      <c r="E4311">
        <v>14.31892</v>
      </c>
      <c r="F4311">
        <v>46.49</v>
      </c>
      <c r="G4311">
        <v>33.273328946347</v>
      </c>
      <c r="H4311">
        <v>-9.1656624704213794</v>
      </c>
      <c r="I4311">
        <v>18.451556404889899</v>
      </c>
      <c r="J4311">
        <v>-4.8397073897181802</v>
      </c>
      <c r="K4311">
        <v>44.022933349764102</v>
      </c>
      <c r="L4311">
        <v>38.277462306103601</v>
      </c>
      <c r="M4311">
        <v>56.769984879046298</v>
      </c>
      <c r="N4311">
        <v>0.24552138792911299</v>
      </c>
      <c r="O4311">
        <v>31.124973112497301</v>
      </c>
      <c r="P4311">
        <v>89.600326264274003</v>
      </c>
    </row>
    <row r="4312" spans="1:17" hidden="1" x14ac:dyDescent="0.3">
      <c r="A4312" t="s">
        <v>8856</v>
      </c>
      <c r="B4312" t="s">
        <v>8857</v>
      </c>
      <c r="C4312" t="s">
        <v>10405</v>
      </c>
      <c r="D4312" t="s">
        <v>5570</v>
      </c>
      <c r="E4312">
        <v>14.275456</v>
      </c>
      <c r="F4312">
        <v>85.79</v>
      </c>
      <c r="G4312">
        <v>0.93942780087577604</v>
      </c>
      <c r="H4312">
        <v>-9.7521185575509595</v>
      </c>
      <c r="I4312">
        <v>-10.445643448697201</v>
      </c>
      <c r="J4312">
        <v>-2.4691114784524202</v>
      </c>
      <c r="K4312">
        <v>83.210720862094306</v>
      </c>
      <c r="L4312">
        <v>77.651975028455198</v>
      </c>
      <c r="M4312">
        <v>49.3514512277116</v>
      </c>
      <c r="N4312">
        <v>0.291866028708133</v>
      </c>
      <c r="O4312">
        <v>5.2570229630492804</v>
      </c>
      <c r="P4312">
        <v>35.1023622047244</v>
      </c>
    </row>
    <row r="4313" spans="1:17" hidden="1" x14ac:dyDescent="0.3">
      <c r="A4313" t="s">
        <v>8858</v>
      </c>
      <c r="B4313" t="s">
        <v>8859</v>
      </c>
      <c r="C4313" t="s">
        <v>10405</v>
      </c>
      <c r="D4313" t="s">
        <v>46</v>
      </c>
      <c r="E4313">
        <v>14.250087499999999</v>
      </c>
      <c r="F4313">
        <v>508.75</v>
      </c>
      <c r="G4313">
        <v>0.453619432804231</v>
      </c>
      <c r="H4313">
        <v>-5.5861156950976802</v>
      </c>
      <c r="I4313">
        <v>-3.5880548638127001</v>
      </c>
      <c r="J4313">
        <v>-7.4644429443721201</v>
      </c>
      <c r="K4313">
        <v>523.51798706487705</v>
      </c>
      <c r="L4313">
        <v>479.87858855879301</v>
      </c>
      <c r="M4313">
        <v>36.9851165347443</v>
      </c>
      <c r="N4313">
        <v>0.30194805194805102</v>
      </c>
      <c r="O4313">
        <v>23.626535626535599</v>
      </c>
      <c r="P4313">
        <v>72.633186291143502</v>
      </c>
    </row>
    <row r="4314" spans="1:17" hidden="1" x14ac:dyDescent="0.3">
      <c r="A4314" t="s">
        <v>8860</v>
      </c>
      <c r="B4314" t="s">
        <v>8861</v>
      </c>
      <c r="C4314" t="s">
        <v>10405</v>
      </c>
      <c r="D4314" t="s">
        <v>51</v>
      </c>
      <c r="E4314">
        <v>14.228054999999999</v>
      </c>
      <c r="F4314">
        <v>5.7</v>
      </c>
      <c r="G4314">
        <v>-4.0816232708547702</v>
      </c>
      <c r="H4314">
        <v>10.0086994840755</v>
      </c>
      <c r="I4314">
        <v>-18.380007560195398</v>
      </c>
      <c r="J4314">
        <v>1.5986851317170501</v>
      </c>
      <c r="K4314">
        <v>5.3770475936907696</v>
      </c>
      <c r="L4314">
        <v>5.0358098815694499</v>
      </c>
      <c r="M4314">
        <v>43.455318713405298</v>
      </c>
      <c r="N4314">
        <v>0.57483370288248303</v>
      </c>
      <c r="O4314">
        <v>21.9298245614035</v>
      </c>
      <c r="P4314">
        <v>48.051948051948003</v>
      </c>
      <c r="Q4314">
        <v>5.1265969391906002E-2</v>
      </c>
    </row>
    <row r="4315" spans="1:17" hidden="1" x14ac:dyDescent="0.3">
      <c r="A4315" t="s">
        <v>8862</v>
      </c>
      <c r="B4315" t="s">
        <v>8863</v>
      </c>
      <c r="C4315" t="s">
        <v>10405</v>
      </c>
      <c r="D4315" t="s">
        <v>592</v>
      </c>
      <c r="E4315">
        <v>14.187023999999999</v>
      </c>
      <c r="F4315">
        <v>9.9600000000000009</v>
      </c>
      <c r="G4315">
        <v>180.054194417849</v>
      </c>
      <c r="H4315">
        <v>31.125515414820502</v>
      </c>
      <c r="I4315">
        <v>175.25803302189101</v>
      </c>
      <c r="J4315">
        <v>5.60610976048563</v>
      </c>
      <c r="K4315">
        <v>7.4380047233689401</v>
      </c>
      <c r="L4315">
        <v>5.5847972890175903</v>
      </c>
      <c r="M4315">
        <v>97.271571497617003</v>
      </c>
      <c r="N4315">
        <v>0.65208939913976005</v>
      </c>
      <c r="O4315">
        <v>0</v>
      </c>
      <c r="P4315">
        <v>227.63157894736801</v>
      </c>
      <c r="Q4315">
        <v>0.13907960318711701</v>
      </c>
    </row>
    <row r="4316" spans="1:17" hidden="1" x14ac:dyDescent="0.3">
      <c r="A4316" t="s">
        <v>8864</v>
      </c>
      <c r="B4316" t="s">
        <v>8865</v>
      </c>
      <c r="C4316" t="s">
        <v>10405</v>
      </c>
      <c r="D4316" t="s">
        <v>135</v>
      </c>
      <c r="E4316">
        <v>14.142765000000001</v>
      </c>
      <c r="F4316">
        <v>45.5</v>
      </c>
      <c r="G4316">
        <v>-47.204190649866298</v>
      </c>
      <c r="H4316">
        <v>-17.1996240869377</v>
      </c>
      <c r="I4316">
        <v>0.49867473312097099</v>
      </c>
      <c r="J4316">
        <v>-5.7511627605036999</v>
      </c>
      <c r="K4316">
        <v>51.128965900419502</v>
      </c>
      <c r="L4316">
        <v>46.735494285075497</v>
      </c>
      <c r="M4316">
        <v>13.589876430259199</v>
      </c>
      <c r="N4316">
        <v>9.5440294297469599E-2</v>
      </c>
      <c r="O4316">
        <v>75.384615384615302</v>
      </c>
      <c r="P4316">
        <v>35.618479880774899</v>
      </c>
      <c r="Q4316">
        <v>5.2902064177873E-2</v>
      </c>
    </row>
    <row r="4317" spans="1:17" hidden="1" x14ac:dyDescent="0.3">
      <c r="A4317" t="s">
        <v>8866</v>
      </c>
      <c r="B4317" t="s">
        <v>8867</v>
      </c>
      <c r="C4317" t="s">
        <v>10405</v>
      </c>
      <c r="D4317" t="s">
        <v>233</v>
      </c>
      <c r="E4317">
        <v>14.1284975</v>
      </c>
      <c r="F4317">
        <v>47.15</v>
      </c>
      <c r="G4317">
        <v>53.458410348538301</v>
      </c>
      <c r="H4317">
        <v>-6.15071180699002</v>
      </c>
      <c r="I4317">
        <v>-18.419985553960299</v>
      </c>
      <c r="J4317">
        <v>-5.4016009299292103</v>
      </c>
      <c r="K4317">
        <v>46.404172683732497</v>
      </c>
      <c r="L4317">
        <v>41.583933654898502</v>
      </c>
      <c r="M4317">
        <v>52.506370053103801</v>
      </c>
      <c r="N4317">
        <v>1.293923058074</v>
      </c>
      <c r="O4317">
        <v>37.730646871686098</v>
      </c>
      <c r="P4317">
        <v>104.732957012592</v>
      </c>
      <c r="Q4317">
        <v>9.5133249762024003E-2</v>
      </c>
    </row>
    <row r="4318" spans="1:17" hidden="1" x14ac:dyDescent="0.3">
      <c r="A4318" t="s">
        <v>8868</v>
      </c>
      <c r="B4318" t="s">
        <v>8869</v>
      </c>
      <c r="C4318" t="s">
        <v>10405</v>
      </c>
      <c r="D4318" t="s">
        <v>51</v>
      </c>
      <c r="E4318">
        <v>14.099518399999999</v>
      </c>
      <c r="F4318">
        <v>23.54</v>
      </c>
      <c r="G4318">
        <v>33.021471544836103</v>
      </c>
      <c r="H4318">
        <v>-5.93317247816241</v>
      </c>
      <c r="I4318">
        <v>4.0335059825333897</v>
      </c>
      <c r="J4318">
        <v>-11.0555381751153</v>
      </c>
      <c r="K4318">
        <v>24.482443682545501</v>
      </c>
      <c r="L4318">
        <v>21.2238836355349</v>
      </c>
      <c r="M4318">
        <v>33.8845966472227</v>
      </c>
      <c r="N4318">
        <v>3.0055382435410101</v>
      </c>
      <c r="O4318">
        <v>21.6227697536108</v>
      </c>
      <c r="P4318">
        <v>73.726937269372598</v>
      </c>
      <c r="Q4318">
        <v>5.4736204302139997E-2</v>
      </c>
    </row>
    <row r="4319" spans="1:17" hidden="1" x14ac:dyDescent="0.3">
      <c r="A4319" t="s">
        <v>8870</v>
      </c>
      <c r="B4319" t="s">
        <v>8871</v>
      </c>
      <c r="C4319" t="s">
        <v>10405</v>
      </c>
      <c r="D4319" t="s">
        <v>2927</v>
      </c>
      <c r="E4319">
        <v>14.063857499999999</v>
      </c>
      <c r="F4319">
        <v>39.049999999999997</v>
      </c>
      <c r="G4319">
        <v>-82.508532404373</v>
      </c>
      <c r="H4319">
        <v>-14.5867154851711</v>
      </c>
      <c r="I4319">
        <v>-48.075300311442298</v>
      </c>
      <c r="J4319">
        <v>-2.6110897084571398</v>
      </c>
      <c r="K4319">
        <v>44.490889891462402</v>
      </c>
      <c r="M4319">
        <v>33.050275353525997</v>
      </c>
      <c r="N4319">
        <v>0.83740259740259704</v>
      </c>
      <c r="O4319">
        <v>101.664532650448</v>
      </c>
      <c r="P4319">
        <v>5.2560646900269496</v>
      </c>
    </row>
    <row r="4320" spans="1:17" hidden="1" x14ac:dyDescent="0.3">
      <c r="A4320" t="s">
        <v>8872</v>
      </c>
      <c r="B4320" t="s">
        <v>8873</v>
      </c>
      <c r="C4320" t="s">
        <v>10405</v>
      </c>
      <c r="D4320" t="s">
        <v>998</v>
      </c>
      <c r="E4320">
        <v>14.0522045</v>
      </c>
      <c r="F4320">
        <v>27.05</v>
      </c>
      <c r="G4320">
        <v>-18.2287981901584</v>
      </c>
      <c r="H4320">
        <v>-0.87276356978040204</v>
      </c>
      <c r="I4320">
        <v>-14.7923104323411</v>
      </c>
      <c r="J4320">
        <v>-10.053111478452401</v>
      </c>
      <c r="K4320">
        <v>27.047399460448801</v>
      </c>
      <c r="L4320">
        <v>27.010298655631601</v>
      </c>
      <c r="M4320">
        <v>47.202562095495097</v>
      </c>
      <c r="N4320">
        <v>0.474109465547013</v>
      </c>
      <c r="O4320">
        <v>24.214417744916801</v>
      </c>
      <c r="P4320">
        <v>16.846652267818499</v>
      </c>
      <c r="Q4320">
        <v>-7.9730542690086004E-2</v>
      </c>
    </row>
    <row r="4321" spans="1:17" hidden="1" x14ac:dyDescent="0.3">
      <c r="A4321" t="s">
        <v>8874</v>
      </c>
      <c r="B4321" t="s">
        <v>8875</v>
      </c>
      <c r="C4321" t="s">
        <v>10405</v>
      </c>
      <c r="D4321" t="s">
        <v>1551</v>
      </c>
      <c r="E4321">
        <v>14.046367500000001</v>
      </c>
      <c r="F4321">
        <v>5.7</v>
      </c>
      <c r="G4321">
        <v>-30.385796625589901</v>
      </c>
      <c r="H4321">
        <v>12.2854654937859</v>
      </c>
      <c r="I4321">
        <v>21.341246795205201</v>
      </c>
      <c r="J4321">
        <v>3.0864440771031298</v>
      </c>
      <c r="K4321">
        <v>5.0934668904250202</v>
      </c>
      <c r="L4321">
        <v>5.2225840996656396</v>
      </c>
      <c r="M4321">
        <v>63.4071087992264</v>
      </c>
      <c r="N4321">
        <v>1.26978186315274</v>
      </c>
      <c r="O4321">
        <v>38.5964912280701</v>
      </c>
      <c r="P4321">
        <v>44.670050761421301</v>
      </c>
      <c r="Q4321">
        <v>1.521921695299E-2</v>
      </c>
    </row>
    <row r="4322" spans="1:17" hidden="1" x14ac:dyDescent="0.3">
      <c r="A4322" t="s">
        <v>8876</v>
      </c>
      <c r="B4322" t="s">
        <v>8877</v>
      </c>
      <c r="C4322" t="s">
        <v>10405</v>
      </c>
      <c r="D4322" t="s">
        <v>400</v>
      </c>
      <c r="E4322">
        <v>14.043456000000001</v>
      </c>
      <c r="F4322">
        <v>1.08</v>
      </c>
      <c r="G4322">
        <v>31.464852725059401</v>
      </c>
      <c r="H4322">
        <v>18.837849961866201</v>
      </c>
      <c r="I4322">
        <v>34.429532607640802</v>
      </c>
      <c r="J4322">
        <v>-10.802444811785699</v>
      </c>
      <c r="K4322">
        <v>1.0031062255054599</v>
      </c>
      <c r="L4322">
        <v>0.868799986046074</v>
      </c>
      <c r="M4322">
        <v>51.4562824853245</v>
      </c>
      <c r="N4322">
        <v>0.93734061842598804</v>
      </c>
      <c r="O4322">
        <v>28.703703703703599</v>
      </c>
      <c r="P4322">
        <v>100</v>
      </c>
      <c r="Q4322">
        <v>0.106500870071883</v>
      </c>
    </row>
    <row r="4323" spans="1:17" hidden="1" x14ac:dyDescent="0.3">
      <c r="A4323" t="s">
        <v>8878</v>
      </c>
      <c r="B4323" t="s">
        <v>8879</v>
      </c>
      <c r="C4323" t="s">
        <v>10405</v>
      </c>
      <c r="D4323" t="s">
        <v>138</v>
      </c>
      <c r="E4323">
        <v>14.023869599999999</v>
      </c>
      <c r="F4323">
        <v>23.37</v>
      </c>
      <c r="G4323">
        <v>-20.885796625589901</v>
      </c>
      <c r="H4323">
        <v>-17.8123893839219</v>
      </c>
      <c r="I4323">
        <v>-16.030250886713699</v>
      </c>
      <c r="J4323">
        <v>-5.4806626335679098</v>
      </c>
      <c r="K4323">
        <v>24.298081341171201</v>
      </c>
      <c r="L4323">
        <v>24.076062764609599</v>
      </c>
      <c r="M4323">
        <v>38.601796426299302</v>
      </c>
      <c r="N4323">
        <v>0.18291343701206</v>
      </c>
      <c r="O4323">
        <v>54.899443731279398</v>
      </c>
      <c r="P4323">
        <v>37.389770723104</v>
      </c>
      <c r="Q4323">
        <v>6.1982521649928998E-2</v>
      </c>
    </row>
    <row r="4324" spans="1:17" hidden="1" x14ac:dyDescent="0.3">
      <c r="A4324" t="s">
        <v>8880</v>
      </c>
      <c r="B4324" t="s">
        <v>8881</v>
      </c>
      <c r="C4324" t="s">
        <v>10405</v>
      </c>
      <c r="D4324" t="s">
        <v>592</v>
      </c>
      <c r="E4324">
        <v>13.953295744999901</v>
      </c>
      <c r="F4324">
        <v>26</v>
      </c>
      <c r="M4324">
        <v>50</v>
      </c>
      <c r="N4324">
        <v>1</v>
      </c>
    </row>
    <row r="4325" spans="1:17" hidden="1" x14ac:dyDescent="0.3">
      <c r="A4325" t="s">
        <v>8882</v>
      </c>
      <c r="B4325" t="s">
        <v>8883</v>
      </c>
      <c r="C4325" t="s">
        <v>10405</v>
      </c>
      <c r="D4325" t="s">
        <v>266</v>
      </c>
      <c r="E4325">
        <v>13.94100963</v>
      </c>
      <c r="F4325">
        <v>4.59</v>
      </c>
      <c r="G4325">
        <v>44.366950627157301</v>
      </c>
      <c r="H4325">
        <v>9.4214488215006096</v>
      </c>
      <c r="I4325">
        <v>35.316856551302699</v>
      </c>
      <c r="J4325">
        <v>-2.4691114784524202</v>
      </c>
      <c r="K4325">
        <v>4.2694568120334901</v>
      </c>
      <c r="L4325">
        <v>3.57719231397571</v>
      </c>
      <c r="M4325">
        <v>37.978902649314399</v>
      </c>
      <c r="N4325">
        <v>0.80454576813484402</v>
      </c>
      <c r="O4325">
        <v>26.361655773420399</v>
      </c>
      <c r="P4325">
        <v>87.346938775510097</v>
      </c>
      <c r="Q4325">
        <v>4.6881739806802998E-2</v>
      </c>
    </row>
    <row r="4326" spans="1:17" hidden="1" x14ac:dyDescent="0.3">
      <c r="A4326" t="s">
        <v>8884</v>
      </c>
      <c r="B4326" t="s">
        <v>8885</v>
      </c>
      <c r="C4326" t="s">
        <v>10405</v>
      </c>
      <c r="D4326" t="s">
        <v>5124</v>
      </c>
      <c r="E4326">
        <v>13.936580658</v>
      </c>
      <c r="F4326">
        <v>92.07</v>
      </c>
      <c r="G4326">
        <v>49.390311214509197</v>
      </c>
      <c r="H4326">
        <v>14.042344343888599</v>
      </c>
      <c r="I4326">
        <v>13.8454279798742</v>
      </c>
      <c r="J4326">
        <v>0.91063251436140202</v>
      </c>
      <c r="K4326">
        <v>79.618249010045801</v>
      </c>
      <c r="L4326">
        <v>73.352974954680803</v>
      </c>
      <c r="M4326">
        <v>66.686813227813403</v>
      </c>
      <c r="N4326">
        <v>0.77555608794205899</v>
      </c>
      <c r="O4326">
        <v>26.816552623004199</v>
      </c>
      <c r="P4326">
        <v>81.561822125813407</v>
      </c>
      <c r="Q4326">
        <v>0.103578417965505</v>
      </c>
    </row>
    <row r="4327" spans="1:17" hidden="1" x14ac:dyDescent="0.3">
      <c r="A4327" t="s">
        <v>8886</v>
      </c>
      <c r="B4327" t="s">
        <v>8887</v>
      </c>
      <c r="C4327" t="s">
        <v>10405</v>
      </c>
      <c r="D4327" t="s">
        <v>998</v>
      </c>
      <c r="E4327">
        <v>13.9077</v>
      </c>
      <c r="F4327">
        <v>4.25</v>
      </c>
      <c r="G4327">
        <v>-70.218158141624897</v>
      </c>
      <c r="H4327">
        <v>-17.484928383383998</v>
      </c>
      <c r="I4327">
        <v>-57.569989276137001</v>
      </c>
      <c r="J4327">
        <v>-6.2553030152007398</v>
      </c>
      <c r="K4327">
        <v>4.8243946294503601</v>
      </c>
      <c r="L4327">
        <v>8.9544516905957803</v>
      </c>
      <c r="M4327">
        <v>34.537886177425598</v>
      </c>
      <c r="N4327">
        <v>1.8360547243977601</v>
      </c>
      <c r="O4327">
        <v>113.88235294117599</v>
      </c>
      <c r="P4327">
        <v>1.19047619047618</v>
      </c>
      <c r="Q4327">
        <v>-0.13893965473859701</v>
      </c>
    </row>
    <row r="4328" spans="1:17" hidden="1" x14ac:dyDescent="0.3">
      <c r="A4328" t="s">
        <v>8888</v>
      </c>
      <c r="B4328" t="s">
        <v>8889</v>
      </c>
      <c r="C4328" t="s">
        <v>10405</v>
      </c>
      <c r="D4328" t="s">
        <v>138</v>
      </c>
      <c r="E4328">
        <v>13.82</v>
      </c>
      <c r="F4328">
        <v>34.549999999999997</v>
      </c>
      <c r="G4328">
        <v>-57.629979088219002</v>
      </c>
      <c r="H4328">
        <v>-27.654330505475301</v>
      </c>
      <c r="I4328">
        <v>-33.925567691121401</v>
      </c>
      <c r="J4328">
        <v>-11.691392088016199</v>
      </c>
      <c r="K4328">
        <v>39.562854568824001</v>
      </c>
      <c r="L4328">
        <v>38.634957203626101</v>
      </c>
      <c r="M4328">
        <v>44.495691183307898</v>
      </c>
      <c r="N4328">
        <v>1.1051812719113201</v>
      </c>
      <c r="O4328">
        <v>59.536903039073799</v>
      </c>
      <c r="P4328">
        <v>21.6977809087706</v>
      </c>
      <c r="Q4328">
        <v>5.0939510140359003E-2</v>
      </c>
    </row>
    <row r="4329" spans="1:17" hidden="1" x14ac:dyDescent="0.3">
      <c r="A4329" t="s">
        <v>8890</v>
      </c>
      <c r="B4329" t="s">
        <v>8891</v>
      </c>
      <c r="C4329" t="s">
        <v>10405</v>
      </c>
      <c r="D4329" t="s">
        <v>754</v>
      </c>
      <c r="E4329">
        <v>13.801773789</v>
      </c>
      <c r="F4329">
        <v>16.21</v>
      </c>
      <c r="G4329">
        <v>9.1536852526016208</v>
      </c>
      <c r="H4329">
        <v>-2.2228014102304599</v>
      </c>
      <c r="I4329">
        <v>2.83730264795707</v>
      </c>
      <c r="J4329">
        <v>-1.84722093118872</v>
      </c>
      <c r="K4329">
        <v>15.646191094139599</v>
      </c>
      <c r="L4329">
        <v>14.1978594831106</v>
      </c>
      <c r="M4329">
        <v>59.192142314001003</v>
      </c>
      <c r="N4329">
        <v>0.90291784167896405</v>
      </c>
      <c r="O4329">
        <v>2.4059222702035701</v>
      </c>
      <c r="P4329">
        <v>49.953746530989797</v>
      </c>
      <c r="Q4329">
        <v>3.6626942849021002E-2</v>
      </c>
    </row>
    <row r="4330" spans="1:17" hidden="1" x14ac:dyDescent="0.3">
      <c r="A4330" t="s">
        <v>8892</v>
      </c>
      <c r="B4330" t="s">
        <v>8893</v>
      </c>
      <c r="C4330" t="s">
        <v>10405</v>
      </c>
      <c r="D4330" t="s">
        <v>27</v>
      </c>
      <c r="E4330">
        <v>13.7826</v>
      </c>
      <c r="F4330">
        <v>68.400000000000006</v>
      </c>
      <c r="G4330">
        <v>-71.7207817906678</v>
      </c>
      <c r="H4330">
        <v>-13.4968150957377</v>
      </c>
      <c r="I4330">
        <v>-29.082107179267101</v>
      </c>
      <c r="K4330">
        <v>78.3938166352698</v>
      </c>
      <c r="L4330">
        <v>100.082680663183</v>
      </c>
      <c r="M4330">
        <v>23.692193535751201</v>
      </c>
      <c r="N4330">
        <v>0.83333333333333304</v>
      </c>
      <c r="O4330">
        <v>72.514619883040893</v>
      </c>
      <c r="P4330">
        <v>2.0895522388059802</v>
      </c>
      <c r="Q4330">
        <v>-0.13962358225848601</v>
      </c>
    </row>
    <row r="4331" spans="1:17" hidden="1" x14ac:dyDescent="0.3">
      <c r="A4331" t="s">
        <v>8894</v>
      </c>
      <c r="B4331" t="s">
        <v>8895</v>
      </c>
      <c r="C4331" t="s">
        <v>10405</v>
      </c>
      <c r="D4331" t="s">
        <v>1003</v>
      </c>
      <c r="E4331">
        <v>13.727</v>
      </c>
      <c r="F4331">
        <v>7.42</v>
      </c>
      <c r="G4331">
        <v>-37.407781664816298</v>
      </c>
      <c r="H4331">
        <v>-24.404454773109101</v>
      </c>
      <c r="I4331">
        <v>2.77140200584823</v>
      </c>
      <c r="J4331">
        <v>-7.8007109582963698</v>
      </c>
      <c r="K4331">
        <v>8.8961684643454895</v>
      </c>
      <c r="L4331">
        <v>8.4204385576000291</v>
      </c>
      <c r="M4331">
        <v>27.537034074896301</v>
      </c>
      <c r="N4331">
        <v>0.91132343796258597</v>
      </c>
      <c r="O4331">
        <v>127.76280323450101</v>
      </c>
      <c r="P4331">
        <v>32.5</v>
      </c>
      <c r="Q4331">
        <v>9.8241950232128006E-2</v>
      </c>
    </row>
    <row r="4332" spans="1:17" hidden="1" x14ac:dyDescent="0.3">
      <c r="A4332" t="s">
        <v>8896</v>
      </c>
      <c r="B4332" t="s">
        <v>8897</v>
      </c>
      <c r="C4332" t="s">
        <v>10405</v>
      </c>
      <c r="D4332" t="s">
        <v>3009</v>
      </c>
      <c r="E4332">
        <v>13.717638000000001</v>
      </c>
      <c r="F4332">
        <v>31.9</v>
      </c>
      <c r="G4332">
        <v>-48.224142490251502</v>
      </c>
      <c r="H4332">
        <v>6.58402591812838</v>
      </c>
      <c r="I4332">
        <v>-19.559489188469499</v>
      </c>
      <c r="J4332">
        <v>-4.91425254428313</v>
      </c>
      <c r="K4332">
        <v>30.175165796717899</v>
      </c>
      <c r="L4332">
        <v>33.762645433896999</v>
      </c>
      <c r="M4332">
        <v>59.113797007690899</v>
      </c>
      <c r="N4332">
        <v>2.75704842275402</v>
      </c>
      <c r="O4332">
        <v>74.294670846394993</v>
      </c>
      <c r="P4332">
        <v>20.8333333333333</v>
      </c>
      <c r="Q4332">
        <v>5.2983905266234997E-2</v>
      </c>
    </row>
    <row r="4333" spans="1:17" hidden="1" x14ac:dyDescent="0.3">
      <c r="A4333" t="s">
        <v>8898</v>
      </c>
      <c r="B4333" t="s">
        <v>8899</v>
      </c>
      <c r="C4333" t="s">
        <v>10405</v>
      </c>
      <c r="D4333" t="s">
        <v>266</v>
      </c>
      <c r="E4333">
        <v>13.712999999999999</v>
      </c>
      <c r="F4333">
        <v>19.59</v>
      </c>
      <c r="G4333">
        <v>2.28284735911445</v>
      </c>
      <c r="H4333">
        <v>-3.2674192737886201</v>
      </c>
      <c r="I4333">
        <v>1.5499667156363199</v>
      </c>
      <c r="J4333">
        <v>-2.4691114784524202</v>
      </c>
      <c r="K4333">
        <v>18.834339962636399</v>
      </c>
      <c r="L4333">
        <v>17.141402894271199</v>
      </c>
      <c r="M4333">
        <v>50.064153511986198</v>
      </c>
      <c r="N4333">
        <v>2.1400730012936302</v>
      </c>
      <c r="O4333">
        <v>22.5625319040326</v>
      </c>
      <c r="P4333">
        <v>59.787928221859701</v>
      </c>
      <c r="Q4333">
        <v>5.9400823462047003E-2</v>
      </c>
    </row>
    <row r="4334" spans="1:17" hidden="1" x14ac:dyDescent="0.3">
      <c r="A4334" t="s">
        <v>8900</v>
      </c>
      <c r="B4334" t="s">
        <v>8901</v>
      </c>
      <c r="C4334" t="s">
        <v>10405</v>
      </c>
      <c r="D4334" t="s">
        <v>1414</v>
      </c>
      <c r="E4334">
        <v>13.702680000000001</v>
      </c>
      <c r="F4334">
        <v>2</v>
      </c>
      <c r="G4334">
        <v>-17.885796625589901</v>
      </c>
      <c r="K4334">
        <v>1.8164878752898299</v>
      </c>
      <c r="L4334">
        <v>1.8009664774797101</v>
      </c>
      <c r="M4334">
        <v>73.414657253377001</v>
      </c>
      <c r="N4334">
        <v>1</v>
      </c>
      <c r="O4334">
        <v>0</v>
      </c>
      <c r="P4334">
        <v>25</v>
      </c>
      <c r="Q4334">
        <v>-2.1676028175539999E-2</v>
      </c>
    </row>
    <row r="4335" spans="1:17" hidden="1" x14ac:dyDescent="0.3">
      <c r="A4335" t="s">
        <v>8902</v>
      </c>
      <c r="B4335" t="s">
        <v>8903</v>
      </c>
      <c r="C4335" t="s">
        <v>10405</v>
      </c>
      <c r="D4335" t="s">
        <v>510</v>
      </c>
      <c r="E4335">
        <v>13.667413599</v>
      </c>
      <c r="F4335">
        <v>11.49</v>
      </c>
      <c r="G4335">
        <v>56.498439827612003</v>
      </c>
      <c r="H4335">
        <v>25.837582439126699</v>
      </c>
      <c r="I4335">
        <v>66.747033116310803</v>
      </c>
      <c r="J4335">
        <v>-5.8171290995977802</v>
      </c>
      <c r="K4335">
        <v>10.14063893084</v>
      </c>
      <c r="L4335">
        <v>8.1760329337014497</v>
      </c>
      <c r="M4335">
        <v>56.496953373494399</v>
      </c>
      <c r="N4335">
        <v>0.72484921288284798</v>
      </c>
      <c r="O4335">
        <v>23.4116623150565</v>
      </c>
      <c r="P4335">
        <v>120.53742802303201</v>
      </c>
      <c r="Q4335">
        <v>0.12774963022528801</v>
      </c>
    </row>
    <row r="4336" spans="1:17" hidden="1" x14ac:dyDescent="0.3">
      <c r="A4336" t="s">
        <v>8904</v>
      </c>
      <c r="B4336" t="s">
        <v>8905</v>
      </c>
      <c r="C4336" t="s">
        <v>10405</v>
      </c>
      <c r="D4336" t="s">
        <v>400</v>
      </c>
      <c r="E4336">
        <v>13.6664546</v>
      </c>
      <c r="F4336">
        <v>28.18</v>
      </c>
      <c r="G4336">
        <v>16.144278562379998</v>
      </c>
      <c r="H4336">
        <v>4.0874582874962302</v>
      </c>
      <c r="I4336">
        <v>-32.315073166964297</v>
      </c>
      <c r="J4336">
        <v>-7.7782512633986602</v>
      </c>
      <c r="K4336">
        <v>27.408869658671598</v>
      </c>
      <c r="L4336">
        <v>26.176558203228598</v>
      </c>
      <c r="M4336">
        <v>56.695521701478299</v>
      </c>
      <c r="N4336">
        <v>0.64353972563418604</v>
      </c>
      <c r="O4336">
        <v>35.557132718239899</v>
      </c>
      <c r="P4336">
        <v>100.569395017793</v>
      </c>
      <c r="Q4336">
        <v>9.9338294177905004E-2</v>
      </c>
    </row>
    <row r="4337" spans="1:17" hidden="1" x14ac:dyDescent="0.3">
      <c r="A4337" t="s">
        <v>8906</v>
      </c>
      <c r="B4337" t="s">
        <v>8907</v>
      </c>
      <c r="C4337" t="s">
        <v>10405</v>
      </c>
      <c r="D4337" t="s">
        <v>592</v>
      </c>
      <c r="E4337">
        <v>13.650820899999999</v>
      </c>
      <c r="F4337">
        <v>3.49</v>
      </c>
      <c r="G4337">
        <v>-5.2624200022132896</v>
      </c>
      <c r="H4337">
        <v>-22.981954721531899</v>
      </c>
      <c r="I4337">
        <v>61.291215525661698</v>
      </c>
      <c r="J4337">
        <v>-7.1012640670082696</v>
      </c>
      <c r="K4337">
        <v>3.6961618689172</v>
      </c>
      <c r="L4337">
        <v>3.1328553383339202</v>
      </c>
      <c r="M4337">
        <v>19.688084790812798</v>
      </c>
      <c r="N4337">
        <v>0.48950279793116902</v>
      </c>
      <c r="O4337">
        <v>30.6590257879656</v>
      </c>
      <c r="P4337">
        <v>99.428571428571402</v>
      </c>
      <c r="Q4337">
        <v>4.3843250795627002E-2</v>
      </c>
    </row>
    <row r="4338" spans="1:17" hidden="1" x14ac:dyDescent="0.3">
      <c r="A4338" t="s">
        <v>8908</v>
      </c>
      <c r="B4338" t="s">
        <v>8909</v>
      </c>
      <c r="C4338" t="s">
        <v>10405</v>
      </c>
      <c r="D4338" t="s">
        <v>54</v>
      </c>
      <c r="E4338">
        <v>13.597695615999999</v>
      </c>
      <c r="F4338">
        <v>5.44</v>
      </c>
      <c r="G4338">
        <v>-109.49539586336699</v>
      </c>
      <c r="H4338">
        <v>-53.9005127989684</v>
      </c>
      <c r="I4338">
        <v>-91.377534164364505</v>
      </c>
      <c r="J4338">
        <v>-9.9214511664940108</v>
      </c>
      <c r="K4338">
        <v>11.615924684036999</v>
      </c>
      <c r="L4338">
        <v>18.464651752977101</v>
      </c>
      <c r="M4338">
        <v>9.2667870727340507</v>
      </c>
      <c r="N4338">
        <v>0.92205099203543905</v>
      </c>
      <c r="O4338">
        <v>387.13235294117601</v>
      </c>
      <c r="P4338">
        <v>3.81679389312976</v>
      </c>
      <c r="Q4338">
        <v>-2.8636485502473E-2</v>
      </c>
    </row>
    <row r="4339" spans="1:17" hidden="1" x14ac:dyDescent="0.3">
      <c r="A4339" t="s">
        <v>8910</v>
      </c>
      <c r="B4339" t="s">
        <v>8911</v>
      </c>
      <c r="C4339" t="s">
        <v>10405</v>
      </c>
      <c r="D4339" t="s">
        <v>400</v>
      </c>
      <c r="E4339">
        <v>13.592919</v>
      </c>
      <c r="F4339">
        <v>18.100000000000001</v>
      </c>
      <c r="G4339">
        <v>26.045272305478999</v>
      </c>
      <c r="H4339">
        <v>-11.261720696761699</v>
      </c>
      <c r="I4339">
        <v>31.533674358392599</v>
      </c>
      <c r="J4339">
        <v>-1.05817673418435</v>
      </c>
      <c r="K4339">
        <v>16.239271068238999</v>
      </c>
      <c r="L4339">
        <v>13.8792664377634</v>
      </c>
      <c r="M4339">
        <v>67.850378708637706</v>
      </c>
      <c r="N4339">
        <v>0.72137901763454504</v>
      </c>
      <c r="O4339">
        <v>7.1823204419889404</v>
      </c>
      <c r="P4339">
        <v>114.709371293001</v>
      </c>
      <c r="Q4339">
        <v>0.100257664866086</v>
      </c>
    </row>
    <row r="4340" spans="1:17" hidden="1" x14ac:dyDescent="0.3">
      <c r="A4340" t="s">
        <v>8912</v>
      </c>
      <c r="B4340" t="s">
        <v>8913</v>
      </c>
      <c r="C4340" t="s">
        <v>10405</v>
      </c>
      <c r="D4340" t="s">
        <v>1628</v>
      </c>
      <c r="E4340">
        <v>13.5726955</v>
      </c>
      <c r="F4340">
        <v>15</v>
      </c>
      <c r="G4340">
        <v>-2.6378321548275201</v>
      </c>
      <c r="H4340">
        <v>-1.1862270846827501</v>
      </c>
      <c r="I4340">
        <v>-0.67846326148972402</v>
      </c>
      <c r="J4340">
        <v>-6.6963241600904597</v>
      </c>
      <c r="K4340">
        <v>14.6592988400447</v>
      </c>
      <c r="L4340">
        <v>15.2816191094691</v>
      </c>
      <c r="M4340">
        <v>59.601885816820598</v>
      </c>
      <c r="N4340">
        <v>1.70208911493293</v>
      </c>
      <c r="O4340">
        <v>52.133333333333297</v>
      </c>
      <c r="P4340">
        <v>39.146567717996199</v>
      </c>
      <c r="Q4340">
        <v>7.3683281159292E-2</v>
      </c>
    </row>
    <row r="4341" spans="1:17" hidden="1" x14ac:dyDescent="0.3">
      <c r="A4341" t="s">
        <v>8914</v>
      </c>
      <c r="B4341" t="s">
        <v>8915</v>
      </c>
      <c r="C4341" t="s">
        <v>10405</v>
      </c>
      <c r="E4341">
        <v>13.563774</v>
      </c>
      <c r="F4341">
        <v>17.010000000000002</v>
      </c>
      <c r="G4341">
        <v>-32.171510911304203</v>
      </c>
      <c r="H4341">
        <v>-4.7576556561113303</v>
      </c>
      <c r="I4341">
        <v>-17.683143448697201</v>
      </c>
      <c r="J4341">
        <v>-2.4691114784524202</v>
      </c>
      <c r="K4341">
        <v>17.009999289617198</v>
      </c>
      <c r="L4341">
        <v>16.956716421114098</v>
      </c>
      <c r="M4341">
        <v>100</v>
      </c>
      <c r="O4341">
        <v>0</v>
      </c>
      <c r="P4341">
        <v>0</v>
      </c>
    </row>
    <row r="4342" spans="1:17" hidden="1" x14ac:dyDescent="0.3">
      <c r="A4342" t="s">
        <v>8916</v>
      </c>
      <c r="B4342" t="s">
        <v>8917</v>
      </c>
      <c r="C4342" t="s">
        <v>10405</v>
      </c>
      <c r="D4342" t="s">
        <v>393</v>
      </c>
      <c r="E4342">
        <v>13.5576352</v>
      </c>
      <c r="F4342">
        <v>42.32</v>
      </c>
      <c r="G4342">
        <v>152.04608479050901</v>
      </c>
      <c r="H4342">
        <v>19.144783368278901</v>
      </c>
      <c r="I4342">
        <v>170.01230182662499</v>
      </c>
      <c r="J4342">
        <v>7.4596054258245603</v>
      </c>
      <c r="K4342">
        <v>32.727708617876999</v>
      </c>
      <c r="L4342">
        <v>22.5557278884399</v>
      </c>
      <c r="M4342">
        <v>70.918517384476601</v>
      </c>
      <c r="N4342">
        <v>1.5196577390419199</v>
      </c>
      <c r="O4342">
        <v>7.41965973534972</v>
      </c>
      <c r="P4342">
        <v>307.314725697786</v>
      </c>
      <c r="Q4342">
        <v>0.18116995097474101</v>
      </c>
    </row>
    <row r="4343" spans="1:17" hidden="1" x14ac:dyDescent="0.3">
      <c r="A4343" t="s">
        <v>8918</v>
      </c>
      <c r="B4343" t="s">
        <v>8919</v>
      </c>
      <c r="C4343" t="s">
        <v>10405</v>
      </c>
      <c r="D4343" t="s">
        <v>4295</v>
      </c>
      <c r="E4343">
        <v>13.515000000000001</v>
      </c>
      <c r="F4343">
        <v>7.94</v>
      </c>
      <c r="G4343">
        <v>-62.765916505709797</v>
      </c>
      <c r="H4343">
        <v>-12.330038729607899</v>
      </c>
      <c r="I4343">
        <v>-21.440719206272899</v>
      </c>
      <c r="J4343">
        <v>-1.1260101353510601</v>
      </c>
      <c r="K4343">
        <v>8.3173776832892994</v>
      </c>
      <c r="L4343">
        <v>9.2224348152208808</v>
      </c>
      <c r="M4343">
        <v>41.547003136321599</v>
      </c>
      <c r="N4343">
        <v>1.1512659180153</v>
      </c>
      <c r="O4343">
        <v>66.120906801007493</v>
      </c>
      <c r="P4343">
        <v>5.86666666666666</v>
      </c>
      <c r="Q4343">
        <v>8.0213961112423002E-2</v>
      </c>
    </row>
    <row r="4344" spans="1:17" hidden="1" x14ac:dyDescent="0.3">
      <c r="A4344" t="s">
        <v>8920</v>
      </c>
      <c r="B4344" t="s">
        <v>8921</v>
      </c>
      <c r="C4344" t="s">
        <v>10405</v>
      </c>
      <c r="D4344" t="s">
        <v>376</v>
      </c>
      <c r="E4344">
        <v>13.441223900000001</v>
      </c>
      <c r="F4344">
        <v>24.83</v>
      </c>
      <c r="G4344">
        <v>-15.5439862518396</v>
      </c>
      <c r="H4344">
        <v>-5.0471511068970996</v>
      </c>
      <c r="I4344">
        <v>-1.6551060655196299</v>
      </c>
      <c r="J4344">
        <v>-11.1433539026948</v>
      </c>
      <c r="K4344">
        <v>24.779904281440398</v>
      </c>
      <c r="L4344">
        <v>26.203404848366102</v>
      </c>
      <c r="M4344">
        <v>59.851497452712799</v>
      </c>
      <c r="N4344">
        <v>0.81297885855942797</v>
      </c>
      <c r="O4344">
        <v>50.221506242448598</v>
      </c>
      <c r="P4344">
        <v>29.999999999999901</v>
      </c>
    </row>
    <row r="4345" spans="1:17" hidden="1" x14ac:dyDescent="0.3">
      <c r="A4345" t="s">
        <v>8922</v>
      </c>
      <c r="B4345" t="s">
        <v>8923</v>
      </c>
      <c r="C4345" t="s">
        <v>10405</v>
      </c>
      <c r="D4345" t="s">
        <v>1433</v>
      </c>
      <c r="E4345">
        <v>13.44</v>
      </c>
      <c r="F4345">
        <v>96</v>
      </c>
      <c r="G4345">
        <v>-29.497714119860301</v>
      </c>
      <c r="H4345">
        <v>-3.70502407716396</v>
      </c>
      <c r="I4345">
        <v>-26.2545720201257</v>
      </c>
      <c r="J4345">
        <v>-4.8386833283456303</v>
      </c>
      <c r="K4345">
        <v>100.411535056958</v>
      </c>
      <c r="L4345">
        <v>105.94933766572299</v>
      </c>
      <c r="M4345">
        <v>37.440831164738498</v>
      </c>
      <c r="N4345">
        <v>0.45933014354066898</v>
      </c>
      <c r="O4345">
        <v>75.9583333333333</v>
      </c>
      <c r="P4345">
        <v>19.999999999999901</v>
      </c>
      <c r="Q4345">
        <v>-1.2066290501115001E-2</v>
      </c>
    </row>
    <row r="4346" spans="1:17" hidden="1" x14ac:dyDescent="0.3">
      <c r="A4346" t="s">
        <v>8924</v>
      </c>
      <c r="B4346" t="s">
        <v>8925</v>
      </c>
      <c r="C4346" t="s">
        <v>10405</v>
      </c>
      <c r="D4346" t="s">
        <v>276</v>
      </c>
      <c r="E4346">
        <v>13.4131105</v>
      </c>
      <c r="F4346">
        <v>31.45</v>
      </c>
      <c r="G4346">
        <v>-14.8207646426475</v>
      </c>
      <c r="H4346">
        <v>-7.5096655509783803</v>
      </c>
      <c r="I4346">
        <v>5.0725161922083197</v>
      </c>
      <c r="J4346">
        <v>-5.5208993946053102</v>
      </c>
      <c r="K4346">
        <v>29.9212929161841</v>
      </c>
      <c r="L4346">
        <v>27.6550509166944</v>
      </c>
      <c r="M4346">
        <v>47.3575208497044</v>
      </c>
      <c r="N4346">
        <v>0.25957830909233798</v>
      </c>
      <c r="O4346">
        <v>13.1001589825119</v>
      </c>
      <c r="P4346">
        <v>41.221374045801497</v>
      </c>
      <c r="Q4346">
        <v>1.3429044064869E-2</v>
      </c>
    </row>
    <row r="4347" spans="1:17" hidden="1" x14ac:dyDescent="0.3">
      <c r="A4347" t="s">
        <v>8926</v>
      </c>
      <c r="B4347" t="s">
        <v>8927</v>
      </c>
      <c r="C4347" t="s">
        <v>10405</v>
      </c>
      <c r="D4347" t="s">
        <v>281</v>
      </c>
      <c r="E4347">
        <v>13.411376764</v>
      </c>
      <c r="F4347">
        <v>10.52</v>
      </c>
      <c r="G4347">
        <v>52.3898925974677</v>
      </c>
      <c r="H4347">
        <v>16.023056169376598</v>
      </c>
      <c r="I4347">
        <v>-3.9534137189674801</v>
      </c>
      <c r="J4347">
        <v>-2.4691114784524202</v>
      </c>
      <c r="K4347">
        <v>8.1663543093373399</v>
      </c>
      <c r="L4347">
        <v>6.4543019581050496</v>
      </c>
      <c r="M4347">
        <v>94.514098977665597</v>
      </c>
      <c r="N4347">
        <v>0.25597498324771001</v>
      </c>
      <c r="O4347">
        <v>0</v>
      </c>
      <c r="P4347">
        <v>110.4</v>
      </c>
    </row>
    <row r="4348" spans="1:17" hidden="1" x14ac:dyDescent="0.3">
      <c r="A4348" t="s">
        <v>8928</v>
      </c>
      <c r="B4348" t="s">
        <v>8929</v>
      </c>
      <c r="C4348" t="s">
        <v>10405</v>
      </c>
      <c r="D4348" t="s">
        <v>400</v>
      </c>
      <c r="E4348">
        <v>13.399299299999999</v>
      </c>
      <c r="F4348">
        <v>13.21</v>
      </c>
      <c r="G4348">
        <v>25.8428431556814</v>
      </c>
      <c r="H4348">
        <v>5.1934047027793699</v>
      </c>
      <c r="I4348">
        <v>-7.5998101153638702</v>
      </c>
      <c r="J4348">
        <v>-4.1467190641562803</v>
      </c>
      <c r="K4348">
        <v>12.7540554329833</v>
      </c>
      <c r="L4348">
        <v>11.784735219688701</v>
      </c>
      <c r="M4348">
        <v>48.485230292426202</v>
      </c>
      <c r="N4348">
        <v>1.4379662801761</v>
      </c>
      <c r="O4348">
        <v>52.535957607872703</v>
      </c>
      <c r="P4348">
        <v>61.097560975609703</v>
      </c>
      <c r="Q4348">
        <v>7.5534274813447003E-2</v>
      </c>
    </row>
    <row r="4349" spans="1:17" hidden="1" x14ac:dyDescent="0.3">
      <c r="A4349" t="s">
        <v>8930</v>
      </c>
      <c r="B4349" t="s">
        <v>8931</v>
      </c>
      <c r="C4349" t="s">
        <v>10405</v>
      </c>
      <c r="D4349" t="s">
        <v>281</v>
      </c>
      <c r="E4349">
        <v>13.36383</v>
      </c>
      <c r="F4349">
        <v>17.89</v>
      </c>
      <c r="G4349">
        <v>31.058416095995</v>
      </c>
      <c r="H4349">
        <v>-3.0306361575040701</v>
      </c>
      <c r="I4349">
        <v>-14.8670514946742</v>
      </c>
      <c r="J4349">
        <v>-20.179791965158099</v>
      </c>
      <c r="K4349">
        <v>19.2832983212529</v>
      </c>
      <c r="L4349">
        <v>17.967720812216498</v>
      </c>
      <c r="M4349">
        <v>31.0418053930354</v>
      </c>
      <c r="N4349">
        <v>0.62865475649612301</v>
      </c>
      <c r="O4349">
        <v>27.948574622694199</v>
      </c>
      <c r="P4349">
        <v>78.009950248756198</v>
      </c>
      <c r="Q4349">
        <v>9.8073158350528003E-2</v>
      </c>
    </row>
    <row r="4350" spans="1:17" hidden="1" x14ac:dyDescent="0.3">
      <c r="A4350" t="s">
        <v>8932</v>
      </c>
      <c r="B4350" t="s">
        <v>8933</v>
      </c>
      <c r="C4350" t="s">
        <v>10405</v>
      </c>
      <c r="D4350" t="s">
        <v>74</v>
      </c>
      <c r="E4350">
        <v>13.353300000000001</v>
      </c>
      <c r="F4350">
        <v>1.1100000000000001</v>
      </c>
      <c r="G4350">
        <v>6.5784890886957896</v>
      </c>
      <c r="H4350">
        <v>-6.5120416210235899</v>
      </c>
      <c r="I4350">
        <v>4.2948785293247704</v>
      </c>
      <c r="J4350">
        <v>-3.3540672306647901</v>
      </c>
      <c r="K4350">
        <v>1.1244318831945599</v>
      </c>
      <c r="L4350">
        <v>1.05988372750958</v>
      </c>
      <c r="M4350">
        <v>42.7404936082172</v>
      </c>
      <c r="N4350">
        <v>0.40088754648365199</v>
      </c>
      <c r="O4350">
        <v>52.252252252252198</v>
      </c>
      <c r="P4350">
        <v>56.338028169014002</v>
      </c>
      <c r="Q4350">
        <v>8.6729230478007999E-2</v>
      </c>
    </row>
    <row r="4351" spans="1:17" hidden="1" x14ac:dyDescent="0.3">
      <c r="A4351" t="s">
        <v>8934</v>
      </c>
      <c r="B4351" t="s">
        <v>8935</v>
      </c>
      <c r="C4351" t="s">
        <v>10405</v>
      </c>
      <c r="D4351" t="s">
        <v>1414</v>
      </c>
      <c r="E4351">
        <v>13.249568500000001</v>
      </c>
      <c r="F4351">
        <v>43</v>
      </c>
      <c r="G4351">
        <v>52.377845311871702</v>
      </c>
      <c r="H4351">
        <v>55.637234007071001</v>
      </c>
      <c r="I4351">
        <v>61.483523217969399</v>
      </c>
      <c r="J4351">
        <v>14.929585036140899</v>
      </c>
      <c r="K4351">
        <v>29.473692562580201</v>
      </c>
      <c r="L4351">
        <v>26.047596135882301</v>
      </c>
      <c r="M4351">
        <v>95.6526166736205</v>
      </c>
      <c r="N4351">
        <v>3.2511016101495702</v>
      </c>
      <c r="O4351">
        <v>1.13953488372093</v>
      </c>
      <c r="P4351">
        <v>164.61538461538399</v>
      </c>
      <c r="Q4351">
        <v>0.118896190859952</v>
      </c>
    </row>
    <row r="4352" spans="1:17" hidden="1" x14ac:dyDescent="0.3">
      <c r="A4352" t="s">
        <v>8936</v>
      </c>
      <c r="B4352" t="s">
        <v>8937</v>
      </c>
      <c r="C4352" t="s">
        <v>10405</v>
      </c>
      <c r="D4352" t="s">
        <v>1433</v>
      </c>
      <c r="E4352">
        <v>13.23</v>
      </c>
      <c r="F4352">
        <v>264.60000000000002</v>
      </c>
      <c r="G4352">
        <v>117.451130598129</v>
      </c>
      <c r="H4352">
        <v>11.294975922836</v>
      </c>
      <c r="I4352">
        <v>-36.987809505421801</v>
      </c>
      <c r="J4352">
        <v>-18.4557760283809</v>
      </c>
      <c r="K4352">
        <v>283.14040003226103</v>
      </c>
      <c r="L4352">
        <v>248.70607881554</v>
      </c>
      <c r="M4352">
        <v>45.449173244664301</v>
      </c>
      <c r="N4352">
        <v>1.1670329520789799</v>
      </c>
      <c r="O4352">
        <v>48.526077097505599</v>
      </c>
      <c r="P4352">
        <v>159.61538461538399</v>
      </c>
    </row>
    <row r="4353" spans="1:17" hidden="1" x14ac:dyDescent="0.3">
      <c r="A4353" t="s">
        <v>8938</v>
      </c>
      <c r="B4353" t="s">
        <v>8939</v>
      </c>
      <c r="C4353" t="s">
        <v>10405</v>
      </c>
      <c r="D4353" t="s">
        <v>5124</v>
      </c>
      <c r="E4353">
        <v>13.226424</v>
      </c>
      <c r="F4353">
        <v>18.07</v>
      </c>
      <c r="G4353">
        <v>64.669447694360201</v>
      </c>
      <c r="H4353">
        <v>-6.1555051184769303</v>
      </c>
      <c r="I4353">
        <v>-5.7252747993787496</v>
      </c>
      <c r="J4353">
        <v>-0.80614030328611896</v>
      </c>
      <c r="K4353">
        <v>18.4241287307051</v>
      </c>
      <c r="L4353">
        <v>17.1609453684115</v>
      </c>
      <c r="M4353">
        <v>44.6640076507041</v>
      </c>
      <c r="N4353">
        <v>0.46959047714014801</v>
      </c>
      <c r="O4353">
        <v>30.603209739900301</v>
      </c>
      <c r="P4353">
        <v>102.35162374020101</v>
      </c>
      <c r="Q4353">
        <v>6.1171526829360001E-2</v>
      </c>
    </row>
    <row r="4354" spans="1:17" hidden="1" x14ac:dyDescent="0.3">
      <c r="A4354" t="s">
        <v>8940</v>
      </c>
      <c r="B4354" t="s">
        <v>8941</v>
      </c>
      <c r="C4354" t="s">
        <v>10405</v>
      </c>
      <c r="D4354" t="s">
        <v>646</v>
      </c>
      <c r="E4354">
        <v>13.222828</v>
      </c>
      <c r="F4354">
        <v>8.1999999999999993</v>
      </c>
      <c r="G4354">
        <v>83.617962772906296</v>
      </c>
      <c r="H4354">
        <v>67.268776061950305</v>
      </c>
      <c r="I4354">
        <v>3.2608093536626499</v>
      </c>
      <c r="J4354">
        <v>14.098052700652</v>
      </c>
      <c r="K4354">
        <v>5.6408176118653204</v>
      </c>
      <c r="L4354">
        <v>4.88187970404885</v>
      </c>
      <c r="M4354">
        <v>94.288278370836295</v>
      </c>
      <c r="N4354">
        <v>2.2089245085436202</v>
      </c>
      <c r="O4354">
        <v>0</v>
      </c>
      <c r="P4354">
        <v>151.53374233128801</v>
      </c>
      <c r="Q4354">
        <v>0.120775551326695</v>
      </c>
    </row>
    <row r="4355" spans="1:17" hidden="1" x14ac:dyDescent="0.3">
      <c r="A4355" t="s">
        <v>8942</v>
      </c>
      <c r="B4355" t="s">
        <v>8943</v>
      </c>
      <c r="C4355" t="s">
        <v>10405</v>
      </c>
      <c r="D4355" t="s">
        <v>1010</v>
      </c>
      <c r="E4355">
        <v>13.205150639999999</v>
      </c>
      <c r="F4355">
        <v>2.64</v>
      </c>
      <c r="G4355">
        <v>0.49180567161037197</v>
      </c>
      <c r="H4355">
        <v>9.2694936651556397</v>
      </c>
      <c r="I4355">
        <v>40.400688886632103</v>
      </c>
      <c r="J4355">
        <v>11.5580378428145</v>
      </c>
      <c r="K4355">
        <v>2.3662277114939601</v>
      </c>
      <c r="L4355">
        <v>2.3848919214186202</v>
      </c>
      <c r="M4355">
        <v>79.383394312230493</v>
      </c>
      <c r="N4355">
        <v>1.1124011365097699</v>
      </c>
      <c r="O4355">
        <v>60.606060606060502</v>
      </c>
      <c r="P4355">
        <v>70.322580645161295</v>
      </c>
      <c r="Q4355">
        <v>3.8515796839493001E-2</v>
      </c>
    </row>
    <row r="4356" spans="1:17" hidden="1" x14ac:dyDescent="0.3">
      <c r="A4356" t="s">
        <v>8944</v>
      </c>
      <c r="B4356" t="s">
        <v>8945</v>
      </c>
      <c r="C4356" t="s">
        <v>10405</v>
      </c>
      <c r="D4356" t="s">
        <v>998</v>
      </c>
      <c r="E4356">
        <v>13.18</v>
      </c>
      <c r="F4356">
        <v>6.59</v>
      </c>
      <c r="G4356">
        <v>-28.717821743329299</v>
      </c>
      <c r="H4356">
        <v>-3.2144457795681198</v>
      </c>
      <c r="I4356">
        <v>-7.2978838172064204</v>
      </c>
      <c r="J4356">
        <v>-2.6208565467376901</v>
      </c>
      <c r="K4356">
        <v>6.3999690471281596</v>
      </c>
      <c r="L4356">
        <v>6.5077066897637703</v>
      </c>
      <c r="M4356">
        <v>56.297253757924203</v>
      </c>
      <c r="N4356">
        <v>0.90621302017102201</v>
      </c>
      <c r="O4356">
        <v>35.053110773899803</v>
      </c>
      <c r="P4356">
        <v>28.7109375</v>
      </c>
      <c r="Q4356">
        <v>8.5149551738156998E-2</v>
      </c>
    </row>
    <row r="4357" spans="1:17" hidden="1" x14ac:dyDescent="0.3">
      <c r="A4357" t="s">
        <v>8946</v>
      </c>
      <c r="B4357" t="s">
        <v>8947</v>
      </c>
      <c r="C4357" t="s">
        <v>10405</v>
      </c>
      <c r="D4357" t="s">
        <v>754</v>
      </c>
      <c r="E4357">
        <v>13.10207943</v>
      </c>
      <c r="F4357">
        <v>132.32</v>
      </c>
      <c r="G4357">
        <v>20.870358161099201</v>
      </c>
      <c r="H4357">
        <v>3.0960028804740301</v>
      </c>
      <c r="I4357">
        <v>13.0161848800266</v>
      </c>
      <c r="J4357">
        <v>0.95335675262264497</v>
      </c>
      <c r="K4357">
        <v>123.29768070601</v>
      </c>
      <c r="L4357">
        <v>109.87511740251099</v>
      </c>
      <c r="M4357">
        <v>34.201172078942697</v>
      </c>
      <c r="N4357">
        <v>0.75708236781271099</v>
      </c>
      <c r="O4357">
        <v>2.5166263603385799</v>
      </c>
      <c r="P4357">
        <v>58.163997131245502</v>
      </c>
    </row>
    <row r="4358" spans="1:17" hidden="1" x14ac:dyDescent="0.3">
      <c r="A4358" t="s">
        <v>8948</v>
      </c>
      <c r="B4358" t="s">
        <v>8949</v>
      </c>
      <c r="C4358" t="s">
        <v>10405</v>
      </c>
      <c r="D4358" t="s">
        <v>1808</v>
      </c>
      <c r="E4358">
        <v>13.086276</v>
      </c>
      <c r="F4358">
        <v>36.119999999999997</v>
      </c>
      <c r="G4358">
        <v>152.23793790759299</v>
      </c>
      <c r="H4358">
        <v>46.222736500751402</v>
      </c>
      <c r="I4358">
        <v>234.70710045374099</v>
      </c>
      <c r="J4358">
        <v>5.7165940804968702</v>
      </c>
      <c r="K4358">
        <v>26.778698250004901</v>
      </c>
      <c r="L4358">
        <v>19.6675636461772</v>
      </c>
      <c r="M4358">
        <v>96.200134131446902</v>
      </c>
      <c r="N4358">
        <v>3.9779500339939302</v>
      </c>
      <c r="O4358">
        <v>0</v>
      </c>
      <c r="P4358">
        <v>280.21052631578902</v>
      </c>
      <c r="Q4358">
        <v>0.163402133784008</v>
      </c>
    </row>
    <row r="4359" spans="1:17" hidden="1" x14ac:dyDescent="0.3">
      <c r="A4359" t="s">
        <v>8950</v>
      </c>
      <c r="B4359" t="s">
        <v>8951</v>
      </c>
      <c r="C4359" t="s">
        <v>10405</v>
      </c>
      <c r="D4359" t="s">
        <v>114</v>
      </c>
      <c r="E4359">
        <v>13.060374884345199</v>
      </c>
      <c r="F4359">
        <v>99.6</v>
      </c>
      <c r="G4359">
        <v>-5.5931859894901201</v>
      </c>
      <c r="H4359">
        <v>-1.87035303188851</v>
      </c>
      <c r="I4359">
        <v>-12.2495918825592</v>
      </c>
      <c r="J4359">
        <v>1.0670674632677399</v>
      </c>
      <c r="K4359">
        <v>88.622837348358701</v>
      </c>
      <c r="L4359">
        <v>75.642478964540601</v>
      </c>
      <c r="M4359">
        <v>75.835066412166697</v>
      </c>
      <c r="N4359">
        <v>1</v>
      </c>
      <c r="Q4359">
        <v>-4.6725400847372998E-2</v>
      </c>
    </row>
    <row r="4360" spans="1:17" hidden="1" x14ac:dyDescent="0.3">
      <c r="A4360" t="s">
        <v>8952</v>
      </c>
      <c r="B4360" t="s">
        <v>8953</v>
      </c>
      <c r="C4360" t="s">
        <v>10405</v>
      </c>
      <c r="D4360" t="s">
        <v>592</v>
      </c>
      <c r="E4360">
        <v>13.059536</v>
      </c>
      <c r="F4360">
        <v>22.58</v>
      </c>
      <c r="G4360">
        <v>-56.144574884368097</v>
      </c>
      <c r="H4360">
        <v>-11.288267901009201</v>
      </c>
      <c r="I4360">
        <v>-12.0704212784446</v>
      </c>
      <c r="J4360">
        <v>-2.9903973168538101</v>
      </c>
      <c r="K4360">
        <v>23.739134650750099</v>
      </c>
      <c r="L4360">
        <v>25.104641058850099</v>
      </c>
      <c r="M4360">
        <v>41.393221622272002</v>
      </c>
      <c r="N4360">
        <v>0.51381283307952197</v>
      </c>
      <c r="O4360">
        <v>54.782993799822798</v>
      </c>
      <c r="P4360">
        <v>18.842105263157801</v>
      </c>
      <c r="Q4360">
        <v>0.12212311959677601</v>
      </c>
    </row>
    <row r="4361" spans="1:17" hidden="1" x14ac:dyDescent="0.3">
      <c r="A4361" t="s">
        <v>8954</v>
      </c>
      <c r="B4361" t="s">
        <v>8955</v>
      </c>
      <c r="C4361" t="s">
        <v>10405</v>
      </c>
      <c r="D4361" t="s">
        <v>592</v>
      </c>
      <c r="E4361">
        <v>13.037298850000001</v>
      </c>
      <c r="F4361">
        <v>14.9</v>
      </c>
      <c r="G4361">
        <v>-10.538857850079699</v>
      </c>
      <c r="H4361">
        <v>-12.0506099206354</v>
      </c>
      <c r="I4361">
        <v>-20.929896695450399</v>
      </c>
      <c r="J4361">
        <v>-11.283701144105899</v>
      </c>
      <c r="K4361">
        <v>14.797115995195499</v>
      </c>
      <c r="L4361">
        <v>14.0253981259409</v>
      </c>
      <c r="M4361">
        <v>45.142681957046797</v>
      </c>
      <c r="N4361">
        <v>0.68192295533973701</v>
      </c>
      <c r="O4361">
        <v>47.986577181207998</v>
      </c>
      <c r="Q4361">
        <v>7.3612925073061997E-2</v>
      </c>
    </row>
    <row r="4362" spans="1:17" hidden="1" x14ac:dyDescent="0.3">
      <c r="A4362" t="s">
        <v>8956</v>
      </c>
      <c r="B4362" t="s">
        <v>8957</v>
      </c>
      <c r="C4362" t="s">
        <v>10405</v>
      </c>
      <c r="D4362" t="s">
        <v>646</v>
      </c>
      <c r="E4362">
        <v>13.034217999999999</v>
      </c>
      <c r="F4362">
        <v>45.67</v>
      </c>
      <c r="G4362">
        <v>101.91357366071</v>
      </c>
      <c r="H4362">
        <v>29.903111305540499</v>
      </c>
      <c r="I4362">
        <v>27.948234102323202</v>
      </c>
      <c r="J4362">
        <v>1.51722109557947</v>
      </c>
      <c r="K4362">
        <v>43.123532673887802</v>
      </c>
      <c r="L4362">
        <v>39.527464918479403</v>
      </c>
      <c r="M4362">
        <v>74.641477096651997</v>
      </c>
      <c r="N4362">
        <v>0.28632992092196402</v>
      </c>
      <c r="O4362">
        <v>36.150645938252602</v>
      </c>
      <c r="P4362">
        <v>174.12965186074399</v>
      </c>
      <c r="Q4362">
        <v>2.9147408822036001E-2</v>
      </c>
    </row>
    <row r="4363" spans="1:17" hidden="1" x14ac:dyDescent="0.3">
      <c r="A4363" t="s">
        <v>8958</v>
      </c>
      <c r="B4363" t="s">
        <v>8959</v>
      </c>
      <c r="C4363" t="s">
        <v>10405</v>
      </c>
      <c r="D4363" t="s">
        <v>1557</v>
      </c>
      <c r="E4363">
        <v>12.961376400000001</v>
      </c>
      <c r="F4363">
        <v>36.9</v>
      </c>
      <c r="G4363">
        <v>178.43454969475599</v>
      </c>
      <c r="H4363">
        <v>14.794146877178701</v>
      </c>
      <c r="I4363">
        <v>-8.155093582268</v>
      </c>
      <c r="J4363">
        <v>1.7199629625325801</v>
      </c>
      <c r="K4363">
        <v>33.602839497094301</v>
      </c>
      <c r="M4363">
        <v>58.709432977757203</v>
      </c>
      <c r="N4363">
        <v>0.72707400281450096</v>
      </c>
      <c r="O4363">
        <v>19.756097560975601</v>
      </c>
      <c r="P4363">
        <v>225.97173144876299</v>
      </c>
    </row>
    <row r="4364" spans="1:17" hidden="1" x14ac:dyDescent="0.3">
      <c r="A4364" t="s">
        <v>8960</v>
      </c>
      <c r="B4364" t="s">
        <v>8961</v>
      </c>
      <c r="C4364" t="s">
        <v>10405</v>
      </c>
      <c r="D4364" t="s">
        <v>74</v>
      </c>
      <c r="E4364">
        <v>12.879</v>
      </c>
      <c r="F4364">
        <v>2.27</v>
      </c>
      <c r="G4364">
        <v>-46.511133552813597</v>
      </c>
      <c r="H4364">
        <v>-17.0653479638036</v>
      </c>
      <c r="I4364">
        <v>7.0421312765774999</v>
      </c>
      <c r="J4364">
        <v>-11.9929210022619</v>
      </c>
      <c r="K4364">
        <v>2.4495681537837499</v>
      </c>
      <c r="L4364">
        <v>2.4576116799182501</v>
      </c>
      <c r="M4364">
        <v>22.7230782629291</v>
      </c>
      <c r="N4364">
        <v>0.95580874283996597</v>
      </c>
      <c r="O4364">
        <v>107.04845814977899</v>
      </c>
      <c r="P4364">
        <v>77.34375</v>
      </c>
      <c r="Q4364">
        <v>-6.1826040206854997E-2</v>
      </c>
    </row>
    <row r="4365" spans="1:17" hidden="1" x14ac:dyDescent="0.3">
      <c r="A4365" t="s">
        <v>8962</v>
      </c>
      <c r="B4365" t="s">
        <v>8963</v>
      </c>
      <c r="C4365" t="s">
        <v>10405</v>
      </c>
      <c r="D4365" t="s">
        <v>452</v>
      </c>
      <c r="E4365">
        <v>12.861462469999999</v>
      </c>
      <c r="F4365">
        <v>37.119999999999997</v>
      </c>
      <c r="G4365">
        <v>-31.9825770381598</v>
      </c>
      <c r="H4365">
        <v>-5.6765745750302496</v>
      </c>
      <c r="I4365">
        <v>-13.237448457138401</v>
      </c>
      <c r="J4365">
        <v>-5.7153505916749099</v>
      </c>
      <c r="K4365">
        <v>36.670875524676802</v>
      </c>
      <c r="L4365">
        <v>36.475464746670902</v>
      </c>
      <c r="M4365">
        <v>60.561577517740602</v>
      </c>
      <c r="N4365">
        <v>1.6928966302428801</v>
      </c>
      <c r="O4365">
        <v>22.629310344827601</v>
      </c>
      <c r="P4365">
        <v>18.9743589743589</v>
      </c>
      <c r="Q4365">
        <v>9.1202127193499002E-2</v>
      </c>
    </row>
    <row r="4366" spans="1:17" hidden="1" x14ac:dyDescent="0.3">
      <c r="A4366" t="s">
        <v>8964</v>
      </c>
      <c r="B4366" t="s">
        <v>8965</v>
      </c>
      <c r="C4366" t="s">
        <v>10405</v>
      </c>
      <c r="D4366" t="s">
        <v>27</v>
      </c>
      <c r="E4366">
        <v>12.846399999999999</v>
      </c>
      <c r="F4366">
        <v>37</v>
      </c>
      <c r="G4366">
        <v>6.9262334495980298</v>
      </c>
      <c r="H4366">
        <v>30.0328725770398</v>
      </c>
      <c r="I4366">
        <v>7.7405853648621097</v>
      </c>
      <c r="J4366">
        <v>5.4026086381656597</v>
      </c>
      <c r="K4366">
        <v>29.482903674619401</v>
      </c>
      <c r="L4366">
        <v>27.643502334140202</v>
      </c>
      <c r="M4366">
        <v>87.742613102750497</v>
      </c>
      <c r="N4366">
        <v>1.23101518784972</v>
      </c>
      <c r="O4366">
        <v>0</v>
      </c>
      <c r="P4366">
        <v>56.448202959830802</v>
      </c>
    </row>
    <row r="4367" spans="1:17" hidden="1" x14ac:dyDescent="0.3">
      <c r="A4367" t="s">
        <v>8966</v>
      </c>
      <c r="B4367" t="s">
        <v>8967</v>
      </c>
      <c r="C4367" t="s">
        <v>10405</v>
      </c>
      <c r="D4367" t="s">
        <v>592</v>
      </c>
      <c r="E4367">
        <v>12.8086923539507</v>
      </c>
      <c r="F4367">
        <v>31.5</v>
      </c>
      <c r="G4367">
        <v>-38.699700822283397</v>
      </c>
      <c r="I4367">
        <v>-25.036084625167799</v>
      </c>
      <c r="K4367">
        <v>68.019953763615703</v>
      </c>
      <c r="M4367">
        <v>1.6190693955E-5</v>
      </c>
      <c r="N4367">
        <v>0.25</v>
      </c>
      <c r="O4367">
        <v>17.7777777777777</v>
      </c>
      <c r="P4367">
        <v>0</v>
      </c>
    </row>
    <row r="4368" spans="1:17" hidden="1" x14ac:dyDescent="0.3">
      <c r="A4368" t="s">
        <v>8968</v>
      </c>
      <c r="B4368" t="s">
        <v>8969</v>
      </c>
      <c r="C4368" t="s">
        <v>10405</v>
      </c>
      <c r="D4368" t="s">
        <v>754</v>
      </c>
      <c r="E4368">
        <v>12.801381996</v>
      </c>
      <c r="F4368">
        <v>267.99</v>
      </c>
      <c r="G4368">
        <v>1.8167896736665401</v>
      </c>
      <c r="H4368">
        <v>-7.6937711404022793E-2</v>
      </c>
      <c r="I4368">
        <v>0.83881489016440303</v>
      </c>
      <c r="J4368">
        <v>-0.19985719972381399</v>
      </c>
      <c r="K4368">
        <v>256.78997566412102</v>
      </c>
      <c r="L4368">
        <v>237.323860306971</v>
      </c>
      <c r="M4368">
        <v>61.795021026026802</v>
      </c>
      <c r="N4368">
        <v>0.50165712401709195</v>
      </c>
      <c r="O4368">
        <v>2.7239822381432002</v>
      </c>
      <c r="P4368">
        <v>39.027806598879401</v>
      </c>
    </row>
    <row r="4369" spans="1:17" hidden="1" x14ac:dyDescent="0.3">
      <c r="A4369" t="s">
        <v>8970</v>
      </c>
      <c r="B4369" t="s">
        <v>8971</v>
      </c>
      <c r="C4369" t="s">
        <v>10405</v>
      </c>
      <c r="D4369" t="s">
        <v>754</v>
      </c>
      <c r="E4369">
        <v>12.781170502</v>
      </c>
      <c r="F4369">
        <v>27.41</v>
      </c>
      <c r="G4369">
        <v>-14.844227288326699</v>
      </c>
      <c r="H4369">
        <v>1.36008193526997</v>
      </c>
      <c r="I4369">
        <v>-1.24304149457656</v>
      </c>
      <c r="J4369">
        <v>2.1988202103521202</v>
      </c>
      <c r="K4369">
        <v>26.1461000377857</v>
      </c>
      <c r="L4369">
        <v>24.935328047260299</v>
      </c>
      <c r="N4369">
        <v>1.4049347027325401</v>
      </c>
      <c r="O4369">
        <v>3.86720175118568</v>
      </c>
      <c r="P4369">
        <v>24.308390022675699</v>
      </c>
    </row>
    <row r="4370" spans="1:17" hidden="1" x14ac:dyDescent="0.3">
      <c r="A4370" t="s">
        <v>8972</v>
      </c>
      <c r="B4370" t="s">
        <v>8973</v>
      </c>
      <c r="C4370" t="s">
        <v>10405</v>
      </c>
      <c r="D4370" t="s">
        <v>130</v>
      </c>
      <c r="E4370">
        <v>12.749143399999999</v>
      </c>
      <c r="F4370">
        <v>18.25</v>
      </c>
      <c r="G4370">
        <v>-32.171510911304203</v>
      </c>
      <c r="H4370">
        <v>-4.7576556561113303</v>
      </c>
      <c r="I4370">
        <v>-17.683143448697201</v>
      </c>
      <c r="J4370">
        <v>-2.4691114784524202</v>
      </c>
      <c r="K4370">
        <v>18.249999874518199</v>
      </c>
      <c r="L4370">
        <v>18.2388399258422</v>
      </c>
      <c r="M4370">
        <v>100</v>
      </c>
      <c r="O4370">
        <v>0</v>
      </c>
      <c r="P4370">
        <v>0</v>
      </c>
    </row>
    <row r="4371" spans="1:17" hidden="1" x14ac:dyDescent="0.3">
      <c r="A4371" t="s">
        <v>8974</v>
      </c>
      <c r="B4371" t="s">
        <v>8975</v>
      </c>
      <c r="C4371" t="s">
        <v>10405</v>
      </c>
      <c r="D4371" t="s">
        <v>127</v>
      </c>
      <c r="E4371">
        <v>12.72063</v>
      </c>
      <c r="F4371">
        <v>3.85</v>
      </c>
      <c r="G4371">
        <v>43.627575846686597</v>
      </c>
      <c r="H4371">
        <v>-4.2487498036940199</v>
      </c>
      <c r="I4371">
        <v>46.146643785345297</v>
      </c>
      <c r="J4371">
        <v>-4.9382472809215399</v>
      </c>
      <c r="K4371">
        <v>3.8526954996654301</v>
      </c>
      <c r="L4371">
        <v>3.2432825428611398</v>
      </c>
      <c r="M4371">
        <v>42.261202400974803</v>
      </c>
      <c r="N4371">
        <v>0.69417366263303004</v>
      </c>
      <c r="O4371">
        <v>29.6103896103896</v>
      </c>
      <c r="P4371">
        <v>100.520833333333</v>
      </c>
      <c r="Q4371">
        <v>-3.4755814860896003E-2</v>
      </c>
    </row>
    <row r="4372" spans="1:17" hidden="1" x14ac:dyDescent="0.3">
      <c r="A4372" t="s">
        <v>8976</v>
      </c>
      <c r="B4372" t="s">
        <v>8977</v>
      </c>
      <c r="C4372" t="s">
        <v>10405</v>
      </c>
      <c r="D4372" t="s">
        <v>74</v>
      </c>
      <c r="E4372">
        <v>12.715772864</v>
      </c>
      <c r="F4372">
        <v>6.89</v>
      </c>
      <c r="G4372">
        <v>-44.623861610160603</v>
      </c>
      <c r="H4372">
        <v>-5.1937021677392403</v>
      </c>
      <c r="I4372">
        <v>-27.735362769845999</v>
      </c>
      <c r="J4372">
        <v>-3.1937491596118499</v>
      </c>
      <c r="K4372">
        <v>6.8872681127116904</v>
      </c>
      <c r="L4372">
        <v>7.4769138886994302</v>
      </c>
      <c r="M4372">
        <v>65.321333398073804</v>
      </c>
      <c r="N4372">
        <v>0.80021662251711601</v>
      </c>
      <c r="O4372">
        <v>64.586357039187206</v>
      </c>
      <c r="P4372">
        <v>14.262023217247</v>
      </c>
      <c r="Q4372">
        <v>3.0769809152861E-2</v>
      </c>
    </row>
    <row r="4373" spans="1:17" hidden="1" x14ac:dyDescent="0.3">
      <c r="A4373" t="s">
        <v>8978</v>
      </c>
      <c r="B4373" t="s">
        <v>8979</v>
      </c>
      <c r="C4373" t="s">
        <v>10405</v>
      </c>
      <c r="D4373" t="s">
        <v>592</v>
      </c>
      <c r="E4373">
        <v>12.693577535999999</v>
      </c>
      <c r="F4373">
        <v>26.2</v>
      </c>
      <c r="G4373">
        <v>-19.045431463981199</v>
      </c>
      <c r="H4373">
        <v>-9.3735950719065002</v>
      </c>
      <c r="I4373">
        <v>-6.1937817465695497</v>
      </c>
      <c r="J4373">
        <v>-8.6747852373176606</v>
      </c>
      <c r="K4373">
        <v>26.8796721984329</v>
      </c>
      <c r="L4373">
        <v>25.704645255378701</v>
      </c>
      <c r="M4373">
        <v>38.283390831832101</v>
      </c>
      <c r="N4373">
        <v>0.66061076040631905</v>
      </c>
      <c r="O4373">
        <v>44.656488549618302</v>
      </c>
      <c r="P4373">
        <v>35.051546391752503</v>
      </c>
      <c r="Q4373">
        <v>6.1746545049042E-2</v>
      </c>
    </row>
    <row r="4374" spans="1:17" hidden="1" x14ac:dyDescent="0.3">
      <c r="A4374" t="s">
        <v>8980</v>
      </c>
      <c r="B4374" t="s">
        <v>8981</v>
      </c>
      <c r="C4374" t="s">
        <v>10405</v>
      </c>
      <c r="D4374" t="s">
        <v>564</v>
      </c>
      <c r="E4374">
        <v>12.691610219999999</v>
      </c>
      <c r="F4374">
        <v>10.86</v>
      </c>
      <c r="G4374">
        <v>-48.633049372842599</v>
      </c>
      <c r="H4374">
        <v>3.54273960080568</v>
      </c>
      <c r="I4374">
        <v>-5.7243805620992703</v>
      </c>
      <c r="J4374">
        <v>-0.51562310635938902</v>
      </c>
      <c r="K4374">
        <v>10.791703216418901</v>
      </c>
      <c r="L4374">
        <v>10.9900710773029</v>
      </c>
      <c r="M4374">
        <v>46.419371451421803</v>
      </c>
      <c r="N4374">
        <v>0.68112178393311595</v>
      </c>
      <c r="O4374">
        <v>42.6335174953959</v>
      </c>
      <c r="P4374">
        <v>27.764705882352899</v>
      </c>
      <c r="Q4374">
        <v>0.117331103342147</v>
      </c>
    </row>
    <row r="4375" spans="1:17" hidden="1" x14ac:dyDescent="0.3">
      <c r="A4375" t="s">
        <v>8982</v>
      </c>
      <c r="B4375" t="s">
        <v>8983</v>
      </c>
      <c r="C4375" t="s">
        <v>10405</v>
      </c>
      <c r="D4375" t="s">
        <v>754</v>
      </c>
      <c r="E4375">
        <v>12.67263724</v>
      </c>
      <c r="F4375">
        <v>84.5</v>
      </c>
      <c r="G4375">
        <v>-1.2652367052623701</v>
      </c>
      <c r="H4375">
        <v>2.2202497239910302</v>
      </c>
      <c r="I4375">
        <v>0.99663183220166096</v>
      </c>
      <c r="J4375">
        <v>1.0708184478493801</v>
      </c>
      <c r="K4375">
        <v>80.492388107090605</v>
      </c>
      <c r="L4375">
        <v>74.790580847297406</v>
      </c>
      <c r="M4375">
        <v>56.470560257846202</v>
      </c>
      <c r="N4375">
        <v>0.79615720436591697</v>
      </c>
      <c r="O4375">
        <v>1.76331360946744</v>
      </c>
      <c r="P4375">
        <v>37.175324675324603</v>
      </c>
    </row>
    <row r="4376" spans="1:17" hidden="1" x14ac:dyDescent="0.3">
      <c r="A4376" t="s">
        <v>8984</v>
      </c>
      <c r="B4376" t="s">
        <v>8985</v>
      </c>
      <c r="C4376" t="s">
        <v>10405</v>
      </c>
      <c r="D4376" t="s">
        <v>1363</v>
      </c>
      <c r="E4376">
        <v>12.591982437999899</v>
      </c>
      <c r="F4376">
        <v>26.86</v>
      </c>
      <c r="G4376">
        <v>-22.2697105839719</v>
      </c>
      <c r="H4376">
        <v>-3.55238258643148</v>
      </c>
      <c r="I4376">
        <v>-11.9351119526342</v>
      </c>
      <c r="J4376">
        <v>-2.3200246353663099</v>
      </c>
      <c r="K4376">
        <v>26.496633719579702</v>
      </c>
      <c r="L4376">
        <v>25.722344847206902</v>
      </c>
      <c r="M4376">
        <v>62.670828158080603</v>
      </c>
      <c r="N4376">
        <v>1.4862768223274501</v>
      </c>
      <c r="O4376">
        <v>2.53164556962024</v>
      </c>
      <c r="P4376">
        <v>12.1971595655806</v>
      </c>
      <c r="Q4376">
        <v>-7.1457502660915995E-2</v>
      </c>
    </row>
    <row r="4377" spans="1:17" hidden="1" x14ac:dyDescent="0.3">
      <c r="A4377" t="s">
        <v>8986</v>
      </c>
      <c r="B4377" t="s">
        <v>8987</v>
      </c>
      <c r="C4377" t="s">
        <v>10405</v>
      </c>
      <c r="D4377" t="s">
        <v>281</v>
      </c>
      <c r="E4377">
        <v>12.589741200000001</v>
      </c>
      <c r="F4377">
        <v>8.7899999999999991</v>
      </c>
      <c r="G4377">
        <v>27.6466709068775</v>
      </c>
      <c r="H4377">
        <v>0.134945775869555</v>
      </c>
      <c r="I4377">
        <v>8.7916766951876593</v>
      </c>
      <c r="J4377">
        <v>-2.4691114784524202</v>
      </c>
      <c r="K4377">
        <v>7.16998524711199</v>
      </c>
      <c r="L4377">
        <v>5.6289375781781104</v>
      </c>
      <c r="M4377">
        <v>99.999999983478702</v>
      </c>
      <c r="N4377">
        <v>0.69479963381862198</v>
      </c>
      <c r="O4377">
        <v>0</v>
      </c>
      <c r="P4377">
        <v>93.186813186813097</v>
      </c>
      <c r="Q4377">
        <v>0.123257240791653</v>
      </c>
    </row>
    <row r="4378" spans="1:17" hidden="1" x14ac:dyDescent="0.3">
      <c r="A4378" t="s">
        <v>8988</v>
      </c>
      <c r="B4378" t="s">
        <v>8989</v>
      </c>
      <c r="C4378" t="s">
        <v>10405</v>
      </c>
      <c r="D4378" t="s">
        <v>468</v>
      </c>
      <c r="E4378">
        <v>12.574301109999899</v>
      </c>
      <c r="F4378">
        <v>17.149999999999999</v>
      </c>
      <c r="G4378">
        <v>-36.361455045382399</v>
      </c>
      <c r="H4378">
        <v>-14.494497761374401</v>
      </c>
      <c r="I4378">
        <v>-22.405365670919402</v>
      </c>
      <c r="J4378">
        <v>-12.2059535837155</v>
      </c>
      <c r="K4378">
        <v>18.3945252005018</v>
      </c>
      <c r="L4378">
        <v>17.7337574304638</v>
      </c>
      <c r="M4378">
        <v>0.72305608493435602</v>
      </c>
      <c r="N4378">
        <v>2.0165289256198302</v>
      </c>
      <c r="O4378">
        <v>16.326530612244799</v>
      </c>
      <c r="P4378">
        <v>0.292397660818699</v>
      </c>
    </row>
    <row r="4379" spans="1:17" hidden="1" x14ac:dyDescent="0.3">
      <c r="A4379" t="s">
        <v>8990</v>
      </c>
      <c r="B4379" t="s">
        <v>8991</v>
      </c>
      <c r="C4379" t="s">
        <v>10405</v>
      </c>
      <c r="D4379" t="s">
        <v>998</v>
      </c>
      <c r="E4379">
        <v>12.568607999999999</v>
      </c>
      <c r="F4379">
        <v>0.8</v>
      </c>
      <c r="G4379">
        <v>-17.885796625589901</v>
      </c>
      <c r="H4379">
        <v>-8.3290842275398909</v>
      </c>
      <c r="I4379">
        <v>-5.0070871106690298</v>
      </c>
      <c r="J4379">
        <v>-9.3656632025903406</v>
      </c>
      <c r="K4379">
        <v>0.84577787398675497</v>
      </c>
      <c r="L4379">
        <v>0.80096134665864105</v>
      </c>
      <c r="M4379">
        <v>41.354685914306899</v>
      </c>
      <c r="N4379">
        <v>0.61028315946348699</v>
      </c>
      <c r="O4379">
        <v>64.999999999999901</v>
      </c>
      <c r="P4379">
        <v>53.846153846153797</v>
      </c>
      <c r="Q4379">
        <v>1.5904629569307001E-2</v>
      </c>
    </row>
    <row r="4380" spans="1:17" hidden="1" x14ac:dyDescent="0.3">
      <c r="A4380" t="s">
        <v>8992</v>
      </c>
      <c r="B4380" t="s">
        <v>8993</v>
      </c>
      <c r="C4380" t="s">
        <v>10405</v>
      </c>
      <c r="D4380" t="s">
        <v>564</v>
      </c>
      <c r="E4380">
        <v>12.5685</v>
      </c>
      <c r="F4380">
        <v>7.35</v>
      </c>
      <c r="G4380">
        <v>-32.171510911304203</v>
      </c>
      <c r="H4380">
        <v>-4.7576556561113303</v>
      </c>
      <c r="I4380">
        <v>-17.683143448697201</v>
      </c>
      <c r="J4380">
        <v>-2.4691114784524202</v>
      </c>
      <c r="K4380">
        <v>7.35</v>
      </c>
      <c r="L4380">
        <v>7.3499999999999801</v>
      </c>
      <c r="M4380">
        <v>50</v>
      </c>
      <c r="O4380">
        <v>0</v>
      </c>
      <c r="P4380">
        <v>0</v>
      </c>
    </row>
    <row r="4381" spans="1:17" hidden="1" x14ac:dyDescent="0.3">
      <c r="A4381" t="s">
        <v>8994</v>
      </c>
      <c r="B4381" t="s">
        <v>8995</v>
      </c>
      <c r="C4381" t="s">
        <v>10405</v>
      </c>
      <c r="D4381" t="s">
        <v>21</v>
      </c>
      <c r="E4381">
        <v>12.551579090000001</v>
      </c>
      <c r="F4381">
        <v>5.42</v>
      </c>
      <c r="G4381">
        <v>136.14532077186399</v>
      </c>
      <c r="H4381">
        <v>98.785651430502796</v>
      </c>
      <c r="I4381">
        <v>164.60852321796901</v>
      </c>
      <c r="J4381">
        <v>18.6081718939129</v>
      </c>
      <c r="K4381">
        <v>3.1560532559640899</v>
      </c>
      <c r="L4381">
        <v>2.3025480597425201</v>
      </c>
      <c r="M4381">
        <v>99.999999334974802</v>
      </c>
      <c r="N4381">
        <v>2.8977272727272698</v>
      </c>
      <c r="O4381">
        <v>0</v>
      </c>
      <c r="P4381">
        <v>183.769633507853</v>
      </c>
    </row>
    <row r="4382" spans="1:17" hidden="1" x14ac:dyDescent="0.3">
      <c r="A4382" t="s">
        <v>8996</v>
      </c>
      <c r="B4382" t="s">
        <v>8997</v>
      </c>
      <c r="C4382" t="s">
        <v>10405</v>
      </c>
      <c r="D4382" t="s">
        <v>1010</v>
      </c>
      <c r="E4382">
        <v>12.544219999999999</v>
      </c>
      <c r="F4382">
        <v>13</v>
      </c>
      <c r="G4382">
        <v>-47.425748199439802</v>
      </c>
      <c r="H4382">
        <v>15.8448710688643</v>
      </c>
      <c r="I4382">
        <v>-11.473993121899801</v>
      </c>
      <c r="J4382">
        <v>-9.1608408017606902</v>
      </c>
      <c r="K4382">
        <v>11.8782818196467</v>
      </c>
      <c r="L4382">
        <v>11.3466205118118</v>
      </c>
      <c r="M4382">
        <v>60.078241881835297</v>
      </c>
      <c r="N4382">
        <v>1.6662371367901401</v>
      </c>
      <c r="O4382">
        <v>19.999999999999901</v>
      </c>
      <c r="P4382">
        <v>51.162790697674403</v>
      </c>
    </row>
    <row r="4383" spans="1:17" hidden="1" x14ac:dyDescent="0.3">
      <c r="A4383" t="s">
        <v>8998</v>
      </c>
      <c r="B4383" t="s">
        <v>8999</v>
      </c>
      <c r="C4383" t="s">
        <v>10405</v>
      </c>
      <c r="D4383" t="s">
        <v>127</v>
      </c>
      <c r="E4383">
        <v>12.48762879</v>
      </c>
      <c r="F4383">
        <v>38.99</v>
      </c>
      <c r="G4383">
        <v>-27.246860749840199</v>
      </c>
      <c r="H4383">
        <v>-4.8873573422332397</v>
      </c>
      <c r="I4383">
        <v>-15.077880290802399</v>
      </c>
      <c r="J4383">
        <v>-4.8524786184118396</v>
      </c>
      <c r="K4383">
        <v>38.337501887081899</v>
      </c>
      <c r="L4383">
        <v>38.008600682059601</v>
      </c>
      <c r="M4383">
        <v>42.3967481583188</v>
      </c>
      <c r="N4383">
        <v>0.88566920333327803</v>
      </c>
      <c r="O4383">
        <v>30.289817902026101</v>
      </c>
      <c r="P4383">
        <v>21.464174454828601</v>
      </c>
      <c r="Q4383">
        <v>2.4052123399305E-2</v>
      </c>
    </row>
    <row r="4384" spans="1:17" hidden="1" x14ac:dyDescent="0.3">
      <c r="A4384" t="s">
        <v>9000</v>
      </c>
      <c r="B4384" t="s">
        <v>9001</v>
      </c>
      <c r="C4384" t="s">
        <v>10405</v>
      </c>
      <c r="D4384" t="s">
        <v>592</v>
      </c>
      <c r="E4384">
        <v>12.475452000000001</v>
      </c>
      <c r="F4384">
        <v>11</v>
      </c>
      <c r="G4384">
        <v>-22.827574529594401</v>
      </c>
      <c r="H4384">
        <v>-6.0065405802861802</v>
      </c>
      <c r="I4384">
        <v>-22.197032337585998</v>
      </c>
      <c r="J4384">
        <v>-6.3931089923282697E-2</v>
      </c>
      <c r="K4384">
        <v>11.2210615831429</v>
      </c>
      <c r="L4384">
        <v>11.1655212402245</v>
      </c>
      <c r="M4384">
        <v>39.434681924529798</v>
      </c>
      <c r="N4384">
        <v>0.45777151580518299</v>
      </c>
      <c r="O4384">
        <v>70.636363636363598</v>
      </c>
      <c r="P4384">
        <v>25.714285714285701</v>
      </c>
      <c r="Q4384">
        <v>4.4790399993074E-2</v>
      </c>
    </row>
    <row r="4385" spans="1:17" hidden="1" x14ac:dyDescent="0.3">
      <c r="A4385" t="s">
        <v>9002</v>
      </c>
      <c r="B4385" t="s">
        <v>9003</v>
      </c>
      <c r="C4385" t="s">
        <v>10405</v>
      </c>
      <c r="D4385" t="s">
        <v>130</v>
      </c>
      <c r="E4385">
        <v>12.444445999999999</v>
      </c>
      <c r="F4385">
        <v>23.45</v>
      </c>
      <c r="G4385">
        <v>62.757832397091398</v>
      </c>
      <c r="H4385">
        <v>33.9997407935928</v>
      </c>
      <c r="I4385">
        <v>28.240938691937501</v>
      </c>
      <c r="J4385">
        <v>-8.2924046511431797</v>
      </c>
      <c r="K4385">
        <v>20.1254099737342</v>
      </c>
      <c r="L4385">
        <v>16.9500117242371</v>
      </c>
      <c r="M4385">
        <v>55.8399333462268</v>
      </c>
      <c r="N4385">
        <v>0.35729518366707902</v>
      </c>
      <c r="O4385">
        <v>10.8742004264392</v>
      </c>
      <c r="P4385">
        <v>94.929343308395602</v>
      </c>
      <c r="Q4385">
        <v>-1.6318112873005001E-2</v>
      </c>
    </row>
    <row r="4386" spans="1:17" hidden="1" x14ac:dyDescent="0.3">
      <c r="A4386" t="s">
        <v>9004</v>
      </c>
      <c r="B4386" t="s">
        <v>9005</v>
      </c>
      <c r="C4386" t="s">
        <v>10405</v>
      </c>
      <c r="D4386" t="s">
        <v>127</v>
      </c>
      <c r="E4386">
        <v>12.407981250000001</v>
      </c>
      <c r="F4386">
        <v>5.96</v>
      </c>
      <c r="G4386">
        <v>-77.4424016367403</v>
      </c>
      <c r="H4386">
        <v>-1.4647613753487501</v>
      </c>
      <c r="I4386">
        <v>-25.423081529192501</v>
      </c>
      <c r="J4386">
        <v>-4.1192764949540601</v>
      </c>
      <c r="K4386">
        <v>6.0698231513731198</v>
      </c>
      <c r="L4386">
        <v>7.9588267171648299</v>
      </c>
      <c r="M4386">
        <v>41.857143914167203</v>
      </c>
      <c r="N4386">
        <v>0.429209810606341</v>
      </c>
      <c r="O4386">
        <v>87.583892617449607</v>
      </c>
      <c r="P4386">
        <v>23.9085239085239</v>
      </c>
      <c r="Q4386">
        <v>-1.6703832417171001E-2</v>
      </c>
    </row>
    <row r="4387" spans="1:17" hidden="1" x14ac:dyDescent="0.3">
      <c r="A4387" t="s">
        <v>9006</v>
      </c>
      <c r="B4387" t="s">
        <v>9007</v>
      </c>
      <c r="C4387" t="s">
        <v>10405</v>
      </c>
      <c r="D4387" t="s">
        <v>1628</v>
      </c>
      <c r="E4387">
        <v>12.377705000000001</v>
      </c>
      <c r="F4387">
        <v>40.22</v>
      </c>
      <c r="G4387">
        <v>-2.3877096851021999</v>
      </c>
      <c r="H4387">
        <v>1.98118060911192</v>
      </c>
      <c r="I4387">
        <v>-23.886501657652399</v>
      </c>
      <c r="J4387">
        <v>1.48449948622865</v>
      </c>
      <c r="K4387">
        <v>36.044089308505697</v>
      </c>
      <c r="L4387">
        <v>34.938095755024698</v>
      </c>
      <c r="M4387">
        <v>69.061767369866502</v>
      </c>
      <c r="N4387">
        <v>0.87866169425509499</v>
      </c>
      <c r="O4387">
        <v>27.026355047240099</v>
      </c>
      <c r="P4387">
        <v>92.440191387559807</v>
      </c>
      <c r="Q4387">
        <v>7.3586139378508997E-2</v>
      </c>
    </row>
    <row r="4388" spans="1:17" hidden="1" x14ac:dyDescent="0.3">
      <c r="A4388" t="s">
        <v>9008</v>
      </c>
      <c r="B4388" t="s">
        <v>9009</v>
      </c>
      <c r="C4388" t="s">
        <v>10405</v>
      </c>
      <c r="D4388" t="s">
        <v>592</v>
      </c>
      <c r="E4388">
        <v>12.355708</v>
      </c>
      <c r="F4388">
        <v>26.9</v>
      </c>
      <c r="G4388">
        <v>60.3839651087387</v>
      </c>
      <c r="H4388">
        <v>3.0192492928281802</v>
      </c>
      <c r="I4388">
        <v>69.382225118757503</v>
      </c>
      <c r="J4388">
        <v>-9.5151819391570207</v>
      </c>
      <c r="K4388">
        <v>26.146287795750201</v>
      </c>
      <c r="L4388">
        <v>20.949640672389499</v>
      </c>
      <c r="M4388">
        <v>24.3354831109259</v>
      </c>
      <c r="N4388">
        <v>0.42615080311752401</v>
      </c>
      <c r="O4388">
        <v>28.810408921933</v>
      </c>
      <c r="P4388">
        <v>101.498127340823</v>
      </c>
      <c r="Q4388">
        <v>2.2898353288628E-2</v>
      </c>
    </row>
    <row r="4389" spans="1:17" hidden="1" x14ac:dyDescent="0.3">
      <c r="A4389" t="s">
        <v>9010</v>
      </c>
      <c r="B4389" t="s">
        <v>5645</v>
      </c>
      <c r="C4389" t="s">
        <v>10405</v>
      </c>
      <c r="D4389" t="s">
        <v>130</v>
      </c>
      <c r="E4389">
        <v>12.33855</v>
      </c>
      <c r="F4389">
        <v>39.17</v>
      </c>
      <c r="G4389">
        <v>66.358646209831093</v>
      </c>
      <c r="H4389">
        <v>-9.9083796057908895</v>
      </c>
      <c r="I4389">
        <v>93.134940512551395</v>
      </c>
      <c r="J4389">
        <v>-10.182737344503201</v>
      </c>
      <c r="K4389">
        <v>49.897549798105899</v>
      </c>
      <c r="L4389">
        <v>45.581473353239502</v>
      </c>
      <c r="M4389">
        <v>23.899318749121999</v>
      </c>
      <c r="N4389">
        <v>0.206858595581428</v>
      </c>
      <c r="O4389">
        <v>123.512892519785</v>
      </c>
      <c r="P4389">
        <v>144.8125</v>
      </c>
      <c r="Q4389">
        <v>4.8426740217592003E-2</v>
      </c>
    </row>
    <row r="4390" spans="1:17" hidden="1" x14ac:dyDescent="0.3">
      <c r="A4390" t="s">
        <v>9011</v>
      </c>
      <c r="B4390" t="s">
        <v>9012</v>
      </c>
      <c r="C4390" t="s">
        <v>10405</v>
      </c>
      <c r="D4390" t="s">
        <v>388</v>
      </c>
      <c r="E4390">
        <v>12.3061104</v>
      </c>
      <c r="F4390">
        <v>12</v>
      </c>
      <c r="G4390">
        <v>55.328489088695697</v>
      </c>
      <c r="H4390">
        <v>-4.5070290896952896</v>
      </c>
      <c r="I4390">
        <v>88.502423561612005</v>
      </c>
      <c r="J4390">
        <v>-2.4691114784524202</v>
      </c>
      <c r="K4390">
        <v>11.567327074441399</v>
      </c>
      <c r="L4390">
        <v>9.2198839733716191</v>
      </c>
      <c r="M4390">
        <v>38.181380859966403</v>
      </c>
      <c r="N4390">
        <v>0</v>
      </c>
      <c r="O4390">
        <v>36.9166666666666</v>
      </c>
      <c r="P4390">
        <v>106.185567010309</v>
      </c>
    </row>
    <row r="4391" spans="1:17" hidden="1" x14ac:dyDescent="0.3">
      <c r="A4391" t="s">
        <v>9013</v>
      </c>
      <c r="B4391" t="s">
        <v>9014</v>
      </c>
      <c r="C4391" t="s">
        <v>10405</v>
      </c>
      <c r="D4391" t="s">
        <v>400</v>
      </c>
      <c r="E4391">
        <v>12.25854</v>
      </c>
      <c r="F4391">
        <v>43.47</v>
      </c>
      <c r="G4391">
        <v>120.26751347893899</v>
      </c>
      <c r="H4391">
        <v>47.910158457485899</v>
      </c>
      <c r="I4391">
        <v>57.953220187666403</v>
      </c>
      <c r="J4391">
        <v>-10.265369274710199</v>
      </c>
      <c r="K4391">
        <v>36.027932769552301</v>
      </c>
      <c r="L4391">
        <v>26.671335448535402</v>
      </c>
      <c r="M4391">
        <v>48.438079060028798</v>
      </c>
      <c r="N4391">
        <v>0.66031526706947097</v>
      </c>
      <c r="O4391">
        <v>15.021854152288901</v>
      </c>
      <c r="P4391">
        <v>174.95256166982901</v>
      </c>
      <c r="Q4391">
        <v>0.11911928430002799</v>
      </c>
    </row>
    <row r="4392" spans="1:17" hidden="1" x14ac:dyDescent="0.3">
      <c r="A4392" t="s">
        <v>9015</v>
      </c>
      <c r="B4392" t="s">
        <v>9016</v>
      </c>
      <c r="C4392" t="s">
        <v>10405</v>
      </c>
      <c r="D4392" t="s">
        <v>754</v>
      </c>
      <c r="E4392">
        <v>12.214835947999999</v>
      </c>
      <c r="F4392">
        <v>2807.19</v>
      </c>
      <c r="G4392">
        <v>1.4482103483583999</v>
      </c>
      <c r="H4392">
        <v>-0.59793856739325202</v>
      </c>
      <c r="I4392">
        <v>1.4144573658803199</v>
      </c>
      <c r="J4392">
        <v>-0.133710018598413</v>
      </c>
      <c r="K4392">
        <v>2685.5018058068799</v>
      </c>
      <c r="L4392">
        <v>2481.4209217745602</v>
      </c>
      <c r="M4392">
        <v>57.569699091115801</v>
      </c>
      <c r="N4392">
        <v>0.64380698225716304</v>
      </c>
      <c r="O4392">
        <v>2.8854477253048499E-2</v>
      </c>
      <c r="P4392">
        <v>39.245535714285701</v>
      </c>
      <c r="Q4392">
        <v>2.2268006150822001E-2</v>
      </c>
    </row>
    <row r="4393" spans="1:17" hidden="1" x14ac:dyDescent="0.3">
      <c r="A4393" t="s">
        <v>9017</v>
      </c>
      <c r="B4393" t="s">
        <v>9018</v>
      </c>
      <c r="C4393" t="s">
        <v>10405</v>
      </c>
      <c r="D4393" t="s">
        <v>263</v>
      </c>
      <c r="E4393">
        <v>12.204614940000001</v>
      </c>
      <c r="F4393">
        <v>21.91</v>
      </c>
      <c r="G4393">
        <v>-26.3772086418691</v>
      </c>
      <c r="H4393">
        <v>-1.07060529639909</v>
      </c>
      <c r="I4393">
        <v>-22.7113185678996</v>
      </c>
      <c r="J4393">
        <v>-4.9225801755759404</v>
      </c>
      <c r="K4393">
        <v>22.9904533338301</v>
      </c>
      <c r="L4393">
        <v>23.485524811247899</v>
      </c>
      <c r="M4393">
        <v>35.2914532611534</v>
      </c>
      <c r="N4393">
        <v>1.4060424236558899</v>
      </c>
      <c r="O4393">
        <v>100.821542674577</v>
      </c>
      <c r="P4393">
        <v>36.9375</v>
      </c>
      <c r="Q4393">
        <v>-2.955145010629E-3</v>
      </c>
    </row>
    <row r="4394" spans="1:17" hidden="1" x14ac:dyDescent="0.3">
      <c r="A4394" t="s">
        <v>9019</v>
      </c>
      <c r="B4394" t="s">
        <v>9020</v>
      </c>
      <c r="C4394" t="s">
        <v>10405</v>
      </c>
      <c r="D4394" t="s">
        <v>21</v>
      </c>
      <c r="E4394">
        <v>12.173500000000001</v>
      </c>
      <c r="F4394">
        <v>24.25</v>
      </c>
      <c r="G4394">
        <v>31.238192592738901</v>
      </c>
      <c r="H4394">
        <v>-5.7976556561113304</v>
      </c>
      <c r="I4394">
        <v>23.964052812984999</v>
      </c>
      <c r="J4394">
        <v>-10.1556786426315</v>
      </c>
      <c r="K4394">
        <v>24.8424328555359</v>
      </c>
      <c r="L4394">
        <v>21.302056278177599</v>
      </c>
      <c r="M4394">
        <v>41.0591804129972</v>
      </c>
      <c r="N4394">
        <v>1.3660985740589999</v>
      </c>
      <c r="O4394">
        <v>36.742268041237097</v>
      </c>
      <c r="P4394">
        <v>72.597864768683195</v>
      </c>
      <c r="Q4394">
        <v>3.6657338735093997E-2</v>
      </c>
    </row>
    <row r="4395" spans="1:17" hidden="1" x14ac:dyDescent="0.3">
      <c r="A4395" t="s">
        <v>9021</v>
      </c>
      <c r="B4395" t="s">
        <v>9022</v>
      </c>
      <c r="C4395" t="s">
        <v>10405</v>
      </c>
      <c r="D4395" t="s">
        <v>187</v>
      </c>
      <c r="E4395">
        <v>12.164557500000001</v>
      </c>
      <c r="F4395">
        <v>27.15</v>
      </c>
      <c r="G4395">
        <v>17.5802816976312</v>
      </c>
      <c r="H4395">
        <v>-11.1975977689912</v>
      </c>
      <c r="I4395">
        <v>40.257519727568003</v>
      </c>
      <c r="J4395">
        <v>-21.276018856788301</v>
      </c>
      <c r="K4395">
        <v>26.912493859666402</v>
      </c>
      <c r="L4395">
        <v>22.995203026149099</v>
      </c>
      <c r="M4395">
        <v>43.671641299905602</v>
      </c>
      <c r="N4395">
        <v>1.1647672782074701</v>
      </c>
      <c r="O4395">
        <v>28.876611418047801</v>
      </c>
      <c r="P4395">
        <v>82.828282828282795</v>
      </c>
      <c r="Q4395">
        <v>8.2044169971007996E-2</v>
      </c>
    </row>
    <row r="4396" spans="1:17" hidden="1" x14ac:dyDescent="0.3">
      <c r="A4396" t="s">
        <v>9023</v>
      </c>
      <c r="B4396" t="s">
        <v>9024</v>
      </c>
      <c r="C4396" t="s">
        <v>10405</v>
      </c>
      <c r="D4396" t="s">
        <v>592</v>
      </c>
      <c r="E4396">
        <v>12.16120475</v>
      </c>
      <c r="F4396">
        <v>36.49</v>
      </c>
      <c r="G4396">
        <v>-37.711246867814602</v>
      </c>
      <c r="H4396">
        <v>-54.698060900449804</v>
      </c>
      <c r="I4396">
        <v>-29.755432605323701</v>
      </c>
      <c r="J4396">
        <v>-23.05734677257</v>
      </c>
      <c r="K4396">
        <v>48.515575557688202</v>
      </c>
      <c r="L4396">
        <v>45.294069070992599</v>
      </c>
      <c r="M4396">
        <v>19.614880056174101</v>
      </c>
      <c r="N4396">
        <v>0.78392210824480002</v>
      </c>
      <c r="O4396">
        <v>127.432173198136</v>
      </c>
      <c r="P4396">
        <v>4.1084165477888801</v>
      </c>
      <c r="Q4396">
        <v>4.6741880322005998E-2</v>
      </c>
    </row>
    <row r="4397" spans="1:17" hidden="1" x14ac:dyDescent="0.3">
      <c r="A4397" t="s">
        <v>9025</v>
      </c>
      <c r="B4397" t="s">
        <v>9026</v>
      </c>
      <c r="C4397" t="s">
        <v>10405</v>
      </c>
      <c r="E4397">
        <v>12.14</v>
      </c>
      <c r="F4397">
        <v>303.5</v>
      </c>
      <c r="G4397">
        <v>132.08621655930901</v>
      </c>
      <c r="H4397">
        <v>-4.4499135116344899</v>
      </c>
      <c r="I4397">
        <v>148.54492672674101</v>
      </c>
      <c r="J4397">
        <v>-4.4786051493384997</v>
      </c>
      <c r="K4397">
        <v>284.59662138547998</v>
      </c>
      <c r="L4397">
        <v>198.27067803817599</v>
      </c>
      <c r="M4397">
        <v>38.700401348376602</v>
      </c>
      <c r="N4397">
        <v>0.62201638547303395</v>
      </c>
      <c r="O4397">
        <v>6.5074135090609602</v>
      </c>
      <c r="P4397">
        <v>241.394825646794</v>
      </c>
      <c r="Q4397">
        <v>0.14016864335981499</v>
      </c>
    </row>
    <row r="4398" spans="1:17" hidden="1" x14ac:dyDescent="0.3">
      <c r="A4398" t="s">
        <v>9027</v>
      </c>
      <c r="B4398" t="s">
        <v>9028</v>
      </c>
      <c r="C4398" t="s">
        <v>10405</v>
      </c>
      <c r="D4398" t="s">
        <v>754</v>
      </c>
      <c r="E4398">
        <v>12.120252429999899</v>
      </c>
      <c r="F4398">
        <v>40.270000000000003</v>
      </c>
      <c r="G4398">
        <v>8.8298896489198899</v>
      </c>
      <c r="H4398">
        <v>-1.61348387697021</v>
      </c>
      <c r="I4398">
        <v>6.53945629986942E-2</v>
      </c>
      <c r="J4398">
        <v>-1.84567008194369</v>
      </c>
      <c r="K4398">
        <v>39.112423291222903</v>
      </c>
      <c r="L4398">
        <v>35.883638196551097</v>
      </c>
      <c r="M4398">
        <v>57.562155009737999</v>
      </c>
      <c r="N4398">
        <v>0.67204672926308195</v>
      </c>
      <c r="O4398">
        <v>1.3906133598212</v>
      </c>
      <c r="P4398">
        <v>49.148148148148103</v>
      </c>
    </row>
    <row r="4399" spans="1:17" hidden="1" x14ac:dyDescent="0.3">
      <c r="A4399" t="s">
        <v>9029</v>
      </c>
      <c r="B4399" t="s">
        <v>9030</v>
      </c>
      <c r="C4399" t="s">
        <v>10405</v>
      </c>
      <c r="D4399" t="s">
        <v>1126</v>
      </c>
      <c r="E4399">
        <v>12.09512475</v>
      </c>
      <c r="F4399">
        <v>6.03</v>
      </c>
      <c r="G4399">
        <v>26.512699615011599</v>
      </c>
      <c r="H4399">
        <v>-1.4075719040175201</v>
      </c>
      <c r="I4399">
        <v>25.8882851227313</v>
      </c>
      <c r="J4399">
        <v>-8.1266038331924797</v>
      </c>
      <c r="K4399">
        <v>6.2453388228510303</v>
      </c>
      <c r="L4399">
        <v>5.6727903786113902</v>
      </c>
      <c r="M4399">
        <v>29.991370988450701</v>
      </c>
      <c r="N4399">
        <v>1.5866969067032199</v>
      </c>
      <c r="O4399">
        <v>34.328358208955201</v>
      </c>
      <c r="Q4399">
        <v>4.8090324462031001E-2</v>
      </c>
    </row>
    <row r="4400" spans="1:17" hidden="1" x14ac:dyDescent="0.3">
      <c r="A4400" t="s">
        <v>9031</v>
      </c>
      <c r="B4400" t="s">
        <v>9032</v>
      </c>
      <c r="C4400" t="s">
        <v>10405</v>
      </c>
      <c r="D4400" t="s">
        <v>266</v>
      </c>
      <c r="E4400">
        <v>12.082285000000001</v>
      </c>
      <c r="F4400">
        <v>7.96</v>
      </c>
      <c r="G4400">
        <v>153.13314858690299</v>
      </c>
      <c r="H4400">
        <v>16.3991175554563</v>
      </c>
      <c r="I4400">
        <v>97.451991686437907</v>
      </c>
      <c r="J4400">
        <v>-2.4691114784524202</v>
      </c>
      <c r="K4400">
        <v>6.68901671706426</v>
      </c>
      <c r="L4400">
        <v>4.7882742011345796</v>
      </c>
      <c r="M4400">
        <v>100</v>
      </c>
      <c r="N4400">
        <v>0</v>
      </c>
      <c r="O4400">
        <v>0</v>
      </c>
      <c r="P4400">
        <v>185.304659498207</v>
      </c>
    </row>
    <row r="4401" spans="1:17" hidden="1" x14ac:dyDescent="0.3">
      <c r="A4401" t="s">
        <v>9033</v>
      </c>
      <c r="B4401" t="s">
        <v>9034</v>
      </c>
      <c r="C4401" t="s">
        <v>10405</v>
      </c>
      <c r="D4401" t="s">
        <v>130</v>
      </c>
      <c r="E4401">
        <v>12.011452</v>
      </c>
      <c r="F4401">
        <v>9.86</v>
      </c>
      <c r="G4401">
        <v>83.583412502262405</v>
      </c>
      <c r="H4401">
        <v>13.2686601333623</v>
      </c>
      <c r="I4401">
        <v>14.1350383694845</v>
      </c>
      <c r="J4401">
        <v>21.255026452582001</v>
      </c>
      <c r="K4401">
        <v>7.8903314744041397</v>
      </c>
      <c r="L4401">
        <v>7.4004952094113001</v>
      </c>
      <c r="M4401">
        <v>86.341421257474195</v>
      </c>
      <c r="N4401">
        <v>1.2559906589968499</v>
      </c>
      <c r="O4401">
        <v>0</v>
      </c>
      <c r="P4401">
        <v>162.933333333333</v>
      </c>
      <c r="Q4401">
        <v>9.5420230862630004E-2</v>
      </c>
    </row>
    <row r="4402" spans="1:17" hidden="1" x14ac:dyDescent="0.3">
      <c r="A4402" t="s">
        <v>9035</v>
      </c>
      <c r="B4402" t="s">
        <v>9036</v>
      </c>
      <c r="C4402" t="s">
        <v>10405</v>
      </c>
      <c r="D4402" t="s">
        <v>281</v>
      </c>
      <c r="E4402">
        <v>11.995200000000001</v>
      </c>
      <c r="F4402">
        <v>25.5</v>
      </c>
      <c r="G4402">
        <v>-18.484484607247101</v>
      </c>
      <c r="H4402">
        <v>-6.6807325791882501</v>
      </c>
      <c r="I4402">
        <v>-22.711076409591001</v>
      </c>
      <c r="J4402">
        <v>-2.4691114784524202</v>
      </c>
      <c r="K4402">
        <v>26.0956353150784</v>
      </c>
      <c r="L4402">
        <v>26.956830297536801</v>
      </c>
      <c r="M4402">
        <v>24.900482873079198</v>
      </c>
      <c r="N4402">
        <v>6.9518716577540093E-2</v>
      </c>
      <c r="O4402">
        <v>110.705882352941</v>
      </c>
      <c r="P4402">
        <v>25</v>
      </c>
    </row>
    <row r="4403" spans="1:17" hidden="1" x14ac:dyDescent="0.3">
      <c r="A4403" t="s">
        <v>9037</v>
      </c>
      <c r="B4403" t="s">
        <v>9038</v>
      </c>
      <c r="C4403" t="s">
        <v>10405</v>
      </c>
      <c r="D4403" t="s">
        <v>592</v>
      </c>
      <c r="E4403">
        <v>11.936715184999899</v>
      </c>
      <c r="F4403">
        <v>11.95</v>
      </c>
      <c r="G4403">
        <v>63.089926997192499</v>
      </c>
      <c r="H4403">
        <v>15.3423443438886</v>
      </c>
      <c r="I4403">
        <v>34.740325939057797</v>
      </c>
      <c r="J4403">
        <v>-2.38577814511908</v>
      </c>
      <c r="K4403">
        <v>10.5591459877059</v>
      </c>
      <c r="L4403">
        <v>9.5119633225874693</v>
      </c>
      <c r="M4403">
        <v>61.864901003198803</v>
      </c>
      <c r="N4403">
        <v>0.41652237322589403</v>
      </c>
      <c r="O4403">
        <v>28.033472803347198</v>
      </c>
      <c r="P4403">
        <v>113.774597495527</v>
      </c>
      <c r="Q4403">
        <v>0.104113803448335</v>
      </c>
    </row>
    <row r="4404" spans="1:17" hidden="1" x14ac:dyDescent="0.3">
      <c r="A4404" t="s">
        <v>9039</v>
      </c>
      <c r="B4404" t="s">
        <v>9040</v>
      </c>
      <c r="C4404" t="s">
        <v>10405</v>
      </c>
      <c r="D4404" t="s">
        <v>21</v>
      </c>
      <c r="E4404">
        <v>11.931006500000001</v>
      </c>
      <c r="F4404">
        <v>11.35</v>
      </c>
      <c r="G4404">
        <v>-61.1007532406717</v>
      </c>
      <c r="H4404">
        <v>-3.4952570988525302</v>
      </c>
      <c r="I4404">
        <v>-51.771412902820302</v>
      </c>
      <c r="J4404">
        <v>-5.6587666508662</v>
      </c>
      <c r="K4404">
        <v>12.124360667113001</v>
      </c>
      <c r="L4404">
        <v>14.842043141724201</v>
      </c>
      <c r="M4404">
        <v>46.708970879219002</v>
      </c>
      <c r="N4404">
        <v>0.262351725934375</v>
      </c>
      <c r="O4404">
        <v>140.08810572687199</v>
      </c>
      <c r="P4404">
        <v>30.459770114942501</v>
      </c>
      <c r="Q4404">
        <v>5.9692225154253001E-2</v>
      </c>
    </row>
    <row r="4405" spans="1:17" hidden="1" x14ac:dyDescent="0.3">
      <c r="A4405" t="s">
        <v>9041</v>
      </c>
      <c r="B4405" t="s">
        <v>4101</v>
      </c>
      <c r="C4405" t="s">
        <v>10405</v>
      </c>
      <c r="D4405" t="s">
        <v>51</v>
      </c>
      <c r="E4405">
        <v>11.93</v>
      </c>
      <c r="F4405">
        <v>119.3</v>
      </c>
      <c r="M4405">
        <v>100</v>
      </c>
      <c r="N4405">
        <v>1</v>
      </c>
      <c r="Q4405">
        <v>5.4726977498741003E-2</v>
      </c>
    </row>
    <row r="4406" spans="1:17" hidden="1" x14ac:dyDescent="0.3">
      <c r="A4406" t="s">
        <v>9042</v>
      </c>
      <c r="B4406" t="s">
        <v>9043</v>
      </c>
      <c r="C4406" t="s">
        <v>10405</v>
      </c>
      <c r="D4406" t="s">
        <v>4224</v>
      </c>
      <c r="E4406">
        <v>11.928998736</v>
      </c>
      <c r="F4406">
        <v>7.23</v>
      </c>
      <c r="G4406">
        <v>-11.8720100793574</v>
      </c>
      <c r="H4406">
        <v>-2.3700152066731301</v>
      </c>
      <c r="I4406">
        <v>-14.984279812333501</v>
      </c>
      <c r="J4406">
        <v>-7.7937868031277402</v>
      </c>
      <c r="K4406">
        <v>7.2621040195197599</v>
      </c>
      <c r="L4406">
        <v>7.5373058458579303</v>
      </c>
      <c r="M4406">
        <v>40.131066622560297</v>
      </c>
      <c r="N4406">
        <v>1.16294836698835</v>
      </c>
      <c r="O4406">
        <v>82.987551867219906</v>
      </c>
      <c r="P4406">
        <v>43.737574552683903</v>
      </c>
      <c r="Q4406">
        <v>2.7902330698510999E-2</v>
      </c>
    </row>
    <row r="4407" spans="1:17" hidden="1" x14ac:dyDescent="0.3">
      <c r="A4407" t="s">
        <v>9044</v>
      </c>
      <c r="B4407" t="s">
        <v>9045</v>
      </c>
      <c r="C4407" t="s">
        <v>10405</v>
      </c>
      <c r="D4407" t="s">
        <v>1628</v>
      </c>
      <c r="E4407">
        <v>11.925369999999999</v>
      </c>
      <c r="F4407">
        <v>22.28</v>
      </c>
      <c r="G4407">
        <v>-41.158439015879303</v>
      </c>
      <c r="H4407">
        <v>49.868194684024701</v>
      </c>
      <c r="I4407">
        <v>49.083323617170997</v>
      </c>
      <c r="J4407">
        <v>-6.4403831303324397</v>
      </c>
      <c r="K4407">
        <v>18.337763373598801</v>
      </c>
      <c r="L4407">
        <v>16.857299121170399</v>
      </c>
      <c r="M4407">
        <v>50.9165674466525</v>
      </c>
      <c r="N4407">
        <v>1.01571188974747</v>
      </c>
      <c r="O4407">
        <v>53.276481149012497</v>
      </c>
      <c r="P4407">
        <v>101.62895927601799</v>
      </c>
      <c r="Q4407">
        <v>0.108000713675813</v>
      </c>
    </row>
    <row r="4408" spans="1:17" hidden="1" x14ac:dyDescent="0.3">
      <c r="A4408" t="s">
        <v>9046</v>
      </c>
      <c r="B4408" t="s">
        <v>9047</v>
      </c>
      <c r="C4408" t="s">
        <v>10405</v>
      </c>
      <c r="D4408" t="s">
        <v>376</v>
      </c>
      <c r="E4408">
        <v>11.906184</v>
      </c>
      <c r="F4408">
        <v>24.9</v>
      </c>
      <c r="G4408">
        <v>-54.842318364720299</v>
      </c>
      <c r="H4408">
        <v>-15.9101980289926</v>
      </c>
      <c r="I4408">
        <v>-56.049480082360503</v>
      </c>
      <c r="J4408">
        <v>20.988260165447699</v>
      </c>
      <c r="K4408">
        <v>30.098612148284101</v>
      </c>
      <c r="L4408">
        <v>36.070868437565998</v>
      </c>
      <c r="M4408">
        <v>51.232116444845197</v>
      </c>
      <c r="N4408">
        <v>2.9269082810285401</v>
      </c>
      <c r="O4408">
        <v>84.738955823293097</v>
      </c>
      <c r="P4408">
        <v>20.289855072463698</v>
      </c>
      <c r="Q4408">
        <v>-5.5814928032805002E-2</v>
      </c>
    </row>
    <row r="4409" spans="1:17" hidden="1" x14ac:dyDescent="0.3">
      <c r="A4409" t="s">
        <v>9048</v>
      </c>
      <c r="B4409" t="s">
        <v>9049</v>
      </c>
      <c r="C4409" t="s">
        <v>10405</v>
      </c>
      <c r="D4409" t="s">
        <v>592</v>
      </c>
      <c r="E4409">
        <v>11.8874336</v>
      </c>
      <c r="F4409">
        <v>25.84</v>
      </c>
      <c r="G4409">
        <v>21.455124047078598</v>
      </c>
      <c r="H4409">
        <v>0.24031264945551301</v>
      </c>
      <c r="I4409">
        <v>29.9739994084456</v>
      </c>
      <c r="J4409">
        <v>-2.4691114784524202</v>
      </c>
      <c r="K4409">
        <v>24.239983450706902</v>
      </c>
      <c r="L4409">
        <v>21.311613318427199</v>
      </c>
      <c r="M4409">
        <v>99.084775455687904</v>
      </c>
      <c r="N4409">
        <v>0.79220779220779203</v>
      </c>
      <c r="O4409">
        <v>0</v>
      </c>
      <c r="P4409">
        <v>60.496894409937802</v>
      </c>
    </row>
    <row r="4410" spans="1:17" hidden="1" x14ac:dyDescent="0.3">
      <c r="A4410" t="s">
        <v>9050</v>
      </c>
      <c r="B4410" t="s">
        <v>9051</v>
      </c>
      <c r="C4410" t="s">
        <v>10405</v>
      </c>
      <c r="D4410" t="s">
        <v>564</v>
      </c>
      <c r="E4410">
        <v>11.85</v>
      </c>
      <c r="F4410">
        <v>23.7</v>
      </c>
      <c r="G4410">
        <v>79.435631945838594</v>
      </c>
      <c r="H4410">
        <v>-11.2251291810735</v>
      </c>
      <c r="I4410">
        <v>66.896295803639205</v>
      </c>
      <c r="J4410">
        <v>-13.126625929319401</v>
      </c>
      <c r="K4410">
        <v>25.227067609559199</v>
      </c>
      <c r="L4410">
        <v>19.698981431755399</v>
      </c>
      <c r="M4410">
        <v>36.548361211073299</v>
      </c>
      <c r="N4410">
        <v>0.97287977193941999</v>
      </c>
      <c r="O4410">
        <v>28.860759493670798</v>
      </c>
      <c r="P4410">
        <v>208.59375</v>
      </c>
      <c r="Q4410">
        <v>0.15514445674493299</v>
      </c>
    </row>
    <row r="4411" spans="1:17" hidden="1" x14ac:dyDescent="0.3">
      <c r="A4411" t="s">
        <v>9052</v>
      </c>
      <c r="B4411" t="s">
        <v>9053</v>
      </c>
      <c r="C4411" t="s">
        <v>10405</v>
      </c>
      <c r="D4411" t="s">
        <v>400</v>
      </c>
      <c r="E4411">
        <v>11.818422</v>
      </c>
      <c r="F4411">
        <v>2.31</v>
      </c>
      <c r="G4411">
        <v>121.674642934849</v>
      </c>
      <c r="H4411">
        <v>60.655878178475099</v>
      </c>
      <c r="I4411">
        <v>154.08156243365499</v>
      </c>
      <c r="J4411">
        <v>18.4100094006684</v>
      </c>
      <c r="K4411">
        <v>1.53164227459781</v>
      </c>
      <c r="L4411">
        <v>1.2192768165982499</v>
      </c>
      <c r="M4411">
        <v>95.821333228409699</v>
      </c>
      <c r="N4411">
        <v>0.86997860123127402</v>
      </c>
      <c r="O4411">
        <v>0</v>
      </c>
      <c r="P4411">
        <v>244.77611940298499</v>
      </c>
      <c r="Q4411">
        <v>0.13442123297285899</v>
      </c>
    </row>
    <row r="4412" spans="1:17" hidden="1" x14ac:dyDescent="0.3">
      <c r="A4412" t="s">
        <v>9054</v>
      </c>
      <c r="B4412" t="s">
        <v>9055</v>
      </c>
      <c r="C4412" t="s">
        <v>10405</v>
      </c>
      <c r="D4412" t="s">
        <v>89</v>
      </c>
      <c r="E4412">
        <v>11.808336000000001</v>
      </c>
      <c r="F4412">
        <v>8.6999999999999993</v>
      </c>
      <c r="G4412">
        <v>84.246399536456906</v>
      </c>
      <c r="H4412">
        <v>-5.5949762302740096</v>
      </c>
      <c r="I4412">
        <v>6.4252730990916502</v>
      </c>
      <c r="J4412">
        <v>-3.8959842489637202</v>
      </c>
      <c r="K4412">
        <v>7.6097464589599397</v>
      </c>
      <c r="L4412">
        <v>6.7339289021402999</v>
      </c>
      <c r="M4412">
        <v>64.534285934977106</v>
      </c>
      <c r="N4412">
        <v>1.62809917355371</v>
      </c>
      <c r="O4412">
        <v>33.5632183908046</v>
      </c>
      <c r="P4412">
        <v>171.87499999999901</v>
      </c>
      <c r="Q4412">
        <v>8.0386104514144005E-2</v>
      </c>
    </row>
    <row r="4413" spans="1:17" hidden="1" x14ac:dyDescent="0.3">
      <c r="A4413" t="s">
        <v>9056</v>
      </c>
      <c r="B4413" t="s">
        <v>9057</v>
      </c>
      <c r="C4413" t="s">
        <v>10405</v>
      </c>
      <c r="D4413" t="s">
        <v>400</v>
      </c>
      <c r="E4413">
        <v>11.7135525</v>
      </c>
      <c r="F4413">
        <v>5.73</v>
      </c>
      <c r="G4413">
        <v>-20.6929116895143</v>
      </c>
      <c r="H4413">
        <v>-16.938106783930799</v>
      </c>
      <c r="I4413">
        <v>-39.723959775227797</v>
      </c>
      <c r="J4413">
        <v>-4.9732851011569297</v>
      </c>
      <c r="K4413">
        <v>6.3411300608126497</v>
      </c>
      <c r="L4413">
        <v>6.9004960920453202</v>
      </c>
      <c r="M4413">
        <v>21.992754838634799</v>
      </c>
      <c r="N4413">
        <v>1.1863864441193099</v>
      </c>
      <c r="O4413">
        <v>89.005235602094203</v>
      </c>
      <c r="P4413">
        <v>11.478599221789899</v>
      </c>
      <c r="Q4413">
        <v>5.9872998477696997E-2</v>
      </c>
    </row>
    <row r="4414" spans="1:17" hidden="1" x14ac:dyDescent="0.3">
      <c r="A4414" t="s">
        <v>9058</v>
      </c>
      <c r="B4414" t="s">
        <v>9059</v>
      </c>
      <c r="C4414" t="s">
        <v>10405</v>
      </c>
      <c r="E4414">
        <v>11.7</v>
      </c>
      <c r="F4414">
        <v>20</v>
      </c>
      <c r="G4414">
        <v>2.32748034626136</v>
      </c>
      <c r="H4414">
        <v>6.2917613344494496</v>
      </c>
      <c r="I4414">
        <v>-47.9967322988714</v>
      </c>
      <c r="J4414">
        <v>-2.4691114784524202</v>
      </c>
      <c r="K4414">
        <v>18.448398635573</v>
      </c>
      <c r="L4414">
        <v>17.962261933689</v>
      </c>
      <c r="M4414">
        <v>60.111841282645599</v>
      </c>
      <c r="N4414">
        <v>0.79012345679012297</v>
      </c>
      <c r="O4414">
        <v>44.849999999999902</v>
      </c>
      <c r="P4414">
        <v>67.785234899328799</v>
      </c>
    </row>
    <row r="4415" spans="1:17" hidden="1" x14ac:dyDescent="0.3">
      <c r="A4415" t="s">
        <v>9060</v>
      </c>
      <c r="B4415" t="s">
        <v>9061</v>
      </c>
      <c r="C4415" t="s">
        <v>10405</v>
      </c>
      <c r="D4415" t="s">
        <v>400</v>
      </c>
      <c r="E4415">
        <v>11.66175</v>
      </c>
      <c r="F4415">
        <v>1.42</v>
      </c>
      <c r="G4415">
        <v>1.7907532396391701</v>
      </c>
      <c r="H4415">
        <v>-11.9471981397714</v>
      </c>
      <c r="I4415">
        <v>-25.475351240904999</v>
      </c>
      <c r="J4415">
        <v>-3.1684121777531198</v>
      </c>
      <c r="K4415">
        <v>1.4538491441416099</v>
      </c>
      <c r="L4415">
        <v>1.3714650376204101</v>
      </c>
      <c r="M4415">
        <v>41.2004538285601</v>
      </c>
      <c r="N4415">
        <v>0.52344998950217803</v>
      </c>
      <c r="O4415">
        <v>42.253521126760504</v>
      </c>
      <c r="P4415">
        <v>52.688172043010702</v>
      </c>
      <c r="Q4415">
        <v>0.10436557517504</v>
      </c>
    </row>
    <row r="4416" spans="1:17" hidden="1" x14ac:dyDescent="0.3">
      <c r="A4416" t="s">
        <v>9062</v>
      </c>
      <c r="B4416" t="s">
        <v>9063</v>
      </c>
      <c r="C4416" t="s">
        <v>10405</v>
      </c>
      <c r="D4416" t="s">
        <v>564</v>
      </c>
      <c r="E4416">
        <v>11.6185136</v>
      </c>
      <c r="F4416">
        <v>38.56</v>
      </c>
      <c r="G4416">
        <v>68.140177400384104</v>
      </c>
      <c r="H4416">
        <v>-9.0398940989337095</v>
      </c>
      <c r="I4416">
        <v>48.667158535772103</v>
      </c>
      <c r="J4416">
        <v>-10.186681264987699</v>
      </c>
      <c r="K4416">
        <v>37.963176712956901</v>
      </c>
      <c r="L4416">
        <v>27.3659242269961</v>
      </c>
      <c r="M4416">
        <v>19.2988464703148</v>
      </c>
      <c r="N4416">
        <v>0.62105167587407994</v>
      </c>
      <c r="O4416">
        <v>57.053941908713597</v>
      </c>
      <c r="P4416">
        <v>160.36461850101199</v>
      </c>
      <c r="Q4416">
        <v>0.119496523890014</v>
      </c>
    </row>
    <row r="4417" spans="1:17" hidden="1" x14ac:dyDescent="0.3">
      <c r="A4417" t="s">
        <v>9064</v>
      </c>
      <c r="B4417" t="s">
        <v>9065</v>
      </c>
      <c r="C4417" t="s">
        <v>10405</v>
      </c>
      <c r="D4417" t="s">
        <v>1808</v>
      </c>
      <c r="E4417">
        <v>11.586429600000001</v>
      </c>
      <c r="F4417">
        <v>23.11</v>
      </c>
      <c r="G4417">
        <v>-36.675643142709099</v>
      </c>
      <c r="H4417">
        <v>-3.7965372638002801</v>
      </c>
      <c r="I4417">
        <v>-41.663406606591899</v>
      </c>
      <c r="J4417">
        <v>-12.0190136310943</v>
      </c>
      <c r="K4417">
        <v>23.361749684686298</v>
      </c>
      <c r="L4417">
        <v>23.4266681382142</v>
      </c>
      <c r="M4417">
        <v>42.061124021421499</v>
      </c>
      <c r="N4417">
        <v>0.922429880602327</v>
      </c>
      <c r="O4417">
        <v>44.050194720900002</v>
      </c>
      <c r="P4417">
        <v>28.6032276015581</v>
      </c>
      <c r="Q4417">
        <v>8.7881528871465997E-2</v>
      </c>
    </row>
    <row r="4418" spans="1:17" hidden="1" x14ac:dyDescent="0.3">
      <c r="A4418" t="s">
        <v>9066</v>
      </c>
      <c r="B4418" t="s">
        <v>9067</v>
      </c>
      <c r="C4418" t="s">
        <v>10405</v>
      </c>
      <c r="E4418">
        <v>11.575200000000001</v>
      </c>
      <c r="F4418">
        <v>8.48</v>
      </c>
      <c r="G4418">
        <v>-23.174081605391599</v>
      </c>
      <c r="H4418">
        <v>1.09476164668765</v>
      </c>
      <c r="I4418">
        <v>-8.1224199344853201</v>
      </c>
      <c r="J4418">
        <v>5.1634887802797902</v>
      </c>
      <c r="K4418">
        <v>7.8382428214317201</v>
      </c>
      <c r="L4418">
        <v>7.7906759293999999</v>
      </c>
      <c r="M4418">
        <v>76.083785714126094</v>
      </c>
      <c r="N4418">
        <v>1.0724593961509601</v>
      </c>
      <c r="O4418">
        <v>50</v>
      </c>
      <c r="P4418">
        <v>70.281124497991897</v>
      </c>
      <c r="Q4418">
        <v>4.8728180779922997E-2</v>
      </c>
    </row>
    <row r="4419" spans="1:17" hidden="1" x14ac:dyDescent="0.3">
      <c r="A4419" t="s">
        <v>9068</v>
      </c>
      <c r="B4419" t="s">
        <v>9069</v>
      </c>
      <c r="C4419" t="s">
        <v>10405</v>
      </c>
      <c r="D4419" t="s">
        <v>127</v>
      </c>
      <c r="E4419">
        <v>11.570027392</v>
      </c>
      <c r="F4419">
        <v>21.44</v>
      </c>
      <c r="G4419">
        <v>-61.060399800192997</v>
      </c>
      <c r="H4419">
        <v>-9.2903659364851592</v>
      </c>
      <c r="I4419">
        <v>-38.917529929226198</v>
      </c>
      <c r="J4419">
        <v>-12.070881389956799</v>
      </c>
      <c r="K4419">
        <v>22.720309254159702</v>
      </c>
      <c r="L4419">
        <v>25.787355418668501</v>
      </c>
      <c r="M4419">
        <v>49.044904196449103</v>
      </c>
      <c r="N4419">
        <v>2.31235431235431</v>
      </c>
      <c r="O4419">
        <v>63.899253731343201</v>
      </c>
      <c r="P4419">
        <v>20.856820744081102</v>
      </c>
    </row>
    <row r="4420" spans="1:17" hidden="1" x14ac:dyDescent="0.3">
      <c r="A4420" t="s">
        <v>9070</v>
      </c>
      <c r="B4420" t="s">
        <v>9071</v>
      </c>
      <c r="C4420" t="s">
        <v>10405</v>
      </c>
      <c r="D4420" t="s">
        <v>754</v>
      </c>
      <c r="E4420">
        <v>11.560360832000001</v>
      </c>
      <c r="F4420">
        <v>58.7</v>
      </c>
      <c r="G4420">
        <v>37.7763755970918</v>
      </c>
      <c r="H4420">
        <v>-1.4615272989435699</v>
      </c>
      <c r="I4420">
        <v>13.4021624914546</v>
      </c>
      <c r="J4420">
        <v>-0.85648495589280804</v>
      </c>
      <c r="K4420">
        <v>56.699164055878903</v>
      </c>
      <c r="L4420">
        <v>49.8204509930585</v>
      </c>
      <c r="M4420">
        <v>44.735305969102399</v>
      </c>
      <c r="N4420">
        <v>1.36623236446148</v>
      </c>
      <c r="O4420">
        <v>2.0442930153321899</v>
      </c>
      <c r="P4420">
        <v>80.337941628264204</v>
      </c>
    </row>
    <row r="4421" spans="1:17" hidden="1" x14ac:dyDescent="0.3">
      <c r="A4421" t="s">
        <v>9072</v>
      </c>
      <c r="B4421" t="s">
        <v>9073</v>
      </c>
      <c r="C4421" t="s">
        <v>10405</v>
      </c>
      <c r="E4421">
        <v>11.558674</v>
      </c>
      <c r="F4421">
        <v>14.6</v>
      </c>
      <c r="G4421">
        <v>-45.007331806826599</v>
      </c>
      <c r="H4421">
        <v>-20.454625353080999</v>
      </c>
      <c r="I4421">
        <v>-44.573478951951998</v>
      </c>
      <c r="J4421">
        <v>-11.4946183456859</v>
      </c>
      <c r="K4421">
        <v>15.822340298804299</v>
      </c>
      <c r="L4421">
        <v>17.954476439780901</v>
      </c>
      <c r="M4421">
        <v>50.4843565437574</v>
      </c>
      <c r="N4421">
        <v>0.66318110162510502</v>
      </c>
      <c r="O4421">
        <v>75.958904109589</v>
      </c>
      <c r="P4421">
        <v>21.061359867329902</v>
      </c>
      <c r="Q4421">
        <v>4.2108135067797002E-2</v>
      </c>
    </row>
    <row r="4422" spans="1:17" hidden="1" x14ac:dyDescent="0.3">
      <c r="A4422" t="s">
        <v>9074</v>
      </c>
      <c r="B4422" t="s">
        <v>9075</v>
      </c>
      <c r="C4422" t="s">
        <v>10405</v>
      </c>
      <c r="D4422" t="s">
        <v>400</v>
      </c>
      <c r="E4422">
        <v>11.544088800000001</v>
      </c>
      <c r="F4422">
        <v>8.8800000000000008</v>
      </c>
      <c r="G4422">
        <v>24.166517257709899</v>
      </c>
      <c r="H4422">
        <v>5.2795190650782597</v>
      </c>
      <c r="I4422">
        <v>26.707100453741798</v>
      </c>
      <c r="J4422">
        <v>-11.764310661292001</v>
      </c>
      <c r="K4422">
        <v>8.6311282882403599</v>
      </c>
      <c r="L4422">
        <v>7.6778495020774997</v>
      </c>
      <c r="M4422">
        <v>52.923348301590202</v>
      </c>
      <c r="N4422">
        <v>0.67428273742230005</v>
      </c>
      <c r="O4422">
        <v>30.630630630630598</v>
      </c>
      <c r="P4422">
        <v>74.117647058823493</v>
      </c>
      <c r="Q4422">
        <v>4.8139300995095002E-2</v>
      </c>
    </row>
    <row r="4423" spans="1:17" hidden="1" x14ac:dyDescent="0.3">
      <c r="A4423" t="s">
        <v>9076</v>
      </c>
      <c r="B4423" t="s">
        <v>9077</v>
      </c>
      <c r="C4423" t="s">
        <v>10405</v>
      </c>
      <c r="D4423" t="s">
        <v>471</v>
      </c>
      <c r="E4423">
        <v>11.483385</v>
      </c>
      <c r="F4423">
        <v>33.450000000000003</v>
      </c>
      <c r="G4423">
        <v>484.98716067541102</v>
      </c>
      <c r="H4423">
        <v>95.619702834454699</v>
      </c>
      <c r="I4423">
        <v>323.028319001895</v>
      </c>
      <c r="J4423">
        <v>18.9948610720622</v>
      </c>
      <c r="K4423">
        <v>20.592483891125699</v>
      </c>
      <c r="L4423">
        <v>13.314646008718</v>
      </c>
      <c r="M4423">
        <v>94.381036857367505</v>
      </c>
      <c r="N4423">
        <v>1.6297741578012099</v>
      </c>
      <c r="O4423">
        <v>0</v>
      </c>
      <c r="P4423">
        <v>517.15867158671495</v>
      </c>
    </row>
    <row r="4424" spans="1:17" hidden="1" x14ac:dyDescent="0.3">
      <c r="A4424" t="s">
        <v>9078</v>
      </c>
      <c r="B4424" t="s">
        <v>9079</v>
      </c>
      <c r="C4424" t="s">
        <v>10405</v>
      </c>
      <c r="D4424" t="s">
        <v>4397</v>
      </c>
      <c r="E4424">
        <v>11.46442384</v>
      </c>
      <c r="F4424">
        <v>5.8</v>
      </c>
      <c r="G4424">
        <v>60.519518989028001</v>
      </c>
      <c r="H4424">
        <v>27.895405568378401</v>
      </c>
      <c r="I4424">
        <v>12.0707715401171</v>
      </c>
      <c r="J4424">
        <v>1.80896338785772</v>
      </c>
      <c r="K4424">
        <v>5.2494772623219603</v>
      </c>
      <c r="L4424">
        <v>4.7510690273202503</v>
      </c>
      <c r="M4424">
        <v>50.695055771636397</v>
      </c>
      <c r="N4424">
        <v>1.0470320674684801</v>
      </c>
      <c r="O4424">
        <v>70.689655172413794</v>
      </c>
      <c r="P4424">
        <v>101.388888888888</v>
      </c>
      <c r="Q4424">
        <v>6.3866784782554004E-2</v>
      </c>
    </row>
    <row r="4425" spans="1:17" hidden="1" x14ac:dyDescent="0.3">
      <c r="A4425" t="s">
        <v>9080</v>
      </c>
      <c r="B4425" t="s">
        <v>9081</v>
      </c>
      <c r="C4425" t="s">
        <v>10405</v>
      </c>
      <c r="E4425">
        <v>11.454945199999999</v>
      </c>
      <c r="F4425">
        <v>22.84</v>
      </c>
      <c r="G4425">
        <v>194.11420337441001</v>
      </c>
      <c r="H4425">
        <v>-20.692990529090501</v>
      </c>
      <c r="I4425">
        <v>-46.596931186014302</v>
      </c>
      <c r="J4425">
        <v>-3.1512397185615502</v>
      </c>
      <c r="K4425">
        <v>23.8949250111304</v>
      </c>
      <c r="L4425">
        <v>21.935403087397301</v>
      </c>
      <c r="M4425">
        <v>58.8495427843824</v>
      </c>
      <c r="N4425">
        <v>2.00111774208909</v>
      </c>
      <c r="O4425">
        <v>65.061295971979007</v>
      </c>
      <c r="P4425">
        <v>300</v>
      </c>
    </row>
    <row r="4426" spans="1:17" hidden="1" x14ac:dyDescent="0.3">
      <c r="A4426" t="s">
        <v>9082</v>
      </c>
      <c r="B4426" t="s">
        <v>9083</v>
      </c>
      <c r="C4426" t="s">
        <v>10405</v>
      </c>
      <c r="D4426" t="s">
        <v>144</v>
      </c>
      <c r="E4426">
        <v>11.448</v>
      </c>
      <c r="F4426">
        <v>3.18</v>
      </c>
      <c r="G4426">
        <v>456.71737797758402</v>
      </c>
      <c r="H4426">
        <v>13.060526162070399</v>
      </c>
      <c r="I4426">
        <v>18.7975432465817</v>
      </c>
      <c r="J4426">
        <v>-9.3656632025903406</v>
      </c>
      <c r="K4426">
        <v>3.0637715969421699</v>
      </c>
      <c r="L4426">
        <v>2.3385942298889701</v>
      </c>
      <c r="M4426">
        <v>44.130767747067203</v>
      </c>
      <c r="N4426">
        <v>0.76970494797410205</v>
      </c>
      <c r="O4426">
        <v>13.207547169811299</v>
      </c>
      <c r="P4426">
        <v>488.888888888888</v>
      </c>
      <c r="Q4426">
        <v>0.27111331098172398</v>
      </c>
    </row>
    <row r="4427" spans="1:17" hidden="1" x14ac:dyDescent="0.3">
      <c r="A4427" t="s">
        <v>9084</v>
      </c>
      <c r="B4427" t="s">
        <v>9085</v>
      </c>
      <c r="C4427" t="s">
        <v>10405</v>
      </c>
      <c r="D4427" t="s">
        <v>2693</v>
      </c>
      <c r="E4427">
        <v>11.447627047999999</v>
      </c>
      <c r="F4427">
        <v>11.44</v>
      </c>
      <c r="G4427">
        <v>51.161822422029097</v>
      </c>
      <c r="H4427">
        <v>43.541664071779799</v>
      </c>
      <c r="I4427">
        <v>49.5683185396068</v>
      </c>
      <c r="J4427">
        <v>9.7862953186639405</v>
      </c>
      <c r="K4427">
        <v>8.3429804943825996</v>
      </c>
      <c r="L4427">
        <v>7.2708069384468201</v>
      </c>
      <c r="M4427">
        <v>87.480939851102306</v>
      </c>
      <c r="N4427">
        <v>2.8127695147795402</v>
      </c>
      <c r="O4427">
        <v>0</v>
      </c>
      <c r="P4427">
        <v>109.140767824497</v>
      </c>
      <c r="Q4427">
        <v>3.1619411985643997E-2</v>
      </c>
    </row>
    <row r="4428" spans="1:17" hidden="1" x14ac:dyDescent="0.3">
      <c r="A4428" t="s">
        <v>9086</v>
      </c>
      <c r="B4428" t="s">
        <v>9087</v>
      </c>
      <c r="C4428" t="s">
        <v>10405</v>
      </c>
      <c r="D4428" t="s">
        <v>471</v>
      </c>
      <c r="E4428">
        <v>11.4412141</v>
      </c>
      <c r="F4428">
        <v>23.76</v>
      </c>
      <c r="G4428">
        <v>-34.953834970224001</v>
      </c>
      <c r="H4428">
        <v>-2.4244587670405102</v>
      </c>
      <c r="I4428">
        <v>11.658173916572199</v>
      </c>
      <c r="J4428">
        <v>-5.5323142702321704</v>
      </c>
      <c r="K4428">
        <v>23.174402138135399</v>
      </c>
      <c r="L4428">
        <v>22.1216835076529</v>
      </c>
      <c r="M4428">
        <v>40.571323251433299</v>
      </c>
      <c r="N4428">
        <v>1.07248815480671</v>
      </c>
      <c r="O4428">
        <v>12.4579124579124</v>
      </c>
      <c r="P4428">
        <v>44.437689969604797</v>
      </c>
      <c r="Q4428">
        <v>9.850405892008E-3</v>
      </c>
    </row>
    <row r="4429" spans="1:17" hidden="1" x14ac:dyDescent="0.3">
      <c r="A4429" t="s">
        <v>9088</v>
      </c>
      <c r="B4429" t="s">
        <v>9089</v>
      </c>
      <c r="C4429" t="s">
        <v>10405</v>
      </c>
      <c r="D4429" t="s">
        <v>592</v>
      </c>
      <c r="E4429">
        <v>11.365679999999999</v>
      </c>
      <c r="F4429">
        <v>2.2999999999999998</v>
      </c>
      <c r="G4429">
        <v>13.3981093418603</v>
      </c>
      <c r="H4429">
        <v>-1.21783264726177</v>
      </c>
      <c r="I4429">
        <v>-28.535856626991698</v>
      </c>
      <c r="J4429">
        <v>-5.7748966024193598</v>
      </c>
      <c r="K4429">
        <v>2.41328850605501</v>
      </c>
      <c r="L4429">
        <v>2.4014463041822398</v>
      </c>
      <c r="M4429">
        <v>53.393743845801097</v>
      </c>
      <c r="N4429">
        <v>0.64660099646624403</v>
      </c>
      <c r="O4429">
        <v>89.130434782608603</v>
      </c>
      <c r="P4429">
        <v>60.839160839160797</v>
      </c>
      <c r="Q4429">
        <v>9.1793045913825005E-2</v>
      </c>
    </row>
    <row r="4430" spans="1:17" hidden="1" x14ac:dyDescent="0.3">
      <c r="A4430" t="s">
        <v>9090</v>
      </c>
      <c r="B4430" t="s">
        <v>9091</v>
      </c>
      <c r="C4430" t="s">
        <v>10405</v>
      </c>
      <c r="D4430" t="s">
        <v>1557</v>
      </c>
      <c r="E4430">
        <v>11.353859012999999</v>
      </c>
      <c r="F4430">
        <v>10.83</v>
      </c>
      <c r="G4430">
        <v>105.85046711067299</v>
      </c>
      <c r="H4430">
        <v>-22.204126710829801</v>
      </c>
      <c r="I4430">
        <v>86.656479192812199</v>
      </c>
      <c r="J4430">
        <v>-6.96452432248911</v>
      </c>
      <c r="K4430">
        <v>10.7479995906313</v>
      </c>
      <c r="L4430">
        <v>8.8636788181088892</v>
      </c>
      <c r="M4430">
        <v>42.512205819423698</v>
      </c>
      <c r="N4430">
        <v>0.32640116381647799</v>
      </c>
      <c r="O4430">
        <v>22.253000923361</v>
      </c>
      <c r="Q4430">
        <v>0.102888595391058</v>
      </c>
    </row>
    <row r="4431" spans="1:17" hidden="1" x14ac:dyDescent="0.3">
      <c r="A4431" t="s">
        <v>9092</v>
      </c>
      <c r="B4431" t="s">
        <v>9093</v>
      </c>
      <c r="C4431" t="s">
        <v>10405</v>
      </c>
      <c r="D4431" t="s">
        <v>376</v>
      </c>
      <c r="E4431">
        <v>11.34651</v>
      </c>
      <c r="F4431">
        <v>2.1</v>
      </c>
      <c r="G4431">
        <v>-27.693898971005598</v>
      </c>
      <c r="H4431">
        <v>-24.306527836562399</v>
      </c>
      <c r="I4431">
        <v>-11.0841586771236</v>
      </c>
      <c r="J4431">
        <v>-9.4256332175828401</v>
      </c>
      <c r="K4431">
        <v>2.2947750469141899</v>
      </c>
      <c r="L4431">
        <v>2.2811109342661999</v>
      </c>
      <c r="M4431">
        <v>23.632155743295701</v>
      </c>
      <c r="N4431">
        <v>0.54041453323034205</v>
      </c>
      <c r="O4431">
        <v>72.857142857142804</v>
      </c>
      <c r="P4431">
        <v>15.3846153846153</v>
      </c>
    </row>
    <row r="4432" spans="1:17" hidden="1" x14ac:dyDescent="0.3">
      <c r="A4432" t="s">
        <v>9094</v>
      </c>
      <c r="B4432" t="s">
        <v>9095</v>
      </c>
      <c r="C4432" t="s">
        <v>10405</v>
      </c>
      <c r="D4432" t="s">
        <v>400</v>
      </c>
      <c r="E4432">
        <v>11.3102</v>
      </c>
      <c r="F4432">
        <v>0.99</v>
      </c>
      <c r="G4432">
        <v>-36.979203218996503</v>
      </c>
      <c r="H4432">
        <v>-10.5828983745579</v>
      </c>
      <c r="I4432">
        <v>-26.857455375302699</v>
      </c>
      <c r="J4432">
        <v>-5.4691114784524197</v>
      </c>
      <c r="K4432">
        <v>1.02292480222209</v>
      </c>
      <c r="L4432">
        <v>1.0903392774356999</v>
      </c>
      <c r="M4432">
        <v>32.321824918415999</v>
      </c>
      <c r="N4432">
        <v>0.83589883186667102</v>
      </c>
      <c r="O4432">
        <v>62.626262626262601</v>
      </c>
      <c r="P4432">
        <v>16.470588235294102</v>
      </c>
      <c r="Q4432">
        <v>7.4289512813687994E-2</v>
      </c>
    </row>
    <row r="4433" spans="1:17" hidden="1" x14ac:dyDescent="0.3">
      <c r="A4433" t="s">
        <v>9096</v>
      </c>
      <c r="B4433" t="s">
        <v>9097</v>
      </c>
      <c r="C4433" t="s">
        <v>10405</v>
      </c>
      <c r="D4433" t="s">
        <v>754</v>
      </c>
      <c r="E4433">
        <v>11.309675944999899</v>
      </c>
      <c r="F4433">
        <v>22.25</v>
      </c>
      <c r="G4433">
        <v>12.028100235811699</v>
      </c>
      <c r="H4433">
        <v>1.26701227557748</v>
      </c>
      <c r="I4433">
        <v>2.5221509867430698</v>
      </c>
      <c r="J4433">
        <v>-4.0147225473496403E-2</v>
      </c>
      <c r="K4433">
        <v>21.1530063744455</v>
      </c>
      <c r="L4433">
        <v>19.1475698949593</v>
      </c>
      <c r="M4433">
        <v>51.507867780463002</v>
      </c>
      <c r="N4433">
        <v>1.1212542678568</v>
      </c>
      <c r="O4433">
        <v>5.2134831460674196</v>
      </c>
      <c r="P4433">
        <v>49.730820995962297</v>
      </c>
    </row>
    <row r="4434" spans="1:17" hidden="1" x14ac:dyDescent="0.3">
      <c r="A4434" t="s">
        <v>9098</v>
      </c>
      <c r="B4434" t="s">
        <v>9099</v>
      </c>
      <c r="C4434" t="s">
        <v>10405</v>
      </c>
      <c r="D4434" t="s">
        <v>754</v>
      </c>
      <c r="E4434">
        <v>11.262924035999999</v>
      </c>
      <c r="F4434">
        <v>284.39999999999998</v>
      </c>
      <c r="G4434">
        <v>6.77709178558848</v>
      </c>
      <c r="H4434">
        <v>-0.82840415471979001</v>
      </c>
      <c r="I4434">
        <v>2.57564127792969</v>
      </c>
      <c r="J4434">
        <v>-0.30568455260649102</v>
      </c>
      <c r="K4434">
        <v>272.18554180323298</v>
      </c>
      <c r="L4434">
        <v>249.90302727954301</v>
      </c>
      <c r="M4434">
        <v>55.874429077666797</v>
      </c>
      <c r="N4434">
        <v>0.89948661081341796</v>
      </c>
      <c r="O4434">
        <v>0.49226441631506901</v>
      </c>
      <c r="P4434">
        <v>45.1020408163265</v>
      </c>
      <c r="Q4434">
        <v>3.1845093282099998E-4</v>
      </c>
    </row>
    <row r="4435" spans="1:17" hidden="1" x14ac:dyDescent="0.3">
      <c r="A4435" t="s">
        <v>9100</v>
      </c>
      <c r="B4435" t="s">
        <v>9101</v>
      </c>
      <c r="C4435" t="s">
        <v>10405</v>
      </c>
      <c r="D4435" t="s">
        <v>400</v>
      </c>
      <c r="E4435">
        <v>11.226522959999899</v>
      </c>
      <c r="F4435">
        <v>9.76</v>
      </c>
      <c r="G4435">
        <v>-36.951998716182203</v>
      </c>
      <c r="H4435">
        <v>-4.7576556561113303</v>
      </c>
      <c r="I4435">
        <v>-17.683143448697201</v>
      </c>
      <c r="J4435">
        <v>-2.4691114784524202</v>
      </c>
      <c r="K4435">
        <v>9.7558449429165002</v>
      </c>
      <c r="L4435">
        <v>10.0334460165456</v>
      </c>
      <c r="M4435">
        <v>99.999990417572306</v>
      </c>
      <c r="O4435">
        <v>5.0204918032786798</v>
      </c>
      <c r="P4435">
        <v>6.0869565217391397</v>
      </c>
    </row>
    <row r="4436" spans="1:17" hidden="1" x14ac:dyDescent="0.3">
      <c r="A4436" t="s">
        <v>9102</v>
      </c>
      <c r="B4436" t="s">
        <v>9103</v>
      </c>
      <c r="C4436" t="s">
        <v>10405</v>
      </c>
      <c r="D4436" t="s">
        <v>592</v>
      </c>
      <c r="E4436">
        <v>11.168903</v>
      </c>
      <c r="F4436">
        <v>20.71</v>
      </c>
      <c r="G4436">
        <v>-10.276278421604299</v>
      </c>
      <c r="H4436">
        <v>-23.0215990968026</v>
      </c>
      <c r="I4436">
        <v>-48.9704692615704</v>
      </c>
      <c r="J4436">
        <v>-10.1033769023317</v>
      </c>
      <c r="K4436">
        <v>25.792282300439201</v>
      </c>
      <c r="L4436">
        <v>29.048613904561101</v>
      </c>
      <c r="M4436">
        <v>35.271713813499296</v>
      </c>
      <c r="N4436">
        <v>1.01335055270995</v>
      </c>
      <c r="O4436">
        <v>221.342346692419</v>
      </c>
      <c r="P4436">
        <v>56.301886792452798</v>
      </c>
      <c r="Q4436">
        <v>0.110844597610397</v>
      </c>
    </row>
    <row r="4437" spans="1:17" hidden="1" x14ac:dyDescent="0.3">
      <c r="A4437" t="s">
        <v>9104</v>
      </c>
      <c r="B4437" t="s">
        <v>9105</v>
      </c>
      <c r="C4437" t="s">
        <v>10405</v>
      </c>
      <c r="D4437" t="s">
        <v>3449</v>
      </c>
      <c r="E4437">
        <v>11.16775</v>
      </c>
      <c r="F4437">
        <v>6.55</v>
      </c>
      <c r="G4437">
        <v>21.946136147519301</v>
      </c>
      <c r="H4437">
        <v>10.075677677221901</v>
      </c>
      <c r="I4437">
        <v>31.860235546736501</v>
      </c>
      <c r="J4437">
        <v>-14.921462177308801</v>
      </c>
      <c r="K4437">
        <v>6.0066197661990497</v>
      </c>
      <c r="L4437">
        <v>5.2634588519082603</v>
      </c>
      <c r="M4437">
        <v>41.171211545884901</v>
      </c>
      <c r="N4437">
        <v>1.2268774703557299</v>
      </c>
      <c r="O4437">
        <v>22.595419847328198</v>
      </c>
      <c r="P4437">
        <v>81.9444444444444</v>
      </c>
      <c r="Q4437">
        <v>-3.6998437375699998E-3</v>
      </c>
    </row>
    <row r="4438" spans="1:17" hidden="1" x14ac:dyDescent="0.3">
      <c r="A4438" t="s">
        <v>9106</v>
      </c>
      <c r="B4438" t="s">
        <v>9107</v>
      </c>
      <c r="C4438" t="s">
        <v>10405</v>
      </c>
      <c r="D4438" t="s">
        <v>2927</v>
      </c>
      <c r="E4438">
        <v>11.1661056</v>
      </c>
      <c r="F4438">
        <v>24.97</v>
      </c>
      <c r="G4438">
        <v>18.431625397501499</v>
      </c>
      <c r="H4438">
        <v>-3.6743223227779902</v>
      </c>
      <c r="I4438">
        <v>8.7472362981382208</v>
      </c>
      <c r="J4438">
        <v>-5.3902799458393602</v>
      </c>
      <c r="K4438">
        <v>23.9575059905426</v>
      </c>
      <c r="L4438">
        <v>22.808070452799601</v>
      </c>
      <c r="M4438">
        <v>62.260122922760303</v>
      </c>
      <c r="N4438">
        <v>0.50169207184797304</v>
      </c>
      <c r="O4438">
        <v>35.122146575891001</v>
      </c>
      <c r="P4438">
        <v>57.142857142857103</v>
      </c>
      <c r="Q4438">
        <v>5.4777812380980999E-2</v>
      </c>
    </row>
    <row r="4439" spans="1:17" hidden="1" x14ac:dyDescent="0.3">
      <c r="A4439" t="s">
        <v>9108</v>
      </c>
      <c r="B4439" t="s">
        <v>9109</v>
      </c>
      <c r="C4439" t="s">
        <v>10405</v>
      </c>
      <c r="D4439" t="s">
        <v>1186</v>
      </c>
      <c r="E4439">
        <v>11.15702054</v>
      </c>
      <c r="F4439">
        <v>21.4</v>
      </c>
      <c r="G4439">
        <v>-32.959642575652801</v>
      </c>
      <c r="H4439">
        <v>4.7661538676981898</v>
      </c>
      <c r="I4439">
        <v>-27.767177062142601</v>
      </c>
      <c r="J4439">
        <v>-4.9288230984693699</v>
      </c>
      <c r="K4439">
        <v>22.5852479724471</v>
      </c>
      <c r="L4439">
        <v>23.361579079822299</v>
      </c>
      <c r="M4439">
        <v>21.912769915392602</v>
      </c>
      <c r="N4439">
        <v>0.122529644268774</v>
      </c>
      <c r="O4439">
        <v>41.822429906541998</v>
      </c>
      <c r="P4439">
        <v>16.241173275393798</v>
      </c>
    </row>
    <row r="4440" spans="1:17" hidden="1" x14ac:dyDescent="0.3">
      <c r="A4440" t="s">
        <v>9110</v>
      </c>
      <c r="B4440" t="s">
        <v>9111</v>
      </c>
      <c r="C4440" t="s">
        <v>10405</v>
      </c>
      <c r="D4440" t="s">
        <v>400</v>
      </c>
      <c r="E4440">
        <v>11.141757500000001</v>
      </c>
      <c r="F4440">
        <v>8.5</v>
      </c>
      <c r="G4440">
        <v>65.044266350876697</v>
      </c>
      <c r="H4440">
        <v>-12.291902231453699</v>
      </c>
      <c r="I4440">
        <v>40.309421607064799</v>
      </c>
      <c r="J4440">
        <v>18.970168881367599</v>
      </c>
      <c r="K4440">
        <v>7.5793774681371104</v>
      </c>
      <c r="L4440">
        <v>7.0843391648072496</v>
      </c>
      <c r="M4440">
        <v>73.729619634678699</v>
      </c>
      <c r="N4440">
        <v>0.54278376752979696</v>
      </c>
      <c r="O4440">
        <v>28.117647058823501</v>
      </c>
      <c r="P4440">
        <v>107.31707317073101</v>
      </c>
      <c r="Q4440">
        <v>0.130082926691659</v>
      </c>
    </row>
    <row r="4441" spans="1:17" hidden="1" x14ac:dyDescent="0.3">
      <c r="A4441" t="s">
        <v>9112</v>
      </c>
      <c r="B4441" t="s">
        <v>9113</v>
      </c>
      <c r="C4441" t="s">
        <v>10405</v>
      </c>
      <c r="D4441" t="s">
        <v>592</v>
      </c>
      <c r="E4441">
        <v>11.138999999999999</v>
      </c>
      <c r="F4441">
        <v>185.65</v>
      </c>
      <c r="G4441">
        <v>-30.333880631545501</v>
      </c>
      <c r="H4441">
        <v>-4.7576556561113303</v>
      </c>
      <c r="I4441">
        <v>-17.769252915356699</v>
      </c>
      <c r="M4441">
        <v>5.6791305439999999E-5</v>
      </c>
      <c r="N4441">
        <v>1.4804983748645699</v>
      </c>
      <c r="O4441">
        <v>13.4069485591166</v>
      </c>
      <c r="P4441">
        <v>1.8376302797586199</v>
      </c>
      <c r="Q4441">
        <v>5.4753456651160999E-2</v>
      </c>
    </row>
    <row r="4442" spans="1:17" hidden="1" x14ac:dyDescent="0.3">
      <c r="A4442" t="s">
        <v>9114</v>
      </c>
      <c r="B4442" t="s">
        <v>9115</v>
      </c>
      <c r="C4442" t="s">
        <v>10405</v>
      </c>
      <c r="D4442" t="s">
        <v>5570</v>
      </c>
      <c r="E4442">
        <v>11.136502133</v>
      </c>
      <c r="F4442">
        <v>20.39</v>
      </c>
      <c r="G4442">
        <v>25.890504592571698</v>
      </c>
      <c r="H4442">
        <v>-2.8586051813487101</v>
      </c>
      <c r="I4442">
        <v>-1.8308707214244899</v>
      </c>
      <c r="J4442">
        <v>2.52573919096054</v>
      </c>
      <c r="K4442">
        <v>22.1266307580721</v>
      </c>
      <c r="L4442">
        <v>20.8738506642852</v>
      </c>
      <c r="M4442">
        <v>81.753654276150996</v>
      </c>
      <c r="N4442">
        <v>0.281023603645711</v>
      </c>
      <c r="O4442">
        <v>78.175576262873903</v>
      </c>
      <c r="P4442">
        <v>58.062015503875898</v>
      </c>
      <c r="Q4442">
        <v>4.1242932455294E-2</v>
      </c>
    </row>
    <row r="4443" spans="1:17" hidden="1" x14ac:dyDescent="0.3">
      <c r="A4443" t="s">
        <v>9116</v>
      </c>
      <c r="B4443" t="s">
        <v>9117</v>
      </c>
      <c r="C4443" t="s">
        <v>10405</v>
      </c>
      <c r="D4443" t="s">
        <v>780</v>
      </c>
      <c r="E4443">
        <v>11.13268218</v>
      </c>
      <c r="F4443">
        <v>14.26</v>
      </c>
      <c r="G4443">
        <v>257.44597542749301</v>
      </c>
      <c r="H4443">
        <v>-43.236605407129801</v>
      </c>
      <c r="I4443">
        <v>119.98352321796899</v>
      </c>
      <c r="J4443">
        <v>-13.178704119713901</v>
      </c>
      <c r="K4443">
        <v>16.941142975883601</v>
      </c>
      <c r="L4443">
        <v>11.6419367791427</v>
      </c>
      <c r="M4443">
        <v>25.318265238485001</v>
      </c>
      <c r="N4443">
        <v>0.39860347269834201</v>
      </c>
      <c r="O4443">
        <v>64.305750350631101</v>
      </c>
      <c r="P4443">
        <v>405.67375886524798</v>
      </c>
      <c r="Q4443">
        <v>8.6824712188245001E-2</v>
      </c>
    </row>
    <row r="4444" spans="1:17" hidden="1" x14ac:dyDescent="0.3">
      <c r="A4444" t="s">
        <v>9118</v>
      </c>
      <c r="B4444" t="s">
        <v>9119</v>
      </c>
      <c r="C4444" t="s">
        <v>10405</v>
      </c>
      <c r="D4444" t="s">
        <v>393</v>
      </c>
      <c r="E4444">
        <v>11.0234196</v>
      </c>
      <c r="F4444">
        <v>11.91</v>
      </c>
      <c r="G4444">
        <v>25.160061083411701</v>
      </c>
      <c r="H4444">
        <v>11.3991321067949</v>
      </c>
      <c r="I4444">
        <v>-18.184396581529199</v>
      </c>
      <c r="J4444">
        <v>-9.3656632025903495</v>
      </c>
      <c r="K4444">
        <v>11.1859668657162</v>
      </c>
      <c r="L4444">
        <v>10.780949887195099</v>
      </c>
      <c r="M4444">
        <v>47.164637654355197</v>
      </c>
      <c r="N4444">
        <v>2.5491972319396199</v>
      </c>
      <c r="O4444">
        <v>35.768261964735501</v>
      </c>
      <c r="P4444">
        <v>74.122807017543806</v>
      </c>
      <c r="Q4444">
        <v>7.5656294532480003E-2</v>
      </c>
    </row>
    <row r="4445" spans="1:17" hidden="1" x14ac:dyDescent="0.3">
      <c r="A4445" t="s">
        <v>9120</v>
      </c>
      <c r="B4445" t="s">
        <v>9121</v>
      </c>
      <c r="C4445" t="s">
        <v>10405</v>
      </c>
      <c r="D4445" t="s">
        <v>754</v>
      </c>
      <c r="E4445">
        <v>10.982502</v>
      </c>
      <c r="F4445">
        <v>308.75</v>
      </c>
      <c r="G4445">
        <v>-16.00400395066</v>
      </c>
      <c r="H4445">
        <v>0.53798858882098999</v>
      </c>
      <c r="I4445">
        <v>9.6837143541987096</v>
      </c>
      <c r="J4445">
        <v>3.6227613130670102</v>
      </c>
      <c r="K4445">
        <v>287.23109557279702</v>
      </c>
      <c r="L4445">
        <v>279.995201448491</v>
      </c>
      <c r="M4445">
        <v>56.692276819569898</v>
      </c>
      <c r="N4445">
        <v>1.3445673980370401</v>
      </c>
      <c r="O4445">
        <v>9.4963562753036506</v>
      </c>
      <c r="P4445">
        <v>50.609756097560897</v>
      </c>
      <c r="Q4445">
        <v>-0.11226619776288201</v>
      </c>
    </row>
    <row r="4446" spans="1:17" hidden="1" x14ac:dyDescent="0.3">
      <c r="A4446" t="s">
        <v>9122</v>
      </c>
      <c r="B4446" t="s">
        <v>9123</v>
      </c>
      <c r="C4446" t="s">
        <v>10405</v>
      </c>
      <c r="D4446" t="s">
        <v>130</v>
      </c>
      <c r="E4446">
        <v>10.97993</v>
      </c>
      <c r="F4446">
        <v>8.89</v>
      </c>
      <c r="G4446">
        <v>-30.571510911304198</v>
      </c>
      <c r="H4446">
        <v>-10.6705187266507</v>
      </c>
      <c r="I4446">
        <v>-25.654157941450801</v>
      </c>
      <c r="J4446">
        <v>-11.7691114784524</v>
      </c>
      <c r="K4446">
        <v>10.1982115927555</v>
      </c>
      <c r="L4446">
        <v>10.156119855198099</v>
      </c>
      <c r="M4446">
        <v>22.1886352094077</v>
      </c>
      <c r="N4446">
        <v>0.88125114380603797</v>
      </c>
      <c r="O4446">
        <v>51.968503937007803</v>
      </c>
      <c r="P4446">
        <v>18.850267379679099</v>
      </c>
      <c r="Q4446">
        <v>5.387684095116E-2</v>
      </c>
    </row>
    <row r="4447" spans="1:17" hidden="1" x14ac:dyDescent="0.3">
      <c r="A4447" t="s">
        <v>9124</v>
      </c>
      <c r="B4447" t="s">
        <v>9125</v>
      </c>
      <c r="C4447" t="s">
        <v>10405</v>
      </c>
      <c r="D4447" t="s">
        <v>400</v>
      </c>
      <c r="E4447">
        <v>10.97725</v>
      </c>
      <c r="F4447">
        <v>23.11</v>
      </c>
      <c r="G4447">
        <v>53.004771139977798</v>
      </c>
      <c r="H4447">
        <v>3.1345012066337801</v>
      </c>
      <c r="I4447">
        <v>24.7952782529057</v>
      </c>
      <c r="J4447">
        <v>-3.6809606705529498</v>
      </c>
      <c r="K4447">
        <v>21.127040447199601</v>
      </c>
      <c r="L4447">
        <v>17.5994854667236</v>
      </c>
      <c r="M4447">
        <v>50.874414065820901</v>
      </c>
      <c r="N4447">
        <v>0.449246956880544</v>
      </c>
      <c r="O4447">
        <v>9.6927736910428397</v>
      </c>
      <c r="P4447">
        <v>102.541630148992</v>
      </c>
      <c r="Q4447">
        <v>8.1413240691645003E-2</v>
      </c>
    </row>
    <row r="4448" spans="1:17" hidden="1" x14ac:dyDescent="0.3">
      <c r="A4448" t="s">
        <v>9126</v>
      </c>
      <c r="B4448" t="s">
        <v>9127</v>
      </c>
      <c r="C4448" t="s">
        <v>10405</v>
      </c>
      <c r="D4448" t="s">
        <v>564</v>
      </c>
      <c r="E4448">
        <v>10.9430377</v>
      </c>
      <c r="F4448">
        <v>24.01</v>
      </c>
      <c r="G4448">
        <v>-8.9168907881009094</v>
      </c>
      <c r="H4448">
        <v>1.806709220274</v>
      </c>
      <c r="I4448">
        <v>-36.293312940222599</v>
      </c>
      <c r="J4448">
        <v>4.7809957716548297</v>
      </c>
      <c r="K4448">
        <v>25.2916169937956</v>
      </c>
      <c r="L4448">
        <v>28.5835231612181</v>
      </c>
      <c r="M4448">
        <v>47.610708265038902</v>
      </c>
      <c r="N4448">
        <v>0.67298239290138195</v>
      </c>
      <c r="O4448">
        <v>74.927113702623899</v>
      </c>
      <c r="P4448">
        <v>33.314825097168203</v>
      </c>
      <c r="Q4448">
        <v>1.8260391955198001E-2</v>
      </c>
    </row>
    <row r="4449" spans="1:17" hidden="1" x14ac:dyDescent="0.3">
      <c r="A4449" t="s">
        <v>9128</v>
      </c>
      <c r="B4449" t="s">
        <v>9129</v>
      </c>
      <c r="C4449" t="s">
        <v>10405</v>
      </c>
      <c r="D4449" t="s">
        <v>754</v>
      </c>
      <c r="E4449">
        <v>10.8938445</v>
      </c>
      <c r="F4449">
        <v>61.87</v>
      </c>
      <c r="G4449">
        <v>-16.440122957694001</v>
      </c>
      <c r="H4449">
        <v>-5.8069402348076604</v>
      </c>
      <c r="I4449">
        <v>-17.163240930419299</v>
      </c>
      <c r="J4449">
        <v>-3.2027637910520999</v>
      </c>
      <c r="K4449">
        <v>63.251810479706101</v>
      </c>
      <c r="L4449">
        <v>61.6819980682642</v>
      </c>
      <c r="M4449">
        <v>65.817523880043396</v>
      </c>
      <c r="N4449">
        <v>0.59749823356286202</v>
      </c>
      <c r="O4449">
        <v>49.7494747050266</v>
      </c>
      <c r="P4449">
        <v>20.135922330096999</v>
      </c>
    </row>
    <row r="4450" spans="1:17" hidden="1" x14ac:dyDescent="0.3">
      <c r="A4450" t="s">
        <v>9130</v>
      </c>
      <c r="B4450" t="s">
        <v>9131</v>
      </c>
      <c r="C4450" t="s">
        <v>10405</v>
      </c>
      <c r="D4450" t="s">
        <v>592</v>
      </c>
      <c r="E4450">
        <v>10.87413125</v>
      </c>
      <c r="F4450">
        <v>28.25</v>
      </c>
      <c r="G4450">
        <v>30.652696581491099</v>
      </c>
      <c r="H4450">
        <v>1.20512444263534</v>
      </c>
      <c r="I4450">
        <v>-1.9044549241070401</v>
      </c>
      <c r="J4450">
        <v>2.73450843104983</v>
      </c>
      <c r="K4450">
        <v>26.5754644643769</v>
      </c>
      <c r="L4450">
        <v>24.624658146714399</v>
      </c>
      <c r="M4450">
        <v>64.158435206465398</v>
      </c>
      <c r="N4450">
        <v>0.59690091584981597</v>
      </c>
      <c r="O4450">
        <v>27.999999999999901</v>
      </c>
      <c r="P4450">
        <v>135.416666666666</v>
      </c>
      <c r="Q4450">
        <v>9.7118002104174997E-2</v>
      </c>
    </row>
    <row r="4451" spans="1:17" hidden="1" x14ac:dyDescent="0.3">
      <c r="A4451" t="s">
        <v>9132</v>
      </c>
      <c r="B4451" t="s">
        <v>9133</v>
      </c>
      <c r="C4451" t="s">
        <v>10405</v>
      </c>
      <c r="D4451" t="s">
        <v>1414</v>
      </c>
      <c r="E4451">
        <v>10.7475842</v>
      </c>
      <c r="F4451">
        <v>1.64</v>
      </c>
      <c r="G4451">
        <v>102.11420337441</v>
      </c>
      <c r="H4451">
        <v>18.550615020580299</v>
      </c>
      <c r="I4451">
        <v>-23.9688577344115</v>
      </c>
      <c r="J4451">
        <v>-2.4691114784524202</v>
      </c>
      <c r="K4451">
        <v>1.69491997528686</v>
      </c>
      <c r="L4451">
        <v>1.58236591292757</v>
      </c>
      <c r="M4451">
        <v>99.0534821659041</v>
      </c>
      <c r="N4451">
        <v>1.3485657112876199</v>
      </c>
      <c r="O4451">
        <v>52.439024390243901</v>
      </c>
      <c r="Q4451">
        <v>4.4984673591522001E-2</v>
      </c>
    </row>
    <row r="4452" spans="1:17" hidden="1" x14ac:dyDescent="0.3">
      <c r="A4452" t="s">
        <v>9134</v>
      </c>
      <c r="B4452" t="s">
        <v>9135</v>
      </c>
      <c r="C4452" t="s">
        <v>10405</v>
      </c>
      <c r="D4452" t="s">
        <v>9136</v>
      </c>
      <c r="E4452">
        <v>10.737228200000001</v>
      </c>
      <c r="F4452">
        <v>18.22</v>
      </c>
      <c r="G4452">
        <v>-69.322252546350697</v>
      </c>
      <c r="H4452">
        <v>-2.05190593796025</v>
      </c>
      <c r="I4452">
        <v>-28.369417958501099</v>
      </c>
      <c r="J4452">
        <v>-2.4691114784524202</v>
      </c>
      <c r="K4452">
        <v>18.1570564595511</v>
      </c>
      <c r="L4452">
        <v>20.297504139364801</v>
      </c>
      <c r="M4452">
        <v>71.913351200169899</v>
      </c>
      <c r="N4452">
        <v>0.443636363636363</v>
      </c>
      <c r="O4452">
        <v>82.656421514818803</v>
      </c>
      <c r="P4452">
        <v>7.0505287896592099</v>
      </c>
    </row>
    <row r="4453" spans="1:17" hidden="1" x14ac:dyDescent="0.3">
      <c r="A4453" t="s">
        <v>9137</v>
      </c>
      <c r="B4453" t="s">
        <v>9138</v>
      </c>
      <c r="C4453" t="s">
        <v>10405</v>
      </c>
      <c r="D4453" t="s">
        <v>592</v>
      </c>
      <c r="E4453">
        <v>10.732386</v>
      </c>
      <c r="F4453">
        <v>21.7</v>
      </c>
      <c r="G4453">
        <v>123.122606735754</v>
      </c>
      <c r="H4453">
        <v>-56.099463565715801</v>
      </c>
      <c r="I4453">
        <v>150.549242212613</v>
      </c>
      <c r="J4453">
        <v>-4.8309442606914299</v>
      </c>
      <c r="K4453">
        <v>32.0419096546565</v>
      </c>
      <c r="L4453">
        <v>24.1728340648502</v>
      </c>
      <c r="M4453">
        <v>29.979569568775101</v>
      </c>
      <c r="N4453">
        <v>3.2920664399795201</v>
      </c>
      <c r="O4453">
        <v>125.16129032258</v>
      </c>
      <c r="P4453">
        <v>200.554016620498</v>
      </c>
      <c r="Q4453">
        <v>0.116346592156721</v>
      </c>
    </row>
    <row r="4454" spans="1:17" hidden="1" x14ac:dyDescent="0.3">
      <c r="A4454" t="s">
        <v>9139</v>
      </c>
      <c r="B4454" t="s">
        <v>9140</v>
      </c>
      <c r="C4454" t="s">
        <v>10405</v>
      </c>
      <c r="D4454" t="s">
        <v>8334</v>
      </c>
      <c r="E4454">
        <v>10.699328159999901</v>
      </c>
      <c r="F4454">
        <v>10.18</v>
      </c>
      <c r="G4454">
        <v>-76.755071063726604</v>
      </c>
      <c r="H4454">
        <v>1.2380616886424201</v>
      </c>
      <c r="I4454">
        <v>-26.709059445122499</v>
      </c>
      <c r="J4454">
        <v>-17.050647285182301</v>
      </c>
      <c r="K4454">
        <v>10.1965917768343</v>
      </c>
      <c r="L4454">
        <v>12.383643983285699</v>
      </c>
      <c r="M4454">
        <v>42.339964277587903</v>
      </c>
      <c r="N4454">
        <v>1.03758315553242</v>
      </c>
      <c r="O4454">
        <v>155.50098231827101</v>
      </c>
      <c r="P4454">
        <v>27.4092615769712</v>
      </c>
      <c r="Q4454">
        <v>-5.5946876725364997E-2</v>
      </c>
    </row>
    <row r="4455" spans="1:17" hidden="1" x14ac:dyDescent="0.3">
      <c r="A4455" t="s">
        <v>9141</v>
      </c>
      <c r="B4455" t="s">
        <v>9142</v>
      </c>
      <c r="C4455" t="s">
        <v>10405</v>
      </c>
      <c r="D4455" t="s">
        <v>1628</v>
      </c>
      <c r="E4455">
        <v>10.6784</v>
      </c>
      <c r="F4455">
        <v>0.47</v>
      </c>
      <c r="G4455">
        <v>-29.997597867825899</v>
      </c>
      <c r="H4455">
        <v>-24.0559012701464</v>
      </c>
      <c r="I4455">
        <v>-45.375451141004902</v>
      </c>
      <c r="J4455">
        <v>-0.246889256230196</v>
      </c>
      <c r="K4455">
        <v>0.563146062482209</v>
      </c>
      <c r="L4455">
        <v>0.60821724969641</v>
      </c>
      <c r="M4455">
        <v>44.476923130727201</v>
      </c>
      <c r="N4455">
        <v>1.6601876959697399</v>
      </c>
      <c r="O4455">
        <v>102.127659574468</v>
      </c>
      <c r="P4455">
        <v>6.8181818181818103</v>
      </c>
      <c r="Q4455">
        <v>-1.6363377549565E-2</v>
      </c>
    </row>
    <row r="4456" spans="1:17" hidden="1" x14ac:dyDescent="0.3">
      <c r="A4456" t="s">
        <v>9143</v>
      </c>
      <c r="B4456" t="s">
        <v>9144</v>
      </c>
      <c r="C4456" t="s">
        <v>10405</v>
      </c>
      <c r="D4456" t="s">
        <v>51</v>
      </c>
      <c r="E4456">
        <v>10.6595388</v>
      </c>
      <c r="F4456">
        <v>24.6</v>
      </c>
      <c r="G4456">
        <v>-9.4782440783864992</v>
      </c>
      <c r="H4456">
        <v>2.0002216241539998</v>
      </c>
      <c r="I4456">
        <v>-15.650791727419699</v>
      </c>
      <c r="J4456">
        <v>-2.0009101518819898</v>
      </c>
      <c r="K4456">
        <v>24.868480117194501</v>
      </c>
      <c r="L4456">
        <v>24.047203977297102</v>
      </c>
      <c r="M4456">
        <v>38.654017944407997</v>
      </c>
      <c r="N4456">
        <v>1.4322066307769199</v>
      </c>
      <c r="O4456">
        <v>56.504065040650303</v>
      </c>
      <c r="P4456">
        <v>43.859649122806999</v>
      </c>
      <c r="Q4456">
        <v>-4.4542821047430002E-3</v>
      </c>
    </row>
    <row r="4457" spans="1:17" hidden="1" x14ac:dyDescent="0.3">
      <c r="A4457" t="s">
        <v>9145</v>
      </c>
      <c r="B4457" t="s">
        <v>9146</v>
      </c>
      <c r="C4457" t="s">
        <v>10405</v>
      </c>
      <c r="D4457" t="s">
        <v>2307</v>
      </c>
      <c r="E4457">
        <v>10.652892749999999</v>
      </c>
      <c r="F4457">
        <v>4.25</v>
      </c>
      <c r="G4457">
        <v>11.409570169776799</v>
      </c>
      <c r="H4457">
        <v>2.9531877173826202</v>
      </c>
      <c r="I4457">
        <v>6.9502876363467703</v>
      </c>
      <c r="J4457">
        <v>-12.889953161819101</v>
      </c>
      <c r="K4457">
        <v>4.2696688455070397</v>
      </c>
      <c r="L4457">
        <v>3.8211562170117799</v>
      </c>
      <c r="M4457">
        <v>36.082650030539803</v>
      </c>
      <c r="N4457">
        <v>1.3185967516899999</v>
      </c>
      <c r="O4457">
        <v>25.647058823529399</v>
      </c>
      <c r="P4457">
        <v>97.674418604651095</v>
      </c>
      <c r="Q4457">
        <v>-2.2260359687451999E-2</v>
      </c>
    </row>
    <row r="4458" spans="1:17" hidden="1" x14ac:dyDescent="0.3">
      <c r="A4458" t="s">
        <v>9147</v>
      </c>
      <c r="B4458" t="s">
        <v>9148</v>
      </c>
      <c r="C4458" t="s">
        <v>10405</v>
      </c>
      <c r="D4458" t="s">
        <v>400</v>
      </c>
      <c r="E4458">
        <v>10.651704000000001</v>
      </c>
      <c r="F4458">
        <v>0.71</v>
      </c>
      <c r="G4458">
        <v>-42.298093189785199</v>
      </c>
      <c r="H4458">
        <v>-1.9407542476606201</v>
      </c>
      <c r="I4458">
        <v>-10.1073858729396</v>
      </c>
      <c r="J4458">
        <v>-2.4691114784524202</v>
      </c>
      <c r="K4458">
        <v>0.72190058363279097</v>
      </c>
      <c r="L4458">
        <v>0.71721748508298899</v>
      </c>
      <c r="M4458">
        <v>42.632982862741002</v>
      </c>
      <c r="N4458">
        <v>0.58610955337002901</v>
      </c>
      <c r="O4458">
        <v>73.239436619718305</v>
      </c>
      <c r="P4458">
        <v>82.051282051282001</v>
      </c>
    </row>
    <row r="4459" spans="1:17" hidden="1" x14ac:dyDescent="0.3">
      <c r="A4459" t="s">
        <v>9149</v>
      </c>
      <c r="B4459" t="s">
        <v>9150</v>
      </c>
      <c r="C4459" t="s">
        <v>10405</v>
      </c>
      <c r="D4459" t="s">
        <v>2927</v>
      </c>
      <c r="E4459">
        <v>10.6405002</v>
      </c>
      <c r="F4459">
        <v>71</v>
      </c>
      <c r="G4459">
        <v>-7.6537978281754802</v>
      </c>
      <c r="H4459">
        <v>-10.379348777804401</v>
      </c>
      <c r="I4459">
        <v>56.764030998477203</v>
      </c>
      <c r="J4459">
        <v>-3.3718892562302001</v>
      </c>
      <c r="K4459">
        <v>67.118661162796997</v>
      </c>
      <c r="L4459">
        <v>57.5464746721577</v>
      </c>
      <c r="M4459">
        <v>35.718996797649403</v>
      </c>
      <c r="N4459">
        <v>0.33975346687211</v>
      </c>
      <c r="O4459">
        <v>6.4788732394366102</v>
      </c>
      <c r="P4459">
        <v>83.604861649857696</v>
      </c>
    </row>
    <row r="4460" spans="1:17" hidden="1" x14ac:dyDescent="0.3">
      <c r="A4460" t="s">
        <v>9151</v>
      </c>
      <c r="B4460" t="s">
        <v>9152</v>
      </c>
      <c r="C4460" t="s">
        <v>10405</v>
      </c>
      <c r="D4460" t="s">
        <v>592</v>
      </c>
      <c r="E4460">
        <v>10.60125</v>
      </c>
      <c r="F4460">
        <v>25</v>
      </c>
      <c r="G4460">
        <v>7.4932935579695403</v>
      </c>
      <c r="H4460">
        <v>-3.1316393959487301</v>
      </c>
      <c r="I4460">
        <v>-7.0636744221485399</v>
      </c>
      <c r="J4460">
        <v>-2.4691114784524202</v>
      </c>
      <c r="K4460">
        <v>24.524774395618401</v>
      </c>
      <c r="L4460">
        <v>24.0636786582957</v>
      </c>
      <c r="M4460">
        <v>74.516410999265702</v>
      </c>
      <c r="N4460">
        <v>6.9103194103194099E-2</v>
      </c>
      <c r="O4460">
        <v>33.159999999999897</v>
      </c>
      <c r="P4460">
        <v>39.664804469273697</v>
      </c>
      <c r="Q4460">
        <v>3.2492083860036998E-2</v>
      </c>
    </row>
    <row r="4461" spans="1:17" hidden="1" x14ac:dyDescent="0.3">
      <c r="A4461" t="s">
        <v>9153</v>
      </c>
      <c r="B4461" t="s">
        <v>9154</v>
      </c>
      <c r="C4461" t="s">
        <v>10405</v>
      </c>
      <c r="E4461">
        <v>10.579065399999999</v>
      </c>
      <c r="F4461">
        <v>21.1</v>
      </c>
      <c r="G4461">
        <v>-27.3528323221338</v>
      </c>
      <c r="H4461">
        <v>-5.0687667672224404</v>
      </c>
      <c r="I4461">
        <v>-35.293451921949803</v>
      </c>
      <c r="J4461">
        <v>0.89494382108675197</v>
      </c>
      <c r="K4461">
        <v>22.275656614656601</v>
      </c>
      <c r="L4461">
        <v>22.700090836032501</v>
      </c>
      <c r="M4461">
        <v>41.361693370794399</v>
      </c>
      <c r="N4461">
        <v>0.31889398837919097</v>
      </c>
      <c r="O4461">
        <v>41.706161137440702</v>
      </c>
      <c r="P4461">
        <v>25.595238095237999</v>
      </c>
      <c r="Q4461">
        <v>0.108080832363823</v>
      </c>
    </row>
    <row r="4462" spans="1:17" hidden="1" x14ac:dyDescent="0.3">
      <c r="A4462" t="s">
        <v>9155</v>
      </c>
      <c r="B4462" t="s">
        <v>9156</v>
      </c>
      <c r="C4462" t="s">
        <v>10405</v>
      </c>
      <c r="D4462" t="s">
        <v>754</v>
      </c>
      <c r="E4462">
        <v>10.576090199999999</v>
      </c>
      <c r="F4462">
        <v>63.55</v>
      </c>
      <c r="G4462">
        <v>8.9879737621742208</v>
      </c>
      <c r="H4462">
        <v>0.30727940882372901</v>
      </c>
      <c r="I4462">
        <v>5.76285499730123</v>
      </c>
      <c r="J4462">
        <v>-0.25811969070763302</v>
      </c>
      <c r="K4462">
        <v>61.300751922373799</v>
      </c>
      <c r="L4462">
        <v>55.373298724565998</v>
      </c>
      <c r="M4462">
        <v>51.449225640246297</v>
      </c>
      <c r="N4462">
        <v>1.1385807307748801</v>
      </c>
      <c r="O4462">
        <v>3.0212431156569601</v>
      </c>
      <c r="P4462">
        <v>47.2769409038238</v>
      </c>
    </row>
    <row r="4463" spans="1:17" hidden="1" x14ac:dyDescent="0.3">
      <c r="A4463" t="s">
        <v>9157</v>
      </c>
      <c r="B4463" t="s">
        <v>8939</v>
      </c>
      <c r="C4463" t="s">
        <v>10405</v>
      </c>
      <c r="D4463" t="s">
        <v>130</v>
      </c>
      <c r="E4463">
        <v>10.5651546</v>
      </c>
      <c r="F4463">
        <v>13.65</v>
      </c>
      <c r="G4463">
        <v>11.512699615011501</v>
      </c>
      <c r="H4463">
        <v>-24.463538009052499</v>
      </c>
      <c r="I4463">
        <v>-66.463631253575201</v>
      </c>
      <c r="J4463">
        <v>0.54975644607588403</v>
      </c>
      <c r="K4463">
        <v>18.7146145093078</v>
      </c>
      <c r="L4463">
        <v>15.085762293151101</v>
      </c>
      <c r="M4463">
        <v>29.8480293061799</v>
      </c>
      <c r="N4463">
        <v>1.12087912087912</v>
      </c>
      <c r="O4463">
        <v>112.087912087912</v>
      </c>
      <c r="P4463">
        <v>57.803468208092397</v>
      </c>
    </row>
    <row r="4464" spans="1:17" hidden="1" x14ac:dyDescent="0.3">
      <c r="A4464" t="s">
        <v>9158</v>
      </c>
      <c r="B4464" t="s">
        <v>9159</v>
      </c>
      <c r="C4464" t="s">
        <v>10405</v>
      </c>
      <c r="D4464" t="s">
        <v>46</v>
      </c>
      <c r="E4464">
        <v>10.556973839999999</v>
      </c>
      <c r="F4464">
        <v>0.84</v>
      </c>
      <c r="G4464">
        <v>-2.9407416805349902</v>
      </c>
      <c r="H4464">
        <v>-2.4588050813986801</v>
      </c>
      <c r="I4464">
        <v>22.316856551302699</v>
      </c>
      <c r="J4464">
        <v>10.189116369648801</v>
      </c>
      <c r="K4464">
        <v>0.87298014757417697</v>
      </c>
      <c r="L4464">
        <v>1.0338165860181701</v>
      </c>
      <c r="M4464">
        <v>37.451164085405402</v>
      </c>
      <c r="N4464">
        <v>0.51001519470215995</v>
      </c>
      <c r="O4464">
        <v>38.095238095238003</v>
      </c>
      <c r="P4464">
        <v>52.727272727272698</v>
      </c>
      <c r="Q4464">
        <v>2.4439741364163999E-2</v>
      </c>
    </row>
    <row r="4465" spans="1:17" hidden="1" x14ac:dyDescent="0.3">
      <c r="A4465" t="s">
        <v>9160</v>
      </c>
      <c r="B4465" t="s">
        <v>9161</v>
      </c>
      <c r="C4465" t="s">
        <v>10405</v>
      </c>
      <c r="D4465" t="s">
        <v>564</v>
      </c>
      <c r="E4465">
        <v>10.443</v>
      </c>
      <c r="F4465">
        <v>36.270000000000003</v>
      </c>
      <c r="G4465">
        <v>22.762278067764498</v>
      </c>
      <c r="H4465">
        <v>-15.216839329580701</v>
      </c>
      <c r="I4465">
        <v>-48.505191894243602</v>
      </c>
      <c r="J4465">
        <v>-8.8691114784524103</v>
      </c>
      <c r="K4465">
        <v>39.7322625716277</v>
      </c>
      <c r="L4465">
        <v>40.934047850581202</v>
      </c>
      <c r="M4465">
        <v>37.4086901331573</v>
      </c>
      <c r="N4465">
        <v>1.91486294745617</v>
      </c>
      <c r="O4465">
        <v>61.731458505652</v>
      </c>
      <c r="P4465">
        <v>65.995423340961096</v>
      </c>
      <c r="Q4465">
        <v>2.1840925846855E-2</v>
      </c>
    </row>
    <row r="4466" spans="1:17" hidden="1" x14ac:dyDescent="0.3">
      <c r="A4466" t="s">
        <v>9162</v>
      </c>
      <c r="B4466" t="s">
        <v>9163</v>
      </c>
      <c r="C4466" t="s">
        <v>10405</v>
      </c>
      <c r="D4466" t="s">
        <v>9164</v>
      </c>
      <c r="E4466">
        <v>10.437671462999999</v>
      </c>
      <c r="F4466">
        <v>13.29</v>
      </c>
      <c r="G4466">
        <v>-10.0359968926126</v>
      </c>
      <c r="H4466">
        <v>24.619776250503399</v>
      </c>
      <c r="I4466">
        <v>5.94476352804696</v>
      </c>
      <c r="J4466">
        <v>-3.21538013516883</v>
      </c>
      <c r="K4466">
        <v>11.6011774473267</v>
      </c>
      <c r="L4466">
        <v>11.2357301238152</v>
      </c>
      <c r="M4466">
        <v>60.980280252537298</v>
      </c>
      <c r="N4466">
        <v>2.1114746436083101</v>
      </c>
      <c r="O4466">
        <v>61.399548532731302</v>
      </c>
      <c r="P4466">
        <v>41.3829787234042</v>
      </c>
      <c r="Q4466">
        <v>5.2024266692264003E-2</v>
      </c>
    </row>
    <row r="4467" spans="1:17" hidden="1" x14ac:dyDescent="0.3">
      <c r="A4467" t="s">
        <v>9165</v>
      </c>
      <c r="B4467" t="s">
        <v>9166</v>
      </c>
      <c r="C4467" t="s">
        <v>10405</v>
      </c>
      <c r="D4467" t="s">
        <v>1628</v>
      </c>
      <c r="E4467">
        <v>10.429857</v>
      </c>
      <c r="F4467">
        <v>14.66</v>
      </c>
      <c r="G4467">
        <v>-88.279295342441898</v>
      </c>
      <c r="H4467">
        <v>11.591550693095</v>
      </c>
      <c r="I4467">
        <v>-44.383143448697197</v>
      </c>
      <c r="J4467">
        <v>18.288713892223001</v>
      </c>
      <c r="K4467">
        <v>12.969107263207301</v>
      </c>
      <c r="L4467">
        <v>15.842263813941999</v>
      </c>
      <c r="M4467">
        <v>85.617158723898598</v>
      </c>
      <c r="N4467">
        <v>4.0227272727272698</v>
      </c>
      <c r="O4467">
        <v>127.83083219645199</v>
      </c>
      <c r="P4467">
        <v>46.599999999999902</v>
      </c>
    </row>
    <row r="4468" spans="1:17" hidden="1" x14ac:dyDescent="0.3">
      <c r="A4468" t="s">
        <v>9167</v>
      </c>
      <c r="B4468" t="s">
        <v>9168</v>
      </c>
      <c r="C4468" t="s">
        <v>10405</v>
      </c>
      <c r="D4468" t="s">
        <v>51</v>
      </c>
      <c r="E4468">
        <v>10.4252336</v>
      </c>
      <c r="F4468">
        <v>34.28</v>
      </c>
      <c r="G4468">
        <v>-6.4656069875785001</v>
      </c>
      <c r="H4468">
        <v>-3.2054168501411699</v>
      </c>
      <c r="I4468">
        <v>-23.688079012174001</v>
      </c>
      <c r="J4468">
        <v>-15.215969647213599</v>
      </c>
      <c r="K4468">
        <v>33.915348238867701</v>
      </c>
      <c r="L4468">
        <v>31.672909528300799</v>
      </c>
      <c r="M4468">
        <v>47.714524718913097</v>
      </c>
      <c r="N4468">
        <v>2.0957651249175799</v>
      </c>
      <c r="O4468">
        <v>24.708284714118999</v>
      </c>
      <c r="P4468">
        <v>60.186915887850397</v>
      </c>
      <c r="Q4468">
        <v>6.1049851446904002E-2</v>
      </c>
    </row>
    <row r="4469" spans="1:17" hidden="1" x14ac:dyDescent="0.3">
      <c r="A4469" t="s">
        <v>9169</v>
      </c>
      <c r="B4469" t="s">
        <v>9170</v>
      </c>
      <c r="C4469" t="s">
        <v>10405</v>
      </c>
      <c r="D4469" t="s">
        <v>433</v>
      </c>
      <c r="E4469">
        <v>10.382844800000001</v>
      </c>
      <c r="F4469">
        <v>20.260000000000002</v>
      </c>
      <c r="G4469">
        <v>-47.754844244637503</v>
      </c>
      <c r="H4469">
        <v>21.394274605407901</v>
      </c>
      <c r="I4469">
        <v>16.046229488596499</v>
      </c>
      <c r="J4469">
        <v>-4.4526625186072302</v>
      </c>
      <c r="K4469">
        <v>17.3522513757006</v>
      </c>
      <c r="L4469">
        <v>15.881969651033501</v>
      </c>
      <c r="M4469">
        <v>74.356072235012903</v>
      </c>
      <c r="N4469">
        <v>0.60389610389610304</v>
      </c>
      <c r="O4469">
        <v>25.4195459032576</v>
      </c>
      <c r="P4469">
        <v>79.292035398229999</v>
      </c>
      <c r="Q4469">
        <v>4.8969195282202997E-2</v>
      </c>
    </row>
    <row r="4470" spans="1:17" hidden="1" x14ac:dyDescent="0.3">
      <c r="A4470" t="s">
        <v>9171</v>
      </c>
      <c r="B4470" t="s">
        <v>9172</v>
      </c>
      <c r="C4470" t="s">
        <v>10405</v>
      </c>
      <c r="D4470" t="s">
        <v>400</v>
      </c>
      <c r="E4470">
        <v>10.3601036</v>
      </c>
      <c r="F4470">
        <v>10.36</v>
      </c>
      <c r="G4470">
        <v>75.028489088695693</v>
      </c>
      <c r="H4470">
        <v>-0.92661439874393803</v>
      </c>
      <c r="I4470">
        <v>89.516856551302794</v>
      </c>
      <c r="J4470">
        <v>-6.6395557214261203</v>
      </c>
      <c r="K4470">
        <v>11.697421955796599</v>
      </c>
      <c r="M4470">
        <v>17.107324413677599</v>
      </c>
      <c r="N4470">
        <v>0.61372787974551501</v>
      </c>
      <c r="O4470">
        <v>88.706563706563699</v>
      </c>
      <c r="P4470">
        <v>107.2</v>
      </c>
    </row>
    <row r="4471" spans="1:17" hidden="1" x14ac:dyDescent="0.3">
      <c r="A4471" t="s">
        <v>9173</v>
      </c>
      <c r="B4471" t="s">
        <v>9174</v>
      </c>
      <c r="C4471" t="s">
        <v>10405</v>
      </c>
      <c r="D4471" t="s">
        <v>1126</v>
      </c>
      <c r="E4471">
        <v>10.332987522</v>
      </c>
      <c r="F4471">
        <v>3.38</v>
      </c>
      <c r="G4471">
        <v>133.97022137216001</v>
      </c>
      <c r="H4471">
        <v>-10.0517733031701</v>
      </c>
      <c r="I4471">
        <v>148.458588834767</v>
      </c>
      <c r="J4471">
        <v>11.311807249462699</v>
      </c>
      <c r="M4471">
        <v>83.807840337961593</v>
      </c>
      <c r="O4471">
        <v>8.5798816568047407</v>
      </c>
      <c r="P4471">
        <v>179.33884297520601</v>
      </c>
    </row>
    <row r="4472" spans="1:17" hidden="1" x14ac:dyDescent="0.3">
      <c r="A4472" t="s">
        <v>9175</v>
      </c>
      <c r="B4472" t="s">
        <v>9176</v>
      </c>
      <c r="C4472" t="s">
        <v>10405</v>
      </c>
      <c r="D4472" t="s">
        <v>1460</v>
      </c>
      <c r="E4472">
        <v>10.3318412</v>
      </c>
      <c r="F4472">
        <v>3.98</v>
      </c>
      <c r="G4472">
        <v>-26.038177577970799</v>
      </c>
      <c r="H4472">
        <v>-20.076804592281501</v>
      </c>
      <c r="I4472">
        <v>8.2662236399103701</v>
      </c>
      <c r="J4472">
        <v>-8.1563152699216097</v>
      </c>
      <c r="K4472">
        <v>4.4280062805533902</v>
      </c>
      <c r="L4472">
        <v>3.93390616413545</v>
      </c>
      <c r="M4472">
        <v>14.559870023383899</v>
      </c>
      <c r="N4472">
        <v>0.131249286020443</v>
      </c>
      <c r="O4472">
        <v>44.9748743718593</v>
      </c>
      <c r="P4472">
        <v>50.188679245282998</v>
      </c>
      <c r="Q4472">
        <v>5.5536778152935E-2</v>
      </c>
    </row>
    <row r="4473" spans="1:17" hidden="1" x14ac:dyDescent="0.3">
      <c r="A4473" t="s">
        <v>9177</v>
      </c>
      <c r="B4473" t="s">
        <v>9178</v>
      </c>
      <c r="C4473" t="s">
        <v>10405</v>
      </c>
      <c r="D4473" t="s">
        <v>1010</v>
      </c>
      <c r="E4473">
        <v>10.3133952</v>
      </c>
      <c r="F4473">
        <v>7.75</v>
      </c>
      <c r="G4473">
        <v>-3.0048442446375399</v>
      </c>
      <c r="H4473">
        <v>31.060526162070399</v>
      </c>
      <c r="I4473">
        <v>57.656223067139798</v>
      </c>
      <c r="J4473">
        <v>8.6916028072618605</v>
      </c>
      <c r="K4473">
        <v>6.0684339104321499</v>
      </c>
      <c r="L4473">
        <v>5.8190778081081396</v>
      </c>
      <c r="M4473">
        <v>75.6925768829514</v>
      </c>
      <c r="N4473">
        <v>2.0525388147975399</v>
      </c>
      <c r="O4473">
        <v>17.419354838709602</v>
      </c>
      <c r="P4473">
        <v>95.214105793450798</v>
      </c>
      <c r="Q4473">
        <v>3.7098128746155999E-2</v>
      </c>
    </row>
    <row r="4474" spans="1:17" hidden="1" x14ac:dyDescent="0.3">
      <c r="A4474" t="s">
        <v>9179</v>
      </c>
      <c r="B4474" t="s">
        <v>9180</v>
      </c>
      <c r="C4474" t="s">
        <v>10405</v>
      </c>
      <c r="D4474" t="s">
        <v>74</v>
      </c>
      <c r="E4474">
        <v>10.1899218</v>
      </c>
      <c r="F4474">
        <v>10.69</v>
      </c>
      <c r="G4474">
        <v>37.7807943351186</v>
      </c>
      <c r="H4474">
        <v>-9.73543343388911</v>
      </c>
      <c r="I4474">
        <v>31.827346061792198</v>
      </c>
      <c r="J4474">
        <v>-7.4468892562302003</v>
      </c>
      <c r="K4474">
        <v>10.212071286957</v>
      </c>
      <c r="L4474">
        <v>8.4335915004535806</v>
      </c>
      <c r="M4474">
        <v>0.526823401978746</v>
      </c>
      <c r="N4474">
        <v>1.5110500934692399E-4</v>
      </c>
      <c r="O4474">
        <v>28.999064546304901</v>
      </c>
      <c r="P4474">
        <v>87.215411558668904</v>
      </c>
      <c r="Q4474">
        <v>9.7677381192683002E-2</v>
      </c>
    </row>
    <row r="4475" spans="1:17" hidden="1" x14ac:dyDescent="0.3">
      <c r="A4475" t="s">
        <v>9181</v>
      </c>
      <c r="B4475" t="s">
        <v>9182</v>
      </c>
      <c r="C4475" t="s">
        <v>10405</v>
      </c>
      <c r="E4475">
        <v>10.14594</v>
      </c>
      <c r="F4475">
        <v>2.08</v>
      </c>
      <c r="G4475">
        <v>-28.1715109113042</v>
      </c>
      <c r="H4475">
        <v>-4.7576556561113303</v>
      </c>
      <c r="I4475">
        <v>-18.1616123482187</v>
      </c>
      <c r="J4475">
        <v>-9.4135559228968795</v>
      </c>
      <c r="K4475">
        <v>2.0892207875687498</v>
      </c>
      <c r="L4475">
        <v>2.16601791898244</v>
      </c>
      <c r="M4475">
        <v>42.052556690525797</v>
      </c>
      <c r="N4475">
        <v>0.43613103477000797</v>
      </c>
      <c r="O4475">
        <v>71.634615384615302</v>
      </c>
      <c r="P4475">
        <v>18.857142857142801</v>
      </c>
      <c r="Q4475">
        <v>5.5332128261896998E-2</v>
      </c>
    </row>
    <row r="4476" spans="1:17" hidden="1" x14ac:dyDescent="0.3">
      <c r="A4476" t="s">
        <v>9183</v>
      </c>
      <c r="B4476" t="s">
        <v>9184</v>
      </c>
      <c r="C4476" t="s">
        <v>10405</v>
      </c>
      <c r="D4476" t="s">
        <v>74</v>
      </c>
      <c r="E4476">
        <v>10.101599999999999</v>
      </c>
      <c r="F4476">
        <v>5.52</v>
      </c>
      <c r="G4476">
        <v>167.82848908869499</v>
      </c>
      <c r="H4476">
        <v>46.217274706005597</v>
      </c>
      <c r="I4476">
        <v>132.090612207411</v>
      </c>
      <c r="J4476">
        <v>5.49901601158742</v>
      </c>
      <c r="K4476">
        <v>3.8656486354897499</v>
      </c>
      <c r="L4476">
        <v>2.5611586465512302</v>
      </c>
      <c r="M4476">
        <v>99.993933891807004</v>
      </c>
      <c r="N4476">
        <v>0.91912166828989805</v>
      </c>
      <c r="O4476">
        <v>0</v>
      </c>
      <c r="P4476">
        <v>208.37988826815601</v>
      </c>
      <c r="Q4476">
        <v>0.18613190677930699</v>
      </c>
    </row>
    <row r="4477" spans="1:17" hidden="1" x14ac:dyDescent="0.3">
      <c r="A4477" t="s">
        <v>9185</v>
      </c>
      <c r="B4477" t="s">
        <v>9186</v>
      </c>
      <c r="C4477" t="s">
        <v>10405</v>
      </c>
      <c r="D4477" t="s">
        <v>393</v>
      </c>
      <c r="E4477">
        <v>10.095060999999999</v>
      </c>
      <c r="F4477">
        <v>15.58</v>
      </c>
      <c r="G4477">
        <v>3.3067499582609998</v>
      </c>
      <c r="H4477">
        <v>-26.347992847857601</v>
      </c>
      <c r="I4477">
        <v>17.2086314430776</v>
      </c>
      <c r="J4477">
        <v>-6.3556012995505098</v>
      </c>
      <c r="K4477">
        <v>17.039067895417698</v>
      </c>
      <c r="L4477">
        <v>14.8851781910939</v>
      </c>
      <c r="M4477">
        <v>30.049651269286102</v>
      </c>
      <c r="N4477">
        <v>0.74909505585168401</v>
      </c>
      <c r="O4477">
        <v>56.546854942233601</v>
      </c>
      <c r="P4477">
        <v>63.655462184873898</v>
      </c>
      <c r="Q4477">
        <v>5.8442343109276998E-2</v>
      </c>
    </row>
    <row r="4478" spans="1:17" hidden="1" x14ac:dyDescent="0.3">
      <c r="A4478" t="s">
        <v>9187</v>
      </c>
      <c r="B4478" t="s">
        <v>9188</v>
      </c>
      <c r="C4478" t="s">
        <v>10405</v>
      </c>
      <c r="E4478">
        <v>10.080189000000001</v>
      </c>
      <c r="F4478">
        <v>33</v>
      </c>
      <c r="G4478">
        <v>-34.248662246615702</v>
      </c>
      <c r="H4478">
        <v>-4.7576556561113303</v>
      </c>
      <c r="I4478">
        <v>-12.9212386867924</v>
      </c>
      <c r="J4478">
        <v>-2.4691114784524202</v>
      </c>
      <c r="K4478">
        <v>32.914545592980701</v>
      </c>
      <c r="L4478">
        <v>32.491237981130602</v>
      </c>
      <c r="M4478">
        <v>84.7193819831745</v>
      </c>
      <c r="O4478">
        <v>2.1212121212121202</v>
      </c>
      <c r="P4478">
        <v>10</v>
      </c>
    </row>
    <row r="4479" spans="1:17" hidden="1" x14ac:dyDescent="0.3">
      <c r="A4479" t="s">
        <v>9189</v>
      </c>
      <c r="B4479" t="s">
        <v>9190</v>
      </c>
      <c r="C4479" t="s">
        <v>10405</v>
      </c>
      <c r="D4479" t="s">
        <v>592</v>
      </c>
      <c r="E4479">
        <v>9.9816415159999998</v>
      </c>
      <c r="F4479">
        <v>47.74</v>
      </c>
      <c r="G4479">
        <v>79.067427141793104</v>
      </c>
      <c r="H4479">
        <v>31.2423443438886</v>
      </c>
      <c r="I4479">
        <v>-10.015123602057599</v>
      </c>
      <c r="J4479">
        <v>3.0481299008579201</v>
      </c>
      <c r="K4479">
        <v>37.492651052023902</v>
      </c>
      <c r="L4479">
        <v>33.054582171311502</v>
      </c>
      <c r="M4479">
        <v>90.258523816159894</v>
      </c>
      <c r="N4479">
        <v>0.59725902287672805</v>
      </c>
      <c r="O4479">
        <v>0.85881860075407401</v>
      </c>
      <c r="P4479">
        <v>114.08071748878901</v>
      </c>
    </row>
    <row r="4480" spans="1:17" hidden="1" x14ac:dyDescent="0.3">
      <c r="A4480" t="s">
        <v>9191</v>
      </c>
      <c r="B4480" t="s">
        <v>9192</v>
      </c>
      <c r="C4480" t="s">
        <v>10405</v>
      </c>
      <c r="D4480" t="s">
        <v>130</v>
      </c>
      <c r="E4480">
        <v>9.9760069999999992</v>
      </c>
      <c r="F4480">
        <v>7.8</v>
      </c>
      <c r="G4480">
        <v>-36.583275617186501</v>
      </c>
      <c r="H4480">
        <v>-0.74211161466055897</v>
      </c>
      <c r="I4480">
        <v>-0.91667638282894603</v>
      </c>
      <c r="J4480">
        <v>-3.5774858626888699</v>
      </c>
      <c r="K4480">
        <v>7.9260073449621498</v>
      </c>
      <c r="L4480">
        <v>7.7566650573102001</v>
      </c>
      <c r="M4480">
        <v>58.6192805679053</v>
      </c>
      <c r="N4480">
        <v>0.70017260484253596</v>
      </c>
      <c r="O4480">
        <v>28.717948717948701</v>
      </c>
      <c r="P4480">
        <v>28.925619834710702</v>
      </c>
      <c r="Q4480">
        <v>5.7067371171887003E-2</v>
      </c>
    </row>
    <row r="4481" spans="1:17" hidden="1" x14ac:dyDescent="0.3">
      <c r="A4481" t="s">
        <v>9193</v>
      </c>
      <c r="B4481" t="s">
        <v>9194</v>
      </c>
      <c r="C4481" t="s">
        <v>10405</v>
      </c>
      <c r="E4481">
        <v>9.9698018000000008</v>
      </c>
      <c r="F4481">
        <v>18.22</v>
      </c>
      <c r="G4481">
        <v>20.297108335557699</v>
      </c>
      <c r="H4481">
        <v>10.5251361609765</v>
      </c>
      <c r="I4481">
        <v>17.3798661880707</v>
      </c>
      <c r="J4481">
        <v>-3.3998250255051499</v>
      </c>
      <c r="K4481">
        <v>17.823326667635499</v>
      </c>
      <c r="L4481">
        <v>15.272658947359201</v>
      </c>
      <c r="M4481">
        <v>44.210061878519099</v>
      </c>
      <c r="N4481">
        <v>1.05483492521894</v>
      </c>
      <c r="O4481">
        <v>18.9901207464324</v>
      </c>
      <c r="P4481">
        <v>124.938271604938</v>
      </c>
      <c r="Q4481">
        <v>0.154319584466968</v>
      </c>
    </row>
    <row r="4482" spans="1:17" hidden="1" x14ac:dyDescent="0.3">
      <c r="A4482" t="s">
        <v>9195</v>
      </c>
      <c r="B4482" t="s">
        <v>9196</v>
      </c>
      <c r="C4482" t="s">
        <v>10405</v>
      </c>
      <c r="D4482" t="s">
        <v>564</v>
      </c>
      <c r="E4482">
        <v>9.9380120000000005</v>
      </c>
      <c r="F4482">
        <v>10.02</v>
      </c>
      <c r="G4482">
        <v>-1.01967845057122</v>
      </c>
      <c r="H4482">
        <v>-5.1649876316714201</v>
      </c>
      <c r="I4482">
        <v>-7.4521203463869803</v>
      </c>
      <c r="J4482">
        <v>-3.0788675760133999</v>
      </c>
      <c r="K4482">
        <v>9.6246246327697502</v>
      </c>
      <c r="L4482">
        <v>9.5772355476726005</v>
      </c>
      <c r="M4482">
        <v>64.811181556370798</v>
      </c>
      <c r="N4482">
        <v>1.0552111368444701</v>
      </c>
      <c r="O4482">
        <v>57.784431137724503</v>
      </c>
      <c r="P4482">
        <v>41.126760563380202</v>
      </c>
      <c r="Q4482">
        <v>0.110833090824414</v>
      </c>
    </row>
    <row r="4483" spans="1:17" hidden="1" x14ac:dyDescent="0.3">
      <c r="A4483" t="s">
        <v>9197</v>
      </c>
      <c r="B4483" t="s">
        <v>9198</v>
      </c>
      <c r="C4483" t="s">
        <v>10405</v>
      </c>
      <c r="D4483" t="s">
        <v>564</v>
      </c>
      <c r="E4483">
        <v>9.9060000000000006</v>
      </c>
      <c r="F4483">
        <v>16.510000000000002</v>
      </c>
      <c r="G4483">
        <v>60.927904293374098</v>
      </c>
      <c r="H4483">
        <v>-5.6358757966265403</v>
      </c>
      <c r="I4483">
        <v>-9.7746467166710609</v>
      </c>
      <c r="J4483">
        <v>-4.72084358006905</v>
      </c>
      <c r="K4483">
        <v>17.630822986760801</v>
      </c>
      <c r="L4483">
        <v>16.2035698928178</v>
      </c>
      <c r="M4483">
        <v>28.2844800141824</v>
      </c>
      <c r="N4483">
        <v>0.53129038795156203</v>
      </c>
      <c r="O4483">
        <v>43.428225317989003</v>
      </c>
      <c r="P4483">
        <v>100.121212121212</v>
      </c>
      <c r="Q4483">
        <v>6.9491358974687001E-2</v>
      </c>
    </row>
    <row r="4484" spans="1:17" hidden="1" x14ac:dyDescent="0.3">
      <c r="A4484" t="s">
        <v>9199</v>
      </c>
      <c r="B4484" t="s">
        <v>9200</v>
      </c>
      <c r="C4484" t="s">
        <v>10405</v>
      </c>
      <c r="D4484" t="s">
        <v>21</v>
      </c>
      <c r="E4484">
        <v>9.9055549000000003</v>
      </c>
      <c r="F4484">
        <v>9.56</v>
      </c>
      <c r="G4484">
        <v>-27.346949507795401</v>
      </c>
      <c r="H4484">
        <v>-16.5115583191049</v>
      </c>
      <c r="I4484">
        <v>-0.52628070359916901</v>
      </c>
      <c r="J4484">
        <v>7.1089957051279598</v>
      </c>
      <c r="K4484">
        <v>9.4568362432732407</v>
      </c>
      <c r="L4484">
        <v>9.0522861590146295</v>
      </c>
      <c r="M4484">
        <v>56.526216293329298</v>
      </c>
      <c r="N4484">
        <v>0.65836299707441304</v>
      </c>
      <c r="O4484">
        <v>38.598326359832598</v>
      </c>
      <c r="P4484">
        <v>92.354124748490904</v>
      </c>
      <c r="Q4484">
        <v>0.21589986265563099</v>
      </c>
    </row>
    <row r="4485" spans="1:17" hidden="1" x14ac:dyDescent="0.3">
      <c r="A4485" t="s">
        <v>9201</v>
      </c>
      <c r="B4485" t="s">
        <v>9202</v>
      </c>
      <c r="C4485" t="s">
        <v>10405</v>
      </c>
      <c r="D4485" t="s">
        <v>266</v>
      </c>
      <c r="E4485">
        <v>9.9052157360000006</v>
      </c>
      <c r="F4485">
        <v>6.3</v>
      </c>
      <c r="G4485">
        <v>0.73988149375907097</v>
      </c>
      <c r="H4485">
        <v>12.7830315048289</v>
      </c>
      <c r="I4485">
        <v>2.3168565513027799</v>
      </c>
      <c r="J4485">
        <v>-23.2008187955255</v>
      </c>
      <c r="K4485">
        <v>7.12340280974888</v>
      </c>
      <c r="L4485">
        <v>6.0944884845812597</v>
      </c>
      <c r="M4485">
        <v>31.958859372064001</v>
      </c>
      <c r="N4485">
        <v>0.50398506537792398</v>
      </c>
      <c r="O4485">
        <v>61.269841269841201</v>
      </c>
      <c r="P4485">
        <v>62.371134020618499</v>
      </c>
      <c r="Q4485">
        <v>4.0350141935329001E-2</v>
      </c>
    </row>
    <row r="4486" spans="1:17" hidden="1" x14ac:dyDescent="0.3">
      <c r="A4486" t="s">
        <v>9203</v>
      </c>
      <c r="B4486" t="s">
        <v>9204</v>
      </c>
      <c r="C4486" t="s">
        <v>10405</v>
      </c>
      <c r="D4486" t="s">
        <v>54</v>
      </c>
      <c r="E4486">
        <v>9.9045000000000005</v>
      </c>
      <c r="F4486">
        <v>66</v>
      </c>
      <c r="G4486">
        <v>83.514763598499698</v>
      </c>
      <c r="H4486">
        <v>-7.6845545710171104</v>
      </c>
      <c r="I4486">
        <v>-13.2362372926598</v>
      </c>
      <c r="J4486">
        <v>-8.0385559228968706</v>
      </c>
      <c r="K4486">
        <v>69.340469899531101</v>
      </c>
      <c r="L4486">
        <v>65.421953584387694</v>
      </c>
      <c r="M4486">
        <v>38.134045527070398</v>
      </c>
      <c r="N4486">
        <v>0.26305983666794303</v>
      </c>
      <c r="O4486">
        <v>31.818181818181799</v>
      </c>
      <c r="P4486">
        <v>135.71428571428501</v>
      </c>
      <c r="Q4486">
        <v>8.8905364309007001E-2</v>
      </c>
    </row>
    <row r="4487" spans="1:17" hidden="1" x14ac:dyDescent="0.3">
      <c r="A4487" t="s">
        <v>9205</v>
      </c>
      <c r="B4487" t="s">
        <v>9206</v>
      </c>
      <c r="C4487" t="s">
        <v>10405</v>
      </c>
      <c r="D4487" t="s">
        <v>1414</v>
      </c>
      <c r="E4487">
        <v>9.8572319999999998</v>
      </c>
      <c r="F4487">
        <v>16.170000000000002</v>
      </c>
      <c r="G4487">
        <v>67.704879694381802</v>
      </c>
      <c r="H4487">
        <v>20.547470462684402</v>
      </c>
      <c r="I4487">
        <v>35.732416323598798</v>
      </c>
      <c r="J4487">
        <v>14.021054936071</v>
      </c>
      <c r="K4487">
        <v>12.9454352919628</v>
      </c>
      <c r="L4487">
        <v>11.6983386120977</v>
      </c>
      <c r="M4487">
        <v>80.504786373786303</v>
      </c>
      <c r="N4487">
        <v>2.07895113396104</v>
      </c>
      <c r="O4487">
        <v>0</v>
      </c>
      <c r="P4487">
        <v>112.483574244415</v>
      </c>
      <c r="Q4487">
        <v>0.115198745220912</v>
      </c>
    </row>
    <row r="4488" spans="1:17" hidden="1" x14ac:dyDescent="0.3">
      <c r="A4488" t="s">
        <v>9207</v>
      </c>
      <c r="B4488" t="s">
        <v>9208</v>
      </c>
      <c r="C4488" t="s">
        <v>10405</v>
      </c>
      <c r="D4488" t="s">
        <v>452</v>
      </c>
      <c r="E4488">
        <v>9.8051449999999996</v>
      </c>
      <c r="F4488">
        <v>21.7</v>
      </c>
      <c r="G4488">
        <v>-2.3868219160888899</v>
      </c>
      <c r="H4488">
        <v>-7.6855835840392501</v>
      </c>
      <c r="I4488">
        <v>-16.9870877642424</v>
      </c>
      <c r="J4488">
        <v>-4.7366851745975396</v>
      </c>
      <c r="K4488">
        <v>22.514252705303502</v>
      </c>
      <c r="L4488">
        <v>21.297713585583701</v>
      </c>
      <c r="M4488">
        <v>37.675582627233197</v>
      </c>
      <c r="N4488">
        <v>0.215315279163179</v>
      </c>
      <c r="O4488">
        <v>47.465437788018399</v>
      </c>
      <c r="P4488">
        <v>38.569604086845402</v>
      </c>
      <c r="Q4488">
        <v>6.6409630790641994E-2</v>
      </c>
    </row>
    <row r="4489" spans="1:17" hidden="1" x14ac:dyDescent="0.3">
      <c r="A4489" t="s">
        <v>9209</v>
      </c>
      <c r="B4489" t="s">
        <v>9210</v>
      </c>
      <c r="C4489" t="s">
        <v>10405</v>
      </c>
      <c r="D4489" t="s">
        <v>2693</v>
      </c>
      <c r="E4489">
        <v>9.7553443000000009</v>
      </c>
      <c r="F4489">
        <v>26.5</v>
      </c>
      <c r="G4489">
        <v>-16.954119606956301</v>
      </c>
      <c r="H4489">
        <v>-1.4438155001659001</v>
      </c>
      <c r="I4489">
        <v>-18.059083298321202</v>
      </c>
      <c r="J4489">
        <v>-4.0658437472975697</v>
      </c>
      <c r="K4489">
        <v>25.172895742592502</v>
      </c>
      <c r="L4489">
        <v>22.461951377592001</v>
      </c>
      <c r="M4489">
        <v>55.664043312811202</v>
      </c>
      <c r="N4489">
        <v>0.20195757951492599</v>
      </c>
      <c r="O4489">
        <v>6.60377358490567</v>
      </c>
      <c r="P4489">
        <v>82.130584192439798</v>
      </c>
    </row>
    <row r="4490" spans="1:17" hidden="1" x14ac:dyDescent="0.3">
      <c r="A4490" t="s">
        <v>9211</v>
      </c>
      <c r="B4490" t="s">
        <v>9212</v>
      </c>
      <c r="C4490" t="s">
        <v>10405</v>
      </c>
      <c r="D4490" t="s">
        <v>294</v>
      </c>
      <c r="E4490">
        <v>9.7048257000000007</v>
      </c>
      <c r="F4490">
        <v>9.69</v>
      </c>
      <c r="G4490">
        <v>-7.7812670088651901</v>
      </c>
      <c r="H4490">
        <v>-14.450106727872701</v>
      </c>
      <c r="I4490">
        <v>-39.094335662809101</v>
      </c>
      <c r="J4490">
        <v>-2.4691114784524202</v>
      </c>
      <c r="K4490">
        <v>10.698438776674699</v>
      </c>
      <c r="L4490">
        <v>11.2936508016742</v>
      </c>
      <c r="M4490">
        <v>0.29611945915432603</v>
      </c>
      <c r="N4490">
        <v>0</v>
      </c>
      <c r="O4490">
        <v>51.805985552115501</v>
      </c>
      <c r="P4490">
        <v>25.518134715025901</v>
      </c>
    </row>
    <row r="4491" spans="1:17" hidden="1" x14ac:dyDescent="0.3">
      <c r="A4491" t="s">
        <v>9213</v>
      </c>
      <c r="B4491" t="s">
        <v>9214</v>
      </c>
      <c r="C4491" t="s">
        <v>10405</v>
      </c>
      <c r="D4491" t="s">
        <v>438</v>
      </c>
      <c r="E4491">
        <v>9.6543915599999899</v>
      </c>
      <c r="F4491">
        <v>2.2000000000000002</v>
      </c>
      <c r="G4491">
        <v>-113.28739073963</v>
      </c>
      <c r="H4491">
        <v>-24.687725586181202</v>
      </c>
      <c r="I4491">
        <v>-86.028467189704401</v>
      </c>
      <c r="J4491">
        <v>-9.7565608711649698</v>
      </c>
      <c r="K4491">
        <v>3.3449424734484401</v>
      </c>
      <c r="L4491">
        <v>7.4941694103112102</v>
      </c>
      <c r="M4491">
        <v>17.1057558002605</v>
      </c>
      <c r="N4491">
        <v>1.3019715230642399</v>
      </c>
      <c r="O4491">
        <v>536.36363636363603</v>
      </c>
      <c r="P4491">
        <v>1.3824884792626699</v>
      </c>
      <c r="Q4491">
        <v>-0.22760140513923699</v>
      </c>
    </row>
    <row r="4492" spans="1:17" hidden="1" x14ac:dyDescent="0.3">
      <c r="A4492" t="s">
        <v>9215</v>
      </c>
      <c r="B4492" t="s">
        <v>9216</v>
      </c>
      <c r="C4492" t="s">
        <v>10405</v>
      </c>
      <c r="D4492" t="s">
        <v>564</v>
      </c>
      <c r="E4492">
        <v>9.6456429999999997</v>
      </c>
      <c r="F4492">
        <v>31.15</v>
      </c>
      <c r="G4492">
        <v>-52.747747525276601</v>
      </c>
      <c r="H4492">
        <v>-31.913211211666798</v>
      </c>
      <c r="I4492">
        <v>-59.218428733982499</v>
      </c>
      <c r="J4492">
        <v>-10.390459793059099</v>
      </c>
      <c r="K4492">
        <v>42.172601407033603</v>
      </c>
      <c r="L4492">
        <v>48.299081502900101</v>
      </c>
      <c r="M4492">
        <v>26.266670985790601</v>
      </c>
      <c r="N4492">
        <v>3.6925482245098999</v>
      </c>
      <c r="O4492">
        <v>102.247191011235</v>
      </c>
      <c r="P4492">
        <v>3.9719626168224198</v>
      </c>
    </row>
    <row r="4493" spans="1:17" hidden="1" x14ac:dyDescent="0.3">
      <c r="A4493" t="s">
        <v>9217</v>
      </c>
      <c r="B4493" t="s">
        <v>9218</v>
      </c>
      <c r="C4493" t="s">
        <v>10405</v>
      </c>
      <c r="D4493" t="s">
        <v>130</v>
      </c>
      <c r="E4493">
        <v>9.6211322480000003</v>
      </c>
      <c r="F4493">
        <v>22.23</v>
      </c>
      <c r="G4493">
        <v>26.049129658090799</v>
      </c>
      <c r="H4493">
        <v>6.2155320300852903</v>
      </c>
      <c r="I4493">
        <v>125.002446070953</v>
      </c>
      <c r="J4493">
        <v>-2.7368490955876199</v>
      </c>
      <c r="K4493">
        <v>19.833622842885202</v>
      </c>
      <c r="L4493">
        <v>17.1588124874107</v>
      </c>
      <c r="M4493">
        <v>65.174666570605595</v>
      </c>
      <c r="N4493">
        <v>1.0931009790018</v>
      </c>
      <c r="O4493">
        <v>9.3117408906882702</v>
      </c>
      <c r="P4493">
        <v>168.47826086956499</v>
      </c>
      <c r="Q4493">
        <v>-4.1763175752760999E-2</v>
      </c>
    </row>
    <row r="4494" spans="1:17" hidden="1" x14ac:dyDescent="0.3">
      <c r="A4494" t="s">
        <v>9219</v>
      </c>
      <c r="B4494" t="s">
        <v>8881</v>
      </c>
      <c r="C4494" t="s">
        <v>10405</v>
      </c>
      <c r="D4494" t="s">
        <v>1010</v>
      </c>
      <c r="E4494">
        <v>9.5859500000000004</v>
      </c>
      <c r="F4494">
        <v>10.98</v>
      </c>
      <c r="G4494">
        <v>91.453743671180504</v>
      </c>
      <c r="H4494">
        <v>8.6138214322026806E-3</v>
      </c>
      <c r="I4494">
        <v>67.789829524275703</v>
      </c>
      <c r="J4494">
        <v>2.4895662074979801</v>
      </c>
      <c r="K4494">
        <v>10.5774028928495</v>
      </c>
      <c r="L4494">
        <v>8.8867160846832203</v>
      </c>
      <c r="M4494">
        <v>52.610330807380699</v>
      </c>
      <c r="N4494">
        <v>0.79684631774061299</v>
      </c>
      <c r="O4494">
        <v>43.078324225865202</v>
      </c>
      <c r="P4494">
        <v>123.625254582484</v>
      </c>
    </row>
    <row r="4495" spans="1:17" hidden="1" x14ac:dyDescent="0.3">
      <c r="A4495" t="s">
        <v>9220</v>
      </c>
      <c r="B4495" t="s">
        <v>9221</v>
      </c>
      <c r="C4495" t="s">
        <v>10405</v>
      </c>
      <c r="D4495" t="s">
        <v>138</v>
      </c>
      <c r="E4495">
        <v>9.5634999999999994</v>
      </c>
      <c r="F4495">
        <v>6.18</v>
      </c>
      <c r="G4495">
        <v>-27.602982992522399</v>
      </c>
      <c r="H4495">
        <v>-11.0734451297955</v>
      </c>
      <c r="I4495">
        <v>-28.247542869825999</v>
      </c>
      <c r="J4495">
        <v>-0.33796393746879999</v>
      </c>
      <c r="K4495">
        <v>6.5249537963102302</v>
      </c>
      <c r="L4495">
        <v>6.9741609626442402</v>
      </c>
      <c r="M4495">
        <v>38.136733769911103</v>
      </c>
      <c r="N4495">
        <v>0.86727690821457903</v>
      </c>
      <c r="O4495">
        <v>110.03236245954599</v>
      </c>
      <c r="P4495">
        <v>19.767441860465102</v>
      </c>
      <c r="Q4495">
        <v>1.9226811555139001E-2</v>
      </c>
    </row>
    <row r="4496" spans="1:17" hidden="1" x14ac:dyDescent="0.3">
      <c r="A4496" t="s">
        <v>9222</v>
      </c>
      <c r="B4496" t="s">
        <v>9223</v>
      </c>
      <c r="C4496" t="s">
        <v>10405</v>
      </c>
      <c r="E4496">
        <v>9.5313189000000005</v>
      </c>
      <c r="F4496">
        <v>31.47</v>
      </c>
      <c r="G4496">
        <v>-21.982435281052101</v>
      </c>
      <c r="H4496">
        <v>0.21232433054643499</v>
      </c>
      <c r="I4496">
        <v>-7.4940678184451102</v>
      </c>
      <c r="J4496">
        <v>2.5008685082053401</v>
      </c>
      <c r="K4496">
        <v>30.108221256645699</v>
      </c>
      <c r="L4496">
        <v>29.786523694344901</v>
      </c>
      <c r="M4496">
        <v>100</v>
      </c>
      <c r="N4496">
        <v>5.1717171717171704</v>
      </c>
      <c r="O4496">
        <v>0</v>
      </c>
      <c r="P4496">
        <v>10.1890756302521</v>
      </c>
    </row>
    <row r="4497" spans="1:17" hidden="1" x14ac:dyDescent="0.3">
      <c r="A4497" t="s">
        <v>9224</v>
      </c>
      <c r="B4497" t="s">
        <v>9225</v>
      </c>
      <c r="C4497" t="s">
        <v>10405</v>
      </c>
      <c r="D4497" t="s">
        <v>471</v>
      </c>
      <c r="E4497">
        <v>9.5108599999999992</v>
      </c>
      <c r="F4497">
        <v>34.14</v>
      </c>
      <c r="G4497">
        <v>30.399917660124299</v>
      </c>
      <c r="H4497">
        <v>-4.7576556561113303</v>
      </c>
      <c r="I4497">
        <v>16.1467271902678</v>
      </c>
      <c r="J4497">
        <v>-2.4691114784524202</v>
      </c>
      <c r="K4497">
        <v>33.461777351984203</v>
      </c>
      <c r="L4497">
        <v>27.736351650433399</v>
      </c>
      <c r="M4497">
        <v>100</v>
      </c>
      <c r="O4497">
        <v>0</v>
      </c>
      <c r="P4497">
        <v>62.571428571428498</v>
      </c>
    </row>
    <row r="4498" spans="1:17" hidden="1" x14ac:dyDescent="0.3">
      <c r="A4498" t="s">
        <v>9226</v>
      </c>
      <c r="B4498" t="s">
        <v>9227</v>
      </c>
      <c r="C4498" t="s">
        <v>10405</v>
      </c>
      <c r="D4498" t="s">
        <v>754</v>
      </c>
      <c r="E4498">
        <v>9.5089231049999992</v>
      </c>
      <c r="F4498">
        <v>131.41</v>
      </c>
      <c r="G4498">
        <v>-0.194007647268851</v>
      </c>
      <c r="H4498">
        <v>-1.8857159197648099</v>
      </c>
      <c r="I4498">
        <v>1.1753949015198499</v>
      </c>
      <c r="J4498">
        <v>-2.86418821451077</v>
      </c>
      <c r="K4498">
        <v>126.93439293316</v>
      </c>
      <c r="L4498">
        <v>115.87869178328999</v>
      </c>
      <c r="M4498">
        <v>45.884931757483201</v>
      </c>
      <c r="N4498">
        <v>1.0257359122469301</v>
      </c>
      <c r="O4498">
        <v>11.863632904649499</v>
      </c>
      <c r="P4498">
        <v>36.119743111663503</v>
      </c>
    </row>
    <row r="4499" spans="1:17" hidden="1" x14ac:dyDescent="0.3">
      <c r="A4499" t="s">
        <v>9228</v>
      </c>
      <c r="B4499" t="s">
        <v>9229</v>
      </c>
      <c r="C4499" t="s">
        <v>10405</v>
      </c>
      <c r="D4499" t="s">
        <v>5570</v>
      </c>
      <c r="E4499">
        <v>9.5024560000000005</v>
      </c>
      <c r="F4499">
        <v>10.88</v>
      </c>
      <c r="G4499">
        <v>-29.043548825996101</v>
      </c>
      <c r="H4499">
        <v>-4.9411418946434296</v>
      </c>
      <c r="I4499">
        <v>14.0359848806006</v>
      </c>
      <c r="J4499">
        <v>0.17239795550985401</v>
      </c>
      <c r="K4499">
        <v>11.123691319458301</v>
      </c>
      <c r="L4499">
        <v>10.7173464334677</v>
      </c>
      <c r="M4499">
        <v>42.044232299078701</v>
      </c>
      <c r="N4499">
        <v>0.24174166480619999</v>
      </c>
      <c r="O4499">
        <v>47.886029411764603</v>
      </c>
      <c r="P4499">
        <v>58.369723435225602</v>
      </c>
    </row>
    <row r="4500" spans="1:17" hidden="1" x14ac:dyDescent="0.3">
      <c r="A4500" t="s">
        <v>9230</v>
      </c>
      <c r="B4500" t="s">
        <v>9231</v>
      </c>
      <c r="C4500" t="s">
        <v>10405</v>
      </c>
      <c r="D4500" t="s">
        <v>393</v>
      </c>
      <c r="E4500">
        <v>9.4878239999999998</v>
      </c>
      <c r="F4500">
        <v>31.4</v>
      </c>
      <c r="G4500">
        <v>-9.3713544779839193</v>
      </c>
      <c r="H4500">
        <v>-2.3336201491123498</v>
      </c>
      <c r="I4500">
        <v>-8.4657521443493895</v>
      </c>
      <c r="J4500">
        <v>-3.58974430640232</v>
      </c>
      <c r="K4500">
        <v>29.517743762548399</v>
      </c>
      <c r="L4500">
        <v>28.8009116825638</v>
      </c>
      <c r="M4500">
        <v>60.8408538064187</v>
      </c>
      <c r="N4500">
        <v>0.42176815999554201</v>
      </c>
      <c r="O4500">
        <v>25.796178343948998</v>
      </c>
      <c r="P4500">
        <v>35.053763440860202</v>
      </c>
      <c r="Q4500">
        <v>9.5856920815166002E-2</v>
      </c>
    </row>
    <row r="4501" spans="1:17" hidden="1" x14ac:dyDescent="0.3">
      <c r="A4501" t="s">
        <v>9232</v>
      </c>
      <c r="B4501" t="s">
        <v>9233</v>
      </c>
      <c r="C4501" t="s">
        <v>10405</v>
      </c>
      <c r="D4501" t="s">
        <v>592</v>
      </c>
      <c r="E4501">
        <v>9.4820741999999996</v>
      </c>
      <c r="F4501">
        <v>31.77</v>
      </c>
      <c r="G4501">
        <v>17.970266026313901</v>
      </c>
      <c r="H4501">
        <v>-5.0541960185495496</v>
      </c>
      <c r="I4501">
        <v>-9.8420029191656404</v>
      </c>
      <c r="J4501">
        <v>-8.90077505297314</v>
      </c>
      <c r="K4501">
        <v>30.024965795163201</v>
      </c>
      <c r="L4501">
        <v>26.785989561073801</v>
      </c>
      <c r="M4501">
        <v>52.427279825343398</v>
      </c>
      <c r="N4501">
        <v>0.51127543040117596</v>
      </c>
      <c r="O4501">
        <v>29.996852376455699</v>
      </c>
      <c r="P4501">
        <v>71.174568965517196</v>
      </c>
      <c r="Q4501">
        <v>8.3148098165525999E-2</v>
      </c>
    </row>
    <row r="4502" spans="1:17" hidden="1" x14ac:dyDescent="0.3">
      <c r="A4502" t="s">
        <v>9234</v>
      </c>
      <c r="B4502" t="s">
        <v>9235</v>
      </c>
      <c r="C4502" t="s">
        <v>10405</v>
      </c>
      <c r="D4502" t="s">
        <v>54</v>
      </c>
      <c r="E4502">
        <v>9.4650304999999992</v>
      </c>
      <c r="F4502">
        <v>19.57</v>
      </c>
      <c r="G4502">
        <v>-1.6178084429920001</v>
      </c>
      <c r="H4502">
        <v>-14.490127980834499</v>
      </c>
      <c r="I4502">
        <v>-37.511082817808202</v>
      </c>
      <c r="J4502">
        <v>-2.4691114784524202</v>
      </c>
      <c r="K4502">
        <v>21.452235479786498</v>
      </c>
      <c r="L4502">
        <v>21.605797390168199</v>
      </c>
      <c r="M4502">
        <v>15.9816049020853</v>
      </c>
      <c r="N4502">
        <v>0.291866028708133</v>
      </c>
      <c r="O4502">
        <v>45.579969340827702</v>
      </c>
      <c r="P4502">
        <v>95.7</v>
      </c>
    </row>
    <row r="4503" spans="1:17" hidden="1" x14ac:dyDescent="0.3">
      <c r="A4503" t="s">
        <v>9236</v>
      </c>
      <c r="B4503" t="s">
        <v>9237</v>
      </c>
      <c r="C4503" t="s">
        <v>10405</v>
      </c>
      <c r="D4503" t="s">
        <v>592</v>
      </c>
      <c r="E4503">
        <v>9.4487736599999899</v>
      </c>
      <c r="F4503">
        <v>3.04</v>
      </c>
      <c r="G4503">
        <v>-22.026583375072299</v>
      </c>
      <c r="H4503">
        <v>-4.4391843185317201</v>
      </c>
      <c r="I4503">
        <v>-7.13768890324266</v>
      </c>
      <c r="J4503">
        <v>1.1493095741791499</v>
      </c>
      <c r="K4503">
        <v>2.9796782588218198</v>
      </c>
      <c r="L4503">
        <v>3.0079367735257798</v>
      </c>
      <c r="M4503">
        <v>49.410949969701399</v>
      </c>
      <c r="N4503">
        <v>0.96816296459474305</v>
      </c>
      <c r="O4503">
        <v>26.315789473684202</v>
      </c>
      <c r="P4503">
        <v>29.361702127659498</v>
      </c>
      <c r="Q4503">
        <v>7.4501644373327999E-2</v>
      </c>
    </row>
    <row r="4504" spans="1:17" hidden="1" x14ac:dyDescent="0.3">
      <c r="A4504" t="s">
        <v>9238</v>
      </c>
      <c r="B4504" t="s">
        <v>9239</v>
      </c>
      <c r="C4504" t="s">
        <v>10405</v>
      </c>
      <c r="D4504" t="s">
        <v>592</v>
      </c>
      <c r="E4504">
        <v>9.3759999999999994</v>
      </c>
      <c r="F4504">
        <v>25</v>
      </c>
      <c r="G4504">
        <v>-28.0048442446375</v>
      </c>
      <c r="H4504">
        <v>-2.92466176609096</v>
      </c>
      <c r="I4504">
        <v>-5.9762623048187402</v>
      </c>
      <c r="J4504">
        <v>7.0839121850006901</v>
      </c>
      <c r="K4504">
        <v>24.222189919568699</v>
      </c>
      <c r="L4504">
        <v>23.954761866474701</v>
      </c>
      <c r="M4504">
        <v>62.522355723374098</v>
      </c>
      <c r="N4504">
        <v>0.83925418849265898</v>
      </c>
      <c r="O4504">
        <v>16.999999999999901</v>
      </c>
      <c r="P4504">
        <v>32.275132275132201</v>
      </c>
      <c r="Q4504">
        <v>4.4669086542462003E-2</v>
      </c>
    </row>
    <row r="4505" spans="1:17" hidden="1" x14ac:dyDescent="0.3">
      <c r="A4505" t="s">
        <v>9240</v>
      </c>
      <c r="B4505" t="s">
        <v>9241</v>
      </c>
      <c r="C4505" t="s">
        <v>10405</v>
      </c>
      <c r="D4505" t="s">
        <v>646</v>
      </c>
      <c r="E4505">
        <v>9.3043399999999998</v>
      </c>
      <c r="F4505">
        <v>3100</v>
      </c>
      <c r="G4505">
        <v>159.56573734768301</v>
      </c>
      <c r="H4505">
        <v>29.3405802174446</v>
      </c>
      <c r="I4505">
        <v>41.405432965138303</v>
      </c>
      <c r="J4505">
        <v>13.932295466882699</v>
      </c>
      <c r="K4505">
        <v>2505.03258690041</v>
      </c>
      <c r="L4505">
        <v>1968.7888002479499</v>
      </c>
      <c r="M4505">
        <v>64.411754794706098</v>
      </c>
      <c r="N4505">
        <v>1.2123595505617899</v>
      </c>
      <c r="O4505">
        <v>18.156451612903201</v>
      </c>
      <c r="P4505">
        <v>257.96766743648902</v>
      </c>
      <c r="Q4505">
        <v>0.115516828152391</v>
      </c>
    </row>
    <row r="4506" spans="1:17" hidden="1" x14ac:dyDescent="0.3">
      <c r="A4506" t="s">
        <v>9242</v>
      </c>
      <c r="B4506" t="s">
        <v>9243</v>
      </c>
      <c r="C4506" t="s">
        <v>10405</v>
      </c>
      <c r="D4506" t="s">
        <v>119</v>
      </c>
      <c r="E4506">
        <v>9.2765000000000004</v>
      </c>
      <c r="F4506">
        <v>0.5</v>
      </c>
      <c r="G4506">
        <v>-30.130694584773501</v>
      </c>
      <c r="H4506">
        <v>-4.7576556561113303</v>
      </c>
      <c r="I4506">
        <v>-15.642327122166501</v>
      </c>
      <c r="J4506">
        <v>-2.4691114784524202</v>
      </c>
      <c r="K4506">
        <v>0.490527208949737</v>
      </c>
      <c r="L4506">
        <v>0.50880297529377205</v>
      </c>
      <c r="M4506">
        <v>99.998008134182598</v>
      </c>
      <c r="N4506">
        <v>1.5233786840708301</v>
      </c>
      <c r="O4506">
        <v>21.999999999999901</v>
      </c>
      <c r="P4506">
        <v>2.0408163265306101</v>
      </c>
      <c r="Q4506">
        <v>-0.16634492349939201</v>
      </c>
    </row>
    <row r="4507" spans="1:17" hidden="1" x14ac:dyDescent="0.3">
      <c r="A4507" t="s">
        <v>9244</v>
      </c>
      <c r="B4507" t="s">
        <v>9245</v>
      </c>
      <c r="C4507" t="s">
        <v>10405</v>
      </c>
      <c r="D4507" t="s">
        <v>1230</v>
      </c>
      <c r="E4507">
        <v>9.2292615999999992</v>
      </c>
      <c r="F4507">
        <v>7.54</v>
      </c>
      <c r="G4507">
        <v>7.7171718345214</v>
      </c>
      <c r="H4507">
        <v>-25.397490537432201</v>
      </c>
      <c r="I4507">
        <v>65.771844385852603</v>
      </c>
      <c r="J4507">
        <v>-10.1521847077441</v>
      </c>
      <c r="K4507">
        <v>8.1189492850934304</v>
      </c>
      <c r="L4507">
        <v>6.6509081513037902</v>
      </c>
      <c r="M4507">
        <v>21.855569670471102</v>
      </c>
      <c r="N4507">
        <v>0.152196648051075</v>
      </c>
      <c r="O4507">
        <v>33.819628647214799</v>
      </c>
      <c r="P4507">
        <v>103.78378378378299</v>
      </c>
      <c r="Q4507">
        <v>1.8000111699699999E-2</v>
      </c>
    </row>
    <row r="4508" spans="1:17" hidden="1" x14ac:dyDescent="0.3">
      <c r="A4508" t="s">
        <v>9246</v>
      </c>
      <c r="B4508" t="s">
        <v>9247</v>
      </c>
      <c r="C4508" t="s">
        <v>10405</v>
      </c>
      <c r="E4508">
        <v>9.2137499999999992</v>
      </c>
      <c r="F4508">
        <v>29.25</v>
      </c>
      <c r="G4508">
        <v>20.0137128139819</v>
      </c>
      <c r="H4508">
        <v>-8.2866794028131796</v>
      </c>
      <c r="I4508">
        <v>-28.750337124586501</v>
      </c>
      <c r="J4508">
        <v>-2.4691114784524202</v>
      </c>
      <c r="K4508">
        <v>31.1852521706818</v>
      </c>
      <c r="L4508">
        <v>32.362720880949503</v>
      </c>
      <c r="M4508">
        <v>20.088140668141602</v>
      </c>
      <c r="N4508">
        <v>0.24796006527791101</v>
      </c>
      <c r="O4508">
        <v>141.94871794871699</v>
      </c>
      <c r="P4508">
        <v>52.1852237252861</v>
      </c>
    </row>
    <row r="4509" spans="1:17" hidden="1" x14ac:dyDescent="0.3">
      <c r="A4509" t="s">
        <v>9248</v>
      </c>
      <c r="B4509" t="s">
        <v>9249</v>
      </c>
      <c r="C4509" t="s">
        <v>10405</v>
      </c>
      <c r="D4509" t="s">
        <v>376</v>
      </c>
      <c r="E4509">
        <v>9.1881497999999997</v>
      </c>
      <c r="F4509">
        <v>14.22</v>
      </c>
      <c r="G4509">
        <v>49.206040109103903</v>
      </c>
      <c r="H4509">
        <v>8.9231261028463305</v>
      </c>
      <c r="I4509">
        <v>-23.573282429504602</v>
      </c>
      <c r="J4509">
        <v>-3.5321873111951398</v>
      </c>
      <c r="K4509">
        <v>13.2790518638778</v>
      </c>
      <c r="L4509">
        <v>11.7980359154197</v>
      </c>
      <c r="M4509">
        <v>52.172818237692802</v>
      </c>
      <c r="N4509">
        <v>1.7529040339727999</v>
      </c>
      <c r="O4509">
        <v>31.926863572433099</v>
      </c>
      <c r="P4509">
        <v>135.43046357615799</v>
      </c>
      <c r="Q4509">
        <v>0.13249127482321499</v>
      </c>
    </row>
    <row r="4510" spans="1:17" hidden="1" x14ac:dyDescent="0.3">
      <c r="A4510" t="s">
        <v>9250</v>
      </c>
      <c r="B4510" t="s">
        <v>9251</v>
      </c>
      <c r="C4510" t="s">
        <v>10405</v>
      </c>
      <c r="D4510" t="s">
        <v>564</v>
      </c>
      <c r="E4510">
        <v>9.1593599999999995</v>
      </c>
      <c r="F4510">
        <v>29</v>
      </c>
      <c r="G4510">
        <v>20.4600680360642</v>
      </c>
      <c r="H4510">
        <v>4.5937772247333104</v>
      </c>
      <c r="I4510">
        <v>43.070736817378098</v>
      </c>
      <c r="J4510">
        <v>-11.274142924993299</v>
      </c>
      <c r="K4510">
        <v>28.302174194107099</v>
      </c>
      <c r="L4510">
        <v>23.609873723316401</v>
      </c>
      <c r="M4510">
        <v>24.769628137438701</v>
      </c>
      <c r="N4510">
        <v>0.44118943921803999</v>
      </c>
      <c r="O4510">
        <v>17.931034482758601</v>
      </c>
      <c r="P4510">
        <v>100.83102493074701</v>
      </c>
      <c r="Q4510">
        <v>0.11150265717041299</v>
      </c>
    </row>
    <row r="4511" spans="1:17" hidden="1" x14ac:dyDescent="0.3">
      <c r="A4511" t="s">
        <v>9252</v>
      </c>
      <c r="B4511" t="s">
        <v>9253</v>
      </c>
      <c r="C4511" t="s">
        <v>10405</v>
      </c>
      <c r="D4511" t="s">
        <v>5010</v>
      </c>
      <c r="E4511">
        <v>9.1558799999999998</v>
      </c>
      <c r="F4511">
        <v>43.85</v>
      </c>
      <c r="G4511">
        <v>-23.416550593843802</v>
      </c>
      <c r="H4511">
        <v>-2.0675971765791701</v>
      </c>
      <c r="I4511">
        <v>-8.3315225010662903</v>
      </c>
      <c r="J4511">
        <v>-2.6963842057251499</v>
      </c>
      <c r="K4511">
        <v>43.2253801763582</v>
      </c>
      <c r="L4511">
        <v>40.515150288088698</v>
      </c>
      <c r="M4511">
        <v>49.339435653045904</v>
      </c>
      <c r="N4511">
        <v>0.71146245059288504</v>
      </c>
      <c r="O4511">
        <v>2.4857468643101299</v>
      </c>
      <c r="P4511">
        <v>46.1666666666666</v>
      </c>
    </row>
    <row r="4512" spans="1:17" hidden="1" x14ac:dyDescent="0.3">
      <c r="A4512" t="s">
        <v>9254</v>
      </c>
      <c r="B4512" t="s">
        <v>9255</v>
      </c>
      <c r="C4512" t="s">
        <v>10405</v>
      </c>
      <c r="D4512" t="s">
        <v>74</v>
      </c>
      <c r="E4512">
        <v>9.1270232789343204</v>
      </c>
      <c r="F4512">
        <v>47.26</v>
      </c>
      <c r="G4512">
        <v>1.7854051884690201</v>
      </c>
      <c r="H4512">
        <v>-4.7576556561113303</v>
      </c>
      <c r="I4512">
        <v>-1.93491910385273</v>
      </c>
      <c r="J4512">
        <v>-2.4691114784524202</v>
      </c>
      <c r="K4512">
        <v>39.081016969188298</v>
      </c>
      <c r="M4512">
        <v>99.999999999997797</v>
      </c>
      <c r="N4512">
        <v>0</v>
      </c>
      <c r="O4512">
        <v>0</v>
      </c>
      <c r="P4512">
        <v>33.956916099773203</v>
      </c>
    </row>
    <row r="4513" spans="1:17" hidden="1" x14ac:dyDescent="0.3">
      <c r="A4513" t="s">
        <v>9256</v>
      </c>
      <c r="B4513" t="s">
        <v>9257</v>
      </c>
      <c r="C4513" t="s">
        <v>10405</v>
      </c>
      <c r="D4513" t="s">
        <v>400</v>
      </c>
      <c r="E4513">
        <v>9.11</v>
      </c>
      <c r="F4513">
        <v>9.5</v>
      </c>
      <c r="G4513">
        <v>-57.368361305004903</v>
      </c>
      <c r="H4513">
        <v>-3.6415842275399002</v>
      </c>
      <c r="I4513">
        <v>-1.1187262707831001</v>
      </c>
      <c r="J4513">
        <v>1.5492582115590501</v>
      </c>
      <c r="K4513">
        <v>8.7276413009562397</v>
      </c>
      <c r="L4513">
        <v>8.2472441321831607</v>
      </c>
      <c r="M4513">
        <v>53.715151100757097</v>
      </c>
      <c r="N4513">
        <v>0.64464319160891503</v>
      </c>
      <c r="O4513">
        <v>33.684210526315702</v>
      </c>
      <c r="P4513">
        <v>52.243589743589702</v>
      </c>
      <c r="Q4513">
        <v>0.14829551667104901</v>
      </c>
    </row>
    <row r="4514" spans="1:17" hidden="1" x14ac:dyDescent="0.3">
      <c r="A4514" t="s">
        <v>9258</v>
      </c>
      <c r="B4514" t="s">
        <v>9259</v>
      </c>
      <c r="C4514" t="s">
        <v>10405</v>
      </c>
      <c r="D4514" t="s">
        <v>21</v>
      </c>
      <c r="E4514">
        <v>9.1036202399999997</v>
      </c>
      <c r="F4514">
        <v>7.02</v>
      </c>
      <c r="G4514">
        <v>-7.7034258049212303</v>
      </c>
      <c r="H4514">
        <v>-11.157655656111301</v>
      </c>
      <c r="I4514">
        <v>5.2590632062940204</v>
      </c>
      <c r="J4514">
        <v>-6.3047279168085799</v>
      </c>
      <c r="K4514">
        <v>7.3493276123662303</v>
      </c>
      <c r="L4514">
        <v>7.0536151723485299</v>
      </c>
      <c r="M4514">
        <v>39.340329633211901</v>
      </c>
      <c r="N4514">
        <v>1.21179254584894</v>
      </c>
      <c r="O4514">
        <v>33.760683760683698</v>
      </c>
      <c r="P4514">
        <v>40.119760479041901</v>
      </c>
      <c r="Q4514">
        <v>3.0229508277621001E-2</v>
      </c>
    </row>
    <row r="4515" spans="1:17" hidden="1" x14ac:dyDescent="0.3">
      <c r="A4515" t="s">
        <v>9260</v>
      </c>
      <c r="B4515" t="s">
        <v>9261</v>
      </c>
      <c r="C4515" t="s">
        <v>10405</v>
      </c>
      <c r="D4515" t="s">
        <v>4404</v>
      </c>
      <c r="E4515">
        <v>9.0833399999999997</v>
      </c>
      <c r="F4515">
        <v>17.8</v>
      </c>
      <c r="G4515">
        <v>88.946501511055999</v>
      </c>
      <c r="H4515">
        <v>28.321612636571601</v>
      </c>
      <c r="I4515">
        <v>156.16301039745599</v>
      </c>
      <c r="J4515">
        <v>5.64234362990672</v>
      </c>
      <c r="K4515">
        <v>12.6400008324942</v>
      </c>
      <c r="L4515">
        <v>9.4923672169764295</v>
      </c>
      <c r="M4515">
        <v>92.575065103641094</v>
      </c>
      <c r="N4515">
        <v>0.75669699593985096</v>
      </c>
      <c r="O4515">
        <v>0</v>
      </c>
      <c r="P4515">
        <v>212.28070175438501</v>
      </c>
      <c r="Q4515">
        <v>7.8518689022685995E-2</v>
      </c>
    </row>
    <row r="4516" spans="1:17" hidden="1" x14ac:dyDescent="0.3">
      <c r="A4516" t="s">
        <v>9262</v>
      </c>
      <c r="B4516" t="s">
        <v>9263</v>
      </c>
      <c r="C4516" t="s">
        <v>10405</v>
      </c>
      <c r="D4516" t="s">
        <v>555</v>
      </c>
      <c r="E4516">
        <v>9.0074308340000009</v>
      </c>
      <c r="F4516">
        <v>5.62</v>
      </c>
      <c r="G4516">
        <v>-36.917273623168597</v>
      </c>
      <c r="H4516">
        <v>20.8028824604805</v>
      </c>
      <c r="I4516">
        <v>-24.016476782030502</v>
      </c>
      <c r="J4516">
        <v>2.00850046184607</v>
      </c>
      <c r="K4516">
        <v>6.0263643662325599</v>
      </c>
      <c r="L4516">
        <v>12.673791064615999</v>
      </c>
      <c r="M4516">
        <v>99.318109466169503</v>
      </c>
      <c r="N4516">
        <v>0.41828711787851203</v>
      </c>
      <c r="O4516">
        <v>45.907473309608498</v>
      </c>
      <c r="P4516">
        <v>33.1753554502369</v>
      </c>
      <c r="Q4516">
        <v>-0.18939167871249599</v>
      </c>
    </row>
    <row r="4517" spans="1:17" hidden="1" x14ac:dyDescent="0.3">
      <c r="A4517" t="s">
        <v>9264</v>
      </c>
      <c r="B4517" t="s">
        <v>9265</v>
      </c>
      <c r="C4517" t="s">
        <v>10405</v>
      </c>
      <c r="D4517" t="s">
        <v>2307</v>
      </c>
      <c r="E4517">
        <v>8.9639279999999992</v>
      </c>
      <c r="F4517">
        <v>3.68</v>
      </c>
      <c r="G4517">
        <v>86.876108136314798</v>
      </c>
      <c r="H4517">
        <v>20.509248258479399</v>
      </c>
      <c r="I4517">
        <v>59.239933474379697</v>
      </c>
      <c r="J4517">
        <v>29.861715589216701</v>
      </c>
      <c r="K4517">
        <v>2.8690118344370501</v>
      </c>
      <c r="L4517">
        <v>2.74197715513013</v>
      </c>
      <c r="M4517">
        <v>87.678652779677293</v>
      </c>
      <c r="N4517">
        <v>1.67363822271797</v>
      </c>
      <c r="O4517">
        <v>76.358695652173907</v>
      </c>
      <c r="P4517">
        <v>137.41935483870901</v>
      </c>
      <c r="Q4517">
        <v>0.10750161596381</v>
      </c>
    </row>
    <row r="4518" spans="1:17" hidden="1" x14ac:dyDescent="0.3">
      <c r="A4518" t="s">
        <v>9266</v>
      </c>
      <c r="B4518" t="s">
        <v>9267</v>
      </c>
      <c r="C4518" t="s">
        <v>10405</v>
      </c>
      <c r="D4518" t="s">
        <v>646</v>
      </c>
      <c r="E4518">
        <v>8.9285349999999397</v>
      </c>
      <c r="F4518">
        <v>8.75</v>
      </c>
      <c r="G4518">
        <v>-32.171510911304203</v>
      </c>
      <c r="H4518">
        <v>-4.7576556561113303</v>
      </c>
      <c r="I4518">
        <v>-17.683143448697201</v>
      </c>
      <c r="J4518">
        <v>-2.4691114784524202</v>
      </c>
      <c r="K4518">
        <v>8.75</v>
      </c>
      <c r="L4518">
        <v>8.75</v>
      </c>
      <c r="M4518">
        <v>50</v>
      </c>
      <c r="O4518">
        <v>0</v>
      </c>
      <c r="P4518">
        <v>0</v>
      </c>
    </row>
    <row r="4519" spans="1:17" hidden="1" x14ac:dyDescent="0.3">
      <c r="A4519" t="s">
        <v>9268</v>
      </c>
      <c r="B4519" t="s">
        <v>9269</v>
      </c>
      <c r="C4519" t="s">
        <v>10405</v>
      </c>
      <c r="D4519" t="s">
        <v>51</v>
      </c>
      <c r="E4519">
        <v>8.9210977899999993</v>
      </c>
      <c r="F4519">
        <v>8.23</v>
      </c>
      <c r="G4519">
        <v>54.873943634150301</v>
      </c>
      <c r="H4519">
        <v>12.5388559717956</v>
      </c>
      <c r="I4519">
        <v>-35.792596185015597</v>
      </c>
      <c r="J4519">
        <v>3.4364003325711998</v>
      </c>
      <c r="K4519">
        <v>7.6842998465375096</v>
      </c>
      <c r="L4519">
        <v>8.1162851196039103</v>
      </c>
      <c r="M4519">
        <v>93.4918361568552</v>
      </c>
      <c r="N4519">
        <v>2.1084252546480098</v>
      </c>
      <c r="O4519">
        <v>28.189550425273399</v>
      </c>
      <c r="P4519">
        <v>87.045454545454504</v>
      </c>
      <c r="Q4519">
        <v>4.0868151922435002E-2</v>
      </c>
    </row>
    <row r="4520" spans="1:17" hidden="1" x14ac:dyDescent="0.3">
      <c r="A4520" t="s">
        <v>9270</v>
      </c>
      <c r="B4520" t="s">
        <v>9271</v>
      </c>
      <c r="C4520" t="s">
        <v>10405</v>
      </c>
      <c r="D4520" t="s">
        <v>1808</v>
      </c>
      <c r="E4520">
        <v>8.8753159999999998</v>
      </c>
      <c r="F4520">
        <v>9.82</v>
      </c>
      <c r="G4520">
        <v>-12.996753629750801</v>
      </c>
      <c r="H4520">
        <v>1.49908652296094</v>
      </c>
      <c r="I4520">
        <v>-26.334306239394799</v>
      </c>
      <c r="J4520">
        <v>-6.8380435172873799</v>
      </c>
      <c r="K4520">
        <v>9.6525836487420396</v>
      </c>
      <c r="L4520">
        <v>9.8673658241540192</v>
      </c>
      <c r="M4520">
        <v>45.739304875024402</v>
      </c>
      <c r="N4520">
        <v>0.89092526495560098</v>
      </c>
      <c r="O4520">
        <v>63.951120162932803</v>
      </c>
      <c r="P4520">
        <v>24.9363867684478</v>
      </c>
      <c r="Q4520">
        <v>-4.6117190242794003E-2</v>
      </c>
    </row>
    <row r="4521" spans="1:17" hidden="1" x14ac:dyDescent="0.3">
      <c r="A4521" t="s">
        <v>9272</v>
      </c>
      <c r="B4521" t="s">
        <v>9273</v>
      </c>
      <c r="C4521" t="s">
        <v>10405</v>
      </c>
      <c r="D4521" t="s">
        <v>266</v>
      </c>
      <c r="E4521">
        <v>8.7145220000000005</v>
      </c>
      <c r="F4521">
        <v>22.18</v>
      </c>
      <c r="G4521">
        <v>-28.864570995142099</v>
      </c>
      <c r="H4521">
        <v>-3.9804535835724701</v>
      </c>
      <c r="I4521">
        <v>-40.669254559808302</v>
      </c>
      <c r="J4521">
        <v>-20.974698070631099</v>
      </c>
      <c r="K4521">
        <v>24.849692404043701</v>
      </c>
      <c r="L4521">
        <v>22.2579012947735</v>
      </c>
      <c r="M4521">
        <v>25.672771403574298</v>
      </c>
      <c r="N4521">
        <v>0.89287971046313697</v>
      </c>
      <c r="O4521">
        <v>51.442741208295701</v>
      </c>
      <c r="P4521">
        <v>42.8203477141017</v>
      </c>
    </row>
    <row r="4522" spans="1:17" hidden="1" x14ac:dyDescent="0.3">
      <c r="A4522" t="s">
        <v>9274</v>
      </c>
      <c r="B4522" t="s">
        <v>9275</v>
      </c>
      <c r="C4522" t="s">
        <v>10405</v>
      </c>
      <c r="D4522" t="s">
        <v>646</v>
      </c>
      <c r="E4522">
        <v>8.6653804999999995</v>
      </c>
      <c r="F4522">
        <v>17.149999999999999</v>
      </c>
      <c r="G4522">
        <v>34.495155755362397</v>
      </c>
      <c r="H4522">
        <v>49.647819108644804</v>
      </c>
      <c r="I4522">
        <v>70.985723437991396</v>
      </c>
      <c r="J4522">
        <v>2.7787019326263098</v>
      </c>
      <c r="K4522">
        <v>14.4731274212521</v>
      </c>
      <c r="L4522">
        <v>12.100755609678099</v>
      </c>
      <c r="M4522">
        <v>39.643575228191096</v>
      </c>
      <c r="N4522">
        <v>1.1458590961358099</v>
      </c>
      <c r="O4522">
        <v>30.087463556851301</v>
      </c>
      <c r="P4522">
        <v>111.990111248454</v>
      </c>
      <c r="Q4522">
        <v>0.109130865261431</v>
      </c>
    </row>
    <row r="4523" spans="1:17" hidden="1" x14ac:dyDescent="0.3">
      <c r="A4523" t="s">
        <v>9276</v>
      </c>
      <c r="B4523" t="s">
        <v>9277</v>
      </c>
      <c r="C4523" t="s">
        <v>10405</v>
      </c>
      <c r="D4523" t="s">
        <v>503</v>
      </c>
      <c r="E4523">
        <v>8.6619259999999993</v>
      </c>
      <c r="F4523">
        <v>8.4499999999999993</v>
      </c>
      <c r="G4523">
        <v>18.7213462315529</v>
      </c>
      <c r="H4523">
        <v>5.1124742140185404</v>
      </c>
      <c r="I4523">
        <v>-5.6141779314558402</v>
      </c>
      <c r="J4523">
        <v>-8.46911147845241</v>
      </c>
      <c r="K4523">
        <v>8.5970501690829302</v>
      </c>
      <c r="L4523">
        <v>8.3082902667181493</v>
      </c>
      <c r="M4523">
        <v>36.148808192144003</v>
      </c>
      <c r="N4523">
        <v>0.58828245912312704</v>
      </c>
      <c r="O4523">
        <v>79.644970414201197</v>
      </c>
      <c r="P4523">
        <v>64.077669902912504</v>
      </c>
      <c r="Q4523">
        <v>4.6607762471104E-2</v>
      </c>
    </row>
    <row r="4524" spans="1:17" hidden="1" x14ac:dyDescent="0.3">
      <c r="A4524" t="s">
        <v>9278</v>
      </c>
      <c r="B4524" t="s">
        <v>9279</v>
      </c>
      <c r="C4524" t="s">
        <v>10405</v>
      </c>
      <c r="D4524" t="s">
        <v>276</v>
      </c>
      <c r="E4524">
        <v>8.6618029319999899</v>
      </c>
      <c r="F4524">
        <v>19.989999999999998</v>
      </c>
      <c r="G4524">
        <v>-61.784186967642199</v>
      </c>
      <c r="H4524">
        <v>-15.8940192924749</v>
      </c>
      <c r="I4524">
        <v>9.8041014492619603</v>
      </c>
      <c r="J4524">
        <v>-11.538878920312801</v>
      </c>
      <c r="K4524">
        <v>21.764580629693299</v>
      </c>
      <c r="L4524">
        <v>22.913908003030901</v>
      </c>
      <c r="M4524">
        <v>41.930161725633198</v>
      </c>
      <c r="N4524">
        <v>1.9490229396771399</v>
      </c>
      <c r="O4524">
        <v>75.087543771885905</v>
      </c>
      <c r="P4524">
        <v>27.487244897959101</v>
      </c>
      <c r="Q4524">
        <v>6.4052272742249998E-3</v>
      </c>
    </row>
    <row r="4525" spans="1:17" hidden="1" x14ac:dyDescent="0.3">
      <c r="A4525" t="s">
        <v>9280</v>
      </c>
      <c r="B4525" t="s">
        <v>9281</v>
      </c>
      <c r="C4525" t="s">
        <v>10405</v>
      </c>
      <c r="D4525" t="s">
        <v>400</v>
      </c>
      <c r="E4525">
        <v>8.6501249999999992</v>
      </c>
      <c r="F4525">
        <v>116.5</v>
      </c>
      <c r="G4525">
        <v>-32.171510911304203</v>
      </c>
      <c r="H4525">
        <v>-4.7576556561113303</v>
      </c>
      <c r="I4525">
        <v>-17.683143448697201</v>
      </c>
      <c r="J4525">
        <v>-2.4691114784524202</v>
      </c>
      <c r="K4525">
        <v>116.499999858615</v>
      </c>
      <c r="L4525">
        <v>116.490109045759</v>
      </c>
      <c r="M4525">
        <v>100</v>
      </c>
      <c r="O4525">
        <v>0</v>
      </c>
      <c r="P4525">
        <v>0.43103448275862899</v>
      </c>
    </row>
    <row r="4526" spans="1:17" hidden="1" x14ac:dyDescent="0.3">
      <c r="A4526" t="s">
        <v>9282</v>
      </c>
      <c r="B4526" t="s">
        <v>9283</v>
      </c>
      <c r="C4526" t="s">
        <v>10405</v>
      </c>
      <c r="D4526" t="s">
        <v>592</v>
      </c>
      <c r="E4526">
        <v>8.6132880000000007</v>
      </c>
      <c r="F4526">
        <v>13.95</v>
      </c>
      <c r="G4526">
        <v>7.3284890886957799</v>
      </c>
      <c r="H4526">
        <v>1.6939572471144599</v>
      </c>
      <c r="I4526">
        <v>-10.3754511410049</v>
      </c>
      <c r="J4526">
        <v>4.9118409024999501</v>
      </c>
      <c r="K4526">
        <v>13.010670242620201</v>
      </c>
      <c r="L4526">
        <v>12.8319003929718</v>
      </c>
      <c r="M4526">
        <v>58.868721917734099</v>
      </c>
      <c r="N4526">
        <v>4.0335891532692401</v>
      </c>
      <c r="O4526">
        <v>36.559139784946197</v>
      </c>
      <c r="P4526">
        <v>43.518518518518498</v>
      </c>
      <c r="Q4526">
        <v>7.0130913502106998E-2</v>
      </c>
    </row>
    <row r="4527" spans="1:17" hidden="1" x14ac:dyDescent="0.3">
      <c r="A4527" t="s">
        <v>9284</v>
      </c>
      <c r="B4527" t="s">
        <v>9285</v>
      </c>
      <c r="C4527" t="s">
        <v>10405</v>
      </c>
      <c r="E4527">
        <v>8.607463868</v>
      </c>
      <c r="F4527">
        <v>5.78</v>
      </c>
      <c r="G4527">
        <v>-59.921510911304203</v>
      </c>
      <c r="H4527">
        <v>-10.003557295455501</v>
      </c>
      <c r="I4527">
        <v>-43.580579346133099</v>
      </c>
      <c r="J4527">
        <v>-2.4691114784524202</v>
      </c>
      <c r="K4527">
        <v>6.1215970022245099</v>
      </c>
      <c r="L4527">
        <v>7.2011582134458001</v>
      </c>
      <c r="M4527">
        <v>38.553196479131202</v>
      </c>
      <c r="N4527">
        <v>0</v>
      </c>
      <c r="O4527">
        <v>90.657439446366695</v>
      </c>
      <c r="P4527">
        <v>4.9001814882032804</v>
      </c>
    </row>
    <row r="4528" spans="1:17" hidden="1" x14ac:dyDescent="0.3">
      <c r="A4528" t="s">
        <v>9286</v>
      </c>
      <c r="B4528" t="s">
        <v>9287</v>
      </c>
      <c r="C4528" t="s">
        <v>10405</v>
      </c>
      <c r="D4528" t="s">
        <v>1628</v>
      </c>
      <c r="E4528">
        <v>8.6068197000000009</v>
      </c>
      <c r="F4528">
        <v>26.19</v>
      </c>
      <c r="G4528">
        <v>42.428489088695798</v>
      </c>
      <c r="H4528">
        <v>15.1880702597638</v>
      </c>
      <c r="I4528">
        <v>54.506205663728799</v>
      </c>
      <c r="J4528">
        <v>-10.5453679775858</v>
      </c>
      <c r="K4528">
        <v>24.0690528068323</v>
      </c>
      <c r="L4528">
        <v>20.032619621814799</v>
      </c>
      <c r="M4528">
        <v>54.086878635553603</v>
      </c>
      <c r="N4528">
        <v>0.60671321496857</v>
      </c>
      <c r="O4528">
        <v>29.7823596792669</v>
      </c>
      <c r="P4528">
        <v>107.035573122529</v>
      </c>
      <c r="Q4528">
        <v>9.9761248737454997E-2</v>
      </c>
    </row>
    <row r="4529" spans="1:17" hidden="1" x14ac:dyDescent="0.3">
      <c r="A4529" t="s">
        <v>9288</v>
      </c>
      <c r="B4529" t="s">
        <v>9289</v>
      </c>
      <c r="C4529" t="s">
        <v>10405</v>
      </c>
      <c r="D4529" t="s">
        <v>564</v>
      </c>
      <c r="E4529">
        <v>8.5939352200000005</v>
      </c>
      <c r="F4529">
        <v>18.98</v>
      </c>
      <c r="G4529">
        <v>49.455283347068999</v>
      </c>
      <c r="H4529">
        <v>-12.2576556561113</v>
      </c>
      <c r="I4529">
        <v>-3.34579405110685</v>
      </c>
      <c r="J4529">
        <v>-9.9691114784524206</v>
      </c>
      <c r="K4529">
        <v>18.826454318864801</v>
      </c>
      <c r="L4529">
        <v>16.7945422838201</v>
      </c>
      <c r="M4529">
        <v>51.7752413361846</v>
      </c>
      <c r="N4529">
        <v>0.46595581436524902</v>
      </c>
      <c r="O4529">
        <v>10.6427818756585</v>
      </c>
      <c r="P4529">
        <v>113.49831271091099</v>
      </c>
      <c r="Q4529">
        <v>8.9753634581738004E-2</v>
      </c>
    </row>
    <row r="4530" spans="1:17" hidden="1" x14ac:dyDescent="0.3">
      <c r="A4530" t="s">
        <v>9290</v>
      </c>
      <c r="B4530" t="s">
        <v>9291</v>
      </c>
      <c r="C4530" t="s">
        <v>10405</v>
      </c>
      <c r="D4530" t="s">
        <v>754</v>
      </c>
      <c r="E4530">
        <v>8.5756189999999997</v>
      </c>
      <c r="F4530">
        <v>77.42</v>
      </c>
      <c r="G4530">
        <v>38.2208615849826</v>
      </c>
      <c r="H4530">
        <v>-1.50110283641316</v>
      </c>
      <c r="I4530">
        <v>10.580607379665899</v>
      </c>
      <c r="J4530">
        <v>-0.13376642466076299</v>
      </c>
      <c r="K4530">
        <v>74.704115256442705</v>
      </c>
      <c r="L4530">
        <v>66.037574978583095</v>
      </c>
      <c r="M4530">
        <v>52.364653728359698</v>
      </c>
      <c r="N4530">
        <v>0.86026099688195901</v>
      </c>
      <c r="O4530">
        <v>2.0278997675019199</v>
      </c>
      <c r="P4530">
        <v>80.466200466200405</v>
      </c>
    </row>
    <row r="4531" spans="1:17" hidden="1" x14ac:dyDescent="0.3">
      <c r="A4531" t="s">
        <v>9292</v>
      </c>
      <c r="B4531" t="s">
        <v>9293</v>
      </c>
      <c r="C4531" t="s">
        <v>10405</v>
      </c>
      <c r="D4531" t="s">
        <v>592</v>
      </c>
      <c r="E4531">
        <v>8.5469982000000009</v>
      </c>
      <c r="F4531">
        <v>5.59</v>
      </c>
      <c r="G4531">
        <v>-26.699812798096598</v>
      </c>
      <c r="H4531">
        <v>-3.1675496490441901</v>
      </c>
      <c r="I4531">
        <v>-13.197162140285901</v>
      </c>
      <c r="J4531">
        <v>-1.59191849599628</v>
      </c>
      <c r="K4531">
        <v>5.6739662440390397</v>
      </c>
      <c r="L4531">
        <v>5.37935036401828</v>
      </c>
      <c r="M4531">
        <v>44.872247468395599</v>
      </c>
      <c r="N4531">
        <v>0.93528170455427595</v>
      </c>
      <c r="O4531">
        <v>21.645796064400699</v>
      </c>
      <c r="P4531">
        <v>46.719160104986798</v>
      </c>
      <c r="Q4531">
        <v>0.116313555975929</v>
      </c>
    </row>
    <row r="4532" spans="1:17" hidden="1" x14ac:dyDescent="0.3">
      <c r="A4532" t="s">
        <v>9294</v>
      </c>
      <c r="B4532" t="s">
        <v>9295</v>
      </c>
      <c r="C4532" t="s">
        <v>10405</v>
      </c>
      <c r="D4532" t="s">
        <v>281</v>
      </c>
      <c r="E4532">
        <v>8.5362109999999998</v>
      </c>
      <c r="F4532">
        <v>10.87</v>
      </c>
      <c r="G4532">
        <v>12.7618224220291</v>
      </c>
      <c r="H4532">
        <v>32.577278317478097</v>
      </c>
      <c r="I4532">
        <v>3.09463432908055</v>
      </c>
      <c r="J4532">
        <v>25.352117571826899</v>
      </c>
      <c r="K4532">
        <v>9.1511188663196794</v>
      </c>
      <c r="L4532">
        <v>9.0550929886121807</v>
      </c>
      <c r="M4532">
        <v>75.901469340251396</v>
      </c>
      <c r="N4532">
        <v>2.9267676767676698</v>
      </c>
      <c r="O4532">
        <v>13.615455381784701</v>
      </c>
      <c r="P4532">
        <v>47.891156462585002</v>
      </c>
    </row>
    <row r="4533" spans="1:17" hidden="1" x14ac:dyDescent="0.3">
      <c r="A4533" t="s">
        <v>9296</v>
      </c>
      <c r="B4533" t="s">
        <v>9297</v>
      </c>
      <c r="C4533" t="s">
        <v>10405</v>
      </c>
      <c r="E4533">
        <v>8.5105424999999997</v>
      </c>
      <c r="F4533">
        <v>25.77</v>
      </c>
      <c r="G4533">
        <v>-27.202060809471199</v>
      </c>
      <c r="H4533">
        <v>-4.7576556561113303</v>
      </c>
      <c r="I4533">
        <v>-17.683143448697201</v>
      </c>
      <c r="J4533">
        <v>-2.4691114784524202</v>
      </c>
      <c r="K4533">
        <v>25.7676230793667</v>
      </c>
      <c r="L4533">
        <v>25.507663935446701</v>
      </c>
      <c r="M4533">
        <v>100</v>
      </c>
      <c r="O4533">
        <v>0</v>
      </c>
      <c r="P4533">
        <v>4.9694501018329804</v>
      </c>
    </row>
    <row r="4534" spans="1:17" hidden="1" x14ac:dyDescent="0.3">
      <c r="A4534" t="s">
        <v>9298</v>
      </c>
      <c r="B4534" t="s">
        <v>9299</v>
      </c>
      <c r="C4534" t="s">
        <v>10405</v>
      </c>
      <c r="D4534" t="s">
        <v>3331</v>
      </c>
      <c r="E4534">
        <v>8.4902482500000005</v>
      </c>
      <c r="F4534">
        <v>19.149999999999999</v>
      </c>
      <c r="G4534">
        <v>-6.5977404195009397</v>
      </c>
      <c r="H4534">
        <v>26.6839620868762</v>
      </c>
      <c r="I4534">
        <v>26.845158438095201</v>
      </c>
      <c r="J4534">
        <v>-3.0120532356093901</v>
      </c>
      <c r="K4534">
        <v>17.8259385327537</v>
      </c>
      <c r="L4534">
        <v>16.251763884696199</v>
      </c>
      <c r="M4534">
        <v>46.212968788144302</v>
      </c>
      <c r="N4534">
        <v>1.8102272727272699</v>
      </c>
      <c r="O4534">
        <v>20.052219321148801</v>
      </c>
      <c r="P4534">
        <v>60.2510460251046</v>
      </c>
    </row>
    <row r="4535" spans="1:17" hidden="1" x14ac:dyDescent="0.3">
      <c r="A4535" t="s">
        <v>9300</v>
      </c>
      <c r="B4535" t="s">
        <v>9301</v>
      </c>
      <c r="C4535" t="s">
        <v>10405</v>
      </c>
      <c r="D4535" t="s">
        <v>400</v>
      </c>
      <c r="E4535">
        <v>8.4650400000000001</v>
      </c>
      <c r="F4535">
        <v>18</v>
      </c>
      <c r="G4535">
        <v>-16.415883901657899</v>
      </c>
      <c r="H4535">
        <v>-9.2669394757399797</v>
      </c>
      <c r="I4535">
        <v>-22.946301343434001</v>
      </c>
      <c r="J4535">
        <v>-9.6377551091899107</v>
      </c>
      <c r="K4535">
        <v>18.712152694260698</v>
      </c>
      <c r="L4535">
        <v>18.575522760019702</v>
      </c>
      <c r="M4535">
        <v>47.649286980652001</v>
      </c>
      <c r="N4535">
        <v>1.62052470448167</v>
      </c>
      <c r="O4535">
        <v>23.2777777777777</v>
      </c>
      <c r="P4535">
        <v>28.663330950679001</v>
      </c>
      <c r="Q4535">
        <v>3.3971277075370001E-3</v>
      </c>
    </row>
    <row r="4536" spans="1:17" hidden="1" x14ac:dyDescent="0.3">
      <c r="A4536" t="s">
        <v>9302</v>
      </c>
      <c r="B4536" t="s">
        <v>9303</v>
      </c>
      <c r="C4536" t="s">
        <v>10405</v>
      </c>
      <c r="D4536" t="s">
        <v>1460</v>
      </c>
      <c r="E4536">
        <v>8.4150527999999998</v>
      </c>
      <c r="F4536">
        <v>26.88</v>
      </c>
      <c r="G4536">
        <v>-14.2767740691989</v>
      </c>
      <c r="H4536">
        <v>12.1119095612799</v>
      </c>
      <c r="I4536">
        <v>-1.6209672828941</v>
      </c>
      <c r="J4536">
        <v>2.53088852154757</v>
      </c>
      <c r="K4536">
        <v>24.163625786466699</v>
      </c>
      <c r="L4536">
        <v>22.997478677604299</v>
      </c>
      <c r="M4536">
        <v>99.999963616621599</v>
      </c>
      <c r="N4536">
        <v>4.5983086680761003E-2</v>
      </c>
      <c r="O4536">
        <v>0</v>
      </c>
      <c r="P4536">
        <v>24.271844660194098</v>
      </c>
    </row>
    <row r="4537" spans="1:17" hidden="1" x14ac:dyDescent="0.3">
      <c r="A4537" t="s">
        <v>9304</v>
      </c>
      <c r="B4537" t="s">
        <v>9305</v>
      </c>
      <c r="C4537" t="s">
        <v>10405</v>
      </c>
      <c r="D4537" t="s">
        <v>276</v>
      </c>
      <c r="E4537">
        <v>8.3894248000000005</v>
      </c>
      <c r="F4537">
        <v>20.47</v>
      </c>
      <c r="G4537">
        <v>41.597589258474997</v>
      </c>
      <c r="H4537">
        <v>-16.161562970968198</v>
      </c>
      <c r="I4537">
        <v>-34.370160135713903</v>
      </c>
      <c r="J4537">
        <v>-13.428015588041401</v>
      </c>
      <c r="K4537">
        <v>21.860554503649499</v>
      </c>
      <c r="L4537">
        <v>20.169526333673101</v>
      </c>
      <c r="M4537">
        <v>39.681202782098502</v>
      </c>
      <c r="N4537">
        <v>0.55271980603473203</v>
      </c>
      <c r="O4537">
        <v>35.466536394723903</v>
      </c>
      <c r="P4537">
        <v>93.844696969696898</v>
      </c>
      <c r="Q4537">
        <v>7.5833198150403E-2</v>
      </c>
    </row>
    <row r="4538" spans="1:17" hidden="1" x14ac:dyDescent="0.3">
      <c r="A4538" t="s">
        <v>9306</v>
      </c>
      <c r="B4538" t="s">
        <v>9307</v>
      </c>
      <c r="C4538" t="s">
        <v>10405</v>
      </c>
      <c r="D4538" t="s">
        <v>998</v>
      </c>
      <c r="E4538">
        <v>8.3870050000000003</v>
      </c>
      <c r="F4538">
        <v>14</v>
      </c>
      <c r="G4538">
        <v>-42.942702753241697</v>
      </c>
      <c r="H4538">
        <v>-33.283971445585003</v>
      </c>
      <c r="I4538">
        <v>-18.533001805637699</v>
      </c>
      <c r="J4538">
        <v>-9.3916611700219796</v>
      </c>
      <c r="K4538">
        <v>17.241487533124602</v>
      </c>
      <c r="L4538">
        <v>16.287338379100699</v>
      </c>
      <c r="M4538">
        <v>25.192323649816199</v>
      </c>
      <c r="N4538">
        <v>0.416510883807235</v>
      </c>
      <c r="O4538">
        <v>63.928571428571402</v>
      </c>
      <c r="P4538">
        <v>19.047619047619001</v>
      </c>
      <c r="Q4538">
        <v>4.3277019770628998E-2</v>
      </c>
    </row>
    <row r="4539" spans="1:17" hidden="1" x14ac:dyDescent="0.3">
      <c r="A4539" t="s">
        <v>9308</v>
      </c>
      <c r="B4539" t="s">
        <v>9309</v>
      </c>
      <c r="C4539" t="s">
        <v>10405</v>
      </c>
      <c r="D4539" t="s">
        <v>2316</v>
      </c>
      <c r="E4539">
        <v>8.3792380000000009</v>
      </c>
      <c r="F4539">
        <v>8.9600000000000009</v>
      </c>
      <c r="G4539">
        <v>-69.775967735816707</v>
      </c>
      <c r="H4539">
        <v>10.3630559067857</v>
      </c>
      <c r="I4539">
        <v>-22.1607553889957</v>
      </c>
      <c r="J4539">
        <v>-7.79826508346809</v>
      </c>
      <c r="K4539">
        <v>8.2946672781672603</v>
      </c>
      <c r="L4539">
        <v>9.3268365726877391</v>
      </c>
      <c r="M4539">
        <v>46.487600406642002</v>
      </c>
      <c r="N4539">
        <v>2.7200353987155799</v>
      </c>
      <c r="O4539">
        <v>100.892857142857</v>
      </c>
      <c r="P4539">
        <v>73.307543520309494</v>
      </c>
    </row>
    <row r="4540" spans="1:17" hidden="1" x14ac:dyDescent="0.3">
      <c r="A4540" t="s">
        <v>9310</v>
      </c>
      <c r="B4540" t="s">
        <v>9311</v>
      </c>
      <c r="C4540" t="s">
        <v>10405</v>
      </c>
      <c r="D4540" t="s">
        <v>831</v>
      </c>
      <c r="E4540">
        <v>8.3569999999999993</v>
      </c>
      <c r="F4540">
        <v>12.2</v>
      </c>
      <c r="G4540">
        <v>-46.13483954318</v>
      </c>
      <c r="H4540">
        <v>-5.5706637861926396</v>
      </c>
      <c r="I4540">
        <v>0.76345849305034696</v>
      </c>
      <c r="J4540">
        <v>3.1585941492531902</v>
      </c>
      <c r="K4540">
        <v>11.8985938986924</v>
      </c>
      <c r="L4540">
        <v>11.621681923333901</v>
      </c>
      <c r="M4540">
        <v>58.025448513353403</v>
      </c>
      <c r="N4540">
        <v>1.8751333951851401</v>
      </c>
      <c r="O4540">
        <v>21.721311475409799</v>
      </c>
      <c r="P4540">
        <v>37.078651685393197</v>
      </c>
      <c r="Q4540">
        <v>4.5225290101959997E-2</v>
      </c>
    </row>
    <row r="4541" spans="1:17" hidden="1" x14ac:dyDescent="0.3">
      <c r="A4541" t="s">
        <v>9312</v>
      </c>
      <c r="B4541" t="s">
        <v>9313</v>
      </c>
      <c r="C4541" t="s">
        <v>10405</v>
      </c>
      <c r="D4541" t="s">
        <v>754</v>
      </c>
      <c r="E4541">
        <v>8.3382966300000003</v>
      </c>
      <c r="F4541">
        <v>94.03</v>
      </c>
      <c r="G4541">
        <v>25.043001712002901</v>
      </c>
      <c r="H4541">
        <v>0.58209705206242401</v>
      </c>
      <c r="I4541">
        <v>9.0419239367475193</v>
      </c>
      <c r="J4541">
        <v>1.32603676952601</v>
      </c>
      <c r="K4541">
        <v>90.651844086958604</v>
      </c>
      <c r="L4541">
        <v>80.5009246176446</v>
      </c>
      <c r="M4541">
        <v>46.9368374749682</v>
      </c>
      <c r="N4541">
        <v>3.1740996128132499</v>
      </c>
      <c r="O4541">
        <v>2.3822184409231002</v>
      </c>
      <c r="P4541">
        <v>100.575938566552</v>
      </c>
      <c r="Q4541">
        <v>2.6148773974396002E-2</v>
      </c>
    </row>
    <row r="4542" spans="1:17" hidden="1" x14ac:dyDescent="0.3">
      <c r="A4542" t="s">
        <v>9314</v>
      </c>
      <c r="B4542" t="s">
        <v>9315</v>
      </c>
      <c r="C4542" t="s">
        <v>10405</v>
      </c>
      <c r="D4542" t="s">
        <v>1628</v>
      </c>
      <c r="E4542">
        <v>8.3345760000000002</v>
      </c>
      <c r="F4542">
        <v>17.440000000000001</v>
      </c>
      <c r="G4542">
        <v>23.681929660634999</v>
      </c>
      <c r="H4542">
        <v>6.4294170598613203</v>
      </c>
      <c r="I4542">
        <v>-32.775645882971702</v>
      </c>
      <c r="J4542">
        <v>-5.76640877574971</v>
      </c>
      <c r="K4542">
        <v>17.549045130767801</v>
      </c>
      <c r="L4542">
        <v>18.704130594999999</v>
      </c>
      <c r="M4542">
        <v>50.118921835479597</v>
      </c>
      <c r="N4542">
        <v>0.20296046230637299</v>
      </c>
      <c r="O4542">
        <v>67.029816513761403</v>
      </c>
      <c r="P4542">
        <v>91.648351648351607</v>
      </c>
      <c r="Q4542">
        <v>0.11587797020490501</v>
      </c>
    </row>
    <row r="4543" spans="1:17" hidden="1" x14ac:dyDescent="0.3">
      <c r="A4543" t="s">
        <v>9316</v>
      </c>
      <c r="B4543" t="s">
        <v>9317</v>
      </c>
      <c r="C4543" t="s">
        <v>10405</v>
      </c>
      <c r="D4543" t="s">
        <v>564</v>
      </c>
      <c r="E4543">
        <v>8.1978779999999993</v>
      </c>
      <c r="F4543">
        <v>13.89</v>
      </c>
      <c r="G4543">
        <v>-27.182848779784901</v>
      </c>
      <c r="H4543">
        <v>-4.7576556561113303</v>
      </c>
      <c r="I4543">
        <v>-17.683143448697201</v>
      </c>
      <c r="J4543">
        <v>-2.4691114784524202</v>
      </c>
      <c r="K4543">
        <v>13.8889472181373</v>
      </c>
      <c r="L4543">
        <v>13.7527606336151</v>
      </c>
      <c r="M4543">
        <v>100</v>
      </c>
      <c r="O4543">
        <v>0</v>
      </c>
      <c r="P4543">
        <v>4.9886621315192698</v>
      </c>
    </row>
    <row r="4544" spans="1:17" hidden="1" x14ac:dyDescent="0.3">
      <c r="A4544" t="s">
        <v>9318</v>
      </c>
      <c r="B4544" t="s">
        <v>9319</v>
      </c>
      <c r="C4544" t="s">
        <v>10405</v>
      </c>
      <c r="D4544" t="s">
        <v>74</v>
      </c>
      <c r="E4544">
        <v>8.1957094379999997</v>
      </c>
      <c r="F4544">
        <v>3.78</v>
      </c>
      <c r="G4544">
        <v>-17.6260563658496</v>
      </c>
      <c r="H4544">
        <v>-9.5677822383898192</v>
      </c>
      <c r="I4544">
        <v>-14.121499613080699</v>
      </c>
      <c r="J4544">
        <v>-9.3998045477593504</v>
      </c>
      <c r="K4544">
        <v>3.9553553443882499</v>
      </c>
      <c r="L4544">
        <v>3.9366407262326799</v>
      </c>
      <c r="M4544">
        <v>40.844212228223498</v>
      </c>
      <c r="N4544">
        <v>0.790218654704124</v>
      </c>
      <c r="O4544">
        <v>33.597883597883602</v>
      </c>
      <c r="P4544">
        <v>21.935483870967701</v>
      </c>
      <c r="Q4544">
        <v>-5.4117562803755001E-2</v>
      </c>
    </row>
    <row r="4545" spans="1:17" hidden="1" x14ac:dyDescent="0.3">
      <c r="A4545" t="s">
        <v>9320</v>
      </c>
      <c r="B4545" t="s">
        <v>9321</v>
      </c>
      <c r="C4545" t="s">
        <v>10405</v>
      </c>
      <c r="D4545" t="s">
        <v>266</v>
      </c>
      <c r="E4545">
        <v>8.1864366630000003</v>
      </c>
      <c r="F4545">
        <v>13.29</v>
      </c>
      <c r="G4545">
        <v>-5.4794232087303403</v>
      </c>
      <c r="H4545">
        <v>-8.1883125904178904</v>
      </c>
      <c r="I4545">
        <v>2.5883497639724502</v>
      </c>
      <c r="J4545">
        <v>-2.6200548746788299</v>
      </c>
      <c r="K4545">
        <v>13.2151369625984</v>
      </c>
      <c r="L4545">
        <v>12.3486299384264</v>
      </c>
      <c r="M4545">
        <v>46.679692085965698</v>
      </c>
      <c r="N4545">
        <v>0.73641096682586105</v>
      </c>
      <c r="O4545">
        <v>14.145974416854701</v>
      </c>
      <c r="P4545">
        <v>39.454354669464799</v>
      </c>
      <c r="Q4545">
        <v>0.102271609457307</v>
      </c>
    </row>
    <row r="4546" spans="1:17" hidden="1" x14ac:dyDescent="0.3">
      <c r="A4546" t="s">
        <v>9322</v>
      </c>
      <c r="B4546" t="s">
        <v>9323</v>
      </c>
      <c r="C4546" t="s">
        <v>10405</v>
      </c>
      <c r="D4546" t="s">
        <v>564</v>
      </c>
      <c r="E4546">
        <v>8.1671250000000004</v>
      </c>
      <c r="F4546">
        <v>1.76</v>
      </c>
      <c r="G4546">
        <v>-22.854740724968799</v>
      </c>
      <c r="H4546">
        <v>-5.3226274075237603</v>
      </c>
      <c r="I4546">
        <v>-22.548008313562001</v>
      </c>
      <c r="J4546">
        <v>-8.8520902018566705</v>
      </c>
      <c r="K4546">
        <v>1.83369516339389</v>
      </c>
      <c r="L4546">
        <v>1.90202999173173</v>
      </c>
      <c r="M4546">
        <v>39.053352620077199</v>
      </c>
      <c r="N4546">
        <v>0.81866758977677001</v>
      </c>
      <c r="O4546">
        <v>50.568181818181799</v>
      </c>
      <c r="P4546">
        <v>27.536231884057901</v>
      </c>
      <c r="Q4546">
        <v>-4.6272037489301997E-2</v>
      </c>
    </row>
    <row r="4547" spans="1:17" hidden="1" x14ac:dyDescent="0.3">
      <c r="A4547" t="s">
        <v>9324</v>
      </c>
      <c r="B4547" t="s">
        <v>9325</v>
      </c>
      <c r="C4547" t="s">
        <v>10405</v>
      </c>
      <c r="D4547" t="s">
        <v>400</v>
      </c>
      <c r="E4547">
        <v>8.1641999999999992</v>
      </c>
      <c r="F4547">
        <v>24.74</v>
      </c>
      <c r="G4547">
        <v>49.206788208930298</v>
      </c>
      <c r="H4547">
        <v>84.439875208086093</v>
      </c>
      <c r="I4547">
        <v>-6.6916674504917397</v>
      </c>
      <c r="J4547">
        <v>31.593217663154999</v>
      </c>
      <c r="K4547">
        <v>16.960994077313401</v>
      </c>
      <c r="L4547">
        <v>17.084309438883199</v>
      </c>
      <c r="M4547">
        <v>96.289253524122998</v>
      </c>
      <c r="N4547">
        <v>3.1688440353056002</v>
      </c>
      <c r="O4547">
        <v>4.0420371867421201</v>
      </c>
      <c r="P4547">
        <v>139.72868217054199</v>
      </c>
      <c r="Q4547">
        <v>0.123193676166166</v>
      </c>
    </row>
    <row r="4548" spans="1:17" hidden="1" x14ac:dyDescent="0.3">
      <c r="A4548" t="s">
        <v>9326</v>
      </c>
      <c r="B4548" t="s">
        <v>9327</v>
      </c>
      <c r="C4548" t="s">
        <v>10405</v>
      </c>
      <c r="D4548" t="s">
        <v>46</v>
      </c>
      <c r="E4548">
        <v>8.1445000000000007</v>
      </c>
      <c r="F4548">
        <v>25.06</v>
      </c>
      <c r="G4548">
        <v>43.688138211502697</v>
      </c>
      <c r="H4548">
        <v>-39.479531435607399</v>
      </c>
      <c r="I4548">
        <v>-17.443143448697199</v>
      </c>
      <c r="J4548">
        <v>-14.3842915525015</v>
      </c>
      <c r="K4548">
        <v>40.244227301027799</v>
      </c>
      <c r="L4548">
        <v>36.519738761231302</v>
      </c>
      <c r="M4548">
        <v>8.3195277791983493</v>
      </c>
      <c r="N4548">
        <v>2.2815401619429201</v>
      </c>
      <c r="O4548">
        <v>177.334397446129</v>
      </c>
      <c r="P4548">
        <v>75.859649122806999</v>
      </c>
    </row>
    <row r="4549" spans="1:17" hidden="1" x14ac:dyDescent="0.3">
      <c r="A4549" t="s">
        <v>9328</v>
      </c>
      <c r="B4549" t="s">
        <v>9329</v>
      </c>
      <c r="C4549" t="s">
        <v>10405</v>
      </c>
      <c r="D4549" t="s">
        <v>74</v>
      </c>
      <c r="E4549">
        <v>8.1199999999999992</v>
      </c>
      <c r="F4549">
        <v>5.6</v>
      </c>
      <c r="G4549">
        <v>-23.644379128358398</v>
      </c>
      <c r="H4549">
        <v>-18.394019292474901</v>
      </c>
      <c r="I4549">
        <v>-22.928490318409501</v>
      </c>
      <c r="J4549">
        <v>-2.6442428269637999</v>
      </c>
      <c r="K4549">
        <v>5.7283367828916196</v>
      </c>
      <c r="L4549">
        <v>5.6242809970818399</v>
      </c>
      <c r="M4549">
        <v>37.867672308357101</v>
      </c>
      <c r="N4549">
        <v>0.88512237627242596</v>
      </c>
      <c r="O4549">
        <v>42.678571428571402</v>
      </c>
      <c r="P4549">
        <v>24.4444444444444</v>
      </c>
      <c r="Q4549">
        <v>-5.2754492778934001E-2</v>
      </c>
    </row>
    <row r="4550" spans="1:17" hidden="1" x14ac:dyDescent="0.3">
      <c r="A4550" t="s">
        <v>9330</v>
      </c>
      <c r="B4550" t="s">
        <v>9331</v>
      </c>
      <c r="C4550" t="s">
        <v>10405</v>
      </c>
      <c r="D4550" t="s">
        <v>294</v>
      </c>
      <c r="E4550">
        <v>8.103726</v>
      </c>
      <c r="F4550">
        <v>8.1</v>
      </c>
      <c r="G4550">
        <v>-19.515043595587901</v>
      </c>
      <c r="H4550">
        <v>16.6186254566265</v>
      </c>
      <c r="I4550">
        <v>-13.1670144164391</v>
      </c>
      <c r="J4550">
        <v>15.7905176228314</v>
      </c>
      <c r="K4550">
        <v>7.3488161493661703</v>
      </c>
      <c r="M4550">
        <v>51.8331925205404</v>
      </c>
      <c r="N4550">
        <v>1.80207552879706</v>
      </c>
      <c r="O4550">
        <v>82.962962962962905</v>
      </c>
      <c r="P4550">
        <v>43.6170212765957</v>
      </c>
    </row>
    <row r="4551" spans="1:17" hidden="1" x14ac:dyDescent="0.3">
      <c r="A4551" t="s">
        <v>9332</v>
      </c>
      <c r="B4551" t="s">
        <v>9333</v>
      </c>
      <c r="C4551" t="s">
        <v>10405</v>
      </c>
      <c r="D4551" t="s">
        <v>564</v>
      </c>
      <c r="E4551">
        <v>8.1</v>
      </c>
      <c r="F4551">
        <v>27</v>
      </c>
      <c r="G4551">
        <v>-10.4950800866084</v>
      </c>
      <c r="H4551">
        <v>28.390398916905301</v>
      </c>
      <c r="I4551">
        <v>20.424273431098101</v>
      </c>
      <c r="J4551">
        <v>-12.5373708641179</v>
      </c>
      <c r="K4551">
        <v>24.148065687762301</v>
      </c>
      <c r="L4551">
        <v>21.2536448941689</v>
      </c>
      <c r="M4551">
        <v>52.0440133523255</v>
      </c>
      <c r="N4551">
        <v>0.50219250454992503</v>
      </c>
      <c r="O4551">
        <v>14.814814814814801</v>
      </c>
      <c r="P4551">
        <v>77.748518762343593</v>
      </c>
    </row>
    <row r="4552" spans="1:17" hidden="1" x14ac:dyDescent="0.3">
      <c r="A4552" t="s">
        <v>9334</v>
      </c>
      <c r="B4552" t="s">
        <v>9335</v>
      </c>
      <c r="C4552" t="s">
        <v>10405</v>
      </c>
      <c r="D4552" t="s">
        <v>592</v>
      </c>
      <c r="E4552">
        <v>8.0578546400000004</v>
      </c>
      <c r="F4552">
        <v>8.76</v>
      </c>
      <c r="G4552">
        <v>2.5977198579265499</v>
      </c>
      <c r="H4552">
        <v>-4.7576556561113303</v>
      </c>
      <c r="I4552">
        <v>6.7486747331209598</v>
      </c>
      <c r="J4552">
        <v>1.93924118976104</v>
      </c>
      <c r="K4552">
        <v>8.6051173624046093</v>
      </c>
      <c r="L4552">
        <v>7.4754929500579799</v>
      </c>
      <c r="M4552">
        <v>51.434260931706298</v>
      </c>
      <c r="N4552">
        <v>0.229384471380702</v>
      </c>
      <c r="O4552">
        <v>16.438356164383499</v>
      </c>
      <c r="P4552">
        <v>74.155069582504893</v>
      </c>
      <c r="Q4552">
        <v>6.6532243140970004E-2</v>
      </c>
    </row>
    <row r="4553" spans="1:17" hidden="1" x14ac:dyDescent="0.3">
      <c r="A4553" t="s">
        <v>9336</v>
      </c>
      <c r="B4553" t="s">
        <v>9337</v>
      </c>
      <c r="C4553" t="s">
        <v>10405</v>
      </c>
      <c r="D4553" t="s">
        <v>1628</v>
      </c>
      <c r="E4553">
        <v>8.0102597759999998</v>
      </c>
      <c r="F4553">
        <v>3.26</v>
      </c>
      <c r="G4553">
        <v>-91.421510911304196</v>
      </c>
      <c r="H4553">
        <v>-22.205572322778</v>
      </c>
      <c r="I4553">
        <v>-72.468164253135498</v>
      </c>
      <c r="J4553">
        <v>-11.114644619662799</v>
      </c>
      <c r="K4553">
        <v>3.8836487242856799</v>
      </c>
      <c r="L4553">
        <v>5.9077928416684697</v>
      </c>
      <c r="M4553">
        <v>40.3861005058627</v>
      </c>
      <c r="N4553">
        <v>0.65198648089391598</v>
      </c>
      <c r="O4553">
        <v>252.45398773006099</v>
      </c>
      <c r="P4553">
        <v>6.8852459016393404</v>
      </c>
      <c r="Q4553">
        <v>-0.25904693727501399</v>
      </c>
    </row>
    <row r="4554" spans="1:17" hidden="1" x14ac:dyDescent="0.3">
      <c r="A4554" t="s">
        <v>9338</v>
      </c>
      <c r="B4554" t="s">
        <v>9339</v>
      </c>
      <c r="C4554" t="s">
        <v>10405</v>
      </c>
      <c r="D4554" t="s">
        <v>400</v>
      </c>
      <c r="E4554">
        <v>8.0100859999999994</v>
      </c>
      <c r="F4554">
        <v>31.48</v>
      </c>
      <c r="G4554">
        <v>25.228489088695699</v>
      </c>
      <c r="H4554">
        <v>-3.6439969597471</v>
      </c>
      <c r="I4554">
        <v>13.5381987772302</v>
      </c>
      <c r="J4554">
        <v>-6.5697638549668502</v>
      </c>
      <c r="K4554">
        <v>32.970799840834303</v>
      </c>
      <c r="L4554">
        <v>29.685359151036302</v>
      </c>
      <c r="M4554">
        <v>41.934178720877597</v>
      </c>
      <c r="N4554">
        <v>0.58729827367199405</v>
      </c>
      <c r="O4554">
        <v>41.1689961880558</v>
      </c>
      <c r="P4554">
        <v>65.684210526315795</v>
      </c>
      <c r="Q4554">
        <v>0.103708082540185</v>
      </c>
    </row>
    <row r="4555" spans="1:17" hidden="1" x14ac:dyDescent="0.3">
      <c r="A4555" t="s">
        <v>9340</v>
      </c>
      <c r="B4555" t="s">
        <v>9341</v>
      </c>
      <c r="C4555" t="s">
        <v>10405</v>
      </c>
      <c r="D4555" t="s">
        <v>1460</v>
      </c>
      <c r="E4555">
        <v>7.9690459999999996</v>
      </c>
      <c r="F4555">
        <v>15.8</v>
      </c>
      <c r="G4555">
        <v>11.4648527250594</v>
      </c>
      <c r="H4555">
        <v>-5.9204463537857404</v>
      </c>
      <c r="I4555">
        <v>-6.4938401411672997</v>
      </c>
      <c r="J4555">
        <v>-1.8112167416103</v>
      </c>
      <c r="K4555">
        <v>15.1450387469917</v>
      </c>
      <c r="L4555">
        <v>13.628635869649999</v>
      </c>
      <c r="M4555">
        <v>56.236984820751999</v>
      </c>
      <c r="N4555">
        <v>0.58763787524504596</v>
      </c>
      <c r="O4555">
        <v>12.974683544303801</v>
      </c>
      <c r="P4555">
        <v>80.571428571428498</v>
      </c>
      <c r="Q4555">
        <v>6.0487735854759E-2</v>
      </c>
    </row>
    <row r="4556" spans="1:17" hidden="1" x14ac:dyDescent="0.3">
      <c r="A4556" t="s">
        <v>9342</v>
      </c>
      <c r="B4556" t="s">
        <v>9343</v>
      </c>
      <c r="C4556" t="s">
        <v>10405</v>
      </c>
      <c r="D4556" t="s">
        <v>83</v>
      </c>
      <c r="E4556">
        <v>7.9503124999999999</v>
      </c>
      <c r="F4556">
        <v>23.75</v>
      </c>
      <c r="G4556">
        <v>45.067295058844998</v>
      </c>
      <c r="H4556">
        <v>16.656978490230099</v>
      </c>
      <c r="I4556">
        <v>18.420008413766901</v>
      </c>
      <c r="J4556">
        <v>15.998284999415199</v>
      </c>
      <c r="K4556">
        <v>19.896964831561299</v>
      </c>
      <c r="L4556">
        <v>17.371552604856699</v>
      </c>
      <c r="M4556">
        <v>60.7107669361259</v>
      </c>
      <c r="N4556">
        <v>0.80866349665656501</v>
      </c>
      <c r="O4556">
        <v>10.9473684210526</v>
      </c>
      <c r="P4556">
        <v>119.298245614035</v>
      </c>
      <c r="Q4556">
        <v>5.2283054314454999E-2</v>
      </c>
    </row>
    <row r="4557" spans="1:17" hidden="1" x14ac:dyDescent="0.3">
      <c r="A4557" t="s">
        <v>9344</v>
      </c>
      <c r="B4557" t="s">
        <v>9345</v>
      </c>
      <c r="C4557" t="s">
        <v>10405</v>
      </c>
      <c r="D4557" t="s">
        <v>1126</v>
      </c>
      <c r="E4557">
        <v>7.9480997999999996</v>
      </c>
      <c r="F4557">
        <v>3.98</v>
      </c>
      <c r="G4557">
        <v>-28.255061825142299</v>
      </c>
      <c r="H4557">
        <v>-4.7576556561113303</v>
      </c>
      <c r="I4557">
        <v>-9.2362769636835793</v>
      </c>
      <c r="J4557">
        <v>-2.97931556008507</v>
      </c>
      <c r="K4557">
        <v>3.8614306848259599</v>
      </c>
      <c r="L4557">
        <v>3.6632675220024198</v>
      </c>
      <c r="M4557">
        <v>57.320254580493597</v>
      </c>
      <c r="N4557">
        <v>0.51398691002880503</v>
      </c>
      <c r="O4557">
        <v>24.1206030150753</v>
      </c>
      <c r="P4557">
        <v>54.263565891472801</v>
      </c>
      <c r="Q4557">
        <v>7.0351653296689007E-2</v>
      </c>
    </row>
    <row r="4558" spans="1:17" hidden="1" x14ac:dyDescent="0.3">
      <c r="A4558" t="s">
        <v>9346</v>
      </c>
      <c r="B4558" t="s">
        <v>9347</v>
      </c>
      <c r="C4558" t="s">
        <v>10405</v>
      </c>
      <c r="D4558" t="s">
        <v>74</v>
      </c>
      <c r="E4558">
        <v>7.9363248000000004</v>
      </c>
      <c r="F4558">
        <v>24</v>
      </c>
      <c r="G4558">
        <v>-58.844288179865103</v>
      </c>
      <c r="H4558">
        <v>1.5771859728479301</v>
      </c>
      <c r="I4558">
        <v>-26.1150396715129</v>
      </c>
      <c r="J4558">
        <v>5.0331758042557198</v>
      </c>
      <c r="K4558">
        <v>22.983931753417899</v>
      </c>
      <c r="L4558">
        <v>25.3585124743962</v>
      </c>
      <c r="M4558">
        <v>52.3450322886683</v>
      </c>
      <c r="N4558">
        <v>1.31369990481521</v>
      </c>
      <c r="O4558">
        <v>45.7916666666666</v>
      </c>
      <c r="P4558">
        <v>31.506849315068401</v>
      </c>
      <c r="Q4558">
        <v>-1.1400825645415001E-2</v>
      </c>
    </row>
    <row r="4559" spans="1:17" hidden="1" x14ac:dyDescent="0.3">
      <c r="A4559" t="s">
        <v>9348</v>
      </c>
      <c r="B4559" t="s">
        <v>9349</v>
      </c>
      <c r="C4559" t="s">
        <v>10405</v>
      </c>
      <c r="D4559" t="s">
        <v>400</v>
      </c>
      <c r="E4559">
        <v>7.9142999999999999</v>
      </c>
      <c r="F4559">
        <v>25.53</v>
      </c>
      <c r="G4559">
        <v>9.5044047379743706</v>
      </c>
      <c r="H4559">
        <v>19.960293061837302</v>
      </c>
      <c r="I4559">
        <v>42.379552476067701</v>
      </c>
      <c r="J4559">
        <v>-15.5809371304709</v>
      </c>
      <c r="K4559">
        <v>22.186890683320499</v>
      </c>
      <c r="L4559">
        <v>19.274015102202199</v>
      </c>
      <c r="M4559">
        <v>54.913950646657298</v>
      </c>
      <c r="N4559">
        <v>1.8721051641554201</v>
      </c>
      <c r="O4559">
        <v>12.1425773599686</v>
      </c>
      <c r="P4559">
        <v>105.887096774193</v>
      </c>
      <c r="Q4559">
        <v>5.7285343720627997E-2</v>
      </c>
    </row>
    <row r="4560" spans="1:17" hidden="1" x14ac:dyDescent="0.3">
      <c r="A4560" t="s">
        <v>9350</v>
      </c>
      <c r="B4560" t="s">
        <v>9351</v>
      </c>
      <c r="C4560" t="s">
        <v>10405</v>
      </c>
      <c r="D4560" t="s">
        <v>754</v>
      </c>
      <c r="E4560">
        <v>7.8703070319999897</v>
      </c>
      <c r="F4560">
        <v>91.28</v>
      </c>
      <c r="G4560">
        <v>-9.1857927760306897</v>
      </c>
      <c r="H4560">
        <v>1.0745089067685101</v>
      </c>
      <c r="I4560">
        <v>3.6836960673246</v>
      </c>
      <c r="J4560">
        <v>0.61604334850567799</v>
      </c>
      <c r="K4560">
        <v>86.478002427617398</v>
      </c>
      <c r="L4560">
        <v>82.650498179836802</v>
      </c>
      <c r="M4560">
        <v>56.3654480897074</v>
      </c>
      <c r="N4560">
        <v>0.873308023776315</v>
      </c>
      <c r="O4560">
        <v>6.6827344434706202</v>
      </c>
      <c r="P4560">
        <v>32.289855072463702</v>
      </c>
    </row>
    <row r="4561" spans="1:17" hidden="1" x14ac:dyDescent="0.3">
      <c r="A4561" t="s">
        <v>9352</v>
      </c>
      <c r="B4561" t="s">
        <v>9353</v>
      </c>
      <c r="C4561" t="s">
        <v>10405</v>
      </c>
      <c r="D4561" t="s">
        <v>564</v>
      </c>
      <c r="E4561">
        <v>7.8137499999999998</v>
      </c>
      <c r="F4561">
        <v>11.75</v>
      </c>
      <c r="G4561">
        <v>27.910232957905599</v>
      </c>
      <c r="H4561">
        <v>8.3554574570017799</v>
      </c>
      <c r="I4561">
        <v>34.914259148705298</v>
      </c>
      <c r="J4561">
        <v>-2.4691114784524202</v>
      </c>
      <c r="K4561">
        <v>10.177120468089001</v>
      </c>
      <c r="L4561">
        <v>8.8203708138917492</v>
      </c>
      <c r="M4561">
        <v>71.403761382323097</v>
      </c>
      <c r="N4561">
        <v>2.1263983589408002</v>
      </c>
      <c r="O4561">
        <v>0.85106382978723505</v>
      </c>
      <c r="P4561">
        <v>89.516129032257993</v>
      </c>
      <c r="Q4561">
        <v>2.6459619044652001E-2</v>
      </c>
    </row>
    <row r="4562" spans="1:17" hidden="1" x14ac:dyDescent="0.3">
      <c r="A4562" t="s">
        <v>9354</v>
      </c>
      <c r="B4562" t="s">
        <v>9355</v>
      </c>
      <c r="C4562" t="s">
        <v>10405</v>
      </c>
      <c r="D4562" t="s">
        <v>74</v>
      </c>
      <c r="E4562">
        <v>7.8127094599999998</v>
      </c>
      <c r="F4562">
        <v>1.1499999999999999</v>
      </c>
      <c r="G4562">
        <v>32.114203374410003</v>
      </c>
      <c r="H4562">
        <v>4.9510822079663201</v>
      </c>
      <c r="I4562">
        <v>5.9727705297973896</v>
      </c>
      <c r="J4562">
        <v>-10.599192779265399</v>
      </c>
      <c r="K4562">
        <v>1.08180846891782</v>
      </c>
      <c r="L4562">
        <v>1.0174381009748199</v>
      </c>
      <c r="M4562">
        <v>54.751515150680298</v>
      </c>
      <c r="N4562">
        <v>0.98019226093647505</v>
      </c>
      <c r="O4562">
        <v>8.6956521739130608</v>
      </c>
      <c r="P4562">
        <v>82.539682539682502</v>
      </c>
      <c r="Q4562">
        <v>-4.5681000679202E-2</v>
      </c>
    </row>
    <row r="4563" spans="1:17" hidden="1" x14ac:dyDescent="0.3">
      <c r="A4563" t="s">
        <v>9356</v>
      </c>
      <c r="B4563" t="s">
        <v>9357</v>
      </c>
      <c r="C4563" t="s">
        <v>10405</v>
      </c>
      <c r="D4563" t="s">
        <v>1433</v>
      </c>
      <c r="E4563">
        <v>7.7958959999999999</v>
      </c>
      <c r="F4563">
        <v>200.1</v>
      </c>
      <c r="G4563">
        <v>-0.61332550696495802</v>
      </c>
      <c r="H4563">
        <v>0.226604574738616</v>
      </c>
      <c r="I4563">
        <v>44.538177994351003</v>
      </c>
      <c r="J4563">
        <v>-2.4691114784524202</v>
      </c>
      <c r="K4563">
        <v>189.640574051069</v>
      </c>
      <c r="L4563">
        <v>160.534970718669</v>
      </c>
      <c r="M4563">
        <v>96.690075346908301</v>
      </c>
      <c r="N4563">
        <v>0</v>
      </c>
      <c r="O4563">
        <v>0.49975012493752502</v>
      </c>
      <c r="P4563">
        <v>78.342245989304701</v>
      </c>
    </row>
    <row r="4564" spans="1:17" hidden="1" x14ac:dyDescent="0.3">
      <c r="A4564" t="s">
        <v>9358</v>
      </c>
      <c r="B4564" t="s">
        <v>9359</v>
      </c>
      <c r="C4564" t="s">
        <v>10405</v>
      </c>
      <c r="D4564" t="s">
        <v>1186</v>
      </c>
      <c r="E4564">
        <v>7.7906625500000004</v>
      </c>
      <c r="F4564">
        <v>1.1299999999999999</v>
      </c>
      <c r="G4564">
        <v>-19.1715109113042</v>
      </c>
      <c r="H4564">
        <v>-18.0389056561113</v>
      </c>
      <c r="I4564">
        <v>-58.209459238170801</v>
      </c>
      <c r="J4564">
        <v>-6.7794563060386102</v>
      </c>
      <c r="K4564">
        <v>1.25321137442662</v>
      </c>
      <c r="L4564">
        <v>1.32094388075422</v>
      </c>
      <c r="M4564">
        <v>24.917023212704699</v>
      </c>
      <c r="N4564">
        <v>1.5073639209358001</v>
      </c>
      <c r="O4564">
        <v>125.663716814159</v>
      </c>
      <c r="P4564">
        <v>37.804878048780402</v>
      </c>
      <c r="Q4564">
        <v>1.0413991140898001E-2</v>
      </c>
    </row>
    <row r="4565" spans="1:17" hidden="1" x14ac:dyDescent="0.3">
      <c r="A4565" t="s">
        <v>9360</v>
      </c>
      <c r="B4565" t="s">
        <v>9361</v>
      </c>
      <c r="C4565" t="s">
        <v>10405</v>
      </c>
      <c r="D4565" t="s">
        <v>438</v>
      </c>
      <c r="E4565">
        <v>7.7774127000000002</v>
      </c>
      <c r="F4565">
        <v>5.35</v>
      </c>
      <c r="G4565">
        <v>-34.898783638576901</v>
      </c>
      <c r="H4565">
        <v>48.1835208144769</v>
      </c>
      <c r="I4565">
        <v>-3.8533562146546698</v>
      </c>
      <c r="J4565">
        <v>9.3588455107948807</v>
      </c>
      <c r="K4565">
        <v>4.1673734828983902</v>
      </c>
      <c r="L4565">
        <v>4.6802076848424603</v>
      </c>
      <c r="M4565">
        <v>85.870657417283596</v>
      </c>
      <c r="N4565">
        <v>0.88908220965637197</v>
      </c>
      <c r="O4565">
        <v>34.5794392523364</v>
      </c>
      <c r="P4565">
        <v>84.482758620689594</v>
      </c>
      <c r="Q4565">
        <v>-2.4028862434656999E-2</v>
      </c>
    </row>
    <row r="4566" spans="1:17" hidden="1" x14ac:dyDescent="0.3">
      <c r="A4566" t="s">
        <v>9362</v>
      </c>
      <c r="B4566" t="s">
        <v>9363</v>
      </c>
      <c r="C4566" t="s">
        <v>10405</v>
      </c>
      <c r="E4566">
        <v>7.77118243199999</v>
      </c>
      <c r="F4566">
        <v>90.48</v>
      </c>
      <c r="G4566">
        <v>440.486716936797</v>
      </c>
      <c r="H4566">
        <v>306.69874508600299</v>
      </c>
      <c r="I4566">
        <v>306.11076755832801</v>
      </c>
      <c r="J4566">
        <v>12.202553464670601</v>
      </c>
      <c r="K4566">
        <v>45.938271931189497</v>
      </c>
      <c r="L4566">
        <v>27.115273878604601</v>
      </c>
      <c r="M4566">
        <v>87.817471116095106</v>
      </c>
      <c r="N4566">
        <v>1.0284697508896701</v>
      </c>
      <c r="O4566">
        <v>0</v>
      </c>
      <c r="P4566">
        <v>660.97560975609701</v>
      </c>
      <c r="Q4566">
        <v>0.158676217680216</v>
      </c>
    </row>
    <row r="4567" spans="1:17" hidden="1" x14ac:dyDescent="0.3">
      <c r="A4567" t="s">
        <v>9364</v>
      </c>
      <c r="B4567" t="s">
        <v>9365</v>
      </c>
      <c r="C4567" t="s">
        <v>10405</v>
      </c>
      <c r="D4567" t="s">
        <v>213</v>
      </c>
      <c r="E4567">
        <v>7.7577503999999999</v>
      </c>
      <c r="F4567">
        <v>0.96</v>
      </c>
      <c r="G4567">
        <v>-0.66466159623571697</v>
      </c>
      <c r="H4567">
        <v>14.9954307636417</v>
      </c>
      <c r="I4567">
        <v>53.745427979874101</v>
      </c>
      <c r="J4567">
        <v>-8.29435419689902</v>
      </c>
      <c r="K4567">
        <v>0.92835168514909805</v>
      </c>
      <c r="L4567">
        <v>0.78442347878498797</v>
      </c>
      <c r="M4567">
        <v>33.521651566337802</v>
      </c>
      <c r="N4567">
        <v>0.40588794586673499</v>
      </c>
      <c r="O4567">
        <v>19.7916666666666</v>
      </c>
      <c r="P4567">
        <v>88.235294117647001</v>
      </c>
      <c r="Q4567">
        <v>5.1799513984002003E-2</v>
      </c>
    </row>
    <row r="4568" spans="1:17" hidden="1" x14ac:dyDescent="0.3">
      <c r="A4568" t="s">
        <v>9366</v>
      </c>
      <c r="B4568" t="s">
        <v>9367</v>
      </c>
      <c r="C4568" t="s">
        <v>10405</v>
      </c>
      <c r="D4568" t="s">
        <v>564</v>
      </c>
      <c r="E4568">
        <v>7.7544599999999999</v>
      </c>
      <c r="F4568">
        <v>7.77</v>
      </c>
      <c r="G4568">
        <v>-32.171510911304203</v>
      </c>
      <c r="H4568">
        <v>-4.7576556561113303</v>
      </c>
      <c r="I4568">
        <v>-17.683143448697201</v>
      </c>
      <c r="J4568">
        <v>-2.4691114784524202</v>
      </c>
      <c r="K4568">
        <v>7.7699997995165599</v>
      </c>
      <c r="L4568">
        <v>7.7577957012971099</v>
      </c>
      <c r="M4568">
        <v>100</v>
      </c>
      <c r="O4568">
        <v>0</v>
      </c>
      <c r="P4568">
        <v>0</v>
      </c>
    </row>
    <row r="4569" spans="1:17" hidden="1" x14ac:dyDescent="0.3">
      <c r="A4569" t="s">
        <v>9368</v>
      </c>
      <c r="B4569" t="s">
        <v>9369</v>
      </c>
      <c r="C4569" t="s">
        <v>10405</v>
      </c>
      <c r="D4569" t="s">
        <v>266</v>
      </c>
      <c r="E4569">
        <v>7.7029335679999997</v>
      </c>
      <c r="F4569">
        <v>7.04</v>
      </c>
      <c r="G4569">
        <v>-20.425479165272399</v>
      </c>
      <c r="H4569">
        <v>32.207324888635704</v>
      </c>
      <c r="I4569">
        <v>38.761300995747199</v>
      </c>
      <c r="J4569">
        <v>-2.4691114784524202</v>
      </c>
      <c r="K4569">
        <v>5.4303952720316797</v>
      </c>
      <c r="L4569">
        <v>5.1064682834476498</v>
      </c>
      <c r="M4569">
        <v>62.188724520488002</v>
      </c>
      <c r="N4569">
        <v>1.8642159861743099</v>
      </c>
      <c r="O4569">
        <v>5.3977272727272698</v>
      </c>
      <c r="P4569">
        <v>90.270270270270203</v>
      </c>
      <c r="Q4569">
        <v>6.1085291740633998E-2</v>
      </c>
    </row>
    <row r="4570" spans="1:17" hidden="1" x14ac:dyDescent="0.3">
      <c r="A4570" t="s">
        <v>9370</v>
      </c>
      <c r="B4570" t="s">
        <v>9371</v>
      </c>
      <c r="C4570" t="s">
        <v>10405</v>
      </c>
      <c r="D4570" t="s">
        <v>564</v>
      </c>
      <c r="E4570">
        <v>7.701105375</v>
      </c>
      <c r="F4570">
        <v>3.81</v>
      </c>
      <c r="G4570">
        <v>1.0452723054790001</v>
      </c>
      <c r="H4570">
        <v>-4.4972389894446501</v>
      </c>
      <c r="I4570">
        <v>-14.431110928372</v>
      </c>
      <c r="J4570">
        <v>4.4753329659920196</v>
      </c>
      <c r="K4570">
        <v>3.7525436889786898</v>
      </c>
      <c r="L4570">
        <v>3.5505117194160598</v>
      </c>
      <c r="M4570">
        <v>46.125535538008201</v>
      </c>
      <c r="N4570">
        <v>1.37819453624146</v>
      </c>
      <c r="O4570">
        <v>22.3097112860892</v>
      </c>
      <c r="P4570">
        <v>33.216783216783199</v>
      </c>
      <c r="Q4570">
        <v>9.0972891931739006E-2</v>
      </c>
    </row>
    <row r="4571" spans="1:17" hidden="1" x14ac:dyDescent="0.3">
      <c r="A4571" t="s">
        <v>9372</v>
      </c>
      <c r="B4571" t="s">
        <v>9373</v>
      </c>
      <c r="C4571" t="s">
        <v>10405</v>
      </c>
      <c r="D4571" t="s">
        <v>74</v>
      </c>
      <c r="E4571">
        <v>7.5763800000000003</v>
      </c>
      <c r="F4571">
        <v>25.77</v>
      </c>
      <c r="G4571">
        <v>-27.202060809471199</v>
      </c>
      <c r="H4571">
        <v>-4.7576556561113303</v>
      </c>
      <c r="I4571">
        <v>-17.683143448697201</v>
      </c>
      <c r="J4571">
        <v>-2.4691114784524202</v>
      </c>
      <c r="K4571">
        <v>25.7698662178638</v>
      </c>
      <c r="L4571">
        <v>25.600256147023099</v>
      </c>
      <c r="M4571">
        <v>100</v>
      </c>
      <c r="O4571">
        <v>0</v>
      </c>
      <c r="P4571">
        <v>4.9694501018329804</v>
      </c>
    </row>
    <row r="4572" spans="1:17" hidden="1" x14ac:dyDescent="0.3">
      <c r="A4572" t="s">
        <v>9374</v>
      </c>
      <c r="B4572" t="s">
        <v>9375</v>
      </c>
      <c r="C4572" t="s">
        <v>10405</v>
      </c>
      <c r="D4572" t="s">
        <v>130</v>
      </c>
      <c r="E4572">
        <v>7.5409823999999999</v>
      </c>
      <c r="F4572">
        <v>40.18</v>
      </c>
      <c r="G4572">
        <v>18.597719857926499</v>
      </c>
      <c r="H4572">
        <v>10.968150795501501</v>
      </c>
      <c r="I4572">
        <v>41.445569422589898</v>
      </c>
      <c r="J4572">
        <v>7.76408468066965</v>
      </c>
      <c r="K4572">
        <v>32.110118947559201</v>
      </c>
      <c r="L4572">
        <v>26.319211935607299</v>
      </c>
      <c r="M4572">
        <v>99.999992675935403</v>
      </c>
      <c r="N4572">
        <v>0.89715689715689695</v>
      </c>
      <c r="O4572">
        <v>0</v>
      </c>
      <c r="P4572">
        <v>74.695652173913004</v>
      </c>
    </row>
    <row r="4573" spans="1:17" hidden="1" x14ac:dyDescent="0.3">
      <c r="A4573" t="s">
        <v>9376</v>
      </c>
      <c r="B4573" t="s">
        <v>9377</v>
      </c>
      <c r="C4573" t="s">
        <v>10405</v>
      </c>
      <c r="D4573" t="s">
        <v>21</v>
      </c>
      <c r="E4573">
        <v>7.4979779999999998</v>
      </c>
      <c r="F4573">
        <v>7.45</v>
      </c>
      <c r="G4573">
        <v>54.5452810686456</v>
      </c>
      <c r="H4573">
        <v>60.065353193446199</v>
      </c>
      <c r="I4573">
        <v>26.139250373696601</v>
      </c>
      <c r="J4573">
        <v>-2.8701809971690002</v>
      </c>
      <c r="K4573">
        <v>6.3340453061323396</v>
      </c>
      <c r="L4573">
        <v>5.5099796109301602</v>
      </c>
      <c r="M4573">
        <v>87.364086456981397</v>
      </c>
      <c r="N4573">
        <v>0.22453823134867401</v>
      </c>
      <c r="O4573">
        <v>7.3825503355704702</v>
      </c>
      <c r="P4573">
        <v>274.371859296482</v>
      </c>
    </row>
    <row r="4574" spans="1:17" hidden="1" x14ac:dyDescent="0.3">
      <c r="A4574" t="s">
        <v>9378</v>
      </c>
      <c r="B4574" t="s">
        <v>9379</v>
      </c>
      <c r="C4574" t="s">
        <v>10405</v>
      </c>
      <c r="D4574" t="s">
        <v>400</v>
      </c>
      <c r="E4574">
        <v>7.4921423999999996</v>
      </c>
      <c r="F4574">
        <v>10.33</v>
      </c>
      <c r="G4574">
        <v>-43.8053860182332</v>
      </c>
      <c r="H4574">
        <v>-13.0096521068655</v>
      </c>
      <c r="I4574">
        <v>-61.327442412145103</v>
      </c>
      <c r="J4574">
        <v>-6.7283707377116801</v>
      </c>
      <c r="K4574">
        <v>12.907865023694599</v>
      </c>
      <c r="L4574">
        <v>14.255056276197299</v>
      </c>
      <c r="M4574">
        <v>39.236662336106399</v>
      </c>
      <c r="N4574">
        <v>1.7215528457535101</v>
      </c>
      <c r="O4574">
        <v>107.35721200387199</v>
      </c>
      <c r="P4574">
        <v>20.116279069767401</v>
      </c>
      <c r="Q4574">
        <v>7.4596112380583002E-2</v>
      </c>
    </row>
    <row r="4575" spans="1:17" hidden="1" x14ac:dyDescent="0.3">
      <c r="A4575" t="s">
        <v>9380</v>
      </c>
      <c r="B4575" t="s">
        <v>9381</v>
      </c>
      <c r="C4575" t="s">
        <v>10405</v>
      </c>
      <c r="D4575" t="s">
        <v>592</v>
      </c>
      <c r="E4575">
        <v>7.4900897999999998</v>
      </c>
      <c r="F4575">
        <v>24.21</v>
      </c>
      <c r="G4575">
        <v>59.9713462315529</v>
      </c>
      <c r="H4575">
        <v>-4.7576556561113303</v>
      </c>
      <c r="I4575">
        <v>-2.0118582121945701</v>
      </c>
      <c r="J4575">
        <v>-2.4691114784524202</v>
      </c>
      <c r="K4575">
        <v>23.512949298229898</v>
      </c>
      <c r="M4575">
        <v>99.997122905156402</v>
      </c>
      <c r="N4575">
        <v>0</v>
      </c>
      <c r="O4575">
        <v>0</v>
      </c>
      <c r="P4575">
        <v>101.75</v>
      </c>
    </row>
    <row r="4576" spans="1:17" hidden="1" x14ac:dyDescent="0.3">
      <c r="A4576" t="s">
        <v>9382</v>
      </c>
      <c r="B4576" t="s">
        <v>9383</v>
      </c>
      <c r="C4576" t="s">
        <v>10405</v>
      </c>
      <c r="D4576" t="s">
        <v>74</v>
      </c>
      <c r="E4576">
        <v>7.4464461000000002</v>
      </c>
      <c r="F4576">
        <v>3.93</v>
      </c>
      <c r="G4576">
        <v>-4.9870448918867201</v>
      </c>
      <c r="H4576">
        <v>-28.692746934001701</v>
      </c>
      <c r="I4576">
        <v>-16.6548658137357</v>
      </c>
      <c r="J4576">
        <v>4.3684953591544202</v>
      </c>
      <c r="K4576">
        <v>3.9959811377280698</v>
      </c>
      <c r="L4576">
        <v>3.9134345660426999</v>
      </c>
      <c r="M4576">
        <v>54.948904902790197</v>
      </c>
      <c r="N4576">
        <v>0.49766955041205402</v>
      </c>
      <c r="O4576">
        <v>54.961832061068598</v>
      </c>
      <c r="P4576">
        <v>44.485294117647001</v>
      </c>
      <c r="Q4576">
        <v>5.5466246764997999E-2</v>
      </c>
    </row>
    <row r="4577" spans="1:17" hidden="1" x14ac:dyDescent="0.3">
      <c r="A4577" t="s">
        <v>9384</v>
      </c>
      <c r="B4577" t="s">
        <v>9385</v>
      </c>
      <c r="C4577" t="s">
        <v>10405</v>
      </c>
      <c r="D4577" t="s">
        <v>213</v>
      </c>
      <c r="E4577">
        <v>7.418530992</v>
      </c>
      <c r="F4577">
        <v>12.04</v>
      </c>
      <c r="G4577">
        <v>95.858792118998693</v>
      </c>
      <c r="H4577">
        <v>2.5428536817494498</v>
      </c>
      <c r="I4577">
        <v>1.17174302711718</v>
      </c>
      <c r="J4577">
        <v>-12.054233080741399</v>
      </c>
      <c r="K4577">
        <v>12.551035965330399</v>
      </c>
      <c r="L4577">
        <v>10.9765035344279</v>
      </c>
      <c r="M4577">
        <v>35.962353222986302</v>
      </c>
      <c r="N4577">
        <v>0.990319276112405</v>
      </c>
      <c r="O4577">
        <v>53.322259136212601</v>
      </c>
      <c r="P4577">
        <v>150.833333333333</v>
      </c>
      <c r="Q4577">
        <v>6.9925681588675001E-2</v>
      </c>
    </row>
    <row r="4578" spans="1:17" hidden="1" x14ac:dyDescent="0.3">
      <c r="A4578" t="s">
        <v>9386</v>
      </c>
      <c r="B4578" t="s">
        <v>9387</v>
      </c>
      <c r="C4578" t="s">
        <v>10405</v>
      </c>
      <c r="D4578" t="s">
        <v>4740</v>
      </c>
      <c r="E4578">
        <v>7.4123999999999999</v>
      </c>
      <c r="F4578">
        <v>3.45</v>
      </c>
      <c r="G4578">
        <v>57.388928649135302</v>
      </c>
      <c r="H4578">
        <v>5.2423443438886697</v>
      </c>
      <c r="I4578">
        <v>34.971723807939902</v>
      </c>
      <c r="J4578">
        <v>0.86422185488092296</v>
      </c>
      <c r="K4578">
        <v>3.4652778200741201</v>
      </c>
      <c r="L4578">
        <v>3.19864827275986</v>
      </c>
      <c r="M4578">
        <v>60.532088713608303</v>
      </c>
      <c r="N4578">
        <v>0.80419385417855704</v>
      </c>
      <c r="O4578">
        <v>57.681159420289802</v>
      </c>
      <c r="P4578">
        <v>106.58682634730501</v>
      </c>
      <c r="Q4578">
        <v>7.4833301311808001E-2</v>
      </c>
    </row>
    <row r="4579" spans="1:17" hidden="1" x14ac:dyDescent="0.3">
      <c r="A4579" t="s">
        <v>9388</v>
      </c>
      <c r="B4579" t="s">
        <v>9389</v>
      </c>
      <c r="C4579" t="s">
        <v>10405</v>
      </c>
      <c r="D4579" t="s">
        <v>46</v>
      </c>
      <c r="E4579">
        <v>7.4070809999999998</v>
      </c>
      <c r="F4579">
        <v>10.35</v>
      </c>
      <c r="G4579">
        <v>21.617493546348001</v>
      </c>
      <c r="H4579">
        <v>-8.3744689503439904</v>
      </c>
      <c r="I4579">
        <v>2.9462271806734099</v>
      </c>
      <c r="J4579">
        <v>4.0103701630162503</v>
      </c>
      <c r="K4579">
        <v>9.7953117616240899</v>
      </c>
      <c r="L4579">
        <v>9.4104908790518298</v>
      </c>
      <c r="M4579">
        <v>59.937878403838603</v>
      </c>
      <c r="N4579">
        <v>1.61231188509665</v>
      </c>
      <c r="O4579">
        <v>42.028985507246297</v>
      </c>
      <c r="P4579">
        <v>67.475728155339795</v>
      </c>
      <c r="Q4579">
        <v>3.5615565708273997E-2</v>
      </c>
    </row>
    <row r="4580" spans="1:17" hidden="1" x14ac:dyDescent="0.3">
      <c r="A4580" t="s">
        <v>9390</v>
      </c>
      <c r="B4580" t="s">
        <v>9391</v>
      </c>
      <c r="C4580" t="s">
        <v>10405</v>
      </c>
      <c r="D4580" t="s">
        <v>21</v>
      </c>
      <c r="E4580">
        <v>7.4063636639999997</v>
      </c>
      <c r="F4580">
        <v>2.14</v>
      </c>
      <c r="G4580">
        <v>-15.231620200921601</v>
      </c>
      <c r="H4580">
        <v>54.366431935129498</v>
      </c>
      <c r="I4580">
        <v>-5.6412586319432698</v>
      </c>
      <c r="J4580">
        <v>7.0786272150149196</v>
      </c>
      <c r="K4580">
        <v>1.7335760826215301</v>
      </c>
      <c r="L4580">
        <v>1.72939264782544</v>
      </c>
      <c r="M4580">
        <v>77.667680453769705</v>
      </c>
      <c r="N4580">
        <v>2.1759591484302199</v>
      </c>
      <c r="O4580">
        <v>19.626168224299001</v>
      </c>
      <c r="P4580">
        <v>151.76470588235199</v>
      </c>
      <c r="Q4580">
        <v>5.3283336926155001E-2</v>
      </c>
    </row>
    <row r="4581" spans="1:17" hidden="1" x14ac:dyDescent="0.3">
      <c r="A4581" t="s">
        <v>9392</v>
      </c>
      <c r="B4581" t="s">
        <v>9393</v>
      </c>
      <c r="C4581" t="s">
        <v>10405</v>
      </c>
      <c r="D4581" t="s">
        <v>167</v>
      </c>
      <c r="E4581">
        <v>7.387851618</v>
      </c>
      <c r="F4581">
        <v>13.85</v>
      </c>
      <c r="G4581">
        <v>-36.323760046252303</v>
      </c>
      <c r="H4581">
        <v>5.3395769542102904</v>
      </c>
      <c r="I4581">
        <v>-24.854725218134199</v>
      </c>
      <c r="J4581">
        <v>-2.6047966887644902</v>
      </c>
      <c r="K4581">
        <v>14.0849478535388</v>
      </c>
      <c r="L4581">
        <v>15.2725717016126</v>
      </c>
      <c r="M4581">
        <v>49.427581916275003</v>
      </c>
      <c r="N4581">
        <v>3.1360108588034099</v>
      </c>
      <c r="O4581">
        <v>58.1227436823104</v>
      </c>
      <c r="P4581">
        <v>10.3585657370517</v>
      </c>
      <c r="Q4581">
        <v>-3.1763565369117001E-2</v>
      </c>
    </row>
    <row r="4582" spans="1:17" hidden="1" x14ac:dyDescent="0.3">
      <c r="A4582" t="s">
        <v>9394</v>
      </c>
      <c r="B4582" t="s">
        <v>9395</v>
      </c>
      <c r="C4582" t="s">
        <v>10405</v>
      </c>
      <c r="D4582" t="s">
        <v>564</v>
      </c>
      <c r="E4582">
        <v>7.2972915</v>
      </c>
      <c r="F4582">
        <v>11.55</v>
      </c>
      <c r="G4582">
        <v>152.31124770938499</v>
      </c>
      <c r="H4582">
        <v>-20.589173448413401</v>
      </c>
      <c r="I4582">
        <v>27.053698656565899</v>
      </c>
      <c r="J4582">
        <v>-0.98049501610566003</v>
      </c>
      <c r="K4582">
        <v>11.602934756422</v>
      </c>
      <c r="L4582">
        <v>9.16217925402273</v>
      </c>
      <c r="M4582">
        <v>36.279506895462397</v>
      </c>
      <c r="N4582">
        <v>0.31605322295815402</v>
      </c>
      <c r="O4582">
        <v>67.359307359307294</v>
      </c>
      <c r="P4582">
        <v>211.32075471698101</v>
      </c>
      <c r="Q4582">
        <v>0.117495001296384</v>
      </c>
    </row>
    <row r="4583" spans="1:17" hidden="1" x14ac:dyDescent="0.3">
      <c r="A4583" t="s">
        <v>9396</v>
      </c>
      <c r="B4583" t="s">
        <v>9397</v>
      </c>
      <c r="C4583" t="s">
        <v>10405</v>
      </c>
      <c r="D4583" t="s">
        <v>2730</v>
      </c>
      <c r="E4583">
        <v>7.2901849599999897</v>
      </c>
      <c r="F4583">
        <v>6.4</v>
      </c>
      <c r="G4583">
        <v>-23.327973496338199</v>
      </c>
      <c r="H4583">
        <v>-3.17035406880973</v>
      </c>
      <c r="I4583">
        <v>17.337953597716201</v>
      </c>
      <c r="J4583">
        <v>-7.0890816721930996</v>
      </c>
      <c r="K4583">
        <v>6.2270167967780301</v>
      </c>
      <c r="L4583">
        <v>6.0811312967845197</v>
      </c>
      <c r="M4583">
        <v>48.1608763771019</v>
      </c>
      <c r="N4583">
        <v>0.33889765412620398</v>
      </c>
      <c r="O4583">
        <v>33.59375</v>
      </c>
      <c r="P4583">
        <v>49.184149184149099</v>
      </c>
      <c r="Q4583">
        <v>2.7541717937027001E-2</v>
      </c>
    </row>
    <row r="4584" spans="1:17" hidden="1" x14ac:dyDescent="0.3">
      <c r="A4584" t="s">
        <v>9398</v>
      </c>
      <c r="B4584" t="s">
        <v>9399</v>
      </c>
      <c r="C4584" t="s">
        <v>10405</v>
      </c>
      <c r="D4584" t="s">
        <v>564</v>
      </c>
      <c r="E4584">
        <v>7.28900185</v>
      </c>
      <c r="F4584">
        <v>4.91</v>
      </c>
      <c r="G4584">
        <v>-7.8677134429497801</v>
      </c>
      <c r="H4584">
        <v>-13.3514056561113</v>
      </c>
      <c r="I4584">
        <v>-19.483143448697199</v>
      </c>
      <c r="J4584">
        <v>-3.1060541536116602</v>
      </c>
      <c r="K4584">
        <v>5.1955610874062801</v>
      </c>
      <c r="L4584">
        <v>5.0838681234609702</v>
      </c>
      <c r="M4584">
        <v>45.823207289367701</v>
      </c>
      <c r="N4584">
        <v>1.5635403544586499</v>
      </c>
      <c r="O4584">
        <v>60.692464358452099</v>
      </c>
      <c r="P4584">
        <v>53.4375</v>
      </c>
      <c r="Q4584">
        <v>5.5035579318074998E-2</v>
      </c>
    </row>
    <row r="4585" spans="1:17" hidden="1" x14ac:dyDescent="0.3">
      <c r="A4585" t="s">
        <v>9400</v>
      </c>
      <c r="B4585" t="s">
        <v>3614</v>
      </c>
      <c r="C4585" t="s">
        <v>10405</v>
      </c>
      <c r="D4585" t="s">
        <v>114</v>
      </c>
      <c r="E4585">
        <v>7.2579500000000001</v>
      </c>
      <c r="F4585">
        <v>6.23</v>
      </c>
      <c r="G4585">
        <v>-42.531223141520002</v>
      </c>
      <c r="H4585">
        <v>3.3281529247467501</v>
      </c>
      <c r="I4585">
        <v>-25.7952378439774</v>
      </c>
      <c r="J4585">
        <v>-6.8486735222480304</v>
      </c>
      <c r="K4585">
        <v>6.7333702515426701</v>
      </c>
      <c r="L4585">
        <v>7.1001935043790096</v>
      </c>
      <c r="M4585">
        <v>35.272016124810499</v>
      </c>
      <c r="N4585">
        <v>0.36106824643306001</v>
      </c>
      <c r="O4585">
        <v>48.796147672552102</v>
      </c>
      <c r="P4585">
        <v>5.2364864864864904</v>
      </c>
      <c r="Q4585">
        <v>8.7177614674225995E-2</v>
      </c>
    </row>
    <row r="4586" spans="1:17" hidden="1" x14ac:dyDescent="0.3">
      <c r="A4586" t="s">
        <v>9401</v>
      </c>
      <c r="B4586" t="s">
        <v>9402</v>
      </c>
      <c r="C4586" t="s">
        <v>10405</v>
      </c>
      <c r="D4586" t="s">
        <v>780</v>
      </c>
      <c r="E4586">
        <v>7.24552</v>
      </c>
      <c r="F4586">
        <v>9.4</v>
      </c>
      <c r="G4586">
        <v>-30.549889289682501</v>
      </c>
      <c r="H4586">
        <v>2.1173443438886701</v>
      </c>
      <c r="I4586">
        <v>14.711222748485801</v>
      </c>
      <c r="J4586">
        <v>-12.469111478452399</v>
      </c>
      <c r="K4586">
        <v>8.5670792402120792</v>
      </c>
      <c r="L4586">
        <v>8.1973815859705308</v>
      </c>
      <c r="M4586">
        <v>55.3686585744857</v>
      </c>
      <c r="N4586">
        <v>0.73241852487135495</v>
      </c>
      <c r="O4586">
        <v>50.212765957446699</v>
      </c>
      <c r="P4586">
        <v>44.615384615384599</v>
      </c>
      <c r="Q4586">
        <v>5.2248194031561002E-2</v>
      </c>
    </row>
    <row r="4587" spans="1:17" hidden="1" x14ac:dyDescent="0.3">
      <c r="A4587" t="s">
        <v>9403</v>
      </c>
      <c r="B4587" t="s">
        <v>9404</v>
      </c>
      <c r="C4587" t="s">
        <v>10405</v>
      </c>
      <c r="D4587" t="s">
        <v>51</v>
      </c>
      <c r="E4587">
        <v>7.2450000000000001</v>
      </c>
      <c r="F4587">
        <v>80.5</v>
      </c>
      <c r="G4587">
        <v>35.536822422029097</v>
      </c>
      <c r="H4587">
        <v>26.885843935057899</v>
      </c>
      <c r="I4587">
        <v>11.3646282730084</v>
      </c>
      <c r="J4587">
        <v>13.2749575366446</v>
      </c>
      <c r="K4587">
        <v>63.852652989483701</v>
      </c>
      <c r="L4587">
        <v>60.297158429444302</v>
      </c>
      <c r="M4587">
        <v>89.318189930742093</v>
      </c>
      <c r="N4587">
        <v>0.65125932510796503</v>
      </c>
      <c r="O4587">
        <v>8.0745341614906803</v>
      </c>
      <c r="P4587">
        <v>80.291153415453493</v>
      </c>
      <c r="Q4587">
        <v>0.10408933141047701</v>
      </c>
    </row>
    <row r="4588" spans="1:17" hidden="1" x14ac:dyDescent="0.3">
      <c r="A4588" t="s">
        <v>9405</v>
      </c>
      <c r="B4588" t="s">
        <v>9406</v>
      </c>
      <c r="C4588" t="s">
        <v>10405</v>
      </c>
      <c r="D4588" t="s">
        <v>74</v>
      </c>
      <c r="E4588">
        <v>7.232996</v>
      </c>
      <c r="F4588">
        <v>7.22</v>
      </c>
      <c r="G4588">
        <v>134.24915329533701</v>
      </c>
      <c r="H4588">
        <v>0.18420480900494501</v>
      </c>
      <c r="I4588">
        <v>148.737520757944</v>
      </c>
      <c r="J4588">
        <v>-2.4691114784524202</v>
      </c>
      <c r="K4588">
        <v>5.6322185312343596</v>
      </c>
      <c r="M4588">
        <v>100</v>
      </c>
      <c r="N4588">
        <v>0</v>
      </c>
      <c r="O4588">
        <v>0</v>
      </c>
      <c r="P4588">
        <v>166.42066420664199</v>
      </c>
    </row>
    <row r="4589" spans="1:17" hidden="1" x14ac:dyDescent="0.3">
      <c r="A4589" t="s">
        <v>9407</v>
      </c>
      <c r="B4589" t="s">
        <v>9408</v>
      </c>
      <c r="C4589" t="s">
        <v>10405</v>
      </c>
      <c r="D4589" t="s">
        <v>745</v>
      </c>
      <c r="E4589">
        <v>7.1545050000000003</v>
      </c>
      <c r="F4589">
        <v>185</v>
      </c>
      <c r="G4589">
        <v>-40.541991347163503</v>
      </c>
      <c r="H4589">
        <v>15.7635169823251</v>
      </c>
      <c r="I4589">
        <v>-73.094085844455194</v>
      </c>
      <c r="J4589">
        <v>-2.4691114784524202</v>
      </c>
      <c r="K4589">
        <v>215.72322656939099</v>
      </c>
      <c r="L4589">
        <v>262.70591641290798</v>
      </c>
      <c r="M4589">
        <v>51.822465135663499</v>
      </c>
      <c r="N4589">
        <v>9.8484848484848495E-2</v>
      </c>
      <c r="O4589">
        <v>161.513513513513</v>
      </c>
      <c r="P4589">
        <v>27.586206896551701</v>
      </c>
    </row>
    <row r="4590" spans="1:17" hidden="1" x14ac:dyDescent="0.3">
      <c r="A4590" t="s">
        <v>9409</v>
      </c>
      <c r="B4590" t="s">
        <v>9410</v>
      </c>
      <c r="C4590" t="s">
        <v>10405</v>
      </c>
      <c r="D4590" t="s">
        <v>542</v>
      </c>
      <c r="E4590">
        <v>7.1089500000000001</v>
      </c>
      <c r="F4590">
        <v>2.4900000000000002</v>
      </c>
      <c r="G4590">
        <v>-46.8975383085644</v>
      </c>
      <c r="H4590">
        <v>2.3852014867457898</v>
      </c>
      <c r="I4590">
        <v>-5.0134601907786402</v>
      </c>
      <c r="J4590">
        <v>-11.5600205693615</v>
      </c>
      <c r="K4590">
        <v>2.3520340102400201</v>
      </c>
      <c r="L4590">
        <v>2.4609951207793199</v>
      </c>
      <c r="M4590">
        <v>57.360686766903299</v>
      </c>
      <c r="N4590">
        <v>1.3886548487744199</v>
      </c>
      <c r="O4590">
        <v>35.742971887550098</v>
      </c>
      <c r="P4590">
        <v>31.052631578947299</v>
      </c>
      <c r="Q4590">
        <v>-4.4259833489261997E-2</v>
      </c>
    </row>
    <row r="4591" spans="1:17" hidden="1" x14ac:dyDescent="0.3">
      <c r="A4591" t="s">
        <v>9411</v>
      </c>
      <c r="B4591" t="s">
        <v>9412</v>
      </c>
      <c r="C4591" t="s">
        <v>10405</v>
      </c>
      <c r="D4591" t="s">
        <v>21</v>
      </c>
      <c r="E4591">
        <v>7.0994999999999999</v>
      </c>
      <c r="F4591">
        <v>60.37</v>
      </c>
      <c r="G4591">
        <v>15.4324010691358</v>
      </c>
      <c r="H4591">
        <v>-4.7576556561113303</v>
      </c>
      <c r="I4591">
        <v>-7.4585679511620704</v>
      </c>
      <c r="J4591">
        <v>-2.4691114784524202</v>
      </c>
      <c r="K4591">
        <v>56.509338200339997</v>
      </c>
      <c r="L4591">
        <v>45.767736908853301</v>
      </c>
      <c r="M4591">
        <v>100</v>
      </c>
      <c r="O4591">
        <v>0</v>
      </c>
      <c r="P4591">
        <v>47.603911980440003</v>
      </c>
    </row>
    <row r="4592" spans="1:17" hidden="1" x14ac:dyDescent="0.3">
      <c r="A4592" t="s">
        <v>9413</v>
      </c>
      <c r="B4592" t="s">
        <v>9414</v>
      </c>
      <c r="C4592" t="s">
        <v>10405</v>
      </c>
      <c r="D4592" t="s">
        <v>1460</v>
      </c>
      <c r="E4592">
        <v>7.0793952000000004</v>
      </c>
      <c r="F4592">
        <v>13.96</v>
      </c>
      <c r="G4592">
        <v>-9.1759161976478101</v>
      </c>
      <c r="H4592">
        <v>8.7382793032382597</v>
      </c>
      <c r="I4592">
        <v>2.76551919150987</v>
      </c>
      <c r="J4592">
        <v>-13.665040231633</v>
      </c>
      <c r="K4592">
        <v>13.254000800346899</v>
      </c>
      <c r="L4592">
        <v>11.5161044628647</v>
      </c>
      <c r="M4592">
        <v>41.332324255009098</v>
      </c>
      <c r="N4592">
        <v>0.68853030601282705</v>
      </c>
      <c r="O4592">
        <v>18.123209169054402</v>
      </c>
      <c r="P4592">
        <v>64.235294117647001</v>
      </c>
      <c r="Q4592">
        <v>7.7195338300700994E-2</v>
      </c>
    </row>
    <row r="4593" spans="1:17" hidden="1" x14ac:dyDescent="0.3">
      <c r="A4593" t="s">
        <v>9415</v>
      </c>
      <c r="B4593" t="s">
        <v>9416</v>
      </c>
      <c r="C4593" t="s">
        <v>10405</v>
      </c>
      <c r="D4593" t="s">
        <v>4397</v>
      </c>
      <c r="E4593">
        <v>7.0772686399999998</v>
      </c>
      <c r="F4593">
        <v>6.8</v>
      </c>
      <c r="G4593">
        <v>-18.8381775779708</v>
      </c>
      <c r="H4593">
        <v>-5.8231046667658202</v>
      </c>
      <c r="I4593">
        <v>-16.942402707956401</v>
      </c>
      <c r="J4593">
        <v>-8.8091691153400298</v>
      </c>
      <c r="K4593">
        <v>6.3642381216779302</v>
      </c>
      <c r="L4593">
        <v>6.4067296637817499</v>
      </c>
      <c r="M4593">
        <v>54.382052901384903</v>
      </c>
      <c r="N4593">
        <v>0.283826542873439</v>
      </c>
      <c r="O4593">
        <v>58.529411764705799</v>
      </c>
      <c r="P4593">
        <v>40.206185567010301</v>
      </c>
      <c r="Q4593">
        <v>2.0894314269517999E-2</v>
      </c>
    </row>
    <row r="4594" spans="1:17" hidden="1" x14ac:dyDescent="0.3">
      <c r="A4594" t="s">
        <v>9417</v>
      </c>
      <c r="B4594" t="s">
        <v>9418</v>
      </c>
      <c r="C4594" t="s">
        <v>10405</v>
      </c>
      <c r="D4594" t="s">
        <v>266</v>
      </c>
      <c r="E4594">
        <v>7.0618271999999997</v>
      </c>
      <c r="F4594">
        <v>16.32</v>
      </c>
      <c r="G4594">
        <v>-24.448738634076399</v>
      </c>
      <c r="H4594">
        <v>-7.9332471878672299</v>
      </c>
      <c r="I4594">
        <v>-0.35747845948082002</v>
      </c>
      <c r="J4594">
        <v>0.99063569386961103</v>
      </c>
      <c r="K4594">
        <v>15.4199918021814</v>
      </c>
      <c r="L4594">
        <v>15.466408503987999</v>
      </c>
      <c r="M4594">
        <v>63.781100369614499</v>
      </c>
      <c r="N4594">
        <v>1.81229010608819</v>
      </c>
      <c r="O4594">
        <v>51.7156862745098</v>
      </c>
      <c r="P4594">
        <v>34.876033057851203</v>
      </c>
      <c r="Q4594">
        <v>4.4049847319454001E-2</v>
      </c>
    </row>
    <row r="4595" spans="1:17" hidden="1" x14ac:dyDescent="0.3">
      <c r="A4595" t="s">
        <v>9419</v>
      </c>
      <c r="B4595" t="s">
        <v>9420</v>
      </c>
      <c r="C4595" t="s">
        <v>10405</v>
      </c>
      <c r="D4595" t="s">
        <v>564</v>
      </c>
      <c r="E4595">
        <v>7.0349999999999904</v>
      </c>
      <c r="F4595">
        <v>27.74</v>
      </c>
      <c r="G4595">
        <v>65.9713462315529</v>
      </c>
      <c r="H4595">
        <v>-9.1766409261604291</v>
      </c>
      <c r="I4595">
        <v>-0.78470265645112003</v>
      </c>
      <c r="J4595">
        <v>-2.4348531708128198</v>
      </c>
      <c r="K4595">
        <v>29.912667520623099</v>
      </c>
      <c r="L4595">
        <v>27.142275475786398</v>
      </c>
      <c r="M4595">
        <v>59.069059695734197</v>
      </c>
      <c r="N4595">
        <v>0.45936354544497499</v>
      </c>
      <c r="O4595">
        <v>45.313626532083603</v>
      </c>
      <c r="P4595">
        <v>107.790262172284</v>
      </c>
    </row>
    <row r="4596" spans="1:17" hidden="1" x14ac:dyDescent="0.3">
      <c r="A4596" t="s">
        <v>9421</v>
      </c>
      <c r="B4596" t="s">
        <v>9422</v>
      </c>
      <c r="C4596" t="s">
        <v>10405</v>
      </c>
      <c r="D4596" t="s">
        <v>860</v>
      </c>
      <c r="E4596">
        <v>6.9991991999999996</v>
      </c>
      <c r="F4596">
        <v>142.80000000000001</v>
      </c>
      <c r="G4596">
        <v>-32.171510911304203</v>
      </c>
      <c r="H4596">
        <v>22.8448820974406</v>
      </c>
      <c r="I4596">
        <v>188.88619961699601</v>
      </c>
      <c r="J4596">
        <v>-2.4691114784524202</v>
      </c>
      <c r="K4596">
        <v>117.695672015009</v>
      </c>
      <c r="M4596">
        <v>100</v>
      </c>
      <c r="N4596">
        <v>0</v>
      </c>
      <c r="O4596">
        <v>0</v>
      </c>
    </row>
    <row r="4597" spans="1:17" hidden="1" x14ac:dyDescent="0.3">
      <c r="A4597" t="s">
        <v>9423</v>
      </c>
      <c r="B4597" t="s">
        <v>9424</v>
      </c>
      <c r="C4597" t="s">
        <v>10405</v>
      </c>
      <c r="D4597" t="s">
        <v>54</v>
      </c>
      <c r="E4597">
        <v>6.9807249999999996</v>
      </c>
      <c r="F4597">
        <v>2.93</v>
      </c>
      <c r="G4597">
        <v>-37.041640781433998</v>
      </c>
      <c r="H4597">
        <v>-12.744876103395599</v>
      </c>
      <c r="I4597">
        <v>-44.433143448697201</v>
      </c>
      <c r="J4597">
        <v>-1.41647989950505</v>
      </c>
      <c r="K4597">
        <v>3.3010177341342302</v>
      </c>
      <c r="L4597">
        <v>3.7268123740797798</v>
      </c>
      <c r="M4597">
        <v>51.899718698659797</v>
      </c>
      <c r="N4597">
        <v>0.83100048314866704</v>
      </c>
      <c r="O4597">
        <v>105.119453924914</v>
      </c>
      <c r="P4597">
        <v>24.680851063829699</v>
      </c>
      <c r="Q4597">
        <v>-5.5910838653329999E-3</v>
      </c>
    </row>
    <row r="4598" spans="1:17" hidden="1" x14ac:dyDescent="0.3">
      <c r="A4598" t="s">
        <v>9425</v>
      </c>
      <c r="B4598" t="s">
        <v>9426</v>
      </c>
      <c r="C4598" t="s">
        <v>10405</v>
      </c>
      <c r="D4598" t="s">
        <v>592</v>
      </c>
      <c r="E4598">
        <v>6.9434078000000001</v>
      </c>
      <c r="F4598">
        <v>14</v>
      </c>
      <c r="G4598">
        <v>-28.467807207600501</v>
      </c>
      <c r="H4598">
        <v>-6.3058611452035196</v>
      </c>
      <c r="I4598">
        <v>-17.6116638203912</v>
      </c>
      <c r="J4598">
        <v>-0.87143537097238599</v>
      </c>
      <c r="K4598">
        <v>14.4574807316754</v>
      </c>
      <c r="L4598">
        <v>14.6493736247456</v>
      </c>
      <c r="M4598">
        <v>44.537627973241499</v>
      </c>
      <c r="N4598">
        <v>0.34190886517608499</v>
      </c>
      <c r="O4598">
        <v>34.285714285714299</v>
      </c>
      <c r="P4598">
        <v>19.658119658119599</v>
      </c>
      <c r="Q4598">
        <v>8.6697631686122004E-2</v>
      </c>
    </row>
    <row r="4599" spans="1:17" hidden="1" x14ac:dyDescent="0.3">
      <c r="A4599" t="s">
        <v>9427</v>
      </c>
      <c r="B4599" t="s">
        <v>9428</v>
      </c>
      <c r="C4599" t="s">
        <v>10405</v>
      </c>
      <c r="D4599" t="s">
        <v>130</v>
      </c>
      <c r="E4599">
        <v>6.9287099999999997</v>
      </c>
      <c r="F4599">
        <v>58.2</v>
      </c>
      <c r="G4599">
        <v>-7.75936897030377</v>
      </c>
      <c r="H4599">
        <v>-42.535433433889096</v>
      </c>
      <c r="I4599">
        <v>-3.3412966903474901</v>
      </c>
      <c r="J4599">
        <v>-6.3359399854751404</v>
      </c>
      <c r="K4599">
        <v>74.585796006924497</v>
      </c>
      <c r="L4599">
        <v>72.277729075723798</v>
      </c>
      <c r="M4599">
        <v>46.996687559422298</v>
      </c>
      <c r="N4599">
        <v>1.79734652762554</v>
      </c>
      <c r="O4599">
        <v>82.130584192439798</v>
      </c>
      <c r="P4599">
        <v>33.028571428571396</v>
      </c>
      <c r="Q4599">
        <v>6.6712142638283997E-2</v>
      </c>
    </row>
    <row r="4600" spans="1:17" hidden="1" x14ac:dyDescent="0.3">
      <c r="A4600" t="s">
        <v>9429</v>
      </c>
      <c r="B4600" t="s">
        <v>9430</v>
      </c>
      <c r="C4600" t="s">
        <v>10405</v>
      </c>
      <c r="D4600" t="s">
        <v>54</v>
      </c>
      <c r="E4600">
        <v>6.9000482999999999</v>
      </c>
      <c r="F4600">
        <v>23</v>
      </c>
      <c r="G4600">
        <v>-21.859760311783798</v>
      </c>
      <c r="H4600">
        <v>-4.7576556561113303</v>
      </c>
      <c r="I4600">
        <v>-22.602531625629801</v>
      </c>
      <c r="J4600">
        <v>-2.4691114784524202</v>
      </c>
      <c r="K4600">
        <v>22.9991638320992</v>
      </c>
      <c r="L4600">
        <v>22.634265443364601</v>
      </c>
      <c r="M4600">
        <v>10.6643431554632</v>
      </c>
      <c r="N4600">
        <v>0</v>
      </c>
      <c r="O4600">
        <v>5.1739130434782696</v>
      </c>
      <c r="P4600">
        <v>12.1951219512195</v>
      </c>
    </row>
    <row r="4601" spans="1:17" hidden="1" x14ac:dyDescent="0.3">
      <c r="A4601" t="s">
        <v>9431</v>
      </c>
      <c r="B4601" t="s">
        <v>9432</v>
      </c>
      <c r="C4601" t="s">
        <v>10405</v>
      </c>
      <c r="D4601" t="s">
        <v>1186</v>
      </c>
      <c r="E4601">
        <v>6.8755575000000002</v>
      </c>
      <c r="F4601">
        <v>10.59</v>
      </c>
      <c r="G4601">
        <v>-25.7393501072841</v>
      </c>
      <c r="H4601">
        <v>-9.6948190313357507</v>
      </c>
      <c r="I4601">
        <v>-5.0235689806121098</v>
      </c>
      <c r="J4601">
        <v>-7.4062748536768401</v>
      </c>
      <c r="K4601">
        <v>10.800309518718199</v>
      </c>
      <c r="L4601">
        <v>10.032264691062499</v>
      </c>
      <c r="M4601">
        <v>0.214214371415409</v>
      </c>
      <c r="N4601">
        <v>0.30303030303030298</v>
      </c>
      <c r="O4601">
        <v>28.989612842303998</v>
      </c>
      <c r="P4601">
        <v>51.069900142653303</v>
      </c>
    </row>
    <row r="4602" spans="1:17" hidden="1" x14ac:dyDescent="0.3">
      <c r="A4602" t="s">
        <v>9433</v>
      </c>
      <c r="B4602" t="s">
        <v>9434</v>
      </c>
      <c r="C4602" t="s">
        <v>10405</v>
      </c>
      <c r="D4602">
        <v>0</v>
      </c>
      <c r="E4602">
        <v>6.8351499999999996</v>
      </c>
      <c r="F4602">
        <v>9.4600000000000009</v>
      </c>
      <c r="G4602">
        <v>62.880035480448399</v>
      </c>
      <c r="H4602">
        <v>21.527219527442199</v>
      </c>
      <c r="I4602">
        <v>61.823497917526701</v>
      </c>
      <c r="J4602">
        <v>15.5007101950729</v>
      </c>
      <c r="K4602">
        <v>7.0857806408280499</v>
      </c>
      <c r="L4602">
        <v>6.4531825360680397</v>
      </c>
      <c r="M4602">
        <v>33.054303584157999</v>
      </c>
      <c r="N4602">
        <v>1.8758808387057599</v>
      </c>
      <c r="O4602">
        <v>0</v>
      </c>
      <c r="P4602">
        <v>123.113207547169</v>
      </c>
    </row>
    <row r="4603" spans="1:17" hidden="1" x14ac:dyDescent="0.3">
      <c r="A4603" t="s">
        <v>9435</v>
      </c>
      <c r="B4603" t="s">
        <v>9436</v>
      </c>
      <c r="C4603" t="s">
        <v>10405</v>
      </c>
      <c r="D4603" t="s">
        <v>754</v>
      </c>
      <c r="E4603">
        <v>6.7584707650000002</v>
      </c>
      <c r="F4603">
        <v>37.67</v>
      </c>
      <c r="G4603">
        <v>31.605449311051501</v>
      </c>
      <c r="H4603">
        <v>-1.11931734495194</v>
      </c>
      <c r="I4603">
        <v>5.4214317147014803</v>
      </c>
      <c r="J4603">
        <v>1.00066352832448</v>
      </c>
      <c r="K4603">
        <v>36.3686994850841</v>
      </c>
      <c r="L4603">
        <v>32.637713678042097</v>
      </c>
      <c r="M4603">
        <v>51.4778037811056</v>
      </c>
      <c r="N4603">
        <v>0.76321364518548596</v>
      </c>
      <c r="O4603">
        <v>1.3273161667109099</v>
      </c>
      <c r="P4603">
        <v>73.195402298850496</v>
      </c>
    </row>
    <row r="4604" spans="1:17" hidden="1" x14ac:dyDescent="0.3">
      <c r="A4604" t="s">
        <v>9437</v>
      </c>
      <c r="B4604" t="s">
        <v>9438</v>
      </c>
      <c r="C4604" t="s">
        <v>10405</v>
      </c>
      <c r="D4604" t="s">
        <v>2316</v>
      </c>
      <c r="E4604">
        <v>6.7302</v>
      </c>
      <c r="F4604">
        <v>18</v>
      </c>
      <c r="G4604">
        <v>12.7560253205798</v>
      </c>
      <c r="H4604">
        <v>-4.7576556561113303</v>
      </c>
      <c r="I4604">
        <v>-38.908526380863499</v>
      </c>
      <c r="J4604">
        <v>0.38803137869043702</v>
      </c>
      <c r="K4604">
        <v>18.914059010240202</v>
      </c>
      <c r="L4604">
        <v>18.638810786959201</v>
      </c>
      <c r="M4604">
        <v>65.851398029719107</v>
      </c>
      <c r="N4604">
        <v>0.38244514106583</v>
      </c>
      <c r="O4604">
        <v>57.6666666666666</v>
      </c>
      <c r="P4604">
        <v>60</v>
      </c>
    </row>
    <row r="4605" spans="1:17" hidden="1" x14ac:dyDescent="0.3">
      <c r="A4605" t="s">
        <v>9439</v>
      </c>
      <c r="B4605" t="s">
        <v>9440</v>
      </c>
      <c r="C4605" t="s">
        <v>10405</v>
      </c>
      <c r="D4605" t="s">
        <v>393</v>
      </c>
      <c r="E4605">
        <v>6.72804</v>
      </c>
      <c r="F4605">
        <v>16.989999999999998</v>
      </c>
      <c r="G4605">
        <v>51.7029479631546</v>
      </c>
      <c r="H4605">
        <v>-10.3162993470507</v>
      </c>
      <c r="I4605">
        <v>-11.4956434486972</v>
      </c>
      <c r="J4605">
        <v>-7.0196732762052401</v>
      </c>
      <c r="K4605">
        <v>16.572592650978201</v>
      </c>
      <c r="L4605">
        <v>15.578597372811901</v>
      </c>
      <c r="M4605">
        <v>52.145802703507201</v>
      </c>
      <c r="N4605">
        <v>1.23544471419112</v>
      </c>
      <c r="O4605">
        <v>31.0771041789287</v>
      </c>
      <c r="P4605">
        <v>88.7777777777777</v>
      </c>
      <c r="Q4605">
        <v>9.3784478756056E-2</v>
      </c>
    </row>
    <row r="4606" spans="1:17" hidden="1" x14ac:dyDescent="0.3">
      <c r="A4606" t="s">
        <v>9441</v>
      </c>
      <c r="B4606" t="s">
        <v>9442</v>
      </c>
      <c r="C4606" t="s">
        <v>10405</v>
      </c>
      <c r="D4606" t="s">
        <v>542</v>
      </c>
      <c r="E4606">
        <v>6.7088888999999998</v>
      </c>
      <c r="F4606">
        <v>13.41</v>
      </c>
      <c r="G4606">
        <v>15.3532415639433</v>
      </c>
      <c r="H4606">
        <v>-29.8638127686378</v>
      </c>
      <c r="I4606">
        <v>29.356330235513301</v>
      </c>
      <c r="J4606">
        <v>-12.767903595426301</v>
      </c>
      <c r="K4606">
        <v>16.815757410350201</v>
      </c>
      <c r="L4606">
        <v>14.081396572448201</v>
      </c>
      <c r="M4606">
        <v>19.254626582032301</v>
      </c>
      <c r="N4606">
        <v>1.2141259505939599</v>
      </c>
      <c r="O4606">
        <v>48.6950037285607</v>
      </c>
      <c r="P4606">
        <v>56.842105263157798</v>
      </c>
      <c r="Q4606">
        <v>0.12899687292741799</v>
      </c>
    </row>
    <row r="4607" spans="1:17" hidden="1" x14ac:dyDescent="0.3">
      <c r="A4607" t="s">
        <v>9443</v>
      </c>
      <c r="B4607" t="s">
        <v>9444</v>
      </c>
      <c r="C4607" t="s">
        <v>10405</v>
      </c>
      <c r="E4607">
        <v>6.7003608000000003</v>
      </c>
      <c r="F4607">
        <v>22.89</v>
      </c>
      <c r="G4607">
        <v>-32.171510911304203</v>
      </c>
      <c r="H4607">
        <v>-4.7576556561113303</v>
      </c>
      <c r="I4607">
        <v>-17.683143448697201</v>
      </c>
      <c r="J4607">
        <v>-2.4691114784524202</v>
      </c>
      <c r="K4607">
        <v>22.89</v>
      </c>
      <c r="M4607">
        <v>50</v>
      </c>
      <c r="O4607">
        <v>0</v>
      </c>
      <c r="P4607">
        <v>0</v>
      </c>
    </row>
    <row r="4608" spans="1:17" hidden="1" x14ac:dyDescent="0.3">
      <c r="A4608" t="s">
        <v>9445</v>
      </c>
      <c r="B4608" t="s">
        <v>9446</v>
      </c>
      <c r="C4608" t="s">
        <v>10405</v>
      </c>
      <c r="D4608" t="s">
        <v>130</v>
      </c>
      <c r="E4608">
        <v>6.7001340000000003</v>
      </c>
      <c r="F4608">
        <v>0.77</v>
      </c>
      <c r="G4608">
        <v>-27.703674653994199</v>
      </c>
      <c r="H4608">
        <v>-2.0909889894446598</v>
      </c>
      <c r="I4608">
        <v>-21.433143448697201</v>
      </c>
      <c r="J4608">
        <v>-2.4691114784524202</v>
      </c>
      <c r="K4608">
        <v>0.74464265672139895</v>
      </c>
      <c r="L4608">
        <v>0.75725723061889805</v>
      </c>
      <c r="M4608">
        <v>55.5895390345283</v>
      </c>
      <c r="N4608">
        <v>1.4322883145858101</v>
      </c>
      <c r="O4608">
        <v>76.6233766233766</v>
      </c>
      <c r="P4608">
        <v>63.829787234042499</v>
      </c>
    </row>
    <row r="4609" spans="1:17" hidden="1" x14ac:dyDescent="0.3">
      <c r="A4609" t="s">
        <v>9447</v>
      </c>
      <c r="B4609" t="s">
        <v>9448</v>
      </c>
      <c r="C4609" t="s">
        <v>10405</v>
      </c>
      <c r="D4609" t="s">
        <v>1433</v>
      </c>
      <c r="E4609">
        <v>6.6984415999999998</v>
      </c>
      <c r="F4609">
        <v>6.32</v>
      </c>
      <c r="G4609">
        <v>-52.171510911304203</v>
      </c>
      <c r="H4609">
        <v>-22.251128240967699</v>
      </c>
      <c r="I4609">
        <v>-22.788248553802301</v>
      </c>
      <c r="J4609">
        <v>-7.4315174934900101</v>
      </c>
      <c r="K4609">
        <v>6.9764932993230699</v>
      </c>
      <c r="L4609">
        <v>7.5187836113779296</v>
      </c>
      <c r="M4609">
        <v>9.7162894944732692</v>
      </c>
      <c r="N4609">
        <v>0.246464646464646</v>
      </c>
      <c r="O4609">
        <v>64.398734177215204</v>
      </c>
      <c r="P4609">
        <v>1.93548387096773</v>
      </c>
    </row>
    <row r="4610" spans="1:17" hidden="1" x14ac:dyDescent="0.3">
      <c r="A4610" t="s">
        <v>9449</v>
      </c>
      <c r="B4610" t="s">
        <v>9450</v>
      </c>
      <c r="C4610" t="s">
        <v>10405</v>
      </c>
      <c r="D4610" t="s">
        <v>130</v>
      </c>
      <c r="E4610">
        <v>6.6902676000000003</v>
      </c>
      <c r="F4610">
        <v>13.38</v>
      </c>
      <c r="G4610">
        <v>-4.2556409304246703</v>
      </c>
      <c r="H4610">
        <v>-2.6169828732367102</v>
      </c>
      <c r="I4610">
        <v>-25.724380562099199</v>
      </c>
      <c r="J4610">
        <v>-5.3054751148160602</v>
      </c>
      <c r="K4610">
        <v>12.6777941844108</v>
      </c>
      <c r="L4610">
        <v>12.550319202221701</v>
      </c>
      <c r="M4610">
        <v>58.664572208729098</v>
      </c>
      <c r="N4610">
        <v>1.58044337500826</v>
      </c>
      <c r="O4610">
        <v>40.956651718983501</v>
      </c>
      <c r="P4610">
        <v>44.4924406047516</v>
      </c>
      <c r="Q4610">
        <v>9.8190580759190006E-3</v>
      </c>
    </row>
    <row r="4611" spans="1:17" hidden="1" x14ac:dyDescent="0.3">
      <c r="A4611" t="s">
        <v>9451</v>
      </c>
      <c r="B4611" t="s">
        <v>9452</v>
      </c>
      <c r="C4611" t="s">
        <v>10405</v>
      </c>
      <c r="D4611" t="s">
        <v>4740</v>
      </c>
      <c r="E4611">
        <v>6.6840000000000002</v>
      </c>
      <c r="F4611">
        <v>5.57</v>
      </c>
      <c r="G4611">
        <v>-29.023362763156001</v>
      </c>
      <c r="H4611">
        <v>-5.6138200396729703</v>
      </c>
      <c r="I4611">
        <v>-24.849810115363798</v>
      </c>
      <c r="J4611">
        <v>-5.1581871087045199</v>
      </c>
      <c r="K4611">
        <v>6.0449498495703597</v>
      </c>
      <c r="L4611">
        <v>6.05247133422177</v>
      </c>
      <c r="M4611">
        <v>39.353670103870797</v>
      </c>
      <c r="N4611">
        <v>0.225097155663638</v>
      </c>
      <c r="O4611">
        <v>43.985637342908397</v>
      </c>
      <c r="P4611">
        <v>23.503325942350301</v>
      </c>
      <c r="Q4611">
        <v>3.1785837066983999E-2</v>
      </c>
    </row>
    <row r="4612" spans="1:17" hidden="1" x14ac:dyDescent="0.3">
      <c r="A4612" t="s">
        <v>9453</v>
      </c>
      <c r="B4612" t="s">
        <v>9454</v>
      </c>
      <c r="C4612" t="s">
        <v>10405</v>
      </c>
      <c r="D4612" t="s">
        <v>1126</v>
      </c>
      <c r="E4612">
        <v>6.681</v>
      </c>
      <c r="F4612">
        <v>3.93</v>
      </c>
      <c r="G4612">
        <v>17.2581468833726</v>
      </c>
      <c r="H4612">
        <v>30.1344306748239</v>
      </c>
      <c r="I4612">
        <v>26.8021506689498</v>
      </c>
      <c r="J4612">
        <v>7.5015630083510896</v>
      </c>
      <c r="K4612">
        <v>3.0199432422469998</v>
      </c>
      <c r="L4612">
        <v>2.98086228625036</v>
      </c>
      <c r="M4612">
        <v>82.781741772361599</v>
      </c>
      <c r="N4612">
        <v>1.9582022904737799</v>
      </c>
      <c r="O4612">
        <v>13.2315521628498</v>
      </c>
      <c r="P4612">
        <v>59.756097560975597</v>
      </c>
      <c r="Q4612">
        <v>4.9706340596634001E-2</v>
      </c>
    </row>
    <row r="4613" spans="1:17" hidden="1" x14ac:dyDescent="0.3">
      <c r="A4613" t="s">
        <v>9455</v>
      </c>
      <c r="B4613" t="s">
        <v>9456</v>
      </c>
      <c r="C4613" t="s">
        <v>10405</v>
      </c>
      <c r="D4613" t="s">
        <v>1003</v>
      </c>
      <c r="E4613">
        <v>6.6419594000000002</v>
      </c>
      <c r="F4613">
        <v>5.14</v>
      </c>
      <c r="G4613">
        <v>-16.665892933776099</v>
      </c>
      <c r="H4613">
        <v>-4.7576556561113303</v>
      </c>
      <c r="I4613">
        <v>-12.7851842650237</v>
      </c>
      <c r="J4613">
        <v>-2.4691114784524202</v>
      </c>
      <c r="K4613">
        <v>5.1301707896050504</v>
      </c>
      <c r="L4613">
        <v>4.91533034100725</v>
      </c>
      <c r="M4613">
        <v>100</v>
      </c>
      <c r="O4613">
        <v>0</v>
      </c>
      <c r="P4613">
        <v>15.505617977528001</v>
      </c>
    </row>
    <row r="4614" spans="1:17" hidden="1" x14ac:dyDescent="0.3">
      <c r="A4614" t="s">
        <v>9457</v>
      </c>
      <c r="B4614" t="s">
        <v>9458</v>
      </c>
      <c r="C4614" t="s">
        <v>10405</v>
      </c>
      <c r="D4614" t="s">
        <v>1628</v>
      </c>
      <c r="E4614">
        <v>6.6360000000000001</v>
      </c>
      <c r="F4614">
        <v>7.9</v>
      </c>
      <c r="G4614">
        <v>-88.037432699013607</v>
      </c>
      <c r="H4614">
        <v>-13.9607981925872</v>
      </c>
      <c r="I4614">
        <v>-42.445048210601897</v>
      </c>
      <c r="J4614">
        <v>-5.58288393354223</v>
      </c>
      <c r="K4614">
        <v>8.8442079756115302</v>
      </c>
      <c r="L4614">
        <v>11.331410707472999</v>
      </c>
      <c r="M4614">
        <v>42.470089136903198</v>
      </c>
      <c r="N4614">
        <v>0.12179795154928399</v>
      </c>
      <c r="O4614">
        <v>175.189873417721</v>
      </c>
      <c r="P4614">
        <v>9.7222222222222303</v>
      </c>
      <c r="Q4614">
        <v>4.1031131838210003E-3</v>
      </c>
    </row>
    <row r="4615" spans="1:17" hidden="1" x14ac:dyDescent="0.3">
      <c r="A4615" t="s">
        <v>9459</v>
      </c>
      <c r="B4615" t="s">
        <v>9460</v>
      </c>
      <c r="C4615" t="s">
        <v>10405</v>
      </c>
      <c r="D4615" t="s">
        <v>564</v>
      </c>
      <c r="E4615">
        <v>6.631875</v>
      </c>
      <c r="F4615">
        <v>163.75</v>
      </c>
      <c r="G4615">
        <v>98.202715312668701</v>
      </c>
      <c r="H4615">
        <v>24.473113574657901</v>
      </c>
      <c r="I4615">
        <v>97.7773828670922</v>
      </c>
      <c r="J4615">
        <v>-1.97831393244014</v>
      </c>
      <c r="K4615">
        <v>147.332663860221</v>
      </c>
      <c r="L4615">
        <v>120.250404047532</v>
      </c>
      <c r="M4615">
        <v>79.1966352382656</v>
      </c>
      <c r="N4615">
        <v>0.47689691420698899</v>
      </c>
      <c r="O4615">
        <v>21.862595419847299</v>
      </c>
      <c r="P4615">
        <v>246.56084656084599</v>
      </c>
      <c r="Q4615">
        <v>0.16381706018710501</v>
      </c>
    </row>
    <row r="4616" spans="1:17" hidden="1" x14ac:dyDescent="0.3">
      <c r="A4616" t="s">
        <v>9461</v>
      </c>
      <c r="B4616" t="s">
        <v>9462</v>
      </c>
      <c r="C4616" t="s">
        <v>10405</v>
      </c>
      <c r="D4616" t="s">
        <v>2307</v>
      </c>
      <c r="E4616">
        <v>6.6266771999999996</v>
      </c>
      <c r="F4616">
        <v>4.38</v>
      </c>
      <c r="G4616">
        <v>-9.4824352810520995</v>
      </c>
      <c r="H4616">
        <v>-7.5483533305299302</v>
      </c>
      <c r="I4616">
        <v>19.620931786412498</v>
      </c>
      <c r="J4616">
        <v>-8.5365272087895097</v>
      </c>
      <c r="K4616">
        <v>4.30733401029637</v>
      </c>
      <c r="L4616">
        <v>4.0529832056109401</v>
      </c>
      <c r="M4616">
        <v>43.339390129410603</v>
      </c>
      <c r="N4616">
        <v>0.31066763613110998</v>
      </c>
      <c r="O4616">
        <v>25.570776255707699</v>
      </c>
      <c r="P4616">
        <v>53.684210526315702</v>
      </c>
      <c r="Q4616">
        <v>1.1884629916028001E-2</v>
      </c>
    </row>
    <row r="4617" spans="1:17" hidden="1" x14ac:dyDescent="0.3">
      <c r="A4617" t="s">
        <v>9463</v>
      </c>
      <c r="B4617" t="s">
        <v>9464</v>
      </c>
      <c r="C4617" t="s">
        <v>10405</v>
      </c>
      <c r="D4617" t="s">
        <v>5124</v>
      </c>
      <c r="E4617">
        <v>6.6102302000000002</v>
      </c>
      <c r="F4617">
        <v>10.130000000000001</v>
      </c>
      <c r="G4617">
        <v>357.20046976502402</v>
      </c>
      <c r="H4617">
        <v>7.0388811404254596</v>
      </c>
      <c r="I4617">
        <v>270.43946191528698</v>
      </c>
      <c r="J4617">
        <v>-10.071973732477399</v>
      </c>
      <c r="K4617">
        <v>8.9271703278801393</v>
      </c>
      <c r="L4617">
        <v>4.6154163129063104</v>
      </c>
      <c r="M4617">
        <v>26.7449557606807</v>
      </c>
      <c r="N4617">
        <v>1.61746666846673</v>
      </c>
      <c r="O4617">
        <v>21.816386969397801</v>
      </c>
      <c r="P4617">
        <v>389.37198067632801</v>
      </c>
    </row>
    <row r="4618" spans="1:17" hidden="1" x14ac:dyDescent="0.3">
      <c r="A4618" t="s">
        <v>9465</v>
      </c>
      <c r="B4618" t="s">
        <v>9466</v>
      </c>
      <c r="C4618" t="s">
        <v>10405</v>
      </c>
      <c r="D4618" t="s">
        <v>592</v>
      </c>
      <c r="E4618">
        <v>6.5932145999999996</v>
      </c>
      <c r="F4618">
        <v>20.58</v>
      </c>
      <c r="G4618">
        <v>-73.539032278825502</v>
      </c>
      <c r="H4618">
        <v>-2.0681691035440899</v>
      </c>
      <c r="I4618">
        <v>-29.167014416439098</v>
      </c>
      <c r="J4618">
        <v>-6.5787005195482999</v>
      </c>
      <c r="K4618">
        <v>20.367746683228599</v>
      </c>
      <c r="L4618">
        <v>23.248057359335601</v>
      </c>
      <c r="M4618">
        <v>39.101894510587897</v>
      </c>
      <c r="N4618">
        <v>1.94089655135613</v>
      </c>
      <c r="O4618">
        <v>113.265306122448</v>
      </c>
      <c r="P4618">
        <v>29.596977329974699</v>
      </c>
      <c r="Q4618">
        <v>5.1565810488119999E-2</v>
      </c>
    </row>
    <row r="4619" spans="1:17" hidden="1" x14ac:dyDescent="0.3">
      <c r="A4619" t="s">
        <v>9467</v>
      </c>
      <c r="B4619" t="s">
        <v>9468</v>
      </c>
      <c r="C4619" t="s">
        <v>10405</v>
      </c>
      <c r="D4619" t="s">
        <v>51</v>
      </c>
      <c r="E4619">
        <v>6.5845481000000001</v>
      </c>
      <c r="F4619">
        <v>5.98</v>
      </c>
      <c r="G4619">
        <v>1.0133443225487999</v>
      </c>
      <c r="H4619">
        <v>-11.7206186190742</v>
      </c>
      <c r="I4619">
        <v>-5.6981247221054403</v>
      </c>
      <c r="J4619">
        <v>-10.251784018834201</v>
      </c>
      <c r="K4619">
        <v>6.5039258241512199</v>
      </c>
      <c r="L4619">
        <v>5.9201425467230404</v>
      </c>
      <c r="M4619">
        <v>30.700924355236801</v>
      </c>
      <c r="N4619">
        <v>0.84325538748097695</v>
      </c>
      <c r="O4619">
        <v>33.779264214046798</v>
      </c>
      <c r="P4619">
        <v>49.5</v>
      </c>
      <c r="Q4619">
        <v>8.0716010915185002E-2</v>
      </c>
    </row>
    <row r="4620" spans="1:17" hidden="1" x14ac:dyDescent="0.3">
      <c r="A4620" t="s">
        <v>9469</v>
      </c>
      <c r="B4620" t="s">
        <v>9470</v>
      </c>
      <c r="C4620" t="s">
        <v>10405</v>
      </c>
      <c r="D4620" t="s">
        <v>510</v>
      </c>
      <c r="E4620">
        <v>6.5822760000000002</v>
      </c>
      <c r="F4620">
        <v>7.24</v>
      </c>
      <c r="G4620">
        <v>7.32752569755898</v>
      </c>
      <c r="H4620">
        <v>-13.1120860358581</v>
      </c>
      <c r="I4620">
        <v>78.522818610923395</v>
      </c>
      <c r="J4620">
        <v>-13.5256225349634</v>
      </c>
      <c r="K4620">
        <v>7.9723327948589402</v>
      </c>
      <c r="L4620">
        <v>6.9060030598093496</v>
      </c>
      <c r="M4620">
        <v>26.035960513267302</v>
      </c>
      <c r="N4620">
        <v>0.37652645861600997</v>
      </c>
      <c r="O4620">
        <v>55.248618784530301</v>
      </c>
      <c r="P4620">
        <v>106.26780626780599</v>
      </c>
      <c r="Q4620">
        <v>1.0499325275207E-2</v>
      </c>
    </row>
    <row r="4621" spans="1:17" hidden="1" x14ac:dyDescent="0.3">
      <c r="A4621" t="s">
        <v>9471</v>
      </c>
      <c r="B4621" t="s">
        <v>9472</v>
      </c>
      <c r="C4621" t="s">
        <v>10405</v>
      </c>
      <c r="D4621" t="s">
        <v>564</v>
      </c>
      <c r="E4621">
        <v>6.5707284000000001</v>
      </c>
      <c r="F4621">
        <v>7.36</v>
      </c>
      <c r="G4621">
        <v>70.583310025334896</v>
      </c>
      <c r="H4621">
        <v>2.9228358953479598</v>
      </c>
      <c r="I4621">
        <v>-13.1376889032426</v>
      </c>
      <c r="J4621">
        <v>2.9444223561340301</v>
      </c>
      <c r="K4621">
        <v>6.4491960639698203</v>
      </c>
      <c r="L4621">
        <v>6.2063153321745297</v>
      </c>
      <c r="M4621">
        <v>66.000127386358102</v>
      </c>
      <c r="N4621">
        <v>0.90155891627607498</v>
      </c>
      <c r="O4621">
        <v>19.701086956521699</v>
      </c>
      <c r="P4621">
        <v>102.75482093663901</v>
      </c>
      <c r="Q4621">
        <v>7.1536452722976998E-2</v>
      </c>
    </row>
    <row r="4622" spans="1:17" hidden="1" x14ac:dyDescent="0.3">
      <c r="A4622" t="s">
        <v>9473</v>
      </c>
      <c r="B4622" t="s">
        <v>9474</v>
      </c>
      <c r="C4622" t="s">
        <v>10405</v>
      </c>
      <c r="D4622" t="s">
        <v>74</v>
      </c>
      <c r="E4622">
        <v>6.5607929199999999</v>
      </c>
      <c r="F4622">
        <v>6.49</v>
      </c>
      <c r="G4622">
        <v>2.4757919932601</v>
      </c>
      <c r="H4622">
        <v>4.6173443438886599</v>
      </c>
      <c r="I4622">
        <v>-17.683143448697201</v>
      </c>
      <c r="J4622">
        <v>11.9099734888678</v>
      </c>
      <c r="K4622">
        <v>6.4858801483204402</v>
      </c>
      <c r="L4622">
        <v>6.5737343143259004</v>
      </c>
      <c r="M4622">
        <v>50.727185415460902</v>
      </c>
      <c r="N4622">
        <v>0.78705382315190997</v>
      </c>
      <c r="O4622">
        <v>67.950693374422102</v>
      </c>
      <c r="P4622">
        <v>45.8426966292134</v>
      </c>
      <c r="Q4622">
        <v>-7.5436575410840001E-3</v>
      </c>
    </row>
    <row r="4623" spans="1:17" hidden="1" x14ac:dyDescent="0.3">
      <c r="A4623" t="s">
        <v>9475</v>
      </c>
      <c r="B4623" t="s">
        <v>9476</v>
      </c>
      <c r="C4623" t="s">
        <v>10405</v>
      </c>
      <c r="D4623" t="s">
        <v>3462</v>
      </c>
      <c r="E4623">
        <v>6.5433000000000003</v>
      </c>
      <c r="F4623">
        <v>8.16</v>
      </c>
      <c r="G4623">
        <v>101.63937734084401</v>
      </c>
      <c r="H4623">
        <v>-25.824812969818701</v>
      </c>
      <c r="I4623">
        <v>-37.2097706676321</v>
      </c>
      <c r="J4623">
        <v>-15.802444811785699</v>
      </c>
      <c r="K4623">
        <v>10.258785858055299</v>
      </c>
      <c r="L4623">
        <v>9.3703723044002292</v>
      </c>
      <c r="M4623">
        <v>13.511117393263</v>
      </c>
      <c r="N4623">
        <v>1.6598058212325</v>
      </c>
      <c r="O4623">
        <v>78.676470588235205</v>
      </c>
      <c r="P4623">
        <v>137.20930232558101</v>
      </c>
    </row>
    <row r="4624" spans="1:17" hidden="1" x14ac:dyDescent="0.3">
      <c r="A4624" t="s">
        <v>9477</v>
      </c>
      <c r="B4624" t="s">
        <v>9478</v>
      </c>
      <c r="C4624" t="s">
        <v>10405</v>
      </c>
      <c r="D4624" t="s">
        <v>592</v>
      </c>
      <c r="E4624">
        <v>6.4991168909999999</v>
      </c>
      <c r="F4624">
        <v>7.83</v>
      </c>
      <c r="G4624">
        <v>-64.903469674190802</v>
      </c>
      <c r="H4624">
        <v>-53.344836910418699</v>
      </c>
      <c r="I4624">
        <v>-55.441490030573199</v>
      </c>
      <c r="J4624">
        <v>-11.604312452873801</v>
      </c>
      <c r="K4624">
        <v>11.687547549684099</v>
      </c>
      <c r="L4624">
        <v>11.969174598151399</v>
      </c>
      <c r="M4624">
        <v>17.831165637886802</v>
      </c>
      <c r="N4624">
        <v>3.63414317266467</v>
      </c>
      <c r="O4624">
        <v>113.154533844189</v>
      </c>
      <c r="P4624">
        <v>8.29875518672198</v>
      </c>
    </row>
    <row r="4625" spans="1:17" hidden="1" x14ac:dyDescent="0.3">
      <c r="A4625" t="s">
        <v>9479</v>
      </c>
      <c r="B4625" t="s">
        <v>9480</v>
      </c>
      <c r="C4625" t="s">
        <v>10405</v>
      </c>
      <c r="D4625" t="s">
        <v>393</v>
      </c>
      <c r="E4625">
        <v>6.4267560000000001</v>
      </c>
      <c r="F4625">
        <v>75.650000000000006</v>
      </c>
      <c r="G4625">
        <v>-12.5667678283002</v>
      </c>
      <c r="H4625">
        <v>-30.3714373767632</v>
      </c>
      <c r="I4625">
        <v>-8.4885707004292996</v>
      </c>
      <c r="J4625">
        <v>2.8009615142483</v>
      </c>
      <c r="K4625">
        <v>85.278987555237904</v>
      </c>
      <c r="L4625">
        <v>76.0632785348364</v>
      </c>
      <c r="M4625">
        <v>44.855407762024399</v>
      </c>
      <c r="N4625">
        <v>3.3377088711598502</v>
      </c>
      <c r="O4625">
        <v>38.797091870456001</v>
      </c>
      <c r="P4625">
        <v>55.979381443298898</v>
      </c>
      <c r="Q4625">
        <v>0.14974494076105299</v>
      </c>
    </row>
    <row r="4626" spans="1:17" hidden="1" x14ac:dyDescent="0.3">
      <c r="A4626" t="s">
        <v>9481</v>
      </c>
      <c r="B4626" t="s">
        <v>9482</v>
      </c>
      <c r="C4626" t="s">
        <v>10405</v>
      </c>
      <c r="D4626" t="s">
        <v>6691</v>
      </c>
      <c r="E4626">
        <v>6.4241979999999996</v>
      </c>
      <c r="F4626">
        <v>18.7</v>
      </c>
      <c r="G4626">
        <v>-43.797219795992298</v>
      </c>
      <c r="H4626">
        <v>-20.3132112116668</v>
      </c>
      <c r="I4626">
        <v>-41.3566128364523</v>
      </c>
      <c r="J4626">
        <v>-2.4691114784524202</v>
      </c>
      <c r="K4626">
        <v>20.451363512411099</v>
      </c>
      <c r="L4626">
        <v>22.1746766292489</v>
      </c>
      <c r="M4626">
        <v>44.292714173524402</v>
      </c>
      <c r="N4626">
        <v>0.32631438754100101</v>
      </c>
      <c r="O4626">
        <v>138.77005347593499</v>
      </c>
      <c r="P4626">
        <v>9.9999999999999805</v>
      </c>
    </row>
    <row r="4627" spans="1:17" hidden="1" x14ac:dyDescent="0.3">
      <c r="A4627" t="s">
        <v>9483</v>
      </c>
      <c r="B4627" t="s">
        <v>9484</v>
      </c>
      <c r="C4627" t="s">
        <v>10405</v>
      </c>
      <c r="D4627" t="s">
        <v>592</v>
      </c>
      <c r="E4627">
        <v>6.4198399999999998</v>
      </c>
      <c r="F4627">
        <v>28.5</v>
      </c>
      <c r="G4627">
        <v>-40.9715109113042</v>
      </c>
      <c r="H4627">
        <v>-10.478555127010701</v>
      </c>
      <c r="I4627">
        <v>-38.185235498906401</v>
      </c>
      <c r="J4627">
        <v>-5.8250436818422404</v>
      </c>
      <c r="K4627">
        <v>33.143006063924197</v>
      </c>
      <c r="L4627">
        <v>36.118841375665902</v>
      </c>
      <c r="M4627">
        <v>30.053698511823701</v>
      </c>
      <c r="N4627">
        <v>0.152654676933309</v>
      </c>
      <c r="O4627">
        <v>107.78947368420999</v>
      </c>
      <c r="P4627">
        <v>13.7724550898203</v>
      </c>
    </row>
    <row r="4628" spans="1:17" hidden="1" x14ac:dyDescent="0.3">
      <c r="A4628" t="s">
        <v>9485</v>
      </c>
      <c r="B4628" t="s">
        <v>9486</v>
      </c>
      <c r="C4628" t="s">
        <v>10405</v>
      </c>
      <c r="D4628" t="s">
        <v>1628</v>
      </c>
      <c r="E4628">
        <v>6.4157999999999999</v>
      </c>
      <c r="F4628">
        <v>12.58</v>
      </c>
      <c r="G4628">
        <v>-32.171510911304203</v>
      </c>
      <c r="H4628">
        <v>-4.7576556561113303</v>
      </c>
      <c r="I4628">
        <v>-17.683143448697201</v>
      </c>
      <c r="K4628">
        <v>12.58</v>
      </c>
      <c r="L4628">
        <v>12.579999999999901</v>
      </c>
      <c r="M4628">
        <v>50</v>
      </c>
      <c r="O4628">
        <v>0</v>
      </c>
      <c r="P4628">
        <v>0</v>
      </c>
    </row>
    <row r="4629" spans="1:17" hidden="1" x14ac:dyDescent="0.3">
      <c r="A4629" t="s">
        <v>9487</v>
      </c>
      <c r="B4629" t="s">
        <v>9488</v>
      </c>
      <c r="C4629" t="s">
        <v>10405</v>
      </c>
      <c r="E4629">
        <v>6.4122992999999999</v>
      </c>
      <c r="F4629">
        <v>9.9</v>
      </c>
      <c r="G4629">
        <v>9.4593903762494307</v>
      </c>
      <c r="H4629">
        <v>12.939314040858299</v>
      </c>
      <c r="I4629">
        <v>-34.837955164178297</v>
      </c>
      <c r="J4629">
        <v>5.5397872979658196</v>
      </c>
      <c r="K4629">
        <v>10.084895321605799</v>
      </c>
      <c r="L4629">
        <v>10.5637978147011</v>
      </c>
      <c r="M4629">
        <v>85.185514951919401</v>
      </c>
      <c r="N4629">
        <v>0.77029888686660297</v>
      </c>
      <c r="O4629">
        <v>103.43434343434301</v>
      </c>
      <c r="P4629">
        <v>86.090225563909698</v>
      </c>
      <c r="Q4629">
        <v>5.6240868662684997E-2</v>
      </c>
    </row>
    <row r="4630" spans="1:17" hidden="1" x14ac:dyDescent="0.3">
      <c r="A4630" t="s">
        <v>9489</v>
      </c>
      <c r="B4630" t="s">
        <v>9490</v>
      </c>
      <c r="C4630" t="s">
        <v>10405</v>
      </c>
      <c r="E4630">
        <v>6.3376020000000004</v>
      </c>
      <c r="F4630">
        <v>15.39</v>
      </c>
      <c r="G4630">
        <v>8.1201937377386297</v>
      </c>
      <c r="H4630">
        <v>-4.7576556561113303</v>
      </c>
      <c r="I4630">
        <v>-6.1614043182624298</v>
      </c>
      <c r="J4630">
        <v>-11.9270122858342</v>
      </c>
      <c r="K4630">
        <v>15.7375871614503</v>
      </c>
      <c r="L4630">
        <v>14.428555105663699</v>
      </c>
      <c r="M4630">
        <v>19.973609876486101</v>
      </c>
      <c r="N4630">
        <v>0.45923042937778202</v>
      </c>
      <c r="O4630">
        <v>17.933723196881001</v>
      </c>
      <c r="P4630">
        <v>50.734573947110597</v>
      </c>
      <c r="Q4630">
        <v>-0.118082236736885</v>
      </c>
    </row>
    <row r="4631" spans="1:17" hidden="1" x14ac:dyDescent="0.3">
      <c r="A4631" t="s">
        <v>9491</v>
      </c>
      <c r="B4631" t="s">
        <v>9492</v>
      </c>
      <c r="C4631" t="s">
        <v>10405</v>
      </c>
      <c r="D4631" t="s">
        <v>592</v>
      </c>
      <c r="E4631">
        <v>6.335</v>
      </c>
      <c r="F4631">
        <v>7.24</v>
      </c>
      <c r="G4631">
        <v>55.393255928073998</v>
      </c>
      <c r="H4631">
        <v>86.930656032200304</v>
      </c>
      <c r="I4631">
        <v>76.418733226905999</v>
      </c>
      <c r="J4631">
        <v>-9.9879084709336308</v>
      </c>
      <c r="K4631">
        <v>5.5454755393840198</v>
      </c>
      <c r="L4631">
        <v>4.6287141430692502</v>
      </c>
      <c r="M4631">
        <v>52.4354645423916</v>
      </c>
      <c r="N4631">
        <v>1.2184930275788699</v>
      </c>
      <c r="O4631">
        <v>14.640883977900501</v>
      </c>
      <c r="P4631">
        <v>167.158671586715</v>
      </c>
      <c r="Q4631">
        <v>0.106753627587688</v>
      </c>
    </row>
    <row r="4632" spans="1:17" hidden="1" x14ac:dyDescent="0.3">
      <c r="A4632" t="s">
        <v>9493</v>
      </c>
      <c r="B4632" t="s">
        <v>9494</v>
      </c>
      <c r="C4632" t="s">
        <v>10405</v>
      </c>
      <c r="D4632" t="s">
        <v>51</v>
      </c>
      <c r="E4632">
        <v>6.3252300000000004</v>
      </c>
      <c r="F4632">
        <v>17.25</v>
      </c>
      <c r="G4632">
        <v>21.8463462315529</v>
      </c>
      <c r="H4632">
        <v>-13.1262997239079</v>
      </c>
      <c r="I4632">
        <v>-27.2743384172506</v>
      </c>
      <c r="J4632">
        <v>-11.416479899504999</v>
      </c>
      <c r="K4632">
        <v>17.752076778470698</v>
      </c>
      <c r="L4632">
        <v>16.476414286883099</v>
      </c>
      <c r="M4632">
        <v>43.1576439959927</v>
      </c>
      <c r="N4632">
        <v>1.7945313304594701</v>
      </c>
      <c r="O4632">
        <v>64.869565217391298</v>
      </c>
      <c r="P4632">
        <v>81.578947368420998</v>
      </c>
    </row>
    <row r="4633" spans="1:17" hidden="1" x14ac:dyDescent="0.3">
      <c r="A4633" t="s">
        <v>9495</v>
      </c>
      <c r="B4633" t="s">
        <v>9496</v>
      </c>
      <c r="C4633" t="s">
        <v>10405</v>
      </c>
      <c r="D4633" t="s">
        <v>754</v>
      </c>
      <c r="E4633">
        <v>6.3247861439999999</v>
      </c>
      <c r="F4633">
        <v>98.5</v>
      </c>
      <c r="G4633">
        <v>24.177695437902099</v>
      </c>
      <c r="H4633">
        <v>-1.91131598590861</v>
      </c>
      <c r="I4633">
        <v>0.32332594150285798</v>
      </c>
      <c r="J4633">
        <v>-0.62823784350702605</v>
      </c>
      <c r="K4633">
        <v>94.836270529397694</v>
      </c>
      <c r="L4633">
        <v>86.300409305146601</v>
      </c>
      <c r="M4633">
        <v>63.753004305415402</v>
      </c>
      <c r="N4633">
        <v>1.10954510631992</v>
      </c>
      <c r="O4633">
        <v>1.6243654822335001</v>
      </c>
      <c r="P4633">
        <v>62.166611787948597</v>
      </c>
    </row>
    <row r="4634" spans="1:17" hidden="1" x14ac:dyDescent="0.3">
      <c r="A4634" t="s">
        <v>9497</v>
      </c>
      <c r="B4634" t="s">
        <v>9498</v>
      </c>
      <c r="C4634" t="s">
        <v>10405</v>
      </c>
      <c r="D4634" t="s">
        <v>400</v>
      </c>
      <c r="E4634">
        <v>6.31536264</v>
      </c>
      <c r="F4634">
        <v>40.799999999999997</v>
      </c>
      <c r="G4634">
        <v>333.58191374622999</v>
      </c>
      <c r="H4634">
        <v>9.1051396755140495</v>
      </c>
      <c r="I4634">
        <v>348.070281208837</v>
      </c>
      <c r="J4634">
        <v>4.8558147356607897</v>
      </c>
      <c r="K4634">
        <v>33.477208787469003</v>
      </c>
      <c r="M4634">
        <v>100</v>
      </c>
      <c r="N4634">
        <v>2.4653822998193801E-2</v>
      </c>
      <c r="O4634">
        <v>0</v>
      </c>
      <c r="P4634">
        <v>365.75342465753403</v>
      </c>
    </row>
    <row r="4635" spans="1:17" hidden="1" x14ac:dyDescent="0.3">
      <c r="A4635" t="s">
        <v>9499</v>
      </c>
      <c r="B4635" t="s">
        <v>9500</v>
      </c>
      <c r="C4635" t="s">
        <v>10405</v>
      </c>
      <c r="D4635" t="s">
        <v>144</v>
      </c>
      <c r="E4635">
        <v>6.3147500000000001</v>
      </c>
      <c r="F4635">
        <v>1.35</v>
      </c>
      <c r="G4635">
        <v>52.759995938010803</v>
      </c>
      <c r="H4635">
        <v>-4.0169149153705899</v>
      </c>
      <c r="I4635">
        <v>41.140385963067502</v>
      </c>
      <c r="J4635">
        <v>-1.7283707377116699</v>
      </c>
      <c r="K4635">
        <v>1.4256455410672499</v>
      </c>
      <c r="L4635">
        <v>1.32448618038896</v>
      </c>
      <c r="M4635">
        <v>41.602247951761903</v>
      </c>
      <c r="N4635">
        <v>1.1032724165857299</v>
      </c>
      <c r="O4635">
        <v>88.148148148148096</v>
      </c>
      <c r="P4635">
        <v>107.692307692307</v>
      </c>
      <c r="Q4635">
        <v>4.1356921497594998E-2</v>
      </c>
    </row>
    <row r="4636" spans="1:17" hidden="1" x14ac:dyDescent="0.3">
      <c r="A4636" t="s">
        <v>9501</v>
      </c>
      <c r="B4636" t="s">
        <v>9502</v>
      </c>
      <c r="C4636" t="s">
        <v>10405</v>
      </c>
      <c r="D4636" t="s">
        <v>213</v>
      </c>
      <c r="E4636">
        <v>6.3066559499999997</v>
      </c>
      <c r="F4636">
        <v>6.6</v>
      </c>
      <c r="G4636">
        <v>-56.309441945786901</v>
      </c>
      <c r="K4636">
        <v>7.8976443621726604</v>
      </c>
      <c r="M4636">
        <v>24.8553728216223</v>
      </c>
      <c r="N4636">
        <v>1</v>
      </c>
      <c r="O4636">
        <v>31.818181818181799</v>
      </c>
      <c r="P4636">
        <v>4.7619047619047601</v>
      </c>
    </row>
    <row r="4637" spans="1:17" hidden="1" x14ac:dyDescent="0.3">
      <c r="A4637" t="s">
        <v>9503</v>
      </c>
      <c r="B4637" t="s">
        <v>9504</v>
      </c>
      <c r="C4637" t="s">
        <v>10405</v>
      </c>
      <c r="D4637" t="s">
        <v>46</v>
      </c>
      <c r="E4637">
        <v>6.2559519999999997</v>
      </c>
      <c r="F4637">
        <v>14.2</v>
      </c>
      <c r="G4637">
        <v>106.48395127356901</v>
      </c>
      <c r="H4637">
        <v>-0.34589095022897998</v>
      </c>
      <c r="I4637">
        <v>-8.4523742179279804</v>
      </c>
      <c r="J4637">
        <v>18.898409889068901</v>
      </c>
      <c r="K4637">
        <v>12.9216713299143</v>
      </c>
      <c r="L4637">
        <v>10.926168430135601</v>
      </c>
      <c r="M4637">
        <v>72.931079134630707</v>
      </c>
      <c r="N4637">
        <v>3.00960658737419</v>
      </c>
      <c r="O4637">
        <v>5</v>
      </c>
      <c r="P4637">
        <v>150.883392226148</v>
      </c>
    </row>
    <row r="4638" spans="1:17" hidden="1" x14ac:dyDescent="0.3">
      <c r="A4638" t="s">
        <v>9505</v>
      </c>
      <c r="B4638" t="s">
        <v>9506</v>
      </c>
      <c r="C4638" t="s">
        <v>10405</v>
      </c>
      <c r="D4638" t="s">
        <v>438</v>
      </c>
      <c r="E4638">
        <v>6.2482360000000003</v>
      </c>
      <c r="F4638">
        <v>12.29</v>
      </c>
      <c r="G4638">
        <v>-2.80308985867264</v>
      </c>
      <c r="H4638">
        <v>22.534230539884401</v>
      </c>
      <c r="I4638">
        <v>-45.811798419457403</v>
      </c>
      <c r="J4638">
        <v>37.022805380669901</v>
      </c>
      <c r="K4638">
        <v>11.462821422026799</v>
      </c>
      <c r="L4638">
        <v>12.9908613611319</v>
      </c>
      <c r="M4638">
        <v>87.023755755765393</v>
      </c>
      <c r="N4638">
        <v>1.9090909090909001</v>
      </c>
      <c r="O4638">
        <v>63.710333604556503</v>
      </c>
      <c r="P4638">
        <v>48.609431680773802</v>
      </c>
    </row>
    <row r="4639" spans="1:17" hidden="1" x14ac:dyDescent="0.3">
      <c r="A4639" t="s">
        <v>9507</v>
      </c>
      <c r="B4639" t="s">
        <v>9508</v>
      </c>
      <c r="C4639" t="s">
        <v>10405</v>
      </c>
      <c r="D4639" t="s">
        <v>646</v>
      </c>
      <c r="E4639">
        <v>6.2210441999999997</v>
      </c>
      <c r="F4639">
        <v>228.9</v>
      </c>
      <c r="G4639">
        <v>-14.333673073466301</v>
      </c>
      <c r="H4639">
        <v>-24.991830555489301</v>
      </c>
      <c r="I4639">
        <v>-21.3447596103133</v>
      </c>
      <c r="J4639">
        <v>1.83710861724135</v>
      </c>
      <c r="K4639">
        <v>216.02065465087199</v>
      </c>
      <c r="L4639">
        <v>141.16808762881999</v>
      </c>
      <c r="M4639">
        <v>53.817239075912099</v>
      </c>
      <c r="N4639">
        <v>1.4132178080929101</v>
      </c>
      <c r="O4639">
        <v>20.117955439056299</v>
      </c>
      <c r="P4639">
        <v>17.8378378378378</v>
      </c>
    </row>
    <row r="4640" spans="1:17" hidden="1" x14ac:dyDescent="0.3">
      <c r="A4640" t="s">
        <v>9509</v>
      </c>
      <c r="B4640" t="s">
        <v>9510</v>
      </c>
      <c r="C4640" t="s">
        <v>10405</v>
      </c>
      <c r="D4640" t="s">
        <v>294</v>
      </c>
      <c r="E4640">
        <v>6.1815344809999999</v>
      </c>
      <c r="F4640">
        <v>3.59</v>
      </c>
      <c r="G4640">
        <v>-35.406012259013103</v>
      </c>
      <c r="H4640">
        <v>3.1211322226765499</v>
      </c>
      <c r="I4640">
        <v>-9.8753356408894106</v>
      </c>
      <c r="J4640">
        <v>-2.1874213376073399</v>
      </c>
      <c r="K4640">
        <v>3.4970040987181501</v>
      </c>
      <c r="L4640">
        <v>3.6802770022000999</v>
      </c>
      <c r="M4640">
        <v>60.771797109771903</v>
      </c>
      <c r="N4640">
        <v>0.42439110031364302</v>
      </c>
      <c r="O4640">
        <v>89.136490250696298</v>
      </c>
      <c r="P4640">
        <v>35.984848484848399</v>
      </c>
      <c r="Q4640">
        <v>6.9124268619388002E-2</v>
      </c>
    </row>
    <row r="4641" spans="1:17" hidden="1" x14ac:dyDescent="0.3">
      <c r="A4641" t="s">
        <v>9511</v>
      </c>
      <c r="B4641" t="s">
        <v>9512</v>
      </c>
      <c r="C4641" t="s">
        <v>10405</v>
      </c>
      <c r="D4641" t="s">
        <v>754</v>
      </c>
      <c r="E4641">
        <v>6.1746908559999998</v>
      </c>
      <c r="F4641">
        <v>108.04</v>
      </c>
      <c r="G4641">
        <v>37.143643453215397</v>
      </c>
      <c r="H4641">
        <v>-6.5634632786158704</v>
      </c>
      <c r="I4641">
        <v>1.7640649537350701</v>
      </c>
      <c r="J4641">
        <v>-2.2468275106836</v>
      </c>
      <c r="K4641">
        <v>107.385549658139</v>
      </c>
      <c r="L4641">
        <v>96.092293242407706</v>
      </c>
      <c r="M4641">
        <v>67.7882302660921</v>
      </c>
      <c r="N4641">
        <v>0.81931859504946603</v>
      </c>
      <c r="O4641">
        <v>5.1554979637171199</v>
      </c>
      <c r="P4641">
        <v>79.946702198534297</v>
      </c>
    </row>
    <row r="4642" spans="1:17" hidden="1" x14ac:dyDescent="0.3">
      <c r="A4642" t="s">
        <v>9513</v>
      </c>
      <c r="B4642" t="s">
        <v>9514</v>
      </c>
      <c r="C4642" t="s">
        <v>10405</v>
      </c>
      <c r="D4642" t="s">
        <v>420</v>
      </c>
      <c r="E4642">
        <v>6.1740000000000004</v>
      </c>
      <c r="F4642">
        <v>5.88</v>
      </c>
      <c r="G4642">
        <v>138.79623102417901</v>
      </c>
      <c r="H4642">
        <v>-9.6120245881501596</v>
      </c>
      <c r="I4642">
        <v>21.323948749884298</v>
      </c>
      <c r="J4642">
        <v>-2.4691114784524202</v>
      </c>
      <c r="K4642">
        <v>5.57707972225246</v>
      </c>
      <c r="L4642">
        <v>4.1291388924224997</v>
      </c>
      <c r="M4642">
        <v>30.664597844284401</v>
      </c>
      <c r="N4642">
        <v>0</v>
      </c>
      <c r="O4642">
        <v>10.5442176870748</v>
      </c>
      <c r="P4642">
        <v>198.47715736040601</v>
      </c>
    </row>
    <row r="4643" spans="1:17" hidden="1" x14ac:dyDescent="0.3">
      <c r="A4643" t="s">
        <v>9515</v>
      </c>
      <c r="B4643" t="s">
        <v>9516</v>
      </c>
      <c r="C4643" t="s">
        <v>10405</v>
      </c>
      <c r="D4643" t="s">
        <v>754</v>
      </c>
      <c r="E4643">
        <v>6.1661835759999999</v>
      </c>
      <c r="F4643">
        <v>37.82</v>
      </c>
      <c r="G4643">
        <v>32.120409158200502</v>
      </c>
      <c r="H4643">
        <v>-2.3587338232272299</v>
      </c>
      <c r="I4643">
        <v>5.6295399552806096</v>
      </c>
      <c r="J4643">
        <v>-7.0189645568321496E-2</v>
      </c>
      <c r="K4643">
        <v>36.573742319924897</v>
      </c>
      <c r="L4643">
        <v>32.8410071159838</v>
      </c>
      <c r="M4643">
        <v>46.0553371054271</v>
      </c>
      <c r="N4643">
        <v>0.63469435344550695</v>
      </c>
      <c r="O4643">
        <v>0.84611316763616395</v>
      </c>
      <c r="P4643">
        <v>72.379216043755605</v>
      </c>
    </row>
    <row r="4644" spans="1:17" hidden="1" x14ac:dyDescent="0.3">
      <c r="A4644" t="s">
        <v>9517</v>
      </c>
      <c r="B4644" t="s">
        <v>9518</v>
      </c>
      <c r="C4644" t="s">
        <v>10405</v>
      </c>
      <c r="D4644" t="s">
        <v>2730</v>
      </c>
      <c r="E4644">
        <v>6.1480282050000001</v>
      </c>
      <c r="F4644">
        <v>5.91</v>
      </c>
      <c r="G4644">
        <v>-23.531805028951201</v>
      </c>
      <c r="H4644">
        <v>-41.499228689819198</v>
      </c>
      <c r="I4644">
        <v>-19.347036959512501</v>
      </c>
      <c r="J4644">
        <v>-6.8833729385542801</v>
      </c>
      <c r="K4644">
        <v>7.6387366825901104</v>
      </c>
      <c r="L4644">
        <v>7.5829563560988502</v>
      </c>
      <c r="M4644">
        <v>41.9644133703775</v>
      </c>
      <c r="N4644">
        <v>1.38073604341173</v>
      </c>
      <c r="O4644">
        <v>84.263959390862894</v>
      </c>
      <c r="P4644">
        <v>31.042128603104199</v>
      </c>
      <c r="Q4644">
        <v>4.2978445596537997E-2</v>
      </c>
    </row>
    <row r="4645" spans="1:17" hidden="1" x14ac:dyDescent="0.3">
      <c r="A4645" t="s">
        <v>9519</v>
      </c>
      <c r="B4645" t="s">
        <v>9520</v>
      </c>
      <c r="C4645" t="s">
        <v>10405</v>
      </c>
      <c r="D4645" t="s">
        <v>74</v>
      </c>
      <c r="E4645">
        <v>6.1454700000000004</v>
      </c>
      <c r="F4645">
        <v>20.25</v>
      </c>
      <c r="G4645">
        <v>-18.407465967483901</v>
      </c>
      <c r="H4645">
        <v>6.2012484534777004</v>
      </c>
      <c r="I4645">
        <v>-8.9291155217369607</v>
      </c>
      <c r="J4645">
        <v>-2.3207435259301499</v>
      </c>
      <c r="K4645">
        <v>19.7680155222053</v>
      </c>
      <c r="L4645">
        <v>19.285166422771098</v>
      </c>
      <c r="M4645">
        <v>52.462389780141997</v>
      </c>
      <c r="N4645">
        <v>0.78889609324926502</v>
      </c>
      <c r="O4645">
        <v>28.345679012345599</v>
      </c>
      <c r="P4645">
        <v>55.769230769230703</v>
      </c>
      <c r="Q4645">
        <v>8.0768976589532998E-2</v>
      </c>
    </row>
    <row r="4646" spans="1:17" hidden="1" x14ac:dyDescent="0.3">
      <c r="A4646" t="s">
        <v>9521</v>
      </c>
      <c r="B4646" t="s">
        <v>9522</v>
      </c>
      <c r="C4646" t="s">
        <v>10405</v>
      </c>
      <c r="D4646" t="s">
        <v>46</v>
      </c>
      <c r="E4646">
        <v>6.1215950000000001</v>
      </c>
      <c r="F4646">
        <v>20.170000000000002</v>
      </c>
      <c r="G4646">
        <v>9.4717475156620807</v>
      </c>
      <c r="H4646">
        <v>-35.3017327910975</v>
      </c>
      <c r="I4646">
        <v>-23.0771396963519</v>
      </c>
      <c r="J4646">
        <v>-6.4214924308333599</v>
      </c>
      <c r="K4646">
        <v>20.890431591223201</v>
      </c>
      <c r="L4646">
        <v>19.783106596671999</v>
      </c>
      <c r="M4646">
        <v>40.452555320344104</v>
      </c>
      <c r="N4646">
        <v>0.42977624539886</v>
      </c>
      <c r="O4646">
        <v>58.948934060485797</v>
      </c>
      <c r="P4646">
        <v>55.153846153846096</v>
      </c>
      <c r="Q4646">
        <v>0.14724163954618899</v>
      </c>
    </row>
    <row r="4647" spans="1:17" hidden="1" x14ac:dyDescent="0.3">
      <c r="A4647" t="s">
        <v>9523</v>
      </c>
      <c r="B4647" t="s">
        <v>9524</v>
      </c>
      <c r="C4647" t="s">
        <v>10405</v>
      </c>
      <c r="D4647" t="s">
        <v>51</v>
      </c>
      <c r="E4647">
        <v>6.10216928</v>
      </c>
      <c r="F4647">
        <v>7.3</v>
      </c>
      <c r="G4647">
        <v>6.3484131873675196</v>
      </c>
      <c r="H4647">
        <v>-13.1641801228616</v>
      </c>
      <c r="I4647">
        <v>-26.774052539606298</v>
      </c>
      <c r="J4647">
        <v>-7.0442748771452299</v>
      </c>
      <c r="K4647">
        <v>7.51833815302808</v>
      </c>
      <c r="L4647">
        <v>6.6845147480538198</v>
      </c>
      <c r="M4647">
        <v>9.6002082413549594</v>
      </c>
      <c r="N4647">
        <v>5.13340894168208E-2</v>
      </c>
      <c r="O4647">
        <v>26.849315068493102</v>
      </c>
      <c r="P4647">
        <v>55.650319829424298</v>
      </c>
    </row>
    <row r="4648" spans="1:17" hidden="1" x14ac:dyDescent="0.3">
      <c r="A4648" t="s">
        <v>9525</v>
      </c>
      <c r="B4648" t="s">
        <v>9526</v>
      </c>
      <c r="C4648" t="s">
        <v>10405</v>
      </c>
      <c r="D4648" t="s">
        <v>433</v>
      </c>
      <c r="E4648">
        <v>6.0831299999999997</v>
      </c>
      <c r="F4648">
        <v>4.6500000000000004</v>
      </c>
      <c r="G4648">
        <v>-71.387197185814003</v>
      </c>
      <c r="H4648">
        <v>-29.925440891010599</v>
      </c>
      <c r="I4648">
        <v>-10.7865917245592</v>
      </c>
      <c r="J4648">
        <v>-8.5743746363471498</v>
      </c>
      <c r="K4648">
        <v>5.6030546798708496</v>
      </c>
      <c r="L4648">
        <v>6.5769677609021198</v>
      </c>
      <c r="M4648">
        <v>43.727452724113</v>
      </c>
      <c r="N4648">
        <v>1.1271219938846899</v>
      </c>
      <c r="O4648">
        <v>111.827956989247</v>
      </c>
      <c r="P4648">
        <v>17.7215189873417</v>
      </c>
      <c r="Q4648">
        <v>-1.5169400238143E-2</v>
      </c>
    </row>
    <row r="4649" spans="1:17" hidden="1" x14ac:dyDescent="0.3">
      <c r="A4649" t="s">
        <v>9527</v>
      </c>
      <c r="B4649" t="s">
        <v>9528</v>
      </c>
      <c r="C4649" t="s">
        <v>10405</v>
      </c>
      <c r="D4649" t="s">
        <v>5570</v>
      </c>
      <c r="E4649">
        <v>6.052829</v>
      </c>
      <c r="F4649">
        <v>10.1</v>
      </c>
      <c r="G4649">
        <v>-90.947021115385795</v>
      </c>
      <c r="H4649">
        <v>-3.4537439209057199</v>
      </c>
      <c r="I4649">
        <v>-60.781734997992899</v>
      </c>
      <c r="J4649">
        <v>9.1330984662989394</v>
      </c>
      <c r="K4649">
        <v>10.380245853380799</v>
      </c>
      <c r="L4649">
        <v>14.363326082116</v>
      </c>
      <c r="M4649">
        <v>61.427497861150997</v>
      </c>
      <c r="N4649">
        <v>0.326108055645422</v>
      </c>
      <c r="O4649">
        <v>147.524752475247</v>
      </c>
      <c r="P4649">
        <v>32.026143790849602</v>
      </c>
      <c r="Q4649">
        <v>-3.3789188445182E-2</v>
      </c>
    </row>
    <row r="4650" spans="1:17" hidden="1" x14ac:dyDescent="0.3">
      <c r="A4650" t="s">
        <v>9529</v>
      </c>
      <c r="B4650" t="s">
        <v>9530</v>
      </c>
      <c r="C4650" t="s">
        <v>10405</v>
      </c>
      <c r="D4650" t="s">
        <v>400</v>
      </c>
      <c r="E4650">
        <v>6.0179395949999996</v>
      </c>
      <c r="F4650">
        <v>3.27</v>
      </c>
      <c r="G4650">
        <v>-23.1715109113042</v>
      </c>
      <c r="H4650">
        <v>-23.414372074021699</v>
      </c>
      <c r="I4650">
        <v>-18.2910461842595</v>
      </c>
      <c r="J4650">
        <v>1.01190117977542</v>
      </c>
      <c r="K4650">
        <v>3.1832263796974898</v>
      </c>
      <c r="L4650">
        <v>2.9806915089728401</v>
      </c>
      <c r="M4650">
        <v>59.160833576760297</v>
      </c>
      <c r="N4650">
        <v>0.43461037697131799</v>
      </c>
      <c r="O4650">
        <v>29.051987767583999</v>
      </c>
      <c r="P4650">
        <v>65.151515151515099</v>
      </c>
      <c r="Q4650">
        <v>8.5869965479096005E-2</v>
      </c>
    </row>
    <row r="4651" spans="1:17" hidden="1" x14ac:dyDescent="0.3">
      <c r="A4651" t="s">
        <v>9531</v>
      </c>
      <c r="B4651" t="s">
        <v>9532</v>
      </c>
      <c r="C4651" t="s">
        <v>10405</v>
      </c>
      <c r="D4651" t="s">
        <v>230</v>
      </c>
      <c r="E4651">
        <v>5.9835176419999998</v>
      </c>
      <c r="F4651">
        <v>7.99</v>
      </c>
      <c r="G4651">
        <v>121.47928273948899</v>
      </c>
      <c r="H4651">
        <v>-11.1537196167509</v>
      </c>
      <c r="I4651">
        <v>-16.287204362402701</v>
      </c>
      <c r="J4651">
        <v>16.437138521547499</v>
      </c>
      <c r="K4651">
        <v>7.6858244662167303</v>
      </c>
      <c r="L4651">
        <v>7.9650059651482197</v>
      </c>
      <c r="M4651">
        <v>79.377949970745107</v>
      </c>
      <c r="N4651">
        <v>0.39635979368739499</v>
      </c>
      <c r="O4651">
        <v>85.356695869837296</v>
      </c>
      <c r="P4651">
        <v>166.333333333333</v>
      </c>
      <c r="Q4651">
        <v>7.8455116203735006E-2</v>
      </c>
    </row>
    <row r="4652" spans="1:17" hidden="1" x14ac:dyDescent="0.3">
      <c r="A4652" t="s">
        <v>9533</v>
      </c>
      <c r="B4652" t="s">
        <v>9534</v>
      </c>
      <c r="C4652" t="s">
        <v>10405</v>
      </c>
      <c r="D4652" t="s">
        <v>542</v>
      </c>
      <c r="E4652">
        <v>5.98</v>
      </c>
      <c r="F4652">
        <v>5.98</v>
      </c>
      <c r="G4652">
        <v>58.274348961307197</v>
      </c>
      <c r="H4652">
        <v>-8.2946331480727409</v>
      </c>
      <c r="I4652">
        <v>-24.826000591554301</v>
      </c>
      <c r="J4652">
        <v>-3.2955577594441499</v>
      </c>
      <c r="K4652">
        <v>6.0536563773423602</v>
      </c>
      <c r="L4652">
        <v>5.8673448120439797</v>
      </c>
      <c r="M4652">
        <v>42.971808452153802</v>
      </c>
      <c r="N4652">
        <v>1.04886333823186</v>
      </c>
      <c r="O4652">
        <v>48.829431438127003</v>
      </c>
      <c r="P4652">
        <v>98.013245033112597</v>
      </c>
      <c r="Q4652">
        <v>7.3236800029943996E-2</v>
      </c>
    </row>
    <row r="4653" spans="1:17" hidden="1" x14ac:dyDescent="0.3">
      <c r="A4653" t="s">
        <v>9535</v>
      </c>
      <c r="B4653" t="s">
        <v>9536</v>
      </c>
      <c r="C4653" t="s">
        <v>10405</v>
      </c>
      <c r="D4653" t="s">
        <v>592</v>
      </c>
      <c r="E4653">
        <v>5.9650499999999997</v>
      </c>
      <c r="F4653">
        <v>65.55</v>
      </c>
      <c r="G4653">
        <v>-40.2102314500247</v>
      </c>
      <c r="H4653">
        <v>-3.7576556561113299</v>
      </c>
      <c r="I4653">
        <v>-39.647429162982903</v>
      </c>
      <c r="J4653">
        <v>-7.4102879490406499</v>
      </c>
      <c r="K4653">
        <v>68.396233446461494</v>
      </c>
      <c r="L4653">
        <v>71.108381629918895</v>
      </c>
      <c r="M4653">
        <v>35.568768594791202</v>
      </c>
      <c r="N4653">
        <v>0.56733870698463296</v>
      </c>
      <c r="O4653">
        <v>47.063310450038102</v>
      </c>
      <c r="P4653">
        <v>18.5352622061482</v>
      </c>
      <c r="Q4653">
        <v>0.123516948276597</v>
      </c>
    </row>
    <row r="4654" spans="1:17" hidden="1" x14ac:dyDescent="0.3">
      <c r="A4654" t="s">
        <v>9537</v>
      </c>
      <c r="B4654" t="s">
        <v>9538</v>
      </c>
      <c r="C4654" t="s">
        <v>10405</v>
      </c>
      <c r="D4654" t="s">
        <v>592</v>
      </c>
      <c r="E4654">
        <v>5.9417604600000002</v>
      </c>
      <c r="F4654">
        <v>16.98</v>
      </c>
      <c r="G4654">
        <v>18.093975814359499</v>
      </c>
      <c r="H4654">
        <v>4.4943128478256602</v>
      </c>
      <c r="I4654">
        <v>-51.147093291957297</v>
      </c>
      <c r="J4654">
        <v>-9.9691114784524206</v>
      </c>
      <c r="K4654">
        <v>16.568107862108</v>
      </c>
      <c r="L4654">
        <v>16.148563652978499</v>
      </c>
      <c r="M4654">
        <v>47.601812555644003</v>
      </c>
      <c r="N4654">
        <v>1.51248854790434</v>
      </c>
      <c r="O4654">
        <v>91.166077738515895</v>
      </c>
      <c r="P4654">
        <v>82.974137931034406</v>
      </c>
      <c r="Q4654">
        <v>0.117416017037674</v>
      </c>
    </row>
    <row r="4655" spans="1:17" hidden="1" x14ac:dyDescent="0.3">
      <c r="A4655" t="s">
        <v>9539</v>
      </c>
      <c r="B4655" t="s">
        <v>9540</v>
      </c>
      <c r="C4655" t="s">
        <v>10405</v>
      </c>
      <c r="D4655" t="s">
        <v>233</v>
      </c>
      <c r="E4655">
        <v>5.9252688070000001</v>
      </c>
      <c r="F4655">
        <v>4.1900000000000004</v>
      </c>
      <c r="G4655">
        <v>-13.474627058612899</v>
      </c>
      <c r="H4655">
        <v>-19.828938751834301</v>
      </c>
      <c r="I4655">
        <v>12.441080153787199</v>
      </c>
      <c r="J4655">
        <v>-7.4805010000924996</v>
      </c>
      <c r="K4655">
        <v>4.67023062024548</v>
      </c>
      <c r="L4655">
        <v>4.1623254149468902</v>
      </c>
      <c r="M4655">
        <v>24.998093683859501</v>
      </c>
      <c r="N4655">
        <v>0.75354986581415395</v>
      </c>
      <c r="O4655">
        <v>69.212410501193204</v>
      </c>
      <c r="P4655">
        <v>79.828326180257505</v>
      </c>
      <c r="Q4655">
        <v>0.12765095323685599</v>
      </c>
    </row>
    <row r="4656" spans="1:17" hidden="1" x14ac:dyDescent="0.3">
      <c r="A4656" t="s">
        <v>9541</v>
      </c>
      <c r="B4656" t="s">
        <v>9542</v>
      </c>
      <c r="C4656" t="s">
        <v>10405</v>
      </c>
      <c r="D4656" t="s">
        <v>5522</v>
      </c>
      <c r="E4656">
        <v>5.9112323</v>
      </c>
      <c r="F4656">
        <v>10.81</v>
      </c>
      <c r="G4656">
        <v>75.713104473311105</v>
      </c>
      <c r="H4656">
        <v>45.827139665526097</v>
      </c>
      <c r="I4656">
        <v>-2.80535386314991</v>
      </c>
      <c r="J4656">
        <v>8.2835766935905895</v>
      </c>
      <c r="K4656">
        <v>8.6475760481899506</v>
      </c>
      <c r="L4656">
        <v>8.0370650717849692</v>
      </c>
      <c r="M4656">
        <v>87.284774010041502</v>
      </c>
      <c r="N4656">
        <v>3.4423269130965402</v>
      </c>
      <c r="O4656">
        <v>14.616096207215501</v>
      </c>
      <c r="P4656">
        <v>164.30317848410701</v>
      </c>
    </row>
    <row r="4657" spans="1:17" hidden="1" x14ac:dyDescent="0.3">
      <c r="A4657" t="s">
        <v>9543</v>
      </c>
      <c r="B4657" t="s">
        <v>9544</v>
      </c>
      <c r="C4657" t="s">
        <v>10405</v>
      </c>
      <c r="D4657" t="s">
        <v>294</v>
      </c>
      <c r="E4657">
        <v>5.9087657350000002</v>
      </c>
      <c r="F4657">
        <v>192.95</v>
      </c>
      <c r="G4657">
        <v>30.449643745248601</v>
      </c>
      <c r="H4657">
        <v>0.24091618050677699</v>
      </c>
      <c r="I4657">
        <v>9.8449464389432197</v>
      </c>
      <c r="J4657">
        <v>2.52946035816568</v>
      </c>
      <c r="K4657">
        <v>174.56737946207801</v>
      </c>
      <c r="L4657">
        <v>152.04257808859899</v>
      </c>
      <c r="M4657">
        <v>100</v>
      </c>
      <c r="N4657">
        <v>4.8181818181818103</v>
      </c>
      <c r="O4657">
        <v>0</v>
      </c>
      <c r="P4657">
        <v>62.621154656552797</v>
      </c>
    </row>
    <row r="4658" spans="1:17" hidden="1" x14ac:dyDescent="0.3">
      <c r="A4658" t="s">
        <v>9545</v>
      </c>
      <c r="B4658" t="s">
        <v>9546</v>
      </c>
      <c r="C4658" t="s">
        <v>10405</v>
      </c>
      <c r="D4658" t="s">
        <v>400</v>
      </c>
      <c r="E4658">
        <v>5.8683911999999996</v>
      </c>
      <c r="F4658">
        <v>19.559999999999999</v>
      </c>
      <c r="G4658">
        <v>15.674294077357899</v>
      </c>
      <c r="H4658">
        <v>38.483569138511498</v>
      </c>
      <c r="I4658">
        <v>29.606013177808801</v>
      </c>
      <c r="J4658">
        <v>-5.6493234925866904</v>
      </c>
      <c r="K4658">
        <v>17.445973781756599</v>
      </c>
      <c r="L4658">
        <v>16.7626784127369</v>
      </c>
      <c r="M4658">
        <v>83.776597351885798</v>
      </c>
      <c r="N4658">
        <v>0.24918034948678</v>
      </c>
      <c r="O4658">
        <v>37.0143149284253</v>
      </c>
      <c r="P4658">
        <v>77.656675749318694</v>
      </c>
      <c r="Q4658">
        <v>0.113094087126376</v>
      </c>
    </row>
    <row r="4659" spans="1:17" hidden="1" x14ac:dyDescent="0.3">
      <c r="A4659" t="s">
        <v>9547</v>
      </c>
      <c r="B4659" t="s">
        <v>9548</v>
      </c>
      <c r="C4659" t="s">
        <v>10405</v>
      </c>
      <c r="D4659" t="s">
        <v>130</v>
      </c>
      <c r="E4659">
        <v>5.8615500000000003</v>
      </c>
      <c r="F4659">
        <v>16.989999999999998</v>
      </c>
      <c r="G4659">
        <v>-9.5000307668998794</v>
      </c>
      <c r="H4659">
        <v>69.845518947063297</v>
      </c>
      <c r="I4659">
        <v>37.618501889511101</v>
      </c>
      <c r="J4659">
        <v>39.7722678318924</v>
      </c>
      <c r="K4659">
        <v>10.9431588306596</v>
      </c>
      <c r="L4659">
        <v>11.100625286030599</v>
      </c>
      <c r="M4659">
        <v>84.801713449380799</v>
      </c>
      <c r="N4659">
        <v>4.2477458815273001</v>
      </c>
      <c r="O4659">
        <v>5.2972336668628701</v>
      </c>
      <c r="P4659">
        <v>115.06329113923999</v>
      </c>
      <c r="Q4659">
        <v>2.0162485726249999E-3</v>
      </c>
    </row>
    <row r="4660" spans="1:17" hidden="1" x14ac:dyDescent="0.3">
      <c r="A4660" t="s">
        <v>9549</v>
      </c>
      <c r="B4660" t="s">
        <v>9550</v>
      </c>
      <c r="C4660" t="s">
        <v>10405</v>
      </c>
      <c r="D4660" t="s">
        <v>5522</v>
      </c>
      <c r="E4660">
        <v>5.8415841000000004</v>
      </c>
      <c r="F4660">
        <v>19.47</v>
      </c>
      <c r="G4660">
        <v>-47.519336998260698</v>
      </c>
      <c r="H4660">
        <v>3.2555166819786798</v>
      </c>
      <c r="I4660">
        <v>-10.4104161759699</v>
      </c>
      <c r="J4660">
        <v>-17.458312342383302</v>
      </c>
      <c r="K4660">
        <v>20.744530941006101</v>
      </c>
      <c r="L4660">
        <v>20.714322662690101</v>
      </c>
      <c r="M4660">
        <v>37.398519845214203</v>
      </c>
      <c r="N4660">
        <v>1.5509871643592801</v>
      </c>
      <c r="O4660">
        <v>42.886492039034401</v>
      </c>
      <c r="P4660">
        <v>33.082706766917198</v>
      </c>
      <c r="Q4660">
        <v>2.6171274957835999E-2</v>
      </c>
    </row>
    <row r="4661" spans="1:17" hidden="1" x14ac:dyDescent="0.3">
      <c r="A4661" t="s">
        <v>9551</v>
      </c>
      <c r="B4661" t="s">
        <v>9552</v>
      </c>
      <c r="C4661" t="s">
        <v>10405</v>
      </c>
      <c r="D4661" t="s">
        <v>400</v>
      </c>
      <c r="E4661">
        <v>5.8406399999999996</v>
      </c>
      <c r="F4661">
        <v>14.04</v>
      </c>
      <c r="G4661">
        <v>11.0937952111447</v>
      </c>
      <c r="H4661">
        <v>4.6997086849739302</v>
      </c>
      <c r="I4661">
        <v>-30.478174504597799</v>
      </c>
      <c r="J4661">
        <v>-5.0898011336248299</v>
      </c>
      <c r="K4661">
        <v>13.1624688845855</v>
      </c>
      <c r="L4661">
        <v>13.5638433169027</v>
      </c>
      <c r="M4661">
        <v>61.073410508292703</v>
      </c>
      <c r="N4661">
        <v>0.78647550635892605</v>
      </c>
      <c r="O4661">
        <v>66.452991452991398</v>
      </c>
      <c r="P4661">
        <v>54.116355653128402</v>
      </c>
      <c r="Q4661">
        <v>7.3126592838704998E-2</v>
      </c>
    </row>
    <row r="4662" spans="1:17" hidden="1" x14ac:dyDescent="0.3">
      <c r="A4662" t="s">
        <v>9553</v>
      </c>
      <c r="B4662" t="s">
        <v>9554</v>
      </c>
      <c r="C4662" t="s">
        <v>10405</v>
      </c>
      <c r="E4662">
        <v>5.8161106599999997</v>
      </c>
      <c r="F4662">
        <v>5.8</v>
      </c>
      <c r="G4662">
        <v>-5.2568500797943702</v>
      </c>
      <c r="H4662">
        <v>4.6763066080396101</v>
      </c>
      <c r="I4662">
        <v>14.1350383694845</v>
      </c>
      <c r="J4662">
        <v>0.367767954171696</v>
      </c>
      <c r="K4662">
        <v>5.4083885487148002</v>
      </c>
      <c r="L4662">
        <v>5.0891404754491703</v>
      </c>
      <c r="M4662">
        <v>62.756964595881897</v>
      </c>
      <c r="N4662">
        <v>0.52923795737964696</v>
      </c>
      <c r="O4662">
        <v>8.7931034482758594</v>
      </c>
      <c r="P4662">
        <v>61.111111111111001</v>
      </c>
      <c r="Q4662">
        <v>-3.5365048214896999E-2</v>
      </c>
    </row>
    <row r="4663" spans="1:17" hidden="1" x14ac:dyDescent="0.3">
      <c r="A4663" t="s">
        <v>9555</v>
      </c>
      <c r="B4663" t="s">
        <v>9556</v>
      </c>
      <c r="C4663" t="s">
        <v>10405</v>
      </c>
      <c r="D4663" t="s">
        <v>388</v>
      </c>
      <c r="E4663">
        <v>5.7981100860000003</v>
      </c>
      <c r="F4663">
        <v>9.99</v>
      </c>
      <c r="G4663">
        <v>0.67423376954686598</v>
      </c>
      <c r="H4663">
        <v>-15.917202299528901</v>
      </c>
      <c r="I4663">
        <v>-4.6740936749415498</v>
      </c>
      <c r="J4663">
        <v>-2.2724546446274401</v>
      </c>
      <c r="K4663">
        <v>12.7450185967373</v>
      </c>
      <c r="L4663">
        <v>12.130087583104499</v>
      </c>
      <c r="M4663">
        <v>24.3541884696739</v>
      </c>
      <c r="N4663">
        <v>0.41055009447880098</v>
      </c>
      <c r="O4663">
        <v>140.14014014014001</v>
      </c>
      <c r="P4663">
        <v>61.912479740680702</v>
      </c>
      <c r="Q4663">
        <v>8.9077157813512997E-2</v>
      </c>
    </row>
    <row r="4664" spans="1:17" hidden="1" x14ac:dyDescent="0.3">
      <c r="A4664" t="s">
        <v>9557</v>
      </c>
      <c r="B4664" t="s">
        <v>9558</v>
      </c>
      <c r="C4664" t="s">
        <v>10405</v>
      </c>
      <c r="D4664" t="s">
        <v>1628</v>
      </c>
      <c r="E4664">
        <v>5.7885917999999998</v>
      </c>
      <c r="F4664">
        <v>10.49</v>
      </c>
      <c r="G4664">
        <v>-2.18390248503407</v>
      </c>
      <c r="H4664">
        <v>-4.3748805364940901</v>
      </c>
      <c r="I4664">
        <v>-6.0873987678461496</v>
      </c>
      <c r="J4664">
        <v>-4.6146338665121203</v>
      </c>
      <c r="K4664">
        <v>10.423510498717301</v>
      </c>
      <c r="L4664">
        <v>9.7629412649858605</v>
      </c>
      <c r="M4664">
        <v>51.070672664864603</v>
      </c>
      <c r="N4664">
        <v>1.0906925551975599</v>
      </c>
      <c r="O4664">
        <v>23.450905624404101</v>
      </c>
      <c r="P4664">
        <v>43.698630136986303</v>
      </c>
      <c r="Q4664">
        <v>3.3849779903777001E-2</v>
      </c>
    </row>
    <row r="4665" spans="1:17" hidden="1" x14ac:dyDescent="0.3">
      <c r="A4665" t="s">
        <v>9559</v>
      </c>
      <c r="B4665" t="s">
        <v>9560</v>
      </c>
      <c r="C4665" t="s">
        <v>10405</v>
      </c>
      <c r="D4665" t="s">
        <v>1962</v>
      </c>
      <c r="E4665">
        <v>5.7597125250000003</v>
      </c>
      <c r="F4665">
        <v>1.75</v>
      </c>
      <c r="G4665">
        <v>52.039015404485198</v>
      </c>
      <c r="H4665">
        <v>-19.8061993454317</v>
      </c>
      <c r="I4665">
        <v>57.316856551302699</v>
      </c>
      <c r="J4665">
        <v>-2.4691114784524202</v>
      </c>
      <c r="K4665">
        <v>1.58809122458621</v>
      </c>
      <c r="L4665">
        <v>1.2429170848876601</v>
      </c>
      <c r="M4665">
        <v>10.752993624256799</v>
      </c>
      <c r="N4665">
        <v>0.14915075371619599</v>
      </c>
      <c r="O4665">
        <v>24</v>
      </c>
      <c r="P4665">
        <v>118.75</v>
      </c>
      <c r="Q4665">
        <v>5.7846486828083001E-2</v>
      </c>
    </row>
    <row r="4666" spans="1:17" hidden="1" x14ac:dyDescent="0.3">
      <c r="A4666" t="s">
        <v>9561</v>
      </c>
      <c r="B4666" t="s">
        <v>9562</v>
      </c>
      <c r="C4666" t="s">
        <v>10405</v>
      </c>
      <c r="D4666" t="s">
        <v>127</v>
      </c>
      <c r="E4666">
        <v>5.7244999999999999</v>
      </c>
      <c r="F4666">
        <v>10.7</v>
      </c>
      <c r="G4666">
        <v>-13.2826220224153</v>
      </c>
      <c r="H4666">
        <v>-5.2227719351811004</v>
      </c>
      <c r="I4666">
        <v>-10.253424573195201</v>
      </c>
      <c r="J4666">
        <v>-4.7522165012834696</v>
      </c>
      <c r="K4666">
        <v>10.7270912545016</v>
      </c>
      <c r="L4666">
        <v>10.3845416676652</v>
      </c>
      <c r="M4666">
        <v>40.991476613753697</v>
      </c>
      <c r="N4666">
        <v>0.81184190937092104</v>
      </c>
      <c r="O4666">
        <v>21.495327102803699</v>
      </c>
      <c r="P4666">
        <v>31.773399014778299</v>
      </c>
      <c r="Q4666">
        <v>-1.3278415434047E-2</v>
      </c>
    </row>
    <row r="4667" spans="1:17" hidden="1" x14ac:dyDescent="0.3">
      <c r="A4667" t="s">
        <v>9563</v>
      </c>
      <c r="B4667" t="s">
        <v>9564</v>
      </c>
      <c r="C4667" t="s">
        <v>10405</v>
      </c>
      <c r="D4667" t="s">
        <v>754</v>
      </c>
      <c r="E4667">
        <v>5.722810688</v>
      </c>
      <c r="F4667">
        <v>215.35</v>
      </c>
      <c r="G4667">
        <v>23.901833051588898</v>
      </c>
      <c r="H4667">
        <v>-4.8178018576473702</v>
      </c>
      <c r="I4667">
        <v>6.7462781726120804</v>
      </c>
      <c r="J4667">
        <v>-3.15416894971679</v>
      </c>
      <c r="K4667">
        <v>212.11737335600199</v>
      </c>
      <c r="L4667">
        <v>188.89559671228801</v>
      </c>
      <c r="M4667">
        <v>41.480968958534298</v>
      </c>
      <c r="N4667">
        <v>0.79031128371674897</v>
      </c>
      <c r="O4667">
        <v>3.4130485256559102</v>
      </c>
      <c r="P4667">
        <v>65.653846153846104</v>
      </c>
    </row>
    <row r="4668" spans="1:17" hidden="1" x14ac:dyDescent="0.3">
      <c r="A4668" t="s">
        <v>9565</v>
      </c>
      <c r="B4668" t="s">
        <v>9566</v>
      </c>
      <c r="C4668" t="s">
        <v>10405</v>
      </c>
      <c r="D4668" t="s">
        <v>754</v>
      </c>
      <c r="E4668">
        <v>5.7107817000000001</v>
      </c>
      <c r="F4668">
        <v>44.65</v>
      </c>
      <c r="G4668">
        <v>27.349746680692899</v>
      </c>
      <c r="H4668">
        <v>-2.9121327579568401</v>
      </c>
      <c r="I4668">
        <v>10.5477583318886</v>
      </c>
      <c r="J4668">
        <v>-3.0252850045925701</v>
      </c>
      <c r="K4668">
        <v>42.392337022307103</v>
      </c>
      <c r="L4668">
        <v>37.147153006125102</v>
      </c>
      <c r="M4668">
        <v>46.348393818943599</v>
      </c>
      <c r="N4668">
        <v>1.5402324084658501</v>
      </c>
      <c r="O4668">
        <v>3.9193729003359401</v>
      </c>
      <c r="P4668">
        <v>65.677179962894201</v>
      </c>
    </row>
    <row r="4669" spans="1:17" hidden="1" x14ac:dyDescent="0.3">
      <c r="A4669" t="s">
        <v>9567</v>
      </c>
      <c r="B4669" t="s">
        <v>9568</v>
      </c>
      <c r="C4669" t="s">
        <v>10405</v>
      </c>
      <c r="D4669" t="s">
        <v>510</v>
      </c>
      <c r="E4669">
        <v>5.7</v>
      </c>
      <c r="F4669">
        <v>19</v>
      </c>
      <c r="G4669">
        <v>-34.233366581407203</v>
      </c>
      <c r="H4669">
        <v>-4.7576556561113303</v>
      </c>
      <c r="I4669">
        <v>-16.619313661463099</v>
      </c>
      <c r="J4669">
        <v>-2.4691114784524202</v>
      </c>
      <c r="K4669">
        <v>18.332515404918301</v>
      </c>
      <c r="L4669">
        <v>18.907758571672801</v>
      </c>
      <c r="M4669">
        <v>99.966183638035901</v>
      </c>
      <c r="N4669">
        <v>0</v>
      </c>
      <c r="O4669">
        <v>21.421052631578899</v>
      </c>
      <c r="P4669">
        <v>18.306351183063502</v>
      </c>
    </row>
    <row r="4670" spans="1:17" hidden="1" x14ac:dyDescent="0.3">
      <c r="A4670" t="s">
        <v>9569</v>
      </c>
      <c r="B4670" t="s">
        <v>9570</v>
      </c>
      <c r="C4670" t="s">
        <v>10405</v>
      </c>
      <c r="D4670" t="s">
        <v>1414</v>
      </c>
      <c r="E4670">
        <v>5.6880414000000004</v>
      </c>
      <c r="F4670">
        <v>10.26</v>
      </c>
      <c r="G4670">
        <v>20.054008376529602</v>
      </c>
      <c r="H4670">
        <v>-19.1036472172927</v>
      </c>
      <c r="I4670">
        <v>18.2108962864021</v>
      </c>
      <c r="J4670">
        <v>-5.8944207077578303</v>
      </c>
      <c r="K4670">
        <v>10.8074126374124</v>
      </c>
      <c r="L4670">
        <v>9.1919990906433107</v>
      </c>
      <c r="M4670">
        <v>34.015912214035403</v>
      </c>
      <c r="N4670">
        <v>0.21303165962134701</v>
      </c>
      <c r="O4670">
        <v>24.074074074074002</v>
      </c>
      <c r="P4670">
        <v>104.790419161676</v>
      </c>
      <c r="Q4670">
        <v>7.4562679948103006E-2</v>
      </c>
    </row>
    <row r="4671" spans="1:17" hidden="1" x14ac:dyDescent="0.3">
      <c r="A4671" t="s">
        <v>9571</v>
      </c>
      <c r="B4671" t="s">
        <v>9572</v>
      </c>
      <c r="C4671" t="s">
        <v>10405</v>
      </c>
      <c r="D4671" t="s">
        <v>400</v>
      </c>
      <c r="E4671">
        <v>5.6861370000000004</v>
      </c>
      <c r="F4671">
        <v>18.95</v>
      </c>
      <c r="G4671">
        <v>-32.171510911304203</v>
      </c>
      <c r="H4671">
        <v>-4.7576556561113303</v>
      </c>
      <c r="I4671">
        <v>-17.683143448697201</v>
      </c>
      <c r="J4671">
        <v>-2.4691114784524202</v>
      </c>
      <c r="K4671">
        <v>18.949999993401999</v>
      </c>
      <c r="L4671">
        <v>18.949524362499002</v>
      </c>
      <c r="M4671">
        <v>100</v>
      </c>
      <c r="O4671">
        <v>0</v>
      </c>
      <c r="P4671">
        <v>0</v>
      </c>
    </row>
    <row r="4672" spans="1:17" hidden="1" x14ac:dyDescent="0.3">
      <c r="A4672" t="s">
        <v>9573</v>
      </c>
      <c r="B4672" t="s">
        <v>9574</v>
      </c>
      <c r="C4672" t="s">
        <v>10405</v>
      </c>
      <c r="D4672" t="s">
        <v>400</v>
      </c>
      <c r="E4672">
        <v>5.6520000000000001</v>
      </c>
      <c r="F4672">
        <v>15.7</v>
      </c>
      <c r="G4672">
        <v>-43.169243337608002</v>
      </c>
      <c r="H4672">
        <v>-7.6330550171337004</v>
      </c>
      <c r="I4672">
        <v>-15.1357887785469</v>
      </c>
      <c r="J4672">
        <v>1.64047756264346</v>
      </c>
      <c r="K4672">
        <v>15.2218215993997</v>
      </c>
      <c r="L4672">
        <v>16.368432025900301</v>
      </c>
      <c r="M4672">
        <v>66.943771865992403</v>
      </c>
      <c r="N4672">
        <v>0.58195623046002598</v>
      </c>
      <c r="O4672">
        <v>31.528662420382101</v>
      </c>
      <c r="P4672">
        <v>13.685734974656</v>
      </c>
      <c r="Q4672">
        <v>2.7339479759754998E-2</v>
      </c>
    </row>
    <row r="4673" spans="1:17" hidden="1" x14ac:dyDescent="0.3">
      <c r="A4673" t="s">
        <v>9575</v>
      </c>
      <c r="B4673" t="s">
        <v>9576</v>
      </c>
      <c r="C4673" t="s">
        <v>10405</v>
      </c>
      <c r="D4673" t="s">
        <v>754</v>
      </c>
      <c r="E4673">
        <v>5.6472677519999896</v>
      </c>
      <c r="F4673">
        <v>21.8</v>
      </c>
      <c r="G4673">
        <v>12.3866752611141</v>
      </c>
      <c r="H4673">
        <v>-0.90234865944308396</v>
      </c>
      <c r="I4673">
        <v>2.42704938876836</v>
      </c>
      <c r="J4673">
        <v>-1.2162112464338599</v>
      </c>
      <c r="K4673">
        <v>20.706101895168899</v>
      </c>
      <c r="L4673">
        <v>18.7589080069007</v>
      </c>
      <c r="M4673">
        <v>60.5497023931554</v>
      </c>
      <c r="N4673">
        <v>1.8750242459331301</v>
      </c>
      <c r="O4673">
        <v>1.8348623853210899</v>
      </c>
      <c r="P4673">
        <v>67.692307692307693</v>
      </c>
    </row>
    <row r="4674" spans="1:17" hidden="1" x14ac:dyDescent="0.3">
      <c r="A4674" t="s">
        <v>9577</v>
      </c>
      <c r="B4674" t="s">
        <v>9578</v>
      </c>
      <c r="C4674" t="s">
        <v>10405</v>
      </c>
      <c r="D4674" t="s">
        <v>294</v>
      </c>
      <c r="E4674">
        <v>5.6409260000000003</v>
      </c>
      <c r="F4674">
        <v>3.31</v>
      </c>
      <c r="G4674">
        <v>14.9396001998069</v>
      </c>
      <c r="H4674">
        <v>-5.6505127989684603</v>
      </c>
      <c r="I4674">
        <v>-17.3801131456669</v>
      </c>
      <c r="J4674">
        <v>-7.3262543355952703</v>
      </c>
      <c r="K4674">
        <v>3.3703878419682001</v>
      </c>
      <c r="L4674">
        <v>3.4135944883577101</v>
      </c>
      <c r="M4674">
        <v>43.140277173893601</v>
      </c>
      <c r="N4674">
        <v>1.6257022612374601</v>
      </c>
      <c r="O4674">
        <v>62.235649546827702</v>
      </c>
      <c r="P4674">
        <v>74.210526315789394</v>
      </c>
      <c r="Q4674">
        <v>6.4881218204800003E-3</v>
      </c>
    </row>
    <row r="4675" spans="1:17" hidden="1" x14ac:dyDescent="0.3">
      <c r="A4675" t="s">
        <v>9579</v>
      </c>
      <c r="B4675" t="s">
        <v>9580</v>
      </c>
      <c r="C4675" t="s">
        <v>10405</v>
      </c>
      <c r="D4675" t="s">
        <v>54</v>
      </c>
      <c r="E4675">
        <v>5.6280000000000001</v>
      </c>
      <c r="F4675">
        <v>26.8</v>
      </c>
      <c r="G4675">
        <v>-41.630970370763599</v>
      </c>
      <c r="H4675">
        <v>-1.2300482941481301</v>
      </c>
      <c r="I4675">
        <v>-46.406547704016297</v>
      </c>
      <c r="J4675">
        <v>-2.5800992697953702</v>
      </c>
      <c r="K4675">
        <v>27.304036530375001</v>
      </c>
      <c r="L4675">
        <v>28.525336299226002</v>
      </c>
      <c r="M4675">
        <v>44.412952436483501</v>
      </c>
      <c r="N4675">
        <v>0.85909090909090902</v>
      </c>
      <c r="O4675">
        <v>63.582089552238799</v>
      </c>
      <c r="P4675">
        <v>13.8004246284501</v>
      </c>
    </row>
    <row r="4676" spans="1:17" hidden="1" x14ac:dyDescent="0.3">
      <c r="A4676" t="s">
        <v>9581</v>
      </c>
      <c r="B4676" t="s">
        <v>9582</v>
      </c>
      <c r="C4676" t="s">
        <v>10405</v>
      </c>
      <c r="D4676" t="s">
        <v>4397</v>
      </c>
      <c r="E4676">
        <v>5.6173032999999997</v>
      </c>
      <c r="F4676">
        <v>18.71</v>
      </c>
      <c r="G4676">
        <v>29.819831080037702</v>
      </c>
      <c r="H4676">
        <v>14.333253434797699</v>
      </c>
      <c r="I4676">
        <v>10.3798271194068</v>
      </c>
      <c r="J4676">
        <v>3.7471047377637801</v>
      </c>
      <c r="K4676">
        <v>16.942332090237699</v>
      </c>
      <c r="L4676">
        <v>15.4540819252997</v>
      </c>
      <c r="M4676">
        <v>53.392565446214199</v>
      </c>
      <c r="N4676">
        <v>0.40628755960006802</v>
      </c>
      <c r="O4676">
        <v>11.437733832175301</v>
      </c>
      <c r="P4676">
        <v>64.122807017543806</v>
      </c>
      <c r="Q4676">
        <v>9.7688047419301996E-2</v>
      </c>
    </row>
    <row r="4677" spans="1:17" hidden="1" x14ac:dyDescent="0.3">
      <c r="A4677" t="s">
        <v>9583</v>
      </c>
      <c r="B4677" t="s">
        <v>9584</v>
      </c>
      <c r="C4677" t="s">
        <v>10405</v>
      </c>
      <c r="D4677" t="s">
        <v>130</v>
      </c>
      <c r="E4677">
        <v>5.6025</v>
      </c>
      <c r="F4677">
        <v>7.47</v>
      </c>
      <c r="G4677">
        <v>-97.427324864792496</v>
      </c>
      <c r="H4677">
        <v>-12.8757368369231</v>
      </c>
      <c r="I4677">
        <v>-57.197313489183003</v>
      </c>
      <c r="J4677">
        <v>-7.3098758096626</v>
      </c>
      <c r="K4677">
        <v>7.85944226284228</v>
      </c>
      <c r="L4677">
        <v>10.3063677327667</v>
      </c>
      <c r="M4677">
        <v>34.293337492286298</v>
      </c>
      <c r="N4677">
        <v>0.46212121212121199</v>
      </c>
      <c r="O4677">
        <v>200.66934404283799</v>
      </c>
      <c r="P4677">
        <v>18.1962025316455</v>
      </c>
    </row>
    <row r="4678" spans="1:17" hidden="1" x14ac:dyDescent="0.3">
      <c r="A4678" t="s">
        <v>9585</v>
      </c>
      <c r="B4678" t="s">
        <v>9586</v>
      </c>
      <c r="C4678" t="s">
        <v>10405</v>
      </c>
      <c r="D4678" t="s">
        <v>51</v>
      </c>
      <c r="E4678">
        <v>5.6</v>
      </c>
      <c r="F4678">
        <v>5.6</v>
      </c>
      <c r="G4678">
        <v>6.1000940269673896</v>
      </c>
      <c r="H4678">
        <v>-4.4061618072536897</v>
      </c>
      <c r="I4678">
        <v>10.170737829841499</v>
      </c>
      <c r="J4678">
        <v>-2.1176176295947799</v>
      </c>
      <c r="K4678">
        <v>5.7471468337606098</v>
      </c>
      <c r="L4678">
        <v>5.4610683850495398</v>
      </c>
      <c r="M4678">
        <v>48.201316860680301</v>
      </c>
      <c r="N4678">
        <v>0.79962182317294495</v>
      </c>
      <c r="O4678">
        <v>40.535714285714299</v>
      </c>
      <c r="P4678">
        <v>52.173913043478201</v>
      </c>
      <c r="Q4678">
        <v>4.3248998415339003E-2</v>
      </c>
    </row>
    <row r="4679" spans="1:17" hidden="1" x14ac:dyDescent="0.3">
      <c r="A4679" t="s">
        <v>9587</v>
      </c>
      <c r="B4679" t="s">
        <v>9588</v>
      </c>
      <c r="C4679" t="s">
        <v>10405</v>
      </c>
      <c r="D4679" t="s">
        <v>433</v>
      </c>
      <c r="E4679">
        <v>5.5934999999999997</v>
      </c>
      <c r="F4679">
        <v>11.3</v>
      </c>
      <c r="G4679">
        <v>-2.13698847171846</v>
      </c>
      <c r="H4679">
        <v>6.8631394509222901</v>
      </c>
      <c r="I4679">
        <v>-53.478597994151698</v>
      </c>
      <c r="J4679">
        <v>8.5856552558274899</v>
      </c>
      <c r="K4679">
        <v>10.681964748536799</v>
      </c>
      <c r="L4679">
        <v>10.537284376898301</v>
      </c>
      <c r="M4679">
        <v>67.847711994719205</v>
      </c>
      <c r="N4679">
        <v>0.72796396691797904</v>
      </c>
      <c r="O4679">
        <v>85.752212389380503</v>
      </c>
      <c r="P4679">
        <v>81.9645732689211</v>
      </c>
      <c r="Q4679">
        <v>3.4574912562105001E-2</v>
      </c>
    </row>
    <row r="4680" spans="1:17" hidden="1" x14ac:dyDescent="0.3">
      <c r="A4680" t="s">
        <v>9589</v>
      </c>
      <c r="B4680" t="s">
        <v>9590</v>
      </c>
      <c r="C4680" t="s">
        <v>10405</v>
      </c>
      <c r="D4680" t="s">
        <v>592</v>
      </c>
      <c r="E4680">
        <v>5.5924500000000004</v>
      </c>
      <c r="F4680">
        <v>23</v>
      </c>
      <c r="G4680">
        <v>-12.876905102175501</v>
      </c>
      <c r="H4680">
        <v>-18.226429170031501</v>
      </c>
      <c r="I4680">
        <v>-25.3136655370506</v>
      </c>
      <c r="J4680">
        <v>-4.2204997740525902</v>
      </c>
      <c r="K4680">
        <v>24.174522051893899</v>
      </c>
      <c r="L4680">
        <v>25.2871484597201</v>
      </c>
      <c r="M4680">
        <v>38.832093921253403</v>
      </c>
      <c r="N4680">
        <v>9.0278589915034901E-2</v>
      </c>
      <c r="O4680">
        <v>90.304347826086897</v>
      </c>
      <c r="P4680">
        <v>53.027278775781703</v>
      </c>
      <c r="Q4680">
        <v>-5.3869624070479002E-2</v>
      </c>
    </row>
    <row r="4681" spans="1:17" hidden="1" x14ac:dyDescent="0.3">
      <c r="A4681" t="s">
        <v>9591</v>
      </c>
      <c r="B4681" t="s">
        <v>9592</v>
      </c>
      <c r="C4681" t="s">
        <v>10405</v>
      </c>
      <c r="D4681" t="s">
        <v>745</v>
      </c>
      <c r="E4681">
        <v>5.5860000000000003</v>
      </c>
      <c r="F4681">
        <v>5.32</v>
      </c>
      <c r="G4681">
        <v>-40.919366828971398</v>
      </c>
      <c r="H4681">
        <v>-6.4752129080197198</v>
      </c>
      <c r="I4681">
        <v>-2.0309695356537101</v>
      </c>
      <c r="J4681">
        <v>0.53088852154758603</v>
      </c>
      <c r="K4681">
        <v>5.3165337810989701</v>
      </c>
      <c r="L4681">
        <v>5.6565263716019798</v>
      </c>
      <c r="M4681">
        <v>67.333511316703394</v>
      </c>
      <c r="N4681">
        <v>0.79338520519659095</v>
      </c>
      <c r="O4681">
        <v>59.398496240601403</v>
      </c>
      <c r="P4681">
        <v>26.6666666666666</v>
      </c>
      <c r="Q4681">
        <v>-0.112662749270106</v>
      </c>
    </row>
    <row r="4682" spans="1:17" hidden="1" x14ac:dyDescent="0.3">
      <c r="A4682" t="s">
        <v>9593</v>
      </c>
      <c r="B4682" t="s">
        <v>9594</v>
      </c>
      <c r="C4682" t="s">
        <v>10405</v>
      </c>
      <c r="D4682" t="s">
        <v>144</v>
      </c>
      <c r="E4682">
        <v>5.5736999999999997</v>
      </c>
      <c r="F4682">
        <v>11.26</v>
      </c>
      <c r="G4682">
        <v>6.1577274179341099</v>
      </c>
      <c r="H4682">
        <v>2.7423443438886599</v>
      </c>
      <c r="I4682">
        <v>-2.19596396151772</v>
      </c>
      <c r="J4682">
        <v>-2.83982510217808</v>
      </c>
      <c r="K4682">
        <v>10.533070208963601</v>
      </c>
      <c r="L4682">
        <v>9.9666365089604003</v>
      </c>
      <c r="M4682">
        <v>55.387895186951397</v>
      </c>
      <c r="N4682">
        <v>0.58768043590605501</v>
      </c>
      <c r="O4682">
        <v>42.007104795737099</v>
      </c>
      <c r="P4682">
        <v>60.3988603988604</v>
      </c>
      <c r="Q4682">
        <v>2.8879875595165999E-2</v>
      </c>
    </row>
    <row r="4683" spans="1:17" hidden="1" x14ac:dyDescent="0.3">
      <c r="A4683" t="s">
        <v>9595</v>
      </c>
      <c r="B4683" t="s">
        <v>9596</v>
      </c>
      <c r="C4683" t="s">
        <v>10405</v>
      </c>
      <c r="D4683" t="s">
        <v>592</v>
      </c>
      <c r="E4683">
        <v>5.5706210450000002</v>
      </c>
      <c r="F4683">
        <v>1.05</v>
      </c>
      <c r="G4683">
        <v>-5.5931859894901201</v>
      </c>
      <c r="H4683">
        <v>-1.87035303188851</v>
      </c>
      <c r="I4683">
        <v>-12.2495918825592</v>
      </c>
      <c r="J4683">
        <v>1.0670674632677399</v>
      </c>
      <c r="K4683">
        <v>0.87095729667658806</v>
      </c>
      <c r="L4683">
        <v>0.71054764949087601</v>
      </c>
      <c r="M4683">
        <v>93.6507375906683</v>
      </c>
      <c r="N4683">
        <v>1</v>
      </c>
      <c r="Q4683">
        <v>2.6574399778243E-2</v>
      </c>
    </row>
    <row r="4684" spans="1:17" hidden="1" x14ac:dyDescent="0.3">
      <c r="A4684" t="s">
        <v>9597</v>
      </c>
      <c r="B4684" t="s">
        <v>9598</v>
      </c>
      <c r="C4684" t="s">
        <v>10405</v>
      </c>
      <c r="D4684" t="s">
        <v>9599</v>
      </c>
      <c r="E4684">
        <v>5.5612667</v>
      </c>
      <c r="F4684">
        <v>3.41</v>
      </c>
      <c r="G4684">
        <v>-18.5048442446375</v>
      </c>
      <c r="H4684">
        <v>-13.113450804359299</v>
      </c>
      <c r="I4684">
        <v>-3.2536132473549202</v>
      </c>
      <c r="J4684">
        <v>-0.97657416501958905</v>
      </c>
      <c r="K4684">
        <v>3.6111726693347199</v>
      </c>
      <c r="L4684">
        <v>3.6225765488627002</v>
      </c>
      <c r="M4684">
        <v>38.2431313620908</v>
      </c>
      <c r="N4684">
        <v>0.739087189775263</v>
      </c>
      <c r="O4684">
        <v>48.973607038123099</v>
      </c>
      <c r="P4684">
        <v>34.782608695652101</v>
      </c>
      <c r="Q4684">
        <v>3.7891986996315997E-2</v>
      </c>
    </row>
    <row r="4685" spans="1:17" hidden="1" x14ac:dyDescent="0.3">
      <c r="A4685" t="s">
        <v>9600</v>
      </c>
      <c r="B4685" t="s">
        <v>9601</v>
      </c>
      <c r="C4685" t="s">
        <v>10405</v>
      </c>
      <c r="D4685" t="s">
        <v>89</v>
      </c>
      <c r="E4685">
        <v>5.5436160000000001</v>
      </c>
      <c r="F4685">
        <v>10.4</v>
      </c>
      <c r="G4685">
        <v>4.6705943518536897</v>
      </c>
      <c r="H4685">
        <v>-9.4635380090525203</v>
      </c>
      <c r="I4685">
        <v>-8.7826198884877904</v>
      </c>
      <c r="J4685">
        <v>-6.3047279168085799</v>
      </c>
      <c r="K4685">
        <v>10.570393800838101</v>
      </c>
      <c r="L4685">
        <v>9.3960333414492307</v>
      </c>
      <c r="M4685">
        <v>40.125556258167002</v>
      </c>
      <c r="N4685">
        <v>1.6972713265082799</v>
      </c>
      <c r="O4685">
        <v>20.192307692307601</v>
      </c>
      <c r="P4685">
        <v>61.240310077519297</v>
      </c>
      <c r="Q4685">
        <v>6.7119725576487002E-2</v>
      </c>
    </row>
    <row r="4686" spans="1:17" hidden="1" x14ac:dyDescent="0.3">
      <c r="A4686" t="s">
        <v>9602</v>
      </c>
      <c r="B4686" t="s">
        <v>9603</v>
      </c>
      <c r="C4686" t="s">
        <v>10405</v>
      </c>
      <c r="D4686" t="s">
        <v>89</v>
      </c>
      <c r="E4686">
        <v>5.5353750000000002</v>
      </c>
      <c r="F4686">
        <v>4.3499999999999996</v>
      </c>
      <c r="G4686">
        <v>-82.739692729485995</v>
      </c>
      <c r="I4686">
        <v>-21.016476782030502</v>
      </c>
      <c r="K4686">
        <v>17.265326357059401</v>
      </c>
      <c r="L4686">
        <v>64.568764294626902</v>
      </c>
      <c r="M4686">
        <v>49.458628392849597</v>
      </c>
      <c r="N4686">
        <v>1</v>
      </c>
      <c r="O4686">
        <v>121.83908045977</v>
      </c>
      <c r="P4686">
        <v>10.126582278480999</v>
      </c>
    </row>
    <row r="4687" spans="1:17" hidden="1" x14ac:dyDescent="0.3">
      <c r="A4687" t="s">
        <v>9604</v>
      </c>
      <c r="B4687" t="s">
        <v>9605</v>
      </c>
      <c r="C4687" t="s">
        <v>10405</v>
      </c>
      <c r="D4687" t="s">
        <v>233</v>
      </c>
      <c r="E4687">
        <v>5.5260899999999999</v>
      </c>
      <c r="F4687">
        <v>8.73</v>
      </c>
      <c r="G4687">
        <v>20.1845100311041</v>
      </c>
      <c r="H4687">
        <v>31.2236527551036</v>
      </c>
      <c r="I4687">
        <v>143.694102060284</v>
      </c>
      <c r="J4687">
        <v>-2.4691114784524202</v>
      </c>
      <c r="K4687">
        <v>6.7762118264979003</v>
      </c>
      <c r="L4687">
        <v>5.2477234331625304</v>
      </c>
      <c r="M4687">
        <v>99.954752875135398</v>
      </c>
      <c r="N4687">
        <v>0.25108225108225102</v>
      </c>
      <c r="O4687">
        <v>0.114547537227949</v>
      </c>
      <c r="P4687">
        <v>161.37724550898201</v>
      </c>
    </row>
    <row r="4688" spans="1:17" hidden="1" x14ac:dyDescent="0.3">
      <c r="A4688" t="s">
        <v>9606</v>
      </c>
      <c r="B4688" t="s">
        <v>9607</v>
      </c>
      <c r="C4688" t="s">
        <v>10405</v>
      </c>
      <c r="D4688" t="s">
        <v>564</v>
      </c>
      <c r="E4688">
        <v>5.52</v>
      </c>
      <c r="F4688">
        <v>12</v>
      </c>
      <c r="G4688">
        <v>-33.891412631205903</v>
      </c>
      <c r="H4688">
        <v>-18.9207457848667</v>
      </c>
      <c r="I4688">
        <v>-2.8506075635297399</v>
      </c>
      <c r="J4688">
        <v>-7.15537041411564</v>
      </c>
      <c r="K4688">
        <v>14.211776877054699</v>
      </c>
      <c r="L4688">
        <v>13.1966885711944</v>
      </c>
      <c r="M4688">
        <v>18.920545527625102</v>
      </c>
      <c r="N4688">
        <v>0.26171771370867603</v>
      </c>
      <c r="O4688">
        <v>108.333333333333</v>
      </c>
      <c r="P4688">
        <v>35.135135135135101</v>
      </c>
      <c r="Q4688">
        <v>4.0613448902448002E-2</v>
      </c>
    </row>
    <row r="4689" spans="1:17" hidden="1" x14ac:dyDescent="0.3">
      <c r="A4689" t="s">
        <v>9608</v>
      </c>
      <c r="B4689" t="s">
        <v>9609</v>
      </c>
      <c r="C4689" t="s">
        <v>10405</v>
      </c>
      <c r="D4689" t="s">
        <v>860</v>
      </c>
      <c r="E4689">
        <v>5.5044500000000003</v>
      </c>
      <c r="F4689">
        <v>7</v>
      </c>
      <c r="G4689">
        <v>58.045880393043603</v>
      </c>
      <c r="H4689">
        <v>18.481780963606901</v>
      </c>
      <c r="I4689">
        <v>-28.054462270720201</v>
      </c>
      <c r="J4689">
        <v>-2.61176483080619</v>
      </c>
      <c r="K4689">
        <v>6.7221428895342799</v>
      </c>
      <c r="L4689">
        <v>6.8369230047411396</v>
      </c>
      <c r="M4689">
        <v>59.342650837475198</v>
      </c>
      <c r="N4689">
        <v>1.80194026596904</v>
      </c>
      <c r="O4689">
        <v>53.428571428571402</v>
      </c>
      <c r="P4689">
        <v>130.263157894736</v>
      </c>
    </row>
    <row r="4690" spans="1:17" hidden="1" x14ac:dyDescent="0.3">
      <c r="A4690" t="s">
        <v>9610</v>
      </c>
      <c r="B4690" t="s">
        <v>9611</v>
      </c>
      <c r="C4690" t="s">
        <v>10405</v>
      </c>
      <c r="D4690" t="s">
        <v>400</v>
      </c>
      <c r="E4690">
        <v>5.4989999999999997</v>
      </c>
      <c r="F4690">
        <v>11.7</v>
      </c>
      <c r="G4690">
        <v>1112.5093401525201</v>
      </c>
      <c r="H4690">
        <v>48.105193877843398</v>
      </c>
      <c r="I4690">
        <v>1126.9977076151299</v>
      </c>
      <c r="J4690">
        <v>5.6288169584590699</v>
      </c>
      <c r="K4690">
        <v>7.7610073295764899</v>
      </c>
      <c r="M4690">
        <v>100</v>
      </c>
      <c r="N4690">
        <v>1.3451416269881</v>
      </c>
      <c r="O4690">
        <v>0</v>
      </c>
      <c r="P4690">
        <v>1144.68085106382</v>
      </c>
    </row>
    <row r="4691" spans="1:17" hidden="1" x14ac:dyDescent="0.3">
      <c r="A4691" t="s">
        <v>9612</v>
      </c>
      <c r="B4691" t="s">
        <v>9613</v>
      </c>
      <c r="C4691" t="s">
        <v>10405</v>
      </c>
      <c r="D4691" t="s">
        <v>130</v>
      </c>
      <c r="E4691">
        <v>5.4895688600000003</v>
      </c>
      <c r="F4691">
        <v>9.98</v>
      </c>
      <c r="G4691">
        <v>39.012022536380101</v>
      </c>
      <c r="H4691">
        <v>14.1934766442462</v>
      </c>
      <c r="I4691">
        <v>-17.582842545988999</v>
      </c>
      <c r="J4691">
        <v>-2.6691114784524101</v>
      </c>
      <c r="K4691">
        <v>9.6543326810675705</v>
      </c>
      <c r="L4691">
        <v>9.7875614985139094</v>
      </c>
      <c r="M4691">
        <v>67.864608667950094</v>
      </c>
      <c r="N4691">
        <v>0.14502205364957799</v>
      </c>
      <c r="O4691">
        <v>44.288577154308598</v>
      </c>
      <c r="P4691">
        <v>114.163090128755</v>
      </c>
      <c r="Q4691">
        <v>6.8417233057899998E-2</v>
      </c>
    </row>
    <row r="4692" spans="1:17" hidden="1" x14ac:dyDescent="0.3">
      <c r="A4692" t="s">
        <v>9614</v>
      </c>
      <c r="B4692" t="s">
        <v>9615</v>
      </c>
      <c r="C4692" t="s">
        <v>10405</v>
      </c>
      <c r="D4692" t="s">
        <v>564</v>
      </c>
      <c r="E4692">
        <v>5.4878999999999998</v>
      </c>
      <c r="F4692">
        <v>16.63</v>
      </c>
      <c r="G4692">
        <v>-41.889209065484401</v>
      </c>
      <c r="H4692">
        <v>-4.7576556561113303</v>
      </c>
      <c r="I4692">
        <v>-17.683143448697201</v>
      </c>
      <c r="J4692">
        <v>-2.4691114784524202</v>
      </c>
      <c r="K4692">
        <v>16.630976479468401</v>
      </c>
      <c r="L4692">
        <v>16.698686544105801</v>
      </c>
      <c r="M4692">
        <v>2.3131596830000001E-6</v>
      </c>
      <c r="O4692">
        <v>16.295850871918201</v>
      </c>
      <c r="P4692">
        <v>0</v>
      </c>
    </row>
    <row r="4693" spans="1:17" hidden="1" x14ac:dyDescent="0.3">
      <c r="A4693" t="s">
        <v>9616</v>
      </c>
      <c r="B4693" t="s">
        <v>9617</v>
      </c>
      <c r="C4693" t="s">
        <v>10405</v>
      </c>
      <c r="D4693" t="s">
        <v>1628</v>
      </c>
      <c r="E4693">
        <v>5.4813000000000001</v>
      </c>
      <c r="F4693">
        <v>9.06</v>
      </c>
      <c r="G4693">
        <v>-18.7797712367109</v>
      </c>
      <c r="H4693">
        <v>-19.6872331209</v>
      </c>
      <c r="I4693">
        <v>-24.664662955884001</v>
      </c>
      <c r="J4693">
        <v>-2.9086719180128502</v>
      </c>
      <c r="K4693">
        <v>10.0541731541798</v>
      </c>
      <c r="L4693">
        <v>10.5719969612128</v>
      </c>
      <c r="M4693">
        <v>36.341256101090501</v>
      </c>
      <c r="N4693">
        <v>0.26229508196721302</v>
      </c>
      <c r="O4693">
        <v>72.847682119205203</v>
      </c>
      <c r="P4693">
        <v>20.478723404255302</v>
      </c>
      <c r="Q4693">
        <v>-0.130032092080899</v>
      </c>
    </row>
    <row r="4694" spans="1:17" hidden="1" x14ac:dyDescent="0.3">
      <c r="A4694" t="s">
        <v>9618</v>
      </c>
      <c r="B4694" t="s">
        <v>9619</v>
      </c>
      <c r="C4694" t="s">
        <v>10405</v>
      </c>
      <c r="D4694" t="s">
        <v>564</v>
      </c>
      <c r="E4694">
        <v>5.4778845</v>
      </c>
      <c r="F4694">
        <v>16</v>
      </c>
      <c r="G4694">
        <v>74.5468353419257</v>
      </c>
      <c r="H4694">
        <v>-20.747372879761699</v>
      </c>
      <c r="I4694">
        <v>1.01121856910693</v>
      </c>
      <c r="J4694">
        <v>-9.0442972989212507</v>
      </c>
      <c r="K4694">
        <v>17.158793875718601</v>
      </c>
      <c r="L4694">
        <v>14.7517779989102</v>
      </c>
      <c r="M4694">
        <v>38.437178842180103</v>
      </c>
      <c r="N4694">
        <v>1.1090025889044299</v>
      </c>
      <c r="O4694">
        <v>30.125</v>
      </c>
      <c r="P4694">
        <v>106.718346253229</v>
      </c>
    </row>
    <row r="4695" spans="1:17" hidden="1" x14ac:dyDescent="0.3">
      <c r="A4695" t="s">
        <v>9620</v>
      </c>
      <c r="B4695" t="s">
        <v>9621</v>
      </c>
      <c r="C4695" t="s">
        <v>10405</v>
      </c>
      <c r="D4695" t="s">
        <v>130</v>
      </c>
      <c r="E4695">
        <v>5.4554495999999997</v>
      </c>
      <c r="F4695">
        <v>7.16</v>
      </c>
      <c r="G4695">
        <v>-4.3143680541613403</v>
      </c>
      <c r="H4695">
        <v>-4.8931570111248703</v>
      </c>
      <c r="I4695">
        <v>-35.384292873984499</v>
      </c>
      <c r="J4695">
        <v>-11.368987869058101</v>
      </c>
      <c r="K4695">
        <v>7.6623625847286503</v>
      </c>
      <c r="L4695">
        <v>7.38781723043786</v>
      </c>
      <c r="M4695">
        <v>36.253866089591597</v>
      </c>
      <c r="N4695">
        <v>2.0031496628782799</v>
      </c>
      <c r="O4695">
        <v>56.564245810055802</v>
      </c>
      <c r="P4695">
        <v>83.589743589743605</v>
      </c>
      <c r="Q4695">
        <v>8.5775671561305E-2</v>
      </c>
    </row>
    <row r="4696" spans="1:17" hidden="1" x14ac:dyDescent="0.3">
      <c r="A4696" t="s">
        <v>9622</v>
      </c>
      <c r="B4696" t="s">
        <v>9623</v>
      </c>
      <c r="C4696" t="s">
        <v>10405</v>
      </c>
      <c r="D4696" t="s">
        <v>130</v>
      </c>
      <c r="E4696">
        <v>5.4391259999999999</v>
      </c>
      <c r="F4696">
        <v>1.22</v>
      </c>
      <c r="G4696">
        <v>4.9071407740890303</v>
      </c>
      <c r="H4696">
        <v>8.8345773535973908</v>
      </c>
      <c r="I4696">
        <v>-0.375451141004912</v>
      </c>
      <c r="J4696">
        <v>-0.72998104366980898</v>
      </c>
      <c r="K4696">
        <v>1.1318001704478899</v>
      </c>
      <c r="L4696">
        <v>1.0625984945315501</v>
      </c>
      <c r="M4696">
        <v>65.625787914912706</v>
      </c>
      <c r="N4696">
        <v>0.49019539177284899</v>
      </c>
      <c r="O4696">
        <v>40.163934426229403</v>
      </c>
      <c r="P4696">
        <v>67.123287671232802</v>
      </c>
      <c r="Q4696">
        <v>2.600167134452E-2</v>
      </c>
    </row>
    <row r="4697" spans="1:17" hidden="1" x14ac:dyDescent="0.3">
      <c r="A4697" t="s">
        <v>9624</v>
      </c>
      <c r="B4697" t="s">
        <v>9625</v>
      </c>
      <c r="C4697" t="s">
        <v>10405</v>
      </c>
      <c r="D4697" t="s">
        <v>74</v>
      </c>
      <c r="E4697">
        <v>5.4341765999999998</v>
      </c>
      <c r="F4697">
        <v>5.38</v>
      </c>
      <c r="G4697">
        <v>-42.504844244637503</v>
      </c>
      <c r="H4697">
        <v>-7.7933699418256097</v>
      </c>
      <c r="I4697">
        <v>-18.053513819067501</v>
      </c>
      <c r="J4697">
        <v>-6.0215093470137004</v>
      </c>
      <c r="K4697">
        <v>5.5822258201860704</v>
      </c>
      <c r="L4697">
        <v>5.8178529592631696</v>
      </c>
      <c r="M4697">
        <v>37.802729870954103</v>
      </c>
      <c r="N4697">
        <v>0.66005455494296394</v>
      </c>
      <c r="O4697">
        <v>34.944237918215599</v>
      </c>
      <c r="P4697">
        <v>9.7959183673469195</v>
      </c>
      <c r="Q4697">
        <v>-5.8159225674742E-2</v>
      </c>
    </row>
    <row r="4698" spans="1:17" hidden="1" x14ac:dyDescent="0.3">
      <c r="A4698" t="s">
        <v>9626</v>
      </c>
      <c r="B4698" t="s">
        <v>9627</v>
      </c>
      <c r="C4698" t="s">
        <v>10405</v>
      </c>
      <c r="D4698" t="s">
        <v>592</v>
      </c>
      <c r="E4698">
        <v>5.415</v>
      </c>
      <c r="F4698">
        <v>18.05</v>
      </c>
      <c r="G4698">
        <v>-78.371212848710996</v>
      </c>
      <c r="H4698">
        <v>-12.5625337048918</v>
      </c>
      <c r="I4698">
        <v>-51.176142711777501</v>
      </c>
      <c r="J4698">
        <v>-2.4691114784524202</v>
      </c>
      <c r="K4698">
        <v>20.4476661285182</v>
      </c>
      <c r="L4698">
        <v>24.409830139485301</v>
      </c>
      <c r="M4698">
        <v>0.80821104198668103</v>
      </c>
      <c r="N4698">
        <v>0.57416267942583699</v>
      </c>
      <c r="O4698">
        <v>85.872576177285296</v>
      </c>
      <c r="P4698">
        <v>35.307346326836502</v>
      </c>
    </row>
    <row r="4699" spans="1:17" hidden="1" x14ac:dyDescent="0.3">
      <c r="A4699" t="s">
        <v>9628</v>
      </c>
      <c r="B4699" t="s">
        <v>9629</v>
      </c>
      <c r="C4699" t="s">
        <v>10405</v>
      </c>
      <c r="D4699" t="s">
        <v>754</v>
      </c>
      <c r="E4699">
        <v>5.4082145400000003</v>
      </c>
      <c r="F4699">
        <v>32.46</v>
      </c>
      <c r="G4699">
        <v>14.706317142994401</v>
      </c>
      <c r="H4699">
        <v>-3.3478812200211099</v>
      </c>
      <c r="I4699">
        <v>8.7187257101812907</v>
      </c>
      <c r="J4699">
        <v>-6.48090425144323E-2</v>
      </c>
      <c r="K4699">
        <v>31.340757648568101</v>
      </c>
      <c r="L4699">
        <v>28.403082876667298</v>
      </c>
      <c r="M4699">
        <v>52.608347411978002</v>
      </c>
      <c r="N4699">
        <v>1.4378093606122999</v>
      </c>
      <c r="O4699">
        <v>0.92421441774490598</v>
      </c>
      <c r="P4699">
        <v>51.469902006532898</v>
      </c>
    </row>
    <row r="4700" spans="1:17" hidden="1" x14ac:dyDescent="0.3">
      <c r="A4700" t="s">
        <v>9630</v>
      </c>
      <c r="B4700" t="s">
        <v>9631</v>
      </c>
      <c r="C4700" t="s">
        <v>10405</v>
      </c>
      <c r="D4700" t="s">
        <v>127</v>
      </c>
      <c r="E4700">
        <v>5.3870279999999999</v>
      </c>
      <c r="F4700">
        <v>10.199999999999999</v>
      </c>
      <c r="G4700">
        <v>6.6039992927774103</v>
      </c>
      <c r="H4700">
        <v>-11.2383037209178</v>
      </c>
      <c r="I4700">
        <v>-10.652713228340399</v>
      </c>
      <c r="J4700">
        <v>-10.6846591816326</v>
      </c>
      <c r="K4700">
        <v>11.1294017801286</v>
      </c>
      <c r="L4700">
        <v>10.686202162147</v>
      </c>
      <c r="M4700">
        <v>31.722025656280302</v>
      </c>
      <c r="N4700">
        <v>0.96587430213034298</v>
      </c>
      <c r="O4700">
        <v>44.607843137254903</v>
      </c>
      <c r="P4700">
        <v>49.7797356828193</v>
      </c>
      <c r="Q4700">
        <v>2.9763418043359E-2</v>
      </c>
    </row>
    <row r="4701" spans="1:17" hidden="1" x14ac:dyDescent="0.3">
      <c r="A4701" t="s">
        <v>9632</v>
      </c>
      <c r="B4701" t="s">
        <v>9633</v>
      </c>
      <c r="C4701" t="s">
        <v>10405</v>
      </c>
      <c r="D4701" t="s">
        <v>54</v>
      </c>
      <c r="E4701">
        <v>5.37412986</v>
      </c>
      <c r="F4701">
        <v>9.9</v>
      </c>
      <c r="G4701">
        <v>91.304787057093094</v>
      </c>
      <c r="H4701">
        <v>7.4645665661108804</v>
      </c>
      <c r="I4701">
        <v>-22.3074209053446</v>
      </c>
      <c r="J4701">
        <v>-4.41085905126796</v>
      </c>
      <c r="K4701">
        <v>10.135191927831601</v>
      </c>
      <c r="L4701">
        <v>9.5814377335005805</v>
      </c>
      <c r="M4701">
        <v>32.579096203159402</v>
      </c>
      <c r="N4701">
        <v>2.4881293172599102</v>
      </c>
      <c r="O4701">
        <v>47.676767676767597</v>
      </c>
      <c r="P4701">
        <v>164</v>
      </c>
      <c r="Q4701">
        <v>7.8067611105732002E-2</v>
      </c>
    </row>
    <row r="4702" spans="1:17" hidden="1" x14ac:dyDescent="0.3">
      <c r="A4702" t="s">
        <v>9634</v>
      </c>
      <c r="B4702" t="s">
        <v>9635</v>
      </c>
      <c r="C4702" t="s">
        <v>10405</v>
      </c>
      <c r="D4702" t="s">
        <v>754</v>
      </c>
      <c r="E4702">
        <v>5.3691015169999998</v>
      </c>
      <c r="F4702">
        <v>131.03</v>
      </c>
      <c r="G4702">
        <v>20.633153811727801</v>
      </c>
      <c r="H4702">
        <v>5.1127494298777503</v>
      </c>
      <c r="I4702">
        <v>11.857143254219199</v>
      </c>
      <c r="J4702">
        <v>4.7021399128657597</v>
      </c>
      <c r="K4702">
        <v>122.034958385039</v>
      </c>
      <c r="L4702">
        <v>108.864453006478</v>
      </c>
      <c r="M4702">
        <v>48.897049978633802</v>
      </c>
      <c r="N4702">
        <v>1.4197321180859399</v>
      </c>
      <c r="O4702">
        <v>9.5932229260474706</v>
      </c>
      <c r="P4702">
        <v>58.000723501748404</v>
      </c>
    </row>
    <row r="4703" spans="1:17" hidden="1" x14ac:dyDescent="0.3">
      <c r="A4703" t="s">
        <v>9636</v>
      </c>
      <c r="B4703" t="s">
        <v>9637</v>
      </c>
      <c r="C4703" t="s">
        <v>10405</v>
      </c>
      <c r="D4703" t="s">
        <v>400</v>
      </c>
      <c r="E4703">
        <v>5.3659999999999997</v>
      </c>
      <c r="F4703">
        <v>268.3</v>
      </c>
      <c r="G4703">
        <v>1877.5663168040501</v>
      </c>
      <c r="H4703">
        <v>29.485773790175902</v>
      </c>
      <c r="I4703">
        <v>518.85303685972497</v>
      </c>
      <c r="J4703">
        <v>5.75964803605076</v>
      </c>
      <c r="K4703">
        <v>198.22012387666101</v>
      </c>
      <c r="L4703">
        <v>112.291827398404</v>
      </c>
      <c r="M4703">
        <v>94.089046080429597</v>
      </c>
      <c r="N4703">
        <v>1.1227602711421101</v>
      </c>
      <c r="O4703">
        <v>0</v>
      </c>
      <c r="P4703">
        <v>1909.73782771535</v>
      </c>
    </row>
    <row r="4704" spans="1:17" hidden="1" x14ac:dyDescent="0.3">
      <c r="A4704" t="s">
        <v>9638</v>
      </c>
      <c r="B4704" t="s">
        <v>9639</v>
      </c>
      <c r="C4704" t="s">
        <v>10405</v>
      </c>
      <c r="D4704" t="s">
        <v>4124</v>
      </c>
      <c r="E4704">
        <v>5.3515889999999997</v>
      </c>
      <c r="F4704">
        <v>0.81</v>
      </c>
      <c r="G4704">
        <v>-5.6090109113041997</v>
      </c>
      <c r="H4704">
        <v>5.9090110105553304</v>
      </c>
      <c r="I4704">
        <v>1.43450361012631</v>
      </c>
      <c r="J4704">
        <v>-7.0668126278777104</v>
      </c>
      <c r="K4704">
        <v>0.76134813345902197</v>
      </c>
      <c r="L4704">
        <v>0.71207892441576304</v>
      </c>
      <c r="M4704">
        <v>48.560683681073002</v>
      </c>
      <c r="N4704">
        <v>1.17744454314943</v>
      </c>
      <c r="O4704">
        <v>14.814814814814801</v>
      </c>
      <c r="P4704">
        <v>50</v>
      </c>
      <c r="Q4704">
        <v>-6.0960837733023999E-2</v>
      </c>
    </row>
    <row r="4705" spans="1:17" hidden="1" x14ac:dyDescent="0.3">
      <c r="A4705" t="s">
        <v>9640</v>
      </c>
      <c r="B4705" t="s">
        <v>9641</v>
      </c>
      <c r="C4705" t="s">
        <v>10405</v>
      </c>
      <c r="D4705" t="s">
        <v>754</v>
      </c>
      <c r="E4705">
        <v>5.3081630099999897</v>
      </c>
      <c r="F4705">
        <v>23.81</v>
      </c>
      <c r="G4705">
        <v>10.403339388096899</v>
      </c>
      <c r="H4705">
        <v>-0.64688109964227303</v>
      </c>
      <c r="I4705">
        <v>8.76401534046901</v>
      </c>
      <c r="J4705">
        <v>-2.3025835850302698</v>
      </c>
      <c r="K4705">
        <v>22.924370355564299</v>
      </c>
      <c r="L4705">
        <v>20.523228401849298</v>
      </c>
      <c r="M4705">
        <v>49.829539143146199</v>
      </c>
      <c r="N4705">
        <v>1.7122201680621301</v>
      </c>
      <c r="O4705">
        <v>5.4178916421671701</v>
      </c>
      <c r="P4705">
        <v>48.905565978736597</v>
      </c>
    </row>
    <row r="4706" spans="1:17" hidden="1" x14ac:dyDescent="0.3">
      <c r="A4706" t="s">
        <v>9642</v>
      </c>
      <c r="B4706" t="s">
        <v>9643</v>
      </c>
      <c r="C4706" t="s">
        <v>10405</v>
      </c>
      <c r="D4706" t="s">
        <v>74</v>
      </c>
      <c r="E4706">
        <v>5.3040000000000003</v>
      </c>
      <c r="F4706">
        <v>3.12</v>
      </c>
      <c r="G4706">
        <v>-14.435661854700401</v>
      </c>
      <c r="H4706">
        <v>-3.6465445450002201</v>
      </c>
      <c r="I4706">
        <v>12.860789605696</v>
      </c>
      <c r="J4706">
        <v>-4.61964911286102</v>
      </c>
      <c r="K4706">
        <v>2.74441181089502</v>
      </c>
      <c r="L4706">
        <v>2.5960716674650599</v>
      </c>
      <c r="M4706">
        <v>74.714964361995101</v>
      </c>
      <c r="N4706">
        <v>0.81057894150483101</v>
      </c>
      <c r="O4706">
        <v>1.2820512820512699</v>
      </c>
      <c r="P4706">
        <v>56</v>
      </c>
      <c r="Q4706">
        <v>5.6659516905397E-2</v>
      </c>
    </row>
    <row r="4707" spans="1:17" hidden="1" x14ac:dyDescent="0.3">
      <c r="A4707" t="s">
        <v>9644</v>
      </c>
      <c r="B4707" t="s">
        <v>9645</v>
      </c>
      <c r="C4707" t="s">
        <v>10405</v>
      </c>
      <c r="D4707" t="s">
        <v>400</v>
      </c>
      <c r="E4707">
        <v>5.2891763000000003</v>
      </c>
      <c r="F4707">
        <v>17.510000000000002</v>
      </c>
      <c r="G4707">
        <v>-45.230100782207799</v>
      </c>
      <c r="H4707">
        <v>20.395301515880501</v>
      </c>
      <c r="I4707">
        <v>27.027600352955599</v>
      </c>
      <c r="J4707">
        <v>18.8088858865014</v>
      </c>
      <c r="K4707">
        <v>16.0085482492808</v>
      </c>
      <c r="L4707">
        <v>15.472217420072401</v>
      </c>
      <c r="M4707">
        <v>67.532827340825705</v>
      </c>
      <c r="N4707">
        <v>3.25593700619129</v>
      </c>
      <c r="O4707">
        <v>64.762992575671007</v>
      </c>
      <c r="P4707">
        <v>47.888513513513502</v>
      </c>
    </row>
    <row r="4708" spans="1:17" hidden="1" x14ac:dyDescent="0.3">
      <c r="A4708" t="s">
        <v>9646</v>
      </c>
      <c r="B4708" t="s">
        <v>9647</v>
      </c>
      <c r="C4708" t="s">
        <v>10405</v>
      </c>
      <c r="D4708" t="s">
        <v>46</v>
      </c>
      <c r="E4708">
        <v>5.2717499999999999</v>
      </c>
      <c r="F4708">
        <v>2.25</v>
      </c>
      <c r="G4708">
        <v>15.8548048781694</v>
      </c>
      <c r="H4708">
        <v>-10.0439992684461</v>
      </c>
      <c r="I4708">
        <v>55.393779628225801</v>
      </c>
      <c r="J4708">
        <v>7.2247660725679799</v>
      </c>
      <c r="K4708">
        <v>2.0288808423624798</v>
      </c>
      <c r="L4708">
        <v>1.7700710894051299</v>
      </c>
      <c r="M4708">
        <v>62.259758631353499</v>
      </c>
      <c r="N4708">
        <v>0.88651850088770001</v>
      </c>
      <c r="O4708">
        <v>8.8888888888888999</v>
      </c>
      <c r="P4708">
        <v>97.368421052631504</v>
      </c>
      <c r="Q4708">
        <v>3.5669605253119997E-2</v>
      </c>
    </row>
    <row r="4709" spans="1:17" hidden="1" x14ac:dyDescent="0.3">
      <c r="A4709" t="s">
        <v>9648</v>
      </c>
      <c r="B4709" t="s">
        <v>9649</v>
      </c>
      <c r="C4709" t="s">
        <v>10405</v>
      </c>
      <c r="D4709" t="s">
        <v>564</v>
      </c>
      <c r="E4709">
        <v>5.2065000000000001</v>
      </c>
      <c r="F4709">
        <v>26.7</v>
      </c>
      <c r="G4709">
        <v>-1.9276084722798199</v>
      </c>
      <c r="H4709">
        <v>-6.59589095022897</v>
      </c>
      <c r="I4709">
        <v>-1.2925593161775999</v>
      </c>
      <c r="J4709">
        <v>-22.743820346771301</v>
      </c>
      <c r="K4709">
        <v>25.953891563723399</v>
      </c>
      <c r="L4709">
        <v>22.870916808992199</v>
      </c>
      <c r="M4709">
        <v>40.576907521697301</v>
      </c>
      <c r="N4709">
        <v>1.37680681601277</v>
      </c>
      <c r="O4709">
        <v>25.430711610486899</v>
      </c>
      <c r="P4709">
        <v>61.426844014510202</v>
      </c>
      <c r="Q4709">
        <v>0.148207773245119</v>
      </c>
    </row>
    <row r="4710" spans="1:17" hidden="1" x14ac:dyDescent="0.3">
      <c r="A4710" t="s">
        <v>9650</v>
      </c>
      <c r="B4710" t="s">
        <v>9651</v>
      </c>
      <c r="C4710" t="s">
        <v>10405</v>
      </c>
      <c r="D4710" t="s">
        <v>74</v>
      </c>
      <c r="E4710">
        <v>5.1584000000000003</v>
      </c>
      <c r="F4710">
        <v>5.12</v>
      </c>
      <c r="G4710">
        <v>-49.457455984002102</v>
      </c>
      <c r="H4710">
        <v>-11.0656333926604</v>
      </c>
      <c r="I4710">
        <v>-15.487534666262</v>
      </c>
      <c r="J4710">
        <v>-4.41085905126796</v>
      </c>
      <c r="K4710">
        <v>5.3054111858128499</v>
      </c>
      <c r="L4710">
        <v>5.6562230348806697</v>
      </c>
      <c r="M4710">
        <v>44.278656043951997</v>
      </c>
      <c r="N4710">
        <v>0.44395720736754402</v>
      </c>
      <c r="O4710">
        <v>52.1484375</v>
      </c>
      <c r="P4710">
        <v>13.7777777777777</v>
      </c>
      <c r="Q4710">
        <v>2.3257914571223001E-2</v>
      </c>
    </row>
    <row r="4711" spans="1:17" hidden="1" x14ac:dyDescent="0.3">
      <c r="A4711" t="s">
        <v>9652</v>
      </c>
      <c r="B4711" t="s">
        <v>9653</v>
      </c>
      <c r="C4711" t="s">
        <v>10405</v>
      </c>
      <c r="D4711" t="s">
        <v>376</v>
      </c>
      <c r="E4711">
        <v>5.1539685999999998</v>
      </c>
      <c r="F4711">
        <v>6.49</v>
      </c>
      <c r="G4711">
        <v>-13.088942103964699</v>
      </c>
      <c r="H4711">
        <v>-11.575837474293101</v>
      </c>
      <c r="I4711">
        <v>8.3362740270309406</v>
      </c>
      <c r="J4711">
        <v>-12.688089580642099</v>
      </c>
      <c r="K4711">
        <v>6.1930463747309101</v>
      </c>
      <c r="L4711">
        <v>5.8880268303073198</v>
      </c>
      <c r="M4711">
        <v>51.933591744265001</v>
      </c>
      <c r="N4711">
        <v>0.93561224361057804</v>
      </c>
      <c r="O4711">
        <v>13.251155624036899</v>
      </c>
      <c r="P4711">
        <v>40.780911062906704</v>
      </c>
      <c r="Q4711">
        <v>9.6477283517028001E-2</v>
      </c>
    </row>
    <row r="4712" spans="1:17" hidden="1" x14ac:dyDescent="0.3">
      <c r="A4712" t="s">
        <v>9654</v>
      </c>
      <c r="B4712" t="s">
        <v>9655</v>
      </c>
      <c r="C4712" t="s">
        <v>10405</v>
      </c>
      <c r="D4712" t="s">
        <v>1126</v>
      </c>
      <c r="E4712">
        <v>5.1427440200000003</v>
      </c>
      <c r="F4712">
        <v>4.54</v>
      </c>
      <c r="G4712">
        <v>97.121418381625006</v>
      </c>
      <c r="H4712">
        <v>-29.0909889894446</v>
      </c>
      <c r="I4712">
        <v>1.79054076182911</v>
      </c>
      <c r="J4712">
        <v>-3.7734593045393598</v>
      </c>
      <c r="K4712">
        <v>5.5012143503744602</v>
      </c>
      <c r="L4712">
        <v>4.8684541588721801</v>
      </c>
      <c r="M4712">
        <v>21.412579443182999</v>
      </c>
      <c r="N4712">
        <v>0.362080818652668</v>
      </c>
      <c r="O4712">
        <v>126.87224669603501</v>
      </c>
      <c r="P4712">
        <v>140.21164021164</v>
      </c>
    </row>
    <row r="4713" spans="1:17" hidden="1" x14ac:dyDescent="0.3">
      <c r="A4713" t="s">
        <v>9656</v>
      </c>
      <c r="B4713" t="s">
        <v>9657</v>
      </c>
      <c r="C4713" t="s">
        <v>10405</v>
      </c>
      <c r="D4713" t="s">
        <v>400</v>
      </c>
      <c r="E4713">
        <v>5.1392376000000004</v>
      </c>
      <c r="F4713">
        <v>10.29</v>
      </c>
      <c r="G4713">
        <v>33.796231024179598</v>
      </c>
      <c r="H4713">
        <v>27.962932579182699</v>
      </c>
      <c r="I4713">
        <v>54.103167068831901</v>
      </c>
      <c r="J4713">
        <v>2.7787019326263001</v>
      </c>
      <c r="K4713">
        <v>8.88491067566925</v>
      </c>
      <c r="L4713">
        <v>7.3450203276420902</v>
      </c>
      <c r="M4713">
        <v>50.235752030641898</v>
      </c>
      <c r="N4713">
        <v>0.95278896586190998</v>
      </c>
      <c r="O4713">
        <v>16.520894071914402</v>
      </c>
      <c r="P4713">
        <v>124.183006535947</v>
      </c>
      <c r="Q4713">
        <v>6.2882142770006005E-2</v>
      </c>
    </row>
    <row r="4714" spans="1:17" hidden="1" x14ac:dyDescent="0.3">
      <c r="A4714" t="s">
        <v>9658</v>
      </c>
      <c r="B4714" t="s">
        <v>9659</v>
      </c>
      <c r="C4714" t="s">
        <v>10405</v>
      </c>
      <c r="E4714">
        <v>5.1278832000000003</v>
      </c>
      <c r="F4714">
        <v>8.1</v>
      </c>
      <c r="G4714">
        <v>94.719245391216703</v>
      </c>
      <c r="H4714">
        <v>-10.710036608492199</v>
      </c>
      <c r="I4714">
        <v>44.316856551302699</v>
      </c>
      <c r="J4714">
        <v>-8.4214924308333696</v>
      </c>
      <c r="K4714">
        <v>7.9467900344373996</v>
      </c>
      <c r="L4714">
        <v>6.5028580202639903</v>
      </c>
      <c r="M4714">
        <v>50.935120267067703</v>
      </c>
      <c r="N4714">
        <v>0.59735953595964197</v>
      </c>
      <c r="O4714">
        <v>13.456790123456701</v>
      </c>
      <c r="P4714">
        <v>169.99999999999901</v>
      </c>
      <c r="Q4714">
        <v>8.5361481916417001E-2</v>
      </c>
    </row>
    <row r="4715" spans="1:17" hidden="1" x14ac:dyDescent="0.3">
      <c r="A4715" t="s">
        <v>9660</v>
      </c>
      <c r="B4715" t="s">
        <v>9661</v>
      </c>
      <c r="C4715" t="s">
        <v>10405</v>
      </c>
      <c r="D4715" t="s">
        <v>592</v>
      </c>
      <c r="E4715">
        <v>5.1248860299999999</v>
      </c>
      <c r="F4715">
        <v>12.1</v>
      </c>
      <c r="G4715">
        <v>-29.280354448719098</v>
      </c>
      <c r="H4715">
        <v>-19.043369941825599</v>
      </c>
      <c r="I4715">
        <v>-8.7722523595882897</v>
      </c>
      <c r="J4715">
        <v>-11.144910565210401</v>
      </c>
      <c r="K4715">
        <v>13.294938722413001</v>
      </c>
      <c r="L4715">
        <v>12.942987924367101</v>
      </c>
      <c r="M4715">
        <v>34.473452072735597</v>
      </c>
      <c r="N4715">
        <v>3.0276156669273799</v>
      </c>
      <c r="O4715">
        <v>32.644628099173502</v>
      </c>
      <c r="P4715">
        <v>26.173096976016598</v>
      </c>
    </row>
    <row r="4716" spans="1:17" hidden="1" x14ac:dyDescent="0.3">
      <c r="A4716" t="s">
        <v>9662</v>
      </c>
      <c r="B4716" t="s">
        <v>9663</v>
      </c>
      <c r="C4716" t="s">
        <v>10405</v>
      </c>
      <c r="D4716" t="s">
        <v>564</v>
      </c>
      <c r="E4716">
        <v>5.1172599999999999</v>
      </c>
      <c r="F4716">
        <v>16.55</v>
      </c>
      <c r="G4716">
        <v>-32.171510911304203</v>
      </c>
      <c r="H4716">
        <v>-4.7576556561113303</v>
      </c>
      <c r="I4716">
        <v>-17.683143448697201</v>
      </c>
      <c r="J4716">
        <v>-2.4691114784524202</v>
      </c>
      <c r="K4716">
        <v>16.549999999999901</v>
      </c>
      <c r="L4716">
        <v>16.55</v>
      </c>
      <c r="M4716">
        <v>100</v>
      </c>
      <c r="O4716">
        <v>0</v>
      </c>
      <c r="P4716">
        <v>0</v>
      </c>
    </row>
    <row r="4717" spans="1:17" hidden="1" x14ac:dyDescent="0.3">
      <c r="A4717" t="s">
        <v>9664</v>
      </c>
      <c r="B4717" t="s">
        <v>9665</v>
      </c>
      <c r="C4717" t="s">
        <v>10405</v>
      </c>
      <c r="D4717" t="s">
        <v>74</v>
      </c>
      <c r="E4717">
        <v>5.1133749999999996</v>
      </c>
      <c r="F4717">
        <v>12.5</v>
      </c>
      <c r="G4717">
        <v>-36.751663583059901</v>
      </c>
      <c r="H4717">
        <v>-1.7430131065850401</v>
      </c>
      <c r="I4717">
        <v>1.36447559892183</v>
      </c>
      <c r="J4717">
        <v>-1.96490979778014</v>
      </c>
      <c r="K4717">
        <v>11.8461636453303</v>
      </c>
      <c r="L4717">
        <v>12.002468086485999</v>
      </c>
      <c r="M4717">
        <v>66.5336424707058</v>
      </c>
      <c r="N4717">
        <v>0.95375988839637105</v>
      </c>
      <c r="O4717">
        <v>12</v>
      </c>
      <c r="P4717">
        <v>32.275132275132201</v>
      </c>
      <c r="Q4717">
        <v>-7.8707228821695993E-2</v>
      </c>
    </row>
    <row r="4718" spans="1:17" hidden="1" x14ac:dyDescent="0.3">
      <c r="A4718" t="s">
        <v>9666</v>
      </c>
      <c r="B4718" t="s">
        <v>9667</v>
      </c>
      <c r="C4718" t="s">
        <v>10405</v>
      </c>
      <c r="D4718" t="s">
        <v>1628</v>
      </c>
      <c r="E4718">
        <v>5.1049600000000002</v>
      </c>
      <c r="F4718">
        <v>11.2</v>
      </c>
      <c r="G4718">
        <v>-28.467807207600501</v>
      </c>
      <c r="H4718">
        <v>-19.196158329908101</v>
      </c>
      <c r="I4718">
        <v>-13.0102462524355</v>
      </c>
      <c r="J4718">
        <v>-2.4691114784524202</v>
      </c>
      <c r="K4718">
        <v>11.924316750586399</v>
      </c>
      <c r="L4718">
        <v>11.4273734292666</v>
      </c>
      <c r="M4718">
        <v>5.4973314154045703</v>
      </c>
      <c r="N4718">
        <v>0.40259740259740201</v>
      </c>
      <c r="O4718">
        <v>42.857142857142797</v>
      </c>
      <c r="P4718">
        <v>30.841121495326998</v>
      </c>
    </row>
    <row r="4719" spans="1:17" hidden="1" x14ac:dyDescent="0.3">
      <c r="A4719" t="s">
        <v>9668</v>
      </c>
      <c r="B4719" t="s">
        <v>9669</v>
      </c>
      <c r="C4719" t="s">
        <v>10405</v>
      </c>
      <c r="E4719">
        <v>5.1000978000000003</v>
      </c>
      <c r="F4719">
        <v>16.18</v>
      </c>
      <c r="G4719">
        <v>93.176678503737506</v>
      </c>
      <c r="H4719">
        <v>-8.5241339988608509</v>
      </c>
      <c r="I4719">
        <v>25.883848565499701</v>
      </c>
      <c r="J4719">
        <v>-5.8717579812879501</v>
      </c>
      <c r="K4719">
        <v>15.299353705956401</v>
      </c>
      <c r="L4719">
        <v>13.3606824143389</v>
      </c>
      <c r="M4719">
        <v>53.847392133074997</v>
      </c>
      <c r="N4719">
        <v>1.0336313845115801</v>
      </c>
      <c r="O4719">
        <v>15.6983930778739</v>
      </c>
      <c r="P4719">
        <v>154.803149606299</v>
      </c>
      <c r="Q4719">
        <v>2.9392874610665001E-2</v>
      </c>
    </row>
    <row r="4720" spans="1:17" hidden="1" x14ac:dyDescent="0.3">
      <c r="A4720" t="s">
        <v>9670</v>
      </c>
      <c r="B4720" t="s">
        <v>9671</v>
      </c>
      <c r="C4720" t="s">
        <v>10405</v>
      </c>
      <c r="D4720" t="s">
        <v>376</v>
      </c>
      <c r="E4720">
        <v>5.0701200000000002</v>
      </c>
      <c r="F4720">
        <v>33.4</v>
      </c>
      <c r="G4720">
        <v>83.312360056437697</v>
      </c>
      <c r="H4720">
        <v>-4.7576556561113303</v>
      </c>
      <c r="I4720">
        <v>97.800727519044699</v>
      </c>
      <c r="K4720">
        <v>20.283280733958801</v>
      </c>
      <c r="M4720">
        <v>99.999416298958096</v>
      </c>
      <c r="N4720">
        <v>0.19718309859154901</v>
      </c>
      <c r="O4720">
        <v>0</v>
      </c>
      <c r="P4720">
        <v>121.192052980132</v>
      </c>
    </row>
    <row r="4721" spans="1:17" hidden="1" x14ac:dyDescent="0.3">
      <c r="A4721" t="s">
        <v>9672</v>
      </c>
      <c r="B4721" t="s">
        <v>9673</v>
      </c>
      <c r="C4721" t="s">
        <v>10405</v>
      </c>
      <c r="D4721" t="s">
        <v>564</v>
      </c>
      <c r="E4721">
        <v>5.07</v>
      </c>
      <c r="F4721">
        <v>8.4499999999999993</v>
      </c>
      <c r="G4721">
        <v>-3.16387732351795</v>
      </c>
      <c r="H4721">
        <v>-10.3442478348822</v>
      </c>
      <c r="I4721">
        <v>51.316856551302699</v>
      </c>
      <c r="J4721">
        <v>-5.1188810637058797</v>
      </c>
      <c r="K4721">
        <v>8.0575380529290701</v>
      </c>
      <c r="L4721">
        <v>6.8008415708243897</v>
      </c>
      <c r="M4721">
        <v>56.22161063787</v>
      </c>
      <c r="N4721">
        <v>0.67154780691129101</v>
      </c>
      <c r="O4721">
        <v>18.816568047337199</v>
      </c>
      <c r="P4721">
        <v>85.307017543859601</v>
      </c>
      <c r="Q4721">
        <v>6.2706814514105993E-2</v>
      </c>
    </row>
    <row r="4722" spans="1:17" hidden="1" x14ac:dyDescent="0.3">
      <c r="A4722" t="s">
        <v>9674</v>
      </c>
      <c r="B4722" t="s">
        <v>9675</v>
      </c>
      <c r="C4722" t="s">
        <v>10405</v>
      </c>
      <c r="D4722" t="s">
        <v>127</v>
      </c>
      <c r="E4722">
        <v>5.0652321599999999</v>
      </c>
      <c r="F4722">
        <v>0.3</v>
      </c>
      <c r="G4722">
        <v>-5.5931859894901201</v>
      </c>
      <c r="H4722">
        <v>-1.87035303188851</v>
      </c>
      <c r="I4722">
        <v>-12.2495918825592</v>
      </c>
      <c r="J4722">
        <v>1.0670674632677399</v>
      </c>
      <c r="K4722">
        <v>0.38104149371468099</v>
      </c>
      <c r="L4722">
        <v>0.316837459592406</v>
      </c>
      <c r="M4722">
        <v>38.332852816306797</v>
      </c>
      <c r="N4722">
        <v>1</v>
      </c>
      <c r="Q4722">
        <v>5.2048647419290002E-2</v>
      </c>
    </row>
    <row r="4723" spans="1:17" hidden="1" x14ac:dyDescent="0.3">
      <c r="A4723" t="s">
        <v>9676</v>
      </c>
      <c r="B4723" t="s">
        <v>9677</v>
      </c>
      <c r="C4723" t="s">
        <v>10405</v>
      </c>
      <c r="D4723" t="s">
        <v>130</v>
      </c>
      <c r="E4723">
        <v>5.055555</v>
      </c>
      <c r="F4723">
        <v>4.8499999999999996</v>
      </c>
      <c r="G4723">
        <v>-5.5931859894901201</v>
      </c>
      <c r="H4723">
        <v>-1.87035303188851</v>
      </c>
      <c r="I4723">
        <v>-12.2495918825592</v>
      </c>
      <c r="J4723">
        <v>1.0670674632677399</v>
      </c>
      <c r="K4723">
        <v>5.1230840222052203</v>
      </c>
      <c r="M4723">
        <v>99.999956885964906</v>
      </c>
      <c r="N4723">
        <v>1</v>
      </c>
    </row>
    <row r="4724" spans="1:17" hidden="1" x14ac:dyDescent="0.3">
      <c r="A4724" t="s">
        <v>9678</v>
      </c>
      <c r="B4724" t="s">
        <v>9679</v>
      </c>
      <c r="C4724" t="s">
        <v>10405</v>
      </c>
      <c r="D4724" t="s">
        <v>54</v>
      </c>
      <c r="E4724">
        <v>4.9886761759999896</v>
      </c>
      <c r="F4724">
        <v>11.24</v>
      </c>
      <c r="G4724">
        <v>54.850119704336301</v>
      </c>
      <c r="H4724">
        <v>5.4384227752612198</v>
      </c>
      <c r="I4724">
        <v>44.043475256338702</v>
      </c>
      <c r="J4724">
        <v>-2.4691114784524202</v>
      </c>
      <c r="K4724">
        <v>10.198476242979901</v>
      </c>
      <c r="L4724">
        <v>8.3304998605227496</v>
      </c>
      <c r="M4724">
        <v>100</v>
      </c>
      <c r="N4724">
        <v>1.51515151515151</v>
      </c>
      <c r="O4724">
        <v>0</v>
      </c>
      <c r="P4724">
        <v>87.021630615640603</v>
      </c>
    </row>
    <row r="4725" spans="1:17" hidden="1" x14ac:dyDescent="0.3">
      <c r="A4725" t="s">
        <v>9680</v>
      </c>
      <c r="B4725" t="s">
        <v>9681</v>
      </c>
      <c r="C4725" t="s">
        <v>10405</v>
      </c>
      <c r="D4725" t="s">
        <v>393</v>
      </c>
      <c r="E4725">
        <v>4.9749999999999996</v>
      </c>
      <c r="F4725">
        <v>9.9499999999999993</v>
      </c>
      <c r="G4725">
        <v>-27.213705004131199</v>
      </c>
      <c r="H4725">
        <v>-4.7576556561113303</v>
      </c>
      <c r="I4725">
        <v>-12.725337541524199</v>
      </c>
      <c r="J4725">
        <v>-2.4691114784524202</v>
      </c>
      <c r="K4725">
        <v>9.9019416672402798</v>
      </c>
      <c r="L4725">
        <v>9.7892100181479993</v>
      </c>
      <c r="M4725">
        <v>100</v>
      </c>
      <c r="N4725">
        <v>0</v>
      </c>
      <c r="O4725">
        <v>0</v>
      </c>
      <c r="P4725">
        <v>10.432852386237499</v>
      </c>
    </row>
    <row r="4726" spans="1:17" hidden="1" x14ac:dyDescent="0.3">
      <c r="A4726" t="s">
        <v>9682</v>
      </c>
      <c r="B4726" t="s">
        <v>9683</v>
      </c>
      <c r="C4726" t="s">
        <v>10405</v>
      </c>
      <c r="D4726" t="s">
        <v>51</v>
      </c>
      <c r="E4726">
        <v>4.9447669899999998</v>
      </c>
      <c r="F4726">
        <v>5.9</v>
      </c>
      <c r="G4726">
        <v>-43.316089224557203</v>
      </c>
      <c r="H4726">
        <v>0.41168480734677898</v>
      </c>
      <c r="I4726">
        <v>-14.174371518872601</v>
      </c>
      <c r="J4726">
        <v>-2.4691114784524202</v>
      </c>
      <c r="K4726">
        <v>5.6182412975268301</v>
      </c>
      <c r="L4726">
        <v>5.7446718443357598</v>
      </c>
      <c r="M4726">
        <v>99.646027352801696</v>
      </c>
      <c r="N4726">
        <v>0.82154882154882103</v>
      </c>
      <c r="O4726">
        <v>12.542372881355901</v>
      </c>
      <c r="P4726">
        <v>18</v>
      </c>
    </row>
    <row r="4727" spans="1:17" hidden="1" x14ac:dyDescent="0.3">
      <c r="A4727" t="s">
        <v>9684</v>
      </c>
      <c r="B4727" t="s">
        <v>9685</v>
      </c>
      <c r="C4727" t="s">
        <v>10405</v>
      </c>
      <c r="D4727" t="s">
        <v>7468</v>
      </c>
      <c r="E4727">
        <v>4.8901849339999997</v>
      </c>
      <c r="F4727">
        <v>5.23</v>
      </c>
      <c r="G4727">
        <v>-45.4385092529294</v>
      </c>
      <c r="H4727">
        <v>-1.6018371156774001</v>
      </c>
      <c r="I4727">
        <v>-38.199860773925103</v>
      </c>
      <c r="J4727">
        <v>-2.4691114784524202</v>
      </c>
      <c r="K4727">
        <v>5.2283994633748998</v>
      </c>
      <c r="L4727">
        <v>5.8798931057928501</v>
      </c>
      <c r="M4727">
        <v>40.332342085248797</v>
      </c>
      <c r="N4727">
        <v>0.75619834710743805</v>
      </c>
      <c r="O4727">
        <v>39.196940726577402</v>
      </c>
      <c r="P4727">
        <v>37.631578947368403</v>
      </c>
    </row>
    <row r="4728" spans="1:17" hidden="1" x14ac:dyDescent="0.3">
      <c r="A4728" t="s">
        <v>9686</v>
      </c>
      <c r="B4728" t="s">
        <v>9687</v>
      </c>
      <c r="C4728" t="s">
        <v>10405</v>
      </c>
      <c r="D4728" t="s">
        <v>21</v>
      </c>
      <c r="E4728">
        <v>4.87967788</v>
      </c>
      <c r="F4728">
        <v>3.08</v>
      </c>
      <c r="G4728">
        <v>4.71737797758467</v>
      </c>
      <c r="H4728">
        <v>-12.333413231868899</v>
      </c>
      <c r="I4728">
        <v>-44.349810115363802</v>
      </c>
      <c r="J4728">
        <v>0.22449121515025999</v>
      </c>
      <c r="K4728">
        <v>3.2048348437398602</v>
      </c>
      <c r="M4728">
        <v>29.228336794833101</v>
      </c>
      <c r="N4728">
        <v>0.73439371826935196</v>
      </c>
      <c r="O4728">
        <v>52.597402597402599</v>
      </c>
      <c r="P4728">
        <v>39.999999999999901</v>
      </c>
      <c r="Q4728">
        <v>-5.0775620782339999E-3</v>
      </c>
    </row>
    <row r="4729" spans="1:17" hidden="1" x14ac:dyDescent="0.3">
      <c r="A4729" t="s">
        <v>9688</v>
      </c>
      <c r="B4729" t="s">
        <v>9689</v>
      </c>
      <c r="C4729" t="s">
        <v>10405</v>
      </c>
      <c r="D4729" t="s">
        <v>400</v>
      </c>
      <c r="E4729">
        <v>4.875</v>
      </c>
      <c r="F4729">
        <v>15.3</v>
      </c>
      <c r="G4729">
        <v>65.247843927405398</v>
      </c>
      <c r="H4729">
        <v>-8.4327040120107508</v>
      </c>
      <c r="I4729">
        <v>10.6725612492893</v>
      </c>
      <c r="J4729">
        <v>14.249638521547499</v>
      </c>
      <c r="K4729">
        <v>16.233913736769601</v>
      </c>
      <c r="L4729">
        <v>14.478673747422199</v>
      </c>
      <c r="M4729">
        <v>59.533072488102697</v>
      </c>
      <c r="N4729">
        <v>0.67825682419812405</v>
      </c>
      <c r="O4729">
        <v>95.228758169934594</v>
      </c>
      <c r="P4729">
        <v>128.69955156950601</v>
      </c>
      <c r="Q4729">
        <v>0.107735362868691</v>
      </c>
    </row>
    <row r="4730" spans="1:17" hidden="1" x14ac:dyDescent="0.3">
      <c r="A4730" t="s">
        <v>9690</v>
      </c>
      <c r="B4730" t="s">
        <v>9691</v>
      </c>
      <c r="C4730" t="s">
        <v>10405</v>
      </c>
      <c r="D4730" t="s">
        <v>161</v>
      </c>
      <c r="E4730">
        <v>4.8364752799999904</v>
      </c>
      <c r="F4730">
        <v>5.6</v>
      </c>
      <c r="G4730">
        <v>-25.5048442446375</v>
      </c>
      <c r="K4730">
        <v>5.4856592989664099</v>
      </c>
      <c r="L4730">
        <v>5.3129273959650396</v>
      </c>
      <c r="M4730">
        <v>11.3707014279082</v>
      </c>
      <c r="N4730">
        <v>1</v>
      </c>
      <c r="O4730">
        <v>29.464285714285701</v>
      </c>
      <c r="P4730">
        <v>31.764705882352899</v>
      </c>
      <c r="Q4730">
        <v>-8.5879446318412003E-2</v>
      </c>
    </row>
    <row r="4731" spans="1:17" hidden="1" x14ac:dyDescent="0.3">
      <c r="A4731" t="s">
        <v>9692</v>
      </c>
      <c r="B4731" t="s">
        <v>5796</v>
      </c>
      <c r="C4731" t="s">
        <v>10405</v>
      </c>
      <c r="D4731" t="s">
        <v>4295</v>
      </c>
      <c r="E4731">
        <v>4.8343391999999996</v>
      </c>
      <c r="F4731">
        <v>2.16</v>
      </c>
      <c r="G4731">
        <v>23.2241725419332</v>
      </c>
      <c r="K4731">
        <v>1.8966483147581801</v>
      </c>
      <c r="L4731">
        <v>1.6315942101912</v>
      </c>
      <c r="M4731">
        <v>76.078640359935704</v>
      </c>
      <c r="N4731">
        <v>1</v>
      </c>
      <c r="O4731">
        <v>4.1666666666666501</v>
      </c>
      <c r="P4731">
        <v>57.664233576642303</v>
      </c>
      <c r="Q4731">
        <v>0.17811967013375701</v>
      </c>
    </row>
    <row r="4732" spans="1:17" hidden="1" x14ac:dyDescent="0.3">
      <c r="A4732" t="s">
        <v>9693</v>
      </c>
      <c r="B4732" t="s">
        <v>9694</v>
      </c>
      <c r="C4732" t="s">
        <v>10405</v>
      </c>
      <c r="D4732" t="s">
        <v>564</v>
      </c>
      <c r="E4732">
        <v>4.8223000000000003</v>
      </c>
      <c r="F4732">
        <v>8.3000000000000007</v>
      </c>
      <c r="G4732">
        <v>-2.4840109113042002</v>
      </c>
      <c r="H4732">
        <v>-11.4992286898191</v>
      </c>
      <c r="I4732">
        <v>17.276206144798699</v>
      </c>
      <c r="J4732">
        <v>-4.2442594074464797</v>
      </c>
      <c r="K4732">
        <v>8.2337692612572209</v>
      </c>
      <c r="L4732">
        <v>7.03069717510704</v>
      </c>
      <c r="M4732">
        <v>33.824118304022903</v>
      </c>
      <c r="N4732">
        <v>2.05974673148028</v>
      </c>
      <c r="O4732">
        <v>12.771084337349301</v>
      </c>
      <c r="P4732">
        <v>76.595744680850999</v>
      </c>
    </row>
    <row r="4733" spans="1:17" hidden="1" x14ac:dyDescent="0.3">
      <c r="A4733" t="s">
        <v>9695</v>
      </c>
      <c r="B4733" t="s">
        <v>9696</v>
      </c>
      <c r="C4733" t="s">
        <v>10405</v>
      </c>
      <c r="D4733" t="s">
        <v>564</v>
      </c>
      <c r="E4733">
        <v>4.8150000000000004</v>
      </c>
      <c r="F4733">
        <v>16.05</v>
      </c>
      <c r="G4733">
        <v>-14.069965657440999</v>
      </c>
      <c r="H4733">
        <v>-9.16942036199368</v>
      </c>
      <c r="I4733">
        <v>-12.091038185539301</v>
      </c>
      <c r="J4733">
        <v>-5.0470491283325103</v>
      </c>
      <c r="K4733">
        <v>16.893632603317599</v>
      </c>
      <c r="L4733">
        <v>15.6625723506304</v>
      </c>
      <c r="M4733">
        <v>38.470997404757</v>
      </c>
      <c r="N4733">
        <v>1.05025641025641</v>
      </c>
      <c r="O4733">
        <v>23.052959501557599</v>
      </c>
      <c r="P4733">
        <v>57.045009784735797</v>
      </c>
      <c r="Q4733">
        <v>1.3928089006028E-2</v>
      </c>
    </row>
    <row r="4734" spans="1:17" hidden="1" x14ac:dyDescent="0.3">
      <c r="A4734" t="s">
        <v>9697</v>
      </c>
      <c r="B4734" t="s">
        <v>9698</v>
      </c>
      <c r="C4734" t="s">
        <v>10405</v>
      </c>
      <c r="D4734" t="s">
        <v>149</v>
      </c>
      <c r="E4734">
        <v>4.7964114899999997</v>
      </c>
      <c r="F4734">
        <v>6.89</v>
      </c>
      <c r="G4734">
        <v>171.352718163585</v>
      </c>
      <c r="H4734">
        <v>184.66965711921901</v>
      </c>
      <c r="I4734">
        <v>185.84108562619201</v>
      </c>
      <c r="J4734">
        <v>12.996617871283901</v>
      </c>
      <c r="M4734">
        <v>100</v>
      </c>
      <c r="O4734">
        <v>0</v>
      </c>
      <c r="P4734">
        <v>203.52422907488901</v>
      </c>
    </row>
    <row r="4735" spans="1:17" hidden="1" x14ac:dyDescent="0.3">
      <c r="A4735" t="s">
        <v>9699</v>
      </c>
      <c r="B4735" t="s">
        <v>9700</v>
      </c>
      <c r="C4735" t="s">
        <v>10405</v>
      </c>
      <c r="D4735" t="s">
        <v>130</v>
      </c>
      <c r="E4735">
        <v>4.7610000000000001</v>
      </c>
      <c r="F4735">
        <v>15.87</v>
      </c>
      <c r="G4735">
        <v>91.349615849259095</v>
      </c>
      <c r="H4735">
        <v>-17.551389337573401</v>
      </c>
      <c r="I4735">
        <v>-60.307872299022499</v>
      </c>
      <c r="J4735">
        <v>-2.9458695237444399</v>
      </c>
      <c r="K4735">
        <v>17.840114442446001</v>
      </c>
      <c r="L4735">
        <v>16.268851795423998</v>
      </c>
      <c r="M4735">
        <v>27.449342711623299</v>
      </c>
      <c r="N4735">
        <v>1.3114673983237499</v>
      </c>
      <c r="O4735">
        <v>112.91745431632</v>
      </c>
      <c r="P4735">
        <v>147.196261682243</v>
      </c>
    </row>
    <row r="4736" spans="1:17" hidden="1" x14ac:dyDescent="0.3">
      <c r="A4736" t="s">
        <v>9701</v>
      </c>
      <c r="B4736" t="s">
        <v>9702</v>
      </c>
      <c r="C4736" t="s">
        <v>10405</v>
      </c>
      <c r="E4736">
        <v>4.6801560000000002</v>
      </c>
      <c r="F4736">
        <v>0.52</v>
      </c>
      <c r="G4736">
        <v>-50.921510911304203</v>
      </c>
      <c r="H4736">
        <v>-8.3940192924749706</v>
      </c>
      <c r="I4736">
        <v>-28.027971034904098</v>
      </c>
      <c r="J4736">
        <v>-6.1054751148160502</v>
      </c>
      <c r="K4736">
        <v>0.56036851207346505</v>
      </c>
      <c r="L4736">
        <v>0.63626392635456597</v>
      </c>
      <c r="M4736">
        <v>36.6302621039138</v>
      </c>
      <c r="N4736">
        <v>0.47769164168085898</v>
      </c>
      <c r="O4736">
        <v>84.615384615384599</v>
      </c>
      <c r="P4736">
        <v>1.9607843137254799</v>
      </c>
      <c r="Q4736">
        <v>-3.7178106855012001E-2</v>
      </c>
    </row>
    <row r="4737" spans="1:17" hidden="1" x14ac:dyDescent="0.3">
      <c r="A4737" t="s">
        <v>9703</v>
      </c>
      <c r="B4737" t="s">
        <v>9704</v>
      </c>
      <c r="C4737" t="s">
        <v>10405</v>
      </c>
      <c r="D4737" t="s">
        <v>46</v>
      </c>
      <c r="E4737">
        <v>4.6769109100000001</v>
      </c>
      <c r="F4737">
        <v>13.1</v>
      </c>
      <c r="G4737">
        <v>-21.342407696414199</v>
      </c>
      <c r="H4737">
        <v>11.429690276509801</v>
      </c>
      <c r="I4737">
        <v>15.990325939057801</v>
      </c>
      <c r="J4737">
        <v>15.1681597361898</v>
      </c>
      <c r="K4737">
        <v>12.203252074089001</v>
      </c>
      <c r="L4737">
        <v>11.474008505049801</v>
      </c>
      <c r="M4737">
        <v>54.631342987902499</v>
      </c>
      <c r="N4737">
        <v>1.55124568689547</v>
      </c>
      <c r="O4737">
        <v>14.1221374045801</v>
      </c>
      <c r="P4737">
        <v>59.756097560975597</v>
      </c>
      <c r="Q4737">
        <v>2.46164355799E-3</v>
      </c>
    </row>
    <row r="4738" spans="1:17" hidden="1" x14ac:dyDescent="0.3">
      <c r="A4738" t="s">
        <v>9705</v>
      </c>
      <c r="B4738" t="s">
        <v>9706</v>
      </c>
      <c r="C4738" t="s">
        <v>10405</v>
      </c>
      <c r="D4738" t="s">
        <v>1126</v>
      </c>
      <c r="E4738">
        <v>4.6739199999999999</v>
      </c>
      <c r="F4738">
        <v>1.34</v>
      </c>
      <c r="G4738">
        <v>-20.5048442446375</v>
      </c>
      <c r="H4738">
        <v>-13.848564747020401</v>
      </c>
      <c r="I4738">
        <v>-38.393202620294801</v>
      </c>
      <c r="J4738">
        <v>-6.5787005195483097</v>
      </c>
      <c r="K4738">
        <v>1.5501458052522401</v>
      </c>
      <c r="L4738">
        <v>1.64233921806724</v>
      </c>
      <c r="M4738">
        <v>29.026863932456902</v>
      </c>
      <c r="N4738">
        <v>0.95457272616189204</v>
      </c>
      <c r="O4738">
        <v>68.656716417910403</v>
      </c>
      <c r="P4738">
        <v>12.605042016806699</v>
      </c>
      <c r="Q4738">
        <v>-5.5183505517422002E-2</v>
      </c>
    </row>
    <row r="4739" spans="1:17" hidden="1" x14ac:dyDescent="0.3">
      <c r="A4739" t="s">
        <v>9707</v>
      </c>
      <c r="B4739" t="s">
        <v>9708</v>
      </c>
      <c r="C4739" t="s">
        <v>10405</v>
      </c>
      <c r="D4739" t="s">
        <v>127</v>
      </c>
      <c r="E4739">
        <v>4.6474120000000001</v>
      </c>
      <c r="F4739">
        <v>7.95</v>
      </c>
      <c r="G4739">
        <v>-30.378937287744598</v>
      </c>
      <c r="H4739">
        <v>11.5000130555451</v>
      </c>
      <c r="I4739">
        <v>-14.436390201943899</v>
      </c>
      <c r="J4739">
        <v>-7.1231995287668797</v>
      </c>
      <c r="K4739">
        <v>6.9926536534466202</v>
      </c>
      <c r="L4739">
        <v>7.5771340109952199</v>
      </c>
      <c r="M4739">
        <v>62.453102202074497</v>
      </c>
      <c r="N4739">
        <v>0.68639360984386</v>
      </c>
      <c r="O4739">
        <v>53.710691823899303</v>
      </c>
      <c r="P4739">
        <v>39.473684210526301</v>
      </c>
      <c r="Q4739">
        <v>9.2181249357042E-2</v>
      </c>
    </row>
    <row r="4740" spans="1:17" hidden="1" x14ac:dyDescent="0.3">
      <c r="A4740" t="s">
        <v>9709</v>
      </c>
      <c r="B4740" t="s">
        <v>9710</v>
      </c>
      <c r="C4740" t="s">
        <v>10405</v>
      </c>
      <c r="D4740" t="s">
        <v>144</v>
      </c>
      <c r="E4740">
        <v>4.63</v>
      </c>
      <c r="F4740">
        <v>9.26</v>
      </c>
      <c r="G4740">
        <v>74.987325777733801</v>
      </c>
      <c r="H4740">
        <v>-13.4736818979107</v>
      </c>
      <c r="I4740">
        <v>-38.941646850057701</v>
      </c>
      <c r="J4740">
        <v>-8.3628312852156999</v>
      </c>
      <c r="K4740">
        <v>10.332158508331</v>
      </c>
      <c r="L4740">
        <v>9.5024815493304402</v>
      </c>
      <c r="M4740">
        <v>16.932620128177899</v>
      </c>
      <c r="N4740">
        <v>0.472919307700646</v>
      </c>
      <c r="O4740">
        <v>61.4470842332613</v>
      </c>
      <c r="P4740">
        <v>107.158836689038</v>
      </c>
      <c r="Q4740">
        <v>4.3272180102978001E-2</v>
      </c>
    </row>
    <row r="4741" spans="1:17" hidden="1" x14ac:dyDescent="0.3">
      <c r="A4741" t="s">
        <v>9711</v>
      </c>
      <c r="B4741" t="s">
        <v>9712</v>
      </c>
      <c r="C4741" t="s">
        <v>10405</v>
      </c>
      <c r="D4741" t="s">
        <v>127</v>
      </c>
      <c r="E4741">
        <v>4.5973686999999996</v>
      </c>
      <c r="F4741">
        <v>10.63</v>
      </c>
      <c r="G4741">
        <v>-56.405295658274902</v>
      </c>
      <c r="H4741">
        <v>28.1173443438886</v>
      </c>
      <c r="I4741">
        <v>40.501380360826602</v>
      </c>
      <c r="J4741">
        <v>3.4073825454519699</v>
      </c>
      <c r="K4741">
        <v>9.1749243221952899</v>
      </c>
      <c r="L4741">
        <v>9.9415616897437609</v>
      </c>
      <c r="M4741">
        <v>77.078685392452797</v>
      </c>
      <c r="N4741">
        <v>1.41201399181596</v>
      </c>
      <c r="O4741">
        <v>87.770460959548402</v>
      </c>
      <c r="P4741">
        <v>74.262295081967196</v>
      </c>
      <c r="Q4741">
        <v>3.8983084322862002E-2</v>
      </c>
    </row>
    <row r="4742" spans="1:17" hidden="1" x14ac:dyDescent="0.3">
      <c r="A4742" t="s">
        <v>9713</v>
      </c>
      <c r="B4742" t="s">
        <v>9714</v>
      </c>
      <c r="C4742" t="s">
        <v>10405</v>
      </c>
      <c r="D4742" t="s">
        <v>220</v>
      </c>
      <c r="E4742">
        <v>4.5793200000000001</v>
      </c>
      <c r="F4742">
        <v>12</v>
      </c>
      <c r="G4742">
        <v>-3.5541475672527598</v>
      </c>
      <c r="H4742">
        <v>-13.674853108340599</v>
      </c>
      <c r="I4742">
        <v>-15.5554838742291</v>
      </c>
      <c r="J4742">
        <v>-7.7671247234855301</v>
      </c>
      <c r="K4742">
        <v>12.0168453865783</v>
      </c>
      <c r="L4742">
        <v>11.2578205187652</v>
      </c>
      <c r="M4742">
        <v>50.7168986813411</v>
      </c>
      <c r="N4742">
        <v>0.281397460325579</v>
      </c>
      <c r="O4742">
        <v>62.999999999999901</v>
      </c>
      <c r="P4742">
        <v>61.507402422611001</v>
      </c>
      <c r="Q4742">
        <v>4.8035696257903E-2</v>
      </c>
    </row>
    <row r="4743" spans="1:17" hidden="1" x14ac:dyDescent="0.3">
      <c r="A4743" t="s">
        <v>9715</v>
      </c>
      <c r="B4743" t="s">
        <v>9716</v>
      </c>
      <c r="C4743" t="s">
        <v>10405</v>
      </c>
      <c r="D4743" t="s">
        <v>127</v>
      </c>
      <c r="E4743">
        <v>4.5743378310000002</v>
      </c>
      <c r="F4743">
        <v>10.33</v>
      </c>
      <c r="G4743">
        <v>-16.623412477299699</v>
      </c>
      <c r="H4743">
        <v>0.222019140636638</v>
      </c>
      <c r="I4743">
        <v>-2.13504501469273</v>
      </c>
      <c r="J4743">
        <v>-2.4691114784524202</v>
      </c>
      <c r="K4743">
        <v>9.8836798959174494</v>
      </c>
      <c r="L4743">
        <v>9.3497749635271603</v>
      </c>
      <c r="M4743">
        <v>100</v>
      </c>
      <c r="N4743">
        <v>0</v>
      </c>
      <c r="O4743">
        <v>0</v>
      </c>
      <c r="P4743">
        <v>15.5480984340044</v>
      </c>
    </row>
    <row r="4744" spans="1:17" hidden="1" x14ac:dyDescent="0.3">
      <c r="A4744" t="s">
        <v>9717</v>
      </c>
      <c r="B4744" t="s">
        <v>9718</v>
      </c>
      <c r="C4744" t="s">
        <v>10405</v>
      </c>
      <c r="D4744" t="s">
        <v>1126</v>
      </c>
      <c r="E4744">
        <v>4.5363045</v>
      </c>
      <c r="F4744">
        <v>4.55</v>
      </c>
      <c r="G4744">
        <v>50.559412783474798</v>
      </c>
      <c r="H4744">
        <v>7.9696170711613901</v>
      </c>
      <c r="I4744">
        <v>105.356072237577</v>
      </c>
      <c r="J4744">
        <v>0.61877450729579497</v>
      </c>
      <c r="K4744">
        <v>4.0155066102959198</v>
      </c>
      <c r="L4744">
        <v>2.8320672649269398</v>
      </c>
      <c r="M4744">
        <v>72.145282658400006</v>
      </c>
      <c r="N4744">
        <v>1.3090629136751499</v>
      </c>
      <c r="O4744">
        <v>14.945054945054901</v>
      </c>
      <c r="P4744">
        <v>134.53608247422599</v>
      </c>
    </row>
    <row r="4745" spans="1:17" hidden="1" x14ac:dyDescent="0.3">
      <c r="A4745" t="s">
        <v>9719</v>
      </c>
      <c r="B4745" t="s">
        <v>9720</v>
      </c>
      <c r="C4745" t="s">
        <v>10405</v>
      </c>
      <c r="D4745" t="s">
        <v>21</v>
      </c>
      <c r="E4745">
        <v>4.5228890000000002</v>
      </c>
      <c r="F4745">
        <v>8.2100000000000009</v>
      </c>
      <c r="G4745">
        <v>-32.656359396152602</v>
      </c>
      <c r="H4745">
        <v>-9.4985597354939006</v>
      </c>
      <c r="I4745">
        <v>-13.362940145012301</v>
      </c>
      <c r="J4745">
        <v>-4.0636445080651598</v>
      </c>
      <c r="K4745">
        <v>8.5510286833929801</v>
      </c>
      <c r="L4745">
        <v>8.4237092211976492</v>
      </c>
      <c r="M4745">
        <v>41.741193319957802</v>
      </c>
      <c r="N4745">
        <v>0.72492494496931703</v>
      </c>
      <c r="O4745">
        <v>52.253349573690599</v>
      </c>
      <c r="P4745">
        <v>33.931484502446999</v>
      </c>
      <c r="Q4745">
        <v>7.2754511736651997E-2</v>
      </c>
    </row>
    <row r="4746" spans="1:17" hidden="1" x14ac:dyDescent="0.3">
      <c r="A4746" t="s">
        <v>9721</v>
      </c>
      <c r="B4746" t="s">
        <v>9722</v>
      </c>
      <c r="C4746" t="s">
        <v>10405</v>
      </c>
      <c r="D4746" t="s">
        <v>592</v>
      </c>
      <c r="E4746">
        <v>4.4980230600000004</v>
      </c>
      <c r="F4746">
        <v>13.8</v>
      </c>
      <c r="G4746">
        <v>-53.088416355430198</v>
      </c>
      <c r="K4746">
        <v>17.182926074637699</v>
      </c>
      <c r="L4746">
        <v>23.662368761796301</v>
      </c>
      <c r="M4746">
        <v>89.584477983611194</v>
      </c>
      <c r="N4746">
        <v>1</v>
      </c>
      <c r="O4746">
        <v>26.449275362318801</v>
      </c>
      <c r="P4746">
        <v>15</v>
      </c>
    </row>
    <row r="4747" spans="1:17" hidden="1" x14ac:dyDescent="0.3">
      <c r="A4747" t="s">
        <v>9723</v>
      </c>
      <c r="B4747" t="s">
        <v>9724</v>
      </c>
      <c r="C4747" t="s">
        <v>10405</v>
      </c>
      <c r="D4747" t="s">
        <v>592</v>
      </c>
      <c r="E4747">
        <v>4.4589360200000003</v>
      </c>
      <c r="F4747">
        <v>28.76</v>
      </c>
      <c r="G4747">
        <v>-33.543253023787003</v>
      </c>
      <c r="H4747">
        <v>21.3673443438886</v>
      </c>
      <c r="I4747">
        <v>-5.9938230603476903</v>
      </c>
      <c r="J4747">
        <v>2.23514310473678</v>
      </c>
      <c r="K4747">
        <v>24.941251005710299</v>
      </c>
      <c r="M4747">
        <v>60.013228992902803</v>
      </c>
      <c r="N4747">
        <v>2.69090909090909</v>
      </c>
      <c r="O4747">
        <v>23.157162726008298</v>
      </c>
      <c r="P4747">
        <v>47.034764826175802</v>
      </c>
    </row>
    <row r="4748" spans="1:17" hidden="1" x14ac:dyDescent="0.3">
      <c r="A4748" t="s">
        <v>9725</v>
      </c>
      <c r="B4748" t="s">
        <v>9726</v>
      </c>
      <c r="C4748" t="s">
        <v>10405</v>
      </c>
      <c r="D4748" t="s">
        <v>1126</v>
      </c>
      <c r="E4748">
        <v>4.4526719750000003</v>
      </c>
      <c r="F4748">
        <v>5.19</v>
      </c>
      <c r="G4748">
        <v>55.193110027323897</v>
      </c>
      <c r="H4748">
        <v>-1.03094758157717</v>
      </c>
      <c r="I4748">
        <v>-35.692622121682902</v>
      </c>
      <c r="J4748">
        <v>-3.2611906863732099</v>
      </c>
      <c r="K4748">
        <v>4.9807863396930898</v>
      </c>
      <c r="L4748">
        <v>5.0794289063893103</v>
      </c>
      <c r="M4748">
        <v>54.094754814676101</v>
      </c>
      <c r="N4748">
        <v>0.96672352728215905</v>
      </c>
      <c r="O4748">
        <v>44.508670520231199</v>
      </c>
      <c r="P4748">
        <v>87.364620938628093</v>
      </c>
      <c r="Q4748">
        <v>-3.4085164497517001E-2</v>
      </c>
    </row>
    <row r="4749" spans="1:17" hidden="1" x14ac:dyDescent="0.3">
      <c r="A4749" t="s">
        <v>9727</v>
      </c>
      <c r="B4749" t="s">
        <v>9728</v>
      </c>
      <c r="C4749" t="s">
        <v>10405</v>
      </c>
      <c r="D4749" t="s">
        <v>564</v>
      </c>
      <c r="E4749">
        <v>4.4339190000000004</v>
      </c>
      <c r="F4749">
        <v>5.97</v>
      </c>
      <c r="G4749">
        <v>0.49515575536244599</v>
      </c>
      <c r="H4749">
        <v>-2.1303978564397301</v>
      </c>
      <c r="I4749">
        <v>-16.324909153281201</v>
      </c>
      <c r="J4749">
        <v>7.5660997891532098</v>
      </c>
      <c r="K4749">
        <v>6.0724004079022</v>
      </c>
      <c r="L4749">
        <v>5.9305461014432703</v>
      </c>
      <c r="M4749">
        <v>50.688718365056197</v>
      </c>
      <c r="N4749">
        <v>1.08051948051948</v>
      </c>
      <c r="O4749">
        <v>65.4941373534338</v>
      </c>
      <c r="P4749">
        <v>83.692307692307693</v>
      </c>
    </row>
    <row r="4750" spans="1:17" hidden="1" x14ac:dyDescent="0.3">
      <c r="A4750" t="s">
        <v>9729</v>
      </c>
      <c r="B4750" t="s">
        <v>9730</v>
      </c>
      <c r="C4750" t="s">
        <v>10405</v>
      </c>
      <c r="D4750" t="s">
        <v>263</v>
      </c>
      <c r="E4750">
        <v>4.4065224000000001</v>
      </c>
      <c r="F4750">
        <v>6.12</v>
      </c>
      <c r="G4750">
        <v>-67.409606149399394</v>
      </c>
      <c r="H4750">
        <v>-4.7576556561113303</v>
      </c>
      <c r="I4750">
        <v>-53.933143448697201</v>
      </c>
      <c r="J4750">
        <v>-2.4691114784524202</v>
      </c>
      <c r="K4750">
        <v>6.52064490287058</v>
      </c>
      <c r="L4750">
        <v>7.4248159295418503</v>
      </c>
      <c r="M4750">
        <v>0.28287232341079999</v>
      </c>
      <c r="N4750">
        <v>0.173295454545454</v>
      </c>
      <c r="O4750">
        <v>56.862745098039198</v>
      </c>
      <c r="P4750">
        <v>0</v>
      </c>
    </row>
    <row r="4751" spans="1:17" hidden="1" x14ac:dyDescent="0.3">
      <c r="A4751" t="s">
        <v>9731</v>
      </c>
      <c r="B4751" t="s">
        <v>9732</v>
      </c>
      <c r="C4751" t="s">
        <v>10405</v>
      </c>
      <c r="E4751">
        <v>4.3814599999999997</v>
      </c>
      <c r="F4751">
        <v>1.46</v>
      </c>
      <c r="G4751">
        <v>-29.354609502853499</v>
      </c>
      <c r="H4751">
        <v>-6.1562570547127304</v>
      </c>
      <c r="I4751">
        <v>-2.72251352743737</v>
      </c>
      <c r="J4751">
        <v>-13.228605149338501</v>
      </c>
      <c r="K4751">
        <v>1.4749662490492601</v>
      </c>
      <c r="L4751">
        <v>1.575754303091</v>
      </c>
      <c r="M4751">
        <v>51.054086489054697</v>
      </c>
      <c r="N4751">
        <v>0.72093069629062001</v>
      </c>
      <c r="O4751">
        <v>57.534246575342401</v>
      </c>
      <c r="P4751">
        <v>30.357142857142801</v>
      </c>
      <c r="Q4751">
        <v>-8.9711984940363004E-2</v>
      </c>
    </row>
    <row r="4752" spans="1:17" hidden="1" x14ac:dyDescent="0.3">
      <c r="A4752" t="s">
        <v>9733</v>
      </c>
      <c r="B4752" t="s">
        <v>9734</v>
      </c>
      <c r="C4752" t="s">
        <v>10405</v>
      </c>
      <c r="D4752" t="s">
        <v>130</v>
      </c>
      <c r="E4752">
        <v>4.3448399999999996</v>
      </c>
      <c r="F4752">
        <v>7.29</v>
      </c>
      <c r="G4752">
        <v>-32.171510911304203</v>
      </c>
      <c r="H4752">
        <v>-4.7576556561113303</v>
      </c>
      <c r="I4752">
        <v>-17.683143448697201</v>
      </c>
      <c r="J4752">
        <v>-2.4691114784524202</v>
      </c>
      <c r="K4752">
        <v>7.2899999364786598</v>
      </c>
      <c r="L4752">
        <v>7.2841784687790003</v>
      </c>
      <c r="M4752">
        <v>98.182515309086796</v>
      </c>
      <c r="O4752">
        <v>0</v>
      </c>
      <c r="P4752">
        <v>0</v>
      </c>
    </row>
    <row r="4753" spans="1:17" hidden="1" x14ac:dyDescent="0.3">
      <c r="A4753" t="s">
        <v>9735</v>
      </c>
      <c r="B4753" t="s">
        <v>9736</v>
      </c>
      <c r="C4753" t="s">
        <v>10405</v>
      </c>
      <c r="D4753" t="s">
        <v>468</v>
      </c>
      <c r="E4753">
        <v>4.3377463220000001</v>
      </c>
      <c r="F4753">
        <v>1.33</v>
      </c>
      <c r="G4753">
        <v>7.8284890886958003</v>
      </c>
      <c r="H4753">
        <v>-11.0956838251254</v>
      </c>
      <c r="I4753">
        <v>-6.8498101153638604</v>
      </c>
      <c r="J4753">
        <v>-11.9929210022619</v>
      </c>
      <c r="K4753">
        <v>1.2363062759115699</v>
      </c>
      <c r="L4753">
        <v>1.0514152707909801</v>
      </c>
      <c r="M4753">
        <v>19.206565335943601</v>
      </c>
      <c r="N4753">
        <v>1.3943052490371699</v>
      </c>
      <c r="O4753">
        <v>12.030075187969899</v>
      </c>
      <c r="P4753">
        <v>77.3333333333333</v>
      </c>
      <c r="Q4753">
        <v>1.546388280276E-3</v>
      </c>
    </row>
    <row r="4754" spans="1:17" hidden="1" x14ac:dyDescent="0.3">
      <c r="A4754" t="s">
        <v>9737</v>
      </c>
      <c r="B4754" t="s">
        <v>9738</v>
      </c>
      <c r="C4754" t="s">
        <v>10405</v>
      </c>
      <c r="D4754" t="s">
        <v>294</v>
      </c>
      <c r="E4754">
        <v>4.3308802000000002</v>
      </c>
      <c r="F4754">
        <v>4.01</v>
      </c>
      <c r="G4754">
        <v>131.64427856237899</v>
      </c>
      <c r="H4754">
        <v>20.318796943277</v>
      </c>
      <c r="I4754">
        <v>92.264500530360294</v>
      </c>
      <c r="J4754">
        <v>-7.7931855525265004</v>
      </c>
      <c r="K4754">
        <v>3.63046253090448</v>
      </c>
      <c r="L4754">
        <v>2.3638084445621002</v>
      </c>
      <c r="M4754">
        <v>54.690552409900697</v>
      </c>
      <c r="N4754">
        <v>1.5031588229673201</v>
      </c>
      <c r="O4754">
        <v>17.206982543640901</v>
      </c>
      <c r="P4754">
        <v>163.81578947368399</v>
      </c>
      <c r="Q4754">
        <v>0.21961231080284899</v>
      </c>
    </row>
    <row r="4755" spans="1:17" hidden="1" x14ac:dyDescent="0.3">
      <c r="A4755" t="s">
        <v>9739</v>
      </c>
      <c r="B4755" t="s">
        <v>9740</v>
      </c>
      <c r="C4755" t="s">
        <v>10405</v>
      </c>
      <c r="D4755" t="s">
        <v>471</v>
      </c>
      <c r="E4755">
        <v>4.2902513000000004</v>
      </c>
      <c r="F4755">
        <v>5.5</v>
      </c>
      <c r="G4755">
        <v>-13.891941018831099</v>
      </c>
      <c r="H4755">
        <v>-4.7576556561113303</v>
      </c>
      <c r="I4755">
        <v>-6.1212773229365496</v>
      </c>
      <c r="J4755">
        <v>-0.52736390563689295</v>
      </c>
      <c r="K4755">
        <v>5.0435263921962301</v>
      </c>
      <c r="L4755">
        <v>4.4392784558473402</v>
      </c>
      <c r="M4755">
        <v>65.235888094211703</v>
      </c>
      <c r="N4755">
        <v>0.75297522757974</v>
      </c>
      <c r="O4755">
        <v>7.2727272727272698</v>
      </c>
      <c r="P4755">
        <v>140.17467248908201</v>
      </c>
      <c r="Q4755">
        <v>7.3843758797550001E-3</v>
      </c>
    </row>
    <row r="4756" spans="1:17" hidden="1" x14ac:dyDescent="0.3">
      <c r="A4756" t="s">
        <v>9741</v>
      </c>
      <c r="B4756" t="s">
        <v>9742</v>
      </c>
      <c r="C4756" t="s">
        <v>10405</v>
      </c>
      <c r="D4756" t="s">
        <v>564</v>
      </c>
      <c r="E4756">
        <v>4.28</v>
      </c>
      <c r="F4756">
        <v>4.28</v>
      </c>
      <c r="G4756">
        <v>125.65981438990001</v>
      </c>
      <c r="H4756">
        <v>5.1899883229462596</v>
      </c>
      <c r="I4756">
        <v>32.492295147794003</v>
      </c>
      <c r="J4756">
        <v>-6.5787005195482999</v>
      </c>
      <c r="K4756">
        <v>3.9241440934362899</v>
      </c>
      <c r="L4756">
        <v>3.3385556923130499</v>
      </c>
      <c r="M4756">
        <v>66.293540384815401</v>
      </c>
      <c r="N4756">
        <v>2.43453181175849</v>
      </c>
      <c r="O4756">
        <v>3.5046728971962402</v>
      </c>
      <c r="P4756">
        <v>177.92207792207699</v>
      </c>
      <c r="Q4756">
        <v>0.109205101836758</v>
      </c>
    </row>
    <row r="4757" spans="1:17" hidden="1" x14ac:dyDescent="0.3">
      <c r="A4757" t="s">
        <v>9743</v>
      </c>
      <c r="B4757" t="s">
        <v>9744</v>
      </c>
      <c r="C4757" t="s">
        <v>10405</v>
      </c>
      <c r="D4757" t="s">
        <v>400</v>
      </c>
      <c r="E4757">
        <v>4.25</v>
      </c>
      <c r="F4757">
        <v>8.5</v>
      </c>
      <c r="G4757">
        <v>-27.362632982820799</v>
      </c>
      <c r="H4757">
        <v>-0.88668791417583803</v>
      </c>
      <c r="I4757">
        <v>25.173999408445599</v>
      </c>
      <c r="J4757">
        <v>-16.830813606111899</v>
      </c>
      <c r="K4757">
        <v>7.7309199855113802</v>
      </c>
      <c r="L4757">
        <v>7.3430606328700598</v>
      </c>
      <c r="M4757">
        <v>60.608930275685999</v>
      </c>
      <c r="N4757">
        <v>1.8870160135795799</v>
      </c>
      <c r="O4757">
        <v>50.823529411764703</v>
      </c>
      <c r="P4757">
        <v>67.652859960552206</v>
      </c>
      <c r="Q4757">
        <v>7.0213329247906006E-2</v>
      </c>
    </row>
    <row r="4758" spans="1:17" hidden="1" x14ac:dyDescent="0.3">
      <c r="A4758" t="s">
        <v>9745</v>
      </c>
      <c r="B4758" t="s">
        <v>9746</v>
      </c>
      <c r="C4758" t="s">
        <v>10405</v>
      </c>
      <c r="D4758" t="s">
        <v>54</v>
      </c>
      <c r="E4758">
        <v>4.2145343999999998</v>
      </c>
      <c r="F4758">
        <v>12.15</v>
      </c>
      <c r="G4758">
        <v>61.299826668313599</v>
      </c>
      <c r="H4758">
        <v>13.9052969901282</v>
      </c>
      <c r="I4758">
        <v>4.7966952609802096</v>
      </c>
      <c r="J4758">
        <v>12.6660236566827</v>
      </c>
      <c r="K4758">
        <v>11.832393063489</v>
      </c>
      <c r="L4758">
        <v>12.1342350220672</v>
      </c>
      <c r="M4758">
        <v>48.671541093873799</v>
      </c>
      <c r="N4758">
        <v>0.41039781696080502</v>
      </c>
      <c r="O4758">
        <v>25.514403292181001</v>
      </c>
      <c r="P4758">
        <v>106.632653061224</v>
      </c>
      <c r="Q4758">
        <v>4.7777620387705E-2</v>
      </c>
    </row>
    <row r="4759" spans="1:17" hidden="1" x14ac:dyDescent="0.3">
      <c r="A4759" t="s">
        <v>9747</v>
      </c>
      <c r="B4759" t="s">
        <v>9748</v>
      </c>
      <c r="C4759" t="s">
        <v>10405</v>
      </c>
      <c r="D4759" t="s">
        <v>294</v>
      </c>
      <c r="E4759">
        <v>4.1829574799999998</v>
      </c>
      <c r="F4759">
        <v>1.56</v>
      </c>
      <c r="G4759">
        <v>-7.3715109113041999</v>
      </c>
      <c r="H4759">
        <v>-16.9798778783335</v>
      </c>
      <c r="I4759">
        <v>-37.683143448697201</v>
      </c>
      <c r="J4759">
        <v>6.4964057629268899</v>
      </c>
      <c r="K4759">
        <v>1.83201115772384</v>
      </c>
      <c r="L4759">
        <v>1.3459534641166799</v>
      </c>
      <c r="M4759">
        <v>48.256751563438698</v>
      </c>
      <c r="N4759">
        <v>0.35798117089342302</v>
      </c>
      <c r="O4759">
        <v>78.205128205128105</v>
      </c>
      <c r="P4759">
        <v>30</v>
      </c>
      <c r="Q4759">
        <v>3.2455336738879001E-2</v>
      </c>
    </row>
    <row r="4760" spans="1:17" hidden="1" x14ac:dyDescent="0.3">
      <c r="A4760" t="s">
        <v>9749</v>
      </c>
      <c r="B4760" t="s">
        <v>9750</v>
      </c>
      <c r="C4760" t="s">
        <v>10405</v>
      </c>
      <c r="D4760" t="s">
        <v>18</v>
      </c>
      <c r="E4760">
        <v>4.1537198999999996</v>
      </c>
      <c r="F4760">
        <v>12.21</v>
      </c>
      <c r="G4760">
        <v>82.039015404485198</v>
      </c>
      <c r="H4760">
        <v>-10.253011693263</v>
      </c>
      <c r="I4760">
        <v>78.619107355161304</v>
      </c>
      <c r="J4760">
        <v>-7.4496562255341203</v>
      </c>
      <c r="K4760">
        <v>12.630589541530901</v>
      </c>
      <c r="L4760">
        <v>9.9400523253788595</v>
      </c>
      <c r="M4760">
        <v>14.7064450459232</v>
      </c>
      <c r="N4760">
        <v>5.8067586863398302E-2</v>
      </c>
      <c r="O4760">
        <v>11.056511056511001</v>
      </c>
      <c r="P4760">
        <v>168.942731277533</v>
      </c>
    </row>
    <row r="4761" spans="1:17" hidden="1" x14ac:dyDescent="0.3">
      <c r="A4761" t="s">
        <v>9751</v>
      </c>
      <c r="B4761" t="s">
        <v>9752</v>
      </c>
      <c r="C4761" t="s">
        <v>10405</v>
      </c>
      <c r="D4761" t="s">
        <v>592</v>
      </c>
      <c r="E4761">
        <v>4.1408969999999998</v>
      </c>
      <c r="F4761">
        <v>4.5999999999999996</v>
      </c>
      <c r="G4761">
        <v>-24.945403685196901</v>
      </c>
      <c r="H4761">
        <v>-3.86280106998157</v>
      </c>
      <c r="I4761">
        <v>-8.1593339248877008</v>
      </c>
      <c r="J4761">
        <v>-2.4691114784524202</v>
      </c>
      <c r="K4761">
        <v>4.4412569737847898</v>
      </c>
      <c r="L4761">
        <v>4.4666979421071602</v>
      </c>
      <c r="M4761">
        <v>58.169695692397497</v>
      </c>
      <c r="N4761">
        <v>1.3204304757065799</v>
      </c>
      <c r="O4761">
        <v>30.434782608695599</v>
      </c>
      <c r="P4761">
        <v>22.3404255319148</v>
      </c>
      <c r="Q4761">
        <v>3.0675576782016999E-2</v>
      </c>
    </row>
    <row r="4762" spans="1:17" hidden="1" x14ac:dyDescent="0.3">
      <c r="A4762" t="s">
        <v>9753</v>
      </c>
      <c r="B4762" t="s">
        <v>9754</v>
      </c>
      <c r="C4762" t="s">
        <v>10405</v>
      </c>
      <c r="D4762" t="s">
        <v>564</v>
      </c>
      <c r="E4762">
        <v>4.1095100000000002</v>
      </c>
      <c r="F4762">
        <v>8.17</v>
      </c>
      <c r="G4762">
        <v>31.228489088695699</v>
      </c>
      <c r="H4762">
        <v>-5.7945220155583304</v>
      </c>
      <c r="I4762">
        <v>-28.3935259623584</v>
      </c>
      <c r="J4762">
        <v>-2.3525613619022998</v>
      </c>
      <c r="K4762">
        <v>8.7266901725538801</v>
      </c>
      <c r="L4762">
        <v>8.3266080800912192</v>
      </c>
      <c r="M4762">
        <v>42.850794249989399</v>
      </c>
      <c r="N4762">
        <v>1.91201088852142</v>
      </c>
      <c r="O4762">
        <v>43.8188494492044</v>
      </c>
      <c r="P4762">
        <v>120.81081081081</v>
      </c>
      <c r="Q4762">
        <v>0.13152339807976801</v>
      </c>
    </row>
    <row r="4763" spans="1:17" hidden="1" x14ac:dyDescent="0.3">
      <c r="A4763" t="s">
        <v>9755</v>
      </c>
      <c r="B4763" t="s">
        <v>9756</v>
      </c>
      <c r="C4763" t="s">
        <v>10405</v>
      </c>
      <c r="E4763">
        <v>4.0926311999999996</v>
      </c>
      <c r="F4763">
        <v>5.04</v>
      </c>
      <c r="G4763">
        <v>-48.3112779662126</v>
      </c>
      <c r="H4763">
        <v>4.02895522254975</v>
      </c>
      <c r="I4763">
        <v>-14.826000591554299</v>
      </c>
      <c r="J4763">
        <v>1.53088852154758</v>
      </c>
      <c r="K4763">
        <v>5.0394182774615999</v>
      </c>
      <c r="L4763">
        <v>5.2473060925168298</v>
      </c>
      <c r="M4763">
        <v>44.787360985091503</v>
      </c>
      <c r="N4763">
        <v>0.67948440380409003</v>
      </c>
      <c r="O4763">
        <v>37.896825396825299</v>
      </c>
      <c r="P4763">
        <v>18.588235294117599</v>
      </c>
      <c r="Q4763">
        <v>-3.2280247338747001E-2</v>
      </c>
    </row>
    <row r="4764" spans="1:17" hidden="1" x14ac:dyDescent="0.3">
      <c r="A4764" t="s">
        <v>9757</v>
      </c>
      <c r="B4764" t="s">
        <v>9758</v>
      </c>
      <c r="C4764" t="s">
        <v>10405</v>
      </c>
      <c r="D4764" t="s">
        <v>831</v>
      </c>
      <c r="E4764">
        <v>4.0258543199999997</v>
      </c>
      <c r="F4764">
        <v>4.07</v>
      </c>
      <c r="G4764">
        <v>-13.8575574229321</v>
      </c>
      <c r="H4764">
        <v>11.7094102121521</v>
      </c>
      <c r="I4764">
        <v>21.700418195138401</v>
      </c>
      <c r="J4764">
        <v>16.128449497157298</v>
      </c>
      <c r="K4764">
        <v>3.5767419240529601</v>
      </c>
      <c r="L4764">
        <v>3.33468796143561</v>
      </c>
      <c r="M4764">
        <v>77.943101165708498</v>
      </c>
      <c r="N4764">
        <v>0.5276151004595</v>
      </c>
      <c r="O4764">
        <v>20.393120393120402</v>
      </c>
      <c r="P4764">
        <v>68.181818181818102</v>
      </c>
      <c r="Q4764">
        <v>4.8240065043973997E-2</v>
      </c>
    </row>
    <row r="4765" spans="1:17" hidden="1" x14ac:dyDescent="0.3">
      <c r="A4765" t="s">
        <v>9759</v>
      </c>
      <c r="B4765" t="s">
        <v>9760</v>
      </c>
      <c r="C4765" t="s">
        <v>10405</v>
      </c>
      <c r="D4765" t="s">
        <v>46</v>
      </c>
      <c r="E4765">
        <v>3.9767171000000001</v>
      </c>
      <c r="F4765">
        <v>7.19</v>
      </c>
      <c r="G4765">
        <v>23.456194716401399</v>
      </c>
      <c r="H4765">
        <v>8.4706908005815897</v>
      </c>
      <c r="I4765">
        <v>36.940512465281202</v>
      </c>
      <c r="J4765">
        <v>11.477005795715501</v>
      </c>
      <c r="K4765">
        <v>6.0570720584466402</v>
      </c>
      <c r="L4765">
        <v>5.3704879285149598</v>
      </c>
      <c r="M4765">
        <v>67.045296145699794</v>
      </c>
      <c r="N4765">
        <v>0.429672927968892</v>
      </c>
      <c r="O4765">
        <v>8.4840055632823201</v>
      </c>
      <c r="P4765">
        <v>105.428571428571</v>
      </c>
      <c r="Q4765">
        <v>2.9267124285714E-2</v>
      </c>
    </row>
    <row r="4766" spans="1:17" hidden="1" x14ac:dyDescent="0.3">
      <c r="A4766" t="s">
        <v>9761</v>
      </c>
      <c r="B4766" t="s">
        <v>9762</v>
      </c>
      <c r="C4766" t="s">
        <v>10405</v>
      </c>
      <c r="E4766">
        <v>3.9706039999999998</v>
      </c>
      <c r="F4766">
        <v>45.1</v>
      </c>
      <c r="G4766">
        <v>13.312360056437701</v>
      </c>
      <c r="H4766">
        <v>-4.7576556561113303</v>
      </c>
      <c r="I4766">
        <v>14.963915374832199</v>
      </c>
      <c r="J4766">
        <v>-2.4691114784524202</v>
      </c>
      <c r="K4766">
        <v>44.825204895607499</v>
      </c>
      <c r="L4766">
        <v>39.973239425489297</v>
      </c>
      <c r="M4766">
        <v>50.127975425573403</v>
      </c>
      <c r="N4766">
        <v>0</v>
      </c>
      <c r="O4766">
        <v>0.86474501108646495</v>
      </c>
      <c r="P4766">
        <v>58.245614035087698</v>
      </c>
    </row>
    <row r="4767" spans="1:17" hidden="1" x14ac:dyDescent="0.3">
      <c r="A4767" t="s">
        <v>9763</v>
      </c>
      <c r="B4767" t="s">
        <v>9764</v>
      </c>
      <c r="C4767" t="s">
        <v>10405</v>
      </c>
      <c r="D4767" t="s">
        <v>74</v>
      </c>
      <c r="E4767">
        <v>3.9408010199999999</v>
      </c>
      <c r="F4767">
        <v>9.1</v>
      </c>
      <c r="G4767">
        <v>84.495155755362404</v>
      </c>
      <c r="H4767">
        <v>10.8423443438886</v>
      </c>
      <c r="I4767">
        <v>-3.3615354084962101</v>
      </c>
      <c r="J4767">
        <v>6.8625404761503503</v>
      </c>
      <c r="K4767">
        <v>7.9162920245777499</v>
      </c>
      <c r="L4767">
        <v>7.7084970324564397</v>
      </c>
      <c r="M4767">
        <v>82.699629346754193</v>
      </c>
      <c r="N4767">
        <v>1.4911950452471601</v>
      </c>
      <c r="O4767">
        <v>38.241758241758198</v>
      </c>
      <c r="P4767">
        <v>130.379746835443</v>
      </c>
      <c r="Q4767">
        <v>0.110695712152518</v>
      </c>
    </row>
    <row r="4768" spans="1:17" hidden="1" x14ac:dyDescent="0.3">
      <c r="A4768" t="s">
        <v>9765</v>
      </c>
      <c r="B4768" t="s">
        <v>9766</v>
      </c>
      <c r="C4768" t="s">
        <v>10405</v>
      </c>
      <c r="D4768" t="s">
        <v>46</v>
      </c>
      <c r="E4768">
        <v>3.9183150000000002</v>
      </c>
      <c r="F4768">
        <v>2.5</v>
      </c>
      <c r="G4768">
        <v>-69.671510911304196</v>
      </c>
      <c r="H4768">
        <v>-0.59098898944466005</v>
      </c>
      <c r="I4768">
        <v>29.375680080714499</v>
      </c>
      <c r="J4768">
        <v>-4.4298957921779003</v>
      </c>
      <c r="K4768">
        <v>2.44910098752558</v>
      </c>
      <c r="L4768">
        <v>3.18432271749155</v>
      </c>
      <c r="M4768">
        <v>44.319347140306</v>
      </c>
      <c r="N4768">
        <v>0.440005720551079</v>
      </c>
      <c r="O4768">
        <v>120</v>
      </c>
      <c r="P4768">
        <v>56.25</v>
      </c>
      <c r="Q4768">
        <v>-0.13111234097673899</v>
      </c>
    </row>
    <row r="4769" spans="1:17" hidden="1" x14ac:dyDescent="0.3">
      <c r="A4769" t="s">
        <v>9767</v>
      </c>
      <c r="B4769" t="s">
        <v>9768</v>
      </c>
      <c r="C4769" t="s">
        <v>10405</v>
      </c>
      <c r="D4769" t="s">
        <v>592</v>
      </c>
      <c r="E4769">
        <v>3.9031847659999999</v>
      </c>
      <c r="F4769">
        <v>36.58</v>
      </c>
      <c r="G4769">
        <v>-82.429873707061603</v>
      </c>
      <c r="H4769">
        <v>-61.6197246216285</v>
      </c>
      <c r="I4769">
        <v>-67.941506244454601</v>
      </c>
      <c r="J4769">
        <v>4.4235117058255602</v>
      </c>
      <c r="M4769">
        <v>18.3159011661091</v>
      </c>
      <c r="O4769">
        <v>137.83488244942501</v>
      </c>
      <c r="P4769">
        <v>4.7837295903752501</v>
      </c>
    </row>
    <row r="4770" spans="1:17" hidden="1" x14ac:dyDescent="0.3">
      <c r="A4770" t="s">
        <v>9769</v>
      </c>
      <c r="B4770" t="s">
        <v>9770</v>
      </c>
      <c r="C4770" t="s">
        <v>10405</v>
      </c>
      <c r="D4770" t="s">
        <v>281</v>
      </c>
      <c r="E4770">
        <v>3.901932</v>
      </c>
      <c r="F4770">
        <v>3</v>
      </c>
      <c r="K4770">
        <v>3.13914626791387</v>
      </c>
      <c r="L4770">
        <v>4.4077132628643598</v>
      </c>
      <c r="M4770">
        <v>99.841790054050605</v>
      </c>
      <c r="N4770">
        <v>1</v>
      </c>
    </row>
    <row r="4771" spans="1:17" hidden="1" x14ac:dyDescent="0.3">
      <c r="A4771" t="s">
        <v>9771</v>
      </c>
      <c r="B4771" t="s">
        <v>9772</v>
      </c>
      <c r="C4771" t="s">
        <v>10405</v>
      </c>
      <c r="D4771" t="s">
        <v>754</v>
      </c>
      <c r="E4771">
        <v>3.8994098080000001</v>
      </c>
      <c r="F4771">
        <v>595.54999999999995</v>
      </c>
      <c r="G4771">
        <v>2.01879575145687</v>
      </c>
      <c r="H4771">
        <v>-3.0981794866647099</v>
      </c>
      <c r="I4771">
        <v>4.7169716450219497</v>
      </c>
      <c r="J4771">
        <v>-1.70985221919316</v>
      </c>
      <c r="K4771">
        <v>577.58043788411203</v>
      </c>
      <c r="L4771">
        <v>523.61212893007996</v>
      </c>
      <c r="M4771">
        <v>60.046073572563003</v>
      </c>
      <c r="N4771">
        <v>1.01049262939281</v>
      </c>
      <c r="O4771">
        <v>2.5421878935437898</v>
      </c>
      <c r="P4771">
        <v>41.440649788628598</v>
      </c>
      <c r="Q4771">
        <v>2.4635765917062999E-2</v>
      </c>
    </row>
    <row r="4772" spans="1:17" hidden="1" x14ac:dyDescent="0.3">
      <c r="A4772" t="s">
        <v>9773</v>
      </c>
      <c r="B4772" t="s">
        <v>9774</v>
      </c>
      <c r="C4772" t="s">
        <v>10405</v>
      </c>
      <c r="D4772" t="s">
        <v>564</v>
      </c>
      <c r="E4772">
        <v>3.8454755999999999</v>
      </c>
      <c r="F4772">
        <v>6.19</v>
      </c>
      <c r="G4772">
        <v>-22.029162156855801</v>
      </c>
      <c r="H4772">
        <v>-4.7576556561113303</v>
      </c>
      <c r="I4772">
        <v>-7.5407946942487998</v>
      </c>
      <c r="J4772">
        <v>-2.4691114784524202</v>
      </c>
      <c r="K4772">
        <v>5.9912126456794796</v>
      </c>
      <c r="L4772">
        <v>5.7437957929635699</v>
      </c>
      <c r="M4772">
        <v>100</v>
      </c>
      <c r="N4772">
        <v>0</v>
      </c>
      <c r="O4772">
        <v>0</v>
      </c>
      <c r="P4772">
        <v>10.1423487544483</v>
      </c>
    </row>
    <row r="4773" spans="1:17" hidden="1" x14ac:dyDescent="0.3">
      <c r="A4773" t="s">
        <v>9775</v>
      </c>
      <c r="B4773" t="s">
        <v>9776</v>
      </c>
      <c r="C4773" t="s">
        <v>10405</v>
      </c>
      <c r="D4773" t="s">
        <v>592</v>
      </c>
      <c r="E4773">
        <v>3.8064</v>
      </c>
      <c r="F4773">
        <v>12.48</v>
      </c>
      <c r="G4773">
        <v>239.25706051726701</v>
      </c>
      <c r="H4773">
        <v>65.324311557003398</v>
      </c>
      <c r="I4773">
        <v>156.602570837017</v>
      </c>
      <c r="J4773">
        <v>18.875917761313602</v>
      </c>
      <c r="K4773">
        <v>7.5940062631282004</v>
      </c>
      <c r="L4773">
        <v>5.6919467362712597</v>
      </c>
      <c r="M4773">
        <v>99.909063757412696</v>
      </c>
      <c r="N4773">
        <v>1.3501842828424699</v>
      </c>
      <c r="O4773">
        <v>0.96153846153845801</v>
      </c>
      <c r="P4773">
        <v>271.42857142857099</v>
      </c>
      <c r="Q4773">
        <v>8.2158820823998002E-2</v>
      </c>
    </row>
    <row r="4774" spans="1:17" hidden="1" x14ac:dyDescent="0.3">
      <c r="A4774" t="s">
        <v>9777</v>
      </c>
      <c r="B4774" t="s">
        <v>9778</v>
      </c>
      <c r="C4774" t="s">
        <v>10405</v>
      </c>
      <c r="D4774" t="s">
        <v>592</v>
      </c>
      <c r="E4774">
        <v>3.8036604999999999</v>
      </c>
      <c r="F4774">
        <v>8.9499999999999993</v>
      </c>
      <c r="G4774">
        <v>-70.870141048290506</v>
      </c>
      <c r="H4774">
        <v>0.67444310932076101</v>
      </c>
      <c r="I4774">
        <v>-13.613376006836701</v>
      </c>
      <c r="J4774">
        <v>7.0180680087270497</v>
      </c>
      <c r="K4774">
        <v>8.4596268981450606</v>
      </c>
      <c r="L4774">
        <v>9.0252769101759096</v>
      </c>
      <c r="M4774">
        <v>61.985867487740499</v>
      </c>
      <c r="N4774">
        <v>1.81836641126996</v>
      </c>
      <c r="O4774">
        <v>71.284916201117298</v>
      </c>
      <c r="P4774">
        <v>31.617647058823501</v>
      </c>
      <c r="Q4774">
        <v>9.1799030627182004E-2</v>
      </c>
    </row>
    <row r="4775" spans="1:17" hidden="1" x14ac:dyDescent="0.3">
      <c r="A4775" t="s">
        <v>9779</v>
      </c>
      <c r="B4775" t="s">
        <v>9780</v>
      </c>
      <c r="C4775" t="s">
        <v>10405</v>
      </c>
      <c r="D4775" t="s">
        <v>46</v>
      </c>
      <c r="E4775">
        <v>3.7551427500000001</v>
      </c>
      <c r="F4775">
        <v>2.65</v>
      </c>
      <c r="G4775">
        <v>-61.504844244637503</v>
      </c>
      <c r="I4775">
        <v>-17.683143448697201</v>
      </c>
      <c r="K4775">
        <v>4.20551033348326</v>
      </c>
      <c r="L4775">
        <v>8.3203468668060196</v>
      </c>
      <c r="M4775">
        <v>7.8432681322368997E-2</v>
      </c>
      <c r="N4775">
        <v>1</v>
      </c>
      <c r="O4775">
        <v>49.056603773584897</v>
      </c>
      <c r="P4775">
        <v>3.9215686274509798</v>
      </c>
      <c r="Q4775">
        <v>-3.2202925944115002E-2</v>
      </c>
    </row>
    <row r="4776" spans="1:17" hidden="1" x14ac:dyDescent="0.3">
      <c r="A4776" t="s">
        <v>9781</v>
      </c>
      <c r="B4776" t="s">
        <v>9782</v>
      </c>
      <c r="C4776" t="s">
        <v>10405</v>
      </c>
      <c r="D4776" t="s">
        <v>127</v>
      </c>
      <c r="E4776">
        <v>3.7419131000000001</v>
      </c>
      <c r="F4776">
        <v>7.45</v>
      </c>
      <c r="G4776">
        <v>-44.005830437931401</v>
      </c>
      <c r="H4776">
        <v>-10.128499645881099</v>
      </c>
      <c r="I4776">
        <v>-11.859279812333501</v>
      </c>
      <c r="J4776">
        <v>-15.7164737293316</v>
      </c>
      <c r="K4776">
        <v>7.8621162301956202</v>
      </c>
      <c r="L4776">
        <v>7.7460051641616499</v>
      </c>
      <c r="M4776">
        <v>42.486357383818003</v>
      </c>
      <c r="N4776">
        <v>2.0613733053762799</v>
      </c>
      <c r="O4776">
        <v>26.040268456375799</v>
      </c>
      <c r="P4776">
        <v>22.131147540983601</v>
      </c>
      <c r="Q4776">
        <v>3.6695501375624003E-2</v>
      </c>
    </row>
    <row r="4777" spans="1:17" hidden="1" x14ac:dyDescent="0.3">
      <c r="A4777" t="s">
        <v>9783</v>
      </c>
      <c r="B4777" t="s">
        <v>9784</v>
      </c>
      <c r="C4777" t="s">
        <v>10405</v>
      </c>
      <c r="D4777" t="s">
        <v>74</v>
      </c>
      <c r="E4777">
        <v>3.7403740000000001</v>
      </c>
      <c r="F4777">
        <v>1.85</v>
      </c>
      <c r="G4777">
        <v>9.0498631344973095</v>
      </c>
      <c r="H4777">
        <v>-7.3483292312408599</v>
      </c>
      <c r="I4777">
        <v>-10.1250039138134</v>
      </c>
      <c r="J4777">
        <v>-10.7617944052816</v>
      </c>
      <c r="K4777">
        <v>1.9463173488813199</v>
      </c>
      <c r="L4777">
        <v>1.81997866738922</v>
      </c>
      <c r="M4777">
        <v>44.287929413475297</v>
      </c>
      <c r="N4777">
        <v>0.76974917793233799</v>
      </c>
      <c r="O4777">
        <v>29.189189189189101</v>
      </c>
      <c r="P4777">
        <v>105.555555555555</v>
      </c>
      <c r="Q4777">
        <v>0.104895343099801</v>
      </c>
    </row>
    <row r="4778" spans="1:17" hidden="1" x14ac:dyDescent="0.3">
      <c r="A4778" t="s">
        <v>9785</v>
      </c>
      <c r="B4778" t="s">
        <v>9786</v>
      </c>
      <c r="C4778" t="s">
        <v>10405</v>
      </c>
      <c r="D4778" t="s">
        <v>539</v>
      </c>
      <c r="E4778">
        <v>3.7240004199999999</v>
      </c>
      <c r="F4778">
        <v>3.7</v>
      </c>
      <c r="G4778">
        <v>-66.9157789889056</v>
      </c>
      <c r="H4778">
        <v>-26.933387873684499</v>
      </c>
      <c r="I4778">
        <v>-36.542792571504201</v>
      </c>
      <c r="J4778">
        <v>-16.158206606062599</v>
      </c>
      <c r="K4778">
        <v>4.5282087492335803</v>
      </c>
      <c r="L4778">
        <v>5.3491347301275702</v>
      </c>
      <c r="M4778">
        <v>25.530084730847001</v>
      </c>
      <c r="N4778">
        <v>1.94608604619748</v>
      </c>
      <c r="O4778">
        <v>83.513513513513502</v>
      </c>
      <c r="P4778">
        <v>4.5197740112994298</v>
      </c>
      <c r="Q4778">
        <v>-7.1873338112391993E-2</v>
      </c>
    </row>
    <row r="4779" spans="1:17" hidden="1" x14ac:dyDescent="0.3">
      <c r="A4779" t="s">
        <v>9787</v>
      </c>
      <c r="B4779" t="s">
        <v>9788</v>
      </c>
      <c r="C4779" t="s">
        <v>10405</v>
      </c>
      <c r="D4779" t="s">
        <v>1414</v>
      </c>
      <c r="E4779">
        <v>3.7004600000000001</v>
      </c>
      <c r="F4779">
        <v>8</v>
      </c>
      <c r="G4779">
        <v>35.5433737847125</v>
      </c>
      <c r="H4779">
        <v>-8.6668612046611297</v>
      </c>
      <c r="I4779">
        <v>25.943427466922099</v>
      </c>
      <c r="J4779">
        <v>-2.8612683411975199</v>
      </c>
      <c r="K4779">
        <v>7.8528560747964802</v>
      </c>
      <c r="L4779">
        <v>7.3577115065507401</v>
      </c>
      <c r="M4779">
        <v>66.345129238663702</v>
      </c>
      <c r="N4779">
        <v>2.1361187720700001</v>
      </c>
      <c r="O4779">
        <v>24.249999999999901</v>
      </c>
      <c r="P4779">
        <v>76.991150442477803</v>
      </c>
      <c r="Q4779">
        <v>6.1879923500221E-2</v>
      </c>
    </row>
    <row r="4780" spans="1:17" hidden="1" x14ac:dyDescent="0.3">
      <c r="A4780" t="s">
        <v>9789</v>
      </c>
      <c r="B4780" t="s">
        <v>9790</v>
      </c>
      <c r="C4780" t="s">
        <v>10405</v>
      </c>
      <c r="D4780" t="s">
        <v>1414</v>
      </c>
      <c r="E4780">
        <v>3.6425595000000301</v>
      </c>
      <c r="F4780">
        <v>45.29</v>
      </c>
      <c r="G4780">
        <v>34.335842029872197</v>
      </c>
      <c r="H4780">
        <v>-3.0876037490926098</v>
      </c>
      <c r="I4780">
        <v>-2.4707293047135002</v>
      </c>
      <c r="J4780">
        <v>-1.8212115678179199</v>
      </c>
      <c r="K4780">
        <v>44.0406376947358</v>
      </c>
      <c r="L4780">
        <v>40.430707281378602</v>
      </c>
      <c r="M4780">
        <v>52.471646248896</v>
      </c>
      <c r="N4780">
        <v>0.56396010053093604</v>
      </c>
      <c r="O4780">
        <v>39.059395009935898</v>
      </c>
      <c r="P4780">
        <v>81.159999999999897</v>
      </c>
      <c r="Q4780">
        <v>6.3054224138243006E-2</v>
      </c>
    </row>
    <row r="4781" spans="1:17" hidden="1" x14ac:dyDescent="0.3">
      <c r="A4781" t="s">
        <v>9791</v>
      </c>
      <c r="B4781" t="s">
        <v>9792</v>
      </c>
      <c r="C4781" t="s">
        <v>10405</v>
      </c>
      <c r="D4781" t="s">
        <v>592</v>
      </c>
      <c r="E4781">
        <v>3.6254927499999998</v>
      </c>
      <c r="F4781">
        <v>6.05</v>
      </c>
      <c r="G4781">
        <v>-36.139764879558101</v>
      </c>
      <c r="H4781">
        <v>-28.709751464494499</v>
      </c>
      <c r="I4781">
        <v>-5.6461064116601802</v>
      </c>
      <c r="J4781">
        <v>-2.4691114784524202</v>
      </c>
      <c r="K4781">
        <v>6.6521885781366903</v>
      </c>
      <c r="L4781">
        <v>7.1405902542486297</v>
      </c>
      <c r="M4781">
        <v>12.368755478945699</v>
      </c>
      <c r="N4781">
        <v>0.38372093023255799</v>
      </c>
      <c r="O4781">
        <v>41.322314049586701</v>
      </c>
      <c r="P4781">
        <v>47.560975609756099</v>
      </c>
    </row>
    <row r="4782" spans="1:17" hidden="1" x14ac:dyDescent="0.3">
      <c r="A4782" t="s">
        <v>9793</v>
      </c>
      <c r="B4782" t="s">
        <v>9794</v>
      </c>
      <c r="C4782" t="s">
        <v>10405</v>
      </c>
      <c r="D4782" t="s">
        <v>51</v>
      </c>
      <c r="E4782">
        <v>3.6036114000000001</v>
      </c>
      <c r="F4782">
        <v>11.94</v>
      </c>
      <c r="G4782">
        <v>55.269619386968898</v>
      </c>
      <c r="H4782">
        <v>-4.9330942526025501</v>
      </c>
      <c r="I4782">
        <v>-18.265991075674702</v>
      </c>
      <c r="J4782">
        <v>-1.67194584514859</v>
      </c>
      <c r="K4782">
        <v>11.2489332421932</v>
      </c>
      <c r="L4782">
        <v>10.709049506821399</v>
      </c>
      <c r="M4782">
        <v>70.513507993066099</v>
      </c>
      <c r="N4782">
        <v>2.0165289256198302</v>
      </c>
      <c r="O4782">
        <v>23.115577889447199</v>
      </c>
      <c r="P4782">
        <v>87.441130298273094</v>
      </c>
    </row>
    <row r="4783" spans="1:17" hidden="1" x14ac:dyDescent="0.3">
      <c r="A4783" t="s">
        <v>9795</v>
      </c>
      <c r="B4783" t="s">
        <v>9796</v>
      </c>
      <c r="C4783" t="s">
        <v>10405</v>
      </c>
      <c r="D4783" t="s">
        <v>754</v>
      </c>
      <c r="E4783">
        <v>3.52154549999999</v>
      </c>
      <c r="F4783">
        <v>20100</v>
      </c>
      <c r="G4783">
        <v>-5.5931859894901201</v>
      </c>
      <c r="H4783">
        <v>-1.87035303188851</v>
      </c>
      <c r="I4783">
        <v>-12.2495918825592</v>
      </c>
      <c r="J4783">
        <v>1.0670674632677399</v>
      </c>
      <c r="K4783">
        <v>19208.7545485521</v>
      </c>
      <c r="L4783">
        <v>17019.334615027899</v>
      </c>
      <c r="M4783">
        <v>52.023657374319697</v>
      </c>
      <c r="N4783">
        <v>1</v>
      </c>
      <c r="Q4783">
        <v>0.111248485696195</v>
      </c>
    </row>
    <row r="4784" spans="1:17" hidden="1" x14ac:dyDescent="0.3">
      <c r="A4784" t="s">
        <v>9797</v>
      </c>
      <c r="B4784" t="s">
        <v>9798</v>
      </c>
      <c r="C4784" t="s">
        <v>10405</v>
      </c>
      <c r="D4784" t="s">
        <v>564</v>
      </c>
      <c r="E4784">
        <v>3.5110000000000001</v>
      </c>
      <c r="F4784">
        <v>35.03</v>
      </c>
      <c r="G4784">
        <v>-55.267010362456702</v>
      </c>
      <c r="H4784">
        <v>-22.8221717851435</v>
      </c>
      <c r="I4784">
        <v>-25.620068547251702</v>
      </c>
      <c r="J4784">
        <v>-13.569111478452401</v>
      </c>
      <c r="K4784">
        <v>40.118856521325803</v>
      </c>
      <c r="L4784">
        <v>38.613175020121403</v>
      </c>
      <c r="M4784">
        <v>31.874110002852799</v>
      </c>
      <c r="N4784">
        <v>1.3429483461404601</v>
      </c>
      <c r="O4784">
        <v>44.447616328860903</v>
      </c>
      <c r="P4784">
        <v>46.937919463087198</v>
      </c>
    </row>
    <row r="4785" spans="1:17" hidden="1" x14ac:dyDescent="0.3">
      <c r="A4785" t="s">
        <v>9799</v>
      </c>
      <c r="B4785" t="s">
        <v>9800</v>
      </c>
      <c r="C4785" t="s">
        <v>10405</v>
      </c>
      <c r="E4785">
        <v>3.4847999999999999</v>
      </c>
      <c r="F4785">
        <v>28.8</v>
      </c>
      <c r="G4785">
        <v>142.11420337441001</v>
      </c>
      <c r="H4785">
        <v>164.19472529626901</v>
      </c>
      <c r="I4785">
        <v>156.602570837017</v>
      </c>
      <c r="J4785">
        <v>9.90653515903265</v>
      </c>
      <c r="K4785">
        <v>16.830870581997502</v>
      </c>
      <c r="L4785">
        <v>12.426708486376</v>
      </c>
      <c r="M4785">
        <v>100</v>
      </c>
      <c r="N4785">
        <v>1.76320030334628</v>
      </c>
      <c r="O4785">
        <v>0</v>
      </c>
      <c r="P4785">
        <v>174.28571428571399</v>
      </c>
    </row>
    <row r="4786" spans="1:17" hidden="1" x14ac:dyDescent="0.3">
      <c r="A4786" t="s">
        <v>9801</v>
      </c>
      <c r="B4786" t="s">
        <v>9802</v>
      </c>
      <c r="C4786" t="s">
        <v>10405</v>
      </c>
      <c r="D4786" t="s">
        <v>74</v>
      </c>
      <c r="E4786">
        <v>3.4157122497302499</v>
      </c>
      <c r="F4786">
        <v>9.2899999999999991</v>
      </c>
      <c r="G4786">
        <v>22.404196243437799</v>
      </c>
      <c r="H4786">
        <v>-4.7576556561113303</v>
      </c>
      <c r="I4786">
        <v>15.9859212995042</v>
      </c>
      <c r="J4786">
        <v>-2.4691114784524202</v>
      </c>
      <c r="K4786">
        <v>9.2470824720077598</v>
      </c>
      <c r="L4786">
        <v>8.1894394845076892</v>
      </c>
      <c r="M4786">
        <v>100</v>
      </c>
      <c r="O4786">
        <v>0</v>
      </c>
      <c r="P4786">
        <v>54.575707154741998</v>
      </c>
    </row>
    <row r="4787" spans="1:17" hidden="1" x14ac:dyDescent="0.3">
      <c r="A4787" t="s">
        <v>9803</v>
      </c>
      <c r="B4787" t="s">
        <v>9804</v>
      </c>
      <c r="C4787" t="s">
        <v>10405</v>
      </c>
      <c r="D4787" t="s">
        <v>468</v>
      </c>
      <c r="E4787">
        <v>3.3839999999999999</v>
      </c>
      <c r="F4787">
        <v>2.35</v>
      </c>
      <c r="G4787">
        <v>20.4258916860983</v>
      </c>
      <c r="H4787">
        <v>-9.7576556561113197</v>
      </c>
      <c r="I4787">
        <v>-1.3465097853308701</v>
      </c>
      <c r="J4787">
        <v>4.4572954479545102</v>
      </c>
      <c r="K4787">
        <v>2.3957673665032901</v>
      </c>
      <c r="L4787">
        <v>2.2434540978501998</v>
      </c>
      <c r="M4787">
        <v>30.776700862371499</v>
      </c>
      <c r="N4787">
        <v>0.83266704815889603</v>
      </c>
      <c r="O4787">
        <v>16.170212765957402</v>
      </c>
      <c r="P4787">
        <v>67.857142857142804</v>
      </c>
      <c r="Q4787">
        <v>6.2127743251805E-2</v>
      </c>
    </row>
    <row r="4788" spans="1:17" hidden="1" x14ac:dyDescent="0.3">
      <c r="A4788" t="s">
        <v>9805</v>
      </c>
      <c r="B4788" t="s">
        <v>9806</v>
      </c>
      <c r="C4788" t="s">
        <v>10405</v>
      </c>
      <c r="D4788" t="s">
        <v>592</v>
      </c>
      <c r="E4788">
        <v>3.3796515600000001</v>
      </c>
      <c r="F4788">
        <v>8.4600000000000009</v>
      </c>
      <c r="G4788">
        <v>60.101216361422999</v>
      </c>
      <c r="H4788">
        <v>-4.0433699418256097</v>
      </c>
      <c r="I4788">
        <v>16.602570837017002</v>
      </c>
      <c r="J4788">
        <v>-2.4691114784524202</v>
      </c>
      <c r="K4788">
        <v>6.8279455363506498</v>
      </c>
      <c r="M4788">
        <v>99.998928833807298</v>
      </c>
      <c r="N4788">
        <v>0.245470265393579</v>
      </c>
      <c r="O4788">
        <v>0</v>
      </c>
      <c r="P4788">
        <v>92.272727272727195</v>
      </c>
    </row>
    <row r="4789" spans="1:17" hidden="1" x14ac:dyDescent="0.3">
      <c r="A4789" t="s">
        <v>9807</v>
      </c>
      <c r="B4789" t="s">
        <v>9808</v>
      </c>
      <c r="C4789" t="s">
        <v>10405</v>
      </c>
      <c r="E4789">
        <v>3.3725641359999998</v>
      </c>
      <c r="F4789">
        <v>16.010000000000002</v>
      </c>
      <c r="G4789">
        <v>-19.504375091459</v>
      </c>
      <c r="H4789">
        <v>-4.7576556561113303</v>
      </c>
      <c r="I4789">
        <v>-1.2467798123335601</v>
      </c>
      <c r="J4789">
        <v>-0.802444811785753</v>
      </c>
      <c r="K4789">
        <v>15.1675516912823</v>
      </c>
      <c r="L4789">
        <v>15.292107296468799</v>
      </c>
      <c r="M4789">
        <v>75.806952068903499</v>
      </c>
      <c r="N4789">
        <v>2.4242424242424199</v>
      </c>
      <c r="O4789">
        <v>11.8051217988756</v>
      </c>
      <c r="P4789">
        <v>49.207828518173301</v>
      </c>
    </row>
    <row r="4790" spans="1:17" hidden="1" x14ac:dyDescent="0.3">
      <c r="A4790" t="s">
        <v>9809</v>
      </c>
      <c r="B4790" t="s">
        <v>9810</v>
      </c>
      <c r="C4790" t="s">
        <v>10405</v>
      </c>
      <c r="D4790" t="s">
        <v>754</v>
      </c>
      <c r="E4790">
        <v>3.3721852499999998</v>
      </c>
      <c r="F4790">
        <v>2924.65</v>
      </c>
      <c r="G4790">
        <v>1.2498682606087199</v>
      </c>
      <c r="H4790">
        <v>-8.4297796340636305E-2</v>
      </c>
      <c r="I4790">
        <v>0.75490705042199402</v>
      </c>
      <c r="J4790">
        <v>0.127540916020287</v>
      </c>
      <c r="K4790">
        <v>2778.8507912772602</v>
      </c>
      <c r="L4790">
        <v>2530.6207244472098</v>
      </c>
      <c r="M4790">
        <v>62.239883768519803</v>
      </c>
      <c r="N4790">
        <v>3.2307692307692299</v>
      </c>
      <c r="O4790">
        <v>5.9955892158035802</v>
      </c>
      <c r="P4790">
        <v>38.609004739336498</v>
      </c>
      <c r="Q4790">
        <v>1.8760771011537999E-2</v>
      </c>
    </row>
    <row r="4791" spans="1:17" hidden="1" x14ac:dyDescent="0.3">
      <c r="A4791" t="s">
        <v>9811</v>
      </c>
      <c r="B4791" t="s">
        <v>9812</v>
      </c>
      <c r="C4791" t="s">
        <v>10405</v>
      </c>
      <c r="D4791" t="s">
        <v>400</v>
      </c>
      <c r="E4791">
        <v>3.3478862999999999</v>
      </c>
      <c r="F4791">
        <v>9.7899999999999991</v>
      </c>
      <c r="G4791">
        <v>36.621592536971598</v>
      </c>
      <c r="H4791">
        <v>-19.466097779697002</v>
      </c>
      <c r="I4791">
        <v>-10.1007258662796</v>
      </c>
      <c r="J4791">
        <v>-4.46911147845241</v>
      </c>
      <c r="K4791">
        <v>10.151638360966301</v>
      </c>
      <c r="L4791">
        <v>9.35528263492672</v>
      </c>
      <c r="M4791">
        <v>15.272481298970799</v>
      </c>
      <c r="N4791">
        <v>0.175244147556261</v>
      </c>
      <c r="O4791">
        <v>31.154239019407498</v>
      </c>
      <c r="P4791">
        <v>72.056239015817198</v>
      </c>
      <c r="Q4791">
        <v>8.0905067827871005E-2</v>
      </c>
    </row>
    <row r="4792" spans="1:17" hidden="1" x14ac:dyDescent="0.3">
      <c r="A4792" t="s">
        <v>9813</v>
      </c>
      <c r="B4792" t="s">
        <v>9814</v>
      </c>
      <c r="C4792" t="s">
        <v>10405</v>
      </c>
      <c r="D4792" t="s">
        <v>376</v>
      </c>
      <c r="E4792">
        <v>3.3042336109999999</v>
      </c>
      <c r="F4792">
        <v>6.43</v>
      </c>
      <c r="G4792">
        <v>-28.628837803413699</v>
      </c>
      <c r="H4792">
        <v>-2.3297345635468298</v>
      </c>
      <c r="I4792">
        <v>-7.7686135341672902</v>
      </c>
      <c r="J4792">
        <v>7.10881059946965</v>
      </c>
      <c r="K4792">
        <v>6.3447690538791601</v>
      </c>
      <c r="L4792">
        <v>6.3189846671639103</v>
      </c>
      <c r="M4792">
        <v>48.763000264430097</v>
      </c>
      <c r="N4792">
        <v>1.04208746399942</v>
      </c>
      <c r="O4792">
        <v>18.973561430793101</v>
      </c>
      <c r="P4792">
        <v>24.3713733075435</v>
      </c>
      <c r="Q4792">
        <v>-2.2222804780852999E-2</v>
      </c>
    </row>
    <row r="4793" spans="1:17" hidden="1" x14ac:dyDescent="0.3">
      <c r="A4793" t="s">
        <v>9815</v>
      </c>
      <c r="B4793" t="s">
        <v>9816</v>
      </c>
      <c r="C4793" t="s">
        <v>10405</v>
      </c>
      <c r="D4793" t="s">
        <v>190</v>
      </c>
      <c r="E4793">
        <v>3.2712750000000002</v>
      </c>
      <c r="F4793">
        <v>32.549999999999997</v>
      </c>
      <c r="G4793">
        <v>67.032895453444794</v>
      </c>
      <c r="H4793">
        <v>-14.902583192343201</v>
      </c>
      <c r="I4793">
        <v>-13.5231434486972</v>
      </c>
      <c r="J4793">
        <v>7.1489931891571903</v>
      </c>
      <c r="K4793">
        <v>32.928505220376003</v>
      </c>
      <c r="L4793">
        <v>31.906011820762998</v>
      </c>
      <c r="M4793">
        <v>71.818101159074601</v>
      </c>
      <c r="N4793">
        <v>0.18630977943298799</v>
      </c>
      <c r="O4793">
        <v>47.465437788018399</v>
      </c>
      <c r="P4793">
        <v>99.204406364749005</v>
      </c>
      <c r="Q4793">
        <v>7.8275602938870995E-2</v>
      </c>
    </row>
    <row r="4794" spans="1:17" hidden="1" x14ac:dyDescent="0.3">
      <c r="A4794" t="s">
        <v>9817</v>
      </c>
      <c r="B4794" t="s">
        <v>9818</v>
      </c>
      <c r="C4794" t="s">
        <v>10405</v>
      </c>
      <c r="D4794" t="s">
        <v>468</v>
      </c>
      <c r="E4794">
        <v>3.1686740000000002</v>
      </c>
      <c r="F4794">
        <v>9.65</v>
      </c>
      <c r="G4794">
        <v>-15.4846910805907</v>
      </c>
      <c r="H4794">
        <v>-35.982145452029698</v>
      </c>
      <c r="I4794">
        <v>-47.245187244317599</v>
      </c>
      <c r="J4794">
        <v>-20.936853413936198</v>
      </c>
      <c r="K4794">
        <v>11.5176346249355</v>
      </c>
      <c r="L4794">
        <v>10.636041060675</v>
      </c>
      <c r="M4794">
        <v>2.0422095409228702</v>
      </c>
      <c r="N4794">
        <v>8.6287301281283008E-3</v>
      </c>
      <c r="O4794">
        <v>63.212435233160598</v>
      </c>
      <c r="P4794">
        <v>30.2294197031039</v>
      </c>
      <c r="Q4794">
        <v>5.9849433814104999E-2</v>
      </c>
    </row>
    <row r="4795" spans="1:17" hidden="1" x14ac:dyDescent="0.3">
      <c r="A4795" t="s">
        <v>9819</v>
      </c>
      <c r="B4795" t="s">
        <v>9820</v>
      </c>
      <c r="C4795" t="s">
        <v>10405</v>
      </c>
      <c r="D4795" t="s">
        <v>400</v>
      </c>
      <c r="E4795">
        <v>3.1616439999999999</v>
      </c>
      <c r="F4795">
        <v>8.35</v>
      </c>
      <c r="G4795">
        <v>1.00233278885528</v>
      </c>
      <c r="H4795">
        <v>-6.0578920627307298</v>
      </c>
      <c r="I4795">
        <v>-24.905365670919402</v>
      </c>
      <c r="J4795">
        <v>-1.86670183989821</v>
      </c>
      <c r="K4795">
        <v>8.4354246748678303</v>
      </c>
      <c r="L4795">
        <v>8.0996114242133608</v>
      </c>
      <c r="M4795">
        <v>44.310437629824698</v>
      </c>
      <c r="N4795">
        <v>1.75757575757575</v>
      </c>
      <c r="O4795">
        <v>8.9820359281437003</v>
      </c>
      <c r="P4795">
        <v>93.735498839907194</v>
      </c>
    </row>
    <row r="4796" spans="1:17" hidden="1" x14ac:dyDescent="0.3">
      <c r="A4796" t="s">
        <v>9821</v>
      </c>
      <c r="B4796" t="s">
        <v>9822</v>
      </c>
      <c r="C4796" t="s">
        <v>10405</v>
      </c>
      <c r="D4796" t="s">
        <v>4404</v>
      </c>
      <c r="E4796">
        <v>3.1482999999999999</v>
      </c>
      <c r="F4796">
        <v>16.57</v>
      </c>
      <c r="G4796">
        <v>425.74094700115302</v>
      </c>
      <c r="H4796">
        <v>91.148051539918399</v>
      </c>
      <c r="I4796">
        <v>131.48978888212901</v>
      </c>
      <c r="J4796">
        <v>18.992426983085998</v>
      </c>
      <c r="K4796">
        <v>8.4927379910943106</v>
      </c>
      <c r="L4796">
        <v>4.4759111723022302</v>
      </c>
      <c r="M4796">
        <v>99.999999998958302</v>
      </c>
      <c r="N4796">
        <v>0.54879726672514895</v>
      </c>
      <c r="O4796">
        <v>0</v>
      </c>
      <c r="P4796">
        <v>457.912457912457</v>
      </c>
      <c r="Q4796">
        <v>0.15509245783672801</v>
      </c>
    </row>
    <row r="4797" spans="1:17" hidden="1" x14ac:dyDescent="0.3">
      <c r="A4797" t="s">
        <v>9823</v>
      </c>
      <c r="B4797" t="s">
        <v>9824</v>
      </c>
      <c r="C4797" t="s">
        <v>10405</v>
      </c>
      <c r="D4797" t="s">
        <v>754</v>
      </c>
      <c r="E4797">
        <v>3.13730683</v>
      </c>
      <c r="F4797">
        <v>88.18</v>
      </c>
      <c r="G4797">
        <v>19.418655841317399</v>
      </c>
      <c r="H4797">
        <v>-3.98060160514573</v>
      </c>
      <c r="I4797">
        <v>4.5514004936371402</v>
      </c>
      <c r="J4797">
        <v>-1.5305742231016199</v>
      </c>
      <c r="K4797">
        <v>85.826407910056005</v>
      </c>
      <c r="L4797">
        <v>77.045002140158999</v>
      </c>
      <c r="M4797">
        <v>50.818864179380903</v>
      </c>
      <c r="N4797">
        <v>0.85558233503047199</v>
      </c>
      <c r="O4797">
        <v>12.2703560898162</v>
      </c>
      <c r="P4797">
        <v>60.473157415832503</v>
      </c>
      <c r="Q4797">
        <v>1.4865976829215E-2</v>
      </c>
    </row>
    <row r="4798" spans="1:17" hidden="1" x14ac:dyDescent="0.3">
      <c r="A4798" t="s">
        <v>9825</v>
      </c>
      <c r="B4798" t="s">
        <v>9826</v>
      </c>
      <c r="C4798" t="s">
        <v>10405</v>
      </c>
      <c r="D4798" t="s">
        <v>164</v>
      </c>
      <c r="E4798">
        <v>3.1299125000000001</v>
      </c>
      <c r="F4798">
        <v>5.15</v>
      </c>
      <c r="G4798">
        <v>20.195352994021199</v>
      </c>
      <c r="H4798">
        <v>-11.1727499957339</v>
      </c>
      <c r="I4798">
        <v>0.98045102134888396</v>
      </c>
      <c r="J4798">
        <v>-12.614039014684201</v>
      </c>
      <c r="K4798">
        <v>5.6440736993065501</v>
      </c>
      <c r="L4798">
        <v>5.4247627934281404</v>
      </c>
      <c r="M4798">
        <v>44.466595183396102</v>
      </c>
      <c r="N4798">
        <v>1.2370283723317901</v>
      </c>
      <c r="O4798">
        <v>63.106796116504803</v>
      </c>
      <c r="P4798">
        <v>69.966996699669906</v>
      </c>
      <c r="Q4798">
        <v>2.8288057696767999E-2</v>
      </c>
    </row>
    <row r="4799" spans="1:17" hidden="1" x14ac:dyDescent="0.3">
      <c r="A4799" t="s">
        <v>9827</v>
      </c>
      <c r="B4799" t="s">
        <v>9828</v>
      </c>
      <c r="C4799" t="s">
        <v>10405</v>
      </c>
      <c r="D4799" t="s">
        <v>190</v>
      </c>
      <c r="E4799">
        <v>3.1286969999999998</v>
      </c>
      <c r="F4799">
        <v>4.42</v>
      </c>
      <c r="G4799">
        <v>-38.328623437843397</v>
      </c>
      <c r="H4799">
        <v>-8.6120453777387294</v>
      </c>
      <c r="I4799">
        <v>-17.456386079082701</v>
      </c>
      <c r="J4799">
        <v>-14.4298957921779</v>
      </c>
      <c r="K4799">
        <v>4.8338671379206</v>
      </c>
      <c r="L4799">
        <v>4.9274836545919296</v>
      </c>
      <c r="M4799">
        <v>30.3479534173185</v>
      </c>
      <c r="N4799">
        <v>0.45691273493498202</v>
      </c>
      <c r="O4799">
        <v>48.190045248868699</v>
      </c>
      <c r="P4799">
        <v>16.010498687664001</v>
      </c>
      <c r="Q4799">
        <v>3.1773408893404999E-2</v>
      </c>
    </row>
    <row r="4800" spans="1:17" hidden="1" x14ac:dyDescent="0.3">
      <c r="A4800" t="s">
        <v>9829</v>
      </c>
      <c r="B4800" t="s">
        <v>9830</v>
      </c>
      <c r="C4800" t="s">
        <v>10405</v>
      </c>
      <c r="D4800" t="s">
        <v>564</v>
      </c>
      <c r="E4800">
        <v>3.1238001118785701</v>
      </c>
      <c r="F4800">
        <v>3.13</v>
      </c>
      <c r="G4800">
        <v>-32.171510911304203</v>
      </c>
      <c r="H4800">
        <v>-4.7576556561113303</v>
      </c>
      <c r="I4800">
        <v>-17.683143448697201</v>
      </c>
      <c r="J4800">
        <v>-2.4691114784524202</v>
      </c>
      <c r="K4800">
        <v>3.12999999910505</v>
      </c>
      <c r="L4800">
        <v>3.12993351932385</v>
      </c>
      <c r="M4800">
        <v>100</v>
      </c>
      <c r="O4800">
        <v>0</v>
      </c>
      <c r="P4800">
        <v>0</v>
      </c>
    </row>
    <row r="4801" spans="1:17" hidden="1" x14ac:dyDescent="0.3">
      <c r="A4801" t="s">
        <v>9831</v>
      </c>
      <c r="B4801" t="s">
        <v>9832</v>
      </c>
      <c r="C4801" t="s">
        <v>10405</v>
      </c>
      <c r="D4801" t="s">
        <v>564</v>
      </c>
      <c r="E4801">
        <v>3.1166803199999999</v>
      </c>
      <c r="F4801">
        <v>42.09</v>
      </c>
      <c r="G4801">
        <v>189.86368419198499</v>
      </c>
      <c r="H4801">
        <v>16.946856287268201</v>
      </c>
      <c r="I4801">
        <v>160.689872424318</v>
      </c>
      <c r="J4801">
        <v>3.59616737017262</v>
      </c>
      <c r="K4801">
        <v>33.136123729059001</v>
      </c>
      <c r="M4801">
        <v>100</v>
      </c>
      <c r="N4801">
        <v>5.3349762009249497</v>
      </c>
      <c r="O4801">
        <v>0</v>
      </c>
      <c r="P4801">
        <v>222.03519510328999</v>
      </c>
    </row>
    <row r="4802" spans="1:17" hidden="1" x14ac:dyDescent="0.3">
      <c r="A4802" t="s">
        <v>9833</v>
      </c>
      <c r="B4802" t="s">
        <v>9834</v>
      </c>
      <c r="C4802" t="s">
        <v>10405</v>
      </c>
      <c r="D4802" t="s">
        <v>2307</v>
      </c>
      <c r="E4802">
        <v>3.09174997</v>
      </c>
      <c r="F4802">
        <v>38.11</v>
      </c>
      <c r="G4802">
        <v>-77.806318329278497</v>
      </c>
      <c r="H4802">
        <v>-6.3836719162739302</v>
      </c>
      <c r="I4802">
        <v>16.036154796916801</v>
      </c>
      <c r="J4802">
        <v>-4.0951277386150204</v>
      </c>
      <c r="K4802">
        <v>36.732143362318901</v>
      </c>
      <c r="L4802">
        <v>38.873705937643301</v>
      </c>
      <c r="M4802">
        <v>65.578982753835703</v>
      </c>
      <c r="N4802">
        <v>1.87193675889328</v>
      </c>
      <c r="O4802">
        <v>99.422723694568305</v>
      </c>
      <c r="P4802">
        <v>47.142857142857103</v>
      </c>
      <c r="Q4802">
        <v>-3.5264047914427998E-2</v>
      </c>
    </row>
    <row r="4803" spans="1:17" hidden="1" x14ac:dyDescent="0.3">
      <c r="A4803" t="s">
        <v>9835</v>
      </c>
      <c r="B4803" t="s">
        <v>9836</v>
      </c>
      <c r="C4803" t="s">
        <v>10405</v>
      </c>
      <c r="D4803" t="s">
        <v>1962</v>
      </c>
      <c r="E4803">
        <v>3.0265141999999998</v>
      </c>
      <c r="F4803">
        <v>5.86</v>
      </c>
      <c r="G4803">
        <v>6.0360362585071101</v>
      </c>
      <c r="H4803">
        <v>-2.68869013886995</v>
      </c>
      <c r="I4803">
        <v>-8.7612103631953406</v>
      </c>
      <c r="J4803">
        <v>-7.44503443190347</v>
      </c>
      <c r="K4803">
        <v>6.1136185639619498</v>
      </c>
      <c r="L4803">
        <v>5.3141971387398801</v>
      </c>
      <c r="M4803">
        <v>22.078857628907802</v>
      </c>
      <c r="N4803">
        <v>0.64150343135026999</v>
      </c>
      <c r="O4803">
        <v>17.235494880546</v>
      </c>
      <c r="P4803">
        <v>81.987577639751507</v>
      </c>
      <c r="Q4803">
        <v>9.213172354996E-3</v>
      </c>
    </row>
    <row r="4804" spans="1:17" hidden="1" x14ac:dyDescent="0.3">
      <c r="A4804" t="s">
        <v>9837</v>
      </c>
      <c r="B4804" t="s">
        <v>9838</v>
      </c>
      <c r="C4804" t="s">
        <v>10405</v>
      </c>
      <c r="D4804" t="s">
        <v>9839</v>
      </c>
      <c r="E4804">
        <v>3.02434</v>
      </c>
      <c r="F4804">
        <v>4.66</v>
      </c>
      <c r="G4804">
        <v>-17.675196414989699</v>
      </c>
      <c r="H4804">
        <v>-5.1641597211519699</v>
      </c>
      <c r="I4804">
        <v>5.2720016700362997</v>
      </c>
      <c r="J4804">
        <v>-7.3234804104912499</v>
      </c>
      <c r="K4804">
        <v>4.8803494108948096</v>
      </c>
      <c r="L4804">
        <v>4.3675270735197396</v>
      </c>
      <c r="M4804">
        <v>17.632797491921501</v>
      </c>
      <c r="N4804">
        <v>0.79545454545454497</v>
      </c>
      <c r="O4804">
        <v>29.399141630901202</v>
      </c>
      <c r="P4804">
        <v>64.084507042253506</v>
      </c>
    </row>
    <row r="4805" spans="1:17" hidden="1" x14ac:dyDescent="0.3">
      <c r="A4805" t="s">
        <v>9840</v>
      </c>
      <c r="B4805" t="s">
        <v>9841</v>
      </c>
      <c r="C4805" t="s">
        <v>10405</v>
      </c>
      <c r="D4805" t="s">
        <v>564</v>
      </c>
      <c r="E4805">
        <v>2.9933882440000001</v>
      </c>
      <c r="F4805">
        <v>13.46</v>
      </c>
      <c r="G4805">
        <v>-32.171510911304203</v>
      </c>
      <c r="H4805">
        <v>-4.7576556561113303</v>
      </c>
      <c r="I4805">
        <v>-17.683143448697201</v>
      </c>
      <c r="J4805">
        <v>-2.4691114784524202</v>
      </c>
      <c r="K4805">
        <v>13.4599995186464</v>
      </c>
      <c r="L4805">
        <v>13.3746376697275</v>
      </c>
      <c r="M4805">
        <v>100</v>
      </c>
      <c r="O4805">
        <v>0</v>
      </c>
      <c r="P4805">
        <v>0</v>
      </c>
    </row>
    <row r="4806" spans="1:17" hidden="1" x14ac:dyDescent="0.3">
      <c r="A4806" t="s">
        <v>9842</v>
      </c>
      <c r="B4806" t="s">
        <v>9843</v>
      </c>
      <c r="C4806" t="s">
        <v>10405</v>
      </c>
      <c r="D4806" t="s">
        <v>95</v>
      </c>
      <c r="E4806">
        <v>2.9514535999999998</v>
      </c>
      <c r="F4806">
        <v>7.12</v>
      </c>
      <c r="G4806">
        <v>-18.251510911304202</v>
      </c>
      <c r="H4806">
        <v>-7.12534367839545</v>
      </c>
      <c r="I4806">
        <v>-17.401453307852101</v>
      </c>
      <c r="J4806">
        <v>-9.6214293592471201</v>
      </c>
      <c r="K4806">
        <v>7.5529138472110597</v>
      </c>
      <c r="L4806">
        <v>7.4765031150963601</v>
      </c>
      <c r="M4806">
        <v>38.548516022768197</v>
      </c>
      <c r="N4806">
        <v>1.23193084180629</v>
      </c>
      <c r="O4806">
        <v>40.730337078651601</v>
      </c>
      <c r="P4806">
        <v>26.017699115044199</v>
      </c>
      <c r="Q4806">
        <v>0.126866068510018</v>
      </c>
    </row>
    <row r="4807" spans="1:17" hidden="1" x14ac:dyDescent="0.3">
      <c r="A4807" t="s">
        <v>9844</v>
      </c>
      <c r="B4807" t="s">
        <v>9845</v>
      </c>
      <c r="C4807" t="s">
        <v>10405</v>
      </c>
      <c r="D4807" t="s">
        <v>74</v>
      </c>
      <c r="E4807">
        <v>2.9069864000000001</v>
      </c>
      <c r="F4807">
        <v>18.53</v>
      </c>
      <c r="G4807">
        <v>-6.5443922672364003</v>
      </c>
      <c r="H4807">
        <v>4.3027470284524298</v>
      </c>
      <c r="I4807">
        <v>-14.7386990042527</v>
      </c>
      <c r="J4807">
        <v>-2.4691114784524202</v>
      </c>
      <c r="K4807">
        <v>17.770021305053898</v>
      </c>
      <c r="L4807">
        <v>16.542396347306799</v>
      </c>
      <c r="M4807">
        <v>34.709797082379602</v>
      </c>
      <c r="N4807">
        <v>0.48128342245989297</v>
      </c>
      <c r="O4807">
        <v>5.2347544522395903</v>
      </c>
      <c r="P4807">
        <v>42.538461538461497</v>
      </c>
    </row>
    <row r="4808" spans="1:17" hidden="1" x14ac:dyDescent="0.3">
      <c r="A4808" t="s">
        <v>9846</v>
      </c>
      <c r="B4808" t="s">
        <v>9847</v>
      </c>
      <c r="C4808" t="s">
        <v>10405</v>
      </c>
      <c r="D4808" t="s">
        <v>2307</v>
      </c>
      <c r="E4808">
        <v>2.8783485</v>
      </c>
      <c r="F4808">
        <v>18.18</v>
      </c>
      <c r="G4808">
        <v>-27.206152943636699</v>
      </c>
      <c r="H4808">
        <v>-4.7576556561113303</v>
      </c>
      <c r="I4808">
        <v>-17.683143448697201</v>
      </c>
      <c r="J4808">
        <v>-2.4691114784524202</v>
      </c>
      <c r="K4808">
        <v>18.179583681913901</v>
      </c>
      <c r="L4808">
        <v>18.017280431150699</v>
      </c>
      <c r="M4808">
        <v>100</v>
      </c>
      <c r="O4808">
        <v>0</v>
      </c>
      <c r="P4808">
        <v>4.9653579676674298</v>
      </c>
    </row>
    <row r="4809" spans="1:17" hidden="1" x14ac:dyDescent="0.3">
      <c r="A4809" t="s">
        <v>9848</v>
      </c>
      <c r="B4809" t="s">
        <v>9849</v>
      </c>
      <c r="C4809" t="s">
        <v>10405</v>
      </c>
      <c r="D4809" t="s">
        <v>388</v>
      </c>
      <c r="E4809">
        <v>2.8655166239999899</v>
      </c>
      <c r="F4809">
        <v>2.67</v>
      </c>
      <c r="G4809">
        <v>-10.807874547667801</v>
      </c>
      <c r="H4809">
        <v>-7.4880310827324896</v>
      </c>
      <c r="I4809">
        <v>-49.045611315021098</v>
      </c>
      <c r="J4809">
        <v>-3.51077814511908</v>
      </c>
      <c r="K4809">
        <v>2.8667668329801801</v>
      </c>
      <c r="L4809">
        <v>3.0716789164171399</v>
      </c>
      <c r="M4809">
        <v>42.878891958041997</v>
      </c>
      <c r="N4809">
        <v>0.378694215459908</v>
      </c>
      <c r="O4809">
        <v>101.123595505618</v>
      </c>
      <c r="P4809">
        <v>27.1428571428571</v>
      </c>
    </row>
    <row r="4810" spans="1:17" hidden="1" x14ac:dyDescent="0.3">
      <c r="A4810" t="s">
        <v>9850</v>
      </c>
      <c r="B4810" t="s">
        <v>9851</v>
      </c>
      <c r="C4810" t="s">
        <v>10405</v>
      </c>
      <c r="D4810" t="s">
        <v>393</v>
      </c>
      <c r="E4810">
        <v>2.8259194000000001</v>
      </c>
      <c r="F4810">
        <v>1.48</v>
      </c>
      <c r="G4810">
        <v>-1.1980595838705701</v>
      </c>
      <c r="H4810">
        <v>-14.948738458659101</v>
      </c>
      <c r="I4810">
        <v>28.8515100166493</v>
      </c>
      <c r="J4810">
        <v>-19.0371588157305</v>
      </c>
      <c r="K4810">
        <v>1.58652414029702</v>
      </c>
      <c r="L4810">
        <v>1.54541782572556</v>
      </c>
      <c r="M4810">
        <v>39.544393323420302</v>
      </c>
      <c r="N4810">
        <v>0.47558405221396799</v>
      </c>
      <c r="O4810">
        <v>56.081081081081003</v>
      </c>
      <c r="P4810">
        <v>54.1666666666666</v>
      </c>
      <c r="Q4810">
        <v>2.1329850850671E-2</v>
      </c>
    </row>
    <row r="4811" spans="1:17" hidden="1" x14ac:dyDescent="0.3">
      <c r="A4811" t="s">
        <v>9852</v>
      </c>
      <c r="B4811" t="s">
        <v>9853</v>
      </c>
      <c r="C4811" t="s">
        <v>10405</v>
      </c>
      <c r="D4811" t="s">
        <v>564</v>
      </c>
      <c r="E4811">
        <v>2.823</v>
      </c>
      <c r="F4811">
        <v>9.41</v>
      </c>
      <c r="G4811">
        <v>18.3884890886957</v>
      </c>
      <c r="H4811">
        <v>-4.7576556561113303</v>
      </c>
      <c r="I4811">
        <v>-17.683143448697201</v>
      </c>
      <c r="J4811">
        <v>-2.4691114784524202</v>
      </c>
      <c r="K4811">
        <v>9.3717584795200999</v>
      </c>
      <c r="L4811">
        <v>8.2895037681201593</v>
      </c>
      <c r="M4811">
        <v>99.992037052364694</v>
      </c>
      <c r="O4811">
        <v>0</v>
      </c>
      <c r="P4811">
        <v>54.262295081967203</v>
      </c>
    </row>
    <row r="4812" spans="1:17" hidden="1" x14ac:dyDescent="0.3">
      <c r="A4812" t="s">
        <v>9854</v>
      </c>
      <c r="B4812" t="s">
        <v>9855</v>
      </c>
      <c r="C4812" t="s">
        <v>10405</v>
      </c>
      <c r="D4812" t="s">
        <v>754</v>
      </c>
      <c r="E4812">
        <v>2.7862319549999999</v>
      </c>
      <c r="F4812">
        <v>280.24</v>
      </c>
      <c r="G4812">
        <v>0.44253413885669302</v>
      </c>
      <c r="H4812">
        <v>-4.6306830459172303</v>
      </c>
      <c r="I4812">
        <v>0.41707147818551199</v>
      </c>
      <c r="J4812">
        <v>-2.37481975436451</v>
      </c>
      <c r="K4812">
        <v>269.74481157108301</v>
      </c>
      <c r="L4812">
        <v>249.26629809862399</v>
      </c>
      <c r="M4812">
        <v>60.128846353450299</v>
      </c>
      <c r="N4812">
        <v>0.85779409543944396</v>
      </c>
      <c r="O4812">
        <v>4.7138167285183998</v>
      </c>
      <c r="P4812">
        <v>59.227272727272698</v>
      </c>
      <c r="Q4812">
        <v>3.1679578910440001E-2</v>
      </c>
    </row>
    <row r="4813" spans="1:17" hidden="1" x14ac:dyDescent="0.3">
      <c r="A4813" t="s">
        <v>9856</v>
      </c>
      <c r="B4813" t="s">
        <v>9857</v>
      </c>
      <c r="C4813" t="s">
        <v>10405</v>
      </c>
      <c r="D4813" t="s">
        <v>393</v>
      </c>
      <c r="E4813">
        <v>2.72504111999999</v>
      </c>
      <c r="F4813">
        <v>1.59</v>
      </c>
      <c r="G4813">
        <v>-26.1715109113042</v>
      </c>
      <c r="H4813">
        <v>5.2423443438886697</v>
      </c>
      <c r="I4813">
        <v>5.5726705047911604</v>
      </c>
      <c r="J4813">
        <v>-4.3799395039301201</v>
      </c>
      <c r="K4813">
        <v>1.4830017970842</v>
      </c>
      <c r="L4813">
        <v>1.51507577540161</v>
      </c>
      <c r="M4813">
        <v>45.474362057991399</v>
      </c>
      <c r="N4813">
        <v>1.5937206409420099</v>
      </c>
      <c r="O4813">
        <v>24.528301886792399</v>
      </c>
      <c r="P4813">
        <v>39.473684210526301</v>
      </c>
      <c r="Q4813">
        <v>-6.4800078483129006E-2</v>
      </c>
    </row>
    <row r="4814" spans="1:17" hidden="1" x14ac:dyDescent="0.3">
      <c r="A4814" t="s">
        <v>9858</v>
      </c>
      <c r="B4814" t="s">
        <v>9859</v>
      </c>
      <c r="C4814" t="s">
        <v>10405</v>
      </c>
      <c r="D4814" t="s">
        <v>564</v>
      </c>
      <c r="E4814">
        <v>2.6956533333333299</v>
      </c>
      <c r="F4814">
        <v>13.77</v>
      </c>
      <c r="G4814">
        <v>-32.171510911304203</v>
      </c>
      <c r="H4814">
        <v>-4.7576556561113303</v>
      </c>
      <c r="I4814">
        <v>-17.683143448697201</v>
      </c>
      <c r="J4814">
        <v>-2.4691114784524202</v>
      </c>
      <c r="K4814">
        <v>13.769999550730001</v>
      </c>
      <c r="L4814">
        <v>13.7451029867723</v>
      </c>
      <c r="M4814">
        <v>100</v>
      </c>
      <c r="O4814">
        <v>0</v>
      </c>
      <c r="P4814">
        <v>0</v>
      </c>
    </row>
    <row r="4815" spans="1:17" hidden="1" x14ac:dyDescent="0.3">
      <c r="A4815" t="s">
        <v>9860</v>
      </c>
      <c r="B4815" t="s">
        <v>9861</v>
      </c>
      <c r="C4815" t="s">
        <v>10405</v>
      </c>
      <c r="D4815" t="s">
        <v>74</v>
      </c>
      <c r="E4815">
        <v>2.6850138000000001</v>
      </c>
      <c r="F4815">
        <v>8.1300000000000008</v>
      </c>
      <c r="G4815">
        <v>-32.171510911304203</v>
      </c>
      <c r="H4815">
        <v>-4.7576556561113303</v>
      </c>
      <c r="I4815">
        <v>-17.683143448697201</v>
      </c>
      <c r="J4815">
        <v>-2.4691114784524202</v>
      </c>
      <c r="K4815">
        <v>8.1299999945543</v>
      </c>
      <c r="L4815">
        <v>8.1295831452129494</v>
      </c>
      <c r="M4815">
        <v>100</v>
      </c>
      <c r="O4815">
        <v>0</v>
      </c>
      <c r="P4815">
        <v>0</v>
      </c>
    </row>
    <row r="4816" spans="1:17" hidden="1" x14ac:dyDescent="0.3">
      <c r="A4816" t="s">
        <v>9862</v>
      </c>
      <c r="B4816" t="s">
        <v>9863</v>
      </c>
      <c r="C4816" t="s">
        <v>10405</v>
      </c>
      <c r="D4816" t="s">
        <v>564</v>
      </c>
      <c r="E4816">
        <v>2.60832</v>
      </c>
      <c r="F4816">
        <v>4.07</v>
      </c>
      <c r="G4816">
        <v>-47.202826151387697</v>
      </c>
      <c r="H4816">
        <v>-6.8555577540134198</v>
      </c>
      <c r="I4816">
        <v>-31.0873987678461</v>
      </c>
      <c r="J4816">
        <v>-2.4691114784524202</v>
      </c>
      <c r="K4816">
        <v>4.3684103673593402</v>
      </c>
      <c r="L4816">
        <v>4.6352688437499801</v>
      </c>
      <c r="M4816">
        <v>46.121608246530997</v>
      </c>
      <c r="N4816">
        <v>0.92987569889053001</v>
      </c>
      <c r="O4816">
        <v>100.73710073709999</v>
      </c>
      <c r="P4816">
        <v>11.202185792349701</v>
      </c>
      <c r="Q4816">
        <v>1.8408404298768E-2</v>
      </c>
    </row>
    <row r="4817" spans="1:17" hidden="1" x14ac:dyDescent="0.3">
      <c r="A4817" t="s">
        <v>9864</v>
      </c>
      <c r="B4817" t="s">
        <v>9865</v>
      </c>
      <c r="C4817" t="s">
        <v>10405</v>
      </c>
      <c r="D4817" t="s">
        <v>400</v>
      </c>
      <c r="E4817">
        <v>2.5074079999999999</v>
      </c>
      <c r="F4817">
        <v>5.36</v>
      </c>
      <c r="G4817">
        <v>-22.1099092685937</v>
      </c>
      <c r="H4817">
        <v>5.3039459865991399</v>
      </c>
      <c r="I4817">
        <v>-7.6215418059867304</v>
      </c>
      <c r="J4817">
        <v>2.4232564276141102</v>
      </c>
      <c r="M4817">
        <v>100</v>
      </c>
      <c r="O4817">
        <v>0</v>
      </c>
      <c r="P4817">
        <v>10.0616016427104</v>
      </c>
    </row>
    <row r="4818" spans="1:17" hidden="1" x14ac:dyDescent="0.3">
      <c r="A4818" t="s">
        <v>9866</v>
      </c>
      <c r="B4818" t="s">
        <v>9867</v>
      </c>
      <c r="C4818" t="s">
        <v>10405</v>
      </c>
      <c r="D4818" t="s">
        <v>400</v>
      </c>
      <c r="E4818">
        <v>2.50595422912424</v>
      </c>
      <c r="F4818">
        <v>8.33</v>
      </c>
      <c r="G4818">
        <v>-32.171510911304203</v>
      </c>
      <c r="H4818">
        <v>-4.7576556561113303</v>
      </c>
      <c r="I4818">
        <v>-17.683143448697201</v>
      </c>
      <c r="J4818">
        <v>-2.4691114784524202</v>
      </c>
      <c r="K4818">
        <v>8.3299999999999894</v>
      </c>
      <c r="L4818">
        <v>8.33</v>
      </c>
      <c r="M4818">
        <v>50</v>
      </c>
      <c r="O4818">
        <v>0</v>
      </c>
      <c r="P4818">
        <v>0</v>
      </c>
    </row>
    <row r="4819" spans="1:17" hidden="1" x14ac:dyDescent="0.3">
      <c r="A4819" t="s">
        <v>9868</v>
      </c>
      <c r="B4819" t="s">
        <v>9869</v>
      </c>
      <c r="C4819" t="s">
        <v>10405</v>
      </c>
      <c r="D4819" t="s">
        <v>592</v>
      </c>
      <c r="E4819">
        <v>2.5025556276588099</v>
      </c>
      <c r="F4819">
        <v>12.52</v>
      </c>
      <c r="G4819">
        <v>-32.171510911304203</v>
      </c>
      <c r="H4819">
        <v>-4.7576556561113303</v>
      </c>
      <c r="I4819">
        <v>-17.683143448697201</v>
      </c>
      <c r="J4819">
        <v>-2.4691114784524202</v>
      </c>
      <c r="K4819">
        <v>12.519999210759901</v>
      </c>
      <c r="L4819">
        <v>12.549685134350799</v>
      </c>
      <c r="M4819">
        <v>55.887715274265297</v>
      </c>
      <c r="O4819">
        <v>0</v>
      </c>
      <c r="P4819">
        <v>0</v>
      </c>
    </row>
    <row r="4820" spans="1:17" hidden="1" x14ac:dyDescent="0.3">
      <c r="A4820" t="s">
        <v>9870</v>
      </c>
      <c r="B4820" t="s">
        <v>9871</v>
      </c>
      <c r="C4820" t="s">
        <v>10405</v>
      </c>
      <c r="D4820" t="s">
        <v>46</v>
      </c>
      <c r="E4820">
        <v>2.34178631999999</v>
      </c>
      <c r="F4820">
        <v>2.4</v>
      </c>
      <c r="G4820">
        <v>-5.5931859894901201</v>
      </c>
      <c r="H4820">
        <v>-1.87035303188851</v>
      </c>
      <c r="I4820">
        <v>-12.2495918825592</v>
      </c>
      <c r="J4820">
        <v>1.0670674632677399</v>
      </c>
      <c r="K4820">
        <v>1.7400020759405499</v>
      </c>
      <c r="L4820">
        <v>1.26157303085244</v>
      </c>
      <c r="M4820">
        <v>79.607056726233907</v>
      </c>
      <c r="N4820">
        <v>1</v>
      </c>
      <c r="Q4820">
        <v>-3.5149089750809E-2</v>
      </c>
    </row>
    <row r="4821" spans="1:17" hidden="1" x14ac:dyDescent="0.3">
      <c r="A4821" t="s">
        <v>9872</v>
      </c>
      <c r="B4821" t="s">
        <v>9873</v>
      </c>
      <c r="C4821" t="s">
        <v>10405</v>
      </c>
      <c r="D4821" t="s">
        <v>393</v>
      </c>
      <c r="E4821">
        <v>2.3016903000000002</v>
      </c>
      <c r="F4821">
        <v>7.67</v>
      </c>
      <c r="G4821">
        <v>-4.5508786317701002</v>
      </c>
      <c r="H4821">
        <v>-0.35765565611132999</v>
      </c>
      <c r="I4821">
        <v>-17.421705540200399</v>
      </c>
      <c r="J4821">
        <v>1.23949779307076</v>
      </c>
      <c r="K4821">
        <v>7.3734314255005202</v>
      </c>
      <c r="L4821">
        <v>7.3129660952975799</v>
      </c>
      <c r="M4821">
        <v>54.351319001509196</v>
      </c>
      <c r="N4821">
        <v>0.74833427564057198</v>
      </c>
      <c r="O4821">
        <v>21.903520208604899</v>
      </c>
      <c r="P4821">
        <v>38.949275362318801</v>
      </c>
      <c r="Q4821">
        <v>4.9749051831936002E-2</v>
      </c>
    </row>
    <row r="4822" spans="1:17" hidden="1" x14ac:dyDescent="0.3">
      <c r="A4822" t="s">
        <v>9874</v>
      </c>
      <c r="B4822" t="s">
        <v>9875</v>
      </c>
      <c r="C4822" t="s">
        <v>10405</v>
      </c>
      <c r="D4822" t="s">
        <v>46</v>
      </c>
      <c r="E4822">
        <v>2.2983612181383499</v>
      </c>
      <c r="F4822">
        <v>24.48</v>
      </c>
      <c r="G4822">
        <v>-16.481529814895801</v>
      </c>
      <c r="H4822">
        <v>-4.7576556561113303</v>
      </c>
      <c r="I4822">
        <v>-17.683143448697201</v>
      </c>
      <c r="J4822">
        <v>-2.4691114784524202</v>
      </c>
      <c r="K4822">
        <v>24.470018472604998</v>
      </c>
      <c r="L4822">
        <v>23.701010578925601</v>
      </c>
      <c r="M4822">
        <v>100</v>
      </c>
      <c r="O4822">
        <v>0</v>
      </c>
      <c r="P4822">
        <v>15.6899810964083</v>
      </c>
    </row>
    <row r="4823" spans="1:17" hidden="1" x14ac:dyDescent="0.3">
      <c r="A4823" t="s">
        <v>9876</v>
      </c>
      <c r="B4823" t="s">
        <v>9877</v>
      </c>
      <c r="C4823" t="s">
        <v>10405</v>
      </c>
      <c r="D4823" t="s">
        <v>266</v>
      </c>
      <c r="E4823">
        <v>2.2678451000000002</v>
      </c>
      <c r="F4823">
        <v>3.31</v>
      </c>
      <c r="G4823">
        <v>-27.424675468266202</v>
      </c>
      <c r="H4823">
        <v>-4.7576556561113303</v>
      </c>
      <c r="I4823">
        <v>-12.9363080056592</v>
      </c>
      <c r="J4823">
        <v>-2.4691114784524202</v>
      </c>
      <c r="K4823">
        <v>3.2988628257514199</v>
      </c>
      <c r="L4823">
        <v>3.2316935576532502</v>
      </c>
      <c r="M4823">
        <v>50</v>
      </c>
      <c r="O4823">
        <v>0</v>
      </c>
      <c r="P4823">
        <v>4.7468354430379698</v>
      </c>
    </row>
    <row r="4824" spans="1:17" hidden="1" x14ac:dyDescent="0.3">
      <c r="A4824" t="s">
        <v>9878</v>
      </c>
      <c r="B4824" t="s">
        <v>9879</v>
      </c>
      <c r="C4824" t="s">
        <v>10405</v>
      </c>
      <c r="E4824">
        <v>2.2430983119999999</v>
      </c>
      <c r="F4824">
        <v>3.76</v>
      </c>
      <c r="G4824">
        <v>280.21558586288899</v>
      </c>
      <c r="H4824">
        <v>-4.7576556561113303</v>
      </c>
      <c r="I4824">
        <v>15.650189884636101</v>
      </c>
      <c r="J4824">
        <v>-2.4691114784524202</v>
      </c>
      <c r="K4824">
        <v>3.6922375628541801</v>
      </c>
      <c r="L4824">
        <v>2.77504610304115</v>
      </c>
      <c r="M4824">
        <v>99.999999987781294</v>
      </c>
      <c r="N4824">
        <v>0</v>
      </c>
      <c r="O4824">
        <v>0</v>
      </c>
      <c r="P4824">
        <v>340.827586206896</v>
      </c>
    </row>
    <row r="4825" spans="1:17" hidden="1" x14ac:dyDescent="0.3">
      <c r="A4825" t="s">
        <v>9880</v>
      </c>
      <c r="B4825" t="s">
        <v>9881</v>
      </c>
      <c r="C4825" t="s">
        <v>10405</v>
      </c>
      <c r="D4825" t="s">
        <v>754</v>
      </c>
      <c r="E4825">
        <v>2.2099980540000002</v>
      </c>
      <c r="F4825">
        <v>75.989999999999995</v>
      </c>
      <c r="G4825">
        <v>32.844775733646898</v>
      </c>
      <c r="H4825">
        <v>-2.50413452935075</v>
      </c>
      <c r="I4825">
        <v>5.6372070868431896</v>
      </c>
      <c r="J4825">
        <v>0.51656806761622098</v>
      </c>
      <c r="K4825">
        <v>73.283119617106905</v>
      </c>
      <c r="L4825">
        <v>65.761852313192406</v>
      </c>
      <c r="M4825">
        <v>42.618677459081702</v>
      </c>
      <c r="N4825">
        <v>0.83917750265913105</v>
      </c>
      <c r="O4825">
        <v>2.0002631925253498</v>
      </c>
      <c r="P4825">
        <v>73.493150684931393</v>
      </c>
    </row>
    <row r="4826" spans="1:17" hidden="1" x14ac:dyDescent="0.3">
      <c r="A4826" t="s">
        <v>9882</v>
      </c>
      <c r="B4826" t="s">
        <v>9883</v>
      </c>
      <c r="C4826" t="s">
        <v>10405</v>
      </c>
      <c r="D4826" t="s">
        <v>564</v>
      </c>
      <c r="E4826">
        <v>2.1650564000000001</v>
      </c>
      <c r="F4826">
        <v>6.98</v>
      </c>
      <c r="G4826">
        <v>-32.171510911304203</v>
      </c>
      <c r="H4826">
        <v>-4.7576556561113303</v>
      </c>
      <c r="I4826">
        <v>-17.683143448697201</v>
      </c>
      <c r="J4826">
        <v>-2.4691114784524202</v>
      </c>
      <c r="K4826">
        <v>6.97999923906794</v>
      </c>
      <c r="L4826">
        <v>6.9608720275328801</v>
      </c>
      <c r="M4826">
        <v>99.999996303717197</v>
      </c>
      <c r="O4826">
        <v>0</v>
      </c>
      <c r="P4826">
        <v>0</v>
      </c>
    </row>
    <row r="4827" spans="1:17" hidden="1" x14ac:dyDescent="0.3">
      <c r="A4827" t="s">
        <v>9884</v>
      </c>
      <c r="B4827" t="s">
        <v>9885</v>
      </c>
      <c r="C4827" t="s">
        <v>10405</v>
      </c>
      <c r="D4827" t="s">
        <v>592</v>
      </c>
      <c r="E4827">
        <v>2.1277506000000002</v>
      </c>
      <c r="F4827">
        <v>6.19</v>
      </c>
      <c r="G4827">
        <v>93.740897847819795</v>
      </c>
      <c r="H4827">
        <v>22.347067136496399</v>
      </c>
      <c r="I4827">
        <v>87.964697082864205</v>
      </c>
      <c r="J4827">
        <v>7.6732372759959802</v>
      </c>
      <c r="K4827">
        <v>5.0598269532093898</v>
      </c>
      <c r="L4827">
        <v>4.0390014348338097</v>
      </c>
      <c r="M4827">
        <v>100</v>
      </c>
      <c r="N4827">
        <v>0.148538961038961</v>
      </c>
      <c r="O4827">
        <v>0</v>
      </c>
      <c r="P4827">
        <v>125.91240875912401</v>
      </c>
    </row>
    <row r="4828" spans="1:17" hidden="1" x14ac:dyDescent="0.3">
      <c r="A4828" t="s">
        <v>9886</v>
      </c>
      <c r="B4828" t="s">
        <v>9887</v>
      </c>
      <c r="C4828" t="s">
        <v>10405</v>
      </c>
      <c r="D4828" t="s">
        <v>51</v>
      </c>
      <c r="E4828">
        <v>2.0941109999999998</v>
      </c>
      <c r="F4828">
        <v>5.0999999999999996</v>
      </c>
      <c r="G4828">
        <v>23.791791840989301</v>
      </c>
      <c r="H4828">
        <v>-28.122141637419698</v>
      </c>
      <c r="I4828">
        <v>-6.0857692692661498</v>
      </c>
      <c r="J4828">
        <v>-4.0691114784524203</v>
      </c>
      <c r="K4828">
        <v>5.6646687416813197</v>
      </c>
      <c r="L4828">
        <v>5.2393984876154303</v>
      </c>
      <c r="M4828">
        <v>33.189172723357501</v>
      </c>
      <c r="N4828">
        <v>0.11785906401291001</v>
      </c>
      <c r="O4828">
        <v>44.117647058823501</v>
      </c>
      <c r="P4828">
        <v>55.963302752293501</v>
      </c>
      <c r="Q4828">
        <v>0.101234011725211</v>
      </c>
    </row>
    <row r="4829" spans="1:17" hidden="1" x14ac:dyDescent="0.3">
      <c r="A4829" t="s">
        <v>9888</v>
      </c>
      <c r="B4829" t="s">
        <v>9889</v>
      </c>
      <c r="C4829" t="s">
        <v>10405</v>
      </c>
      <c r="D4829" t="s">
        <v>21</v>
      </c>
      <c r="E4829">
        <v>2.08</v>
      </c>
      <c r="F4829">
        <v>16.64</v>
      </c>
      <c r="G4829">
        <v>-27.187283781966599</v>
      </c>
      <c r="H4829">
        <v>-4.7576556561113303</v>
      </c>
      <c r="I4829">
        <v>-12.698916319359601</v>
      </c>
      <c r="J4829">
        <v>-2.4691114784524202</v>
      </c>
      <c r="K4829">
        <v>16.548919360765801</v>
      </c>
      <c r="L4829">
        <v>16.1765265838666</v>
      </c>
      <c r="M4829">
        <v>100</v>
      </c>
      <c r="N4829">
        <v>0</v>
      </c>
      <c r="O4829">
        <v>0</v>
      </c>
      <c r="P4829">
        <v>4.9842271293375404</v>
      </c>
    </row>
    <row r="4830" spans="1:17" hidden="1" x14ac:dyDescent="0.3">
      <c r="A4830" t="s">
        <v>9890</v>
      </c>
      <c r="B4830" t="s">
        <v>9891</v>
      </c>
      <c r="C4830" t="s">
        <v>10405</v>
      </c>
      <c r="D4830" t="s">
        <v>114</v>
      </c>
      <c r="E4830">
        <v>2.061131375</v>
      </c>
      <c r="F4830">
        <v>142.25</v>
      </c>
      <c r="G4830">
        <v>43.924057298648698</v>
      </c>
      <c r="H4830">
        <v>-24.006761734776401</v>
      </c>
      <c r="I4830">
        <v>-16.7966186260021</v>
      </c>
      <c r="J4830">
        <v>-14.137951113393701</v>
      </c>
      <c r="K4830">
        <v>153.73085603534599</v>
      </c>
      <c r="L4830">
        <v>140.91875402591401</v>
      </c>
      <c r="M4830">
        <v>42.348205428437801</v>
      </c>
      <c r="N4830">
        <v>0.20878642888212201</v>
      </c>
      <c r="O4830">
        <v>29.349736379613301</v>
      </c>
      <c r="P4830">
        <v>80.086086846436203</v>
      </c>
      <c r="Q4830">
        <v>4.1071742678006999E-2</v>
      </c>
    </row>
    <row r="4831" spans="1:17" hidden="1" x14ac:dyDescent="0.3">
      <c r="A4831" t="s">
        <v>9892</v>
      </c>
      <c r="B4831" t="s">
        <v>9893</v>
      </c>
      <c r="C4831" t="s">
        <v>10405</v>
      </c>
      <c r="D4831" t="s">
        <v>400</v>
      </c>
      <c r="E4831">
        <v>2.0541</v>
      </c>
      <c r="F4831">
        <v>4.0999999999999996</v>
      </c>
      <c r="G4831">
        <v>-32.171510911304203</v>
      </c>
      <c r="H4831">
        <v>-4.7576556561113303</v>
      </c>
      <c r="I4831">
        <v>-17.683143448697201</v>
      </c>
      <c r="J4831">
        <v>-2.4691114784524202</v>
      </c>
      <c r="K4831">
        <v>4.0999980418733699</v>
      </c>
      <c r="L4831">
        <v>4.0925224385937904</v>
      </c>
      <c r="M4831">
        <v>99.806682354411805</v>
      </c>
      <c r="O4831">
        <v>0</v>
      </c>
      <c r="P4831">
        <v>0</v>
      </c>
    </row>
    <row r="4832" spans="1:17" hidden="1" x14ac:dyDescent="0.3">
      <c r="A4832" t="s">
        <v>9894</v>
      </c>
      <c r="B4832" t="s">
        <v>9895</v>
      </c>
      <c r="C4832" t="s">
        <v>10405</v>
      </c>
      <c r="D4832" t="s">
        <v>294</v>
      </c>
      <c r="E4832">
        <v>1.976</v>
      </c>
      <c r="F4832">
        <v>61.75</v>
      </c>
      <c r="G4832">
        <v>-32.171510911304203</v>
      </c>
      <c r="H4832">
        <v>-4.7576556561113303</v>
      </c>
      <c r="I4832">
        <v>-17.683143448697201</v>
      </c>
      <c r="J4832">
        <v>-2.4691114784524202</v>
      </c>
      <c r="K4832">
        <v>61.75</v>
      </c>
      <c r="L4832">
        <v>61.75</v>
      </c>
      <c r="M4832">
        <v>50</v>
      </c>
      <c r="O4832">
        <v>0</v>
      </c>
      <c r="P4832">
        <v>0</v>
      </c>
    </row>
    <row r="4833" spans="1:17" hidden="1" x14ac:dyDescent="0.3">
      <c r="A4833" t="s">
        <v>9896</v>
      </c>
      <c r="B4833" t="s">
        <v>9897</v>
      </c>
      <c r="C4833" t="s">
        <v>10405</v>
      </c>
      <c r="D4833" t="s">
        <v>86</v>
      </c>
      <c r="E4833">
        <v>1.95423462</v>
      </c>
      <c r="F4833">
        <v>7.9</v>
      </c>
      <c r="K4833">
        <v>7.7408079907778697</v>
      </c>
      <c r="M4833">
        <v>57.238046106161903</v>
      </c>
      <c r="N4833">
        <v>1</v>
      </c>
    </row>
    <row r="4834" spans="1:17" hidden="1" x14ac:dyDescent="0.3">
      <c r="A4834" t="s">
        <v>9898</v>
      </c>
      <c r="B4834" t="s">
        <v>9899</v>
      </c>
      <c r="C4834" t="s">
        <v>10405</v>
      </c>
      <c r="D4834" t="s">
        <v>754</v>
      </c>
      <c r="E4834">
        <v>1.7649299939999901</v>
      </c>
      <c r="F4834">
        <v>4531.74</v>
      </c>
      <c r="K4834">
        <v>4523.2196314963803</v>
      </c>
      <c r="L4834">
        <v>4345.2923176734603</v>
      </c>
      <c r="M4834">
        <v>66.2688689774686</v>
      </c>
      <c r="N4834">
        <v>1</v>
      </c>
      <c r="Q4834">
        <v>7.1969087878504007E-2</v>
      </c>
    </row>
    <row r="4835" spans="1:17" hidden="1" x14ac:dyDescent="0.3">
      <c r="A4835" t="s">
        <v>9900</v>
      </c>
      <c r="B4835" t="s">
        <v>9901</v>
      </c>
      <c r="C4835" t="s">
        <v>10405</v>
      </c>
      <c r="D4835" t="s">
        <v>74</v>
      </c>
      <c r="E4835">
        <v>1.7553920000000001</v>
      </c>
      <c r="F4835">
        <v>65.31</v>
      </c>
      <c r="G4835">
        <v>45.784892358450499</v>
      </c>
      <c r="H4835">
        <v>5.4556339255129602</v>
      </c>
      <c r="I4835">
        <v>29.976815854942799</v>
      </c>
      <c r="K4835">
        <v>44.715636560688402</v>
      </c>
      <c r="M4835">
        <v>99.999999999993506</v>
      </c>
      <c r="N4835">
        <v>2.1555153707052401</v>
      </c>
      <c r="O4835">
        <v>0</v>
      </c>
      <c r="P4835">
        <v>107.993630573248</v>
      </c>
    </row>
    <row r="4836" spans="1:17" hidden="1" x14ac:dyDescent="0.3">
      <c r="A4836" t="s">
        <v>9902</v>
      </c>
      <c r="B4836" t="s">
        <v>9903</v>
      </c>
      <c r="C4836" t="s">
        <v>10405</v>
      </c>
      <c r="D4836" t="s">
        <v>21</v>
      </c>
      <c r="E4836">
        <v>1.6015999999999999</v>
      </c>
      <c r="F4836">
        <v>0.44</v>
      </c>
      <c r="G4836">
        <v>-32.171510911304203</v>
      </c>
      <c r="H4836">
        <v>-4.7576556561113303</v>
      </c>
      <c r="I4836">
        <v>-17.683143448697201</v>
      </c>
      <c r="J4836">
        <v>-2.4691114784524202</v>
      </c>
      <c r="K4836">
        <v>0.43999999514911797</v>
      </c>
      <c r="L4836">
        <v>0.43949874032911102</v>
      </c>
      <c r="M4836">
        <v>100</v>
      </c>
      <c r="O4836">
        <v>0</v>
      </c>
      <c r="P4836">
        <v>0</v>
      </c>
    </row>
    <row r="4837" spans="1:17" hidden="1" x14ac:dyDescent="0.3">
      <c r="A4837" t="s">
        <v>9904</v>
      </c>
      <c r="B4837" t="s">
        <v>9905</v>
      </c>
      <c r="C4837" t="s">
        <v>10405</v>
      </c>
      <c r="D4837" t="s">
        <v>130</v>
      </c>
      <c r="E4837">
        <v>1.3824000000000001</v>
      </c>
      <c r="F4837">
        <v>11.52</v>
      </c>
      <c r="G4837">
        <v>-32.171510911304203</v>
      </c>
      <c r="H4837">
        <v>-4.7576556561113303</v>
      </c>
      <c r="I4837">
        <v>-17.683143448697201</v>
      </c>
      <c r="J4837">
        <v>-2.4691114784524202</v>
      </c>
      <c r="K4837">
        <v>11.5199999999999</v>
      </c>
      <c r="L4837">
        <v>11.52</v>
      </c>
      <c r="M4837">
        <v>50</v>
      </c>
      <c r="O4837">
        <v>0</v>
      </c>
      <c r="P4837">
        <v>0</v>
      </c>
    </row>
    <row r="4838" spans="1:17" hidden="1" x14ac:dyDescent="0.3">
      <c r="A4838" t="s">
        <v>9906</v>
      </c>
      <c r="B4838" t="s">
        <v>9907</v>
      </c>
      <c r="C4838" t="s">
        <v>10405</v>
      </c>
      <c r="D4838" t="s">
        <v>119</v>
      </c>
      <c r="E4838">
        <v>1.37832452449136</v>
      </c>
      <c r="F4838">
        <v>13.12</v>
      </c>
      <c r="G4838">
        <v>-32.171510911304203</v>
      </c>
      <c r="H4838">
        <v>-4.7576556561113303</v>
      </c>
      <c r="I4838">
        <v>-17.683143448697201</v>
      </c>
      <c r="J4838">
        <v>-2.4691114784524202</v>
      </c>
      <c r="K4838">
        <v>13.12</v>
      </c>
      <c r="L4838">
        <v>13.1199999999999</v>
      </c>
      <c r="M4838">
        <v>50</v>
      </c>
      <c r="O4838">
        <v>0</v>
      </c>
      <c r="P4838">
        <v>0</v>
      </c>
    </row>
    <row r="4839" spans="1:17" hidden="1" x14ac:dyDescent="0.3">
      <c r="A4839" t="s">
        <v>9908</v>
      </c>
      <c r="B4839" t="s">
        <v>9909</v>
      </c>
      <c r="C4839" t="s">
        <v>10405</v>
      </c>
      <c r="D4839" t="s">
        <v>1126</v>
      </c>
      <c r="E4839">
        <v>1.3394999999999999</v>
      </c>
      <c r="F4839">
        <v>89.3</v>
      </c>
      <c r="G4839">
        <v>-32.949288689081897</v>
      </c>
      <c r="H4839">
        <v>0.239404896504777</v>
      </c>
      <c r="I4839">
        <v>-12.6860828960811</v>
      </c>
      <c r="J4839">
        <v>-2.4691114784524202</v>
      </c>
      <c r="K4839">
        <v>86.719053500495505</v>
      </c>
      <c r="L4839">
        <v>88.899421173217505</v>
      </c>
      <c r="M4839">
        <v>99.999997320273707</v>
      </c>
      <c r="N4839">
        <v>0</v>
      </c>
      <c r="O4839">
        <v>10.862262038073901</v>
      </c>
      <c r="P4839">
        <v>4.9970605526160998</v>
      </c>
    </row>
    <row r="4840" spans="1:17" hidden="1" x14ac:dyDescent="0.3">
      <c r="A4840" t="s">
        <v>9910</v>
      </c>
      <c r="B4840" t="s">
        <v>9911</v>
      </c>
      <c r="C4840" t="s">
        <v>10405</v>
      </c>
      <c r="D4840" t="s">
        <v>510</v>
      </c>
      <c r="E4840">
        <v>1.3188</v>
      </c>
      <c r="F4840">
        <v>18.84</v>
      </c>
      <c r="G4840">
        <v>-32.171510911304203</v>
      </c>
      <c r="H4840">
        <v>-4.7576556561113303</v>
      </c>
      <c r="I4840">
        <v>-17.683143448697201</v>
      </c>
      <c r="J4840">
        <v>-2.4691114784524202</v>
      </c>
      <c r="K4840">
        <v>18.8399944405814</v>
      </c>
      <c r="L4840">
        <v>18.7732922642018</v>
      </c>
      <c r="M4840">
        <v>100</v>
      </c>
      <c r="O4840">
        <v>0</v>
      </c>
      <c r="P4840">
        <v>0</v>
      </c>
    </row>
    <row r="4841" spans="1:17" hidden="1" x14ac:dyDescent="0.3">
      <c r="A4841" t="s">
        <v>9912</v>
      </c>
      <c r="B4841" t="s">
        <v>9913</v>
      </c>
      <c r="C4841" t="s">
        <v>10405</v>
      </c>
      <c r="D4841" t="s">
        <v>74</v>
      </c>
      <c r="E4841">
        <v>1.2510239999999999</v>
      </c>
      <c r="F4841">
        <v>10.050000000000001</v>
      </c>
      <c r="G4841">
        <v>-32.171510911304203</v>
      </c>
      <c r="H4841">
        <v>-4.7576556561113303</v>
      </c>
      <c r="I4841">
        <v>-17.683143448697201</v>
      </c>
      <c r="J4841">
        <v>-2.4691114784524202</v>
      </c>
      <c r="K4841">
        <v>10.050000000000001</v>
      </c>
      <c r="L4841">
        <v>10.049999999999899</v>
      </c>
      <c r="M4841">
        <v>50</v>
      </c>
      <c r="O4841">
        <v>0</v>
      </c>
      <c r="P4841">
        <v>0</v>
      </c>
    </row>
    <row r="4842" spans="1:17" hidden="1" x14ac:dyDescent="0.3">
      <c r="A4842" t="s">
        <v>9914</v>
      </c>
      <c r="B4842" t="s">
        <v>9915</v>
      </c>
      <c r="C4842" t="s">
        <v>10405</v>
      </c>
      <c r="D4842" t="s">
        <v>74</v>
      </c>
      <c r="E4842">
        <v>1.1528</v>
      </c>
      <c r="F4842">
        <v>10.48</v>
      </c>
      <c r="G4842">
        <v>-32.171510911304203</v>
      </c>
      <c r="H4842">
        <v>-4.7576556561113303</v>
      </c>
      <c r="I4842">
        <v>-17.683143448697201</v>
      </c>
      <c r="J4842">
        <v>-2.4691114784524202</v>
      </c>
      <c r="M4842">
        <v>50</v>
      </c>
      <c r="N4842">
        <v>0</v>
      </c>
      <c r="O4842">
        <v>0</v>
      </c>
    </row>
    <row r="4843" spans="1:17" hidden="1" x14ac:dyDescent="0.3">
      <c r="A4843" t="s">
        <v>9916</v>
      </c>
      <c r="B4843" t="s">
        <v>9917</v>
      </c>
      <c r="C4843" t="s">
        <v>10405</v>
      </c>
      <c r="D4843" t="s">
        <v>74</v>
      </c>
      <c r="E4843">
        <v>1.143</v>
      </c>
      <c r="F4843">
        <v>3.81</v>
      </c>
      <c r="G4843">
        <v>-32.171510911304203</v>
      </c>
      <c r="H4843">
        <v>-4.7576556561113303</v>
      </c>
      <c r="I4843">
        <v>-17.683143448697201</v>
      </c>
      <c r="J4843">
        <v>-2.4691114784524202</v>
      </c>
      <c r="K4843">
        <v>3.8099999928402202</v>
      </c>
      <c r="L4843">
        <v>3.8094352430823699</v>
      </c>
      <c r="M4843">
        <v>100</v>
      </c>
      <c r="O4843">
        <v>0</v>
      </c>
      <c r="P4843">
        <v>0</v>
      </c>
    </row>
    <row r="4844" spans="1:17" hidden="1" x14ac:dyDescent="0.3">
      <c r="A4844" t="s">
        <v>9918</v>
      </c>
      <c r="B4844" t="s">
        <v>9919</v>
      </c>
      <c r="C4844" t="s">
        <v>10405</v>
      </c>
      <c r="D4844" t="s">
        <v>51</v>
      </c>
      <c r="E4844">
        <v>1.129</v>
      </c>
      <c r="F4844">
        <v>11.29</v>
      </c>
      <c r="G4844">
        <v>37.8586095706235</v>
      </c>
      <c r="H4844">
        <v>-4.7576556561113303</v>
      </c>
      <c r="I4844">
        <v>9.5998328759927496</v>
      </c>
      <c r="J4844">
        <v>-2.4691114784524202</v>
      </c>
      <c r="K4844">
        <v>11.1803548283568</v>
      </c>
      <c r="L4844">
        <v>9.3942212121173494</v>
      </c>
      <c r="M4844">
        <v>100</v>
      </c>
      <c r="N4844">
        <v>0</v>
      </c>
      <c r="O4844">
        <v>0</v>
      </c>
      <c r="P4844">
        <v>70.030120481927696</v>
      </c>
    </row>
    <row r="4845" spans="1:17" hidden="1" x14ac:dyDescent="0.3">
      <c r="A4845" t="s">
        <v>9920</v>
      </c>
      <c r="B4845" t="s">
        <v>9921</v>
      </c>
      <c r="C4845" t="s">
        <v>10405</v>
      </c>
      <c r="D4845" t="s">
        <v>592</v>
      </c>
      <c r="E4845">
        <v>1.0733211024003799</v>
      </c>
      <c r="F4845">
        <v>1.95</v>
      </c>
      <c r="K4845">
        <v>2.2159995707425302</v>
      </c>
      <c r="M4845" s="1">
        <v>2.4459774300000002E-7</v>
      </c>
      <c r="N4845">
        <v>1</v>
      </c>
    </row>
    <row r="4846" spans="1:17" hidden="1" x14ac:dyDescent="0.3">
      <c r="A4846" t="s">
        <v>9922</v>
      </c>
      <c r="B4846" t="s">
        <v>9923</v>
      </c>
      <c r="C4846" t="s">
        <v>10405</v>
      </c>
      <c r="D4846" t="s">
        <v>46</v>
      </c>
      <c r="E4846">
        <v>0.93283125</v>
      </c>
      <c r="F4846">
        <v>57.85</v>
      </c>
      <c r="G4846">
        <v>-32.171510911304203</v>
      </c>
      <c r="H4846">
        <v>-4.7576556561113303</v>
      </c>
      <c r="I4846">
        <v>-17.683143448697201</v>
      </c>
      <c r="J4846">
        <v>-2.4691114784524202</v>
      </c>
      <c r="K4846">
        <v>57.849985038277801</v>
      </c>
      <c r="L4846">
        <v>57.6710298219474</v>
      </c>
      <c r="M4846">
        <v>100</v>
      </c>
      <c r="O4846">
        <v>0</v>
      </c>
      <c r="P4846">
        <v>0</v>
      </c>
    </row>
    <row r="4847" spans="1:17" hidden="1" x14ac:dyDescent="0.3">
      <c r="A4847" t="s">
        <v>9924</v>
      </c>
      <c r="B4847" t="s">
        <v>9925</v>
      </c>
      <c r="C4847" t="s">
        <v>10405</v>
      </c>
      <c r="D4847" t="s">
        <v>164</v>
      </c>
      <c r="E4847">
        <v>0.92903103284561495</v>
      </c>
      <c r="F4847">
        <v>9.5</v>
      </c>
      <c r="G4847">
        <v>-32.171510911304203</v>
      </c>
      <c r="H4847">
        <v>-4.7576556561113303</v>
      </c>
      <c r="I4847">
        <v>-17.683143448697201</v>
      </c>
      <c r="K4847">
        <v>9.5</v>
      </c>
      <c r="L4847">
        <v>9.5</v>
      </c>
      <c r="M4847">
        <v>50</v>
      </c>
      <c r="O4847">
        <v>0</v>
      </c>
      <c r="P4847">
        <v>0</v>
      </c>
    </row>
    <row r="4848" spans="1:17" hidden="1" x14ac:dyDescent="0.3">
      <c r="A4848" t="s">
        <v>9926</v>
      </c>
      <c r="B4848" t="s">
        <v>9927</v>
      </c>
      <c r="C4848" t="s">
        <v>10405</v>
      </c>
      <c r="D4848" t="s">
        <v>564</v>
      </c>
      <c r="E4848">
        <v>0.86460657346542202</v>
      </c>
      <c r="F4848">
        <v>11.02</v>
      </c>
      <c r="G4848">
        <v>-32.171510911304203</v>
      </c>
      <c r="H4848">
        <v>-4.7576556561113303</v>
      </c>
      <c r="I4848">
        <v>-17.683143448697201</v>
      </c>
      <c r="J4848">
        <v>-2.4691114784524202</v>
      </c>
      <c r="K4848">
        <v>11.019999988514799</v>
      </c>
      <c r="L4848">
        <v>11.0191468313224</v>
      </c>
      <c r="M4848">
        <v>100</v>
      </c>
      <c r="O4848">
        <v>0</v>
      </c>
      <c r="P4848">
        <v>0</v>
      </c>
    </row>
    <row r="4849" spans="1:16" hidden="1" x14ac:dyDescent="0.3">
      <c r="A4849" t="s">
        <v>9928</v>
      </c>
      <c r="B4849" t="s">
        <v>9929</v>
      </c>
      <c r="C4849" t="s">
        <v>10405</v>
      </c>
      <c r="D4849" t="s">
        <v>510</v>
      </c>
      <c r="E4849">
        <v>0.73349999999999704</v>
      </c>
      <c r="F4849">
        <v>4.8899999999999997</v>
      </c>
      <c r="G4849">
        <v>-32.171510911304203</v>
      </c>
      <c r="H4849">
        <v>-4.7576556561113303</v>
      </c>
      <c r="I4849">
        <v>-17.683143448697201</v>
      </c>
      <c r="K4849">
        <v>4.8899999999999899</v>
      </c>
      <c r="L4849">
        <v>4.8899999999999801</v>
      </c>
      <c r="M4849">
        <v>50</v>
      </c>
      <c r="O4849">
        <v>0</v>
      </c>
      <c r="P4849">
        <v>0</v>
      </c>
    </row>
    <row r="4850" spans="1:16" hidden="1" x14ac:dyDescent="0.3">
      <c r="A4850" t="s">
        <v>9930</v>
      </c>
      <c r="B4850" t="s">
        <v>9931</v>
      </c>
      <c r="C4850" t="s">
        <v>10405</v>
      </c>
      <c r="D4850" t="s">
        <v>190</v>
      </c>
      <c r="E4850">
        <v>0.72540000000000004</v>
      </c>
      <c r="F4850">
        <v>8.06</v>
      </c>
      <c r="G4850">
        <v>48.952084594313703</v>
      </c>
      <c r="H4850">
        <v>-4.7576556561113303</v>
      </c>
      <c r="I4850">
        <v>11.8988501204346</v>
      </c>
      <c r="J4850">
        <v>-2.4691114784524202</v>
      </c>
      <c r="K4850">
        <v>7.9144905899070697</v>
      </c>
      <c r="L4850">
        <v>6.6006682806661301</v>
      </c>
      <c r="M4850">
        <v>100</v>
      </c>
      <c r="N4850">
        <v>0</v>
      </c>
      <c r="O4850">
        <v>0</v>
      </c>
      <c r="P4850">
        <v>81.123595505617899</v>
      </c>
    </row>
    <row r="4851" spans="1:16" hidden="1" x14ac:dyDescent="0.3">
      <c r="A4851" t="s">
        <v>9932</v>
      </c>
      <c r="B4851" t="s">
        <v>9933</v>
      </c>
      <c r="C4851" t="s">
        <v>10405</v>
      </c>
      <c r="E4851">
        <v>0.66086999999999996</v>
      </c>
      <c r="F4851">
        <v>10.5</v>
      </c>
      <c r="G4851">
        <v>-32.171510911304203</v>
      </c>
      <c r="H4851">
        <v>-4.7576556561113303</v>
      </c>
      <c r="I4851">
        <v>-17.683143448697201</v>
      </c>
      <c r="J4851">
        <v>-2.4691114784524202</v>
      </c>
      <c r="K4851">
        <v>10.395488979237699</v>
      </c>
      <c r="M4851">
        <v>50</v>
      </c>
      <c r="O4851">
        <v>0</v>
      </c>
    </row>
    <row r="4852" spans="1:16" hidden="1" x14ac:dyDescent="0.3">
      <c r="A4852" t="s">
        <v>9934</v>
      </c>
      <c r="B4852" t="s">
        <v>9935</v>
      </c>
      <c r="C4852" t="s">
        <v>10405</v>
      </c>
      <c r="D4852" t="s">
        <v>754</v>
      </c>
      <c r="E4852">
        <v>0.62861604399999904</v>
      </c>
      <c r="F4852">
        <v>38.11</v>
      </c>
      <c r="G4852">
        <v>31.8129985551329</v>
      </c>
      <c r="H4852">
        <v>-2.2368726043548302</v>
      </c>
      <c r="I4852">
        <v>5.4111717967808204</v>
      </c>
      <c r="J4852">
        <v>-0.11302044766260599</v>
      </c>
      <c r="K4852">
        <v>36.823684415401502</v>
      </c>
      <c r="L4852">
        <v>33.127660743879098</v>
      </c>
      <c r="M4852">
        <v>21.949362773198501</v>
      </c>
      <c r="N4852">
        <v>1.46101334697605</v>
      </c>
      <c r="O4852">
        <v>2.3091052217265799</v>
      </c>
      <c r="P4852">
        <v>72.521502942507894</v>
      </c>
    </row>
    <row r="4853" spans="1:16" hidden="1" x14ac:dyDescent="0.3">
      <c r="A4853" t="s">
        <v>9936</v>
      </c>
      <c r="B4853" t="s">
        <v>9937</v>
      </c>
      <c r="C4853" t="s">
        <v>10405</v>
      </c>
      <c r="D4853" t="s">
        <v>564</v>
      </c>
      <c r="E4853">
        <v>0.53694771600428903</v>
      </c>
      <c r="F4853">
        <v>5.64</v>
      </c>
      <c r="G4853">
        <v>14.703489088695701</v>
      </c>
      <c r="H4853">
        <v>-4.7576556561113303</v>
      </c>
      <c r="I4853">
        <v>29.191856551302699</v>
      </c>
      <c r="J4853">
        <v>-2.4691114784524202</v>
      </c>
      <c r="K4853">
        <v>5.2289533165487398</v>
      </c>
      <c r="L4853">
        <v>4.3869545193912902</v>
      </c>
      <c r="M4853">
        <v>100</v>
      </c>
      <c r="N4853">
        <v>0</v>
      </c>
      <c r="O4853">
        <v>0</v>
      </c>
      <c r="P4853">
        <v>46.875</v>
      </c>
    </row>
    <row r="4854" spans="1:16" hidden="1" x14ac:dyDescent="0.3">
      <c r="A4854" t="s">
        <v>9938</v>
      </c>
      <c r="B4854" t="s">
        <v>9939</v>
      </c>
      <c r="C4854" t="s">
        <v>10405</v>
      </c>
      <c r="D4854" t="s">
        <v>144</v>
      </c>
      <c r="E4854">
        <v>0.49906499999999998</v>
      </c>
      <c r="F4854">
        <v>20.37</v>
      </c>
      <c r="G4854">
        <v>-21.944238184031398</v>
      </c>
      <c r="H4854">
        <v>-4.7576556561113303</v>
      </c>
      <c r="I4854">
        <v>-12.6831434486972</v>
      </c>
      <c r="J4854">
        <v>-2.4691114784524202</v>
      </c>
      <c r="K4854">
        <v>20.2622508595712</v>
      </c>
      <c r="L4854">
        <v>19.6284245363452</v>
      </c>
      <c r="M4854">
        <v>100</v>
      </c>
      <c r="N4854">
        <v>0</v>
      </c>
      <c r="O4854">
        <v>0</v>
      </c>
      <c r="P4854">
        <v>10.2272727272727</v>
      </c>
    </row>
    <row r="4855" spans="1:16" hidden="1" x14ac:dyDescent="0.3">
      <c r="A4855" t="s">
        <v>9940</v>
      </c>
      <c r="B4855" t="s">
        <v>9941</v>
      </c>
      <c r="C4855" t="s">
        <v>10405</v>
      </c>
      <c r="D4855" t="s">
        <v>130</v>
      </c>
      <c r="E4855">
        <v>0.49402200000000002</v>
      </c>
      <c r="F4855">
        <v>4.1100000000000003</v>
      </c>
      <c r="G4855">
        <v>-32.171510911304203</v>
      </c>
      <c r="H4855">
        <v>-4.7576556561113303</v>
      </c>
      <c r="I4855">
        <v>-17.683143448697201</v>
      </c>
      <c r="J4855">
        <v>-2.4691114784524202</v>
      </c>
      <c r="K4855">
        <v>4.1099999921180697</v>
      </c>
      <c r="L4855">
        <v>4.1093966575450196</v>
      </c>
      <c r="M4855">
        <v>100</v>
      </c>
      <c r="O4855">
        <v>0</v>
      </c>
      <c r="P4855">
        <v>0</v>
      </c>
    </row>
    <row r="4856" spans="1:16" hidden="1" x14ac:dyDescent="0.3">
      <c r="A4856" t="s">
        <v>9942</v>
      </c>
      <c r="B4856" t="s">
        <v>9943</v>
      </c>
      <c r="C4856" t="s">
        <v>10405</v>
      </c>
      <c r="E4856">
        <v>0.38200000000000001</v>
      </c>
      <c r="F4856">
        <v>9.5500000000000007</v>
      </c>
      <c r="G4856">
        <v>-32.171510911304203</v>
      </c>
      <c r="H4856">
        <v>-4.7576556561113303</v>
      </c>
      <c r="I4856">
        <v>-17.683143448697201</v>
      </c>
      <c r="J4856">
        <v>-2.4691114784524202</v>
      </c>
      <c r="K4856">
        <v>9.5499997516944397</v>
      </c>
      <c r="L4856">
        <v>9.5339804528171204</v>
      </c>
      <c r="M4856">
        <v>100</v>
      </c>
      <c r="O4856">
        <v>0</v>
      </c>
      <c r="P4856">
        <v>0</v>
      </c>
    </row>
    <row r="4857" spans="1:16" hidden="1" x14ac:dyDescent="0.3">
      <c r="A4857" t="s">
        <v>9944</v>
      </c>
      <c r="B4857" t="s">
        <v>9945</v>
      </c>
      <c r="C4857" t="s">
        <v>10405</v>
      </c>
      <c r="D4857" t="s">
        <v>400</v>
      </c>
      <c r="E4857">
        <v>0.35678500000000002</v>
      </c>
      <c r="F4857">
        <v>7.15</v>
      </c>
      <c r="G4857">
        <v>-32.171510911304203</v>
      </c>
      <c r="H4857">
        <v>-4.7576556561113303</v>
      </c>
      <c r="I4857">
        <v>-17.683143448697201</v>
      </c>
      <c r="J4857">
        <v>-2.4691114784524202</v>
      </c>
      <c r="K4857">
        <v>7.14999998538259</v>
      </c>
      <c r="L4857">
        <v>7.1489141489558401</v>
      </c>
      <c r="M4857">
        <v>100</v>
      </c>
      <c r="O4857">
        <v>0</v>
      </c>
      <c r="P4857">
        <v>0</v>
      </c>
    </row>
    <row r="4858" spans="1:16" hidden="1" x14ac:dyDescent="0.3">
      <c r="A4858" t="s">
        <v>9946</v>
      </c>
      <c r="B4858" t="s">
        <v>9947</v>
      </c>
      <c r="C4858" t="s">
        <v>10405</v>
      </c>
      <c r="D4858" t="s">
        <v>144</v>
      </c>
      <c r="E4858">
        <v>0.34499999999999997</v>
      </c>
      <c r="F4858">
        <v>3.45</v>
      </c>
      <c r="G4858">
        <v>-27.308289026805699</v>
      </c>
      <c r="H4858">
        <v>-4.7576556561113303</v>
      </c>
      <c r="I4858">
        <v>-17.683143448697201</v>
      </c>
      <c r="J4858">
        <v>-2.4691114784524202</v>
      </c>
      <c r="K4858">
        <v>3.4499642286990202</v>
      </c>
      <c r="L4858">
        <v>3.4212901532150499</v>
      </c>
      <c r="M4858">
        <v>100</v>
      </c>
      <c r="O4858">
        <v>0</v>
      </c>
      <c r="P4858">
        <v>4.86322188449848</v>
      </c>
    </row>
    <row r="4859" spans="1:16" hidden="1" x14ac:dyDescent="0.3">
      <c r="A4859" t="s">
        <v>9948</v>
      </c>
      <c r="B4859" t="s">
        <v>9949</v>
      </c>
      <c r="C4859" t="s">
        <v>10405</v>
      </c>
      <c r="E4859">
        <v>0.33499999999999802</v>
      </c>
      <c r="F4859">
        <v>0.9</v>
      </c>
      <c r="G4859">
        <v>-32.171510911304203</v>
      </c>
      <c r="I4859">
        <v>-17.683143448697201</v>
      </c>
      <c r="M4859">
        <v>50</v>
      </c>
      <c r="N4859">
        <v>1</v>
      </c>
      <c r="O4859">
        <v>0</v>
      </c>
      <c r="P4859">
        <v>0</v>
      </c>
    </row>
    <row r="4860" spans="1:16" hidden="1" x14ac:dyDescent="0.3">
      <c r="A4860" t="s">
        <v>9950</v>
      </c>
      <c r="B4860" t="s">
        <v>9951</v>
      </c>
      <c r="C4860" t="s">
        <v>10405</v>
      </c>
      <c r="D4860" t="s">
        <v>400</v>
      </c>
      <c r="E4860">
        <v>0.28151999999999999</v>
      </c>
      <c r="F4860">
        <v>11.73</v>
      </c>
      <c r="G4860">
        <v>141.255062515269</v>
      </c>
      <c r="H4860">
        <v>-4.7576556561113303</v>
      </c>
      <c r="I4860">
        <v>-17.683143448697201</v>
      </c>
      <c r="J4860">
        <v>-2.4691114784524202</v>
      </c>
      <c r="K4860">
        <v>11.707729395906201</v>
      </c>
      <c r="L4860">
        <v>10.7837968447277</v>
      </c>
      <c r="M4860">
        <v>99.999262565895194</v>
      </c>
      <c r="O4860">
        <v>0</v>
      </c>
      <c r="P4860">
        <v>173.42657342657299</v>
      </c>
    </row>
    <row r="4861" spans="1:16" hidden="1" x14ac:dyDescent="0.3">
      <c r="A4861" t="s">
        <v>9952</v>
      </c>
      <c r="B4861" t="s">
        <v>9953</v>
      </c>
      <c r="C4861" t="s">
        <v>10405</v>
      </c>
      <c r="D4861" t="s">
        <v>376</v>
      </c>
      <c r="E4861">
        <v>0.22970760000000001</v>
      </c>
      <c r="F4861">
        <v>2.14</v>
      </c>
      <c r="G4861">
        <v>-27.269550126990399</v>
      </c>
      <c r="H4861">
        <v>-4.7576556561113303</v>
      </c>
      <c r="I4861">
        <v>-12.781182664383399</v>
      </c>
      <c r="J4861">
        <v>-2.4691114784524202</v>
      </c>
      <c r="K4861">
        <v>2.13195674223538</v>
      </c>
      <c r="L4861">
        <v>2.0866902317488001</v>
      </c>
      <c r="M4861">
        <v>100</v>
      </c>
      <c r="O4861">
        <v>0</v>
      </c>
      <c r="P4861">
        <v>4.9019607843137303</v>
      </c>
    </row>
    <row r="4862" spans="1:16" hidden="1" x14ac:dyDescent="0.3">
      <c r="A4862" t="s">
        <v>9954</v>
      </c>
      <c r="B4862" t="s">
        <v>9955</v>
      </c>
      <c r="C4862" t="s">
        <v>10405</v>
      </c>
      <c r="D4862" t="s">
        <v>164</v>
      </c>
      <c r="E4862">
        <v>0.22608</v>
      </c>
      <c r="F4862">
        <v>4.71</v>
      </c>
      <c r="G4862">
        <v>144.88731261810699</v>
      </c>
      <c r="H4862">
        <v>50.797899899444197</v>
      </c>
      <c r="I4862">
        <v>159.37568008071401</v>
      </c>
      <c r="J4862">
        <v>3.2517123201745801</v>
      </c>
      <c r="K4862">
        <v>3.2939299202921402</v>
      </c>
      <c r="L4862">
        <v>2.3200615493194401</v>
      </c>
      <c r="M4862">
        <v>100</v>
      </c>
      <c r="N4862">
        <v>1.78107606679035</v>
      </c>
      <c r="O4862">
        <v>0</v>
      </c>
      <c r="P4862">
        <v>177.058823529411</v>
      </c>
    </row>
    <row r="4863" spans="1:16" hidden="1" x14ac:dyDescent="0.3">
      <c r="A4863" t="s">
        <v>9956</v>
      </c>
      <c r="B4863" t="s">
        <v>9957</v>
      </c>
      <c r="C4863" t="s">
        <v>10405</v>
      </c>
      <c r="D4863" t="s">
        <v>74</v>
      </c>
      <c r="E4863">
        <v>0.205176</v>
      </c>
      <c r="F4863">
        <v>1.03</v>
      </c>
      <c r="G4863">
        <v>-32.171510911304203</v>
      </c>
      <c r="H4863">
        <v>-4.7576556561113303</v>
      </c>
      <c r="I4863">
        <v>-17.683143448697201</v>
      </c>
      <c r="J4863">
        <v>-2.4691114784524202</v>
      </c>
      <c r="K4863">
        <v>1.0299999991050499</v>
      </c>
      <c r="L4863">
        <v>1.0299335193238299</v>
      </c>
      <c r="M4863">
        <v>100</v>
      </c>
      <c r="O4863">
        <v>0</v>
      </c>
      <c r="P4863">
        <v>0</v>
      </c>
    </row>
    <row r="4864" spans="1:16" hidden="1" x14ac:dyDescent="0.3">
      <c r="A4864" t="s">
        <v>9958</v>
      </c>
      <c r="B4864" t="s">
        <v>9959</v>
      </c>
      <c r="C4864" t="s">
        <v>10405</v>
      </c>
      <c r="D4864" t="s">
        <v>998</v>
      </c>
      <c r="E4864">
        <v>0.20382</v>
      </c>
      <c r="F4864">
        <v>2.58</v>
      </c>
      <c r="G4864">
        <v>-32.171510911304203</v>
      </c>
      <c r="H4864">
        <v>-4.7576556561113303</v>
      </c>
      <c r="I4864">
        <v>-17.683143448697201</v>
      </c>
      <c r="K4864">
        <v>2.5799999999999899</v>
      </c>
      <c r="L4864">
        <v>2.5799999999999899</v>
      </c>
      <c r="M4864">
        <v>50</v>
      </c>
      <c r="O4864">
        <v>0</v>
      </c>
      <c r="P4864">
        <v>0</v>
      </c>
    </row>
    <row r="4865" spans="1:17" hidden="1" x14ac:dyDescent="0.3">
      <c r="A4865" t="s">
        <v>9960</v>
      </c>
      <c r="B4865" t="s">
        <v>9961</v>
      </c>
      <c r="C4865" t="s">
        <v>10405</v>
      </c>
      <c r="D4865" t="s">
        <v>2927</v>
      </c>
      <c r="E4865">
        <v>0.17280000000000001</v>
      </c>
      <c r="F4865">
        <v>1.44</v>
      </c>
      <c r="G4865">
        <v>-97.721750145753902</v>
      </c>
      <c r="I4865">
        <v>7.5342478556506096</v>
      </c>
      <c r="K4865">
        <v>1.51599561782055</v>
      </c>
      <c r="L4865">
        <v>2.56737409726624</v>
      </c>
      <c r="M4865">
        <v>100</v>
      </c>
      <c r="O4865">
        <v>190.277777777777</v>
      </c>
      <c r="P4865">
        <v>71.428571428571402</v>
      </c>
    </row>
    <row r="4866" spans="1:17" hidden="1" x14ac:dyDescent="0.3">
      <c r="A4866" t="s">
        <v>9962</v>
      </c>
      <c r="B4866" t="s">
        <v>9963</v>
      </c>
      <c r="C4866" t="s">
        <v>10405</v>
      </c>
      <c r="D4866" t="s">
        <v>21</v>
      </c>
      <c r="E4866">
        <v>0.145138775</v>
      </c>
      <c r="F4866">
        <v>4.25</v>
      </c>
      <c r="G4866">
        <v>61.010307270513898</v>
      </c>
      <c r="H4866">
        <v>-11.9628958307838</v>
      </c>
      <c r="I4866">
        <v>-27.257611533803502</v>
      </c>
      <c r="K4866">
        <v>4.7390115727986402</v>
      </c>
      <c r="L4866">
        <v>4.2421734403214</v>
      </c>
      <c r="M4866">
        <v>0.32772682877099202</v>
      </c>
      <c r="N4866">
        <v>0.357547211339525</v>
      </c>
      <c r="O4866">
        <v>48.235294117647001</v>
      </c>
      <c r="Q4866">
        <v>-2.2050057952939999E-2</v>
      </c>
    </row>
    <row r="4867" spans="1:17" hidden="1" x14ac:dyDescent="0.3">
      <c r="A4867" t="s">
        <v>9964</v>
      </c>
      <c r="B4867" t="s">
        <v>9965</v>
      </c>
      <c r="C4867" t="s">
        <v>10405</v>
      </c>
      <c r="D4867" t="s">
        <v>213</v>
      </c>
      <c r="E4867">
        <v>0.124319999999998</v>
      </c>
      <c r="F4867">
        <v>5.18</v>
      </c>
      <c r="G4867">
        <v>-32.171510911304203</v>
      </c>
      <c r="H4867">
        <v>-4.7576556561113303</v>
      </c>
      <c r="I4867">
        <v>-17.683143448697201</v>
      </c>
      <c r="J4867">
        <v>-2.4691114784524202</v>
      </c>
      <c r="K4867">
        <v>5.18</v>
      </c>
      <c r="L4867">
        <v>5.1799999999999899</v>
      </c>
      <c r="M4867">
        <v>100</v>
      </c>
      <c r="O4867">
        <v>0</v>
      </c>
      <c r="P4867">
        <v>0</v>
      </c>
    </row>
    <row r="4868" spans="1:17" hidden="1" x14ac:dyDescent="0.3">
      <c r="A4868" t="s">
        <v>9966</v>
      </c>
      <c r="B4868" t="s">
        <v>9967</v>
      </c>
      <c r="C4868" t="s">
        <v>10405</v>
      </c>
      <c r="D4868" t="s">
        <v>213</v>
      </c>
      <c r="E4868">
        <v>0.114264</v>
      </c>
      <c r="F4868">
        <v>12</v>
      </c>
      <c r="G4868">
        <v>-32.171510911304203</v>
      </c>
      <c r="H4868">
        <v>-4.7576556561113303</v>
      </c>
      <c r="I4868">
        <v>-17.683143448697201</v>
      </c>
      <c r="J4868">
        <v>-2.4691114784524202</v>
      </c>
      <c r="K4868">
        <v>12</v>
      </c>
      <c r="L4868">
        <v>12</v>
      </c>
      <c r="M4868">
        <v>50</v>
      </c>
      <c r="O4868">
        <v>0</v>
      </c>
      <c r="P4868">
        <v>0</v>
      </c>
    </row>
    <row r="4869" spans="1:17" hidden="1" x14ac:dyDescent="0.3">
      <c r="A4869" t="s">
        <v>9968</v>
      </c>
      <c r="B4869" t="s">
        <v>9969</v>
      </c>
      <c r="C4869" t="s">
        <v>10405</v>
      </c>
      <c r="D4869" t="s">
        <v>127</v>
      </c>
      <c r="E4869">
        <v>0.105825</v>
      </c>
      <c r="F4869">
        <v>4.25</v>
      </c>
      <c r="G4869">
        <v>-32.171510911304203</v>
      </c>
      <c r="H4869">
        <v>-4.7576556561113303</v>
      </c>
      <c r="I4869">
        <v>-17.683143448697201</v>
      </c>
      <c r="J4869">
        <v>-2.4691114784524202</v>
      </c>
      <c r="K4869">
        <v>4.2499999977626501</v>
      </c>
      <c r="L4869">
        <v>4.2498337983095604</v>
      </c>
      <c r="M4869">
        <v>100</v>
      </c>
      <c r="O4869">
        <v>0</v>
      </c>
      <c r="P4869">
        <v>0</v>
      </c>
    </row>
    <row r="4870" spans="1:17" hidden="1" x14ac:dyDescent="0.3">
      <c r="A4870" t="s">
        <v>9970</v>
      </c>
      <c r="B4870" t="s">
        <v>9971</v>
      </c>
      <c r="C4870" t="s">
        <v>10405</v>
      </c>
      <c r="D4870" t="s">
        <v>400</v>
      </c>
      <c r="E4870">
        <v>9.7884604062407093E-2</v>
      </c>
      <c r="F4870">
        <v>4.63</v>
      </c>
      <c r="G4870">
        <v>-16.4215109113042</v>
      </c>
      <c r="H4870">
        <v>-4.7576556561113303</v>
      </c>
      <c r="I4870">
        <v>-1.9331434486972101</v>
      </c>
      <c r="J4870">
        <v>-2.4691114784524202</v>
      </c>
      <c r="K4870">
        <v>4.58497715597436</v>
      </c>
      <c r="L4870">
        <v>4.30427122380972</v>
      </c>
      <c r="M4870">
        <v>50</v>
      </c>
      <c r="O4870">
        <v>0</v>
      </c>
      <c r="P4870">
        <v>15.749999999999901</v>
      </c>
    </row>
    <row r="4871" spans="1:17" hidden="1" x14ac:dyDescent="0.3">
      <c r="A4871" t="s">
        <v>9972</v>
      </c>
      <c r="B4871" t="s">
        <v>9973</v>
      </c>
      <c r="C4871" t="s">
        <v>10405</v>
      </c>
      <c r="D4871" t="s">
        <v>564</v>
      </c>
      <c r="E4871">
        <v>9.1329431639917899E-2</v>
      </c>
      <c r="F4871">
        <v>4.55</v>
      </c>
      <c r="G4871">
        <v>-32.171510911304203</v>
      </c>
      <c r="H4871">
        <v>-4.7576556561113303</v>
      </c>
      <c r="I4871">
        <v>-17.683143448697201</v>
      </c>
      <c r="J4871">
        <v>-2.4691114784524202</v>
      </c>
      <c r="K4871">
        <v>4.55</v>
      </c>
      <c r="L4871">
        <v>4.5499999999999803</v>
      </c>
      <c r="M4871">
        <v>50</v>
      </c>
      <c r="O4871">
        <v>0</v>
      </c>
      <c r="P4871">
        <v>0</v>
      </c>
    </row>
    <row r="4872" spans="1:17" hidden="1" x14ac:dyDescent="0.3">
      <c r="A4872" t="s">
        <v>9974</v>
      </c>
      <c r="B4872" t="s">
        <v>9975</v>
      </c>
      <c r="C4872" t="s">
        <v>10405</v>
      </c>
      <c r="D4872" t="s">
        <v>127</v>
      </c>
      <c r="E4872">
        <v>9.0601812000000004E-2</v>
      </c>
      <c r="F4872">
        <v>0.44</v>
      </c>
      <c r="G4872">
        <v>-32.171510911304203</v>
      </c>
      <c r="H4872">
        <v>-4.7576556561113303</v>
      </c>
      <c r="I4872">
        <v>-17.683143448697201</v>
      </c>
      <c r="J4872">
        <v>-2.4691114784524202</v>
      </c>
      <c r="K4872">
        <v>0.439997574893849</v>
      </c>
      <c r="L4872">
        <v>0.43607753014669598</v>
      </c>
      <c r="M4872">
        <v>50</v>
      </c>
      <c r="O4872">
        <v>0</v>
      </c>
      <c r="P4872">
        <v>0</v>
      </c>
    </row>
    <row r="4873" spans="1:17" hidden="1" x14ac:dyDescent="0.3">
      <c r="A4873" t="s">
        <v>9976</v>
      </c>
      <c r="B4873" t="s">
        <v>9977</v>
      </c>
      <c r="C4873" t="s">
        <v>10405</v>
      </c>
      <c r="D4873" t="s">
        <v>510</v>
      </c>
      <c r="E4873">
        <v>8.9298000000000002E-2</v>
      </c>
      <c r="F4873">
        <v>38.74</v>
      </c>
      <c r="G4873">
        <v>-32.171510911304203</v>
      </c>
      <c r="H4873">
        <v>-4.7576556561113303</v>
      </c>
      <c r="I4873">
        <v>-17.683143448697201</v>
      </c>
      <c r="J4873">
        <v>-2.4691114784524202</v>
      </c>
      <c r="K4873">
        <v>38.739865119519202</v>
      </c>
      <c r="L4873">
        <v>38.551362238975599</v>
      </c>
      <c r="M4873">
        <v>50</v>
      </c>
      <c r="O4873">
        <v>0</v>
      </c>
      <c r="P4873">
        <v>0</v>
      </c>
    </row>
    <row r="4874" spans="1:17" hidden="1" x14ac:dyDescent="0.3">
      <c r="A4874" t="s">
        <v>9978</v>
      </c>
      <c r="B4874" t="s">
        <v>9979</v>
      </c>
      <c r="C4874" t="s">
        <v>10405</v>
      </c>
      <c r="E4874">
        <v>8.1900000000000001E-2</v>
      </c>
      <c r="F4874">
        <v>0.13</v>
      </c>
      <c r="G4874">
        <v>-32.171510911304203</v>
      </c>
      <c r="H4874">
        <v>-4.7576556561113303</v>
      </c>
      <c r="I4874">
        <v>-17.683143448697201</v>
      </c>
      <c r="J4874">
        <v>-2.4691114784524202</v>
      </c>
      <c r="K4874">
        <v>0.12999999999999901</v>
      </c>
      <c r="L4874">
        <v>0.12999999999999901</v>
      </c>
      <c r="M4874">
        <v>50</v>
      </c>
      <c r="O4874">
        <v>0</v>
      </c>
      <c r="P4874">
        <v>0</v>
      </c>
    </row>
    <row r="4875" spans="1:17" hidden="1" x14ac:dyDescent="0.3">
      <c r="A4875" t="s">
        <v>9980</v>
      </c>
      <c r="B4875" t="s">
        <v>9981</v>
      </c>
      <c r="C4875" t="s">
        <v>10405</v>
      </c>
      <c r="D4875" t="s">
        <v>564</v>
      </c>
      <c r="E4875">
        <v>7.0599999999999996E-2</v>
      </c>
      <c r="F4875">
        <v>3.53</v>
      </c>
      <c r="G4875">
        <v>-22.202663559279198</v>
      </c>
      <c r="H4875">
        <v>-4.7576556561113303</v>
      </c>
      <c r="I4875">
        <v>-12.935368967984999</v>
      </c>
      <c r="J4875">
        <v>-2.4691114784524202</v>
      </c>
      <c r="K4875">
        <v>3.51656225254058</v>
      </c>
      <c r="L4875">
        <v>3.48025003017261</v>
      </c>
      <c r="M4875">
        <v>100</v>
      </c>
      <c r="O4875">
        <v>0</v>
      </c>
      <c r="P4875">
        <v>9.9688473520249197</v>
      </c>
    </row>
    <row r="4876" spans="1:17" hidden="1" x14ac:dyDescent="0.3">
      <c r="A4876" t="s">
        <v>9982</v>
      </c>
      <c r="B4876" t="s">
        <v>9983</v>
      </c>
      <c r="C4876" t="s">
        <v>10405</v>
      </c>
      <c r="D4876" t="s">
        <v>393</v>
      </c>
      <c r="E4876">
        <v>6.8757239999999997E-2</v>
      </c>
      <c r="F4876">
        <v>2.35</v>
      </c>
      <c r="G4876">
        <v>253.07439072803999</v>
      </c>
      <c r="H4876">
        <v>5.0554284560381904</v>
      </c>
      <c r="I4876">
        <v>41.100640335086503</v>
      </c>
      <c r="J4876">
        <v>-2.4691114784524202</v>
      </c>
      <c r="K4876">
        <v>2.1347119762083002</v>
      </c>
      <c r="L4876">
        <v>1.63390979734092</v>
      </c>
      <c r="M4876">
        <v>100</v>
      </c>
      <c r="N4876">
        <v>0</v>
      </c>
      <c r="O4876">
        <v>0</v>
      </c>
      <c r="P4876">
        <v>285.24590163934403</v>
      </c>
    </row>
    <row r="4877" spans="1:17" hidden="1" x14ac:dyDescent="0.3">
      <c r="A4877" t="s">
        <v>9984</v>
      </c>
      <c r="B4877" t="s">
        <v>9985</v>
      </c>
      <c r="C4877" t="s">
        <v>10405</v>
      </c>
      <c r="D4877" t="s">
        <v>182</v>
      </c>
      <c r="E4877">
        <v>5.1029999999999999E-2</v>
      </c>
      <c r="F4877">
        <v>22.68</v>
      </c>
      <c r="G4877">
        <v>-100.49553325767199</v>
      </c>
      <c r="H4877">
        <v>-4.7576556561113303</v>
      </c>
      <c r="I4877">
        <v>-17.683143448697201</v>
      </c>
      <c r="J4877">
        <v>-2.4691114784524202</v>
      </c>
      <c r="K4877">
        <v>22.7149136219045</v>
      </c>
      <c r="L4877">
        <v>30.677781756077898</v>
      </c>
      <c r="M4877">
        <v>0</v>
      </c>
      <c r="O4877">
        <v>215.69664902998201</v>
      </c>
      <c r="P4877">
        <v>0</v>
      </c>
    </row>
    <row r="4878" spans="1:17" hidden="1" x14ac:dyDescent="0.3">
      <c r="A4878" t="s">
        <v>9986</v>
      </c>
      <c r="B4878" t="s">
        <v>9987</v>
      </c>
      <c r="C4878" t="s">
        <v>10405</v>
      </c>
      <c r="D4878" t="s">
        <v>130</v>
      </c>
      <c r="E4878">
        <v>2.6800000000000001E-2</v>
      </c>
      <c r="F4878">
        <v>1.34</v>
      </c>
      <c r="G4878">
        <v>-32.171510911304203</v>
      </c>
      <c r="H4878">
        <v>-4.7576556561113303</v>
      </c>
      <c r="I4878">
        <v>-17.683143448697201</v>
      </c>
      <c r="J4878">
        <v>-2.4691114784524202</v>
      </c>
      <c r="K4878">
        <v>1.3399999986575799</v>
      </c>
      <c r="L4878">
        <v>1.3399002789857499</v>
      </c>
      <c r="M4878">
        <v>100</v>
      </c>
      <c r="O4878">
        <v>0</v>
      </c>
      <c r="P4878">
        <v>0</v>
      </c>
    </row>
    <row r="4879" spans="1:17" hidden="1" x14ac:dyDescent="0.3">
      <c r="A4879" t="s">
        <v>9988</v>
      </c>
      <c r="B4879" t="s">
        <v>9989</v>
      </c>
      <c r="C4879" t="s">
        <v>10405</v>
      </c>
      <c r="D4879" t="s">
        <v>127</v>
      </c>
      <c r="E4879">
        <v>2.4500000000000001E-2</v>
      </c>
      <c r="F4879">
        <v>0.05</v>
      </c>
      <c r="G4879">
        <v>-32.171510911304203</v>
      </c>
      <c r="H4879">
        <v>-4.7576556561113303</v>
      </c>
      <c r="I4879">
        <v>132.31685655130201</v>
      </c>
      <c r="J4879">
        <v>-2.4691114784524202</v>
      </c>
      <c r="K4879">
        <v>4.8670752163176803E-2</v>
      </c>
      <c r="M4879">
        <v>100</v>
      </c>
      <c r="O4879">
        <v>0</v>
      </c>
    </row>
    <row r="4880" spans="1:17" hidden="1" x14ac:dyDescent="0.3">
      <c r="A4880" t="s">
        <v>9990</v>
      </c>
      <c r="B4880" t="s">
        <v>9991</v>
      </c>
      <c r="C4880" t="s">
        <v>10405</v>
      </c>
      <c r="E4880">
        <v>4.9799999999999996E-4</v>
      </c>
      <c r="F4880">
        <v>0.02</v>
      </c>
      <c r="G4880">
        <v>-32.171510911304203</v>
      </c>
      <c r="H4880">
        <v>-4.7576556561113303</v>
      </c>
      <c r="I4880">
        <v>-17.683143448697201</v>
      </c>
      <c r="J4880">
        <v>-2.4691114784524202</v>
      </c>
      <c r="K4880">
        <v>0.02</v>
      </c>
      <c r="L4880">
        <v>0.02</v>
      </c>
      <c r="M4880">
        <v>50</v>
      </c>
      <c r="O4880">
        <v>0</v>
      </c>
      <c r="P4880">
        <v>0</v>
      </c>
    </row>
    <row r="4881" spans="1:17" hidden="1" x14ac:dyDescent="0.3">
      <c r="A4881" t="s">
        <v>9992</v>
      </c>
      <c r="B4881" t="s">
        <v>9993</v>
      </c>
      <c r="C4881" t="s">
        <v>10405</v>
      </c>
      <c r="D4881" t="s">
        <v>1363</v>
      </c>
      <c r="E4881">
        <v>0</v>
      </c>
      <c r="F4881">
        <v>1267.6600000000001</v>
      </c>
      <c r="G4881">
        <v>-22.866919404513901</v>
      </c>
      <c r="H4881">
        <v>-3.1682326022742302</v>
      </c>
      <c r="I4881">
        <v>-13.050158710391001</v>
      </c>
      <c r="J4881">
        <v>-1.08335086759956</v>
      </c>
      <c r="K4881">
        <v>1250.0986007630199</v>
      </c>
      <c r="L4881">
        <v>1218.0289350763001</v>
      </c>
      <c r="M4881">
        <v>36.382996971611497</v>
      </c>
      <c r="N4881">
        <v>1.9009011974035599</v>
      </c>
      <c r="O4881">
        <v>2.1567297224807702</v>
      </c>
      <c r="P4881">
        <v>9.8625483160868797</v>
      </c>
      <c r="Q4881">
        <v>-0.13193077695746</v>
      </c>
    </row>
    <row r="4882" spans="1:17" hidden="1" x14ac:dyDescent="0.3">
      <c r="A4882" t="s">
        <v>9994</v>
      </c>
      <c r="B4882" t="s">
        <v>9995</v>
      </c>
      <c r="C4882" t="s">
        <v>10405</v>
      </c>
      <c r="D4882" t="s">
        <v>1363</v>
      </c>
      <c r="E4882">
        <v>0</v>
      </c>
      <c r="F4882">
        <v>1239.75</v>
      </c>
      <c r="G4882">
        <v>-24.7920124053928</v>
      </c>
      <c r="H4882">
        <v>-5.9919186043185002</v>
      </c>
      <c r="I4882">
        <v>-13.7261098403253</v>
      </c>
      <c r="J4882">
        <v>-0.87409488077199404</v>
      </c>
      <c r="K4882">
        <v>1230.64873259716</v>
      </c>
      <c r="L4882">
        <v>1204.93310404303</v>
      </c>
      <c r="M4882">
        <v>36.058663394519002</v>
      </c>
      <c r="N4882">
        <v>2.3643821012470099</v>
      </c>
      <c r="O4882">
        <v>12.321032466223</v>
      </c>
      <c r="P4882">
        <v>10.5439144003566</v>
      </c>
      <c r="Q4882">
        <v>-0.13333261542483699</v>
      </c>
    </row>
    <row r="4883" spans="1:17" hidden="1" x14ac:dyDescent="0.3">
      <c r="A4883" t="s">
        <v>9996</v>
      </c>
      <c r="B4883" t="s">
        <v>9997</v>
      </c>
      <c r="C4883" t="s">
        <v>10405</v>
      </c>
      <c r="D4883" t="s">
        <v>754</v>
      </c>
      <c r="E4883">
        <v>0</v>
      </c>
      <c r="F4883">
        <v>55.21</v>
      </c>
      <c r="G4883">
        <v>-10.3542919006691</v>
      </c>
      <c r="H4883">
        <v>0.65136575061649404</v>
      </c>
      <c r="I4883">
        <v>-0.539073853959259</v>
      </c>
      <c r="J4883">
        <v>1.0989636389184601</v>
      </c>
      <c r="K4883">
        <v>52.638622364053603</v>
      </c>
      <c r="L4883">
        <v>49.969966602247098</v>
      </c>
      <c r="M4883">
        <v>37.853305265548997</v>
      </c>
      <c r="N4883">
        <v>1.9421688133067501</v>
      </c>
      <c r="O4883">
        <v>1.9742800217351799</v>
      </c>
      <c r="P4883">
        <v>29.424726897650999</v>
      </c>
      <c r="Q4883">
        <v>7.2054511565187995E-2</v>
      </c>
    </row>
    <row r="4884" spans="1:17" hidden="1" x14ac:dyDescent="0.3">
      <c r="A4884" t="s">
        <v>9998</v>
      </c>
      <c r="B4884" t="s">
        <v>9999</v>
      </c>
      <c r="C4884" t="s">
        <v>10405</v>
      </c>
      <c r="D4884" t="s">
        <v>754</v>
      </c>
      <c r="E4884">
        <v>0</v>
      </c>
      <c r="F4884">
        <v>27.25</v>
      </c>
      <c r="G4884">
        <v>-14.333673073466301</v>
      </c>
      <c r="H4884">
        <v>0.96664340930922499</v>
      </c>
      <c r="I4884">
        <v>-0.73035374912640005</v>
      </c>
      <c r="J4884">
        <v>0.52785362018187099</v>
      </c>
      <c r="K4884">
        <v>25.925195639662501</v>
      </c>
      <c r="L4884">
        <v>24.7168060381318</v>
      </c>
      <c r="M4884">
        <v>42.1652590342811</v>
      </c>
      <c r="N4884">
        <v>1.4522544439453899</v>
      </c>
      <c r="O4884">
        <v>0.40366972477063801</v>
      </c>
      <c r="P4884">
        <v>24.713958810068601</v>
      </c>
      <c r="Q4884">
        <v>-2.5629607369169999E-2</v>
      </c>
    </row>
    <row r="4885" spans="1:17" hidden="1" x14ac:dyDescent="0.3">
      <c r="A4885" t="s">
        <v>10000</v>
      </c>
      <c r="B4885" t="s">
        <v>10001</v>
      </c>
      <c r="C4885" t="s">
        <v>10405</v>
      </c>
      <c r="D4885" t="s">
        <v>754</v>
      </c>
      <c r="E4885">
        <v>0</v>
      </c>
      <c r="F4885">
        <v>23.03</v>
      </c>
      <c r="G4885">
        <v>17.656086512415701</v>
      </c>
      <c r="H4885">
        <v>-0.63209511799474705</v>
      </c>
      <c r="I4885">
        <v>9.9068842521338105</v>
      </c>
      <c r="J4885">
        <v>-1.0717315657886599</v>
      </c>
      <c r="K4885">
        <v>22.172427747461899</v>
      </c>
      <c r="L4885">
        <v>19.843398731151002</v>
      </c>
      <c r="M4885">
        <v>39.917065374287702</v>
      </c>
      <c r="N4885">
        <v>1.0081831966000601</v>
      </c>
      <c r="O4885">
        <v>2.9092488059053201</v>
      </c>
      <c r="P4885">
        <v>59.377162629757699</v>
      </c>
      <c r="Q4885">
        <v>8.1438948753974005E-2</v>
      </c>
    </row>
    <row r="4886" spans="1:17" hidden="1" x14ac:dyDescent="0.3">
      <c r="A4886" t="s">
        <v>10002</v>
      </c>
      <c r="B4886" t="s">
        <v>10003</v>
      </c>
      <c r="C4886" t="s">
        <v>10405</v>
      </c>
      <c r="D4886" t="s">
        <v>754</v>
      </c>
      <c r="E4886">
        <v>0</v>
      </c>
      <c r="F4886">
        <v>32.020000000000003</v>
      </c>
      <c r="G4886">
        <v>26.092625110838899</v>
      </c>
      <c r="H4886">
        <v>-0.92648682494250101</v>
      </c>
      <c r="I4886">
        <v>2.3318490550509199</v>
      </c>
      <c r="J4886">
        <v>-0.84852043936757204</v>
      </c>
      <c r="K4886">
        <v>30.666457165517599</v>
      </c>
      <c r="L4886">
        <v>27.539315229125499</v>
      </c>
      <c r="M4886">
        <v>46.770192321881197</v>
      </c>
      <c r="N4886">
        <v>1.5537175622214701</v>
      </c>
      <c r="O4886">
        <v>1.34291068082448</v>
      </c>
      <c r="P4886">
        <v>63.2757126102697</v>
      </c>
      <c r="Q4886">
        <v>-1.7638996257211999E-2</v>
      </c>
    </row>
    <row r="4887" spans="1:17" hidden="1" x14ac:dyDescent="0.3">
      <c r="A4887" t="s">
        <v>10004</v>
      </c>
      <c r="B4887" t="s">
        <v>10005</v>
      </c>
      <c r="C4887" t="s">
        <v>10405</v>
      </c>
      <c r="D4887" t="s">
        <v>754</v>
      </c>
      <c r="E4887">
        <v>0</v>
      </c>
      <c r="F4887">
        <v>44.88</v>
      </c>
      <c r="G4887">
        <v>-1.1732622247893001</v>
      </c>
      <c r="H4887">
        <v>-3.1775202159307301</v>
      </c>
      <c r="I4887">
        <v>3.5158843665876902</v>
      </c>
      <c r="J4887">
        <v>-4.2372843664681401</v>
      </c>
      <c r="K4887">
        <v>43.750947067523001</v>
      </c>
      <c r="L4887">
        <v>39.436957565456296</v>
      </c>
      <c r="M4887">
        <v>42.372329352446798</v>
      </c>
      <c r="N4887">
        <v>0.90081838780942103</v>
      </c>
      <c r="O4887">
        <v>5.0579322638146103</v>
      </c>
      <c r="P4887">
        <v>59.1489361702127</v>
      </c>
      <c r="Q4887">
        <v>2.6969867049001998E-2</v>
      </c>
    </row>
    <row r="4888" spans="1:17" hidden="1" x14ac:dyDescent="0.3">
      <c r="A4888" t="s">
        <v>10006</v>
      </c>
      <c r="B4888" t="s">
        <v>10007</v>
      </c>
      <c r="C4888" t="s">
        <v>10405</v>
      </c>
      <c r="D4888" t="s">
        <v>754</v>
      </c>
      <c r="E4888">
        <v>0</v>
      </c>
      <c r="F4888">
        <v>41.19</v>
      </c>
      <c r="G4888">
        <v>9.8629718473164694</v>
      </c>
      <c r="H4888">
        <v>-0.96977686823254305</v>
      </c>
      <c r="I4888">
        <v>4.9061422655884899</v>
      </c>
      <c r="J4888">
        <v>-0.91240280536123497</v>
      </c>
      <c r="K4888">
        <v>39.427561506920902</v>
      </c>
      <c r="L4888">
        <v>35.935173455042303</v>
      </c>
      <c r="M4888">
        <v>37.855201331873801</v>
      </c>
      <c r="N4888">
        <v>0.97640145673317302</v>
      </c>
      <c r="O4888">
        <v>15.5620296188395</v>
      </c>
      <c r="P4888">
        <v>70.206611570247901</v>
      </c>
      <c r="Q4888">
        <v>5.8879591037521002E-2</v>
      </c>
    </row>
    <row r="4889" spans="1:17" hidden="1" x14ac:dyDescent="0.3">
      <c r="A4889" t="s">
        <v>10008</v>
      </c>
      <c r="B4889" t="s">
        <v>10009</v>
      </c>
      <c r="C4889" t="s">
        <v>10405</v>
      </c>
      <c r="D4889" t="s">
        <v>754</v>
      </c>
      <c r="E4889">
        <v>0</v>
      </c>
      <c r="F4889">
        <v>54.92</v>
      </c>
      <c r="G4889">
        <v>-10.5863880421432</v>
      </c>
      <c r="H4889">
        <v>1.38404630769306</v>
      </c>
      <c r="I4889">
        <v>-1.03063707656466</v>
      </c>
      <c r="J4889">
        <v>1.5105188497256199</v>
      </c>
      <c r="K4889">
        <v>52.475869261348301</v>
      </c>
      <c r="L4889">
        <v>49.813959805344801</v>
      </c>
      <c r="M4889">
        <v>38.548106434567202</v>
      </c>
      <c r="N4889">
        <v>1.01564350749178</v>
      </c>
      <c r="O4889">
        <v>1.42024763292061</v>
      </c>
      <c r="P4889">
        <v>29.988165680473301</v>
      </c>
      <c r="Q4889">
        <v>-3.9160773297699998E-4</v>
      </c>
    </row>
    <row r="4890" spans="1:17" hidden="1" x14ac:dyDescent="0.3">
      <c r="A4890" t="s">
        <v>10010</v>
      </c>
      <c r="B4890" t="s">
        <v>10011</v>
      </c>
      <c r="C4890" t="s">
        <v>10405</v>
      </c>
      <c r="D4890" t="s">
        <v>754</v>
      </c>
      <c r="E4890">
        <v>0</v>
      </c>
      <c r="F4890">
        <v>164.76</v>
      </c>
      <c r="G4890">
        <v>8.0975168428248594</v>
      </c>
      <c r="H4890">
        <v>-2.3130176864671301</v>
      </c>
      <c r="I4890">
        <v>2.6938566243648001</v>
      </c>
      <c r="J4890">
        <v>-2.0422561823977898</v>
      </c>
      <c r="K4890">
        <v>159.66010487045199</v>
      </c>
      <c r="L4890">
        <v>144.98084207107499</v>
      </c>
      <c r="M4890">
        <v>34.574083232051997</v>
      </c>
      <c r="N4890">
        <v>0.84411531449427302</v>
      </c>
      <c r="O4890">
        <v>1.42024763292061</v>
      </c>
      <c r="P4890">
        <v>46.635813456746099</v>
      </c>
      <c r="Q4890">
        <v>3.8010026247456002E-2</v>
      </c>
    </row>
    <row r="4891" spans="1:17" hidden="1" x14ac:dyDescent="0.3">
      <c r="A4891" t="s">
        <v>10012</v>
      </c>
      <c r="B4891" t="s">
        <v>10013</v>
      </c>
      <c r="C4891" t="s">
        <v>10405</v>
      </c>
      <c r="D4891" t="s">
        <v>471</v>
      </c>
      <c r="E4891">
        <v>0</v>
      </c>
      <c r="F4891">
        <v>82.1</v>
      </c>
      <c r="G4891">
        <v>-67.804595975984697</v>
      </c>
      <c r="H4891">
        <v>-15.6452961055495</v>
      </c>
      <c r="I4891">
        <v>-34.795712858086397</v>
      </c>
      <c r="J4891">
        <v>-2.70810518914424</v>
      </c>
      <c r="K4891">
        <v>85.244940449283007</v>
      </c>
      <c r="L4891">
        <v>92.835751510123899</v>
      </c>
      <c r="M4891">
        <v>70.236447926634199</v>
      </c>
      <c r="N4891">
        <v>0.98090414145890803</v>
      </c>
      <c r="O4891">
        <v>61.144945188794097</v>
      </c>
      <c r="P4891">
        <v>24.3185947910357</v>
      </c>
      <c r="Q4891">
        <v>0.14567341613641299</v>
      </c>
    </row>
    <row r="4892" spans="1:17" hidden="1" x14ac:dyDescent="0.3">
      <c r="A4892" t="s">
        <v>10014</v>
      </c>
      <c r="B4892" t="s">
        <v>10015</v>
      </c>
      <c r="C4892" t="s">
        <v>10405</v>
      </c>
      <c r="D4892" t="s">
        <v>754</v>
      </c>
      <c r="E4892">
        <v>0</v>
      </c>
      <c r="F4892">
        <v>287.39</v>
      </c>
      <c r="G4892">
        <v>4.2974572258342896</v>
      </c>
      <c r="H4892">
        <v>-1.27453757164837</v>
      </c>
      <c r="I4892">
        <v>0.64765080337178904</v>
      </c>
      <c r="J4892">
        <v>-1.0499546040844101</v>
      </c>
      <c r="K4892">
        <v>278.27978278937701</v>
      </c>
      <c r="L4892">
        <v>255.67713279418999</v>
      </c>
      <c r="M4892">
        <v>38.8935273072047</v>
      </c>
      <c r="N4892">
        <v>2.1938389237449298</v>
      </c>
      <c r="O4892">
        <v>13.086746233341399</v>
      </c>
      <c r="P4892">
        <v>43.1581569115815</v>
      </c>
      <c r="Q4892">
        <v>1.8802390589823002E-2</v>
      </c>
    </row>
    <row r="4893" spans="1:17" hidden="1" x14ac:dyDescent="0.3">
      <c r="A4893" t="s">
        <v>10016</v>
      </c>
      <c r="B4893" t="s">
        <v>10017</v>
      </c>
      <c r="C4893" t="s">
        <v>10405</v>
      </c>
      <c r="D4893" t="s">
        <v>213</v>
      </c>
      <c r="E4893">
        <v>0</v>
      </c>
      <c r="F4893">
        <v>1408.35</v>
      </c>
      <c r="G4893">
        <v>-36.996650292956502</v>
      </c>
      <c r="H4893">
        <v>-4.2310257365101602</v>
      </c>
      <c r="I4893">
        <v>-24.4458048191043</v>
      </c>
      <c r="J4893">
        <v>-3.2762894733252699</v>
      </c>
      <c r="K4893">
        <v>1451.2946967714799</v>
      </c>
      <c r="L4893">
        <v>1486.04466648894</v>
      </c>
      <c r="M4893">
        <v>62.226032105996701</v>
      </c>
      <c r="N4893">
        <v>0.69185197783352403</v>
      </c>
      <c r="O4893">
        <v>54.436042177015601</v>
      </c>
      <c r="P4893">
        <v>20.831367165715701</v>
      </c>
      <c r="Q4893">
        <v>6.3467078324692006E-2</v>
      </c>
    </row>
    <row r="4894" spans="1:17" hidden="1" x14ac:dyDescent="0.3">
      <c r="A4894" t="s">
        <v>10018</v>
      </c>
      <c r="B4894" t="s">
        <v>10019</v>
      </c>
      <c r="C4894" t="s">
        <v>10405</v>
      </c>
      <c r="D4894" t="s">
        <v>754</v>
      </c>
      <c r="E4894">
        <v>0</v>
      </c>
      <c r="F4894">
        <v>283.69</v>
      </c>
      <c r="G4894">
        <v>0.23922421121620999</v>
      </c>
      <c r="H4894">
        <v>0.125206812365703</v>
      </c>
      <c r="I4894">
        <v>0.64921660803090397</v>
      </c>
      <c r="J4894">
        <v>0.66105455331644203</v>
      </c>
      <c r="K4894">
        <v>272.57962953348499</v>
      </c>
      <c r="L4894">
        <v>252.041152531119</v>
      </c>
      <c r="M4894">
        <v>30.520322535784199</v>
      </c>
      <c r="N4894">
        <v>0.42444616300251198</v>
      </c>
      <c r="O4894">
        <v>2.92925376291022</v>
      </c>
      <c r="P4894">
        <v>39.405405405405403</v>
      </c>
      <c r="Q4894">
        <v>1.6721317295981999E-2</v>
      </c>
    </row>
    <row r="4895" spans="1:17" hidden="1" x14ac:dyDescent="0.3">
      <c r="A4895" t="s">
        <v>10020</v>
      </c>
      <c r="B4895" t="s">
        <v>10021</v>
      </c>
      <c r="C4895" t="s">
        <v>10405</v>
      </c>
      <c r="D4895" t="s">
        <v>754</v>
      </c>
      <c r="E4895">
        <v>0</v>
      </c>
      <c r="F4895">
        <v>778.76</v>
      </c>
      <c r="G4895">
        <v>38.369834568723803</v>
      </c>
      <c r="H4895">
        <v>-1.4947479577091001</v>
      </c>
      <c r="I4895">
        <v>10.816625543448501</v>
      </c>
      <c r="J4895">
        <v>-0.525427473759424</v>
      </c>
      <c r="K4895">
        <v>751.68212509617399</v>
      </c>
      <c r="L4895">
        <v>663.98879381861298</v>
      </c>
      <c r="M4895">
        <v>33.773001793398997</v>
      </c>
      <c r="N4895">
        <v>0.69407111385729003</v>
      </c>
      <c r="O4895">
        <v>0.41733011454105901</v>
      </c>
      <c r="P4895">
        <v>80.686774941995296</v>
      </c>
      <c r="Q4895">
        <v>3.7138248543373997E-2</v>
      </c>
    </row>
    <row r="4896" spans="1:17" hidden="1" x14ac:dyDescent="0.3">
      <c r="A4896" t="s">
        <v>10022</v>
      </c>
      <c r="B4896" t="s">
        <v>10023</v>
      </c>
      <c r="C4896" t="s">
        <v>10405</v>
      </c>
      <c r="D4896" t="s">
        <v>754</v>
      </c>
      <c r="E4896">
        <v>0</v>
      </c>
      <c r="F4896">
        <v>276.54000000000002</v>
      </c>
      <c r="G4896">
        <v>1.0750921531652999</v>
      </c>
      <c r="H4896">
        <v>2.9539956431342702</v>
      </c>
      <c r="I4896">
        <v>0.63792449585182698</v>
      </c>
      <c r="J4896">
        <v>1.6484489222547101</v>
      </c>
      <c r="K4896">
        <v>265.21554739568103</v>
      </c>
      <c r="L4896">
        <v>245.37771114435401</v>
      </c>
      <c r="M4896">
        <v>38.590708796903002</v>
      </c>
      <c r="N4896">
        <v>0.98647292885321702</v>
      </c>
      <c r="O4896">
        <v>2.2275258552107902</v>
      </c>
      <c r="P4896">
        <v>38.964824120602998</v>
      </c>
      <c r="Q4896">
        <v>1.5258138167479E-2</v>
      </c>
    </row>
    <row r="4897" spans="1:17" hidden="1" x14ac:dyDescent="0.3">
      <c r="A4897" t="s">
        <v>10024</v>
      </c>
      <c r="B4897" t="s">
        <v>10025</v>
      </c>
      <c r="C4897" t="s">
        <v>10405</v>
      </c>
      <c r="D4897" t="s">
        <v>754</v>
      </c>
      <c r="E4897">
        <v>0</v>
      </c>
      <c r="F4897">
        <v>279.72000000000003</v>
      </c>
      <c r="G4897">
        <v>-13.7464474058003</v>
      </c>
      <c r="H4897">
        <v>0.87966415774360296</v>
      </c>
      <c r="I4897">
        <v>-0.12409494907544801</v>
      </c>
      <c r="J4897">
        <v>0.94199963265868303</v>
      </c>
      <c r="K4897">
        <v>265.79812455454402</v>
      </c>
      <c r="L4897">
        <v>253.277857757503</v>
      </c>
      <c r="M4897">
        <v>43.6990592984979</v>
      </c>
      <c r="N4897">
        <v>1.3055468706894899</v>
      </c>
      <c r="O4897">
        <v>2.4846274846274699</v>
      </c>
      <c r="P4897">
        <v>24.680187207488299</v>
      </c>
      <c r="Q4897">
        <v>-2.6504851824225999E-2</v>
      </c>
    </row>
    <row r="4898" spans="1:17" hidden="1" x14ac:dyDescent="0.3">
      <c r="A4898" t="s">
        <v>10026</v>
      </c>
      <c r="B4898" t="s">
        <v>10027</v>
      </c>
      <c r="C4898" t="s">
        <v>10405</v>
      </c>
      <c r="D4898" t="s">
        <v>754</v>
      </c>
      <c r="E4898">
        <v>0</v>
      </c>
      <c r="F4898">
        <v>281.95</v>
      </c>
      <c r="G4898">
        <v>1.30858187854571</v>
      </c>
      <c r="H4898">
        <v>0.12995156068842101</v>
      </c>
      <c r="I4898">
        <v>1.18279247035843</v>
      </c>
      <c r="J4898">
        <v>0.328192674022385</v>
      </c>
      <c r="K4898">
        <v>270.01866332694402</v>
      </c>
      <c r="L4898">
        <v>249.01644949001701</v>
      </c>
      <c r="M4898">
        <v>39.772223044646402</v>
      </c>
      <c r="N4898">
        <v>0.58520803675687705</v>
      </c>
      <c r="O4898">
        <v>1.1881539280014199</v>
      </c>
      <c r="P4898">
        <v>39.2001974821031</v>
      </c>
      <c r="Q4898">
        <v>-4.0451341168239998E-3</v>
      </c>
    </row>
    <row r="4899" spans="1:17" hidden="1" x14ac:dyDescent="0.3">
      <c r="A4899" t="s">
        <v>10028</v>
      </c>
      <c r="B4899" t="s">
        <v>10029</v>
      </c>
      <c r="C4899" t="s">
        <v>10405</v>
      </c>
      <c r="D4899" t="s">
        <v>271</v>
      </c>
      <c r="E4899">
        <v>0</v>
      </c>
      <c r="F4899">
        <v>155</v>
      </c>
      <c r="G4899">
        <v>-32.493054319664303</v>
      </c>
      <c r="H4899">
        <v>-4.7576556561113303</v>
      </c>
      <c r="I4899">
        <v>37.316856551302699</v>
      </c>
      <c r="J4899">
        <v>-1.4919127813840101</v>
      </c>
      <c r="K4899">
        <v>154.25985487607099</v>
      </c>
      <c r="L4899">
        <v>148.908260319753</v>
      </c>
      <c r="M4899">
        <v>50</v>
      </c>
      <c r="N4899">
        <v>0.26607538802660702</v>
      </c>
      <c r="O4899">
        <v>4.5161290322580596</v>
      </c>
      <c r="P4899">
        <v>55</v>
      </c>
    </row>
    <row r="4900" spans="1:17" hidden="1" x14ac:dyDescent="0.3">
      <c r="A4900" t="s">
        <v>10030</v>
      </c>
      <c r="B4900" t="s">
        <v>10031</v>
      </c>
      <c r="C4900" t="s">
        <v>10405</v>
      </c>
      <c r="D4900" t="s">
        <v>754</v>
      </c>
      <c r="E4900">
        <v>0</v>
      </c>
      <c r="F4900">
        <v>943.95</v>
      </c>
      <c r="G4900">
        <v>25.0617696750204</v>
      </c>
      <c r="H4900">
        <v>-0.30661381763753898</v>
      </c>
      <c r="I4900">
        <v>8.8432287783653294</v>
      </c>
      <c r="J4900">
        <v>-0.44677230972726401</v>
      </c>
      <c r="K4900">
        <v>909.56968070879202</v>
      </c>
      <c r="L4900">
        <v>809.70249928591295</v>
      </c>
      <c r="M4900">
        <v>37.3388535311583</v>
      </c>
      <c r="N4900">
        <v>0.72716778943296501</v>
      </c>
      <c r="O4900">
        <v>5.8318766883839102</v>
      </c>
      <c r="P4900">
        <v>67.367021276595693</v>
      </c>
      <c r="Q4900">
        <v>2.6632969630870001E-2</v>
      </c>
    </row>
    <row r="4901" spans="1:17" hidden="1" x14ac:dyDescent="0.3">
      <c r="A4901" t="s">
        <v>10032</v>
      </c>
      <c r="B4901" t="s">
        <v>10033</v>
      </c>
      <c r="C4901" t="s">
        <v>10405</v>
      </c>
      <c r="D4901" t="s">
        <v>754</v>
      </c>
      <c r="E4901">
        <v>0</v>
      </c>
      <c r="F4901">
        <v>905.9</v>
      </c>
      <c r="G4901">
        <v>-3.4833938575361998</v>
      </c>
      <c r="H4901">
        <v>-0.24707135663621699</v>
      </c>
      <c r="I4901">
        <v>-0.26253424584562501</v>
      </c>
      <c r="J4901">
        <v>-0.22895799690405899</v>
      </c>
      <c r="K4901">
        <v>872.15459826709298</v>
      </c>
      <c r="L4901">
        <v>811.14378297500298</v>
      </c>
      <c r="M4901">
        <v>43.617668529781398</v>
      </c>
      <c r="N4901">
        <v>3.3152262535670598</v>
      </c>
      <c r="O4901">
        <v>9.2835853847003094</v>
      </c>
      <c r="P4901">
        <v>47.30081300813</v>
      </c>
      <c r="Q4901">
        <v>3.5665262196414999E-2</v>
      </c>
    </row>
    <row r="4902" spans="1:17" hidden="1" x14ac:dyDescent="0.3">
      <c r="A4902" t="s">
        <v>10034</v>
      </c>
      <c r="B4902" t="s">
        <v>10035</v>
      </c>
      <c r="C4902" t="s">
        <v>10405</v>
      </c>
      <c r="D4902" t="s">
        <v>754</v>
      </c>
      <c r="E4902">
        <v>0</v>
      </c>
      <c r="F4902">
        <v>299.64</v>
      </c>
      <c r="G4902">
        <v>5.6003406680787302</v>
      </c>
      <c r="H4902">
        <v>-1.0132462673514799</v>
      </c>
      <c r="I4902">
        <v>2.7654636984668199</v>
      </c>
      <c r="J4902">
        <v>-0.53764942640172597</v>
      </c>
      <c r="K4902">
        <v>287.13934681674101</v>
      </c>
      <c r="L4902">
        <v>263.46312066837498</v>
      </c>
      <c r="M4902">
        <v>36.174903309900898</v>
      </c>
      <c r="N4902">
        <v>0.97329811817134804</v>
      </c>
      <c r="O4902">
        <v>1.24148978774529</v>
      </c>
      <c r="P4902">
        <v>70.725314796877598</v>
      </c>
      <c r="Q4902">
        <v>1.2902501101542001E-2</v>
      </c>
    </row>
    <row r="4903" spans="1:17" hidden="1" x14ac:dyDescent="0.3">
      <c r="A4903" t="s">
        <v>10036</v>
      </c>
      <c r="B4903" t="s">
        <v>10037</v>
      </c>
      <c r="C4903" t="s">
        <v>10405</v>
      </c>
      <c r="D4903" t="s">
        <v>754</v>
      </c>
      <c r="E4903">
        <v>0</v>
      </c>
      <c r="F4903">
        <v>961.79</v>
      </c>
      <c r="G4903">
        <v>-1.2302159159330801</v>
      </c>
      <c r="H4903">
        <v>5.9630995967440301E-2</v>
      </c>
      <c r="I4903">
        <v>0.86171499361355297</v>
      </c>
      <c r="J4903">
        <v>-6.0098741743481697E-3</v>
      </c>
      <c r="K4903">
        <v>917.99281669612606</v>
      </c>
      <c r="L4903">
        <v>852.94999740726905</v>
      </c>
      <c r="M4903">
        <v>36.216852662223999</v>
      </c>
      <c r="N4903">
        <v>0.77968001552430199</v>
      </c>
      <c r="O4903">
        <v>0.60408197215608905</v>
      </c>
      <c r="P4903">
        <v>36.424113475177201</v>
      </c>
      <c r="Q4903">
        <v>1.1367808071405999E-2</v>
      </c>
    </row>
    <row r="4904" spans="1:17" hidden="1" x14ac:dyDescent="0.3">
      <c r="A4904" t="s">
        <v>10038</v>
      </c>
      <c r="B4904" t="s">
        <v>10039</v>
      </c>
      <c r="C4904" t="s">
        <v>10405</v>
      </c>
      <c r="D4904" t="s">
        <v>754</v>
      </c>
      <c r="E4904">
        <v>0</v>
      </c>
      <c r="F4904">
        <v>929.84</v>
      </c>
      <c r="G4904">
        <v>-1.90350491514286</v>
      </c>
      <c r="H4904">
        <v>0.28439920198889401</v>
      </c>
      <c r="I4904">
        <v>0.51335072308582497</v>
      </c>
      <c r="J4904">
        <v>5.1052039390905898E-2</v>
      </c>
      <c r="K4904">
        <v>889.94433766109103</v>
      </c>
      <c r="L4904">
        <v>826.99409407037797</v>
      </c>
      <c r="M4904">
        <v>37.423081017166801</v>
      </c>
      <c r="N4904">
        <v>0.53440478053214702</v>
      </c>
      <c r="O4904">
        <v>0.47965241331842101</v>
      </c>
      <c r="P4904">
        <v>36.312193977775799</v>
      </c>
      <c r="Q4904">
        <v>2.5475784075280001E-3</v>
      </c>
    </row>
    <row r="4905" spans="1:17" hidden="1" x14ac:dyDescent="0.3">
      <c r="A4905" t="s">
        <v>10040</v>
      </c>
      <c r="B4905" t="s">
        <v>10041</v>
      </c>
      <c r="C4905" t="s">
        <v>10405</v>
      </c>
      <c r="D4905" t="s">
        <v>754</v>
      </c>
      <c r="E4905">
        <v>0</v>
      </c>
      <c r="F4905">
        <v>275.56</v>
      </c>
      <c r="G4905">
        <v>-14.461130731893601</v>
      </c>
      <c r="H4905">
        <v>1.1328077678641499</v>
      </c>
      <c r="I4905">
        <v>-0.83626222069399203</v>
      </c>
      <c r="J4905">
        <v>2.9007578001024101</v>
      </c>
      <c r="K4905">
        <v>262.23697854979298</v>
      </c>
      <c r="L4905">
        <v>250.06413194300401</v>
      </c>
      <c r="M4905">
        <v>45.289626408737497</v>
      </c>
      <c r="N4905">
        <v>0.91149133978560903</v>
      </c>
      <c r="O4905">
        <v>0.51168529539846697</v>
      </c>
      <c r="P4905">
        <v>24.687782805429801</v>
      </c>
    </row>
    <row r="4906" spans="1:17" hidden="1" x14ac:dyDescent="0.3">
      <c r="A4906" t="s">
        <v>10042</v>
      </c>
      <c r="B4906" t="s">
        <v>10043</v>
      </c>
      <c r="C4906" t="s">
        <v>10405</v>
      </c>
      <c r="D4906" t="s">
        <v>754</v>
      </c>
      <c r="E4906">
        <v>0</v>
      </c>
      <c r="F4906">
        <v>448.74</v>
      </c>
      <c r="G4906">
        <v>-1.3091855198020701</v>
      </c>
      <c r="H4906">
        <v>-2.06465339877498</v>
      </c>
      <c r="I4906">
        <v>3.4015840202720198</v>
      </c>
      <c r="J4906">
        <v>-3.4636707820432702</v>
      </c>
      <c r="K4906">
        <v>437.15711751409998</v>
      </c>
      <c r="L4906">
        <v>394.28398032611801</v>
      </c>
      <c r="M4906">
        <v>43.691570787736502</v>
      </c>
      <c r="N4906">
        <v>0.88940769376258</v>
      </c>
      <c r="O4906">
        <v>5.4619601551009396</v>
      </c>
      <c r="P4906">
        <v>41.558359621451103</v>
      </c>
    </row>
    <row r="4907" spans="1:17" hidden="1" x14ac:dyDescent="0.3">
      <c r="A4907" t="s">
        <v>10044</v>
      </c>
      <c r="B4907" t="s">
        <v>10045</v>
      </c>
      <c r="C4907" t="s">
        <v>10405</v>
      </c>
      <c r="D4907" t="s">
        <v>754</v>
      </c>
      <c r="E4907">
        <v>0</v>
      </c>
      <c r="F4907">
        <v>552.5</v>
      </c>
      <c r="G4907">
        <v>-10.8709049571459</v>
      </c>
      <c r="H4907">
        <v>4.09899307563348</v>
      </c>
      <c r="I4907">
        <v>-0.57347368736777304</v>
      </c>
      <c r="J4907">
        <v>3.66086959953997</v>
      </c>
      <c r="K4907">
        <v>527.30623940416899</v>
      </c>
      <c r="L4907">
        <v>500.59830560933699</v>
      </c>
      <c r="M4907">
        <v>38.951823625668403</v>
      </c>
      <c r="N4907">
        <v>0.83171606721487901</v>
      </c>
      <c r="O4907">
        <v>2.53212669683258</v>
      </c>
      <c r="P4907">
        <v>29.209541627689401</v>
      </c>
    </row>
    <row r="4908" spans="1:17" hidden="1" x14ac:dyDescent="0.3">
      <c r="A4908" t="s">
        <v>10046</v>
      </c>
      <c r="B4908" t="s">
        <v>10047</v>
      </c>
      <c r="C4908" t="s">
        <v>10405</v>
      </c>
      <c r="D4908" t="s">
        <v>1363</v>
      </c>
      <c r="E4908">
        <v>0</v>
      </c>
      <c r="F4908">
        <v>124.15</v>
      </c>
      <c r="G4908">
        <v>-25.265457350639402</v>
      </c>
      <c r="H4908">
        <v>-4.0932038288688002</v>
      </c>
      <c r="I4908">
        <v>-14.345370850062199</v>
      </c>
      <c r="J4908">
        <v>-2.4771604159926501</v>
      </c>
      <c r="K4908">
        <v>123.49943584655701</v>
      </c>
      <c r="L4908">
        <v>120.994987839166</v>
      </c>
      <c r="M4908">
        <v>42.831285615245399</v>
      </c>
      <c r="N4908">
        <v>0.24421035229252699</v>
      </c>
      <c r="O4908">
        <v>4.1482078131292699</v>
      </c>
      <c r="P4908">
        <v>7.0627802690583099</v>
      </c>
    </row>
    <row r="4909" spans="1:17" hidden="1" x14ac:dyDescent="0.3">
      <c r="A4909" t="s">
        <v>10048</v>
      </c>
      <c r="B4909" t="s">
        <v>10049</v>
      </c>
      <c r="C4909" t="s">
        <v>10405</v>
      </c>
      <c r="D4909" t="s">
        <v>754</v>
      </c>
      <c r="E4909">
        <v>0</v>
      </c>
      <c r="F4909">
        <v>44.07</v>
      </c>
      <c r="G4909">
        <v>3.3867788456936401</v>
      </c>
      <c r="H4909">
        <v>-1.01867018337972</v>
      </c>
      <c r="I4909">
        <v>2.03975793679585</v>
      </c>
      <c r="J4909">
        <v>-1.4955370695511601</v>
      </c>
      <c r="K4909">
        <v>42.097323301375098</v>
      </c>
      <c r="L4909">
        <v>38.707475397630397</v>
      </c>
      <c r="M4909">
        <v>40.246772189485696</v>
      </c>
      <c r="N4909">
        <v>0.72524948678658596</v>
      </c>
      <c r="O4909">
        <v>0.22691173133650899</v>
      </c>
      <c r="P4909">
        <v>42.436974789915901</v>
      </c>
    </row>
    <row r="4910" spans="1:17" hidden="1" x14ac:dyDescent="0.3">
      <c r="A4910" t="s">
        <v>10050</v>
      </c>
      <c r="B4910" t="s">
        <v>10051</v>
      </c>
      <c r="C4910" t="s">
        <v>10405</v>
      </c>
      <c r="D4910" t="s">
        <v>1363</v>
      </c>
      <c r="E4910">
        <v>0</v>
      </c>
      <c r="F4910">
        <v>57.69</v>
      </c>
      <c r="G4910">
        <v>-23.013516587746899</v>
      </c>
      <c r="H4910">
        <v>-2.8932193431648199</v>
      </c>
      <c r="I4910">
        <v>-12.3902067814221</v>
      </c>
      <c r="J4910">
        <v>-0.76417062946145897</v>
      </c>
      <c r="K4910">
        <v>56.9257084179552</v>
      </c>
      <c r="L4910">
        <v>55.466557225671799</v>
      </c>
      <c r="M4910">
        <v>51.453169897924603</v>
      </c>
      <c r="N4910">
        <v>0.32865592542577399</v>
      </c>
      <c r="O4910">
        <v>3.9868261397122602</v>
      </c>
      <c r="P4910">
        <v>9.8647876594934303</v>
      </c>
    </row>
    <row r="4911" spans="1:17" hidden="1" x14ac:dyDescent="0.3">
      <c r="A4911" t="s">
        <v>10052</v>
      </c>
      <c r="B4911" t="s">
        <v>10053</v>
      </c>
      <c r="C4911" t="s">
        <v>10405</v>
      </c>
      <c r="D4911" t="s">
        <v>592</v>
      </c>
      <c r="M4911">
        <v>50</v>
      </c>
    </row>
    <row r="4912" spans="1:17" hidden="1" x14ac:dyDescent="0.3">
      <c r="A4912" t="s">
        <v>10054</v>
      </c>
      <c r="B4912" t="s">
        <v>10055</v>
      </c>
      <c r="C4912" t="s">
        <v>10405</v>
      </c>
    </row>
    <row r="4913" spans="1:16" hidden="1" x14ac:dyDescent="0.3">
      <c r="A4913" t="s">
        <v>10056</v>
      </c>
      <c r="B4913" t="s">
        <v>10057</v>
      </c>
      <c r="C4913" t="s">
        <v>10405</v>
      </c>
      <c r="D4913" t="s">
        <v>510</v>
      </c>
      <c r="F4913">
        <v>250</v>
      </c>
      <c r="G4913">
        <v>-5.5931859894901201</v>
      </c>
      <c r="H4913">
        <v>-1.87035303188851</v>
      </c>
      <c r="I4913">
        <v>-12.2495918825592</v>
      </c>
      <c r="J4913">
        <v>1.0670674632677399</v>
      </c>
      <c r="N4913">
        <v>1</v>
      </c>
    </row>
    <row r="4914" spans="1:16" hidden="1" x14ac:dyDescent="0.3">
      <c r="A4914" t="s">
        <v>10058</v>
      </c>
      <c r="B4914" t="s">
        <v>10059</v>
      </c>
      <c r="C4914" t="s">
        <v>10405</v>
      </c>
      <c r="F4914">
        <v>10.28</v>
      </c>
      <c r="G4914">
        <v>-5.5931859894901201</v>
      </c>
      <c r="H4914">
        <v>-1.87035303188851</v>
      </c>
      <c r="I4914">
        <v>-12.2495918825592</v>
      </c>
      <c r="J4914">
        <v>1.0670674632677399</v>
      </c>
    </row>
    <row r="4915" spans="1:16" hidden="1" x14ac:dyDescent="0.3">
      <c r="A4915" t="s">
        <v>10060</v>
      </c>
      <c r="B4915" t="s">
        <v>10061</v>
      </c>
      <c r="C4915" t="s">
        <v>10405</v>
      </c>
      <c r="F4915">
        <v>1.1499999999999999</v>
      </c>
      <c r="G4915">
        <v>-5.5931859894901201</v>
      </c>
      <c r="H4915">
        <v>-1.87035303188851</v>
      </c>
      <c r="I4915">
        <v>-12.2495918825592</v>
      </c>
      <c r="J4915">
        <v>1.0670674632677399</v>
      </c>
    </row>
    <row r="4916" spans="1:16" hidden="1" x14ac:dyDescent="0.3">
      <c r="A4916" t="s">
        <v>10062</v>
      </c>
      <c r="B4916" t="s">
        <v>10063</v>
      </c>
      <c r="C4916" t="s">
        <v>10405</v>
      </c>
      <c r="D4916" t="s">
        <v>127</v>
      </c>
      <c r="F4916">
        <v>93.75</v>
      </c>
      <c r="G4916">
        <v>19.038166508050601</v>
      </c>
      <c r="H4916">
        <v>-4.7576556561113303</v>
      </c>
      <c r="I4916">
        <v>-8.6588382969353699</v>
      </c>
      <c r="J4916">
        <v>-4.1084557407475</v>
      </c>
      <c r="K4916">
        <v>90.2701998698967</v>
      </c>
      <c r="L4916">
        <v>88.055201518783804</v>
      </c>
      <c r="N4916">
        <v>0.62652224555996705</v>
      </c>
      <c r="O4916">
        <v>34.133333333333297</v>
      </c>
      <c r="P4916">
        <v>55.472636815920403</v>
      </c>
    </row>
    <row r="4917" spans="1:16" hidden="1" x14ac:dyDescent="0.3">
      <c r="A4917" t="s">
        <v>10064</v>
      </c>
      <c r="B4917" t="s">
        <v>10065</v>
      </c>
      <c r="C4917" t="s">
        <v>10405</v>
      </c>
    </row>
    <row r="4918" spans="1:16" hidden="1" x14ac:dyDescent="0.3">
      <c r="A4918" t="s">
        <v>10066</v>
      </c>
      <c r="B4918" t="s">
        <v>10067</v>
      </c>
      <c r="C4918" t="s">
        <v>10405</v>
      </c>
    </row>
    <row r="4919" spans="1:16" hidden="1" x14ac:dyDescent="0.3">
      <c r="A4919" t="s">
        <v>10068</v>
      </c>
      <c r="B4919" t="s">
        <v>10069</v>
      </c>
      <c r="C4919" t="s">
        <v>10405</v>
      </c>
    </row>
    <row r="4920" spans="1:16" hidden="1" x14ac:dyDescent="0.3">
      <c r="A4920" t="s">
        <v>10070</v>
      </c>
      <c r="B4920" t="s">
        <v>10071</v>
      </c>
      <c r="C4920" t="s">
        <v>10405</v>
      </c>
    </row>
    <row r="4921" spans="1:16" hidden="1" x14ac:dyDescent="0.3">
      <c r="A4921" t="s">
        <v>10072</v>
      </c>
      <c r="B4921" t="s">
        <v>10073</v>
      </c>
      <c r="C4921" t="s">
        <v>10405</v>
      </c>
    </row>
    <row r="4922" spans="1:16" hidden="1" x14ac:dyDescent="0.3">
      <c r="A4922" t="s">
        <v>10074</v>
      </c>
      <c r="B4922" t="s">
        <v>10075</v>
      </c>
      <c r="C4922" t="s">
        <v>10405</v>
      </c>
    </row>
    <row r="4923" spans="1:16" hidden="1" x14ac:dyDescent="0.3">
      <c r="A4923" t="s">
        <v>10076</v>
      </c>
      <c r="B4923" t="s">
        <v>10077</v>
      </c>
      <c r="C4923" t="s">
        <v>10405</v>
      </c>
    </row>
    <row r="4924" spans="1:16" hidden="1" x14ac:dyDescent="0.3">
      <c r="A4924" t="s">
        <v>10078</v>
      </c>
      <c r="B4924" t="s">
        <v>10079</v>
      </c>
      <c r="C4924" t="s">
        <v>10405</v>
      </c>
    </row>
    <row r="4925" spans="1:16" hidden="1" x14ac:dyDescent="0.3">
      <c r="A4925" t="s">
        <v>10080</v>
      </c>
      <c r="B4925" t="s">
        <v>10081</v>
      </c>
      <c r="C4925" t="s">
        <v>10405</v>
      </c>
      <c r="D4925" t="s">
        <v>564</v>
      </c>
      <c r="F4925">
        <v>0</v>
      </c>
      <c r="G4925">
        <v>-32.171510911304203</v>
      </c>
      <c r="M4925">
        <v>50</v>
      </c>
    </row>
    <row r="4926" spans="1:16" hidden="1" x14ac:dyDescent="0.3">
      <c r="A4926" t="s">
        <v>10082</v>
      </c>
      <c r="B4926" t="s">
        <v>10083</v>
      </c>
      <c r="C4926" t="s">
        <v>10405</v>
      </c>
    </row>
    <row r="4927" spans="1:16" hidden="1" x14ac:dyDescent="0.3">
      <c r="A4927" t="s">
        <v>10084</v>
      </c>
      <c r="B4927" t="s">
        <v>10085</v>
      </c>
      <c r="C4927" t="s">
        <v>10405</v>
      </c>
      <c r="F4927">
        <v>0.77</v>
      </c>
      <c r="G4927">
        <v>-30.855721437619898</v>
      </c>
      <c r="H4927">
        <v>-10.7817520416534</v>
      </c>
      <c r="I4927">
        <v>-13.629089394643101</v>
      </c>
      <c r="J4927">
        <v>-3.7349342632625402</v>
      </c>
      <c r="K4927">
        <v>0.79849990699491302</v>
      </c>
      <c r="L4927">
        <v>0.81845184674695404</v>
      </c>
      <c r="N4927">
        <v>0.45550349863223599</v>
      </c>
      <c r="O4927">
        <v>25.974025974025899</v>
      </c>
      <c r="P4927">
        <v>57.142857142857103</v>
      </c>
    </row>
    <row r="4928" spans="1:16" hidden="1" x14ac:dyDescent="0.3">
      <c r="A4928" t="s">
        <v>10086</v>
      </c>
      <c r="B4928" t="s">
        <v>10087</v>
      </c>
      <c r="C4928" t="s">
        <v>10405</v>
      </c>
      <c r="D4928" t="s">
        <v>127</v>
      </c>
      <c r="F4928">
        <v>0</v>
      </c>
      <c r="G4928">
        <v>-32.171510911304203</v>
      </c>
      <c r="M4928">
        <v>50</v>
      </c>
    </row>
    <row r="4929" spans="1:13" hidden="1" x14ac:dyDescent="0.3">
      <c r="A4929" t="s">
        <v>10088</v>
      </c>
      <c r="B4929" t="s">
        <v>10089</v>
      </c>
      <c r="C4929" t="s">
        <v>10405</v>
      </c>
      <c r="F4929">
        <v>0</v>
      </c>
      <c r="G4929">
        <v>-32.171510911304203</v>
      </c>
      <c r="M4929">
        <v>50</v>
      </c>
    </row>
    <row r="4930" spans="1:13" hidden="1" x14ac:dyDescent="0.3">
      <c r="A4930" t="s">
        <v>10090</v>
      </c>
      <c r="B4930" t="s">
        <v>10091</v>
      </c>
      <c r="C4930" t="s">
        <v>10405</v>
      </c>
      <c r="D4930" t="s">
        <v>400</v>
      </c>
      <c r="F4930">
        <v>0</v>
      </c>
      <c r="G4930">
        <v>-32.171510911304203</v>
      </c>
      <c r="M4930">
        <v>50</v>
      </c>
    </row>
    <row r="4931" spans="1:13" hidden="1" x14ac:dyDescent="0.3">
      <c r="A4931" t="s">
        <v>10092</v>
      </c>
      <c r="B4931" t="s">
        <v>10093</v>
      </c>
      <c r="C4931" t="s">
        <v>10405</v>
      </c>
      <c r="D4931" t="s">
        <v>564</v>
      </c>
    </row>
    <row r="4932" spans="1:13" hidden="1" x14ac:dyDescent="0.3">
      <c r="A4932" t="s">
        <v>10094</v>
      </c>
      <c r="B4932" t="s">
        <v>10095</v>
      </c>
      <c r="C4932" t="s">
        <v>10405</v>
      </c>
      <c r="D4932" t="s">
        <v>266</v>
      </c>
    </row>
    <row r="4933" spans="1:13" hidden="1" x14ac:dyDescent="0.3">
      <c r="A4933" t="s">
        <v>10096</v>
      </c>
      <c r="B4933" t="s">
        <v>10097</v>
      </c>
      <c r="C4933" t="s">
        <v>10405</v>
      </c>
      <c r="D4933" t="s">
        <v>130</v>
      </c>
      <c r="F4933">
        <v>0</v>
      </c>
      <c r="G4933">
        <v>-32.171510911304203</v>
      </c>
    </row>
    <row r="4934" spans="1:13" hidden="1" x14ac:dyDescent="0.3">
      <c r="A4934" t="s">
        <v>10098</v>
      </c>
      <c r="B4934" t="s">
        <v>10099</v>
      </c>
      <c r="C4934" t="s">
        <v>10405</v>
      </c>
      <c r="D4934" t="s">
        <v>592</v>
      </c>
      <c r="F4934">
        <v>0</v>
      </c>
      <c r="G4934">
        <v>-32.171510911304203</v>
      </c>
      <c r="M4934">
        <v>50</v>
      </c>
    </row>
    <row r="4935" spans="1:13" hidden="1" x14ac:dyDescent="0.3">
      <c r="A4935" t="s">
        <v>10100</v>
      </c>
      <c r="B4935" t="s">
        <v>10101</v>
      </c>
      <c r="C4935" t="s">
        <v>10405</v>
      </c>
      <c r="F4935">
        <v>0</v>
      </c>
      <c r="G4935">
        <v>-32.171510911304203</v>
      </c>
      <c r="M4935">
        <v>50</v>
      </c>
    </row>
    <row r="4936" spans="1:13" hidden="1" x14ac:dyDescent="0.3">
      <c r="A4936" t="s">
        <v>10102</v>
      </c>
      <c r="B4936" t="s">
        <v>10103</v>
      </c>
      <c r="C4936" t="s">
        <v>10405</v>
      </c>
    </row>
    <row r="4937" spans="1:13" hidden="1" x14ac:dyDescent="0.3">
      <c r="A4937" t="s">
        <v>10104</v>
      </c>
      <c r="B4937" t="s">
        <v>10105</v>
      </c>
      <c r="C4937" t="s">
        <v>10405</v>
      </c>
      <c r="D4937" t="s">
        <v>592</v>
      </c>
      <c r="F4937">
        <v>0</v>
      </c>
      <c r="G4937">
        <v>-32.171510911304203</v>
      </c>
      <c r="M4937">
        <v>50</v>
      </c>
    </row>
    <row r="4938" spans="1:13" hidden="1" x14ac:dyDescent="0.3">
      <c r="A4938" t="s">
        <v>10106</v>
      </c>
      <c r="B4938" t="s">
        <v>10107</v>
      </c>
      <c r="C4938" t="s">
        <v>10405</v>
      </c>
      <c r="D4938" t="s">
        <v>144</v>
      </c>
      <c r="F4938">
        <v>0</v>
      </c>
      <c r="G4938">
        <v>-32.171510911304203</v>
      </c>
      <c r="M4938">
        <v>50</v>
      </c>
    </row>
    <row r="4939" spans="1:13" hidden="1" x14ac:dyDescent="0.3">
      <c r="A4939" t="s">
        <v>10108</v>
      </c>
      <c r="B4939" t="s">
        <v>10109</v>
      </c>
      <c r="C4939" t="s">
        <v>10405</v>
      </c>
      <c r="D4939" t="s">
        <v>592</v>
      </c>
      <c r="F4939">
        <v>0</v>
      </c>
      <c r="G4939">
        <v>-32.171510911304203</v>
      </c>
      <c r="M4939">
        <v>50</v>
      </c>
    </row>
    <row r="4940" spans="1:13" hidden="1" x14ac:dyDescent="0.3">
      <c r="A4940" t="s">
        <v>10110</v>
      </c>
      <c r="B4940" t="s">
        <v>10111</v>
      </c>
      <c r="C4940" t="s">
        <v>10405</v>
      </c>
      <c r="D4940" t="s">
        <v>144</v>
      </c>
      <c r="F4940">
        <v>0</v>
      </c>
      <c r="G4940">
        <v>-32.171510911304203</v>
      </c>
      <c r="M4940">
        <v>50</v>
      </c>
    </row>
    <row r="4941" spans="1:13" hidden="1" x14ac:dyDescent="0.3">
      <c r="A4941" t="s">
        <v>10112</v>
      </c>
      <c r="B4941" t="s">
        <v>10113</v>
      </c>
      <c r="C4941" t="s">
        <v>10405</v>
      </c>
      <c r="F4941">
        <v>0</v>
      </c>
      <c r="G4941">
        <v>-32.171510911304203</v>
      </c>
      <c r="M4941">
        <v>50</v>
      </c>
    </row>
    <row r="4942" spans="1:13" hidden="1" x14ac:dyDescent="0.3">
      <c r="A4942" t="s">
        <v>10114</v>
      </c>
      <c r="B4942" t="s">
        <v>10115</v>
      </c>
      <c r="C4942" t="s">
        <v>10405</v>
      </c>
      <c r="D4942" t="s">
        <v>46</v>
      </c>
      <c r="F4942">
        <v>0</v>
      </c>
      <c r="G4942">
        <v>-32.171510911304203</v>
      </c>
      <c r="M4942">
        <v>50</v>
      </c>
    </row>
    <row r="4943" spans="1:13" hidden="1" x14ac:dyDescent="0.3">
      <c r="A4943" t="s">
        <v>10116</v>
      </c>
      <c r="B4943" t="s">
        <v>10117</v>
      </c>
      <c r="C4943" t="s">
        <v>10405</v>
      </c>
      <c r="D4943" t="s">
        <v>5124</v>
      </c>
      <c r="F4943">
        <v>0</v>
      </c>
      <c r="G4943">
        <v>-32.171510911304203</v>
      </c>
      <c r="M4943">
        <v>50</v>
      </c>
    </row>
    <row r="4944" spans="1:13" hidden="1" x14ac:dyDescent="0.3">
      <c r="A4944" t="s">
        <v>10118</v>
      </c>
      <c r="B4944" t="s">
        <v>10119</v>
      </c>
      <c r="C4944" t="s">
        <v>10405</v>
      </c>
      <c r="D4944" t="s">
        <v>74</v>
      </c>
      <c r="F4944">
        <v>0</v>
      </c>
      <c r="G4944">
        <v>-32.171510911304203</v>
      </c>
      <c r="M4944">
        <v>50</v>
      </c>
    </row>
    <row r="4945" spans="1:16" hidden="1" x14ac:dyDescent="0.3">
      <c r="A4945" t="s">
        <v>10120</v>
      </c>
      <c r="B4945" t="s">
        <v>10121</v>
      </c>
      <c r="C4945" t="s">
        <v>10405</v>
      </c>
      <c r="D4945" t="s">
        <v>233</v>
      </c>
      <c r="F4945">
        <v>0</v>
      </c>
      <c r="G4945">
        <v>-32.171510911304203</v>
      </c>
      <c r="M4945">
        <v>50</v>
      </c>
    </row>
    <row r="4946" spans="1:16" hidden="1" x14ac:dyDescent="0.3">
      <c r="A4946" t="s">
        <v>10122</v>
      </c>
      <c r="B4946" t="s">
        <v>10123</v>
      </c>
      <c r="C4946" t="s">
        <v>10405</v>
      </c>
      <c r="D4946" t="s">
        <v>400</v>
      </c>
      <c r="F4946">
        <v>0</v>
      </c>
      <c r="G4946">
        <v>-32.171510911304203</v>
      </c>
      <c r="M4946">
        <v>50</v>
      </c>
    </row>
    <row r="4947" spans="1:16" hidden="1" x14ac:dyDescent="0.3">
      <c r="A4947" t="s">
        <v>10124</v>
      </c>
      <c r="B4947" t="s">
        <v>10125</v>
      </c>
      <c r="C4947" t="s">
        <v>10405</v>
      </c>
      <c r="D4947" t="s">
        <v>144</v>
      </c>
      <c r="F4947">
        <v>0</v>
      </c>
      <c r="G4947">
        <v>-32.171510911304203</v>
      </c>
      <c r="M4947">
        <v>50</v>
      </c>
    </row>
    <row r="4948" spans="1:16" hidden="1" x14ac:dyDescent="0.3">
      <c r="A4948" t="s">
        <v>10126</v>
      </c>
      <c r="B4948" t="s">
        <v>10127</v>
      </c>
      <c r="C4948" t="s">
        <v>10405</v>
      </c>
      <c r="D4948" t="s">
        <v>998</v>
      </c>
      <c r="F4948">
        <v>4.5199999999999996</v>
      </c>
      <c r="G4948">
        <v>-32.171510911304203</v>
      </c>
      <c r="H4948">
        <v>-4.7576556561113303</v>
      </c>
      <c r="I4948">
        <v>-17.683143448697201</v>
      </c>
      <c r="J4948">
        <v>-2.4691114784524202</v>
      </c>
      <c r="O4948">
        <v>0</v>
      </c>
      <c r="P4948">
        <v>0</v>
      </c>
    </row>
    <row r="4949" spans="1:16" hidden="1" x14ac:dyDescent="0.3">
      <c r="A4949" t="s">
        <v>10128</v>
      </c>
      <c r="B4949" t="s">
        <v>10129</v>
      </c>
      <c r="C4949" t="s">
        <v>10405</v>
      </c>
      <c r="F4949">
        <v>21.35</v>
      </c>
      <c r="G4949">
        <v>-33.328918318711601</v>
      </c>
      <c r="H4949">
        <v>2.5931090207510299</v>
      </c>
      <c r="I4949">
        <v>7.8312598434838501</v>
      </c>
      <c r="J4949">
        <v>-5.5426081376951704</v>
      </c>
      <c r="K4949">
        <v>21.171312382146699</v>
      </c>
      <c r="L4949">
        <v>20.642351691847001</v>
      </c>
      <c r="N4949">
        <v>1.4142077360612899</v>
      </c>
      <c r="O4949">
        <v>33.442622950819597</v>
      </c>
      <c r="P4949">
        <v>34.276729559748397</v>
      </c>
    </row>
    <row r="4950" spans="1:16" hidden="1" x14ac:dyDescent="0.3">
      <c r="A4950" t="s">
        <v>10130</v>
      </c>
      <c r="B4950" t="s">
        <v>10131</v>
      </c>
      <c r="C4950" t="s">
        <v>10405</v>
      </c>
      <c r="D4950" t="s">
        <v>1126</v>
      </c>
    </row>
    <row r="4951" spans="1:16" hidden="1" x14ac:dyDescent="0.3">
      <c r="A4951" t="s">
        <v>10132</v>
      </c>
      <c r="B4951" t="s">
        <v>10133</v>
      </c>
      <c r="C4951" t="s">
        <v>10405</v>
      </c>
      <c r="F4951">
        <v>0</v>
      </c>
      <c r="G4951">
        <v>-32.171510911304203</v>
      </c>
      <c r="M4951">
        <v>50</v>
      </c>
    </row>
    <row r="4952" spans="1:16" hidden="1" x14ac:dyDescent="0.3">
      <c r="A4952" t="s">
        <v>10134</v>
      </c>
      <c r="B4952" t="s">
        <v>10135</v>
      </c>
      <c r="C4952" t="s">
        <v>10405</v>
      </c>
      <c r="D4952" t="s">
        <v>564</v>
      </c>
      <c r="F4952">
        <v>0</v>
      </c>
      <c r="G4952">
        <v>-32.171510911304203</v>
      </c>
      <c r="M4952">
        <v>50</v>
      </c>
    </row>
    <row r="4953" spans="1:16" hidden="1" x14ac:dyDescent="0.3">
      <c r="A4953" t="s">
        <v>10136</v>
      </c>
      <c r="B4953" t="s">
        <v>10137</v>
      </c>
      <c r="C4953" t="s">
        <v>10405</v>
      </c>
      <c r="D4953" t="s">
        <v>564</v>
      </c>
      <c r="F4953">
        <v>0</v>
      </c>
      <c r="G4953">
        <v>-32.171510911304203</v>
      </c>
      <c r="M4953">
        <v>50</v>
      </c>
    </row>
    <row r="4954" spans="1:16" hidden="1" x14ac:dyDescent="0.3">
      <c r="A4954" t="s">
        <v>10138</v>
      </c>
      <c r="B4954" t="s">
        <v>10139</v>
      </c>
      <c r="C4954" t="s">
        <v>10405</v>
      </c>
      <c r="F4954">
        <v>0</v>
      </c>
      <c r="G4954">
        <v>-32.171510911304203</v>
      </c>
      <c r="M4954">
        <v>50</v>
      </c>
    </row>
    <row r="4955" spans="1:16" hidden="1" x14ac:dyDescent="0.3">
      <c r="A4955" t="s">
        <v>10140</v>
      </c>
      <c r="B4955" t="s">
        <v>10141</v>
      </c>
      <c r="C4955" t="s">
        <v>10405</v>
      </c>
      <c r="F4955">
        <v>0</v>
      </c>
      <c r="G4955">
        <v>-32.171510911304203</v>
      </c>
      <c r="M4955">
        <v>50</v>
      </c>
    </row>
    <row r="4956" spans="1:16" hidden="1" x14ac:dyDescent="0.3">
      <c r="A4956" t="s">
        <v>10142</v>
      </c>
      <c r="B4956" t="s">
        <v>10143</v>
      </c>
      <c r="C4956" t="s">
        <v>10405</v>
      </c>
      <c r="D4956" t="s">
        <v>51</v>
      </c>
      <c r="F4956">
        <v>0</v>
      </c>
      <c r="G4956">
        <v>-32.171510911304203</v>
      </c>
      <c r="M4956">
        <v>50</v>
      </c>
    </row>
    <row r="4957" spans="1:16" hidden="1" x14ac:dyDescent="0.3">
      <c r="A4957" t="s">
        <v>10144</v>
      </c>
      <c r="B4957" t="s">
        <v>10145</v>
      </c>
      <c r="C4957" t="s">
        <v>10405</v>
      </c>
      <c r="F4957">
        <v>0</v>
      </c>
      <c r="G4957">
        <v>-32.171510911304203</v>
      </c>
      <c r="M4957">
        <v>50</v>
      </c>
    </row>
    <row r="4958" spans="1:16" hidden="1" x14ac:dyDescent="0.3">
      <c r="A4958" t="s">
        <v>10146</v>
      </c>
      <c r="B4958" t="s">
        <v>10147</v>
      </c>
      <c r="C4958" t="s">
        <v>10405</v>
      </c>
      <c r="D4958" t="s">
        <v>564</v>
      </c>
      <c r="F4958">
        <v>0</v>
      </c>
      <c r="G4958">
        <v>-32.171510911304203</v>
      </c>
      <c r="M4958">
        <v>50</v>
      </c>
    </row>
    <row r="4959" spans="1:16" hidden="1" x14ac:dyDescent="0.3">
      <c r="A4959" t="s">
        <v>10148</v>
      </c>
      <c r="B4959" t="s">
        <v>10149</v>
      </c>
      <c r="C4959" t="s">
        <v>10405</v>
      </c>
      <c r="D4959" t="s">
        <v>144</v>
      </c>
      <c r="F4959">
        <v>0</v>
      </c>
      <c r="G4959">
        <v>-32.171510911304203</v>
      </c>
    </row>
    <row r="4960" spans="1:16" hidden="1" x14ac:dyDescent="0.3">
      <c r="A4960" t="s">
        <v>10150</v>
      </c>
      <c r="B4960" t="s">
        <v>10151</v>
      </c>
      <c r="C4960" t="s">
        <v>10405</v>
      </c>
      <c r="D4960" t="s">
        <v>564</v>
      </c>
      <c r="F4960">
        <v>0</v>
      </c>
      <c r="G4960">
        <v>-32.171510911304203</v>
      </c>
      <c r="M4960">
        <v>50</v>
      </c>
    </row>
    <row r="4961" spans="1:13" hidden="1" x14ac:dyDescent="0.3">
      <c r="A4961" t="s">
        <v>10152</v>
      </c>
      <c r="B4961" t="s">
        <v>10153</v>
      </c>
      <c r="C4961" t="s">
        <v>10405</v>
      </c>
      <c r="D4961" t="s">
        <v>130</v>
      </c>
      <c r="F4961">
        <v>0</v>
      </c>
      <c r="G4961">
        <v>-32.171510911304203</v>
      </c>
      <c r="M4961">
        <v>50</v>
      </c>
    </row>
    <row r="4962" spans="1:13" hidden="1" x14ac:dyDescent="0.3">
      <c r="A4962" t="s">
        <v>10154</v>
      </c>
      <c r="B4962" t="s">
        <v>10155</v>
      </c>
      <c r="C4962" t="s">
        <v>10405</v>
      </c>
      <c r="D4962" t="s">
        <v>130</v>
      </c>
      <c r="F4962">
        <v>0</v>
      </c>
      <c r="G4962">
        <v>-32.171510911304203</v>
      </c>
      <c r="M4962">
        <v>50</v>
      </c>
    </row>
    <row r="4963" spans="1:13" hidden="1" x14ac:dyDescent="0.3">
      <c r="A4963" t="s">
        <v>10156</v>
      </c>
      <c r="B4963" t="s">
        <v>10157</v>
      </c>
      <c r="C4963" t="s">
        <v>10405</v>
      </c>
      <c r="D4963" t="s">
        <v>564</v>
      </c>
      <c r="F4963">
        <v>0</v>
      </c>
      <c r="G4963">
        <v>-32.171510911304203</v>
      </c>
      <c r="M4963">
        <v>50</v>
      </c>
    </row>
    <row r="4964" spans="1:13" hidden="1" x14ac:dyDescent="0.3">
      <c r="A4964" t="s">
        <v>10158</v>
      </c>
      <c r="B4964" t="s">
        <v>10159</v>
      </c>
      <c r="C4964" t="s">
        <v>10405</v>
      </c>
      <c r="F4964">
        <v>0</v>
      </c>
      <c r="G4964">
        <v>-32.171510911304203</v>
      </c>
      <c r="M4964">
        <v>50</v>
      </c>
    </row>
    <row r="4965" spans="1:13" hidden="1" x14ac:dyDescent="0.3">
      <c r="A4965" t="s">
        <v>10160</v>
      </c>
      <c r="B4965" t="s">
        <v>10161</v>
      </c>
      <c r="C4965" t="s">
        <v>10405</v>
      </c>
      <c r="D4965" t="s">
        <v>400</v>
      </c>
      <c r="F4965">
        <v>0</v>
      </c>
      <c r="G4965">
        <v>-32.171510911304203</v>
      </c>
      <c r="M4965">
        <v>50</v>
      </c>
    </row>
    <row r="4966" spans="1:13" hidden="1" x14ac:dyDescent="0.3">
      <c r="A4966" t="s">
        <v>10162</v>
      </c>
      <c r="B4966" t="s">
        <v>10163</v>
      </c>
      <c r="C4966" t="s">
        <v>10405</v>
      </c>
      <c r="D4966" t="s">
        <v>564</v>
      </c>
      <c r="F4966">
        <v>0</v>
      </c>
      <c r="G4966">
        <v>-32.171510911304203</v>
      </c>
    </row>
    <row r="4967" spans="1:13" hidden="1" x14ac:dyDescent="0.3">
      <c r="A4967" t="s">
        <v>10164</v>
      </c>
      <c r="B4967" t="s">
        <v>10165</v>
      </c>
      <c r="C4967" t="s">
        <v>10405</v>
      </c>
      <c r="F4967">
        <v>0</v>
      </c>
      <c r="G4967">
        <v>-32.171510911304203</v>
      </c>
      <c r="M4967">
        <v>50</v>
      </c>
    </row>
    <row r="4968" spans="1:13" hidden="1" x14ac:dyDescent="0.3">
      <c r="A4968" t="s">
        <v>10166</v>
      </c>
      <c r="B4968" t="s">
        <v>10167</v>
      </c>
      <c r="C4968" t="s">
        <v>10405</v>
      </c>
      <c r="D4968" t="s">
        <v>564</v>
      </c>
      <c r="F4968">
        <v>0</v>
      </c>
      <c r="G4968">
        <v>-32.171510911304203</v>
      </c>
      <c r="M4968">
        <v>50</v>
      </c>
    </row>
    <row r="4969" spans="1:13" hidden="1" x14ac:dyDescent="0.3">
      <c r="A4969" t="s">
        <v>10168</v>
      </c>
      <c r="B4969" t="s">
        <v>10169</v>
      </c>
      <c r="C4969" t="s">
        <v>10405</v>
      </c>
      <c r="D4969" t="s">
        <v>144</v>
      </c>
      <c r="F4969">
        <v>0</v>
      </c>
      <c r="G4969">
        <v>-32.171510911304203</v>
      </c>
      <c r="M4969">
        <v>50</v>
      </c>
    </row>
    <row r="4970" spans="1:13" hidden="1" x14ac:dyDescent="0.3">
      <c r="A4970" t="s">
        <v>10170</v>
      </c>
      <c r="B4970" t="s">
        <v>10171</v>
      </c>
      <c r="C4970" t="s">
        <v>10405</v>
      </c>
      <c r="D4970" t="s">
        <v>54</v>
      </c>
      <c r="F4970">
        <v>0</v>
      </c>
      <c r="G4970">
        <v>-32.171510911304203</v>
      </c>
      <c r="M4970">
        <v>50</v>
      </c>
    </row>
    <row r="4971" spans="1:13" hidden="1" x14ac:dyDescent="0.3">
      <c r="A4971" t="s">
        <v>10172</v>
      </c>
      <c r="B4971" t="s">
        <v>10173</v>
      </c>
      <c r="C4971" t="s">
        <v>10405</v>
      </c>
      <c r="D4971" t="s">
        <v>510</v>
      </c>
      <c r="F4971">
        <v>0</v>
      </c>
      <c r="G4971">
        <v>-32.171510911304203</v>
      </c>
      <c r="M4971">
        <v>50</v>
      </c>
    </row>
    <row r="4972" spans="1:13" hidden="1" x14ac:dyDescent="0.3">
      <c r="A4972" t="s">
        <v>10174</v>
      </c>
      <c r="B4972" t="s">
        <v>10175</v>
      </c>
      <c r="C4972" t="s">
        <v>10405</v>
      </c>
      <c r="D4972" t="s">
        <v>213</v>
      </c>
      <c r="F4972">
        <v>0</v>
      </c>
      <c r="G4972">
        <v>-32.171510911304203</v>
      </c>
      <c r="M4972">
        <v>50</v>
      </c>
    </row>
    <row r="4973" spans="1:13" hidden="1" x14ac:dyDescent="0.3">
      <c r="A4973" t="s">
        <v>10176</v>
      </c>
      <c r="B4973" t="s">
        <v>10177</v>
      </c>
      <c r="C4973" t="s">
        <v>10405</v>
      </c>
      <c r="D4973" t="s">
        <v>213</v>
      </c>
      <c r="F4973">
        <v>0</v>
      </c>
      <c r="G4973">
        <v>-32.171510911304203</v>
      </c>
      <c r="M4973">
        <v>50</v>
      </c>
    </row>
    <row r="4974" spans="1:13" hidden="1" x14ac:dyDescent="0.3">
      <c r="A4974" t="s">
        <v>10178</v>
      </c>
      <c r="B4974" t="s">
        <v>10179</v>
      </c>
      <c r="C4974" t="s">
        <v>10405</v>
      </c>
      <c r="F4974">
        <v>0</v>
      </c>
      <c r="G4974">
        <v>-32.171510911304203</v>
      </c>
      <c r="M4974">
        <v>50</v>
      </c>
    </row>
    <row r="4975" spans="1:13" hidden="1" x14ac:dyDescent="0.3">
      <c r="A4975" t="s">
        <v>10180</v>
      </c>
      <c r="B4975" t="s">
        <v>10181</v>
      </c>
      <c r="C4975" t="s">
        <v>10405</v>
      </c>
      <c r="F4975">
        <v>0</v>
      </c>
      <c r="G4975">
        <v>-32.171510911304203</v>
      </c>
      <c r="M4975">
        <v>50</v>
      </c>
    </row>
    <row r="4976" spans="1:13" hidden="1" x14ac:dyDescent="0.3">
      <c r="A4976" t="s">
        <v>10182</v>
      </c>
      <c r="B4976" t="s">
        <v>10183</v>
      </c>
      <c r="C4976" t="s">
        <v>10405</v>
      </c>
      <c r="D4976" t="s">
        <v>376</v>
      </c>
      <c r="F4976">
        <v>0</v>
      </c>
      <c r="G4976">
        <v>-32.171510911304203</v>
      </c>
      <c r="M4976">
        <v>50</v>
      </c>
    </row>
    <row r="4977" spans="1:16" hidden="1" x14ac:dyDescent="0.3">
      <c r="A4977" t="s">
        <v>10184</v>
      </c>
      <c r="B4977" t="s">
        <v>10185</v>
      </c>
      <c r="C4977" t="s">
        <v>10405</v>
      </c>
      <c r="D4977" t="s">
        <v>263</v>
      </c>
      <c r="F4977">
        <v>0</v>
      </c>
      <c r="G4977">
        <v>-32.171510911304203</v>
      </c>
      <c r="M4977">
        <v>50</v>
      </c>
    </row>
    <row r="4978" spans="1:16" hidden="1" x14ac:dyDescent="0.3">
      <c r="A4978" t="s">
        <v>10186</v>
      </c>
      <c r="B4978" t="s">
        <v>10187</v>
      </c>
      <c r="C4978" t="s">
        <v>10405</v>
      </c>
      <c r="D4978" t="s">
        <v>46</v>
      </c>
    </row>
    <row r="4979" spans="1:16" hidden="1" x14ac:dyDescent="0.3">
      <c r="A4979" t="s">
        <v>25</v>
      </c>
      <c r="B4979" t="s">
        <v>10188</v>
      </c>
      <c r="C4979" t="s">
        <v>10405</v>
      </c>
      <c r="D4979" t="s">
        <v>27</v>
      </c>
      <c r="F4979">
        <v>1349.4</v>
      </c>
      <c r="G4979">
        <v>123.03416284756101</v>
      </c>
      <c r="H4979">
        <v>16.8543465064404</v>
      </c>
      <c r="I4979">
        <v>48.4377478476219</v>
      </c>
      <c r="J4979">
        <v>5.4079567015491898</v>
      </c>
      <c r="K4979">
        <v>1154.9325813908999</v>
      </c>
      <c r="L4979">
        <v>936.59924315518901</v>
      </c>
      <c r="N4979">
        <v>1.3713801373694401</v>
      </c>
      <c r="O4979">
        <v>0.61508818734252702</v>
      </c>
      <c r="P4979">
        <v>158.480988411071</v>
      </c>
    </row>
    <row r="4980" spans="1:16" hidden="1" x14ac:dyDescent="0.3">
      <c r="A4980" t="s">
        <v>10189</v>
      </c>
      <c r="B4980" t="s">
        <v>10190</v>
      </c>
      <c r="C4980" t="s">
        <v>10405</v>
      </c>
      <c r="F4980">
        <v>169.2</v>
      </c>
      <c r="G4980">
        <v>132.20348908869499</v>
      </c>
      <c r="H4980">
        <v>-3.1108640604270499</v>
      </c>
      <c r="I4980">
        <v>21.0053811414667</v>
      </c>
      <c r="J4980">
        <v>0.40445173993838401</v>
      </c>
      <c r="K4980">
        <v>164.25407461470201</v>
      </c>
      <c r="L4980">
        <v>120.939489991622</v>
      </c>
      <c r="N4980">
        <v>0.43860432390530701</v>
      </c>
      <c r="O4980">
        <v>20.5673758865248</v>
      </c>
      <c r="P4980">
        <v>176.923076923076</v>
      </c>
    </row>
    <row r="4981" spans="1:16" hidden="1" x14ac:dyDescent="0.3">
      <c r="A4981" t="s">
        <v>10191</v>
      </c>
      <c r="B4981" t="s">
        <v>10192</v>
      </c>
      <c r="C4981" t="s">
        <v>10405</v>
      </c>
      <c r="F4981">
        <v>0</v>
      </c>
      <c r="G4981">
        <v>-32.171510911304203</v>
      </c>
      <c r="M4981">
        <v>50</v>
      </c>
    </row>
    <row r="4982" spans="1:16" hidden="1" x14ac:dyDescent="0.3">
      <c r="A4982" t="s">
        <v>10193</v>
      </c>
      <c r="B4982" t="s">
        <v>10194</v>
      </c>
      <c r="C4982" t="s">
        <v>10405</v>
      </c>
      <c r="D4982" t="s">
        <v>46</v>
      </c>
    </row>
    <row r="4983" spans="1:16" hidden="1" x14ac:dyDescent="0.3">
      <c r="A4983" t="s">
        <v>10195</v>
      </c>
      <c r="B4983" t="s">
        <v>10196</v>
      </c>
      <c r="C4983" t="s">
        <v>10405</v>
      </c>
      <c r="D4983" t="s">
        <v>86</v>
      </c>
      <c r="F4983">
        <v>101.63</v>
      </c>
      <c r="G4983">
        <v>-32.171510911304203</v>
      </c>
      <c r="H4983">
        <v>-4.7576556561113303</v>
      </c>
      <c r="I4983">
        <v>-17.850137554787501</v>
      </c>
      <c r="J4983">
        <v>-2.4691114784524202</v>
      </c>
      <c r="K4983">
        <v>99.521955145749004</v>
      </c>
      <c r="N4983">
        <v>0</v>
      </c>
      <c r="O4983">
        <v>0.16727344288103199</v>
      </c>
    </row>
    <row r="4984" spans="1:16" hidden="1" x14ac:dyDescent="0.3">
      <c r="A4984" t="s">
        <v>10197</v>
      </c>
      <c r="B4984" t="s">
        <v>10198</v>
      </c>
      <c r="C4984" t="s">
        <v>10405</v>
      </c>
      <c r="D4984" t="s">
        <v>754</v>
      </c>
      <c r="F4984">
        <v>28.26</v>
      </c>
      <c r="G4984">
        <v>5.6149347249707704</v>
      </c>
      <c r="H4984">
        <v>3.8485895837972599</v>
      </c>
      <c r="I4984">
        <v>6.5912628837566301</v>
      </c>
      <c r="J4984">
        <v>0.19467541859581</v>
      </c>
      <c r="K4984">
        <v>26.6849634316332</v>
      </c>
      <c r="L4984">
        <v>24.145266244571499</v>
      </c>
      <c r="N4984">
        <v>1.0152752172696899</v>
      </c>
      <c r="O4984">
        <v>6.1571125265392697</v>
      </c>
      <c r="P4984">
        <v>71.272727272727195</v>
      </c>
    </row>
    <row r="4985" spans="1:16" hidden="1" x14ac:dyDescent="0.3">
      <c r="A4985" t="s">
        <v>10199</v>
      </c>
      <c r="B4985" t="s">
        <v>10200</v>
      </c>
      <c r="C4985" t="s">
        <v>10405</v>
      </c>
      <c r="D4985" t="s">
        <v>754</v>
      </c>
      <c r="F4985">
        <v>89.31</v>
      </c>
      <c r="G4985">
        <v>-8.7128435073783006</v>
      </c>
      <c r="H4985">
        <v>0.40486824446227399</v>
      </c>
      <c r="I4985">
        <v>3.9097769052850802</v>
      </c>
      <c r="J4985">
        <v>-0.66439144143251905</v>
      </c>
      <c r="K4985">
        <v>84.439089187773206</v>
      </c>
      <c r="L4985">
        <v>80.777226882994398</v>
      </c>
      <c r="N4985">
        <v>1.7029885854973099</v>
      </c>
      <c r="O4985">
        <v>5.3073563990594597</v>
      </c>
      <c r="P4985">
        <v>32.5270811693129</v>
      </c>
    </row>
    <row r="4986" spans="1:16" hidden="1" x14ac:dyDescent="0.3">
      <c r="A4986" t="s">
        <v>10201</v>
      </c>
      <c r="B4986" t="s">
        <v>10202</v>
      </c>
      <c r="C4986" t="s">
        <v>10405</v>
      </c>
      <c r="D4986" t="s">
        <v>1363</v>
      </c>
      <c r="F4986">
        <v>242.86</v>
      </c>
      <c r="G4986">
        <v>-21.027856158661301</v>
      </c>
      <c r="H4986">
        <v>-3.2800719895148198</v>
      </c>
      <c r="I4986">
        <v>-11.025260269074799</v>
      </c>
      <c r="J4986">
        <v>-1.6071867922599501</v>
      </c>
      <c r="K4986">
        <v>236.996243906487</v>
      </c>
      <c r="L4986">
        <v>229.05041040833899</v>
      </c>
      <c r="N4986">
        <v>1.4417432377416901</v>
      </c>
      <c r="O4986">
        <v>2.8164374536770098</v>
      </c>
      <c r="P4986">
        <v>12.331174838112799</v>
      </c>
    </row>
    <row r="4987" spans="1:16" hidden="1" x14ac:dyDescent="0.3">
      <c r="A4987" t="s">
        <v>10203</v>
      </c>
      <c r="B4987" t="s">
        <v>10204</v>
      </c>
      <c r="C4987" t="s">
        <v>10405</v>
      </c>
      <c r="D4987" t="s">
        <v>754</v>
      </c>
      <c r="F4987">
        <v>1159.1500000000001</v>
      </c>
      <c r="G4987">
        <v>-22.647251450823202</v>
      </c>
      <c r="H4987">
        <v>-4.0080252534676299</v>
      </c>
      <c r="I4987">
        <v>-13.139369717445399</v>
      </c>
      <c r="J4987">
        <v>-1.9240861365097699</v>
      </c>
      <c r="K4987">
        <v>1144.4632167903601</v>
      </c>
      <c r="L4987">
        <v>1114.18568736718</v>
      </c>
      <c r="N4987">
        <v>0.569985977797418</v>
      </c>
      <c r="O4987">
        <v>8.9246430574127409</v>
      </c>
      <c r="P4987">
        <v>34.990508798285703</v>
      </c>
    </row>
    <row r="4988" spans="1:16" hidden="1" x14ac:dyDescent="0.3">
      <c r="A4988" t="s">
        <v>10205</v>
      </c>
      <c r="B4988" t="s">
        <v>10206</v>
      </c>
      <c r="C4988" t="s">
        <v>10405</v>
      </c>
      <c r="D4988" t="s">
        <v>754</v>
      </c>
      <c r="F4988">
        <v>96.94</v>
      </c>
      <c r="G4988">
        <v>17.797548494636299</v>
      </c>
      <c r="H4988">
        <v>-3.6136098942808599</v>
      </c>
      <c r="I4988">
        <v>-0.60584876270687305</v>
      </c>
      <c r="J4988">
        <v>-0.11146491493279501</v>
      </c>
      <c r="K4988">
        <v>94.147534583745994</v>
      </c>
      <c r="L4988">
        <v>86.412776482977307</v>
      </c>
      <c r="N4988">
        <v>0.75603966219389895</v>
      </c>
      <c r="O4988">
        <v>3.1565917062100302</v>
      </c>
      <c r="P4988">
        <v>60.231404958677601</v>
      </c>
    </row>
    <row r="4989" spans="1:16" hidden="1" x14ac:dyDescent="0.3">
      <c r="A4989" t="s">
        <v>10207</v>
      </c>
      <c r="B4989" t="s">
        <v>10208</v>
      </c>
      <c r="C4989" t="s">
        <v>10405</v>
      </c>
      <c r="D4989" t="s">
        <v>754</v>
      </c>
      <c r="F4989">
        <v>54.78</v>
      </c>
      <c r="G4989">
        <v>-10.465223419635601</v>
      </c>
      <c r="H4989">
        <v>-0.662417560873239</v>
      </c>
      <c r="I4989">
        <v>-1.1795279659239299</v>
      </c>
      <c r="J4989">
        <v>0.66355506240433804</v>
      </c>
      <c r="K4989">
        <v>52.359633413799699</v>
      </c>
      <c r="L4989">
        <v>49.725155208600803</v>
      </c>
      <c r="N4989">
        <v>0.14758844773287599</v>
      </c>
      <c r="O4989">
        <v>7.5575027382256401</v>
      </c>
      <c r="P4989">
        <v>34.429447852760703</v>
      </c>
    </row>
    <row r="4990" spans="1:16" hidden="1" x14ac:dyDescent="0.3">
      <c r="A4990" t="s">
        <v>10209</v>
      </c>
      <c r="B4990" t="s">
        <v>10210</v>
      </c>
      <c r="C4990" t="s">
        <v>10405</v>
      </c>
      <c r="D4990" t="s">
        <v>1363</v>
      </c>
      <c r="F4990">
        <v>1010.07</v>
      </c>
      <c r="G4990">
        <v>-31.1635008312034</v>
      </c>
      <c r="H4990">
        <v>-4.24217122015878</v>
      </c>
      <c r="I4990">
        <v>-16.6761434486972</v>
      </c>
      <c r="J4990">
        <v>-2.3452031111681899</v>
      </c>
      <c r="K4990">
        <v>1005.30046869209</v>
      </c>
      <c r="L4990">
        <v>1001.88421748071</v>
      </c>
      <c r="N4990">
        <v>2.9974457502790699</v>
      </c>
      <c r="O4990">
        <v>10.8834041205065</v>
      </c>
      <c r="P4990">
        <v>1.1081081081080999</v>
      </c>
    </row>
    <row r="4991" spans="1:16" hidden="1" x14ac:dyDescent="0.3">
      <c r="A4991" t="s">
        <v>10211</v>
      </c>
      <c r="B4991" t="s">
        <v>10212</v>
      </c>
      <c r="C4991" t="s">
        <v>10405</v>
      </c>
      <c r="D4991" t="s">
        <v>754</v>
      </c>
      <c r="F4991">
        <v>185.97</v>
      </c>
      <c r="G4991">
        <v>21.866424978698198</v>
      </c>
      <c r="H4991">
        <v>-1.9876639001344001</v>
      </c>
      <c r="I4991">
        <v>12.484141495657701</v>
      </c>
      <c r="J4991">
        <v>-2.0178624857046299</v>
      </c>
      <c r="K4991">
        <v>180.22982063508701</v>
      </c>
      <c r="L4991">
        <v>159.92265341647001</v>
      </c>
      <c r="N4991">
        <v>1.0079386918514801</v>
      </c>
      <c r="O4991">
        <v>2.1401301285153398</v>
      </c>
      <c r="P4991">
        <v>61.713043478260801</v>
      </c>
    </row>
    <row r="4992" spans="1:16" hidden="1" x14ac:dyDescent="0.3">
      <c r="A4992" t="s">
        <v>10213</v>
      </c>
      <c r="B4992" t="s">
        <v>10214</v>
      </c>
      <c r="C4992" t="s">
        <v>10405</v>
      </c>
      <c r="D4992" t="s">
        <v>754</v>
      </c>
      <c r="F4992">
        <v>22.54</v>
      </c>
      <c r="G4992">
        <v>16.632263009203299</v>
      </c>
      <c r="H4992">
        <v>-1.02359372532808</v>
      </c>
      <c r="I4992">
        <v>9.44601616777204</v>
      </c>
      <c r="J4992">
        <v>-0.99917829359717802</v>
      </c>
      <c r="K4992">
        <v>21.739510263788802</v>
      </c>
      <c r="L4992">
        <v>19.399345163455099</v>
      </c>
      <c r="N4992">
        <v>1.21065526665734</v>
      </c>
      <c r="O4992">
        <v>2.0408163265306101</v>
      </c>
      <c r="P4992">
        <v>59.068454481298502</v>
      </c>
    </row>
    <row r="4993" spans="1:16" hidden="1" x14ac:dyDescent="0.3">
      <c r="A4993" t="s">
        <v>10215</v>
      </c>
      <c r="B4993" t="s">
        <v>10216</v>
      </c>
      <c r="C4993" t="s">
        <v>10405</v>
      </c>
      <c r="D4993" t="s">
        <v>754</v>
      </c>
      <c r="F4993">
        <v>38.79</v>
      </c>
      <c r="G4993">
        <v>7.5619184835084496</v>
      </c>
      <c r="H4993">
        <v>-0.838700710763427</v>
      </c>
      <c r="I4993">
        <v>2.67056427702417</v>
      </c>
      <c r="J4993">
        <v>-0.799836569740908</v>
      </c>
      <c r="K4993">
        <v>37.481983233301598</v>
      </c>
      <c r="L4993">
        <v>34.273786731308697</v>
      </c>
      <c r="N4993">
        <v>1.0859255101819101</v>
      </c>
      <c r="O4993">
        <v>14.4624903325599</v>
      </c>
      <c r="P4993">
        <v>49.192307692307601</v>
      </c>
    </row>
    <row r="4994" spans="1:16" hidden="1" x14ac:dyDescent="0.3">
      <c r="A4994" t="s">
        <v>10217</v>
      </c>
      <c r="B4994" t="s">
        <v>10218</v>
      </c>
      <c r="C4994" t="s">
        <v>10405</v>
      </c>
      <c r="D4994" t="s">
        <v>1688</v>
      </c>
      <c r="F4994">
        <v>74.34</v>
      </c>
      <c r="G4994">
        <v>-6.3847088808473504</v>
      </c>
      <c r="H4994">
        <v>-0.43918611046497702</v>
      </c>
      <c r="I4994">
        <v>-4.6185046654272401</v>
      </c>
      <c r="J4994">
        <v>-0.26403981362332102</v>
      </c>
      <c r="K4994">
        <v>71.307344279739297</v>
      </c>
      <c r="L4994">
        <v>68.2804158537962</v>
      </c>
      <c r="N4994">
        <v>0.45099050800766499</v>
      </c>
      <c r="O4994">
        <v>10.3040086090933</v>
      </c>
      <c r="P4994">
        <v>32.5133689839572</v>
      </c>
    </row>
    <row r="4995" spans="1:16" hidden="1" x14ac:dyDescent="0.3">
      <c r="A4995" t="s">
        <v>10219</v>
      </c>
      <c r="B4995" t="s">
        <v>10220</v>
      </c>
      <c r="C4995" t="s">
        <v>10405</v>
      </c>
      <c r="D4995" t="s">
        <v>754</v>
      </c>
      <c r="F4995">
        <v>1000</v>
      </c>
      <c r="G4995">
        <v>-32.170510901304098</v>
      </c>
      <c r="H4995">
        <v>-4.7566556461112297</v>
      </c>
      <c r="I4995">
        <v>-17.683143448697201</v>
      </c>
      <c r="J4995">
        <v>-2.4691114784524202</v>
      </c>
      <c r="K4995">
        <v>1000.00022190776</v>
      </c>
      <c r="L4995">
        <v>999.99946648034802</v>
      </c>
      <c r="N4995">
        <v>0.59789385504687398</v>
      </c>
      <c r="O4995">
        <v>3</v>
      </c>
      <c r="P4995">
        <v>0.59957345780854399</v>
      </c>
    </row>
    <row r="4996" spans="1:16" hidden="1" x14ac:dyDescent="0.3">
      <c r="A4996" t="s">
        <v>10221</v>
      </c>
      <c r="B4996" t="s">
        <v>10222</v>
      </c>
      <c r="C4996" t="s">
        <v>10405</v>
      </c>
      <c r="D4996" t="s">
        <v>754</v>
      </c>
      <c r="F4996">
        <v>68.16</v>
      </c>
      <c r="G4996">
        <v>-2.04550862035348</v>
      </c>
      <c r="H4996">
        <v>-8.2708653244643298</v>
      </c>
      <c r="I4996">
        <v>-19.399077118488101</v>
      </c>
      <c r="J4996">
        <v>-0.64499758256039896</v>
      </c>
      <c r="K4996">
        <v>69.897852928367101</v>
      </c>
      <c r="L4996">
        <v>66.805335709085895</v>
      </c>
      <c r="N4996">
        <v>0.81065580370364299</v>
      </c>
      <c r="O4996">
        <v>27.200704225352101</v>
      </c>
      <c r="P4996">
        <v>46.2033462033462</v>
      </c>
    </row>
    <row r="4997" spans="1:16" hidden="1" x14ac:dyDescent="0.3">
      <c r="A4997" t="s">
        <v>10223</v>
      </c>
      <c r="B4997" t="s">
        <v>10224</v>
      </c>
      <c r="C4997" t="s">
        <v>10405</v>
      </c>
      <c r="D4997" t="s">
        <v>754</v>
      </c>
      <c r="F4997">
        <v>86.4</v>
      </c>
      <c r="G4997">
        <v>-2.1489375478730501</v>
      </c>
      <c r="H4997">
        <v>-0.50105370265662597</v>
      </c>
      <c r="I4997">
        <v>0.51111099726723797</v>
      </c>
      <c r="J4997">
        <v>-0.27052991816873201</v>
      </c>
      <c r="K4997">
        <v>82.781869127421302</v>
      </c>
      <c r="L4997">
        <v>76.858618330302903</v>
      </c>
      <c r="N4997">
        <v>1.48171719837466</v>
      </c>
      <c r="O4997">
        <v>2.4999999999999898</v>
      </c>
      <c r="P4997">
        <v>37.2517871326449</v>
      </c>
    </row>
    <row r="4998" spans="1:16" hidden="1" x14ac:dyDescent="0.3">
      <c r="A4998" t="s">
        <v>10225</v>
      </c>
      <c r="B4998" t="s">
        <v>10226</v>
      </c>
      <c r="C4998" t="s">
        <v>10405</v>
      </c>
      <c r="D4998" t="s">
        <v>754</v>
      </c>
      <c r="F4998">
        <v>217.75</v>
      </c>
      <c r="G4998">
        <v>12.167611453802399</v>
      </c>
      <c r="H4998">
        <v>0.80058503987706797</v>
      </c>
      <c r="I4998">
        <v>2.1176928189084201</v>
      </c>
      <c r="J4998">
        <v>-1.03868234971379</v>
      </c>
      <c r="K4998">
        <v>207.344242447228</v>
      </c>
      <c r="L4998">
        <v>187.23791681792201</v>
      </c>
      <c r="N4998">
        <v>1.0185867059759399</v>
      </c>
      <c r="O4998">
        <v>1.0332950631458</v>
      </c>
      <c r="P4998">
        <v>54.345052452509201</v>
      </c>
    </row>
    <row r="4999" spans="1:16" hidden="1" x14ac:dyDescent="0.3">
      <c r="A4999" t="s">
        <v>10227</v>
      </c>
      <c r="B4999" t="s">
        <v>10228</v>
      </c>
      <c r="C4999" t="s">
        <v>10405</v>
      </c>
      <c r="F4999">
        <v>0</v>
      </c>
      <c r="G4999">
        <v>-32.171510911304203</v>
      </c>
    </row>
    <row r="5000" spans="1:16" hidden="1" x14ac:dyDescent="0.3">
      <c r="A5000" t="s">
        <v>10229</v>
      </c>
      <c r="B5000" t="s">
        <v>10230</v>
      </c>
      <c r="C5000" t="s">
        <v>10405</v>
      </c>
      <c r="D5000" t="s">
        <v>1363</v>
      </c>
      <c r="F5000">
        <v>27.21</v>
      </c>
      <c r="G5000">
        <v>-22.453768975820299</v>
      </c>
      <c r="H5000">
        <v>-3.9790127195151102</v>
      </c>
      <c r="I5000">
        <v>-13.1097383756764</v>
      </c>
      <c r="J5000">
        <v>-2.7259922123973701</v>
      </c>
      <c r="K5000">
        <v>26.847333236163902</v>
      </c>
      <c r="L5000">
        <v>26.091892412813898</v>
      </c>
      <c r="N5000">
        <v>0.66320835473377804</v>
      </c>
      <c r="O5000">
        <v>9.5185593531789792</v>
      </c>
      <c r="P5000">
        <v>14.858590122414499</v>
      </c>
    </row>
    <row r="5001" spans="1:16" hidden="1" x14ac:dyDescent="0.3">
      <c r="A5001" t="s">
        <v>10231</v>
      </c>
      <c r="B5001" t="s">
        <v>10232</v>
      </c>
      <c r="C5001" t="s">
        <v>10405</v>
      </c>
      <c r="D5001" t="s">
        <v>754</v>
      </c>
      <c r="F5001">
        <v>89.17</v>
      </c>
      <c r="G5001">
        <v>-9.2292801102563597</v>
      </c>
      <c r="H5001">
        <v>0.29932440086873202</v>
      </c>
      <c r="I5001">
        <v>2.3787927301098502</v>
      </c>
      <c r="J5001">
        <v>-8.5955532131269899E-2</v>
      </c>
      <c r="K5001">
        <v>84.914706786535504</v>
      </c>
      <c r="L5001">
        <v>81.809483806653901</v>
      </c>
      <c r="N5001">
        <v>0.77542764427662103</v>
      </c>
      <c r="O5001">
        <v>7.6595267466636798</v>
      </c>
      <c r="P5001">
        <v>31.1323529411764</v>
      </c>
    </row>
    <row r="5002" spans="1:16" hidden="1" x14ac:dyDescent="0.3">
      <c r="A5002" t="s">
        <v>10233</v>
      </c>
      <c r="B5002" t="s">
        <v>10234</v>
      </c>
      <c r="C5002" t="s">
        <v>10405</v>
      </c>
      <c r="D5002" t="s">
        <v>1688</v>
      </c>
      <c r="F5002">
        <v>74.47</v>
      </c>
      <c r="G5002">
        <v>-5.8441148129157501</v>
      </c>
      <c r="H5002">
        <v>-0.41593864051486701</v>
      </c>
      <c r="I5002">
        <v>-5.1906963187878503</v>
      </c>
      <c r="J5002">
        <v>0.45535144601050298</v>
      </c>
      <c r="K5002">
        <v>71.251243439011603</v>
      </c>
      <c r="L5002">
        <v>68.153074975011194</v>
      </c>
      <c r="N5002">
        <v>0.28228064321554702</v>
      </c>
      <c r="O5002">
        <v>1.59795890962803</v>
      </c>
      <c r="P5002">
        <v>35.399999999999899</v>
      </c>
    </row>
    <row r="5003" spans="1:16" hidden="1" x14ac:dyDescent="0.3">
      <c r="A5003" t="s">
        <v>10235</v>
      </c>
      <c r="B5003" t="s">
        <v>10236</v>
      </c>
      <c r="C5003" t="s">
        <v>10405</v>
      </c>
      <c r="D5003" t="s">
        <v>754</v>
      </c>
      <c r="F5003">
        <v>89.47</v>
      </c>
      <c r="G5003">
        <v>-9.1041106362010495</v>
      </c>
      <c r="H5003">
        <v>-0.988333420677321</v>
      </c>
      <c r="I5003">
        <v>4.1276121673681301</v>
      </c>
      <c r="J5003">
        <v>-1.46216703400798</v>
      </c>
      <c r="K5003">
        <v>84.798716993432095</v>
      </c>
      <c r="L5003">
        <v>81.269396077055205</v>
      </c>
      <c r="N5003">
        <v>2.9867821991914498</v>
      </c>
      <c r="O5003">
        <v>5.7896501620654899</v>
      </c>
      <c r="P5003">
        <v>31.554183208351699</v>
      </c>
    </row>
    <row r="5004" spans="1:16" hidden="1" x14ac:dyDescent="0.3">
      <c r="A5004" t="s">
        <v>10237</v>
      </c>
      <c r="B5004" t="s">
        <v>10238</v>
      </c>
      <c r="C5004" t="s">
        <v>10405</v>
      </c>
      <c r="F5004">
        <v>120</v>
      </c>
      <c r="G5004">
        <v>-32.171510911304203</v>
      </c>
      <c r="H5004">
        <v>-4.7576556561113303</v>
      </c>
      <c r="I5004">
        <v>-17.683143448697201</v>
      </c>
      <c r="J5004">
        <v>-2.4691114784524202</v>
      </c>
      <c r="N5004">
        <v>0</v>
      </c>
      <c r="O5004">
        <v>0</v>
      </c>
    </row>
    <row r="5005" spans="1:16" hidden="1" x14ac:dyDescent="0.3">
      <c r="A5005" t="s">
        <v>10239</v>
      </c>
      <c r="B5005" t="s">
        <v>10240</v>
      </c>
      <c r="C5005" t="s">
        <v>10405</v>
      </c>
    </row>
    <row r="5006" spans="1:16" hidden="1" x14ac:dyDescent="0.3">
      <c r="A5006" t="s">
        <v>10241</v>
      </c>
      <c r="B5006" t="s">
        <v>10242</v>
      </c>
      <c r="C5006" t="s">
        <v>10405</v>
      </c>
      <c r="D5006" t="s">
        <v>754</v>
      </c>
      <c r="F5006">
        <v>42.79</v>
      </c>
      <c r="G5006">
        <v>-2.0316082349051898</v>
      </c>
      <c r="H5006">
        <v>-2.2057834882124498</v>
      </c>
      <c r="I5006">
        <v>3.5349868629175201</v>
      </c>
      <c r="J5006">
        <v>-4.0484202447604902</v>
      </c>
      <c r="K5006">
        <v>41.677489637991897</v>
      </c>
      <c r="L5006">
        <v>37.5199809407302</v>
      </c>
      <c r="N5006">
        <v>0.97999961506614697</v>
      </c>
      <c r="O5006">
        <v>8.2495910259406493</v>
      </c>
      <c r="P5006">
        <v>47.551724137930997</v>
      </c>
    </row>
    <row r="5007" spans="1:16" hidden="1" x14ac:dyDescent="0.3">
      <c r="A5007" t="s">
        <v>10243</v>
      </c>
      <c r="B5007" t="s">
        <v>10244</v>
      </c>
      <c r="C5007" t="s">
        <v>10405</v>
      </c>
      <c r="D5007" t="s">
        <v>754</v>
      </c>
      <c r="F5007">
        <v>546.29</v>
      </c>
      <c r="G5007">
        <v>-10.2236126145432</v>
      </c>
      <c r="H5007">
        <v>0.91133585400075601</v>
      </c>
      <c r="I5007">
        <v>-0.42836774575667003</v>
      </c>
      <c r="J5007">
        <v>0.73961717429899698</v>
      </c>
      <c r="K5007">
        <v>520.84568842459805</v>
      </c>
      <c r="L5007">
        <v>493.99825870234201</v>
      </c>
      <c r="N5007">
        <v>1.5493930495005901</v>
      </c>
      <c r="O5007">
        <v>0.91709531567483105</v>
      </c>
      <c r="P5007">
        <v>29.760095011876398</v>
      </c>
    </row>
    <row r="5008" spans="1:16" hidden="1" x14ac:dyDescent="0.3">
      <c r="A5008" t="s">
        <v>10245</v>
      </c>
      <c r="B5008" t="s">
        <v>10246</v>
      </c>
      <c r="C5008" t="s">
        <v>10405</v>
      </c>
      <c r="D5008" t="s">
        <v>1363</v>
      </c>
      <c r="F5008">
        <v>999.99</v>
      </c>
      <c r="G5008">
        <v>-32.171510911304203</v>
      </c>
      <c r="H5008">
        <v>-4.7576556561113303</v>
      </c>
      <c r="I5008">
        <v>-17.683143448697201</v>
      </c>
      <c r="J5008">
        <v>-2.4701114784524099</v>
      </c>
      <c r="K5008">
        <v>999.99004158787795</v>
      </c>
      <c r="L5008">
        <v>999.99031394647602</v>
      </c>
      <c r="N5008">
        <v>1.2394971063881901</v>
      </c>
      <c r="O5008">
        <v>1.8010180101801101</v>
      </c>
      <c r="P5008">
        <v>0.23957497995188401</v>
      </c>
    </row>
    <row r="5009" spans="1:16" hidden="1" x14ac:dyDescent="0.3">
      <c r="A5009" t="s">
        <v>10247</v>
      </c>
      <c r="B5009" t="s">
        <v>10248</v>
      </c>
      <c r="C5009" t="s">
        <v>10405</v>
      </c>
      <c r="D5009" t="s">
        <v>754</v>
      </c>
      <c r="F5009">
        <v>67.63</v>
      </c>
      <c r="G5009">
        <v>-2.8351177194893298</v>
      </c>
      <c r="H5009">
        <v>-7.9820874742931602</v>
      </c>
      <c r="I5009">
        <v>-19.6260171619058</v>
      </c>
      <c r="J5009">
        <v>-0.82805523497935596</v>
      </c>
      <c r="K5009">
        <v>69.395609182000499</v>
      </c>
      <c r="L5009">
        <v>65.865325515017204</v>
      </c>
      <c r="N5009">
        <v>0.313108439694813</v>
      </c>
      <c r="O5009">
        <v>22.578737246783898</v>
      </c>
      <c r="P5009">
        <v>50.288888888888799</v>
      </c>
    </row>
    <row r="5010" spans="1:16" hidden="1" x14ac:dyDescent="0.3">
      <c r="A5010" t="s">
        <v>10249</v>
      </c>
      <c r="B5010" t="s">
        <v>10250</v>
      </c>
      <c r="C5010" t="s">
        <v>10405</v>
      </c>
      <c r="D5010" t="s">
        <v>754</v>
      </c>
      <c r="F5010">
        <v>27.29</v>
      </c>
      <c r="G5010">
        <v>-15.047047391990899</v>
      </c>
      <c r="H5010">
        <v>2.9765068001653798</v>
      </c>
      <c r="I5010">
        <v>-0.95944798248677499</v>
      </c>
      <c r="J5010">
        <v>3.3324152391048298</v>
      </c>
      <c r="K5010">
        <v>26.072330619254</v>
      </c>
      <c r="L5010">
        <v>24.927236825401302</v>
      </c>
      <c r="N5010">
        <v>0.555010283038745</v>
      </c>
      <c r="O5010">
        <v>13.5947233418834</v>
      </c>
      <c r="P5010">
        <v>25.471264367816001</v>
      </c>
    </row>
    <row r="5011" spans="1:16" hidden="1" x14ac:dyDescent="0.3">
      <c r="A5011" t="s">
        <v>10251</v>
      </c>
      <c r="B5011" t="s">
        <v>10252</v>
      </c>
      <c r="C5011" t="s">
        <v>10405</v>
      </c>
      <c r="D5011" t="s">
        <v>754</v>
      </c>
      <c r="F5011">
        <v>85.94</v>
      </c>
      <c r="G5011">
        <v>-2.4311727470529898</v>
      </c>
      <c r="H5011">
        <v>0.131991947839394</v>
      </c>
      <c r="I5011">
        <v>0.77309362918011304</v>
      </c>
      <c r="J5011">
        <v>-0.44088232414095802</v>
      </c>
      <c r="K5011">
        <v>82.455596110631902</v>
      </c>
      <c r="L5011">
        <v>76.476615000995096</v>
      </c>
      <c r="N5011">
        <v>0.80943717566629003</v>
      </c>
      <c r="O5011">
        <v>2.8857342331859401</v>
      </c>
      <c r="P5011">
        <v>36.131791541264001</v>
      </c>
    </row>
    <row r="5012" spans="1:16" hidden="1" x14ac:dyDescent="0.3">
      <c r="A5012" t="s">
        <v>10253</v>
      </c>
      <c r="B5012" t="s">
        <v>10254</v>
      </c>
      <c r="C5012" t="s">
        <v>10405</v>
      </c>
      <c r="D5012" t="s">
        <v>754</v>
      </c>
      <c r="F5012">
        <v>23.59</v>
      </c>
      <c r="G5012">
        <v>10.005441837008201</v>
      </c>
      <c r="H5012">
        <v>-1.0831149736966299</v>
      </c>
      <c r="I5012">
        <v>8.3991654770109498</v>
      </c>
      <c r="J5012">
        <v>-2.1304154581306598</v>
      </c>
      <c r="K5012">
        <v>22.736747550514401</v>
      </c>
      <c r="L5012">
        <v>20.3059799173264</v>
      </c>
      <c r="N5012">
        <v>2.4464882537889201</v>
      </c>
      <c r="O5012">
        <v>12.335735481136</v>
      </c>
      <c r="P5012">
        <v>47.890414394081802</v>
      </c>
    </row>
    <row r="5013" spans="1:16" hidden="1" x14ac:dyDescent="0.3">
      <c r="A5013" t="s">
        <v>10255</v>
      </c>
      <c r="B5013" t="s">
        <v>10256</v>
      </c>
      <c r="C5013" t="s">
        <v>10405</v>
      </c>
      <c r="D5013" t="s">
        <v>1363</v>
      </c>
      <c r="F5013">
        <v>1000</v>
      </c>
      <c r="G5013">
        <v>-32.1725109013043</v>
      </c>
      <c r="H5013">
        <v>-4.7576556561113303</v>
      </c>
      <c r="I5013">
        <v>-17.683143448697201</v>
      </c>
      <c r="J5013">
        <v>-2.4671114584522198</v>
      </c>
      <c r="K5013">
        <v>999.99989956121999</v>
      </c>
      <c r="L5013">
        <v>1000.02044368201</v>
      </c>
      <c r="N5013">
        <v>0.99326114041746305</v>
      </c>
      <c r="O5013">
        <v>2</v>
      </c>
      <c r="P5013">
        <v>2.0408163265306101</v>
      </c>
    </row>
    <row r="5014" spans="1:16" hidden="1" x14ac:dyDescent="0.3">
      <c r="A5014" t="s">
        <v>10257</v>
      </c>
      <c r="B5014" t="s">
        <v>10258</v>
      </c>
      <c r="C5014" t="s">
        <v>10405</v>
      </c>
      <c r="D5014" t="s">
        <v>1072</v>
      </c>
      <c r="F5014">
        <v>220.22</v>
      </c>
      <c r="G5014">
        <v>-32.171510911304203</v>
      </c>
      <c r="I5014">
        <v>-17.683143448697201</v>
      </c>
      <c r="N5014">
        <v>1</v>
      </c>
      <c r="O5014">
        <v>0</v>
      </c>
      <c r="P5014">
        <v>0</v>
      </c>
    </row>
    <row r="5015" spans="1:16" hidden="1" x14ac:dyDescent="0.3">
      <c r="A5015" t="s">
        <v>10259</v>
      </c>
      <c r="B5015" t="s">
        <v>10260</v>
      </c>
      <c r="C5015" t="s">
        <v>10405</v>
      </c>
      <c r="D5015" t="s">
        <v>754</v>
      </c>
      <c r="F5015">
        <v>224.51</v>
      </c>
      <c r="G5015">
        <v>17.252781933953599</v>
      </c>
      <c r="H5015">
        <v>-1.5284459868300899</v>
      </c>
      <c r="I5015">
        <v>9.5468236826639892</v>
      </c>
      <c r="J5015">
        <v>-1.7575747380961999</v>
      </c>
      <c r="K5015">
        <v>216.83923467847001</v>
      </c>
      <c r="L5015">
        <v>193.48259865331201</v>
      </c>
      <c r="N5015">
        <v>0.69632689462716701</v>
      </c>
      <c r="O5015">
        <v>0.93091621754042198</v>
      </c>
      <c r="P5015">
        <v>58.585858585858503</v>
      </c>
    </row>
    <row r="5016" spans="1:16" hidden="1" x14ac:dyDescent="0.3">
      <c r="A5016" t="s">
        <v>10261</v>
      </c>
      <c r="B5016" t="s">
        <v>10262</v>
      </c>
      <c r="C5016" t="s">
        <v>10405</v>
      </c>
      <c r="D5016" t="s">
        <v>754</v>
      </c>
      <c r="F5016">
        <v>270.98</v>
      </c>
      <c r="G5016">
        <v>2.72494468407612</v>
      </c>
      <c r="H5016">
        <v>0.10082172821539399</v>
      </c>
      <c r="I5016">
        <v>4.4294247095651498</v>
      </c>
      <c r="J5016">
        <v>-0.52461312797695003</v>
      </c>
      <c r="K5016">
        <v>251.92925529907001</v>
      </c>
      <c r="L5016">
        <v>231.93173356776501</v>
      </c>
      <c r="N5016">
        <v>0.68957712769416801</v>
      </c>
      <c r="O5016">
        <v>3.66816739242747</v>
      </c>
      <c r="P5016">
        <v>43.375661375661302</v>
      </c>
    </row>
    <row r="5017" spans="1:16" hidden="1" x14ac:dyDescent="0.3">
      <c r="A5017" t="s">
        <v>10263</v>
      </c>
      <c r="B5017" t="s">
        <v>10264</v>
      </c>
      <c r="C5017" t="s">
        <v>10405</v>
      </c>
      <c r="D5017" t="s">
        <v>754</v>
      </c>
      <c r="F5017">
        <v>24.49</v>
      </c>
      <c r="G5017">
        <v>8.1723286302430598</v>
      </c>
      <c r="H5017">
        <v>-0.81697769000963705</v>
      </c>
      <c r="I5017">
        <v>4.3397763320700902</v>
      </c>
      <c r="J5017">
        <v>-0.81142395255104305</v>
      </c>
      <c r="K5017">
        <v>23.5882962615234</v>
      </c>
      <c r="L5017">
        <v>21.3297967205596</v>
      </c>
      <c r="N5017">
        <v>0.72764107180672899</v>
      </c>
      <c r="O5017">
        <v>0.65332788893426297</v>
      </c>
      <c r="P5017">
        <v>50.245398773006102</v>
      </c>
    </row>
    <row r="5018" spans="1:16" hidden="1" x14ac:dyDescent="0.3">
      <c r="A5018" t="s">
        <v>10265</v>
      </c>
      <c r="B5018" t="s">
        <v>10266</v>
      </c>
      <c r="C5018" t="s">
        <v>10405</v>
      </c>
      <c r="D5018" t="s">
        <v>754</v>
      </c>
      <c r="F5018">
        <v>86.07</v>
      </c>
      <c r="G5018">
        <v>-2.41122144952221</v>
      </c>
      <c r="H5018">
        <v>-0.38500899025440299</v>
      </c>
      <c r="I5018">
        <v>0.172532300994681</v>
      </c>
      <c r="J5018">
        <v>-0.19584320899275401</v>
      </c>
      <c r="K5018">
        <v>82.367038581074794</v>
      </c>
      <c r="L5018">
        <v>76.230222964295606</v>
      </c>
      <c r="N5018">
        <v>3.6748110700425798</v>
      </c>
      <c r="O5018">
        <v>16.1845009875682</v>
      </c>
      <c r="P5018">
        <v>38.220651999357599</v>
      </c>
    </row>
    <row r="5019" spans="1:16" hidden="1" x14ac:dyDescent="0.3">
      <c r="A5019" t="s">
        <v>10267</v>
      </c>
      <c r="B5019" t="s">
        <v>10268</v>
      </c>
      <c r="C5019" t="s">
        <v>10405</v>
      </c>
      <c r="F5019">
        <v>110</v>
      </c>
      <c r="G5019">
        <v>-24.328373656402199</v>
      </c>
      <c r="H5019">
        <v>3.35045245199677</v>
      </c>
      <c r="I5019">
        <v>-9.5750353405890998</v>
      </c>
      <c r="J5019">
        <v>-2.4691114784524202</v>
      </c>
      <c r="K5019">
        <v>105.820797828416</v>
      </c>
      <c r="L5019">
        <v>102.728155829309</v>
      </c>
      <c r="N5019">
        <v>1.8068181818181801</v>
      </c>
      <c r="O5019">
        <v>0</v>
      </c>
      <c r="P5019">
        <v>8.1081081081081106</v>
      </c>
    </row>
    <row r="5020" spans="1:16" hidden="1" x14ac:dyDescent="0.3">
      <c r="A5020" t="s">
        <v>10269</v>
      </c>
      <c r="B5020" t="s">
        <v>10270</v>
      </c>
      <c r="C5020" t="s">
        <v>10405</v>
      </c>
      <c r="D5020" t="s">
        <v>754</v>
      </c>
      <c r="F5020">
        <v>28.8</v>
      </c>
      <c r="G5020">
        <v>40.180374187439</v>
      </c>
      <c r="H5020">
        <v>-6.2267366263880604</v>
      </c>
      <c r="I5020">
        <v>7.0461766032733397</v>
      </c>
      <c r="J5020">
        <v>-2.5384115477524798</v>
      </c>
      <c r="K5020">
        <v>28.449771442589</v>
      </c>
      <c r="L5020">
        <v>24.827096808059899</v>
      </c>
      <c r="N5020">
        <v>1.1870422592488901</v>
      </c>
      <c r="O5020">
        <v>4.8611111111111098</v>
      </c>
      <c r="P5020">
        <v>73.913043478260803</v>
      </c>
    </row>
    <row r="5021" spans="1:16" hidden="1" x14ac:dyDescent="0.3">
      <c r="A5021" t="s">
        <v>10271</v>
      </c>
      <c r="B5021" t="s">
        <v>10272</v>
      </c>
      <c r="C5021" t="s">
        <v>10405</v>
      </c>
      <c r="D5021" t="s">
        <v>754</v>
      </c>
      <c r="F5021">
        <v>42.76</v>
      </c>
      <c r="G5021">
        <v>6.4795915530278103</v>
      </c>
      <c r="H5021">
        <v>-2.90887632451616</v>
      </c>
      <c r="I5021">
        <v>3.00553845929036</v>
      </c>
      <c r="J5021">
        <v>-3.8688361227846801</v>
      </c>
      <c r="K5021">
        <v>41.694459204479202</v>
      </c>
      <c r="L5021">
        <v>37.636541036139803</v>
      </c>
      <c r="N5021">
        <v>0.85224053730863503</v>
      </c>
      <c r="O5021">
        <v>7.9045837231057101</v>
      </c>
      <c r="P5021">
        <v>40.657894736842103</v>
      </c>
    </row>
    <row r="5022" spans="1:16" hidden="1" x14ac:dyDescent="0.3">
      <c r="A5022" t="s">
        <v>10273</v>
      </c>
      <c r="B5022" t="s">
        <v>10274</v>
      </c>
      <c r="C5022" t="s">
        <v>10405</v>
      </c>
      <c r="D5022" t="s">
        <v>1363</v>
      </c>
      <c r="F5022">
        <v>1000</v>
      </c>
      <c r="G5022">
        <v>-32.170510901304098</v>
      </c>
      <c r="H5022">
        <v>-4.75565563611113</v>
      </c>
      <c r="I5022">
        <v>-17.6821434386971</v>
      </c>
      <c r="J5022">
        <v>-2.4681114784524198</v>
      </c>
      <c r="K5022">
        <v>999.99715576496203</v>
      </c>
      <c r="L5022">
        <v>999.99719098699995</v>
      </c>
      <c r="N5022">
        <v>0.92745601379718001</v>
      </c>
      <c r="O5022">
        <v>1.0000000000065499E-3</v>
      </c>
      <c r="P5022">
        <v>0.50251256281406098</v>
      </c>
    </row>
    <row r="5023" spans="1:16" hidden="1" x14ac:dyDescent="0.3">
      <c r="A5023" t="s">
        <v>10275</v>
      </c>
      <c r="B5023" t="s">
        <v>10276</v>
      </c>
      <c r="C5023" t="s">
        <v>10405</v>
      </c>
      <c r="D5023" t="s">
        <v>1688</v>
      </c>
      <c r="F5023">
        <v>77</v>
      </c>
      <c r="G5023">
        <v>-13.709972449765701</v>
      </c>
      <c r="H5023">
        <v>0.61424517033495796</v>
      </c>
      <c r="I5023">
        <v>-4.1138219147738999</v>
      </c>
      <c r="J5023">
        <v>-0.33292990301851599</v>
      </c>
      <c r="K5023">
        <v>73.695184542494999</v>
      </c>
      <c r="L5023">
        <v>69.939315755397502</v>
      </c>
      <c r="N5023">
        <v>1.67538259664751</v>
      </c>
      <c r="O5023">
        <v>0.90909090909090295</v>
      </c>
      <c r="P5023">
        <v>45.009416195856801</v>
      </c>
    </row>
    <row r="5024" spans="1:16" hidden="1" x14ac:dyDescent="0.3">
      <c r="A5024" t="s">
        <v>10277</v>
      </c>
      <c r="B5024" t="s">
        <v>10278</v>
      </c>
      <c r="C5024" t="s">
        <v>10405</v>
      </c>
      <c r="D5024" t="s">
        <v>754</v>
      </c>
      <c r="F5024">
        <v>92.54</v>
      </c>
      <c r="G5024">
        <v>-12.223357962503099</v>
      </c>
      <c r="H5024">
        <v>1.60640070794503</v>
      </c>
      <c r="I5024">
        <v>3.9999597728675602</v>
      </c>
      <c r="J5024">
        <v>1.57562922881229</v>
      </c>
      <c r="K5024">
        <v>87.288428651401901</v>
      </c>
      <c r="L5024">
        <v>82.409204638883196</v>
      </c>
      <c r="N5024">
        <v>1.3203481866026301</v>
      </c>
      <c r="O5024">
        <v>5.8677328722714401</v>
      </c>
      <c r="P5024">
        <v>30.872578136048599</v>
      </c>
    </row>
    <row r="5025" spans="1:16" hidden="1" x14ac:dyDescent="0.3">
      <c r="A5025" t="s">
        <v>10279</v>
      </c>
      <c r="B5025" t="s">
        <v>10280</v>
      </c>
      <c r="C5025" t="s">
        <v>10405</v>
      </c>
      <c r="D5025" t="s">
        <v>1688</v>
      </c>
      <c r="F5025">
        <v>74.25</v>
      </c>
      <c r="G5025">
        <v>-12.3167893616674</v>
      </c>
      <c r="H5025">
        <v>-0.231488753706801</v>
      </c>
      <c r="I5025">
        <v>-5.2683062041854702</v>
      </c>
      <c r="J5025">
        <v>-0.46773121620258801</v>
      </c>
      <c r="K5025">
        <v>71.252718099306193</v>
      </c>
      <c r="N5025">
        <v>1.01431833520509</v>
      </c>
      <c r="O5025">
        <v>1.8181818181817999</v>
      </c>
      <c r="P5025">
        <v>37.5</v>
      </c>
    </row>
    <row r="5026" spans="1:16" hidden="1" x14ac:dyDescent="0.3">
      <c r="A5026" t="s">
        <v>10281</v>
      </c>
      <c r="B5026" t="s">
        <v>10282</v>
      </c>
      <c r="C5026" t="s">
        <v>10405</v>
      </c>
      <c r="D5026" t="s">
        <v>220</v>
      </c>
      <c r="F5026">
        <v>108</v>
      </c>
      <c r="G5026">
        <v>-24.1715109113042</v>
      </c>
      <c r="I5026">
        <v>-16.2746927444718</v>
      </c>
      <c r="N5026">
        <v>0.4</v>
      </c>
      <c r="O5026">
        <v>0</v>
      </c>
      <c r="P5026">
        <v>8</v>
      </c>
    </row>
    <row r="5027" spans="1:16" hidden="1" x14ac:dyDescent="0.3">
      <c r="A5027" t="s">
        <v>10283</v>
      </c>
      <c r="B5027" t="s">
        <v>10284</v>
      </c>
      <c r="C5027" t="s">
        <v>10405</v>
      </c>
      <c r="D5027" t="s">
        <v>1688</v>
      </c>
      <c r="F5027">
        <v>7.46</v>
      </c>
      <c r="G5027">
        <v>-27.1010883760929</v>
      </c>
      <c r="H5027">
        <v>0.73530209036755001</v>
      </c>
      <c r="I5027">
        <v>-4.4813225078777803</v>
      </c>
      <c r="J5027">
        <v>0.69893259868257196</v>
      </c>
      <c r="K5027">
        <v>7.1361655987816404</v>
      </c>
      <c r="N5027">
        <v>0.99623766089725097</v>
      </c>
      <c r="O5027">
        <v>13.941018766756001</v>
      </c>
      <c r="P5027">
        <v>24.3333333333333</v>
      </c>
    </row>
    <row r="5028" spans="1:16" hidden="1" x14ac:dyDescent="0.3">
      <c r="A5028" t="s">
        <v>10285</v>
      </c>
      <c r="B5028" t="s">
        <v>10286</v>
      </c>
      <c r="C5028" t="s">
        <v>10405</v>
      </c>
      <c r="D5028" t="s">
        <v>754</v>
      </c>
      <c r="F5028">
        <v>8.92</v>
      </c>
      <c r="G5028">
        <v>-21.7754713073438</v>
      </c>
      <c r="H5028">
        <v>2.04425365176454</v>
      </c>
      <c r="I5028">
        <v>3.5125087252158198</v>
      </c>
      <c r="J5028">
        <v>0.999096614033116</v>
      </c>
      <c r="K5028">
        <v>8.4462618738812907</v>
      </c>
      <c r="N5028">
        <v>1.1406266738914299</v>
      </c>
      <c r="O5028">
        <v>15.6950672645739</v>
      </c>
      <c r="P5028">
        <v>32.344213649851604</v>
      </c>
    </row>
    <row r="5029" spans="1:16" hidden="1" x14ac:dyDescent="0.3">
      <c r="A5029" t="s">
        <v>10287</v>
      </c>
      <c r="B5029" t="s">
        <v>10288</v>
      </c>
      <c r="C5029" t="s">
        <v>10405</v>
      </c>
      <c r="D5029" t="s">
        <v>1363</v>
      </c>
      <c r="F5029">
        <v>104.49</v>
      </c>
      <c r="G5029">
        <v>-27.910884289871301</v>
      </c>
      <c r="H5029">
        <v>-4.2285551270108002</v>
      </c>
      <c r="I5029">
        <v>-14.5340812571868</v>
      </c>
      <c r="J5029">
        <v>-2.33496046273758</v>
      </c>
      <c r="K5029">
        <v>103.88547415295</v>
      </c>
      <c r="N5029">
        <v>0.98113169729226202</v>
      </c>
      <c r="O5029">
        <v>2.9763613742941999</v>
      </c>
      <c r="P5029">
        <v>6.2430096593797604</v>
      </c>
    </row>
    <row r="5030" spans="1:16" hidden="1" x14ac:dyDescent="0.3">
      <c r="A5030" t="s">
        <v>10289</v>
      </c>
      <c r="B5030" t="s">
        <v>10290</v>
      </c>
      <c r="C5030" t="s">
        <v>10405</v>
      </c>
      <c r="D5030" t="s">
        <v>754</v>
      </c>
      <c r="F5030">
        <v>54.45</v>
      </c>
      <c r="G5030">
        <v>-12.842122351146401</v>
      </c>
      <c r="H5030">
        <v>0.92635205101776896</v>
      </c>
      <c r="I5030">
        <v>-0.81257036434434904</v>
      </c>
      <c r="J5030">
        <v>1.80845506147153</v>
      </c>
      <c r="K5030">
        <v>51.964750489985697</v>
      </c>
      <c r="N5030">
        <v>0.83045608248321201</v>
      </c>
      <c r="O5030">
        <v>14.1046831955922</v>
      </c>
      <c r="P5030">
        <v>31.173211274391701</v>
      </c>
    </row>
    <row r="5031" spans="1:16" hidden="1" x14ac:dyDescent="0.3">
      <c r="A5031" t="s">
        <v>10291</v>
      </c>
      <c r="B5031" t="s">
        <v>10292</v>
      </c>
      <c r="C5031" t="s">
        <v>10405</v>
      </c>
      <c r="D5031" t="s">
        <v>754</v>
      </c>
      <c r="F5031">
        <v>261.99</v>
      </c>
      <c r="G5031">
        <v>-11.799353778292399</v>
      </c>
      <c r="H5031">
        <v>-0.62905060604949203</v>
      </c>
      <c r="I5031">
        <v>1.1170197943989699</v>
      </c>
      <c r="J5031">
        <v>-0.62368991862251899</v>
      </c>
      <c r="K5031">
        <v>250.974172163627</v>
      </c>
      <c r="N5031">
        <v>0.98797121143489797</v>
      </c>
      <c r="O5031">
        <v>0.57635787625480694</v>
      </c>
      <c r="P5031">
        <v>21.833147321428498</v>
      </c>
    </row>
    <row r="5032" spans="1:16" hidden="1" x14ac:dyDescent="0.3">
      <c r="A5032" t="s">
        <v>10293</v>
      </c>
      <c r="B5032" t="s">
        <v>10294</v>
      </c>
      <c r="C5032" t="s">
        <v>10405</v>
      </c>
      <c r="D5032" t="s">
        <v>754</v>
      </c>
      <c r="F5032">
        <v>425.17</v>
      </c>
      <c r="G5032">
        <v>-15.4082670148935</v>
      </c>
      <c r="H5032">
        <v>-3.5671794656351401</v>
      </c>
      <c r="I5032">
        <v>3.6137868263227602</v>
      </c>
      <c r="J5032">
        <v>-3.42229146400323</v>
      </c>
      <c r="K5032">
        <v>413.69806570254002</v>
      </c>
      <c r="N5032">
        <v>1.1668772530963301</v>
      </c>
      <c r="O5032">
        <v>5.8400169344027004</v>
      </c>
      <c r="P5032">
        <v>32.171723451877597</v>
      </c>
    </row>
    <row r="5033" spans="1:16" hidden="1" x14ac:dyDescent="0.3">
      <c r="A5033" t="s">
        <v>10295</v>
      </c>
      <c r="B5033" t="s">
        <v>10296</v>
      </c>
      <c r="C5033" t="s">
        <v>10405</v>
      </c>
      <c r="D5033" t="s">
        <v>1363</v>
      </c>
      <c r="F5033">
        <v>24.01</v>
      </c>
      <c r="G5033">
        <v>-43.704303836875297</v>
      </c>
      <c r="H5033">
        <v>-4.59154269930068</v>
      </c>
      <c r="I5033">
        <v>-12.744332259886001</v>
      </c>
      <c r="J5033">
        <v>-2.3445784772070799</v>
      </c>
      <c r="K5033">
        <v>23.8554270782728</v>
      </c>
      <c r="N5033">
        <v>0.63932283191139705</v>
      </c>
      <c r="O5033">
        <v>13.702623906705499</v>
      </c>
      <c r="P5033">
        <v>11.157407407407399</v>
      </c>
    </row>
    <row r="5034" spans="1:16" hidden="1" x14ac:dyDescent="0.3">
      <c r="A5034" t="s">
        <v>10297</v>
      </c>
      <c r="B5034" t="s">
        <v>10298</v>
      </c>
      <c r="C5034" t="s">
        <v>10405</v>
      </c>
      <c r="D5034" t="s">
        <v>1363</v>
      </c>
      <c r="F5034">
        <v>58.01</v>
      </c>
      <c r="G5034">
        <v>-39.931091130734899</v>
      </c>
      <c r="H5034">
        <v>-4.1869188868273497</v>
      </c>
      <c r="I5034">
        <v>-12.2104161759699</v>
      </c>
      <c r="J5034">
        <v>-3.8596490399243502</v>
      </c>
      <c r="K5034">
        <v>57.666744221841398</v>
      </c>
      <c r="N5034">
        <v>0.55922038620424597</v>
      </c>
      <c r="O5034">
        <v>14.0148250301672</v>
      </c>
      <c r="P5034">
        <v>9.0413533834586293</v>
      </c>
    </row>
    <row r="5035" spans="1:16" hidden="1" x14ac:dyDescent="0.3">
      <c r="A5035" t="s">
        <v>10299</v>
      </c>
      <c r="B5035" t="s">
        <v>10300</v>
      </c>
      <c r="C5035" t="s">
        <v>10405</v>
      </c>
      <c r="D5035" t="s">
        <v>754</v>
      </c>
      <c r="F5035">
        <v>67.91</v>
      </c>
      <c r="G5035">
        <v>-31.175080215289899</v>
      </c>
      <c r="H5035">
        <v>-8.8079349857202498</v>
      </c>
      <c r="I5035">
        <v>-19.462142580892699</v>
      </c>
      <c r="J5035">
        <v>-0.84189254354116405</v>
      </c>
      <c r="K5035">
        <v>69.678353315006007</v>
      </c>
      <c r="N5035">
        <v>0.92159240534293396</v>
      </c>
      <c r="O5035">
        <v>20.232660874686999</v>
      </c>
      <c r="P5035">
        <v>3.8379204892966299</v>
      </c>
    </row>
    <row r="5036" spans="1:16" hidden="1" x14ac:dyDescent="0.3">
      <c r="A5036" t="s">
        <v>10301</v>
      </c>
      <c r="B5036" t="s">
        <v>10302</v>
      </c>
      <c r="C5036" t="s">
        <v>10405</v>
      </c>
      <c r="D5036" t="s">
        <v>754</v>
      </c>
      <c r="F5036">
        <v>146.82</v>
      </c>
      <c r="G5036">
        <v>-7.1757676795657401</v>
      </c>
      <c r="H5036">
        <v>-0.464261965348852</v>
      </c>
      <c r="I5036">
        <v>5.4983315072554602</v>
      </c>
      <c r="J5036">
        <v>-2.6721571637316099</v>
      </c>
      <c r="K5036">
        <v>141.10379318281699</v>
      </c>
      <c r="N5036">
        <v>0.57787070009168395</v>
      </c>
      <c r="O5036">
        <v>1.96158561503883</v>
      </c>
      <c r="P5036">
        <v>27.780678851174901</v>
      </c>
    </row>
    <row r="5037" spans="1:16" hidden="1" x14ac:dyDescent="0.3">
      <c r="A5037" t="s">
        <v>10303</v>
      </c>
      <c r="B5037" t="s">
        <v>10304</v>
      </c>
      <c r="C5037" t="s">
        <v>10405</v>
      </c>
      <c r="F5037">
        <v>1742.55</v>
      </c>
      <c r="G5037">
        <v>94.693480626256004</v>
      </c>
      <c r="H5037">
        <v>-10.0937667672224</v>
      </c>
      <c r="I5037">
        <v>59.432270486353801</v>
      </c>
      <c r="J5037">
        <v>-9.4612787227961803</v>
      </c>
      <c r="K5037">
        <v>1588.06004872518</v>
      </c>
      <c r="N5037">
        <v>0.47250217198947803</v>
      </c>
      <c r="O5037">
        <v>8.5363404206478997</v>
      </c>
      <c r="P5037">
        <v>134.52893674293401</v>
      </c>
    </row>
    <row r="5038" spans="1:16" hidden="1" x14ac:dyDescent="0.3">
      <c r="A5038" t="s">
        <v>10305</v>
      </c>
      <c r="B5038" t="s">
        <v>10306</v>
      </c>
      <c r="C5038" t="s">
        <v>10405</v>
      </c>
      <c r="D5038" t="s">
        <v>438</v>
      </c>
      <c r="F5038">
        <v>103</v>
      </c>
      <c r="G5038">
        <v>-33.133049372842599</v>
      </c>
      <c r="H5038">
        <v>-4.7576556561113303</v>
      </c>
      <c r="I5038">
        <v>-15.9547483869688</v>
      </c>
      <c r="N5038">
        <v>1.0909090909090899</v>
      </c>
      <c r="O5038">
        <v>1.94174757281553</v>
      </c>
      <c r="P5038">
        <v>2.6407573492775298</v>
      </c>
    </row>
    <row r="5039" spans="1:16" hidden="1" x14ac:dyDescent="0.3">
      <c r="A5039" t="s">
        <v>10307</v>
      </c>
      <c r="B5039" t="s">
        <v>10308</v>
      </c>
      <c r="C5039" t="s">
        <v>10405</v>
      </c>
      <c r="D5039" t="s">
        <v>754</v>
      </c>
      <c r="F5039">
        <v>60.39</v>
      </c>
      <c r="G5039">
        <v>-7.5532690623566197</v>
      </c>
      <c r="H5039">
        <v>-2.99344870106468</v>
      </c>
      <c r="I5039">
        <v>9.2933073502935297</v>
      </c>
      <c r="J5039">
        <v>-3.16436060939099</v>
      </c>
      <c r="K5039">
        <v>57.9701342902599</v>
      </c>
      <c r="N5039">
        <v>8.6532738675683105E-2</v>
      </c>
      <c r="O5039">
        <v>0.82795164762377005</v>
      </c>
      <c r="P5039">
        <v>36.938775510204003</v>
      </c>
    </row>
    <row r="5040" spans="1:16" hidden="1" x14ac:dyDescent="0.3">
      <c r="A5040" t="s">
        <v>10309</v>
      </c>
      <c r="B5040" t="s">
        <v>10310</v>
      </c>
      <c r="C5040" t="s">
        <v>10405</v>
      </c>
      <c r="F5040">
        <v>321.14999999999998</v>
      </c>
      <c r="G5040">
        <v>39.7963605746395</v>
      </c>
      <c r="H5040">
        <v>-8.8057956998750004</v>
      </c>
      <c r="I5040">
        <v>64.477945604053701</v>
      </c>
      <c r="J5040">
        <v>9.1490703397293895</v>
      </c>
      <c r="K5040">
        <v>257.19085975235703</v>
      </c>
      <c r="N5040">
        <v>2.23828706101571</v>
      </c>
      <c r="O5040">
        <v>6.7881052467694198</v>
      </c>
      <c r="P5040">
        <v>183.325981473312</v>
      </c>
    </row>
    <row r="5041" spans="1:16" hidden="1" x14ac:dyDescent="0.3">
      <c r="A5041" t="s">
        <v>10311</v>
      </c>
      <c r="B5041" t="s">
        <v>10312</v>
      </c>
      <c r="C5041" t="s">
        <v>10405</v>
      </c>
      <c r="D5041" t="s">
        <v>754</v>
      </c>
      <c r="F5041">
        <v>53.5</v>
      </c>
      <c r="G5041">
        <v>-12.8317830504967</v>
      </c>
      <c r="H5041">
        <v>-4.2154982435108401</v>
      </c>
      <c r="I5041">
        <v>8.2584761369901791</v>
      </c>
      <c r="J5041">
        <v>-2.4877022945892402</v>
      </c>
      <c r="K5041">
        <v>52.619710196068098</v>
      </c>
      <c r="N5041">
        <v>0.88026466154976502</v>
      </c>
      <c r="O5041">
        <v>3.2710280373831702</v>
      </c>
      <c r="P5041">
        <v>36.340468909276197</v>
      </c>
    </row>
    <row r="5042" spans="1:16" hidden="1" x14ac:dyDescent="0.3">
      <c r="A5042" t="s">
        <v>10313</v>
      </c>
      <c r="B5042" t="s">
        <v>10314</v>
      </c>
      <c r="C5042" t="s">
        <v>10405</v>
      </c>
      <c r="D5042" t="s">
        <v>1688</v>
      </c>
      <c r="F5042">
        <v>12.06</v>
      </c>
      <c r="G5042">
        <v>-12.7655703172447</v>
      </c>
      <c r="H5042">
        <v>-0.243766767222445</v>
      </c>
      <c r="I5042">
        <v>-4.4437068289789003</v>
      </c>
      <c r="J5042">
        <v>0.17368477048192499</v>
      </c>
      <c r="K5042">
        <v>11.5457899673684</v>
      </c>
      <c r="N5042">
        <v>1.4671135098930801</v>
      </c>
      <c r="O5042">
        <v>5.9701492537313303</v>
      </c>
      <c r="P5042">
        <v>20.599999999999898</v>
      </c>
    </row>
    <row r="5043" spans="1:16" hidden="1" x14ac:dyDescent="0.3">
      <c r="A5043" t="s">
        <v>10315</v>
      </c>
      <c r="B5043" t="s">
        <v>10316</v>
      </c>
      <c r="C5043" t="s">
        <v>10405</v>
      </c>
      <c r="F5043">
        <v>27.25</v>
      </c>
      <c r="G5043">
        <v>-46.100759174096297</v>
      </c>
      <c r="H5043">
        <v>-38.476830291239601</v>
      </c>
      <c r="I5043">
        <v>41.2089848311861</v>
      </c>
      <c r="J5043">
        <v>3.3140210516680599</v>
      </c>
      <c r="K5043">
        <v>23.1298214355092</v>
      </c>
      <c r="N5043">
        <v>0.78280427405984598</v>
      </c>
      <c r="O5043">
        <v>38.568807339449499</v>
      </c>
      <c r="P5043">
        <v>75.353925353925305</v>
      </c>
    </row>
    <row r="5044" spans="1:16" hidden="1" x14ac:dyDescent="0.3">
      <c r="A5044" t="s">
        <v>10317</v>
      </c>
      <c r="B5044" t="s">
        <v>10318</v>
      </c>
      <c r="C5044" t="s">
        <v>10405</v>
      </c>
      <c r="F5044">
        <v>5.7</v>
      </c>
      <c r="G5044">
        <v>-40.9715109113042</v>
      </c>
      <c r="H5044">
        <v>2.55495860348648</v>
      </c>
      <c r="I5044">
        <v>32.316856551302699</v>
      </c>
      <c r="J5044">
        <v>-7.6387399114088002</v>
      </c>
      <c r="K5044">
        <v>5.5694332947909597</v>
      </c>
      <c r="N5044">
        <v>0.55498762021468595</v>
      </c>
      <c r="O5044">
        <v>64.736842105263094</v>
      </c>
      <c r="P5044">
        <v>70.149253731343293</v>
      </c>
    </row>
    <row r="5045" spans="1:16" hidden="1" x14ac:dyDescent="0.3">
      <c r="A5045" t="s">
        <v>10319</v>
      </c>
      <c r="B5045" t="s">
        <v>10320</v>
      </c>
      <c r="C5045" t="s">
        <v>10405</v>
      </c>
      <c r="F5045">
        <v>12.99</v>
      </c>
      <c r="G5045">
        <v>-41.141377764843099</v>
      </c>
      <c r="H5045">
        <v>-13.3152816050416</v>
      </c>
      <c r="I5045">
        <v>33.715457949904099</v>
      </c>
      <c r="J5045">
        <v>-3.2181751488643999</v>
      </c>
      <c r="K5045">
        <v>12.7768226788529</v>
      </c>
      <c r="N5045">
        <v>0.31754563542569503</v>
      </c>
      <c r="O5045">
        <v>30.100076982293999</v>
      </c>
      <c r="P5045">
        <v>127.894736842105</v>
      </c>
    </row>
    <row r="5046" spans="1:16" hidden="1" x14ac:dyDescent="0.3">
      <c r="A5046" t="s">
        <v>10321</v>
      </c>
      <c r="B5046" t="s">
        <v>10322</v>
      </c>
      <c r="C5046" t="s">
        <v>10405</v>
      </c>
      <c r="D5046" t="s">
        <v>1072</v>
      </c>
      <c r="F5046">
        <v>112.29</v>
      </c>
      <c r="G5046">
        <v>-23.204989805045098</v>
      </c>
      <c r="H5046">
        <v>0.102746903948028</v>
      </c>
      <c r="I5046">
        <v>-16.402364157635599</v>
      </c>
      <c r="J5046">
        <v>-1.91765724025977</v>
      </c>
      <c r="K5046">
        <v>109.460729636792</v>
      </c>
      <c r="N5046">
        <v>0.68831356066759197</v>
      </c>
      <c r="O5046">
        <v>5.8687327455694902</v>
      </c>
      <c r="P5046">
        <v>11.068249258160201</v>
      </c>
    </row>
    <row r="5047" spans="1:16" hidden="1" x14ac:dyDescent="0.3">
      <c r="A5047" t="s">
        <v>10323</v>
      </c>
      <c r="B5047" t="s">
        <v>10324</v>
      </c>
      <c r="C5047" t="s">
        <v>10405</v>
      </c>
      <c r="D5047" t="s">
        <v>754</v>
      </c>
      <c r="F5047">
        <v>18.559999999999999</v>
      </c>
      <c r="G5047">
        <v>-7.1866783190351599E-2</v>
      </c>
      <c r="H5047">
        <v>-2.67546387528941</v>
      </c>
      <c r="I5047">
        <v>13.0210819034154</v>
      </c>
      <c r="J5047">
        <v>-2.0919563060386199</v>
      </c>
      <c r="K5047">
        <v>17.984701341032402</v>
      </c>
      <c r="N5047">
        <v>0.36327298649363199</v>
      </c>
      <c r="O5047">
        <v>3.98706896551725</v>
      </c>
      <c r="P5047">
        <v>42.769230769230703</v>
      </c>
    </row>
    <row r="5048" spans="1:16" hidden="1" x14ac:dyDescent="0.3">
      <c r="A5048" t="s">
        <v>10325</v>
      </c>
      <c r="B5048" t="s">
        <v>10326</v>
      </c>
      <c r="C5048" t="s">
        <v>10405</v>
      </c>
      <c r="D5048" t="s">
        <v>754</v>
      </c>
      <c r="F5048">
        <v>112.95</v>
      </c>
      <c r="G5048">
        <v>-1.1694232286319699</v>
      </c>
      <c r="H5048">
        <v>4.9188178068932498</v>
      </c>
      <c r="I5048">
        <v>8.7722976619163209</v>
      </c>
      <c r="J5048">
        <v>2.5276135145296901</v>
      </c>
      <c r="K5048">
        <v>106.07155138280299</v>
      </c>
      <c r="N5048">
        <v>1.40857267768169</v>
      </c>
      <c r="O5048">
        <v>2.51438689685701</v>
      </c>
      <c r="P5048">
        <v>32.415005861664703</v>
      </c>
    </row>
    <row r="5049" spans="1:16" hidden="1" x14ac:dyDescent="0.3">
      <c r="A5049" t="s">
        <v>10327</v>
      </c>
      <c r="B5049" t="s">
        <v>10328</v>
      </c>
      <c r="C5049" t="s">
        <v>10405</v>
      </c>
      <c r="D5049" t="s">
        <v>754</v>
      </c>
      <c r="F5049">
        <v>1032.33</v>
      </c>
      <c r="G5049">
        <v>-29.195949814047299</v>
      </c>
      <c r="H5049">
        <v>-7.90513854599324</v>
      </c>
      <c r="I5049">
        <v>-14.707582351440299</v>
      </c>
      <c r="J5049">
        <v>-5.9848084593173096</v>
      </c>
      <c r="K5049">
        <v>1026.4066426153399</v>
      </c>
      <c r="N5049">
        <v>1.0491937681197301</v>
      </c>
      <c r="O5049">
        <v>18.150203907665102</v>
      </c>
      <c r="P5049">
        <v>8.7498814878801596</v>
      </c>
    </row>
    <row r="5050" spans="1:16" hidden="1" x14ac:dyDescent="0.3">
      <c r="A5050" t="s">
        <v>10329</v>
      </c>
      <c r="B5050" t="s">
        <v>10330</v>
      </c>
      <c r="C5050" t="s">
        <v>10405</v>
      </c>
      <c r="D5050" t="s">
        <v>754</v>
      </c>
      <c r="F5050">
        <v>11.13</v>
      </c>
      <c r="G5050">
        <v>-31.081592655173399</v>
      </c>
      <c r="H5050">
        <v>-6.7028369116374202</v>
      </c>
      <c r="I5050">
        <v>-16.5932251925664</v>
      </c>
      <c r="J5050">
        <v>-1.6509296602706001</v>
      </c>
      <c r="K5050">
        <v>11.0874912732697</v>
      </c>
      <c r="N5050">
        <v>0.49453827834657299</v>
      </c>
      <c r="O5050">
        <v>6.19946091644203</v>
      </c>
      <c r="P5050">
        <v>20.194384449244001</v>
      </c>
    </row>
    <row r="5051" spans="1:16" hidden="1" x14ac:dyDescent="0.3">
      <c r="A5051" t="s">
        <v>10331</v>
      </c>
      <c r="B5051" t="s">
        <v>10332</v>
      </c>
      <c r="C5051" t="s">
        <v>10405</v>
      </c>
      <c r="F5051">
        <v>12.5</v>
      </c>
      <c r="G5051">
        <v>61.326941101079697</v>
      </c>
      <c r="H5051">
        <v>-13.6497839359947</v>
      </c>
      <c r="I5051">
        <v>75.815308563686699</v>
      </c>
      <c r="J5051">
        <v>-11.4938567477391</v>
      </c>
      <c r="K5051">
        <v>12.669464155058201</v>
      </c>
      <c r="N5051">
        <v>0.35668103486880298</v>
      </c>
      <c r="O5051">
        <v>36.72</v>
      </c>
      <c r="P5051">
        <v>125.225225225225</v>
      </c>
    </row>
    <row r="5052" spans="1:16" hidden="1" x14ac:dyDescent="0.3">
      <c r="A5052" t="s">
        <v>10333</v>
      </c>
      <c r="B5052" t="s">
        <v>10334</v>
      </c>
      <c r="C5052" t="s">
        <v>10405</v>
      </c>
      <c r="D5052" t="s">
        <v>754</v>
      </c>
      <c r="F5052">
        <v>54.71</v>
      </c>
      <c r="G5052">
        <v>-22.068874565963</v>
      </c>
      <c r="H5052">
        <v>-3.8186020748187501</v>
      </c>
      <c r="I5052">
        <v>-7.5805071033560898</v>
      </c>
      <c r="J5052">
        <v>-2.3778206257958598</v>
      </c>
      <c r="K5052">
        <v>53.751692642361299</v>
      </c>
      <c r="N5052">
        <v>0.66190773191724195</v>
      </c>
      <c r="O5052">
        <v>4.1857064522025302</v>
      </c>
      <c r="P5052">
        <v>20.241758241758198</v>
      </c>
    </row>
    <row r="5053" spans="1:16" hidden="1" x14ac:dyDescent="0.3">
      <c r="A5053" t="s">
        <v>10335</v>
      </c>
      <c r="B5053" t="s">
        <v>10336</v>
      </c>
      <c r="C5053" t="s">
        <v>10405</v>
      </c>
      <c r="D5053" t="s">
        <v>564</v>
      </c>
      <c r="F5053">
        <v>2.1</v>
      </c>
      <c r="G5053">
        <v>-32.171510911304203</v>
      </c>
      <c r="H5053">
        <v>-4.7576556561113303</v>
      </c>
      <c r="I5053">
        <v>-17.683143448697201</v>
      </c>
      <c r="J5053">
        <v>-2.4691114784524202</v>
      </c>
      <c r="K5053">
        <v>2.1</v>
      </c>
      <c r="O5053">
        <v>0</v>
      </c>
      <c r="P5053">
        <v>0</v>
      </c>
    </row>
    <row r="5054" spans="1:16" hidden="1" x14ac:dyDescent="0.3">
      <c r="A5054" t="s">
        <v>10337</v>
      </c>
      <c r="B5054" t="s">
        <v>10338</v>
      </c>
      <c r="C5054" t="s">
        <v>10405</v>
      </c>
      <c r="D5054" t="s">
        <v>144</v>
      </c>
    </row>
    <row r="5055" spans="1:16" hidden="1" x14ac:dyDescent="0.3">
      <c r="A5055" t="s">
        <v>10339</v>
      </c>
      <c r="B5055" t="s">
        <v>10340</v>
      </c>
      <c r="C5055" t="s">
        <v>10405</v>
      </c>
      <c r="D5055" t="s">
        <v>1363</v>
      </c>
      <c r="F5055">
        <v>1000</v>
      </c>
      <c r="G5055">
        <v>-32.170510901304098</v>
      </c>
      <c r="H5055">
        <v>-4.7566556461112297</v>
      </c>
      <c r="I5055">
        <v>-17.6821434386971</v>
      </c>
      <c r="J5055">
        <v>-2.4691114784524202</v>
      </c>
      <c r="K5055">
        <v>999.995916896729</v>
      </c>
      <c r="N5055">
        <v>1.4345064121208</v>
      </c>
      <c r="O5055">
        <v>3</v>
      </c>
      <c r="P5055">
        <v>11.117284293571799</v>
      </c>
    </row>
    <row r="5056" spans="1:16" hidden="1" x14ac:dyDescent="0.3">
      <c r="A5056" t="s">
        <v>10341</v>
      </c>
      <c r="B5056" t="s">
        <v>10342</v>
      </c>
      <c r="C5056" t="s">
        <v>10405</v>
      </c>
      <c r="D5056" t="s">
        <v>754</v>
      </c>
      <c r="F5056">
        <v>11.16</v>
      </c>
      <c r="G5056">
        <v>-22.112339313671001</v>
      </c>
      <c r="H5056">
        <v>-0.37741334483454803</v>
      </c>
      <c r="I5056">
        <v>-7.6239718510640797</v>
      </c>
      <c r="J5056">
        <v>1.1538463417206601E-3</v>
      </c>
      <c r="K5056">
        <v>10.711976490842201</v>
      </c>
      <c r="N5056">
        <v>1.15543689836349</v>
      </c>
      <c r="O5056">
        <v>7.4372759856630797</v>
      </c>
      <c r="P5056">
        <v>11.6</v>
      </c>
    </row>
    <row r="5057" spans="1:16" hidden="1" x14ac:dyDescent="0.3">
      <c r="A5057" t="s">
        <v>10343</v>
      </c>
      <c r="B5057" t="s">
        <v>10344</v>
      </c>
      <c r="C5057" t="s">
        <v>10405</v>
      </c>
      <c r="D5057" t="s">
        <v>754</v>
      </c>
      <c r="F5057">
        <v>11.07</v>
      </c>
      <c r="G5057">
        <v>-23.1074715024372</v>
      </c>
      <c r="H5057">
        <v>2.8419736302649401</v>
      </c>
      <c r="I5057">
        <v>-8.6191040398302103</v>
      </c>
      <c r="J5057">
        <v>3.1723807872436498</v>
      </c>
      <c r="K5057">
        <v>10.705449157601899</v>
      </c>
      <c r="N5057">
        <v>1.07277488643939</v>
      </c>
      <c r="O5057">
        <v>8.2204155374887105</v>
      </c>
      <c r="P5057">
        <v>21.5148188803512</v>
      </c>
    </row>
    <row r="5058" spans="1:16" hidden="1" x14ac:dyDescent="0.3">
      <c r="A5058" t="s">
        <v>10345</v>
      </c>
      <c r="B5058" t="s">
        <v>10346</v>
      </c>
      <c r="C5058" t="s">
        <v>10405</v>
      </c>
      <c r="D5058" t="s">
        <v>754</v>
      </c>
      <c r="F5058">
        <v>53.91</v>
      </c>
      <c r="G5058">
        <v>-27.186116558821201</v>
      </c>
      <c r="H5058">
        <v>0.88908135053188897</v>
      </c>
      <c r="I5058">
        <v>-12.697749096214199</v>
      </c>
      <c r="J5058">
        <v>1.3120785407414299</v>
      </c>
      <c r="K5058">
        <v>51.927057548374698</v>
      </c>
      <c r="N5058">
        <v>1.88673616868711</v>
      </c>
      <c r="O5058">
        <v>1.27991096271564</v>
      </c>
      <c r="P5058">
        <v>8.9090909090909101</v>
      </c>
    </row>
    <row r="5059" spans="1:16" hidden="1" x14ac:dyDescent="0.3">
      <c r="A5059" t="s">
        <v>10347</v>
      </c>
      <c r="B5059" t="s">
        <v>10348</v>
      </c>
      <c r="C5059" t="s">
        <v>10405</v>
      </c>
      <c r="F5059">
        <v>460.9</v>
      </c>
      <c r="G5059">
        <v>83.353389719979404</v>
      </c>
      <c r="H5059">
        <v>4.2493580020651001</v>
      </c>
      <c r="I5059">
        <v>97.841757182586406</v>
      </c>
      <c r="J5059">
        <v>-0.77011021568121596</v>
      </c>
      <c r="K5059">
        <v>375.39909872194801</v>
      </c>
      <c r="O5059">
        <v>3.9270991538294702</v>
      </c>
      <c r="P5059">
        <v>130.44999999999999</v>
      </c>
    </row>
    <row r="5060" spans="1:16" hidden="1" x14ac:dyDescent="0.3">
      <c r="A5060" t="s">
        <v>10349</v>
      </c>
      <c r="B5060" t="s">
        <v>10350</v>
      </c>
      <c r="C5060" t="s">
        <v>10405</v>
      </c>
      <c r="D5060" t="s">
        <v>1072</v>
      </c>
      <c r="F5060">
        <v>101.35</v>
      </c>
      <c r="G5060">
        <v>-31.0238063204858</v>
      </c>
      <c r="H5060">
        <v>-4.7576556561113303</v>
      </c>
      <c r="I5060">
        <v>-16.535438857878798</v>
      </c>
      <c r="O5060">
        <v>0.64134188455846597</v>
      </c>
      <c r="P5060">
        <v>1.1477045908183401</v>
      </c>
    </row>
    <row r="5061" spans="1:16" hidden="1" x14ac:dyDescent="0.3">
      <c r="A5061" t="s">
        <v>10351</v>
      </c>
      <c r="B5061" t="s">
        <v>10352</v>
      </c>
      <c r="C5061" t="s">
        <v>10405</v>
      </c>
      <c r="D5061" t="s">
        <v>754</v>
      </c>
      <c r="F5061">
        <v>90.02</v>
      </c>
      <c r="G5061">
        <v>-33.8427288250125</v>
      </c>
      <c r="H5061">
        <v>-0.50410115374167497</v>
      </c>
      <c r="I5061">
        <v>-19.354361362405498</v>
      </c>
      <c r="J5061">
        <v>-1.3428041574548399</v>
      </c>
      <c r="K5061">
        <v>85.619598348577298</v>
      </c>
      <c r="O5061">
        <v>3.62141746278605</v>
      </c>
      <c r="P5061">
        <v>13.848488680915599</v>
      </c>
    </row>
    <row r="5062" spans="1:16" hidden="1" x14ac:dyDescent="0.3">
      <c r="A5062" t="s">
        <v>10353</v>
      </c>
      <c r="B5062" t="s">
        <v>10354</v>
      </c>
      <c r="C5062" t="s">
        <v>10405</v>
      </c>
      <c r="D5062" t="s">
        <v>1363</v>
      </c>
      <c r="F5062">
        <v>1014.27</v>
      </c>
      <c r="G5062">
        <v>-30.755666654172401</v>
      </c>
      <c r="H5062">
        <v>-4.2592608243567396</v>
      </c>
      <c r="I5062">
        <v>-16.267299191565499</v>
      </c>
      <c r="J5062">
        <v>-2.34769475255808</v>
      </c>
      <c r="K5062">
        <v>1008.38310526639</v>
      </c>
      <c r="O5062">
        <v>0</v>
      </c>
      <c r="P5062">
        <v>1.427</v>
      </c>
    </row>
    <row r="5063" spans="1:16" hidden="1" x14ac:dyDescent="0.3">
      <c r="A5063" t="s">
        <v>10355</v>
      </c>
      <c r="B5063" t="s">
        <v>10356</v>
      </c>
      <c r="C5063" t="s">
        <v>10405</v>
      </c>
      <c r="D5063" t="s">
        <v>754</v>
      </c>
      <c r="F5063">
        <v>103.39</v>
      </c>
      <c r="G5063">
        <v>-39.677325905041897</v>
      </c>
      <c r="H5063">
        <v>-3.8178612361407001</v>
      </c>
      <c r="I5063">
        <v>-25.188958442434899</v>
      </c>
      <c r="J5063">
        <v>-2.2942353490440901</v>
      </c>
      <c r="K5063">
        <v>101.991966064541</v>
      </c>
      <c r="O5063">
        <v>16.065383499371301</v>
      </c>
      <c r="P5063">
        <v>3.7427252659040602</v>
      </c>
    </row>
    <row r="5064" spans="1:16" hidden="1" x14ac:dyDescent="0.3">
      <c r="A5064" t="s">
        <v>10357</v>
      </c>
      <c r="B5064" t="s">
        <v>10358</v>
      </c>
      <c r="C5064" t="s">
        <v>10405</v>
      </c>
      <c r="D5064" t="s">
        <v>754</v>
      </c>
      <c r="F5064">
        <v>34.85</v>
      </c>
      <c r="G5064">
        <v>-26.757112847178298</v>
      </c>
      <c r="H5064">
        <v>-0.83957907552361799</v>
      </c>
      <c r="I5064">
        <v>-12.2687453845713</v>
      </c>
      <c r="J5064">
        <v>0.71391239422661901</v>
      </c>
      <c r="O5064">
        <v>0.71736011477760897</v>
      </c>
      <c r="P5064">
        <v>12.4193548387096</v>
      </c>
    </row>
    <row r="5065" spans="1:16" hidden="1" x14ac:dyDescent="0.3">
      <c r="A5065" t="s">
        <v>10359</v>
      </c>
      <c r="B5065" t="s">
        <v>10360</v>
      </c>
      <c r="C5065" t="s">
        <v>10405</v>
      </c>
      <c r="F5065">
        <v>1136.1500000000001</v>
      </c>
      <c r="G5065">
        <v>-15.643305783099001</v>
      </c>
      <c r="H5065">
        <v>32.637804319993798</v>
      </c>
      <c r="I5065">
        <v>-1.15493832049207</v>
      </c>
      <c r="J5065">
        <v>17.6604194940744</v>
      </c>
      <c r="O5065">
        <v>5.6022532236060298</v>
      </c>
      <c r="P5065">
        <v>40.265432098765402</v>
      </c>
    </row>
    <row r="5066" spans="1:16" hidden="1" x14ac:dyDescent="0.3">
      <c r="A5066" t="s">
        <v>10361</v>
      </c>
      <c r="B5066" t="s">
        <v>10362</v>
      </c>
      <c r="C5066" t="s">
        <v>10405</v>
      </c>
      <c r="D5066" t="s">
        <v>754</v>
      </c>
      <c r="F5066">
        <v>33.22</v>
      </c>
      <c r="G5066">
        <v>-29.195689460591201</v>
      </c>
      <c r="H5066">
        <v>-0.28803022331309902</v>
      </c>
      <c r="I5066">
        <v>-14.7073219979842</v>
      </c>
      <c r="J5066">
        <v>-1.31092799780628</v>
      </c>
      <c r="O5066">
        <v>2.1974714027694202</v>
      </c>
      <c r="P5066">
        <v>10.733333333333301</v>
      </c>
    </row>
    <row r="5067" spans="1:16" hidden="1" x14ac:dyDescent="0.3">
      <c r="A5067" t="s">
        <v>10363</v>
      </c>
      <c r="B5067" t="s">
        <v>10364</v>
      </c>
      <c r="C5067" t="s">
        <v>10405</v>
      </c>
      <c r="D5067" t="s">
        <v>754</v>
      </c>
      <c r="F5067">
        <v>12.86</v>
      </c>
      <c r="G5067">
        <v>-31.466734090630698</v>
      </c>
      <c r="H5067">
        <v>-9.7952496410737293</v>
      </c>
      <c r="I5067">
        <v>-16.9783666280237</v>
      </c>
      <c r="J5067">
        <v>-4.3339133432542702</v>
      </c>
      <c r="O5067">
        <v>8.8646967340590894</v>
      </c>
      <c r="P5067">
        <v>5.4098360655737698</v>
      </c>
    </row>
    <row r="5068" spans="1:16" hidden="1" x14ac:dyDescent="0.3">
      <c r="A5068" t="s">
        <v>10365</v>
      </c>
      <c r="B5068" t="s">
        <v>10366</v>
      </c>
      <c r="C5068" t="s">
        <v>10405</v>
      </c>
      <c r="D5068" t="s">
        <v>754</v>
      </c>
      <c r="F5068">
        <v>34.799999999999997</v>
      </c>
      <c r="G5068">
        <v>-26.2031796080155</v>
      </c>
      <c r="H5068">
        <v>-1.3918452043841301</v>
      </c>
      <c r="I5068">
        <v>-11.7148121454085</v>
      </c>
      <c r="J5068">
        <v>0.95777183026248802</v>
      </c>
      <c r="O5068">
        <v>3.4482758620689702</v>
      </c>
      <c r="P5068">
        <v>8.5126286248830603</v>
      </c>
    </row>
    <row r="5069" spans="1:16" hidden="1" x14ac:dyDescent="0.3">
      <c r="A5069" t="s">
        <v>5118</v>
      </c>
      <c r="B5069" t="s">
        <v>10367</v>
      </c>
      <c r="C5069" t="s">
        <v>10405</v>
      </c>
      <c r="D5069" t="s">
        <v>1489</v>
      </c>
      <c r="F5069">
        <v>80</v>
      </c>
      <c r="G5069">
        <v>-21.444867312688199</v>
      </c>
      <c r="H5069">
        <v>-0.63087687215273103</v>
      </c>
      <c r="I5069">
        <v>-6.9564998500812898</v>
      </c>
      <c r="J5069">
        <v>1.4560014976611899</v>
      </c>
      <c r="O5069">
        <v>1.24999999999999</v>
      </c>
      <c r="P5069">
        <v>14.285714285714199</v>
      </c>
    </row>
    <row r="5070" spans="1:16" hidden="1" x14ac:dyDescent="0.3">
      <c r="A5070" t="s">
        <v>10368</v>
      </c>
      <c r="B5070" t="s">
        <v>10369</v>
      </c>
      <c r="C5070" t="s">
        <v>10405</v>
      </c>
      <c r="D5070" t="s">
        <v>754</v>
      </c>
      <c r="F5070">
        <v>101.4</v>
      </c>
      <c r="G5070">
        <v>-30.832314429193399</v>
      </c>
      <c r="H5070">
        <v>-3.5060414711505601</v>
      </c>
      <c r="I5070">
        <v>-16.343946966586401</v>
      </c>
      <c r="J5070">
        <v>-1.6481421411625901</v>
      </c>
      <c r="O5070">
        <v>18.1065088757396</v>
      </c>
      <c r="P5070">
        <v>1.60320641282565</v>
      </c>
    </row>
    <row r="5071" spans="1:16" hidden="1" x14ac:dyDescent="0.3">
      <c r="A5071" t="s">
        <v>10370</v>
      </c>
      <c r="B5071" t="s">
        <v>10371</v>
      </c>
      <c r="C5071" t="s">
        <v>10405</v>
      </c>
      <c r="D5071" t="s">
        <v>754</v>
      </c>
      <c r="F5071">
        <v>9.8000000000000007</v>
      </c>
      <c r="G5071">
        <v>-25.649771780869401</v>
      </c>
      <c r="H5071">
        <v>1.5864303653940399</v>
      </c>
      <c r="I5071">
        <v>-11.161404318262401</v>
      </c>
      <c r="J5071">
        <v>2.85570215307047</v>
      </c>
      <c r="O5071">
        <v>8.8775510204081396</v>
      </c>
      <c r="P5071">
        <v>18.0722891566265</v>
      </c>
    </row>
    <row r="5072" spans="1:16" hidden="1" x14ac:dyDescent="0.3">
      <c r="A5072" t="s">
        <v>10372</v>
      </c>
      <c r="B5072" t="s">
        <v>10373</v>
      </c>
      <c r="C5072" t="s">
        <v>10405</v>
      </c>
      <c r="F5072">
        <v>26.46</v>
      </c>
      <c r="G5072">
        <v>-9.3872881734851799</v>
      </c>
      <c r="H5072">
        <v>25.0470719903429</v>
      </c>
      <c r="I5072">
        <v>5.1010792891218104</v>
      </c>
      <c r="J5072">
        <v>19.265828280583701</v>
      </c>
      <c r="O5072">
        <v>0</v>
      </c>
      <c r="P5072">
        <v>51.720183486238497</v>
      </c>
    </row>
    <row r="5073" spans="1:16" hidden="1" x14ac:dyDescent="0.3">
      <c r="A5073" t="s">
        <v>10374</v>
      </c>
      <c r="B5073" t="s">
        <v>10375</v>
      </c>
      <c r="C5073" t="s">
        <v>10405</v>
      </c>
      <c r="D5073" t="s">
        <v>754</v>
      </c>
      <c r="F5073">
        <v>73.69</v>
      </c>
      <c r="G5073">
        <v>-36.519901357825503</v>
      </c>
      <c r="H5073">
        <v>-8.7296182729337595</v>
      </c>
      <c r="I5073">
        <v>-22.031533895218502</v>
      </c>
      <c r="J5073">
        <v>-1.91181910384318</v>
      </c>
      <c r="O5073">
        <v>8.5628986293934108</v>
      </c>
      <c r="P5073">
        <v>6.0135232340670299</v>
      </c>
    </row>
    <row r="5074" spans="1:16" hidden="1" x14ac:dyDescent="0.3">
      <c r="A5074" t="s">
        <v>10376</v>
      </c>
      <c r="B5074" t="s">
        <v>10377</v>
      </c>
      <c r="C5074" t="s">
        <v>10405</v>
      </c>
      <c r="D5074" t="s">
        <v>754</v>
      </c>
      <c r="F5074">
        <v>16.989999999999998</v>
      </c>
      <c r="G5074">
        <v>-30.434983965196398</v>
      </c>
      <c r="H5074">
        <v>-2.59938227481637</v>
      </c>
      <c r="I5074">
        <v>-15.9466165025894</v>
      </c>
      <c r="J5074">
        <v>-1.1611447721504</v>
      </c>
      <c r="O5074">
        <v>1.9423190111830599</v>
      </c>
      <c r="P5074">
        <v>3.9143730886849801</v>
      </c>
    </row>
    <row r="5075" spans="1:16" hidden="1" x14ac:dyDescent="0.3">
      <c r="A5075" t="s">
        <v>10378</v>
      </c>
      <c r="B5075" t="s">
        <v>10379</v>
      </c>
      <c r="C5075" t="s">
        <v>10405</v>
      </c>
      <c r="D5075" t="s">
        <v>754</v>
      </c>
      <c r="F5075">
        <v>99.89</v>
      </c>
      <c r="G5075">
        <v>-29.1815119423383</v>
      </c>
      <c r="H5075">
        <v>-2.4344648666376401</v>
      </c>
      <c r="I5075">
        <v>-14.6931444797313</v>
      </c>
      <c r="J5075">
        <v>-1.2076669209752999</v>
      </c>
      <c r="O5075">
        <v>1.61177295024526</v>
      </c>
      <c r="P5075">
        <v>3.9329934450109199</v>
      </c>
    </row>
    <row r="5076" spans="1:16" hidden="1" x14ac:dyDescent="0.3">
      <c r="A5076" t="s">
        <v>10380</v>
      </c>
      <c r="B5076" t="s">
        <v>10381</v>
      </c>
      <c r="C5076" t="s">
        <v>10405</v>
      </c>
      <c r="F5076">
        <v>53.94</v>
      </c>
      <c r="G5076">
        <v>-28.9370611505386</v>
      </c>
      <c r="H5076">
        <v>-1.61158824038099</v>
      </c>
      <c r="I5076">
        <v>-14.4486936879316</v>
      </c>
      <c r="J5076">
        <v>2.1264069416007501</v>
      </c>
      <c r="O5076">
        <v>2.57693733778272</v>
      </c>
      <c r="P5076">
        <v>4.7378640776698902</v>
      </c>
    </row>
    <row r="5077" spans="1:16" hidden="1" x14ac:dyDescent="0.3">
      <c r="A5077" t="s">
        <v>10382</v>
      </c>
      <c r="B5077" t="s">
        <v>10383</v>
      </c>
      <c r="C5077" t="s">
        <v>10405</v>
      </c>
      <c r="F5077">
        <v>5.0999999999999996</v>
      </c>
      <c r="G5077">
        <v>-50.440741680534899</v>
      </c>
      <c r="H5077">
        <v>-18.860219758675399</v>
      </c>
      <c r="I5077">
        <v>-35.952374217927897</v>
      </c>
      <c r="J5077">
        <v>-16.5716755810165</v>
      </c>
      <c r="O5077">
        <v>22.352941176470502</v>
      </c>
      <c r="P5077">
        <v>0</v>
      </c>
    </row>
    <row r="5078" spans="1:16" hidden="1" x14ac:dyDescent="0.3">
      <c r="A5078" t="s">
        <v>10384</v>
      </c>
      <c r="B5078" t="s">
        <v>10385</v>
      </c>
      <c r="C5078" t="s">
        <v>10405</v>
      </c>
    </row>
    <row r="5079" spans="1:16" hidden="1" x14ac:dyDescent="0.3">
      <c r="A5079" t="s">
        <v>10386</v>
      </c>
      <c r="B5079" t="s">
        <v>10387</v>
      </c>
      <c r="C5079" t="s">
        <v>10405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Price_Filter_25_09_2024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2024-09-26T11:17:13Z</dcterms:created>
  <dcterms:modified xsi:type="dcterms:W3CDTF">2024-11-22T13:29:29Z</dcterms:modified>
</cp:coreProperties>
</file>